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seblanchetn-my.sharepoint.com/personal/rihab_khouaja_rose-blanche_com/Documents/Bureau/FORMATION TB/BASE DES DONNEES/PATES WARDA/"/>
    </mc:Choice>
  </mc:AlternateContent>
  <xr:revisionPtr revIDLastSave="31" documentId="13_ncr:1_{CF555C11-1F18-4B6E-8E70-BD0AD14C3241}" xr6:coauthVersionLast="47" xr6:coauthVersionMax="47" xr10:uidLastSave="{DC316084-150B-4685-AF28-883518BC5416}"/>
  <bookViews>
    <workbookView xWindow="-110" yWindow="-110" windowWidth="19420" windowHeight="10420" activeTab="4" xr2:uid="{2EA340DC-F26D-44DF-AA56-CBA7820546CB}"/>
  </bookViews>
  <sheets>
    <sheet name="VENTES PW " sheetId="1" r:id="rId1"/>
    <sheet name="BUDGET 2025" sheetId="5" r:id="rId2"/>
    <sheet name="LISTE CLIENT" sheetId="4" r:id="rId3"/>
    <sheet name="FAMILLE ARTICLE" sheetId="2" r:id="rId4"/>
    <sheet name="VENTES PAR FAMILLE PW 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4" i="5"/>
  <c r="A6" i="4" l="1"/>
  <c r="B6" i="4" s="1"/>
  <c r="A7" i="4"/>
  <c r="B7" i="4" s="1"/>
  <c r="A8" i="4"/>
  <c r="B8" i="4" s="1"/>
  <c r="A9" i="4"/>
  <c r="A10" i="4"/>
  <c r="A11" i="4"/>
  <c r="A12" i="4"/>
  <c r="A13" i="4"/>
  <c r="A14" i="4"/>
  <c r="B14" i="4" s="1"/>
  <c r="A15" i="4"/>
  <c r="B15" i="4" s="1"/>
  <c r="A16" i="4"/>
  <c r="B16" i="4" s="1"/>
  <c r="A17" i="4"/>
  <c r="A18" i="4"/>
  <c r="A19" i="4"/>
  <c r="A20" i="4"/>
  <c r="B20" i="4" s="1"/>
  <c r="A21" i="4"/>
  <c r="A22" i="4"/>
  <c r="B22" i="4" s="1"/>
  <c r="A23" i="4"/>
  <c r="B23" i="4" s="1"/>
  <c r="A24" i="4"/>
  <c r="B24" i="4" s="1"/>
  <c r="A25" i="4"/>
  <c r="A26" i="4"/>
  <c r="A27" i="4"/>
  <c r="A28" i="4"/>
  <c r="A29" i="4"/>
  <c r="A30" i="4"/>
  <c r="B30" i="4" s="1"/>
  <c r="A31" i="4"/>
  <c r="B31" i="4" s="1"/>
  <c r="A32" i="4"/>
  <c r="B32" i="4" s="1"/>
  <c r="A33" i="4"/>
  <c r="A34" i="4"/>
  <c r="A35" i="4"/>
  <c r="A36" i="4"/>
  <c r="B36" i="4" s="1"/>
  <c r="A37" i="4"/>
  <c r="A38" i="4"/>
  <c r="B38" i="4" s="1"/>
  <c r="A39" i="4"/>
  <c r="B39" i="4" s="1"/>
  <c r="A40" i="4"/>
  <c r="B40" i="4" s="1"/>
  <c r="A41" i="4"/>
  <c r="A42" i="4"/>
  <c r="A43" i="4"/>
  <c r="A44" i="4"/>
  <c r="B44" i="4" s="1"/>
  <c r="A45" i="4"/>
  <c r="A46" i="4"/>
  <c r="B46" i="4" s="1"/>
  <c r="A47" i="4"/>
  <c r="B47" i="4" s="1"/>
  <c r="A48" i="4"/>
  <c r="B48" i="4" s="1"/>
  <c r="A49" i="4"/>
  <c r="A50" i="4"/>
  <c r="A51" i="4"/>
  <c r="A52" i="4"/>
  <c r="A53" i="4"/>
  <c r="A54" i="4"/>
  <c r="B54" i="4" s="1"/>
  <c r="A55" i="4"/>
  <c r="B55" i="4" s="1"/>
  <c r="A56" i="4"/>
  <c r="B56" i="4" s="1"/>
  <c r="A57" i="4"/>
  <c r="A58" i="4"/>
  <c r="A59" i="4"/>
  <c r="A60" i="4"/>
  <c r="A61" i="4"/>
  <c r="A62" i="4"/>
  <c r="B62" i="4" s="1"/>
  <c r="A63" i="4"/>
  <c r="B63" i="4" s="1"/>
  <c r="A64" i="4"/>
  <c r="B64" i="4" s="1"/>
  <c r="A65" i="4"/>
  <c r="A66" i="4"/>
  <c r="A67" i="4"/>
  <c r="A68" i="4"/>
  <c r="B68" i="4" s="1"/>
  <c r="A69" i="4"/>
  <c r="A70" i="4"/>
  <c r="B70" i="4" s="1"/>
  <c r="A71" i="4"/>
  <c r="B71" i="4" s="1"/>
  <c r="A72" i="4"/>
  <c r="B72" i="4" s="1"/>
  <c r="A73" i="4"/>
  <c r="A74" i="4"/>
  <c r="A75" i="4"/>
  <c r="A76" i="4"/>
  <c r="A77" i="4"/>
  <c r="A78" i="4"/>
  <c r="B78" i="4" s="1"/>
  <c r="A79" i="4"/>
  <c r="B79" i="4" s="1"/>
  <c r="A80" i="4"/>
  <c r="B80" i="4" s="1"/>
  <c r="A81" i="4"/>
  <c r="A82" i="4"/>
  <c r="A83" i="4"/>
  <c r="A84" i="4"/>
  <c r="B84" i="4" s="1"/>
  <c r="A85" i="4"/>
  <c r="A86" i="4"/>
  <c r="B86" i="4" s="1"/>
  <c r="A87" i="4"/>
  <c r="B87" i="4" s="1"/>
  <c r="A88" i="4"/>
  <c r="B88" i="4" s="1"/>
  <c r="A89" i="4"/>
  <c r="A90" i="4"/>
  <c r="A91" i="4"/>
  <c r="A92" i="4"/>
  <c r="B92" i="4" s="1"/>
  <c r="A93" i="4"/>
  <c r="A94" i="4"/>
  <c r="B94" i="4" s="1"/>
  <c r="A95" i="4"/>
  <c r="B95" i="4" s="1"/>
  <c r="A96" i="4"/>
  <c r="B96" i="4" s="1"/>
  <c r="A97" i="4"/>
  <c r="A98" i="4"/>
  <c r="A99" i="4"/>
  <c r="A100" i="4"/>
  <c r="B100" i="4" s="1"/>
  <c r="A101" i="4"/>
  <c r="A102" i="4"/>
  <c r="B102" i="4" s="1"/>
  <c r="A103" i="4"/>
  <c r="B103" i="4" s="1"/>
  <c r="A104" i="4"/>
  <c r="B104" i="4" s="1"/>
  <c r="A105" i="4"/>
  <c r="A106" i="4"/>
  <c r="A107" i="4"/>
  <c r="A108" i="4"/>
  <c r="A109" i="4"/>
  <c r="A110" i="4"/>
  <c r="B110" i="4" s="1"/>
  <c r="A111" i="4"/>
  <c r="B111" i="4" s="1"/>
  <c r="A112" i="4"/>
  <c r="B112" i="4" s="1"/>
  <c r="A113" i="4"/>
  <c r="A114" i="4"/>
  <c r="A115" i="4"/>
  <c r="A116" i="4"/>
  <c r="A117" i="4"/>
  <c r="A118" i="4"/>
  <c r="B118" i="4" s="1"/>
  <c r="A119" i="4"/>
  <c r="B119" i="4" s="1"/>
  <c r="A120" i="4"/>
  <c r="B120" i="4" s="1"/>
  <c r="A121" i="4"/>
  <c r="A122" i="4"/>
  <c r="A123" i="4"/>
  <c r="A124" i="4"/>
  <c r="A125" i="4"/>
  <c r="A126" i="4"/>
  <c r="B126" i="4" s="1"/>
  <c r="A127" i="4"/>
  <c r="B127" i="4" s="1"/>
  <c r="A128" i="4"/>
  <c r="B128" i="4" s="1"/>
  <c r="A129" i="4"/>
  <c r="A130" i="4"/>
  <c r="A131" i="4"/>
  <c r="A132" i="4"/>
  <c r="A133" i="4"/>
  <c r="A134" i="4"/>
  <c r="B134" i="4" s="1"/>
  <c r="A135" i="4"/>
  <c r="B135" i="4" s="1"/>
  <c r="A136" i="4"/>
  <c r="B136" i="4" s="1"/>
  <c r="A137" i="4"/>
  <c r="A138" i="4"/>
  <c r="A139" i="4"/>
  <c r="A140" i="4"/>
  <c r="A141" i="4"/>
  <c r="A142" i="4"/>
  <c r="B142" i="4" s="1"/>
  <c r="A143" i="4"/>
  <c r="B143" i="4" s="1"/>
  <c r="A144" i="4"/>
  <c r="B144" i="4" s="1"/>
  <c r="A145" i="4"/>
  <c r="A146" i="4"/>
  <c r="A147" i="4"/>
  <c r="A148" i="4"/>
  <c r="A149" i="4"/>
  <c r="A150" i="4"/>
  <c r="B150" i="4" s="1"/>
  <c r="A151" i="4"/>
  <c r="B151" i="4" s="1"/>
  <c r="A152" i="4"/>
  <c r="B152" i="4" s="1"/>
  <c r="A153" i="4"/>
  <c r="A154" i="4"/>
  <c r="A155" i="4"/>
  <c r="A156" i="4"/>
  <c r="A157" i="4"/>
  <c r="A158" i="4"/>
  <c r="B158" i="4" s="1"/>
  <c r="A159" i="4"/>
  <c r="B159" i="4" s="1"/>
  <c r="A160" i="4"/>
  <c r="B160" i="4" s="1"/>
  <c r="A161" i="4"/>
  <c r="A162" i="4"/>
  <c r="A163" i="4"/>
  <c r="A164" i="4"/>
  <c r="A165" i="4"/>
  <c r="A166" i="4"/>
  <c r="B166" i="4" s="1"/>
  <c r="A167" i="4"/>
  <c r="B167" i="4" s="1"/>
  <c r="A168" i="4"/>
  <c r="B168" i="4" s="1"/>
  <c r="A169" i="4"/>
  <c r="A170" i="4"/>
  <c r="A171" i="4"/>
  <c r="A172" i="4"/>
  <c r="A173" i="4"/>
  <c r="A174" i="4"/>
  <c r="B174" i="4" s="1"/>
  <c r="A175" i="4"/>
  <c r="B175" i="4" s="1"/>
  <c r="A176" i="4"/>
  <c r="B176" i="4" s="1"/>
  <c r="A177" i="4"/>
  <c r="A178" i="4"/>
  <c r="A179" i="4"/>
  <c r="A180" i="4"/>
  <c r="A181" i="4"/>
  <c r="A182" i="4"/>
  <c r="B182" i="4" s="1"/>
  <c r="A183" i="4"/>
  <c r="B183" i="4" s="1"/>
  <c r="A184" i="4"/>
  <c r="B184" i="4" s="1"/>
  <c r="A185" i="4"/>
  <c r="A186" i="4"/>
  <c r="A187" i="4"/>
  <c r="A188" i="4"/>
  <c r="A189" i="4"/>
  <c r="A190" i="4"/>
  <c r="B190" i="4" s="1"/>
  <c r="A191" i="4"/>
  <c r="B191" i="4" s="1"/>
  <c r="A192" i="4"/>
  <c r="B192" i="4" s="1"/>
  <c r="A193" i="4"/>
  <c r="A194" i="4"/>
  <c r="A195" i="4"/>
  <c r="A196" i="4"/>
  <c r="A197" i="4"/>
  <c r="A198" i="4"/>
  <c r="B198" i="4" s="1"/>
  <c r="A199" i="4"/>
  <c r="B199" i="4" s="1"/>
  <c r="A200" i="4"/>
  <c r="B200" i="4" s="1"/>
  <c r="A201" i="4"/>
  <c r="A202" i="4"/>
  <c r="A203" i="4"/>
  <c r="A204" i="4"/>
  <c r="A205" i="4"/>
  <c r="A206" i="4"/>
  <c r="B206" i="4" s="1"/>
  <c r="A207" i="4"/>
  <c r="B207" i="4" s="1"/>
  <c r="A208" i="4"/>
  <c r="B208" i="4" s="1"/>
  <c r="A209" i="4"/>
  <c r="A210" i="4"/>
  <c r="A211" i="4"/>
  <c r="A212" i="4"/>
  <c r="A213" i="4"/>
  <c r="A214" i="4"/>
  <c r="B214" i="4" s="1"/>
  <c r="A215" i="4"/>
  <c r="B215" i="4" s="1"/>
  <c r="A216" i="4"/>
  <c r="B216" i="4" s="1"/>
  <c r="A217" i="4"/>
  <c r="A218" i="4"/>
  <c r="A219" i="4"/>
  <c r="A220" i="4"/>
  <c r="A221" i="4"/>
  <c r="A222" i="4"/>
  <c r="B222" i="4" s="1"/>
  <c r="A223" i="4"/>
  <c r="B223" i="4" s="1"/>
  <c r="A224" i="4"/>
  <c r="B224" i="4" s="1"/>
  <c r="A225" i="4"/>
  <c r="A226" i="4"/>
  <c r="A227" i="4"/>
  <c r="A228" i="4"/>
  <c r="A229" i="4"/>
  <c r="A230" i="4"/>
  <c r="B230" i="4" s="1"/>
  <c r="A231" i="4"/>
  <c r="B231" i="4" s="1"/>
  <c r="A232" i="4"/>
  <c r="B232" i="4" s="1"/>
  <c r="A233" i="4"/>
  <c r="A234" i="4"/>
  <c r="A235" i="4"/>
  <c r="A236" i="4"/>
  <c r="A237" i="4"/>
  <c r="A238" i="4"/>
  <c r="B238" i="4" s="1"/>
  <c r="A239" i="4"/>
  <c r="B239" i="4" s="1"/>
  <c r="A240" i="4"/>
  <c r="B240" i="4" s="1"/>
  <c r="A241" i="4"/>
  <c r="A242" i="4"/>
  <c r="A243" i="4"/>
  <c r="A244" i="4"/>
  <c r="A245" i="4"/>
  <c r="A246" i="4"/>
  <c r="B246" i="4" s="1"/>
  <c r="A247" i="4"/>
  <c r="B247" i="4" s="1"/>
  <c r="A248" i="4"/>
  <c r="B248" i="4" s="1"/>
  <c r="A249" i="4"/>
  <c r="A250" i="4"/>
  <c r="A251" i="4"/>
  <c r="A252" i="4"/>
  <c r="A253" i="4"/>
  <c r="A254" i="4"/>
  <c r="B254" i="4" s="1"/>
  <c r="A255" i="4"/>
  <c r="B255" i="4" s="1"/>
  <c r="A256" i="4"/>
  <c r="B256" i="4" s="1"/>
  <c r="A257" i="4"/>
  <c r="A258" i="4"/>
  <c r="A259" i="4"/>
  <c r="A260" i="4"/>
  <c r="A261" i="4"/>
  <c r="A262" i="4"/>
  <c r="B262" i="4" s="1"/>
  <c r="A263" i="4"/>
  <c r="B263" i="4" s="1"/>
  <c r="A264" i="4"/>
  <c r="B264" i="4" s="1"/>
  <c r="A265" i="4"/>
  <c r="A266" i="4"/>
  <c r="A267" i="4"/>
  <c r="A268" i="4"/>
  <c r="A269" i="4"/>
  <c r="A270" i="4"/>
  <c r="B270" i="4" s="1"/>
  <c r="A271" i="4"/>
  <c r="B271" i="4" s="1"/>
  <c r="A272" i="4"/>
  <c r="B272" i="4" s="1"/>
  <c r="A273" i="4"/>
  <c r="A274" i="4"/>
  <c r="A275" i="4"/>
  <c r="A276" i="4"/>
  <c r="A277" i="4"/>
  <c r="A278" i="4"/>
  <c r="B278" i="4" s="1"/>
  <c r="A279" i="4"/>
  <c r="B279" i="4" s="1"/>
  <c r="A280" i="4"/>
  <c r="B280" i="4" s="1"/>
  <c r="A281" i="4"/>
  <c r="A282" i="4"/>
  <c r="A283" i="4"/>
  <c r="A284" i="4"/>
  <c r="A285" i="4"/>
  <c r="A286" i="4"/>
  <c r="B286" i="4" s="1"/>
  <c r="A287" i="4"/>
  <c r="B287" i="4" s="1"/>
  <c r="A288" i="4"/>
  <c r="B288" i="4" s="1"/>
  <c r="A289" i="4"/>
  <c r="A290" i="4"/>
  <c r="A291" i="4"/>
  <c r="A292" i="4"/>
  <c r="A293" i="4"/>
  <c r="A294" i="4"/>
  <c r="B294" i="4" s="1"/>
  <c r="A295" i="4"/>
  <c r="B295" i="4" s="1"/>
  <c r="A296" i="4"/>
  <c r="B296" i="4" s="1"/>
  <c r="A297" i="4"/>
  <c r="A298" i="4"/>
  <c r="A299" i="4"/>
  <c r="A300" i="4"/>
  <c r="A301" i="4"/>
  <c r="A302" i="4"/>
  <c r="B302" i="4" s="1"/>
  <c r="A303" i="4"/>
  <c r="B303" i="4" s="1"/>
  <c r="A304" i="4"/>
  <c r="B304" i="4" s="1"/>
  <c r="A305" i="4"/>
  <c r="A306" i="4"/>
  <c r="A307" i="4"/>
  <c r="A308" i="4"/>
  <c r="A309" i="4"/>
  <c r="A310" i="4"/>
  <c r="B310" i="4" s="1"/>
  <c r="A311" i="4"/>
  <c r="B311" i="4" s="1"/>
  <c r="A312" i="4"/>
  <c r="B312" i="4" s="1"/>
  <c r="A313" i="4"/>
  <c r="A314" i="4"/>
  <c r="A315" i="4"/>
  <c r="A316" i="4"/>
  <c r="A317" i="4"/>
  <c r="A318" i="4"/>
  <c r="B318" i="4" s="1"/>
  <c r="A319" i="4"/>
  <c r="A320" i="4"/>
  <c r="B320" i="4" s="1"/>
  <c r="A321" i="4"/>
  <c r="A322" i="4"/>
  <c r="A323" i="4"/>
  <c r="A324" i="4"/>
  <c r="A325" i="4"/>
  <c r="A326" i="4"/>
  <c r="B326" i="4" s="1"/>
  <c r="A327" i="4"/>
  <c r="B327" i="4" s="1"/>
  <c r="A328" i="4"/>
  <c r="B328" i="4" s="1"/>
  <c r="A329" i="4"/>
  <c r="A330" i="4"/>
  <c r="A331" i="4"/>
  <c r="A332" i="4"/>
  <c r="A333" i="4"/>
  <c r="A334" i="4"/>
  <c r="B334" i="4" s="1"/>
  <c r="A335" i="4"/>
  <c r="B335" i="4" s="1"/>
  <c r="A336" i="4"/>
  <c r="B336" i="4" s="1"/>
  <c r="A337" i="4"/>
  <c r="A338" i="4"/>
  <c r="A339" i="4"/>
  <c r="A340" i="4"/>
  <c r="A341" i="4"/>
  <c r="A342" i="4"/>
  <c r="B342" i="4" s="1"/>
  <c r="A343" i="4"/>
  <c r="B343" i="4" s="1"/>
  <c r="A344" i="4"/>
  <c r="B344" i="4" s="1"/>
  <c r="A345" i="4"/>
  <c r="A346" i="4"/>
  <c r="A347" i="4"/>
  <c r="A348" i="4"/>
  <c r="A349" i="4"/>
  <c r="A350" i="4"/>
  <c r="B350" i="4" s="1"/>
  <c r="A351" i="4"/>
  <c r="B351" i="4" s="1"/>
  <c r="A352" i="4"/>
  <c r="B352" i="4" s="1"/>
  <c r="A353" i="4"/>
  <c r="A354" i="4"/>
  <c r="A355" i="4"/>
  <c r="A356" i="4"/>
  <c r="A357" i="4"/>
  <c r="A358" i="4"/>
  <c r="B358" i="4" s="1"/>
  <c r="A359" i="4"/>
  <c r="B359" i="4" s="1"/>
  <c r="A360" i="4"/>
  <c r="B360" i="4" s="1"/>
  <c r="A361" i="4"/>
  <c r="A362" i="4"/>
  <c r="A363" i="4"/>
  <c r="A364" i="4"/>
  <c r="A365" i="4"/>
  <c r="A366" i="4"/>
  <c r="B366" i="4" s="1"/>
  <c r="A367" i="4"/>
  <c r="B367" i="4" s="1"/>
  <c r="A368" i="4"/>
  <c r="B368" i="4" s="1"/>
  <c r="A369" i="4"/>
  <c r="A370" i="4"/>
  <c r="A371" i="4"/>
  <c r="A372" i="4"/>
  <c r="A373" i="4"/>
  <c r="A374" i="4"/>
  <c r="B374" i="4" s="1"/>
  <c r="A375" i="4"/>
  <c r="B375" i="4" s="1"/>
  <c r="A376" i="4"/>
  <c r="B376" i="4" s="1"/>
  <c r="A377" i="4"/>
  <c r="A378" i="4"/>
  <c r="A379" i="4"/>
  <c r="A380" i="4"/>
  <c r="A381" i="4"/>
  <c r="A382" i="4"/>
  <c r="B382" i="4" s="1"/>
  <c r="A383" i="4"/>
  <c r="B383" i="4" s="1"/>
  <c r="A384" i="4"/>
  <c r="B384" i="4" s="1"/>
  <c r="A385" i="4"/>
  <c r="A386" i="4"/>
  <c r="A387" i="4"/>
  <c r="A388" i="4"/>
  <c r="A389" i="4"/>
  <c r="A390" i="4"/>
  <c r="B390" i="4" s="1"/>
  <c r="A391" i="4"/>
  <c r="B391" i="4" s="1"/>
  <c r="A392" i="4"/>
  <c r="B392" i="4" s="1"/>
  <c r="A393" i="4"/>
  <c r="A394" i="4"/>
  <c r="A395" i="4"/>
  <c r="A396" i="4"/>
  <c r="A397" i="4"/>
  <c r="A398" i="4"/>
  <c r="B398" i="4" s="1"/>
  <c r="A399" i="4"/>
  <c r="B399" i="4" s="1"/>
  <c r="A400" i="4"/>
  <c r="B400" i="4" s="1"/>
  <c r="A401" i="4"/>
  <c r="A402" i="4"/>
  <c r="A403" i="4"/>
  <c r="A404" i="4"/>
  <c r="A405" i="4"/>
  <c r="A406" i="4"/>
  <c r="B406" i="4" s="1"/>
  <c r="A407" i="4"/>
  <c r="B407" i="4" s="1"/>
  <c r="A408" i="4"/>
  <c r="B408" i="4" s="1"/>
  <c r="A409" i="4"/>
  <c r="A410" i="4"/>
  <c r="A411" i="4"/>
  <c r="A412" i="4"/>
  <c r="A413" i="4"/>
  <c r="A414" i="4"/>
  <c r="B414" i="4" s="1"/>
  <c r="A415" i="4"/>
  <c r="B415" i="4" s="1"/>
  <c r="A416" i="4"/>
  <c r="B416" i="4" s="1"/>
  <c r="A417" i="4"/>
  <c r="A418" i="4"/>
  <c r="A419" i="4"/>
  <c r="A420" i="4"/>
  <c r="A421" i="4"/>
  <c r="A422" i="4"/>
  <c r="B422" i="4" s="1"/>
  <c r="A423" i="4"/>
  <c r="B423" i="4" s="1"/>
  <c r="A424" i="4"/>
  <c r="B424" i="4" s="1"/>
  <c r="A425" i="4"/>
  <c r="A426" i="4"/>
  <c r="A427" i="4"/>
  <c r="A428" i="4"/>
  <c r="A429" i="4"/>
  <c r="A430" i="4"/>
  <c r="B430" i="4" s="1"/>
  <c r="A431" i="4"/>
  <c r="B431" i="4" s="1"/>
  <c r="A432" i="4"/>
  <c r="B432" i="4" s="1"/>
  <c r="A433" i="4"/>
  <c r="A434" i="4"/>
  <c r="A435" i="4"/>
  <c r="A436" i="4"/>
  <c r="A437" i="4"/>
  <c r="A438" i="4"/>
  <c r="B438" i="4" s="1"/>
  <c r="A439" i="4"/>
  <c r="B439" i="4" s="1"/>
  <c r="A440" i="4"/>
  <c r="B440" i="4" s="1"/>
  <c r="A441" i="4"/>
  <c r="A442" i="4"/>
  <c r="A443" i="4"/>
  <c r="A444" i="4"/>
  <c r="A445" i="4"/>
  <c r="A446" i="4"/>
  <c r="B446" i="4" s="1"/>
  <c r="A447" i="4"/>
  <c r="B447" i="4" s="1"/>
  <c r="A448" i="4"/>
  <c r="B448" i="4" s="1"/>
  <c r="A449" i="4"/>
  <c r="A450" i="4"/>
  <c r="A451" i="4"/>
  <c r="A452" i="4"/>
  <c r="A453" i="4"/>
  <c r="A454" i="4"/>
  <c r="B454" i="4" s="1"/>
  <c r="A455" i="4"/>
  <c r="B455" i="4" s="1"/>
  <c r="A456" i="4"/>
  <c r="B456" i="4" s="1"/>
  <c r="A457" i="4"/>
  <c r="A458" i="4"/>
  <c r="A459" i="4"/>
  <c r="A460" i="4"/>
  <c r="A461" i="4"/>
  <c r="A462" i="4"/>
  <c r="B462" i="4" s="1"/>
  <c r="A463" i="4"/>
  <c r="B463" i="4" s="1"/>
  <c r="A464" i="4"/>
  <c r="B464" i="4" s="1"/>
  <c r="A465" i="4"/>
  <c r="A466" i="4"/>
  <c r="A467" i="4"/>
  <c r="A468" i="4"/>
  <c r="A469" i="4"/>
  <c r="A470" i="4"/>
  <c r="B470" i="4" s="1"/>
  <c r="A471" i="4"/>
  <c r="B471" i="4" s="1"/>
  <c r="A472" i="4"/>
  <c r="B472" i="4" s="1"/>
  <c r="A473" i="4"/>
  <c r="A474" i="4"/>
  <c r="A475" i="4"/>
  <c r="A476" i="4"/>
  <c r="A477" i="4"/>
  <c r="A478" i="4"/>
  <c r="B478" i="4" s="1"/>
  <c r="A479" i="4"/>
  <c r="B479" i="4" s="1"/>
  <c r="A480" i="4"/>
  <c r="B480" i="4" s="1"/>
  <c r="A481" i="4"/>
  <c r="A482" i="4"/>
  <c r="A483" i="4"/>
  <c r="A484" i="4"/>
  <c r="A485" i="4"/>
  <c r="A486" i="4"/>
  <c r="B486" i="4" s="1"/>
  <c r="A487" i="4"/>
  <c r="B487" i="4" s="1"/>
  <c r="A488" i="4"/>
  <c r="B488" i="4" s="1"/>
  <c r="A489" i="4"/>
  <c r="A490" i="4"/>
  <c r="A491" i="4"/>
  <c r="A492" i="4"/>
  <c r="A493" i="4"/>
  <c r="A494" i="4"/>
  <c r="B494" i="4" s="1"/>
  <c r="A495" i="4"/>
  <c r="B495" i="4" s="1"/>
  <c r="A496" i="4"/>
  <c r="B496" i="4" s="1"/>
  <c r="A497" i="4"/>
  <c r="A498" i="4"/>
  <c r="A499" i="4"/>
  <c r="A500" i="4"/>
  <c r="A501" i="4"/>
  <c r="A502" i="4"/>
  <c r="B502" i="4" s="1"/>
  <c r="A503" i="4"/>
  <c r="B503" i="4" s="1"/>
  <c r="A504" i="4"/>
  <c r="B504" i="4" s="1"/>
  <c r="A505" i="4"/>
  <c r="A506" i="4"/>
  <c r="A507" i="4"/>
  <c r="A508" i="4"/>
  <c r="A509" i="4"/>
  <c r="A510" i="4"/>
  <c r="B510" i="4" s="1"/>
  <c r="A511" i="4"/>
  <c r="B511" i="4" s="1"/>
  <c r="A512" i="4"/>
  <c r="B512" i="4" s="1"/>
  <c r="A513" i="4"/>
  <c r="A514" i="4"/>
  <c r="A515" i="4"/>
  <c r="A516" i="4"/>
  <c r="A517" i="4"/>
  <c r="A518" i="4"/>
  <c r="B518" i="4" s="1"/>
  <c r="A519" i="4"/>
  <c r="B519" i="4" s="1"/>
  <c r="A520" i="4"/>
  <c r="B520" i="4" s="1"/>
  <c r="A521" i="4"/>
  <c r="A522" i="4"/>
  <c r="A523" i="4"/>
  <c r="A524" i="4"/>
  <c r="A525" i="4"/>
  <c r="A526" i="4"/>
  <c r="B526" i="4" s="1"/>
  <c r="A527" i="4"/>
  <c r="B527" i="4" s="1"/>
  <c r="A528" i="4"/>
  <c r="B528" i="4" s="1"/>
  <c r="A529" i="4"/>
  <c r="A530" i="4"/>
  <c r="A531" i="4"/>
  <c r="A532" i="4"/>
  <c r="A533" i="4"/>
  <c r="A534" i="4"/>
  <c r="B534" i="4" s="1"/>
  <c r="A535" i="4"/>
  <c r="B535" i="4" s="1"/>
  <c r="A536" i="4"/>
  <c r="B536" i="4" s="1"/>
  <c r="A537" i="4"/>
  <c r="A538" i="4"/>
  <c r="A539" i="4"/>
  <c r="A540" i="4"/>
  <c r="A541" i="4"/>
  <c r="A542" i="4"/>
  <c r="B542" i="4" s="1"/>
  <c r="A543" i="4"/>
  <c r="B543" i="4" s="1"/>
  <c r="A544" i="4"/>
  <c r="B544" i="4" s="1"/>
  <c r="A545" i="4"/>
  <c r="A546" i="4"/>
  <c r="A547" i="4"/>
  <c r="A548" i="4"/>
  <c r="A549" i="4"/>
  <c r="A550" i="4"/>
  <c r="B550" i="4" s="1"/>
  <c r="A551" i="4"/>
  <c r="B551" i="4" s="1"/>
  <c r="A552" i="4"/>
  <c r="B552" i="4" s="1"/>
  <c r="A553" i="4"/>
  <c r="A554" i="4"/>
  <c r="B9" i="4"/>
  <c r="B10" i="4"/>
  <c r="B11" i="4"/>
  <c r="B12" i="4"/>
  <c r="B13" i="4"/>
  <c r="B17" i="4"/>
  <c r="B18" i="4"/>
  <c r="B19" i="4"/>
  <c r="B21" i="4"/>
  <c r="B25" i="4"/>
  <c r="B26" i="4"/>
  <c r="B27" i="4"/>
  <c r="B28" i="4"/>
  <c r="B29" i="4"/>
  <c r="B33" i="4"/>
  <c r="B34" i="4"/>
  <c r="B35" i="4"/>
  <c r="B37" i="4"/>
  <c r="B41" i="4"/>
  <c r="B42" i="4"/>
  <c r="B43" i="4"/>
  <c r="B45" i="4"/>
  <c r="B49" i="4"/>
  <c r="B50" i="4"/>
  <c r="B51" i="4"/>
  <c r="B52" i="4"/>
  <c r="B53" i="4"/>
  <c r="B57" i="4"/>
  <c r="B58" i="4"/>
  <c r="B59" i="4"/>
  <c r="B60" i="4"/>
  <c r="B61" i="4"/>
  <c r="B65" i="4"/>
  <c r="B66" i="4"/>
  <c r="B67" i="4"/>
  <c r="B69" i="4"/>
  <c r="B73" i="4"/>
  <c r="B74" i="4"/>
  <c r="B75" i="4"/>
  <c r="B76" i="4"/>
  <c r="B77" i="4"/>
  <c r="B81" i="4"/>
  <c r="B82" i="4"/>
  <c r="B83" i="4"/>
  <c r="B85" i="4"/>
  <c r="B89" i="4"/>
  <c r="B90" i="4"/>
  <c r="B91" i="4"/>
  <c r="B93" i="4"/>
  <c r="B97" i="4"/>
  <c r="B98" i="4"/>
  <c r="B99" i="4"/>
  <c r="B101" i="4"/>
  <c r="B105" i="4"/>
  <c r="B106" i="4"/>
  <c r="B107" i="4"/>
  <c r="B108" i="4"/>
  <c r="B109" i="4"/>
  <c r="B113" i="4"/>
  <c r="B114" i="4"/>
  <c r="B115" i="4"/>
  <c r="B116" i="4"/>
  <c r="B117" i="4"/>
  <c r="B121" i="4"/>
  <c r="B122" i="4"/>
  <c r="B123" i="4"/>
  <c r="B124" i="4"/>
  <c r="B125" i="4"/>
  <c r="B129" i="4"/>
  <c r="B130" i="4"/>
  <c r="B131" i="4"/>
  <c r="B132" i="4"/>
  <c r="B133" i="4"/>
  <c r="B137" i="4"/>
  <c r="B138" i="4"/>
  <c r="B139" i="4"/>
  <c r="B140" i="4"/>
  <c r="B141" i="4"/>
  <c r="B145" i="4"/>
  <c r="B146" i="4"/>
  <c r="B147" i="4"/>
  <c r="B148" i="4"/>
  <c r="B149" i="4"/>
  <c r="B153" i="4"/>
  <c r="B154" i="4"/>
  <c r="B155" i="4"/>
  <c r="B156" i="4"/>
  <c r="B157" i="4"/>
  <c r="B161" i="4"/>
  <c r="B162" i="4"/>
  <c r="B163" i="4"/>
  <c r="B164" i="4"/>
  <c r="B165" i="4"/>
  <c r="B169" i="4"/>
  <c r="B170" i="4"/>
  <c r="B171" i="4"/>
  <c r="B172" i="4"/>
  <c r="B173" i="4"/>
  <c r="B177" i="4"/>
  <c r="B178" i="4"/>
  <c r="B179" i="4"/>
  <c r="B180" i="4"/>
  <c r="B181" i="4"/>
  <c r="B185" i="4"/>
  <c r="B186" i="4"/>
  <c r="B187" i="4"/>
  <c r="B188" i="4"/>
  <c r="B189" i="4"/>
  <c r="B193" i="4"/>
  <c r="B194" i="4"/>
  <c r="B195" i="4"/>
  <c r="B196" i="4"/>
  <c r="B197" i="4"/>
  <c r="B201" i="4"/>
  <c r="B202" i="4"/>
  <c r="B203" i="4"/>
  <c r="B204" i="4"/>
  <c r="B205" i="4"/>
  <c r="B209" i="4"/>
  <c r="B210" i="4"/>
  <c r="B211" i="4"/>
  <c r="B212" i="4"/>
  <c r="B213" i="4"/>
  <c r="B217" i="4"/>
  <c r="B218" i="4"/>
  <c r="B219" i="4"/>
  <c r="B220" i="4"/>
  <c r="B221" i="4"/>
  <c r="B225" i="4"/>
  <c r="B226" i="4"/>
  <c r="B227" i="4"/>
  <c r="B228" i="4"/>
  <c r="B229" i="4"/>
  <c r="B233" i="4"/>
  <c r="B234" i="4"/>
  <c r="B235" i="4"/>
  <c r="B236" i="4"/>
  <c r="B237" i="4"/>
  <c r="B241" i="4"/>
  <c r="B242" i="4"/>
  <c r="B243" i="4"/>
  <c r="B244" i="4"/>
  <c r="B245" i="4"/>
  <c r="B249" i="4"/>
  <c r="B250" i="4"/>
  <c r="B251" i="4"/>
  <c r="B252" i="4"/>
  <c r="B253" i="4"/>
  <c r="B257" i="4"/>
  <c r="B258" i="4"/>
  <c r="B259" i="4"/>
  <c r="B260" i="4"/>
  <c r="B261" i="4"/>
  <c r="B265" i="4"/>
  <c r="B266" i="4"/>
  <c r="B267" i="4"/>
  <c r="B268" i="4"/>
  <c r="B269" i="4"/>
  <c r="B273" i="4"/>
  <c r="B274" i="4"/>
  <c r="B275" i="4"/>
  <c r="B276" i="4"/>
  <c r="B277" i="4"/>
  <c r="B281" i="4"/>
  <c r="B282" i="4"/>
  <c r="B283" i="4"/>
  <c r="B284" i="4"/>
  <c r="B285" i="4"/>
  <c r="B289" i="4"/>
  <c r="B290" i="4"/>
  <c r="B291" i="4"/>
  <c r="B292" i="4"/>
  <c r="B293" i="4"/>
  <c r="B297" i="4"/>
  <c r="B298" i="4"/>
  <c r="B299" i="4"/>
  <c r="B300" i="4"/>
  <c r="B301" i="4"/>
  <c r="B305" i="4"/>
  <c r="B306" i="4"/>
  <c r="B307" i="4"/>
  <c r="B308" i="4"/>
  <c r="B309" i="4"/>
  <c r="B313" i="4"/>
  <c r="B314" i="4"/>
  <c r="B315" i="4"/>
  <c r="B316" i="4"/>
  <c r="B317" i="4"/>
  <c r="B319" i="4"/>
  <c r="B321" i="4"/>
  <c r="B322" i="4"/>
  <c r="B323" i="4"/>
  <c r="B324" i="4"/>
  <c r="B325" i="4"/>
  <c r="B329" i="4"/>
  <c r="B330" i="4"/>
  <c r="B331" i="4"/>
  <c r="B332" i="4"/>
  <c r="B333" i="4"/>
  <c r="B337" i="4"/>
  <c r="B338" i="4"/>
  <c r="B339" i="4"/>
  <c r="B340" i="4"/>
  <c r="B341" i="4"/>
  <c r="B345" i="4"/>
  <c r="B346" i="4"/>
  <c r="B347" i="4"/>
  <c r="B348" i="4"/>
  <c r="B349" i="4"/>
  <c r="B353" i="4"/>
  <c r="B354" i="4"/>
  <c r="B355" i="4"/>
  <c r="B356" i="4"/>
  <c r="B357" i="4"/>
  <c r="B361" i="4"/>
  <c r="B362" i="4"/>
  <c r="B363" i="4"/>
  <c r="B364" i="4"/>
  <c r="B365" i="4"/>
  <c r="B369" i="4"/>
  <c r="B370" i="4"/>
  <c r="B371" i="4"/>
  <c r="B372" i="4"/>
  <c r="B373" i="4"/>
  <c r="B377" i="4"/>
  <c r="B378" i="4"/>
  <c r="B379" i="4"/>
  <c r="B380" i="4"/>
  <c r="B381" i="4"/>
  <c r="B385" i="4"/>
  <c r="B386" i="4"/>
  <c r="B387" i="4"/>
  <c r="B388" i="4"/>
  <c r="B389" i="4"/>
  <c r="B393" i="4"/>
  <c r="B394" i="4"/>
  <c r="B395" i="4"/>
  <c r="B396" i="4"/>
  <c r="B397" i="4"/>
  <c r="B401" i="4"/>
  <c r="B402" i="4"/>
  <c r="B403" i="4"/>
  <c r="B404" i="4"/>
  <c r="B405" i="4"/>
  <c r="B409" i="4"/>
  <c r="B410" i="4"/>
  <c r="B411" i="4"/>
  <c r="B412" i="4"/>
  <c r="B413" i="4"/>
  <c r="B417" i="4"/>
  <c r="B418" i="4"/>
  <c r="B419" i="4"/>
  <c r="B420" i="4"/>
  <c r="B421" i="4"/>
  <c r="B425" i="4"/>
  <c r="B426" i="4"/>
  <c r="B427" i="4"/>
  <c r="B428" i="4"/>
  <c r="B429" i="4"/>
  <c r="B433" i="4"/>
  <c r="B434" i="4"/>
  <c r="B435" i="4"/>
  <c r="B436" i="4"/>
  <c r="B437" i="4"/>
  <c r="B441" i="4"/>
  <c r="B442" i="4"/>
  <c r="B443" i="4"/>
  <c r="B444" i="4"/>
  <c r="B445" i="4"/>
  <c r="B449" i="4"/>
  <c r="B450" i="4"/>
  <c r="B451" i="4"/>
  <c r="B452" i="4"/>
  <c r="B453" i="4"/>
  <c r="B457" i="4"/>
  <c r="B458" i="4"/>
  <c r="B459" i="4"/>
  <c r="B460" i="4"/>
  <c r="B461" i="4"/>
  <c r="B465" i="4"/>
  <c r="B466" i="4"/>
  <c r="B467" i="4"/>
  <c r="B468" i="4"/>
  <c r="B469" i="4"/>
  <c r="B473" i="4"/>
  <c r="B474" i="4"/>
  <c r="B475" i="4"/>
  <c r="B476" i="4"/>
  <c r="B477" i="4"/>
  <c r="B481" i="4"/>
  <c r="B482" i="4"/>
  <c r="B483" i="4"/>
  <c r="B484" i="4"/>
  <c r="B485" i="4"/>
  <c r="B489" i="4"/>
  <c r="B490" i="4"/>
  <c r="B491" i="4"/>
  <c r="B492" i="4"/>
  <c r="B493" i="4"/>
  <c r="B497" i="4"/>
  <c r="B498" i="4"/>
  <c r="B499" i="4"/>
  <c r="B500" i="4"/>
  <c r="B501" i="4"/>
  <c r="B505" i="4"/>
  <c r="B506" i="4"/>
  <c r="B507" i="4"/>
  <c r="B508" i="4"/>
  <c r="B509" i="4"/>
  <c r="B513" i="4"/>
  <c r="B514" i="4"/>
  <c r="B515" i="4"/>
  <c r="B516" i="4"/>
  <c r="B517" i="4"/>
  <c r="B521" i="4"/>
  <c r="B522" i="4"/>
  <c r="B523" i="4"/>
  <c r="B524" i="4"/>
  <c r="B525" i="4"/>
  <c r="B529" i="4"/>
  <c r="B530" i="4"/>
  <c r="B531" i="4"/>
  <c r="B532" i="4"/>
  <c r="B533" i="4"/>
  <c r="B537" i="4"/>
  <c r="B538" i="4"/>
  <c r="B539" i="4"/>
  <c r="B540" i="4"/>
  <c r="B541" i="4"/>
  <c r="B545" i="4"/>
  <c r="B546" i="4"/>
  <c r="B547" i="4"/>
  <c r="B548" i="4"/>
  <c r="B549" i="4"/>
  <c r="B553" i="4"/>
  <c r="B554" i="4"/>
  <c r="A472" i="1" l="1"/>
  <c r="H472" i="1" s="1"/>
  <c r="J472" i="3" s="1"/>
  <c r="A473" i="1"/>
  <c r="H473" i="1" s="1"/>
  <c r="J473" i="3" s="1"/>
  <c r="A474" i="1"/>
  <c r="H474" i="1" s="1"/>
  <c r="J474" i="3" s="1"/>
  <c r="A475" i="1"/>
  <c r="H475" i="1" s="1"/>
  <c r="J475" i="3" s="1"/>
  <c r="A476" i="1"/>
  <c r="H476" i="1" s="1"/>
  <c r="J476" i="3" s="1"/>
  <c r="A477" i="1"/>
  <c r="H477" i="1" s="1"/>
  <c r="J477" i="3" s="1"/>
  <c r="A478" i="1"/>
  <c r="A479" i="1"/>
  <c r="H479" i="1" s="1"/>
  <c r="J479" i="3" s="1"/>
  <c r="A480" i="1"/>
  <c r="H480" i="1" s="1"/>
  <c r="J480" i="3" s="1"/>
  <c r="A481" i="1"/>
  <c r="H481" i="1" s="1"/>
  <c r="J481" i="3" s="1"/>
  <c r="A482" i="1"/>
  <c r="H482" i="1" s="1"/>
  <c r="J482" i="3" s="1"/>
  <c r="A483" i="1"/>
  <c r="H483" i="1" s="1"/>
  <c r="J483" i="3" s="1"/>
  <c r="A484" i="1"/>
  <c r="H484" i="1" s="1"/>
  <c r="J484" i="3" s="1"/>
  <c r="A485" i="1"/>
  <c r="H485" i="1" s="1"/>
  <c r="J485" i="3" s="1"/>
  <c r="A486" i="1"/>
  <c r="A487" i="1"/>
  <c r="H487" i="1" s="1"/>
  <c r="J487" i="3" s="1"/>
  <c r="A488" i="1"/>
  <c r="H488" i="1" s="1"/>
  <c r="J488" i="3" s="1"/>
  <c r="A489" i="1"/>
  <c r="H489" i="1" s="1"/>
  <c r="J489" i="3" s="1"/>
  <c r="A490" i="1"/>
  <c r="H490" i="1" s="1"/>
  <c r="J490" i="3" s="1"/>
  <c r="A491" i="1"/>
  <c r="H491" i="1" s="1"/>
  <c r="J491" i="3" s="1"/>
  <c r="A492" i="1"/>
  <c r="H492" i="1" s="1"/>
  <c r="J492" i="3" s="1"/>
  <c r="A493" i="1"/>
  <c r="H493" i="1" s="1"/>
  <c r="J493" i="3" s="1"/>
  <c r="A494" i="1"/>
  <c r="A495" i="1"/>
  <c r="H495" i="1" s="1"/>
  <c r="J495" i="3" s="1"/>
  <c r="A496" i="1"/>
  <c r="H496" i="1" s="1"/>
  <c r="J496" i="3" s="1"/>
  <c r="A497" i="1"/>
  <c r="H497" i="1" s="1"/>
  <c r="J497" i="3" s="1"/>
  <c r="A498" i="1"/>
  <c r="H498" i="1" s="1"/>
  <c r="J498" i="3" s="1"/>
  <c r="A499" i="1"/>
  <c r="H499" i="1" s="1"/>
  <c r="J499" i="3" s="1"/>
  <c r="A500" i="1"/>
  <c r="H500" i="1" s="1"/>
  <c r="J500" i="3" s="1"/>
  <c r="A501" i="1"/>
  <c r="H501" i="1" s="1"/>
  <c r="J501" i="3" s="1"/>
  <c r="A502" i="1"/>
  <c r="A503" i="1"/>
  <c r="H503" i="1" s="1"/>
  <c r="J503" i="3" s="1"/>
  <c r="A504" i="1"/>
  <c r="H504" i="1" s="1"/>
  <c r="J504" i="3" s="1"/>
  <c r="A505" i="1"/>
  <c r="H505" i="1" s="1"/>
  <c r="J505" i="3" s="1"/>
  <c r="A506" i="1"/>
  <c r="H506" i="1" s="1"/>
  <c r="J506" i="3" s="1"/>
  <c r="A507" i="1"/>
  <c r="H507" i="1" s="1"/>
  <c r="J507" i="3" s="1"/>
  <c r="A508" i="1"/>
  <c r="H508" i="1" s="1"/>
  <c r="J508" i="3" s="1"/>
  <c r="A509" i="1"/>
  <c r="H509" i="1" s="1"/>
  <c r="J509" i="3" s="1"/>
  <c r="A510" i="1"/>
  <c r="A511" i="1"/>
  <c r="H511" i="1" s="1"/>
  <c r="J511" i="3" s="1"/>
  <c r="A512" i="1"/>
  <c r="H512" i="1" s="1"/>
  <c r="J512" i="3" s="1"/>
  <c r="A513" i="1"/>
  <c r="H513" i="1" s="1"/>
  <c r="J513" i="3" s="1"/>
  <c r="A514" i="1"/>
  <c r="H514" i="1" s="1"/>
  <c r="J514" i="3" s="1"/>
  <c r="A515" i="1"/>
  <c r="H515" i="1" s="1"/>
  <c r="J515" i="3" s="1"/>
  <c r="A516" i="1"/>
  <c r="H516" i="1" s="1"/>
  <c r="J516" i="3" s="1"/>
  <c r="A517" i="1"/>
  <c r="H517" i="1" s="1"/>
  <c r="J517" i="3" s="1"/>
  <c r="A518" i="1"/>
  <c r="A519" i="1"/>
  <c r="H519" i="1" s="1"/>
  <c r="J519" i="3" s="1"/>
  <c r="A520" i="1"/>
  <c r="H520" i="1" s="1"/>
  <c r="J520" i="3" s="1"/>
  <c r="A521" i="1"/>
  <c r="H521" i="1" s="1"/>
  <c r="J521" i="3" s="1"/>
  <c r="A522" i="1"/>
  <c r="H522" i="1" s="1"/>
  <c r="J522" i="3" s="1"/>
  <c r="A523" i="1"/>
  <c r="H523" i="1" s="1"/>
  <c r="J523" i="3" s="1"/>
  <c r="A524" i="1"/>
  <c r="B524" i="1" s="1"/>
  <c r="L524" i="3" s="1"/>
  <c r="A525" i="1"/>
  <c r="C525" i="1" s="1"/>
  <c r="A526" i="1"/>
  <c r="A527" i="1"/>
  <c r="H527" i="1" s="1"/>
  <c r="J527" i="3" s="1"/>
  <c r="A528" i="1"/>
  <c r="A529" i="1"/>
  <c r="C529" i="1" s="1"/>
  <c r="A530" i="1"/>
  <c r="B530" i="1" s="1"/>
  <c r="L530" i="3" s="1"/>
  <c r="A531" i="1"/>
  <c r="B531" i="1" s="1"/>
  <c r="L531" i="3" s="1"/>
  <c r="A532" i="1"/>
  <c r="A533" i="1"/>
  <c r="B533" i="1" s="1"/>
  <c r="L533" i="3" s="1"/>
  <c r="A534" i="1"/>
  <c r="A535" i="1"/>
  <c r="H535" i="1" s="1"/>
  <c r="J535" i="3" s="1"/>
  <c r="A536" i="1"/>
  <c r="C536" i="1" s="1"/>
  <c r="A537" i="1"/>
  <c r="A538" i="1"/>
  <c r="C538" i="1" s="1"/>
  <c r="A539" i="1"/>
  <c r="B539" i="1" s="1"/>
  <c r="L539" i="3" s="1"/>
  <c r="A540" i="1"/>
  <c r="A541" i="1"/>
  <c r="B541" i="1" s="1"/>
  <c r="L541" i="3" s="1"/>
  <c r="A542" i="1"/>
  <c r="A543" i="1"/>
  <c r="H543" i="1" s="1"/>
  <c r="J543" i="3" s="1"/>
  <c r="A544" i="1"/>
  <c r="A545" i="1"/>
  <c r="B545" i="1" s="1"/>
  <c r="L545" i="3" s="1"/>
  <c r="A546" i="1"/>
  <c r="C546" i="1" s="1"/>
  <c r="A547" i="1"/>
  <c r="C547" i="1" s="1"/>
  <c r="A548" i="1"/>
  <c r="C548" i="1" s="1"/>
  <c r="A549" i="1"/>
  <c r="A550" i="1"/>
  <c r="A551" i="1"/>
  <c r="H551" i="1" s="1"/>
  <c r="J551" i="3" s="1"/>
  <c r="A552" i="1"/>
  <c r="B552" i="1" s="1"/>
  <c r="L552" i="3" s="1"/>
  <c r="A553" i="1"/>
  <c r="C553" i="1" s="1"/>
  <c r="A554" i="1"/>
  <c r="B554" i="1" s="1"/>
  <c r="L554" i="3" s="1"/>
  <c r="A555" i="1"/>
  <c r="B555" i="1" s="1"/>
  <c r="L555" i="3" s="1"/>
  <c r="A556" i="1"/>
  <c r="C556" i="1" s="1"/>
  <c r="A557" i="1"/>
  <c r="B557" i="1" s="1"/>
  <c r="L557" i="3" s="1"/>
  <c r="A558" i="1"/>
  <c r="A559" i="1"/>
  <c r="H559" i="1" s="1"/>
  <c r="J559" i="3" s="1"/>
  <c r="A560" i="1"/>
  <c r="A561" i="1"/>
  <c r="A562" i="1"/>
  <c r="B562" i="1" s="1"/>
  <c r="L562" i="3" s="1"/>
  <c r="A563" i="1"/>
  <c r="A564" i="1"/>
  <c r="B564" i="1" s="1"/>
  <c r="L564" i="3" s="1"/>
  <c r="A565" i="1"/>
  <c r="B565" i="1" s="1"/>
  <c r="L565" i="3" s="1"/>
  <c r="A566" i="1"/>
  <c r="A567" i="1"/>
  <c r="H567" i="1" s="1"/>
  <c r="J567" i="3" s="1"/>
  <c r="A568" i="1"/>
  <c r="B568" i="1" s="1"/>
  <c r="L568" i="3" s="1"/>
  <c r="A569" i="1"/>
  <c r="C569" i="1" s="1"/>
  <c r="A570" i="1"/>
  <c r="A571" i="1"/>
  <c r="A572" i="1"/>
  <c r="A573" i="1"/>
  <c r="B573" i="1" s="1"/>
  <c r="L573" i="3" s="1"/>
  <c r="A574" i="1"/>
  <c r="A575" i="1"/>
  <c r="H575" i="1" s="1"/>
  <c r="J575" i="3" s="1"/>
  <c r="A576" i="1"/>
  <c r="C576" i="1" s="1"/>
  <c r="A577" i="1"/>
  <c r="B577" i="1" s="1"/>
  <c r="L577" i="3" s="1"/>
  <c r="A578" i="1"/>
  <c r="C578" i="1" s="1"/>
  <c r="A579" i="1"/>
  <c r="B579" i="1" s="1"/>
  <c r="L579" i="3" s="1"/>
  <c r="A580" i="1"/>
  <c r="B580" i="1" s="1"/>
  <c r="L580" i="3" s="1"/>
  <c r="A581" i="1"/>
  <c r="A582" i="1"/>
  <c r="A583" i="1"/>
  <c r="H583" i="1" s="1"/>
  <c r="J583" i="3" s="1"/>
  <c r="A584" i="1"/>
  <c r="C584" i="1" s="1"/>
  <c r="A585" i="1"/>
  <c r="A586" i="1"/>
  <c r="A587" i="1"/>
  <c r="B587" i="1" s="1"/>
  <c r="L587" i="3" s="1"/>
  <c r="A588" i="1"/>
  <c r="C588" i="1" s="1"/>
  <c r="A589" i="1"/>
  <c r="A590" i="1"/>
  <c r="A591" i="1"/>
  <c r="H591" i="1" s="1"/>
  <c r="J591" i="3" s="1"/>
  <c r="A592" i="1"/>
  <c r="B592" i="1" s="1"/>
  <c r="L592" i="3" s="1"/>
  <c r="A593" i="1"/>
  <c r="C593" i="1" s="1"/>
  <c r="A594" i="1"/>
  <c r="B594" i="1" s="1"/>
  <c r="L594" i="3" s="1"/>
  <c r="A595" i="1"/>
  <c r="B595" i="1" s="1"/>
  <c r="L595" i="3" s="1"/>
  <c r="A596" i="1"/>
  <c r="A597" i="1"/>
  <c r="B597" i="1" s="1"/>
  <c r="L597" i="3" s="1"/>
  <c r="A598" i="1"/>
  <c r="A599" i="1"/>
  <c r="H599" i="1" s="1"/>
  <c r="J599" i="3" s="1"/>
  <c r="A600" i="1"/>
  <c r="A601" i="1"/>
  <c r="A602" i="1"/>
  <c r="C602" i="1" s="1"/>
  <c r="A603" i="1"/>
  <c r="B603" i="1" s="1"/>
  <c r="L603" i="3" s="1"/>
  <c r="A604" i="1"/>
  <c r="A605" i="1"/>
  <c r="A606" i="1"/>
  <c r="A607" i="1"/>
  <c r="H607" i="1" s="1"/>
  <c r="J607" i="3" s="1"/>
  <c r="A608" i="1"/>
  <c r="B608" i="1" s="1"/>
  <c r="L608" i="3" s="1"/>
  <c r="A609" i="1"/>
  <c r="B609" i="1" s="1"/>
  <c r="L609" i="3" s="1"/>
  <c r="A610" i="1"/>
  <c r="C610" i="1" s="1"/>
  <c r="A611" i="1"/>
  <c r="C611" i="1" s="1"/>
  <c r="A612" i="1"/>
  <c r="B612" i="1" s="1"/>
  <c r="L612" i="3" s="1"/>
  <c r="A613" i="1"/>
  <c r="A614" i="1"/>
  <c r="A615" i="1"/>
  <c r="H615" i="1" s="1"/>
  <c r="J615" i="3" s="1"/>
  <c r="A616" i="1"/>
  <c r="B616" i="1" s="1"/>
  <c r="L616" i="3" s="1"/>
  <c r="A617" i="1"/>
  <c r="A618" i="1"/>
  <c r="A619" i="1"/>
  <c r="B619" i="1" s="1"/>
  <c r="L619" i="3" s="1"/>
  <c r="A620" i="1"/>
  <c r="C620" i="1" s="1"/>
  <c r="A621" i="1"/>
  <c r="B621" i="1" s="1"/>
  <c r="L621" i="3" s="1"/>
  <c r="A622" i="1"/>
  <c r="A623" i="1"/>
  <c r="H623" i="1" s="1"/>
  <c r="J623" i="3" s="1"/>
  <c r="A624" i="1"/>
  <c r="A625" i="1"/>
  <c r="A626" i="1"/>
  <c r="B626" i="1" s="1"/>
  <c r="L626" i="3" s="1"/>
  <c r="A627" i="1"/>
  <c r="B627" i="1" s="1"/>
  <c r="L627" i="3" s="1"/>
  <c r="A628" i="1"/>
  <c r="A629" i="1"/>
  <c r="B629" i="1" s="1"/>
  <c r="L629" i="3" s="1"/>
  <c r="A630" i="1"/>
  <c r="A631" i="1"/>
  <c r="H631" i="1" s="1"/>
  <c r="J631" i="3" s="1"/>
  <c r="A632" i="1"/>
  <c r="B632" i="1" s="1"/>
  <c r="L632" i="3" s="1"/>
  <c r="A633" i="1"/>
  <c r="C633" i="1" s="1"/>
  <c r="A634" i="1"/>
  <c r="A635" i="1"/>
  <c r="B635" i="1" s="1"/>
  <c r="L635" i="3" s="1"/>
  <c r="A636" i="1"/>
  <c r="A637" i="1"/>
  <c r="A638" i="1"/>
  <c r="A639" i="1"/>
  <c r="H639" i="1" s="1"/>
  <c r="J639" i="3" s="1"/>
  <c r="A640" i="1"/>
  <c r="B640" i="1" s="1"/>
  <c r="L640" i="3" s="1"/>
  <c r="A641" i="1"/>
  <c r="B641" i="1" s="1"/>
  <c r="L641" i="3" s="1"/>
  <c r="A642" i="1"/>
  <c r="A643" i="1"/>
  <c r="B643" i="1" s="1"/>
  <c r="L643" i="3" s="1"/>
  <c r="A644" i="1"/>
  <c r="A645" i="1"/>
  <c r="A646" i="1"/>
  <c r="A647" i="1"/>
  <c r="H647" i="1" s="1"/>
  <c r="J647" i="3" s="1"/>
  <c r="A648" i="1"/>
  <c r="C648" i="1" s="1"/>
  <c r="A649" i="1"/>
  <c r="B649" i="1" s="1"/>
  <c r="L649" i="3" s="1"/>
  <c r="A650" i="1"/>
  <c r="C650" i="1" s="1"/>
  <c r="A651" i="1"/>
  <c r="B651" i="1" s="1"/>
  <c r="L651" i="3" s="1"/>
  <c r="A652" i="1"/>
  <c r="B652" i="1" s="1"/>
  <c r="L652" i="3" s="1"/>
  <c r="A653" i="1"/>
  <c r="A654" i="1"/>
  <c r="A655" i="1"/>
  <c r="H655" i="1" s="1"/>
  <c r="J655" i="3" s="1"/>
  <c r="A656" i="1"/>
  <c r="E656" i="1" s="1"/>
  <c r="A657" i="1"/>
  <c r="C657" i="1" s="1"/>
  <c r="A658" i="1"/>
  <c r="B658" i="1" s="1"/>
  <c r="L658" i="3" s="1"/>
  <c r="A659" i="1"/>
  <c r="A660" i="1"/>
  <c r="C660" i="1" s="1"/>
  <c r="A661" i="1"/>
  <c r="B661" i="1" s="1"/>
  <c r="L661" i="3" s="1"/>
  <c r="A662" i="1"/>
  <c r="A663" i="1"/>
  <c r="H663" i="1" s="1"/>
  <c r="J663" i="3" s="1"/>
  <c r="A664" i="1"/>
  <c r="B664" i="1" s="1"/>
  <c r="L664" i="3" s="1"/>
  <c r="A665" i="1"/>
  <c r="A665" i="3" s="1"/>
  <c r="A666" i="1"/>
  <c r="C666" i="1" s="1"/>
  <c r="A667" i="1"/>
  <c r="C667" i="1" s="1"/>
  <c r="A668" i="1"/>
  <c r="A669" i="1"/>
  <c r="A670" i="1"/>
  <c r="A671" i="1"/>
  <c r="H671" i="1" s="1"/>
  <c r="J671" i="3" s="1"/>
  <c r="A672" i="1"/>
  <c r="C672" i="1" s="1"/>
  <c r="A673" i="1"/>
  <c r="B673" i="1" s="1"/>
  <c r="L673" i="3" s="1"/>
  <c r="A674" i="1"/>
  <c r="B674" i="1" s="1"/>
  <c r="L674" i="3" s="1"/>
  <c r="A675" i="1"/>
  <c r="C675" i="1" s="1"/>
  <c r="A676" i="1"/>
  <c r="B676" i="1" s="1"/>
  <c r="L676" i="3" s="1"/>
  <c r="A677" i="1"/>
  <c r="B677" i="1" s="1"/>
  <c r="L677" i="3" s="1"/>
  <c r="A678" i="1"/>
  <c r="A679" i="1"/>
  <c r="H679" i="1" s="1"/>
  <c r="J679" i="3" s="1"/>
  <c r="A680" i="1"/>
  <c r="B680" i="1" s="1"/>
  <c r="L680" i="3" s="1"/>
  <c r="A681" i="1"/>
  <c r="C681" i="1" s="1"/>
  <c r="A682" i="1"/>
  <c r="A683" i="1"/>
  <c r="B683" i="1" s="1"/>
  <c r="L683" i="3" s="1"/>
  <c r="A684" i="1"/>
  <c r="C684" i="1" s="1"/>
  <c r="A685" i="1"/>
  <c r="B685" i="1" s="1"/>
  <c r="L685" i="3" s="1"/>
  <c r="A686" i="1"/>
  <c r="A687" i="1"/>
  <c r="H687" i="1" s="1"/>
  <c r="J687" i="3" s="1"/>
  <c r="A688" i="1"/>
  <c r="D688" i="1" s="1"/>
  <c r="A689" i="1"/>
  <c r="B689" i="1" s="1"/>
  <c r="L689" i="3" s="1"/>
  <c r="A690" i="1"/>
  <c r="B690" i="1" s="1"/>
  <c r="L690" i="3" s="1"/>
  <c r="A691" i="1"/>
  <c r="B691" i="1" s="1"/>
  <c r="L691" i="3" s="1"/>
  <c r="A692" i="1"/>
  <c r="C692" i="1" s="1"/>
  <c r="A693" i="1"/>
  <c r="B693" i="1" s="1"/>
  <c r="L693" i="3" s="1"/>
  <c r="A694" i="1"/>
  <c r="A695" i="1"/>
  <c r="H695" i="1" s="1"/>
  <c r="J695" i="3" s="1"/>
  <c r="A696" i="1"/>
  <c r="F696" i="1" s="1"/>
  <c r="K696" i="3" s="1"/>
  <c r="A697" i="1"/>
  <c r="B697" i="1" s="1"/>
  <c r="L697" i="3" s="1"/>
  <c r="A698" i="1"/>
  <c r="A699" i="1"/>
  <c r="A700" i="1"/>
  <c r="G700" i="1" s="1"/>
  <c r="I700" i="1" s="1"/>
  <c r="M700" i="3" s="1"/>
  <c r="A701" i="1"/>
  <c r="B701" i="1" s="1"/>
  <c r="L701" i="3" s="1"/>
  <c r="A702" i="1"/>
  <c r="A703" i="1"/>
  <c r="H703" i="1" s="1"/>
  <c r="J703" i="3" s="1"/>
  <c r="A704" i="1"/>
  <c r="A705" i="1"/>
  <c r="C705" i="1" s="1"/>
  <c r="A706" i="1"/>
  <c r="A707" i="1"/>
  <c r="A708" i="1"/>
  <c r="B708" i="1" s="1"/>
  <c r="L708" i="3" s="1"/>
  <c r="A709" i="1"/>
  <c r="B709" i="1" s="1"/>
  <c r="L709" i="3" s="1"/>
  <c r="A710" i="1"/>
  <c r="A711" i="1"/>
  <c r="H711" i="1" s="1"/>
  <c r="J711" i="3" s="1"/>
  <c r="A712" i="1"/>
  <c r="C712" i="1" s="1"/>
  <c r="A713" i="1"/>
  <c r="A714" i="1"/>
  <c r="B714" i="1" s="1"/>
  <c r="L714" i="3" s="1"/>
  <c r="A715" i="1"/>
  <c r="B715" i="1" s="1"/>
  <c r="L715" i="3" s="1"/>
  <c r="A716" i="1"/>
  <c r="B716" i="1" s="1"/>
  <c r="L716" i="3" s="1"/>
  <c r="A717" i="1"/>
  <c r="A718" i="1"/>
  <c r="A719" i="1"/>
  <c r="H719" i="1" s="1"/>
  <c r="J719" i="3" s="1"/>
  <c r="A720" i="1"/>
  <c r="B720" i="1" s="1"/>
  <c r="L720" i="3" s="1"/>
  <c r="A721" i="1"/>
  <c r="C721" i="1" s="1"/>
  <c r="A722" i="1"/>
  <c r="C722" i="1" s="1"/>
  <c r="A723" i="1"/>
  <c r="B723" i="1" s="1"/>
  <c r="L723" i="3" s="1"/>
  <c r="A724" i="1"/>
  <c r="D724" i="1" s="1"/>
  <c r="A725" i="1"/>
  <c r="B725" i="1" s="1"/>
  <c r="L725" i="3" s="1"/>
  <c r="A726" i="1"/>
  <c r="A727" i="1"/>
  <c r="H727" i="1" s="1"/>
  <c r="J727" i="3" s="1"/>
  <c r="A728" i="1"/>
  <c r="B728" i="1" s="1"/>
  <c r="L728" i="3" s="1"/>
  <c r="A729" i="1"/>
  <c r="B729" i="1" s="1"/>
  <c r="L729" i="3" s="1"/>
  <c r="A730" i="1"/>
  <c r="B730" i="1" s="1"/>
  <c r="L730" i="3" s="1"/>
  <c r="A731" i="1"/>
  <c r="A732" i="1"/>
  <c r="C732" i="1" s="1"/>
  <c r="A733" i="1"/>
  <c r="A733" i="3" s="1"/>
  <c r="A734" i="1"/>
  <c r="A735" i="1"/>
  <c r="H735" i="1" s="1"/>
  <c r="J735" i="3" s="1"/>
  <c r="A736" i="1"/>
  <c r="C736" i="1" s="1"/>
  <c r="A737" i="1"/>
  <c r="C737" i="1" s="1"/>
  <c r="A738" i="1"/>
  <c r="B738" i="1" s="1"/>
  <c r="L738" i="3" s="1"/>
  <c r="A739" i="1"/>
  <c r="C739" i="1" s="1"/>
  <c r="A740" i="1"/>
  <c r="C740" i="1" s="1"/>
  <c r="A741" i="1"/>
  <c r="B741" i="1" s="1"/>
  <c r="L741" i="3" s="1"/>
  <c r="A742" i="1"/>
  <c r="A743" i="1"/>
  <c r="H743" i="1" s="1"/>
  <c r="J743" i="3" s="1"/>
  <c r="A744" i="1"/>
  <c r="B744" i="1" s="1"/>
  <c r="L744" i="3" s="1"/>
  <c r="A745" i="1"/>
  <c r="B745" i="1" s="1"/>
  <c r="L745" i="3" s="1"/>
  <c r="A746" i="1"/>
  <c r="A747" i="1"/>
  <c r="B747" i="1" s="1"/>
  <c r="L747" i="3" s="1"/>
  <c r="A748" i="1"/>
  <c r="C748" i="1" s="1"/>
  <c r="A749" i="1"/>
  <c r="A750" i="1"/>
  <c r="A751" i="1"/>
  <c r="H751" i="1" s="1"/>
  <c r="J751" i="3" s="1"/>
  <c r="A752" i="1"/>
  <c r="B752" i="1" s="1"/>
  <c r="L752" i="3" s="1"/>
  <c r="A753" i="1"/>
  <c r="B753" i="1" s="1"/>
  <c r="L753" i="3" s="1"/>
  <c r="A754" i="1"/>
  <c r="A755" i="1"/>
  <c r="B755" i="1" s="1"/>
  <c r="L755" i="3" s="1"/>
  <c r="A756" i="1"/>
  <c r="F756" i="1" s="1"/>
  <c r="K756" i="3" s="1"/>
  <c r="A757" i="1"/>
  <c r="C757" i="1" s="1"/>
  <c r="A758" i="1"/>
  <c r="A759" i="1"/>
  <c r="H759" i="1" s="1"/>
  <c r="J759" i="3" s="1"/>
  <c r="A760" i="1"/>
  <c r="B760" i="1" s="1"/>
  <c r="L760" i="3" s="1"/>
  <c r="A761" i="1"/>
  <c r="D761" i="1" s="1"/>
  <c r="A762" i="1"/>
  <c r="B762" i="1" s="1"/>
  <c r="L762" i="3" s="1"/>
  <c r="A763" i="1"/>
  <c r="B763" i="1" s="1"/>
  <c r="L763" i="3" s="1"/>
  <c r="A764" i="1"/>
  <c r="G764" i="1" s="1"/>
  <c r="I764" i="1" s="1"/>
  <c r="M764" i="3" s="1"/>
  <c r="A765" i="1"/>
  <c r="B765" i="1" s="1"/>
  <c r="L765" i="3" s="1"/>
  <c r="A766" i="1"/>
  <c r="A767" i="1"/>
  <c r="H767" i="1" s="1"/>
  <c r="J767" i="3" s="1"/>
  <c r="A768" i="1"/>
  <c r="B768" i="1" s="1"/>
  <c r="L768" i="3" s="1"/>
  <c r="A769" i="1"/>
  <c r="D769" i="1" s="1"/>
  <c r="A770" i="1"/>
  <c r="C770" i="1" s="1"/>
  <c r="A771" i="1"/>
  <c r="B771" i="1" s="1"/>
  <c r="L771" i="3" s="1"/>
  <c r="A772" i="1"/>
  <c r="C772" i="1" s="1"/>
  <c r="A773" i="1"/>
  <c r="C773" i="1" s="1"/>
  <c r="A774" i="1"/>
  <c r="A775" i="1"/>
  <c r="H775" i="1" s="1"/>
  <c r="J775" i="3" s="1"/>
  <c r="A776" i="1"/>
  <c r="C776" i="1" s="1"/>
  <c r="A777" i="1"/>
  <c r="A778" i="1"/>
  <c r="B778" i="1" s="1"/>
  <c r="L778" i="3" s="1"/>
  <c r="A779" i="1"/>
  <c r="B779" i="1" s="1"/>
  <c r="L779" i="3" s="1"/>
  <c r="A780" i="1"/>
  <c r="E780" i="1" s="1"/>
  <c r="A781" i="1"/>
  <c r="F781" i="1" s="1"/>
  <c r="K781" i="3" s="1"/>
  <c r="A782" i="1"/>
  <c r="A783" i="1"/>
  <c r="H783" i="1" s="1"/>
  <c r="J783" i="3" s="1"/>
  <c r="A784" i="1"/>
  <c r="C784" i="1" s="1"/>
  <c r="A785" i="1"/>
  <c r="C785" i="1" s="1"/>
  <c r="A786" i="1"/>
  <c r="B786" i="1" s="1"/>
  <c r="L786" i="3" s="1"/>
  <c r="A787" i="1"/>
  <c r="B787" i="1" s="1"/>
  <c r="L787" i="3" s="1"/>
  <c r="A788" i="1"/>
  <c r="D788" i="1" s="1"/>
  <c r="A789" i="1"/>
  <c r="A789" i="3" s="1"/>
  <c r="A790" i="1"/>
  <c r="A791" i="1"/>
  <c r="H791" i="1" s="1"/>
  <c r="J791" i="3" s="1"/>
  <c r="A792" i="1"/>
  <c r="B792" i="1" s="1"/>
  <c r="L792" i="3" s="1"/>
  <c r="A793" i="1"/>
  <c r="C793" i="1" s="1"/>
  <c r="A794" i="1"/>
  <c r="C794" i="1" s="1"/>
  <c r="A795" i="1"/>
  <c r="A796" i="1"/>
  <c r="C796" i="1" s="1"/>
  <c r="A797" i="1"/>
  <c r="B797" i="1" s="1"/>
  <c r="L797" i="3" s="1"/>
  <c r="A798" i="1"/>
  <c r="A799" i="1"/>
  <c r="H799" i="1" s="1"/>
  <c r="J799" i="3" s="1"/>
  <c r="A800" i="1"/>
  <c r="B800" i="1" s="1"/>
  <c r="L800" i="3" s="1"/>
  <c r="A801" i="1"/>
  <c r="E801" i="1" s="1"/>
  <c r="A802" i="1"/>
  <c r="B802" i="1" s="1"/>
  <c r="L802" i="3" s="1"/>
  <c r="A803" i="1"/>
  <c r="B803" i="1" s="1"/>
  <c r="L803" i="3" s="1"/>
  <c r="A804" i="1"/>
  <c r="C804" i="1" s="1"/>
  <c r="A805" i="1"/>
  <c r="A806" i="1"/>
  <c r="A807" i="1"/>
  <c r="H807" i="1" s="1"/>
  <c r="J807" i="3" s="1"/>
  <c r="A808" i="1"/>
  <c r="B808" i="1" s="1"/>
  <c r="L808" i="3" s="1"/>
  <c r="A809" i="1"/>
  <c r="D809" i="1" s="1"/>
  <c r="A810" i="1"/>
  <c r="D810" i="1" s="1"/>
  <c r="A811" i="1"/>
  <c r="B811" i="1" s="1"/>
  <c r="L811" i="3" s="1"/>
  <c r="A812" i="1"/>
  <c r="E812" i="1" s="1"/>
  <c r="A813" i="1"/>
  <c r="B813" i="1" s="1"/>
  <c r="L813" i="3" s="1"/>
  <c r="A814" i="1"/>
  <c r="A815" i="1"/>
  <c r="H815" i="1" s="1"/>
  <c r="J815" i="3" s="1"/>
  <c r="A816" i="1"/>
  <c r="B816" i="1" s="1"/>
  <c r="L816" i="3" s="1"/>
  <c r="A817" i="1"/>
  <c r="B817" i="1" s="1"/>
  <c r="L817" i="3" s="1"/>
  <c r="A818" i="1"/>
  <c r="A819" i="1"/>
  <c r="C819" i="1" s="1"/>
  <c r="A820" i="1"/>
  <c r="D820" i="1" s="1"/>
  <c r="A821" i="1"/>
  <c r="B821" i="1" s="1"/>
  <c r="L821" i="3" s="1"/>
  <c r="A822" i="1"/>
  <c r="A823" i="1"/>
  <c r="H823" i="1" s="1"/>
  <c r="J823" i="3" s="1"/>
  <c r="A824" i="1"/>
  <c r="B824" i="1" s="1"/>
  <c r="L824" i="3" s="1"/>
  <c r="A825" i="1"/>
  <c r="A826" i="1"/>
  <c r="B826" i="1" s="1"/>
  <c r="L826" i="3" s="1"/>
  <c r="A827" i="1"/>
  <c r="C827" i="1" s="1"/>
  <c r="A828" i="1"/>
  <c r="G828" i="1" s="1"/>
  <c r="I828" i="1" s="1"/>
  <c r="M828" i="3" s="1"/>
  <c r="A829" i="1"/>
  <c r="B829" i="1" s="1"/>
  <c r="L829" i="3" s="1"/>
  <c r="A830" i="1"/>
  <c r="A831" i="1"/>
  <c r="H831" i="1" s="1"/>
  <c r="J831" i="3" s="1"/>
  <c r="A832" i="1"/>
  <c r="B832" i="1" s="1"/>
  <c r="L832" i="3" s="1"/>
  <c r="A833" i="1"/>
  <c r="C833" i="1" s="1"/>
  <c r="A834" i="1"/>
  <c r="A835" i="1"/>
  <c r="B835" i="1" s="1"/>
  <c r="L835" i="3" s="1"/>
  <c r="A836" i="1"/>
  <c r="B836" i="1" s="1"/>
  <c r="L836" i="3" s="1"/>
  <c r="A837" i="1"/>
  <c r="B837" i="1" s="1"/>
  <c r="L837" i="3" s="1"/>
  <c r="A838" i="1"/>
  <c r="A839" i="1"/>
  <c r="H839" i="1" s="1"/>
  <c r="J839" i="3" s="1"/>
  <c r="A840" i="1"/>
  <c r="C840" i="1" s="1"/>
  <c r="A841" i="1"/>
  <c r="B841" i="1" s="1"/>
  <c r="L841" i="3" s="1"/>
  <c r="A842" i="1"/>
  <c r="C842" i="1" s="1"/>
  <c r="A843" i="1"/>
  <c r="C843" i="1" s="1"/>
  <c r="A844" i="1"/>
  <c r="B844" i="1" s="1"/>
  <c r="L844" i="3" s="1"/>
  <c r="A845" i="1"/>
  <c r="E845" i="1" s="1"/>
  <c r="A846" i="1"/>
  <c r="A847" i="1"/>
  <c r="H847" i="1" s="1"/>
  <c r="J847" i="3" s="1"/>
  <c r="A848" i="1"/>
  <c r="B848" i="1" s="1"/>
  <c r="L848" i="3" s="1"/>
  <c r="A849" i="1"/>
  <c r="D849" i="1" s="1"/>
  <c r="A850" i="1"/>
  <c r="B850" i="1" s="1"/>
  <c r="L850" i="3" s="1"/>
  <c r="A851" i="1"/>
  <c r="C851" i="1" s="1"/>
  <c r="A852" i="1"/>
  <c r="D852" i="1" s="1"/>
  <c r="A853" i="1"/>
  <c r="C853" i="1" s="1"/>
  <c r="A854" i="1"/>
  <c r="A855" i="1"/>
  <c r="H855" i="1" s="1"/>
  <c r="J855" i="3" s="1"/>
  <c r="A856" i="1"/>
  <c r="A857" i="1"/>
  <c r="A858" i="1"/>
  <c r="C858" i="1" s="1"/>
  <c r="A859" i="1"/>
  <c r="B859" i="1" s="1"/>
  <c r="L859" i="3" s="1"/>
  <c r="A860" i="1"/>
  <c r="B860" i="1" s="1"/>
  <c r="L860" i="3" s="1"/>
  <c r="A861" i="1"/>
  <c r="B861" i="1" s="1"/>
  <c r="L861" i="3" s="1"/>
  <c r="A862" i="1"/>
  <c r="A863" i="1"/>
  <c r="H863" i="1" s="1"/>
  <c r="J863" i="3" s="1"/>
  <c r="A864" i="1"/>
  <c r="C864" i="1" s="1"/>
  <c r="A865" i="1"/>
  <c r="G865" i="1" s="1"/>
  <c r="I865" i="1" s="1"/>
  <c r="M865" i="3" s="1"/>
  <c r="A866" i="1"/>
  <c r="C866" i="1" s="1"/>
  <c r="A867" i="1"/>
  <c r="B867" i="1" s="1"/>
  <c r="L867" i="3" s="1"/>
  <c r="A868" i="1"/>
  <c r="C868" i="1" s="1"/>
  <c r="A869" i="1"/>
  <c r="C869" i="1" s="1"/>
  <c r="A870" i="1"/>
  <c r="A871" i="1"/>
  <c r="H871" i="1" s="1"/>
  <c r="J871" i="3" s="1"/>
  <c r="A872" i="1"/>
  <c r="A873" i="1"/>
  <c r="A874" i="1"/>
  <c r="D874" i="1" s="1"/>
  <c r="A875" i="1"/>
  <c r="D875" i="1" s="1"/>
  <c r="A876" i="1"/>
  <c r="B876" i="1" s="1"/>
  <c r="L876" i="3" s="1"/>
  <c r="A877" i="1"/>
  <c r="B877" i="1" s="1"/>
  <c r="L877" i="3" s="1"/>
  <c r="A878" i="1"/>
  <c r="A879" i="1"/>
  <c r="H879" i="1" s="1"/>
  <c r="J879" i="3" s="1"/>
  <c r="A880" i="1"/>
  <c r="B880" i="1" s="1"/>
  <c r="L880" i="3" s="1"/>
  <c r="A881" i="1"/>
  <c r="E881" i="1" s="1"/>
  <c r="A882" i="1"/>
  <c r="C882" i="1" s="1"/>
  <c r="A883" i="1"/>
  <c r="B883" i="1" s="1"/>
  <c r="L883" i="3" s="1"/>
  <c r="A884" i="1"/>
  <c r="D884" i="1" s="1"/>
  <c r="A885" i="1"/>
  <c r="B885" i="1" s="1"/>
  <c r="L885" i="3" s="1"/>
  <c r="A886" i="1"/>
  <c r="A887" i="1"/>
  <c r="H887" i="1" s="1"/>
  <c r="J887" i="3" s="1"/>
  <c r="A888" i="1"/>
  <c r="C888" i="1" s="1"/>
  <c r="A889" i="1"/>
  <c r="A890" i="1"/>
  <c r="F890" i="1" s="1"/>
  <c r="K890" i="3" s="1"/>
  <c r="A891" i="1"/>
  <c r="B891" i="1" s="1"/>
  <c r="L891" i="3" s="1"/>
  <c r="A892" i="1"/>
  <c r="C892" i="1" s="1"/>
  <c r="A893" i="1"/>
  <c r="B893" i="1" s="1"/>
  <c r="L893" i="3" s="1"/>
  <c r="A894" i="1"/>
  <c r="A895" i="1"/>
  <c r="H895" i="1" s="1"/>
  <c r="J895" i="3" s="1"/>
  <c r="A896" i="1"/>
  <c r="B896" i="1" s="1"/>
  <c r="L896" i="3" s="1"/>
  <c r="A897" i="1"/>
  <c r="G897" i="1" s="1"/>
  <c r="I897" i="1" s="1"/>
  <c r="M897" i="3" s="1"/>
  <c r="A898" i="1"/>
  <c r="B898" i="1" s="1"/>
  <c r="L898" i="3" s="1"/>
  <c r="A899" i="1"/>
  <c r="B899" i="1" s="1"/>
  <c r="L899" i="3" s="1"/>
  <c r="A1771" i="1"/>
  <c r="A1771" i="3" s="1"/>
  <c r="A1772" i="1"/>
  <c r="A1772" i="3" s="1"/>
  <c r="A1773" i="1"/>
  <c r="A1774" i="1"/>
  <c r="A1775" i="1"/>
  <c r="A1776" i="1"/>
  <c r="A1776" i="3" s="1"/>
  <c r="A1777" i="1"/>
  <c r="A1778" i="1"/>
  <c r="A1779" i="1"/>
  <c r="A1779" i="3" s="1"/>
  <c r="A1780" i="1"/>
  <c r="A1780" i="3" s="1"/>
  <c r="A1781" i="1"/>
  <c r="A1782" i="1"/>
  <c r="A1783" i="1"/>
  <c r="A1784" i="1"/>
  <c r="A1784" i="3" s="1"/>
  <c r="A1785" i="1"/>
  <c r="A1786" i="1"/>
  <c r="A1787" i="1"/>
  <c r="A1787" i="3" s="1"/>
  <c r="A1788" i="1"/>
  <c r="A1788" i="3" s="1"/>
  <c r="A1789" i="1"/>
  <c r="A1790" i="1"/>
  <c r="A1791" i="1"/>
  <c r="A1792" i="1"/>
  <c r="A1792" i="3" s="1"/>
  <c r="A1793" i="1"/>
  <c r="A1794" i="1"/>
  <c r="A1795" i="1"/>
  <c r="A1795" i="3" s="1"/>
  <c r="A1796" i="1"/>
  <c r="A1796" i="3" s="1"/>
  <c r="A1797" i="1"/>
  <c r="A1798" i="1"/>
  <c r="A1799" i="1"/>
  <c r="A1800" i="1"/>
  <c r="A1800" i="3" s="1"/>
  <c r="A1801" i="1"/>
  <c r="A1802" i="1"/>
  <c r="A1803" i="1"/>
  <c r="A1803" i="3" s="1"/>
  <c r="A1804" i="1"/>
  <c r="A1804" i="3" s="1"/>
  <c r="A1805" i="1"/>
  <c r="A1806" i="1"/>
  <c r="A1807" i="1"/>
  <c r="A1808" i="1"/>
  <c r="A1808" i="3" s="1"/>
  <c r="A1809" i="1"/>
  <c r="A1810" i="1"/>
  <c r="A1811" i="1"/>
  <c r="A1811" i="3" s="1"/>
  <c r="A1812" i="1"/>
  <c r="A1812" i="3" s="1"/>
  <c r="A1813" i="1"/>
  <c r="A1814" i="1"/>
  <c r="A1815" i="1"/>
  <c r="A1816" i="1"/>
  <c r="A1816" i="3" s="1"/>
  <c r="A1817" i="1"/>
  <c r="A1818" i="1"/>
  <c r="A1819" i="1"/>
  <c r="A1819" i="3" s="1"/>
  <c r="A1820" i="1"/>
  <c r="A1820" i="3" s="1"/>
  <c r="A1821" i="1"/>
  <c r="A1822" i="1"/>
  <c r="A1823" i="1"/>
  <c r="A1824" i="1"/>
  <c r="A1824" i="3" s="1"/>
  <c r="A1825" i="1"/>
  <c r="A1826" i="1"/>
  <c r="A1827" i="1"/>
  <c r="A1827" i="3" s="1"/>
  <c r="A1828" i="1"/>
  <c r="A1828" i="3" s="1"/>
  <c r="A1829" i="1"/>
  <c r="A1830" i="1"/>
  <c r="A1831" i="1"/>
  <c r="A1832" i="1"/>
  <c r="A1832" i="3" s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B472" i="1"/>
  <c r="L472" i="3" s="1"/>
  <c r="B473" i="1"/>
  <c r="L473" i="3" s="1"/>
  <c r="B474" i="1"/>
  <c r="L474" i="3" s="1"/>
  <c r="B475" i="1"/>
  <c r="L475" i="3" s="1"/>
  <c r="B476" i="1"/>
  <c r="L476" i="3" s="1"/>
  <c r="B477" i="1"/>
  <c r="L477" i="3" s="1"/>
  <c r="B480" i="1"/>
  <c r="L480" i="3" s="1"/>
  <c r="B488" i="1"/>
  <c r="L488" i="3" s="1"/>
  <c r="B489" i="1"/>
  <c r="L489" i="3" s="1"/>
  <c r="B490" i="1"/>
  <c r="L490" i="3" s="1"/>
  <c r="B492" i="1"/>
  <c r="L492" i="3" s="1"/>
  <c r="B496" i="1"/>
  <c r="L496" i="3" s="1"/>
  <c r="B498" i="1"/>
  <c r="L498" i="3" s="1"/>
  <c r="B500" i="1"/>
  <c r="L500" i="3" s="1"/>
  <c r="B505" i="1"/>
  <c r="L505" i="3" s="1"/>
  <c r="B507" i="1"/>
  <c r="L507" i="3" s="1"/>
  <c r="B508" i="1"/>
  <c r="L508" i="3" s="1"/>
  <c r="B512" i="1"/>
  <c r="L512" i="3" s="1"/>
  <c r="B514" i="1"/>
  <c r="L514" i="3" s="1"/>
  <c r="B516" i="1"/>
  <c r="L516" i="3" s="1"/>
  <c r="B520" i="1"/>
  <c r="L520" i="3" s="1"/>
  <c r="B522" i="1"/>
  <c r="L522" i="3" s="1"/>
  <c r="B525" i="1"/>
  <c r="L525" i="3" s="1"/>
  <c r="B528" i="1"/>
  <c r="L528" i="3" s="1"/>
  <c r="B529" i="1"/>
  <c r="L529" i="3" s="1"/>
  <c r="B532" i="1"/>
  <c r="L532" i="3" s="1"/>
  <c r="B536" i="1"/>
  <c r="L536" i="3" s="1"/>
  <c r="B537" i="1"/>
  <c r="L537" i="3" s="1"/>
  <c r="B540" i="1"/>
  <c r="L540" i="3" s="1"/>
  <c r="B544" i="1"/>
  <c r="L544" i="3" s="1"/>
  <c r="B546" i="1"/>
  <c r="L546" i="3" s="1"/>
  <c r="B548" i="1"/>
  <c r="L548" i="3" s="1"/>
  <c r="B549" i="1"/>
  <c r="L549" i="3" s="1"/>
  <c r="B553" i="1"/>
  <c r="L553" i="3" s="1"/>
  <c r="B556" i="1"/>
  <c r="L556" i="3" s="1"/>
  <c r="B560" i="1"/>
  <c r="L560" i="3" s="1"/>
  <c r="B561" i="1"/>
  <c r="L561" i="3" s="1"/>
  <c r="B563" i="1"/>
  <c r="L563" i="3" s="1"/>
  <c r="B569" i="1"/>
  <c r="L569" i="3" s="1"/>
  <c r="B570" i="1"/>
  <c r="L570" i="3" s="1"/>
  <c r="B571" i="1"/>
  <c r="L571" i="3" s="1"/>
  <c r="B572" i="1"/>
  <c r="L572" i="3" s="1"/>
  <c r="B576" i="1"/>
  <c r="L576" i="3" s="1"/>
  <c r="B581" i="1"/>
  <c r="L581" i="3" s="1"/>
  <c r="B584" i="1"/>
  <c r="L584" i="3" s="1"/>
  <c r="B585" i="1"/>
  <c r="L585" i="3" s="1"/>
  <c r="B586" i="1"/>
  <c r="L586" i="3" s="1"/>
  <c r="B588" i="1"/>
  <c r="L588" i="3" s="1"/>
  <c r="B589" i="1"/>
  <c r="L589" i="3" s="1"/>
  <c r="B596" i="1"/>
  <c r="L596" i="3" s="1"/>
  <c r="B600" i="1"/>
  <c r="L600" i="3" s="1"/>
  <c r="B601" i="1"/>
  <c r="L601" i="3" s="1"/>
  <c r="B602" i="1"/>
  <c r="L602" i="3" s="1"/>
  <c r="B604" i="1"/>
  <c r="L604" i="3" s="1"/>
  <c r="B605" i="1"/>
  <c r="L605" i="3" s="1"/>
  <c r="B610" i="1"/>
  <c r="L610" i="3" s="1"/>
  <c r="B613" i="1"/>
  <c r="L613" i="3" s="1"/>
  <c r="B617" i="1"/>
  <c r="L617" i="3" s="1"/>
  <c r="B618" i="1"/>
  <c r="L618" i="3" s="1"/>
  <c r="B620" i="1"/>
  <c r="L620" i="3" s="1"/>
  <c r="B624" i="1"/>
  <c r="L624" i="3" s="1"/>
  <c r="B625" i="1"/>
  <c r="L625" i="3" s="1"/>
  <c r="B628" i="1"/>
  <c r="L628" i="3" s="1"/>
  <c r="B633" i="1"/>
  <c r="L633" i="3" s="1"/>
  <c r="B634" i="1"/>
  <c r="L634" i="3" s="1"/>
  <c r="B636" i="1"/>
  <c r="L636" i="3" s="1"/>
  <c r="B637" i="1"/>
  <c r="L637" i="3" s="1"/>
  <c r="B642" i="1"/>
  <c r="L642" i="3" s="1"/>
  <c r="B644" i="1"/>
  <c r="L644" i="3" s="1"/>
  <c r="B645" i="1"/>
  <c r="L645" i="3" s="1"/>
  <c r="B650" i="1"/>
  <c r="L650" i="3" s="1"/>
  <c r="B653" i="1"/>
  <c r="L653" i="3" s="1"/>
  <c r="B656" i="1"/>
  <c r="L656" i="3" s="1"/>
  <c r="B657" i="1"/>
  <c r="L657" i="3" s="1"/>
  <c r="B659" i="1"/>
  <c r="L659" i="3" s="1"/>
  <c r="B660" i="1"/>
  <c r="L660" i="3" s="1"/>
  <c r="B666" i="1"/>
  <c r="L666" i="3" s="1"/>
  <c r="B668" i="1"/>
  <c r="L668" i="3" s="1"/>
  <c r="B669" i="1"/>
  <c r="L669" i="3" s="1"/>
  <c r="B672" i="1"/>
  <c r="L672" i="3" s="1"/>
  <c r="B675" i="1"/>
  <c r="L675" i="3" s="1"/>
  <c r="B681" i="1"/>
  <c r="L681" i="3" s="1"/>
  <c r="B682" i="1"/>
  <c r="L682" i="3" s="1"/>
  <c r="B688" i="1"/>
  <c r="L688" i="3" s="1"/>
  <c r="B692" i="1"/>
  <c r="L692" i="3" s="1"/>
  <c r="B698" i="1"/>
  <c r="L698" i="3" s="1"/>
  <c r="B699" i="1"/>
  <c r="L699" i="3" s="1"/>
  <c r="B706" i="1"/>
  <c r="L706" i="3" s="1"/>
  <c r="B707" i="1"/>
  <c r="L707" i="3" s="1"/>
  <c r="B713" i="1"/>
  <c r="L713" i="3" s="1"/>
  <c r="B717" i="1"/>
  <c r="L717" i="3" s="1"/>
  <c r="B721" i="1"/>
  <c r="L721" i="3" s="1"/>
  <c r="B722" i="1"/>
  <c r="L722" i="3" s="1"/>
  <c r="B731" i="1"/>
  <c r="L731" i="3" s="1"/>
  <c r="B733" i="1"/>
  <c r="L733" i="3" s="1"/>
  <c r="B746" i="1"/>
  <c r="L746" i="3" s="1"/>
  <c r="B749" i="1"/>
  <c r="L749" i="3" s="1"/>
  <c r="B754" i="1"/>
  <c r="L754" i="3" s="1"/>
  <c r="B757" i="1"/>
  <c r="L757" i="3" s="1"/>
  <c r="B761" i="1"/>
  <c r="L761" i="3" s="1"/>
  <c r="B770" i="1"/>
  <c r="L770" i="3" s="1"/>
  <c r="B772" i="1"/>
  <c r="L772" i="3" s="1"/>
  <c r="B773" i="1"/>
  <c r="L773" i="3" s="1"/>
  <c r="B781" i="1"/>
  <c r="L781" i="3" s="1"/>
  <c r="B789" i="1"/>
  <c r="L789" i="3" s="1"/>
  <c r="B794" i="1"/>
  <c r="L794" i="3" s="1"/>
  <c r="B795" i="1"/>
  <c r="L795" i="3" s="1"/>
  <c r="B805" i="1"/>
  <c r="L805" i="3" s="1"/>
  <c r="B809" i="1"/>
  <c r="L809" i="3" s="1"/>
  <c r="B810" i="1"/>
  <c r="L810" i="3" s="1"/>
  <c r="B818" i="1"/>
  <c r="L818" i="3" s="1"/>
  <c r="B820" i="1"/>
  <c r="L820" i="3" s="1"/>
  <c r="B827" i="1"/>
  <c r="L827" i="3" s="1"/>
  <c r="B833" i="1"/>
  <c r="L833" i="3" s="1"/>
  <c r="B834" i="1"/>
  <c r="L834" i="3" s="1"/>
  <c r="B842" i="1"/>
  <c r="L842" i="3" s="1"/>
  <c r="B843" i="1"/>
  <c r="L843" i="3" s="1"/>
  <c r="B845" i="1"/>
  <c r="L845" i="3" s="1"/>
  <c r="B849" i="1"/>
  <c r="L849" i="3" s="1"/>
  <c r="B853" i="1"/>
  <c r="L853" i="3" s="1"/>
  <c r="B866" i="1"/>
  <c r="L866" i="3" s="1"/>
  <c r="B869" i="1"/>
  <c r="L869" i="3" s="1"/>
  <c r="B874" i="1"/>
  <c r="L874" i="3" s="1"/>
  <c r="B875" i="1"/>
  <c r="L875" i="3" s="1"/>
  <c r="B884" i="1"/>
  <c r="L884" i="3" s="1"/>
  <c r="B890" i="1"/>
  <c r="L890" i="3" s="1"/>
  <c r="C472" i="1"/>
  <c r="C473" i="1"/>
  <c r="C474" i="1"/>
  <c r="C475" i="1"/>
  <c r="C476" i="1"/>
  <c r="C477" i="1"/>
  <c r="C478" i="1"/>
  <c r="C482" i="1"/>
  <c r="C483" i="1"/>
  <c r="C484" i="1"/>
  <c r="C485" i="1"/>
  <c r="C486" i="1"/>
  <c r="C488" i="1"/>
  <c r="C490" i="1"/>
  <c r="C492" i="1"/>
  <c r="C493" i="1"/>
  <c r="C494" i="1"/>
  <c r="C496" i="1"/>
  <c r="C497" i="1"/>
  <c r="C499" i="1"/>
  <c r="C500" i="1"/>
  <c r="C502" i="1"/>
  <c r="C504" i="1"/>
  <c r="C505" i="1"/>
  <c r="C506" i="1"/>
  <c r="C508" i="1"/>
  <c r="C509" i="1"/>
  <c r="C510" i="1"/>
  <c r="C514" i="1"/>
  <c r="C515" i="1"/>
  <c r="C517" i="1"/>
  <c r="C518" i="1"/>
  <c r="C520" i="1"/>
  <c r="C521" i="1"/>
  <c r="C522" i="1"/>
  <c r="C526" i="1"/>
  <c r="C528" i="1"/>
  <c r="C531" i="1"/>
  <c r="C532" i="1"/>
  <c r="C533" i="1"/>
  <c r="C534" i="1"/>
  <c r="C537" i="1"/>
  <c r="C540" i="1"/>
  <c r="C542" i="1"/>
  <c r="C544" i="1"/>
  <c r="C545" i="1"/>
  <c r="C549" i="1"/>
  <c r="C550" i="1"/>
  <c r="C552" i="1"/>
  <c r="C555" i="1"/>
  <c r="C557" i="1"/>
  <c r="C558" i="1"/>
  <c r="C560" i="1"/>
  <c r="C561" i="1"/>
  <c r="C562" i="1"/>
  <c r="C563" i="1"/>
  <c r="C566" i="1"/>
  <c r="C568" i="1"/>
  <c r="C570" i="1"/>
  <c r="C571" i="1"/>
  <c r="C572" i="1"/>
  <c r="C573" i="1"/>
  <c r="C574" i="1"/>
  <c r="C577" i="1"/>
  <c r="C580" i="1"/>
  <c r="C581" i="1"/>
  <c r="C582" i="1"/>
  <c r="C585" i="1"/>
  <c r="C586" i="1"/>
  <c r="C589" i="1"/>
  <c r="C590" i="1"/>
  <c r="C594" i="1"/>
  <c r="C595" i="1"/>
  <c r="C596" i="1"/>
  <c r="C597" i="1"/>
  <c r="C598" i="1"/>
  <c r="C600" i="1"/>
  <c r="C601" i="1"/>
  <c r="C604" i="1"/>
  <c r="C605" i="1"/>
  <c r="C606" i="1"/>
  <c r="C608" i="1"/>
  <c r="C612" i="1"/>
  <c r="C613" i="1"/>
  <c r="C614" i="1"/>
  <c r="C617" i="1"/>
  <c r="C618" i="1"/>
  <c r="C621" i="1"/>
  <c r="C622" i="1"/>
  <c r="C624" i="1"/>
  <c r="C625" i="1"/>
  <c r="C626" i="1"/>
  <c r="C628" i="1"/>
  <c r="C630" i="1"/>
  <c r="C632" i="1"/>
  <c r="C634" i="1"/>
  <c r="C635" i="1"/>
  <c r="C636" i="1"/>
  <c r="C637" i="1"/>
  <c r="C638" i="1"/>
  <c r="C641" i="1"/>
  <c r="C642" i="1"/>
  <c r="C644" i="1"/>
  <c r="C645" i="1"/>
  <c r="C646" i="1"/>
  <c r="C649" i="1"/>
  <c r="C651" i="1"/>
  <c r="C653" i="1"/>
  <c r="C654" i="1"/>
  <c r="C656" i="1"/>
  <c r="C658" i="1"/>
  <c r="C659" i="1"/>
  <c r="C661" i="1"/>
  <c r="C662" i="1"/>
  <c r="C665" i="1"/>
  <c r="C668" i="1"/>
  <c r="C669" i="1"/>
  <c r="C670" i="1"/>
  <c r="C673" i="1"/>
  <c r="C674" i="1"/>
  <c r="C678" i="1"/>
  <c r="C680" i="1"/>
  <c r="C682" i="1"/>
  <c r="C683" i="1"/>
  <c r="C685" i="1"/>
  <c r="C686" i="1"/>
  <c r="C688" i="1"/>
  <c r="C694" i="1"/>
  <c r="C696" i="1"/>
  <c r="C697" i="1"/>
  <c r="C698" i="1"/>
  <c r="C699" i="1"/>
  <c r="C702" i="1"/>
  <c r="C704" i="1"/>
  <c r="C706" i="1"/>
  <c r="C707" i="1"/>
  <c r="C708" i="1"/>
  <c r="C709" i="1"/>
  <c r="C710" i="1"/>
  <c r="C713" i="1"/>
  <c r="C714" i="1"/>
  <c r="C717" i="1"/>
  <c r="C718" i="1"/>
  <c r="C724" i="1"/>
  <c r="C725" i="1"/>
  <c r="C726" i="1"/>
  <c r="C731" i="1"/>
  <c r="C733" i="1"/>
  <c r="C734" i="1"/>
  <c r="C738" i="1"/>
  <c r="C741" i="1"/>
  <c r="C742" i="1"/>
  <c r="C746" i="1"/>
  <c r="C747" i="1"/>
  <c r="C749" i="1"/>
  <c r="C750" i="1"/>
  <c r="C754" i="1"/>
  <c r="C755" i="1"/>
  <c r="C758" i="1"/>
  <c r="C761" i="1"/>
  <c r="C762" i="1"/>
  <c r="C765" i="1"/>
  <c r="C766" i="1"/>
  <c r="C769" i="1"/>
  <c r="C771" i="1"/>
  <c r="C774" i="1"/>
  <c r="C777" i="1"/>
  <c r="C778" i="1"/>
  <c r="C781" i="1"/>
  <c r="C782" i="1"/>
  <c r="C787" i="1"/>
  <c r="C790" i="1"/>
  <c r="C795" i="1"/>
  <c r="C797" i="1"/>
  <c r="C798" i="1"/>
  <c r="C805" i="1"/>
  <c r="C806" i="1"/>
  <c r="C809" i="1"/>
  <c r="C810" i="1"/>
  <c r="C811" i="1"/>
  <c r="C814" i="1"/>
  <c r="C818" i="1"/>
  <c r="C822" i="1"/>
  <c r="C825" i="1"/>
  <c r="C826" i="1"/>
  <c r="C829" i="1"/>
  <c r="C830" i="1"/>
  <c r="C832" i="1"/>
  <c r="C834" i="1"/>
  <c r="C838" i="1"/>
  <c r="C841" i="1"/>
  <c r="C845" i="1"/>
  <c r="C846" i="1"/>
  <c r="C849" i="1"/>
  <c r="C850" i="1"/>
  <c r="C854" i="1"/>
  <c r="C856" i="1"/>
  <c r="C857" i="1"/>
  <c r="C859" i="1"/>
  <c r="C861" i="1"/>
  <c r="C862" i="1"/>
  <c r="C865" i="1"/>
  <c r="C870" i="1"/>
  <c r="C873" i="1"/>
  <c r="C874" i="1"/>
  <c r="C875" i="1"/>
  <c r="C877" i="1"/>
  <c r="C878" i="1"/>
  <c r="C885" i="1"/>
  <c r="C886" i="1"/>
  <c r="C890" i="1"/>
  <c r="C893" i="1"/>
  <c r="C894" i="1"/>
  <c r="C897" i="1"/>
  <c r="C898" i="1"/>
  <c r="D472" i="1"/>
  <c r="D473" i="1"/>
  <c r="D474" i="1"/>
  <c r="D475" i="1"/>
  <c r="D476" i="1"/>
  <c r="D477" i="1"/>
  <c r="D478" i="1"/>
  <c r="D480" i="1"/>
  <c r="D481" i="1"/>
  <c r="D482" i="1"/>
  <c r="D483" i="1"/>
  <c r="D484" i="1"/>
  <c r="D485" i="1"/>
  <c r="D486" i="1"/>
  <c r="D488" i="1"/>
  <c r="D489" i="1"/>
  <c r="D490" i="1"/>
  <c r="D491" i="1"/>
  <c r="D492" i="1"/>
  <c r="D493" i="1"/>
  <c r="D494" i="1"/>
  <c r="D496" i="1"/>
  <c r="D497" i="1"/>
  <c r="D498" i="1"/>
  <c r="D499" i="1"/>
  <c r="D501" i="1"/>
  <c r="D502" i="1"/>
  <c r="D504" i="1"/>
  <c r="D505" i="1"/>
  <c r="D506" i="1"/>
  <c r="D507" i="1"/>
  <c r="D508" i="1"/>
  <c r="D509" i="1"/>
  <c r="D510" i="1"/>
  <c r="D512" i="1"/>
  <c r="D513" i="1"/>
  <c r="D514" i="1"/>
  <c r="D515" i="1"/>
  <c r="D516" i="1"/>
  <c r="D517" i="1"/>
  <c r="D518" i="1"/>
  <c r="D520" i="1"/>
  <c r="D521" i="1"/>
  <c r="D522" i="1"/>
  <c r="D523" i="1"/>
  <c r="D524" i="1"/>
  <c r="D525" i="1"/>
  <c r="D526" i="1"/>
  <c r="D528" i="1"/>
  <c r="D529" i="1"/>
  <c r="D530" i="1"/>
  <c r="D531" i="1"/>
  <c r="D532" i="1"/>
  <c r="D533" i="1"/>
  <c r="D534" i="1"/>
  <c r="D536" i="1"/>
  <c r="D537" i="1"/>
  <c r="D538" i="1"/>
  <c r="D539" i="1"/>
  <c r="D540" i="1"/>
  <c r="D541" i="1"/>
  <c r="D542" i="1"/>
  <c r="D544" i="1"/>
  <c r="D545" i="1"/>
  <c r="D546" i="1"/>
  <c r="D547" i="1"/>
  <c r="D548" i="1"/>
  <c r="D549" i="1"/>
  <c r="D550" i="1"/>
  <c r="D552" i="1"/>
  <c r="D553" i="1"/>
  <c r="D554" i="1"/>
  <c r="D555" i="1"/>
  <c r="D556" i="1"/>
  <c r="D557" i="1"/>
  <c r="D558" i="1"/>
  <c r="D560" i="1"/>
  <c r="D561" i="1"/>
  <c r="D562" i="1"/>
  <c r="D563" i="1"/>
  <c r="D564" i="1"/>
  <c r="D565" i="1"/>
  <c r="D566" i="1"/>
  <c r="D568" i="1"/>
  <c r="D569" i="1"/>
  <c r="D570" i="1"/>
  <c r="D571" i="1"/>
  <c r="D572" i="1"/>
  <c r="D573" i="1"/>
  <c r="D574" i="1"/>
  <c r="D576" i="1"/>
  <c r="D577" i="1"/>
  <c r="D578" i="1"/>
  <c r="D579" i="1"/>
  <c r="D580" i="1"/>
  <c r="D581" i="1"/>
  <c r="D582" i="1"/>
  <c r="D584" i="1"/>
  <c r="D585" i="1"/>
  <c r="D586" i="1"/>
  <c r="D587" i="1"/>
  <c r="D588" i="1"/>
  <c r="D589" i="1"/>
  <c r="D590" i="1"/>
  <c r="D592" i="1"/>
  <c r="D593" i="1"/>
  <c r="D594" i="1"/>
  <c r="D595" i="1"/>
  <c r="D596" i="1"/>
  <c r="D597" i="1"/>
  <c r="D598" i="1"/>
  <c r="D600" i="1"/>
  <c r="D601" i="1"/>
  <c r="D602" i="1"/>
  <c r="D603" i="1"/>
  <c r="D604" i="1"/>
  <c r="D605" i="1"/>
  <c r="D606" i="1"/>
  <c r="D608" i="1"/>
  <c r="D609" i="1"/>
  <c r="D610" i="1"/>
  <c r="D611" i="1"/>
  <c r="D612" i="1"/>
  <c r="D613" i="1"/>
  <c r="D614" i="1"/>
  <c r="D616" i="1"/>
  <c r="D617" i="1"/>
  <c r="D618" i="1"/>
  <c r="D619" i="1"/>
  <c r="D620" i="1"/>
  <c r="D621" i="1"/>
  <c r="D622" i="1"/>
  <c r="D624" i="1"/>
  <c r="D625" i="1"/>
  <c r="D626" i="1"/>
  <c r="D627" i="1"/>
  <c r="D628" i="1"/>
  <c r="D629" i="1"/>
  <c r="D630" i="1"/>
  <c r="D632" i="1"/>
  <c r="D633" i="1"/>
  <c r="D634" i="1"/>
  <c r="D635" i="1"/>
  <c r="D636" i="1"/>
  <c r="D637" i="1"/>
  <c r="D638" i="1"/>
  <c r="D640" i="1"/>
  <c r="D641" i="1"/>
  <c r="D642" i="1"/>
  <c r="D643" i="1"/>
  <c r="D644" i="1"/>
  <c r="D645" i="1"/>
  <c r="D646" i="1"/>
  <c r="D648" i="1"/>
  <c r="D649" i="1"/>
  <c r="D650" i="1"/>
  <c r="D651" i="1"/>
  <c r="D652" i="1"/>
  <c r="D653" i="1"/>
  <c r="D654" i="1"/>
  <c r="D656" i="1"/>
  <c r="D657" i="1"/>
  <c r="D658" i="1"/>
  <c r="D659" i="1"/>
  <c r="D660" i="1"/>
  <c r="D661" i="1"/>
  <c r="D662" i="1"/>
  <c r="D665" i="1"/>
  <c r="D666" i="1"/>
  <c r="D667" i="1"/>
  <c r="D668" i="1"/>
  <c r="D669" i="1"/>
  <c r="D670" i="1"/>
  <c r="D672" i="1"/>
  <c r="D673" i="1"/>
  <c r="D674" i="1"/>
  <c r="D675" i="1"/>
  <c r="D676" i="1"/>
  <c r="D677" i="1"/>
  <c r="D678" i="1"/>
  <c r="D680" i="1"/>
  <c r="D681" i="1"/>
  <c r="D682" i="1"/>
  <c r="D683" i="1"/>
  <c r="D685" i="1"/>
  <c r="D686" i="1"/>
  <c r="D689" i="1"/>
  <c r="D690" i="1"/>
  <c r="D691" i="1"/>
  <c r="D692" i="1"/>
  <c r="D693" i="1"/>
  <c r="D694" i="1"/>
  <c r="D696" i="1"/>
  <c r="D697" i="1"/>
  <c r="D698" i="1"/>
  <c r="D699" i="1"/>
  <c r="D700" i="1"/>
  <c r="D701" i="1"/>
  <c r="D702" i="1"/>
  <c r="D704" i="1"/>
  <c r="D705" i="1"/>
  <c r="D706" i="1"/>
  <c r="D707" i="1"/>
  <c r="D708" i="1"/>
  <c r="D709" i="1"/>
  <c r="D710" i="1"/>
  <c r="D712" i="1"/>
  <c r="D713" i="1"/>
  <c r="D714" i="1"/>
  <c r="D715" i="1"/>
  <c r="D716" i="1"/>
  <c r="D717" i="1"/>
  <c r="D718" i="1"/>
  <c r="D721" i="1"/>
  <c r="D722" i="1"/>
  <c r="D723" i="1"/>
  <c r="D725" i="1"/>
  <c r="D726" i="1"/>
  <c r="D728" i="1"/>
  <c r="D729" i="1"/>
  <c r="D730" i="1"/>
  <c r="D731" i="1"/>
  <c r="D733" i="1"/>
  <c r="D734" i="1"/>
  <c r="D737" i="1"/>
  <c r="D738" i="1"/>
  <c r="D739" i="1"/>
  <c r="D741" i="1"/>
  <c r="D742" i="1"/>
  <c r="D745" i="1"/>
  <c r="D746" i="1"/>
  <c r="D747" i="1"/>
  <c r="D749" i="1"/>
  <c r="D750" i="1"/>
  <c r="D753" i="1"/>
  <c r="D754" i="1"/>
  <c r="D755" i="1"/>
  <c r="D757" i="1"/>
  <c r="D758" i="1"/>
  <c r="D762" i="1"/>
  <c r="D763" i="1"/>
  <c r="D764" i="1"/>
  <c r="D765" i="1"/>
  <c r="D766" i="1"/>
  <c r="D768" i="1"/>
  <c r="D770" i="1"/>
  <c r="D773" i="1"/>
  <c r="D774" i="1"/>
  <c r="D777" i="1"/>
  <c r="D779" i="1"/>
  <c r="D781" i="1"/>
  <c r="D782" i="1"/>
  <c r="D786" i="1"/>
  <c r="D787" i="1"/>
  <c r="D789" i="1"/>
  <c r="D790" i="1"/>
  <c r="D793" i="1"/>
  <c r="D794" i="1"/>
  <c r="D795" i="1"/>
  <c r="D798" i="1"/>
  <c r="D801" i="1"/>
  <c r="D802" i="1"/>
  <c r="D803" i="1"/>
  <c r="D805" i="1"/>
  <c r="D806" i="1"/>
  <c r="D811" i="1"/>
  <c r="D813" i="1"/>
  <c r="D814" i="1"/>
  <c r="D817" i="1"/>
  <c r="D818" i="1"/>
  <c r="D819" i="1"/>
  <c r="D821" i="1"/>
  <c r="D822" i="1"/>
  <c r="D825" i="1"/>
  <c r="D826" i="1"/>
  <c r="D827" i="1"/>
  <c r="D829" i="1"/>
  <c r="D830" i="1"/>
  <c r="D833" i="1"/>
  <c r="D834" i="1"/>
  <c r="D837" i="1"/>
  <c r="D838" i="1"/>
  <c r="D841" i="1"/>
  <c r="D843" i="1"/>
  <c r="D845" i="1"/>
  <c r="D846" i="1"/>
  <c r="D851" i="1"/>
  <c r="D853" i="1"/>
  <c r="D854" i="1"/>
  <c r="D857" i="1"/>
  <c r="D858" i="1"/>
  <c r="D859" i="1"/>
  <c r="D861" i="1"/>
  <c r="D862" i="1"/>
  <c r="D865" i="1"/>
  <c r="D866" i="1"/>
  <c r="D867" i="1"/>
  <c r="D869" i="1"/>
  <c r="D870" i="1"/>
  <c r="D873" i="1"/>
  <c r="D877" i="1"/>
  <c r="D878" i="1"/>
  <c r="D881" i="1"/>
  <c r="D883" i="1"/>
  <c r="D885" i="1"/>
  <c r="D886" i="1"/>
  <c r="D889" i="1"/>
  <c r="D891" i="1"/>
  <c r="D893" i="1"/>
  <c r="D894" i="1"/>
  <c r="D897" i="1"/>
  <c r="D898" i="1"/>
  <c r="D899" i="1"/>
  <c r="E472" i="1"/>
  <c r="E473" i="1"/>
  <c r="E474" i="1"/>
  <c r="E475" i="1"/>
  <c r="E476" i="1"/>
  <c r="E477" i="1"/>
  <c r="E478" i="1"/>
  <c r="E480" i="1"/>
  <c r="E481" i="1"/>
  <c r="E482" i="1"/>
  <c r="E483" i="1"/>
  <c r="E484" i="1"/>
  <c r="E485" i="1"/>
  <c r="E486" i="1"/>
  <c r="E488" i="1"/>
  <c r="E489" i="1"/>
  <c r="E490" i="1"/>
  <c r="E491" i="1"/>
  <c r="E492" i="1"/>
  <c r="E493" i="1"/>
  <c r="E494" i="1"/>
  <c r="E496" i="1"/>
  <c r="E497" i="1"/>
  <c r="E498" i="1"/>
  <c r="E499" i="1"/>
  <c r="E500" i="1"/>
  <c r="E501" i="1"/>
  <c r="E502" i="1"/>
  <c r="E504" i="1"/>
  <c r="E505" i="1"/>
  <c r="E506" i="1"/>
  <c r="E507" i="1"/>
  <c r="E508" i="1"/>
  <c r="E509" i="1"/>
  <c r="E510" i="1"/>
  <c r="E512" i="1"/>
  <c r="E513" i="1"/>
  <c r="E514" i="1"/>
  <c r="E515" i="1"/>
  <c r="E516" i="1"/>
  <c r="E517" i="1"/>
  <c r="E518" i="1"/>
  <c r="E520" i="1"/>
  <c r="E521" i="1"/>
  <c r="E522" i="1"/>
  <c r="E523" i="1"/>
  <c r="E524" i="1"/>
  <c r="E525" i="1"/>
  <c r="E526" i="1"/>
  <c r="E528" i="1"/>
  <c r="E529" i="1"/>
  <c r="E530" i="1"/>
  <c r="E531" i="1"/>
  <c r="E532" i="1"/>
  <c r="E533" i="1"/>
  <c r="E534" i="1"/>
  <c r="E536" i="1"/>
  <c r="E537" i="1"/>
  <c r="E538" i="1"/>
  <c r="E539" i="1"/>
  <c r="E540" i="1"/>
  <c r="E541" i="1"/>
  <c r="E542" i="1"/>
  <c r="E544" i="1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4" i="1"/>
  <c r="E625" i="1"/>
  <c r="E626" i="1"/>
  <c r="E627" i="1"/>
  <c r="E628" i="1"/>
  <c r="E629" i="1"/>
  <c r="E630" i="1"/>
  <c r="E632" i="1"/>
  <c r="E633" i="1"/>
  <c r="E634" i="1"/>
  <c r="E635" i="1"/>
  <c r="E636" i="1"/>
  <c r="E637" i="1"/>
  <c r="E638" i="1"/>
  <c r="E640" i="1"/>
  <c r="E641" i="1"/>
  <c r="E642" i="1"/>
  <c r="E643" i="1"/>
  <c r="E644" i="1"/>
  <c r="E645" i="1"/>
  <c r="E646" i="1"/>
  <c r="E648" i="1"/>
  <c r="E649" i="1"/>
  <c r="E650" i="1"/>
  <c r="E651" i="1"/>
  <c r="E652" i="1"/>
  <c r="E653" i="1"/>
  <c r="E654" i="1"/>
  <c r="E657" i="1"/>
  <c r="E658" i="1"/>
  <c r="E659" i="1"/>
  <c r="E660" i="1"/>
  <c r="E661" i="1"/>
  <c r="E662" i="1"/>
  <c r="E664" i="1"/>
  <c r="E665" i="1"/>
  <c r="E666" i="1"/>
  <c r="E667" i="1"/>
  <c r="E668" i="1"/>
  <c r="E669" i="1"/>
  <c r="E670" i="1"/>
  <c r="E672" i="1"/>
  <c r="E673" i="1"/>
  <c r="E674" i="1"/>
  <c r="E675" i="1"/>
  <c r="E676" i="1"/>
  <c r="E677" i="1"/>
  <c r="E678" i="1"/>
  <c r="E680" i="1"/>
  <c r="E681" i="1"/>
  <c r="E682" i="1"/>
  <c r="E683" i="1"/>
  <c r="E685" i="1"/>
  <c r="E686" i="1"/>
  <c r="E688" i="1"/>
  <c r="E689" i="1"/>
  <c r="E690" i="1"/>
  <c r="E691" i="1"/>
  <c r="E692" i="1"/>
  <c r="E693" i="1"/>
  <c r="E694" i="1"/>
  <c r="E696" i="1"/>
  <c r="E697" i="1"/>
  <c r="E698" i="1"/>
  <c r="E699" i="1"/>
  <c r="E700" i="1"/>
  <c r="E701" i="1"/>
  <c r="E702" i="1"/>
  <c r="E704" i="1"/>
  <c r="E705" i="1"/>
  <c r="E706" i="1"/>
  <c r="E707" i="1"/>
  <c r="E708" i="1"/>
  <c r="E709" i="1"/>
  <c r="E710" i="1"/>
  <c r="E713" i="1"/>
  <c r="E714" i="1"/>
  <c r="E715" i="1"/>
  <c r="E716" i="1"/>
  <c r="E717" i="1"/>
  <c r="E718" i="1"/>
  <c r="E720" i="1"/>
  <c r="E721" i="1"/>
  <c r="E722" i="1"/>
  <c r="E723" i="1"/>
  <c r="E724" i="1"/>
  <c r="E725" i="1"/>
  <c r="E726" i="1"/>
  <c r="E728" i="1"/>
  <c r="E729" i="1"/>
  <c r="E730" i="1"/>
  <c r="E731" i="1"/>
  <c r="E733" i="1"/>
  <c r="E734" i="1"/>
  <c r="E737" i="1"/>
  <c r="E738" i="1"/>
  <c r="E739" i="1"/>
  <c r="E741" i="1"/>
  <c r="E742" i="1"/>
  <c r="E744" i="1"/>
  <c r="E745" i="1"/>
  <c r="E746" i="1"/>
  <c r="E747" i="1"/>
  <c r="E749" i="1"/>
  <c r="E750" i="1"/>
  <c r="E752" i="1"/>
  <c r="E753" i="1"/>
  <c r="E754" i="1"/>
  <c r="E755" i="1"/>
  <c r="E757" i="1"/>
  <c r="E758" i="1"/>
  <c r="E761" i="1"/>
  <c r="E762" i="1"/>
  <c r="E763" i="1"/>
  <c r="E764" i="1"/>
  <c r="E765" i="1"/>
  <c r="E766" i="1"/>
  <c r="E768" i="1"/>
  <c r="E770" i="1"/>
  <c r="E771" i="1"/>
  <c r="E773" i="1"/>
  <c r="E774" i="1"/>
  <c r="E777" i="1"/>
  <c r="E778" i="1"/>
  <c r="E779" i="1"/>
  <c r="E781" i="1"/>
  <c r="E782" i="1"/>
  <c r="E785" i="1"/>
  <c r="E786" i="1"/>
  <c r="E787" i="1"/>
  <c r="E788" i="1"/>
  <c r="E789" i="1"/>
  <c r="E790" i="1"/>
  <c r="E793" i="1"/>
  <c r="E794" i="1"/>
  <c r="E795" i="1"/>
  <c r="E797" i="1"/>
  <c r="E798" i="1"/>
  <c r="E802" i="1"/>
  <c r="E803" i="1"/>
  <c r="E805" i="1"/>
  <c r="E806" i="1"/>
  <c r="E809" i="1"/>
  <c r="E810" i="1"/>
  <c r="E813" i="1"/>
  <c r="E814" i="1"/>
  <c r="E815" i="1"/>
  <c r="E817" i="1"/>
  <c r="E818" i="1"/>
  <c r="E819" i="1"/>
  <c r="E821" i="1"/>
  <c r="E822" i="1"/>
  <c r="E825" i="1"/>
  <c r="E826" i="1"/>
  <c r="E827" i="1"/>
  <c r="E829" i="1"/>
  <c r="E830" i="1"/>
  <c r="E833" i="1"/>
  <c r="E834" i="1"/>
  <c r="E835" i="1"/>
  <c r="E837" i="1"/>
  <c r="E838" i="1"/>
  <c r="E841" i="1"/>
  <c r="E842" i="1"/>
  <c r="E843" i="1"/>
  <c r="E846" i="1"/>
  <c r="E849" i="1"/>
  <c r="E851" i="1"/>
  <c r="E853" i="1"/>
  <c r="E854" i="1"/>
  <c r="E857" i="1"/>
  <c r="E859" i="1"/>
  <c r="E862" i="1"/>
  <c r="E865" i="1"/>
  <c r="E866" i="1"/>
  <c r="E867" i="1"/>
  <c r="E869" i="1"/>
  <c r="E870" i="1"/>
  <c r="E874" i="1"/>
  <c r="E877" i="1"/>
  <c r="E878" i="1"/>
  <c r="E882" i="1"/>
  <c r="E885" i="1"/>
  <c r="E886" i="1"/>
  <c r="E887" i="1"/>
  <c r="E889" i="1"/>
  <c r="E893" i="1"/>
  <c r="E894" i="1"/>
  <c r="E897" i="1"/>
  <c r="E898" i="1"/>
  <c r="F472" i="1"/>
  <c r="K472" i="3" s="1"/>
  <c r="F473" i="1"/>
  <c r="K473" i="3" s="1"/>
  <c r="F474" i="1"/>
  <c r="K474" i="3" s="1"/>
  <c r="F475" i="1"/>
  <c r="K475" i="3" s="1"/>
  <c r="F476" i="1"/>
  <c r="K476" i="3" s="1"/>
  <c r="F477" i="1"/>
  <c r="K477" i="3" s="1"/>
  <c r="F478" i="1"/>
  <c r="K478" i="3" s="1"/>
  <c r="F480" i="1"/>
  <c r="K480" i="3" s="1"/>
  <c r="F481" i="1"/>
  <c r="K481" i="3" s="1"/>
  <c r="F482" i="1"/>
  <c r="K482" i="3" s="1"/>
  <c r="F483" i="1"/>
  <c r="K483" i="3" s="1"/>
  <c r="F484" i="1"/>
  <c r="K484" i="3" s="1"/>
  <c r="F485" i="1"/>
  <c r="K485" i="3" s="1"/>
  <c r="F486" i="1"/>
  <c r="K486" i="3" s="1"/>
  <c r="F488" i="1"/>
  <c r="K488" i="3" s="1"/>
  <c r="F489" i="1"/>
  <c r="K489" i="3" s="1"/>
  <c r="F490" i="1"/>
  <c r="K490" i="3" s="1"/>
  <c r="F491" i="1"/>
  <c r="K491" i="3" s="1"/>
  <c r="F492" i="1"/>
  <c r="K492" i="3" s="1"/>
  <c r="F493" i="1"/>
  <c r="K493" i="3" s="1"/>
  <c r="F494" i="1"/>
  <c r="K494" i="3" s="1"/>
  <c r="F496" i="1"/>
  <c r="K496" i="3" s="1"/>
  <c r="F497" i="1"/>
  <c r="K497" i="3" s="1"/>
  <c r="F498" i="1"/>
  <c r="K498" i="3" s="1"/>
  <c r="F499" i="1"/>
  <c r="K499" i="3" s="1"/>
  <c r="F500" i="1"/>
  <c r="K500" i="3" s="1"/>
  <c r="F501" i="1"/>
  <c r="K501" i="3" s="1"/>
  <c r="F502" i="1"/>
  <c r="K502" i="3" s="1"/>
  <c r="F504" i="1"/>
  <c r="K504" i="3" s="1"/>
  <c r="F505" i="1"/>
  <c r="K505" i="3" s="1"/>
  <c r="F506" i="1"/>
  <c r="K506" i="3" s="1"/>
  <c r="F507" i="1"/>
  <c r="K507" i="3" s="1"/>
  <c r="F508" i="1"/>
  <c r="K508" i="3" s="1"/>
  <c r="F509" i="1"/>
  <c r="K509" i="3" s="1"/>
  <c r="F510" i="1"/>
  <c r="K510" i="3" s="1"/>
  <c r="F512" i="1"/>
  <c r="K512" i="3" s="1"/>
  <c r="F513" i="1"/>
  <c r="K513" i="3" s="1"/>
  <c r="F514" i="1"/>
  <c r="K514" i="3" s="1"/>
  <c r="F515" i="1"/>
  <c r="K515" i="3" s="1"/>
  <c r="F516" i="1"/>
  <c r="K516" i="3" s="1"/>
  <c r="F517" i="1"/>
  <c r="K517" i="3" s="1"/>
  <c r="F518" i="1"/>
  <c r="K518" i="3" s="1"/>
  <c r="F520" i="1"/>
  <c r="K520" i="3" s="1"/>
  <c r="F521" i="1"/>
  <c r="K521" i="3" s="1"/>
  <c r="F522" i="1"/>
  <c r="K522" i="3" s="1"/>
  <c r="F523" i="1"/>
  <c r="K523" i="3" s="1"/>
  <c r="F524" i="1"/>
  <c r="K524" i="3" s="1"/>
  <c r="F525" i="1"/>
  <c r="K525" i="3" s="1"/>
  <c r="F526" i="1"/>
  <c r="K526" i="3" s="1"/>
  <c r="F528" i="1"/>
  <c r="K528" i="3" s="1"/>
  <c r="F529" i="1"/>
  <c r="K529" i="3" s="1"/>
  <c r="F530" i="1"/>
  <c r="K530" i="3" s="1"/>
  <c r="F531" i="1"/>
  <c r="K531" i="3" s="1"/>
  <c r="F532" i="1"/>
  <c r="K532" i="3" s="1"/>
  <c r="F533" i="1"/>
  <c r="K533" i="3" s="1"/>
  <c r="F534" i="1"/>
  <c r="K534" i="3" s="1"/>
  <c r="F536" i="1"/>
  <c r="K536" i="3" s="1"/>
  <c r="F537" i="1"/>
  <c r="K537" i="3" s="1"/>
  <c r="F538" i="1"/>
  <c r="K538" i="3" s="1"/>
  <c r="F539" i="1"/>
  <c r="K539" i="3" s="1"/>
  <c r="F540" i="1"/>
  <c r="K540" i="3" s="1"/>
  <c r="F541" i="1"/>
  <c r="K541" i="3" s="1"/>
  <c r="F542" i="1"/>
  <c r="K542" i="3" s="1"/>
  <c r="F544" i="1"/>
  <c r="K544" i="3" s="1"/>
  <c r="F545" i="1"/>
  <c r="K545" i="3" s="1"/>
  <c r="F546" i="1"/>
  <c r="K546" i="3" s="1"/>
  <c r="F547" i="1"/>
  <c r="K547" i="3" s="1"/>
  <c r="F548" i="1"/>
  <c r="K548" i="3" s="1"/>
  <c r="F549" i="1"/>
  <c r="K549" i="3" s="1"/>
  <c r="F550" i="1"/>
  <c r="K550" i="3" s="1"/>
  <c r="F552" i="1"/>
  <c r="K552" i="3" s="1"/>
  <c r="F553" i="1"/>
  <c r="K553" i="3" s="1"/>
  <c r="F554" i="1"/>
  <c r="K554" i="3" s="1"/>
  <c r="F555" i="1"/>
  <c r="K555" i="3" s="1"/>
  <c r="F556" i="1"/>
  <c r="K556" i="3" s="1"/>
  <c r="F557" i="1"/>
  <c r="K557" i="3" s="1"/>
  <c r="F558" i="1"/>
  <c r="K558" i="3" s="1"/>
  <c r="F560" i="1"/>
  <c r="K560" i="3" s="1"/>
  <c r="F561" i="1"/>
  <c r="K561" i="3" s="1"/>
  <c r="F562" i="1"/>
  <c r="K562" i="3" s="1"/>
  <c r="F563" i="1"/>
  <c r="K563" i="3" s="1"/>
  <c r="F564" i="1"/>
  <c r="K564" i="3" s="1"/>
  <c r="F565" i="1"/>
  <c r="K565" i="3" s="1"/>
  <c r="F566" i="1"/>
  <c r="K566" i="3" s="1"/>
  <c r="F568" i="1"/>
  <c r="K568" i="3" s="1"/>
  <c r="F569" i="1"/>
  <c r="K569" i="3" s="1"/>
  <c r="F570" i="1"/>
  <c r="K570" i="3" s="1"/>
  <c r="F571" i="1"/>
  <c r="K571" i="3" s="1"/>
  <c r="F572" i="1"/>
  <c r="K572" i="3" s="1"/>
  <c r="F573" i="1"/>
  <c r="K573" i="3" s="1"/>
  <c r="F574" i="1"/>
  <c r="K574" i="3" s="1"/>
  <c r="F576" i="1"/>
  <c r="K576" i="3" s="1"/>
  <c r="F577" i="1"/>
  <c r="K577" i="3" s="1"/>
  <c r="F578" i="1"/>
  <c r="K578" i="3" s="1"/>
  <c r="F579" i="1"/>
  <c r="K579" i="3" s="1"/>
  <c r="F580" i="1"/>
  <c r="K580" i="3" s="1"/>
  <c r="F581" i="1"/>
  <c r="K581" i="3" s="1"/>
  <c r="F582" i="1"/>
  <c r="K582" i="3" s="1"/>
  <c r="F584" i="1"/>
  <c r="K584" i="3" s="1"/>
  <c r="F585" i="1"/>
  <c r="K585" i="3" s="1"/>
  <c r="F586" i="1"/>
  <c r="K586" i="3" s="1"/>
  <c r="F587" i="1"/>
  <c r="K587" i="3" s="1"/>
  <c r="F588" i="1"/>
  <c r="K588" i="3" s="1"/>
  <c r="F589" i="1"/>
  <c r="K589" i="3" s="1"/>
  <c r="F590" i="1"/>
  <c r="K590" i="3" s="1"/>
  <c r="F592" i="1"/>
  <c r="K592" i="3" s="1"/>
  <c r="F593" i="1"/>
  <c r="K593" i="3" s="1"/>
  <c r="F594" i="1"/>
  <c r="K594" i="3" s="1"/>
  <c r="F595" i="1"/>
  <c r="K595" i="3" s="1"/>
  <c r="F596" i="1"/>
  <c r="K596" i="3" s="1"/>
  <c r="F597" i="1"/>
  <c r="K597" i="3" s="1"/>
  <c r="F598" i="1"/>
  <c r="K598" i="3" s="1"/>
  <c r="F600" i="1"/>
  <c r="K600" i="3" s="1"/>
  <c r="F601" i="1"/>
  <c r="K601" i="3" s="1"/>
  <c r="F602" i="1"/>
  <c r="K602" i="3" s="1"/>
  <c r="F603" i="1"/>
  <c r="K603" i="3" s="1"/>
  <c r="F604" i="1"/>
  <c r="K604" i="3" s="1"/>
  <c r="F605" i="1"/>
  <c r="K605" i="3" s="1"/>
  <c r="F606" i="1"/>
  <c r="K606" i="3" s="1"/>
  <c r="F608" i="1"/>
  <c r="K608" i="3" s="1"/>
  <c r="F609" i="1"/>
  <c r="K609" i="3" s="1"/>
  <c r="F610" i="1"/>
  <c r="K610" i="3" s="1"/>
  <c r="F611" i="1"/>
  <c r="K611" i="3" s="1"/>
  <c r="F612" i="1"/>
  <c r="K612" i="3" s="1"/>
  <c r="F613" i="1"/>
  <c r="K613" i="3" s="1"/>
  <c r="F614" i="1"/>
  <c r="K614" i="3" s="1"/>
  <c r="F616" i="1"/>
  <c r="K616" i="3" s="1"/>
  <c r="F617" i="1"/>
  <c r="K617" i="3" s="1"/>
  <c r="F618" i="1"/>
  <c r="K618" i="3" s="1"/>
  <c r="F619" i="1"/>
  <c r="K619" i="3" s="1"/>
  <c r="F620" i="1"/>
  <c r="K620" i="3" s="1"/>
  <c r="F621" i="1"/>
  <c r="K621" i="3" s="1"/>
  <c r="F622" i="1"/>
  <c r="K622" i="3" s="1"/>
  <c r="F624" i="1"/>
  <c r="K624" i="3" s="1"/>
  <c r="F625" i="1"/>
  <c r="K625" i="3" s="1"/>
  <c r="F626" i="1"/>
  <c r="K626" i="3" s="1"/>
  <c r="F627" i="1"/>
  <c r="K627" i="3" s="1"/>
  <c r="F628" i="1"/>
  <c r="K628" i="3" s="1"/>
  <c r="F629" i="1"/>
  <c r="K629" i="3" s="1"/>
  <c r="F630" i="1"/>
  <c r="K630" i="3" s="1"/>
  <c r="F632" i="1"/>
  <c r="K632" i="3" s="1"/>
  <c r="F633" i="1"/>
  <c r="K633" i="3" s="1"/>
  <c r="F634" i="1"/>
  <c r="K634" i="3" s="1"/>
  <c r="F635" i="1"/>
  <c r="K635" i="3" s="1"/>
  <c r="F636" i="1"/>
  <c r="K636" i="3" s="1"/>
  <c r="F637" i="1"/>
  <c r="K637" i="3" s="1"/>
  <c r="F638" i="1"/>
  <c r="K638" i="3" s="1"/>
  <c r="F640" i="1"/>
  <c r="K640" i="3" s="1"/>
  <c r="F641" i="1"/>
  <c r="K641" i="3" s="1"/>
  <c r="F642" i="1"/>
  <c r="K642" i="3" s="1"/>
  <c r="F643" i="1"/>
  <c r="K643" i="3" s="1"/>
  <c r="F644" i="1"/>
  <c r="K644" i="3" s="1"/>
  <c r="F645" i="1"/>
  <c r="K645" i="3" s="1"/>
  <c r="F646" i="1"/>
  <c r="K646" i="3" s="1"/>
  <c r="F648" i="1"/>
  <c r="K648" i="3" s="1"/>
  <c r="F649" i="1"/>
  <c r="K649" i="3" s="1"/>
  <c r="F650" i="1"/>
  <c r="K650" i="3" s="1"/>
  <c r="F651" i="1"/>
  <c r="K651" i="3" s="1"/>
  <c r="F652" i="1"/>
  <c r="K652" i="3" s="1"/>
  <c r="F653" i="1"/>
  <c r="K653" i="3" s="1"/>
  <c r="F654" i="1"/>
  <c r="K654" i="3" s="1"/>
  <c r="F656" i="1"/>
  <c r="K656" i="3" s="1"/>
  <c r="F657" i="1"/>
  <c r="K657" i="3" s="1"/>
  <c r="F658" i="1"/>
  <c r="K658" i="3" s="1"/>
  <c r="F659" i="1"/>
  <c r="K659" i="3" s="1"/>
  <c r="F660" i="1"/>
  <c r="K660" i="3" s="1"/>
  <c r="F661" i="1"/>
  <c r="K661" i="3" s="1"/>
  <c r="F662" i="1"/>
  <c r="K662" i="3" s="1"/>
  <c r="F664" i="1"/>
  <c r="K664" i="3" s="1"/>
  <c r="F665" i="1"/>
  <c r="K665" i="3" s="1"/>
  <c r="F666" i="1"/>
  <c r="K666" i="3" s="1"/>
  <c r="F667" i="1"/>
  <c r="K667" i="3" s="1"/>
  <c r="F668" i="1"/>
  <c r="K668" i="3" s="1"/>
  <c r="F669" i="1"/>
  <c r="K669" i="3" s="1"/>
  <c r="F670" i="1"/>
  <c r="K670" i="3" s="1"/>
  <c r="F672" i="1"/>
  <c r="K672" i="3" s="1"/>
  <c r="F673" i="1"/>
  <c r="K673" i="3" s="1"/>
  <c r="F674" i="1"/>
  <c r="K674" i="3" s="1"/>
  <c r="F675" i="1"/>
  <c r="K675" i="3" s="1"/>
  <c r="F676" i="1"/>
  <c r="K676" i="3" s="1"/>
  <c r="F677" i="1"/>
  <c r="K677" i="3" s="1"/>
  <c r="F678" i="1"/>
  <c r="K678" i="3" s="1"/>
  <c r="F680" i="1"/>
  <c r="K680" i="3" s="1"/>
  <c r="F681" i="1"/>
  <c r="K681" i="3" s="1"/>
  <c r="F682" i="1"/>
  <c r="K682" i="3" s="1"/>
  <c r="F683" i="1"/>
  <c r="K683" i="3" s="1"/>
  <c r="F684" i="1"/>
  <c r="K684" i="3" s="1"/>
  <c r="F685" i="1"/>
  <c r="K685" i="3" s="1"/>
  <c r="F686" i="1"/>
  <c r="K686" i="3" s="1"/>
  <c r="F688" i="1"/>
  <c r="K688" i="3" s="1"/>
  <c r="F689" i="1"/>
  <c r="K689" i="3" s="1"/>
  <c r="F690" i="1"/>
  <c r="K690" i="3" s="1"/>
  <c r="F691" i="1"/>
  <c r="K691" i="3" s="1"/>
  <c r="F693" i="1"/>
  <c r="K693" i="3" s="1"/>
  <c r="F694" i="1"/>
  <c r="K694" i="3" s="1"/>
  <c r="F697" i="1"/>
  <c r="K697" i="3" s="1"/>
  <c r="F698" i="1"/>
  <c r="K698" i="3" s="1"/>
  <c r="F699" i="1"/>
  <c r="K699" i="3" s="1"/>
  <c r="F700" i="1"/>
  <c r="K700" i="3" s="1"/>
  <c r="F701" i="1"/>
  <c r="K701" i="3" s="1"/>
  <c r="F702" i="1"/>
  <c r="K702" i="3" s="1"/>
  <c r="F704" i="1"/>
  <c r="K704" i="3" s="1"/>
  <c r="F705" i="1"/>
  <c r="K705" i="3" s="1"/>
  <c r="F706" i="1"/>
  <c r="K706" i="3" s="1"/>
  <c r="F707" i="1"/>
  <c r="K707" i="3" s="1"/>
  <c r="F709" i="1"/>
  <c r="K709" i="3" s="1"/>
  <c r="F710" i="1"/>
  <c r="K710" i="3" s="1"/>
  <c r="F712" i="1"/>
  <c r="K712" i="3" s="1"/>
  <c r="F713" i="1"/>
  <c r="K713" i="3" s="1"/>
  <c r="F714" i="1"/>
  <c r="K714" i="3" s="1"/>
  <c r="F715" i="1"/>
  <c r="K715" i="3" s="1"/>
  <c r="F716" i="1"/>
  <c r="K716" i="3" s="1"/>
  <c r="F717" i="1"/>
  <c r="K717" i="3" s="1"/>
  <c r="F718" i="1"/>
  <c r="K718" i="3" s="1"/>
  <c r="F721" i="1"/>
  <c r="K721" i="3" s="1"/>
  <c r="F722" i="1"/>
  <c r="K722" i="3" s="1"/>
  <c r="F723" i="1"/>
  <c r="K723" i="3" s="1"/>
  <c r="F725" i="1"/>
  <c r="K725" i="3" s="1"/>
  <c r="F726" i="1"/>
  <c r="K726" i="3" s="1"/>
  <c r="F728" i="1"/>
  <c r="K728" i="3" s="1"/>
  <c r="F729" i="1"/>
  <c r="K729" i="3" s="1"/>
  <c r="F730" i="1"/>
  <c r="K730" i="3" s="1"/>
  <c r="F731" i="1"/>
  <c r="K731" i="3" s="1"/>
  <c r="F732" i="1"/>
  <c r="K732" i="3" s="1"/>
  <c r="F733" i="1"/>
  <c r="K733" i="3" s="1"/>
  <c r="F734" i="1"/>
  <c r="K734" i="3" s="1"/>
  <c r="F736" i="1"/>
  <c r="K736" i="3" s="1"/>
  <c r="F737" i="1"/>
  <c r="K737" i="3" s="1"/>
  <c r="F738" i="1"/>
  <c r="K738" i="3" s="1"/>
  <c r="F739" i="1"/>
  <c r="K739" i="3" s="1"/>
  <c r="F740" i="1"/>
  <c r="K740" i="3" s="1"/>
  <c r="F741" i="1"/>
  <c r="K741" i="3" s="1"/>
  <c r="F742" i="1"/>
  <c r="K742" i="3" s="1"/>
  <c r="F744" i="1"/>
  <c r="K744" i="3" s="1"/>
  <c r="F745" i="1"/>
  <c r="K745" i="3" s="1"/>
  <c r="F746" i="1"/>
  <c r="K746" i="3" s="1"/>
  <c r="F747" i="1"/>
  <c r="K747" i="3" s="1"/>
  <c r="F748" i="1"/>
  <c r="K748" i="3" s="1"/>
  <c r="F749" i="1"/>
  <c r="K749" i="3" s="1"/>
  <c r="F750" i="1"/>
  <c r="K750" i="3" s="1"/>
  <c r="F753" i="1"/>
  <c r="K753" i="3" s="1"/>
  <c r="F754" i="1"/>
  <c r="K754" i="3" s="1"/>
  <c r="F755" i="1"/>
  <c r="K755" i="3" s="1"/>
  <c r="F757" i="1"/>
  <c r="K757" i="3" s="1"/>
  <c r="F758" i="1"/>
  <c r="K758" i="3" s="1"/>
  <c r="F760" i="1"/>
  <c r="K760" i="3" s="1"/>
  <c r="F761" i="1"/>
  <c r="K761" i="3" s="1"/>
  <c r="F762" i="1"/>
  <c r="K762" i="3" s="1"/>
  <c r="F763" i="1"/>
  <c r="K763" i="3" s="1"/>
  <c r="F764" i="1"/>
  <c r="K764" i="3" s="1"/>
  <c r="F765" i="1"/>
  <c r="K765" i="3" s="1"/>
  <c r="F766" i="1"/>
  <c r="K766" i="3" s="1"/>
  <c r="F769" i="1"/>
  <c r="K769" i="3" s="1"/>
  <c r="F770" i="1"/>
  <c r="K770" i="3" s="1"/>
  <c r="F771" i="1"/>
  <c r="K771" i="3" s="1"/>
  <c r="F773" i="1"/>
  <c r="K773" i="3" s="1"/>
  <c r="F774" i="1"/>
  <c r="K774" i="3" s="1"/>
  <c r="F776" i="1"/>
  <c r="K776" i="3" s="1"/>
  <c r="F777" i="1"/>
  <c r="K777" i="3" s="1"/>
  <c r="F778" i="1"/>
  <c r="K778" i="3" s="1"/>
  <c r="F779" i="1"/>
  <c r="K779" i="3" s="1"/>
  <c r="F780" i="1"/>
  <c r="K780" i="3" s="1"/>
  <c r="F782" i="1"/>
  <c r="K782" i="3" s="1"/>
  <c r="F784" i="1"/>
  <c r="K784" i="3" s="1"/>
  <c r="F785" i="1"/>
  <c r="K785" i="3" s="1"/>
  <c r="F786" i="1"/>
  <c r="K786" i="3" s="1"/>
  <c r="F787" i="1"/>
  <c r="K787" i="3" s="1"/>
  <c r="F788" i="1"/>
  <c r="K788" i="3" s="1"/>
  <c r="F789" i="1"/>
  <c r="K789" i="3" s="1"/>
  <c r="F790" i="1"/>
  <c r="K790" i="3" s="1"/>
  <c r="F792" i="1"/>
  <c r="K792" i="3" s="1"/>
  <c r="F793" i="1"/>
  <c r="K793" i="3" s="1"/>
  <c r="F794" i="1"/>
  <c r="K794" i="3" s="1"/>
  <c r="F795" i="1"/>
  <c r="K795" i="3" s="1"/>
  <c r="F796" i="1"/>
  <c r="K796" i="3" s="1"/>
  <c r="F797" i="1"/>
  <c r="K797" i="3" s="1"/>
  <c r="F798" i="1"/>
  <c r="K798" i="3" s="1"/>
  <c r="F801" i="1"/>
  <c r="K801" i="3" s="1"/>
  <c r="F802" i="1"/>
  <c r="K802" i="3" s="1"/>
  <c r="F803" i="1"/>
  <c r="K803" i="3" s="1"/>
  <c r="F804" i="1"/>
  <c r="K804" i="3" s="1"/>
  <c r="F805" i="1"/>
  <c r="K805" i="3" s="1"/>
  <c r="F806" i="1"/>
  <c r="K806" i="3" s="1"/>
  <c r="F810" i="1"/>
  <c r="K810" i="3" s="1"/>
  <c r="F811" i="1"/>
  <c r="K811" i="3" s="1"/>
  <c r="F813" i="1"/>
  <c r="K813" i="3" s="1"/>
  <c r="F814" i="1"/>
  <c r="K814" i="3" s="1"/>
  <c r="F817" i="1"/>
  <c r="K817" i="3" s="1"/>
  <c r="F818" i="1"/>
  <c r="K818" i="3" s="1"/>
  <c r="F819" i="1"/>
  <c r="K819" i="3" s="1"/>
  <c r="F821" i="1"/>
  <c r="K821" i="3" s="1"/>
  <c r="F822" i="1"/>
  <c r="K822" i="3" s="1"/>
  <c r="F825" i="1"/>
  <c r="K825" i="3" s="1"/>
  <c r="F826" i="1"/>
  <c r="K826" i="3" s="1"/>
  <c r="F827" i="1"/>
  <c r="K827" i="3" s="1"/>
  <c r="F828" i="1"/>
  <c r="K828" i="3" s="1"/>
  <c r="F830" i="1"/>
  <c r="K830" i="3" s="1"/>
  <c r="F832" i="1"/>
  <c r="K832" i="3" s="1"/>
  <c r="F833" i="1"/>
  <c r="K833" i="3" s="1"/>
  <c r="F834" i="1"/>
  <c r="K834" i="3" s="1"/>
  <c r="F835" i="1"/>
  <c r="K835" i="3" s="1"/>
  <c r="F837" i="1"/>
  <c r="K837" i="3" s="1"/>
  <c r="F838" i="1"/>
  <c r="K838" i="3" s="1"/>
  <c r="F841" i="1"/>
  <c r="K841" i="3" s="1"/>
  <c r="F842" i="1"/>
  <c r="K842" i="3" s="1"/>
  <c r="F843" i="1"/>
  <c r="K843" i="3" s="1"/>
  <c r="F845" i="1"/>
  <c r="K845" i="3" s="1"/>
  <c r="F846" i="1"/>
  <c r="K846" i="3" s="1"/>
  <c r="F848" i="1"/>
  <c r="K848" i="3" s="1"/>
  <c r="F849" i="1"/>
  <c r="K849" i="3" s="1"/>
  <c r="F851" i="1"/>
  <c r="K851" i="3" s="1"/>
  <c r="F852" i="1"/>
  <c r="K852" i="3" s="1"/>
  <c r="F853" i="1"/>
  <c r="K853" i="3" s="1"/>
  <c r="F854" i="1"/>
  <c r="K854" i="3" s="1"/>
  <c r="F857" i="1"/>
  <c r="K857" i="3" s="1"/>
  <c r="F859" i="1"/>
  <c r="K859" i="3" s="1"/>
  <c r="F861" i="1"/>
  <c r="K861" i="3" s="1"/>
  <c r="F862" i="1"/>
  <c r="K862" i="3" s="1"/>
  <c r="F865" i="1"/>
  <c r="K865" i="3" s="1"/>
  <c r="F866" i="1"/>
  <c r="K866" i="3" s="1"/>
  <c r="F867" i="1"/>
  <c r="K867" i="3" s="1"/>
  <c r="F869" i="1"/>
  <c r="K869" i="3" s="1"/>
  <c r="F870" i="1"/>
  <c r="K870" i="3" s="1"/>
  <c r="F873" i="1"/>
  <c r="K873" i="3" s="1"/>
  <c r="F874" i="1"/>
  <c r="K874" i="3" s="1"/>
  <c r="F877" i="1"/>
  <c r="K877" i="3" s="1"/>
  <c r="F878" i="1"/>
  <c r="K878" i="3" s="1"/>
  <c r="F881" i="1"/>
  <c r="K881" i="3" s="1"/>
  <c r="F882" i="1"/>
  <c r="K882" i="3" s="1"/>
  <c r="F883" i="1"/>
  <c r="K883" i="3" s="1"/>
  <c r="F884" i="1"/>
  <c r="K884" i="3" s="1"/>
  <c r="F885" i="1"/>
  <c r="K885" i="3" s="1"/>
  <c r="F886" i="1"/>
  <c r="K886" i="3" s="1"/>
  <c r="F889" i="1"/>
  <c r="K889" i="3" s="1"/>
  <c r="F891" i="1"/>
  <c r="K891" i="3" s="1"/>
  <c r="F893" i="1"/>
  <c r="K893" i="3" s="1"/>
  <c r="F894" i="1"/>
  <c r="K894" i="3" s="1"/>
  <c r="F897" i="1"/>
  <c r="K897" i="3" s="1"/>
  <c r="F898" i="1"/>
  <c r="K898" i="3" s="1"/>
  <c r="F899" i="1"/>
  <c r="K899" i="3" s="1"/>
  <c r="G472" i="1"/>
  <c r="I472" i="1" s="1"/>
  <c r="M472" i="3" s="1"/>
  <c r="G473" i="1"/>
  <c r="I473" i="1" s="1"/>
  <c r="M473" i="3" s="1"/>
  <c r="G474" i="1"/>
  <c r="I474" i="1" s="1"/>
  <c r="M474" i="3" s="1"/>
  <c r="G475" i="1"/>
  <c r="I475" i="1" s="1"/>
  <c r="M475" i="3" s="1"/>
  <c r="G476" i="1"/>
  <c r="I476" i="1" s="1"/>
  <c r="M476" i="3" s="1"/>
  <c r="G477" i="1"/>
  <c r="I477" i="1" s="1"/>
  <c r="M477" i="3" s="1"/>
  <c r="G478" i="1"/>
  <c r="I478" i="1" s="1"/>
  <c r="M478" i="3" s="1"/>
  <c r="G480" i="1"/>
  <c r="I480" i="1" s="1"/>
  <c r="M480" i="3" s="1"/>
  <c r="G481" i="1"/>
  <c r="I481" i="1" s="1"/>
  <c r="M481" i="3" s="1"/>
  <c r="G482" i="1"/>
  <c r="I482" i="1" s="1"/>
  <c r="M482" i="3" s="1"/>
  <c r="G483" i="1"/>
  <c r="I483" i="1" s="1"/>
  <c r="M483" i="3" s="1"/>
  <c r="G484" i="1"/>
  <c r="I484" i="1" s="1"/>
  <c r="M484" i="3" s="1"/>
  <c r="G485" i="1"/>
  <c r="I485" i="1" s="1"/>
  <c r="M485" i="3" s="1"/>
  <c r="G486" i="1"/>
  <c r="I486" i="1" s="1"/>
  <c r="M486" i="3" s="1"/>
  <c r="G488" i="1"/>
  <c r="I488" i="1" s="1"/>
  <c r="M488" i="3" s="1"/>
  <c r="G489" i="1"/>
  <c r="I489" i="1" s="1"/>
  <c r="M489" i="3" s="1"/>
  <c r="G490" i="1"/>
  <c r="I490" i="1" s="1"/>
  <c r="M490" i="3" s="1"/>
  <c r="G491" i="1"/>
  <c r="I491" i="1" s="1"/>
  <c r="M491" i="3" s="1"/>
  <c r="G492" i="1"/>
  <c r="I492" i="1" s="1"/>
  <c r="M492" i="3" s="1"/>
  <c r="G493" i="1"/>
  <c r="I493" i="1" s="1"/>
  <c r="M493" i="3" s="1"/>
  <c r="G494" i="1"/>
  <c r="I494" i="1" s="1"/>
  <c r="M494" i="3" s="1"/>
  <c r="G496" i="1"/>
  <c r="I496" i="1" s="1"/>
  <c r="M496" i="3" s="1"/>
  <c r="G497" i="1"/>
  <c r="I497" i="1" s="1"/>
  <c r="M497" i="3" s="1"/>
  <c r="G498" i="1"/>
  <c r="I498" i="1" s="1"/>
  <c r="M498" i="3" s="1"/>
  <c r="G499" i="1"/>
  <c r="I499" i="1" s="1"/>
  <c r="M499" i="3" s="1"/>
  <c r="G500" i="1"/>
  <c r="I500" i="1" s="1"/>
  <c r="M500" i="3" s="1"/>
  <c r="G501" i="1"/>
  <c r="I501" i="1" s="1"/>
  <c r="M501" i="3" s="1"/>
  <c r="G502" i="1"/>
  <c r="I502" i="1" s="1"/>
  <c r="M502" i="3" s="1"/>
  <c r="G504" i="1"/>
  <c r="I504" i="1" s="1"/>
  <c r="M504" i="3" s="1"/>
  <c r="G505" i="1"/>
  <c r="I505" i="1" s="1"/>
  <c r="M505" i="3" s="1"/>
  <c r="G506" i="1"/>
  <c r="I506" i="1" s="1"/>
  <c r="M506" i="3" s="1"/>
  <c r="G507" i="1"/>
  <c r="I507" i="1" s="1"/>
  <c r="M507" i="3" s="1"/>
  <c r="G508" i="1"/>
  <c r="I508" i="1" s="1"/>
  <c r="M508" i="3" s="1"/>
  <c r="G509" i="1"/>
  <c r="I509" i="1" s="1"/>
  <c r="M509" i="3" s="1"/>
  <c r="G510" i="1"/>
  <c r="I510" i="1" s="1"/>
  <c r="M510" i="3" s="1"/>
  <c r="G512" i="1"/>
  <c r="I512" i="1" s="1"/>
  <c r="M512" i="3" s="1"/>
  <c r="G513" i="1"/>
  <c r="I513" i="1" s="1"/>
  <c r="M513" i="3" s="1"/>
  <c r="G514" i="1"/>
  <c r="I514" i="1" s="1"/>
  <c r="M514" i="3" s="1"/>
  <c r="G515" i="1"/>
  <c r="I515" i="1" s="1"/>
  <c r="M515" i="3" s="1"/>
  <c r="G516" i="1"/>
  <c r="I516" i="1" s="1"/>
  <c r="M516" i="3" s="1"/>
  <c r="G517" i="1"/>
  <c r="I517" i="1" s="1"/>
  <c r="M517" i="3" s="1"/>
  <c r="G518" i="1"/>
  <c r="I518" i="1" s="1"/>
  <c r="M518" i="3" s="1"/>
  <c r="G520" i="1"/>
  <c r="I520" i="1" s="1"/>
  <c r="M520" i="3" s="1"/>
  <c r="G521" i="1"/>
  <c r="I521" i="1" s="1"/>
  <c r="M521" i="3" s="1"/>
  <c r="G522" i="1"/>
  <c r="I522" i="1" s="1"/>
  <c r="M522" i="3" s="1"/>
  <c r="G523" i="1"/>
  <c r="I523" i="1" s="1"/>
  <c r="M523" i="3" s="1"/>
  <c r="G524" i="1"/>
  <c r="I524" i="1" s="1"/>
  <c r="M524" i="3" s="1"/>
  <c r="G525" i="1"/>
  <c r="I525" i="1" s="1"/>
  <c r="M525" i="3" s="1"/>
  <c r="G526" i="1"/>
  <c r="I526" i="1" s="1"/>
  <c r="M526" i="3" s="1"/>
  <c r="G528" i="1"/>
  <c r="I528" i="1" s="1"/>
  <c r="M528" i="3" s="1"/>
  <c r="G529" i="1"/>
  <c r="I529" i="1" s="1"/>
  <c r="M529" i="3" s="1"/>
  <c r="G530" i="1"/>
  <c r="I530" i="1" s="1"/>
  <c r="M530" i="3" s="1"/>
  <c r="G531" i="1"/>
  <c r="I531" i="1" s="1"/>
  <c r="M531" i="3" s="1"/>
  <c r="G532" i="1"/>
  <c r="I532" i="1" s="1"/>
  <c r="M532" i="3" s="1"/>
  <c r="G533" i="1"/>
  <c r="I533" i="1" s="1"/>
  <c r="M533" i="3" s="1"/>
  <c r="G534" i="1"/>
  <c r="I534" i="1" s="1"/>
  <c r="M534" i="3" s="1"/>
  <c r="G536" i="1"/>
  <c r="I536" i="1" s="1"/>
  <c r="M536" i="3" s="1"/>
  <c r="G537" i="1"/>
  <c r="I537" i="1" s="1"/>
  <c r="M537" i="3" s="1"/>
  <c r="G538" i="1"/>
  <c r="I538" i="1" s="1"/>
  <c r="M538" i="3" s="1"/>
  <c r="G539" i="1"/>
  <c r="I539" i="1" s="1"/>
  <c r="M539" i="3" s="1"/>
  <c r="G540" i="1"/>
  <c r="I540" i="1" s="1"/>
  <c r="M540" i="3" s="1"/>
  <c r="G541" i="1"/>
  <c r="I541" i="1" s="1"/>
  <c r="M541" i="3" s="1"/>
  <c r="G542" i="1"/>
  <c r="I542" i="1" s="1"/>
  <c r="M542" i="3" s="1"/>
  <c r="G544" i="1"/>
  <c r="I544" i="1" s="1"/>
  <c r="M544" i="3" s="1"/>
  <c r="G545" i="1"/>
  <c r="I545" i="1" s="1"/>
  <c r="M545" i="3" s="1"/>
  <c r="G546" i="1"/>
  <c r="I546" i="1" s="1"/>
  <c r="M546" i="3" s="1"/>
  <c r="G547" i="1"/>
  <c r="I547" i="1" s="1"/>
  <c r="M547" i="3" s="1"/>
  <c r="G548" i="1"/>
  <c r="I548" i="1" s="1"/>
  <c r="M548" i="3" s="1"/>
  <c r="G549" i="1"/>
  <c r="I549" i="1" s="1"/>
  <c r="M549" i="3" s="1"/>
  <c r="G550" i="1"/>
  <c r="I550" i="1" s="1"/>
  <c r="M550" i="3" s="1"/>
  <c r="G552" i="1"/>
  <c r="I552" i="1" s="1"/>
  <c r="M552" i="3" s="1"/>
  <c r="G553" i="1"/>
  <c r="I553" i="1" s="1"/>
  <c r="M553" i="3" s="1"/>
  <c r="G554" i="1"/>
  <c r="I554" i="1" s="1"/>
  <c r="M554" i="3" s="1"/>
  <c r="G555" i="1"/>
  <c r="I555" i="1" s="1"/>
  <c r="M555" i="3" s="1"/>
  <c r="G556" i="1"/>
  <c r="I556" i="1" s="1"/>
  <c r="M556" i="3" s="1"/>
  <c r="G557" i="1"/>
  <c r="I557" i="1" s="1"/>
  <c r="M557" i="3" s="1"/>
  <c r="G558" i="1"/>
  <c r="I558" i="1" s="1"/>
  <c r="M558" i="3" s="1"/>
  <c r="G560" i="1"/>
  <c r="I560" i="1" s="1"/>
  <c r="M560" i="3" s="1"/>
  <c r="G561" i="1"/>
  <c r="I561" i="1" s="1"/>
  <c r="M561" i="3" s="1"/>
  <c r="G562" i="1"/>
  <c r="I562" i="1" s="1"/>
  <c r="M562" i="3" s="1"/>
  <c r="G563" i="1"/>
  <c r="I563" i="1" s="1"/>
  <c r="M563" i="3" s="1"/>
  <c r="G564" i="1"/>
  <c r="I564" i="1" s="1"/>
  <c r="M564" i="3" s="1"/>
  <c r="G565" i="1"/>
  <c r="I565" i="1" s="1"/>
  <c r="M565" i="3" s="1"/>
  <c r="G566" i="1"/>
  <c r="I566" i="1" s="1"/>
  <c r="M566" i="3" s="1"/>
  <c r="G568" i="1"/>
  <c r="I568" i="1" s="1"/>
  <c r="M568" i="3" s="1"/>
  <c r="G569" i="1"/>
  <c r="I569" i="1" s="1"/>
  <c r="M569" i="3" s="1"/>
  <c r="G570" i="1"/>
  <c r="I570" i="1" s="1"/>
  <c r="M570" i="3" s="1"/>
  <c r="G571" i="1"/>
  <c r="I571" i="1" s="1"/>
  <c r="M571" i="3" s="1"/>
  <c r="G572" i="1"/>
  <c r="I572" i="1" s="1"/>
  <c r="M572" i="3" s="1"/>
  <c r="G573" i="1"/>
  <c r="I573" i="1" s="1"/>
  <c r="M573" i="3" s="1"/>
  <c r="G574" i="1"/>
  <c r="I574" i="1" s="1"/>
  <c r="M574" i="3" s="1"/>
  <c r="G576" i="1"/>
  <c r="I576" i="1" s="1"/>
  <c r="M576" i="3" s="1"/>
  <c r="G577" i="1"/>
  <c r="I577" i="1" s="1"/>
  <c r="M577" i="3" s="1"/>
  <c r="G578" i="1"/>
  <c r="I578" i="1" s="1"/>
  <c r="M578" i="3" s="1"/>
  <c r="G579" i="1"/>
  <c r="I579" i="1" s="1"/>
  <c r="M579" i="3" s="1"/>
  <c r="G580" i="1"/>
  <c r="I580" i="1" s="1"/>
  <c r="M580" i="3" s="1"/>
  <c r="G581" i="1"/>
  <c r="I581" i="1" s="1"/>
  <c r="M581" i="3" s="1"/>
  <c r="G582" i="1"/>
  <c r="I582" i="1" s="1"/>
  <c r="M582" i="3" s="1"/>
  <c r="G584" i="1"/>
  <c r="I584" i="1" s="1"/>
  <c r="M584" i="3" s="1"/>
  <c r="G585" i="1"/>
  <c r="I585" i="1" s="1"/>
  <c r="M585" i="3" s="1"/>
  <c r="G586" i="1"/>
  <c r="I586" i="1" s="1"/>
  <c r="M586" i="3" s="1"/>
  <c r="G587" i="1"/>
  <c r="I587" i="1" s="1"/>
  <c r="M587" i="3" s="1"/>
  <c r="G588" i="1"/>
  <c r="I588" i="1" s="1"/>
  <c r="M588" i="3" s="1"/>
  <c r="G589" i="1"/>
  <c r="I589" i="1" s="1"/>
  <c r="M589" i="3" s="1"/>
  <c r="G590" i="1"/>
  <c r="I590" i="1" s="1"/>
  <c r="M590" i="3" s="1"/>
  <c r="G592" i="1"/>
  <c r="I592" i="1" s="1"/>
  <c r="M592" i="3" s="1"/>
  <c r="G593" i="1"/>
  <c r="I593" i="1" s="1"/>
  <c r="M593" i="3" s="1"/>
  <c r="G594" i="1"/>
  <c r="I594" i="1" s="1"/>
  <c r="M594" i="3" s="1"/>
  <c r="G595" i="1"/>
  <c r="I595" i="1" s="1"/>
  <c r="M595" i="3" s="1"/>
  <c r="G596" i="1"/>
  <c r="I596" i="1" s="1"/>
  <c r="M596" i="3" s="1"/>
  <c r="G597" i="1"/>
  <c r="I597" i="1" s="1"/>
  <c r="M597" i="3" s="1"/>
  <c r="G598" i="1"/>
  <c r="I598" i="1" s="1"/>
  <c r="M598" i="3" s="1"/>
  <c r="G600" i="1"/>
  <c r="I600" i="1" s="1"/>
  <c r="M600" i="3" s="1"/>
  <c r="G601" i="1"/>
  <c r="I601" i="1" s="1"/>
  <c r="M601" i="3" s="1"/>
  <c r="G602" i="1"/>
  <c r="I602" i="1" s="1"/>
  <c r="M602" i="3" s="1"/>
  <c r="G603" i="1"/>
  <c r="I603" i="1" s="1"/>
  <c r="M603" i="3" s="1"/>
  <c r="G604" i="1"/>
  <c r="I604" i="1" s="1"/>
  <c r="M604" i="3" s="1"/>
  <c r="G605" i="1"/>
  <c r="I605" i="1" s="1"/>
  <c r="M605" i="3" s="1"/>
  <c r="G606" i="1"/>
  <c r="I606" i="1" s="1"/>
  <c r="M606" i="3" s="1"/>
  <c r="G608" i="1"/>
  <c r="I608" i="1" s="1"/>
  <c r="M608" i="3" s="1"/>
  <c r="G609" i="1"/>
  <c r="I609" i="1" s="1"/>
  <c r="M609" i="3" s="1"/>
  <c r="G610" i="1"/>
  <c r="I610" i="1" s="1"/>
  <c r="M610" i="3" s="1"/>
  <c r="G611" i="1"/>
  <c r="I611" i="1" s="1"/>
  <c r="M611" i="3" s="1"/>
  <c r="G612" i="1"/>
  <c r="I612" i="1" s="1"/>
  <c r="M612" i="3" s="1"/>
  <c r="G613" i="1"/>
  <c r="I613" i="1" s="1"/>
  <c r="M613" i="3" s="1"/>
  <c r="G614" i="1"/>
  <c r="I614" i="1" s="1"/>
  <c r="M614" i="3" s="1"/>
  <c r="G616" i="1"/>
  <c r="I616" i="1" s="1"/>
  <c r="M616" i="3" s="1"/>
  <c r="G617" i="1"/>
  <c r="I617" i="1" s="1"/>
  <c r="M617" i="3" s="1"/>
  <c r="G618" i="1"/>
  <c r="I618" i="1" s="1"/>
  <c r="M618" i="3" s="1"/>
  <c r="G619" i="1"/>
  <c r="I619" i="1" s="1"/>
  <c r="M619" i="3" s="1"/>
  <c r="G620" i="1"/>
  <c r="I620" i="1" s="1"/>
  <c r="M620" i="3" s="1"/>
  <c r="G621" i="1"/>
  <c r="I621" i="1" s="1"/>
  <c r="M621" i="3" s="1"/>
  <c r="G622" i="1"/>
  <c r="I622" i="1" s="1"/>
  <c r="M622" i="3" s="1"/>
  <c r="G624" i="1"/>
  <c r="I624" i="1" s="1"/>
  <c r="M624" i="3" s="1"/>
  <c r="G625" i="1"/>
  <c r="I625" i="1" s="1"/>
  <c r="M625" i="3" s="1"/>
  <c r="G626" i="1"/>
  <c r="I626" i="1" s="1"/>
  <c r="M626" i="3" s="1"/>
  <c r="G627" i="1"/>
  <c r="I627" i="1" s="1"/>
  <c r="M627" i="3" s="1"/>
  <c r="G628" i="1"/>
  <c r="I628" i="1" s="1"/>
  <c r="M628" i="3" s="1"/>
  <c r="G629" i="1"/>
  <c r="I629" i="1" s="1"/>
  <c r="M629" i="3" s="1"/>
  <c r="G630" i="1"/>
  <c r="I630" i="1" s="1"/>
  <c r="M630" i="3" s="1"/>
  <c r="G632" i="1"/>
  <c r="I632" i="1" s="1"/>
  <c r="M632" i="3" s="1"/>
  <c r="G633" i="1"/>
  <c r="I633" i="1" s="1"/>
  <c r="M633" i="3" s="1"/>
  <c r="G634" i="1"/>
  <c r="I634" i="1" s="1"/>
  <c r="M634" i="3" s="1"/>
  <c r="G635" i="1"/>
  <c r="I635" i="1" s="1"/>
  <c r="M635" i="3" s="1"/>
  <c r="G636" i="1"/>
  <c r="I636" i="1" s="1"/>
  <c r="M636" i="3" s="1"/>
  <c r="G637" i="1"/>
  <c r="I637" i="1" s="1"/>
  <c r="M637" i="3" s="1"/>
  <c r="G638" i="1"/>
  <c r="I638" i="1" s="1"/>
  <c r="M638" i="3" s="1"/>
  <c r="G640" i="1"/>
  <c r="I640" i="1" s="1"/>
  <c r="M640" i="3" s="1"/>
  <c r="G641" i="1"/>
  <c r="I641" i="1" s="1"/>
  <c r="M641" i="3" s="1"/>
  <c r="G642" i="1"/>
  <c r="I642" i="1" s="1"/>
  <c r="M642" i="3" s="1"/>
  <c r="G643" i="1"/>
  <c r="I643" i="1" s="1"/>
  <c r="M643" i="3" s="1"/>
  <c r="G644" i="1"/>
  <c r="I644" i="1" s="1"/>
  <c r="M644" i="3" s="1"/>
  <c r="G645" i="1"/>
  <c r="I645" i="1" s="1"/>
  <c r="M645" i="3" s="1"/>
  <c r="G646" i="1"/>
  <c r="I646" i="1" s="1"/>
  <c r="M646" i="3" s="1"/>
  <c r="G648" i="1"/>
  <c r="I648" i="1" s="1"/>
  <c r="M648" i="3" s="1"/>
  <c r="G649" i="1"/>
  <c r="I649" i="1" s="1"/>
  <c r="M649" i="3" s="1"/>
  <c r="G650" i="1"/>
  <c r="I650" i="1" s="1"/>
  <c r="M650" i="3" s="1"/>
  <c r="G651" i="1"/>
  <c r="I651" i="1" s="1"/>
  <c r="M651" i="3" s="1"/>
  <c r="G652" i="1"/>
  <c r="I652" i="1" s="1"/>
  <c r="M652" i="3" s="1"/>
  <c r="G653" i="1"/>
  <c r="I653" i="1" s="1"/>
  <c r="M653" i="3" s="1"/>
  <c r="G654" i="1"/>
  <c r="I654" i="1" s="1"/>
  <c r="M654" i="3" s="1"/>
  <c r="G656" i="1"/>
  <c r="I656" i="1" s="1"/>
  <c r="M656" i="3" s="1"/>
  <c r="G657" i="1"/>
  <c r="I657" i="1" s="1"/>
  <c r="M657" i="3" s="1"/>
  <c r="G658" i="1"/>
  <c r="I658" i="1" s="1"/>
  <c r="M658" i="3" s="1"/>
  <c r="G659" i="1"/>
  <c r="I659" i="1" s="1"/>
  <c r="M659" i="3" s="1"/>
  <c r="G660" i="1"/>
  <c r="I660" i="1" s="1"/>
  <c r="M660" i="3" s="1"/>
  <c r="G661" i="1"/>
  <c r="I661" i="1" s="1"/>
  <c r="M661" i="3" s="1"/>
  <c r="G662" i="1"/>
  <c r="I662" i="1" s="1"/>
  <c r="M662" i="3" s="1"/>
  <c r="G665" i="1"/>
  <c r="I665" i="1" s="1"/>
  <c r="M665" i="3" s="1"/>
  <c r="G666" i="1"/>
  <c r="I666" i="1" s="1"/>
  <c r="M666" i="3" s="1"/>
  <c r="G667" i="1"/>
  <c r="I667" i="1" s="1"/>
  <c r="M667" i="3" s="1"/>
  <c r="G668" i="1"/>
  <c r="I668" i="1" s="1"/>
  <c r="M668" i="3" s="1"/>
  <c r="G669" i="1"/>
  <c r="I669" i="1" s="1"/>
  <c r="M669" i="3" s="1"/>
  <c r="G670" i="1"/>
  <c r="I670" i="1" s="1"/>
  <c r="M670" i="3" s="1"/>
  <c r="G672" i="1"/>
  <c r="I672" i="1" s="1"/>
  <c r="M672" i="3" s="1"/>
  <c r="G673" i="1"/>
  <c r="I673" i="1" s="1"/>
  <c r="M673" i="3" s="1"/>
  <c r="G674" i="1"/>
  <c r="I674" i="1" s="1"/>
  <c r="M674" i="3" s="1"/>
  <c r="G675" i="1"/>
  <c r="I675" i="1" s="1"/>
  <c r="M675" i="3" s="1"/>
  <c r="G676" i="1"/>
  <c r="I676" i="1" s="1"/>
  <c r="M676" i="3" s="1"/>
  <c r="G677" i="1"/>
  <c r="I677" i="1" s="1"/>
  <c r="M677" i="3" s="1"/>
  <c r="G678" i="1"/>
  <c r="I678" i="1" s="1"/>
  <c r="M678" i="3" s="1"/>
  <c r="G680" i="1"/>
  <c r="I680" i="1" s="1"/>
  <c r="M680" i="3" s="1"/>
  <c r="G681" i="1"/>
  <c r="I681" i="1" s="1"/>
  <c r="M681" i="3" s="1"/>
  <c r="G682" i="1"/>
  <c r="I682" i="1" s="1"/>
  <c r="M682" i="3" s="1"/>
  <c r="G683" i="1"/>
  <c r="I683" i="1" s="1"/>
  <c r="M683" i="3" s="1"/>
  <c r="G684" i="1"/>
  <c r="I684" i="1" s="1"/>
  <c r="M684" i="3" s="1"/>
  <c r="G685" i="1"/>
  <c r="I685" i="1" s="1"/>
  <c r="M685" i="3" s="1"/>
  <c r="G686" i="1"/>
  <c r="I686" i="1" s="1"/>
  <c r="M686" i="3" s="1"/>
  <c r="G688" i="1"/>
  <c r="I688" i="1" s="1"/>
  <c r="M688" i="3" s="1"/>
  <c r="G689" i="1"/>
  <c r="I689" i="1" s="1"/>
  <c r="M689" i="3" s="1"/>
  <c r="G690" i="1"/>
  <c r="I690" i="1" s="1"/>
  <c r="M690" i="3" s="1"/>
  <c r="G691" i="1"/>
  <c r="I691" i="1" s="1"/>
  <c r="M691" i="3" s="1"/>
  <c r="G692" i="1"/>
  <c r="I692" i="1" s="1"/>
  <c r="M692" i="3" s="1"/>
  <c r="G693" i="1"/>
  <c r="I693" i="1" s="1"/>
  <c r="M693" i="3" s="1"/>
  <c r="G694" i="1"/>
  <c r="I694" i="1" s="1"/>
  <c r="M694" i="3" s="1"/>
  <c r="G696" i="1"/>
  <c r="I696" i="1" s="1"/>
  <c r="M696" i="3" s="1"/>
  <c r="G697" i="1"/>
  <c r="I697" i="1" s="1"/>
  <c r="M697" i="3" s="1"/>
  <c r="G698" i="1"/>
  <c r="I698" i="1" s="1"/>
  <c r="M698" i="3" s="1"/>
  <c r="G699" i="1"/>
  <c r="I699" i="1" s="1"/>
  <c r="M699" i="3" s="1"/>
  <c r="G701" i="1"/>
  <c r="I701" i="1" s="1"/>
  <c r="M701" i="3" s="1"/>
  <c r="G702" i="1"/>
  <c r="I702" i="1" s="1"/>
  <c r="M702" i="3" s="1"/>
  <c r="G704" i="1"/>
  <c r="I704" i="1" s="1"/>
  <c r="M704" i="3" s="1"/>
  <c r="G705" i="1"/>
  <c r="I705" i="1" s="1"/>
  <c r="M705" i="3" s="1"/>
  <c r="G706" i="1"/>
  <c r="I706" i="1" s="1"/>
  <c r="M706" i="3" s="1"/>
  <c r="G707" i="1"/>
  <c r="I707" i="1" s="1"/>
  <c r="M707" i="3" s="1"/>
  <c r="G708" i="1"/>
  <c r="I708" i="1" s="1"/>
  <c r="M708" i="3" s="1"/>
  <c r="G709" i="1"/>
  <c r="I709" i="1" s="1"/>
  <c r="M709" i="3" s="1"/>
  <c r="G710" i="1"/>
  <c r="I710" i="1" s="1"/>
  <c r="M710" i="3" s="1"/>
  <c r="G712" i="1"/>
  <c r="I712" i="1" s="1"/>
  <c r="M712" i="3" s="1"/>
  <c r="G713" i="1"/>
  <c r="I713" i="1" s="1"/>
  <c r="M713" i="3" s="1"/>
  <c r="G714" i="1"/>
  <c r="I714" i="1" s="1"/>
  <c r="M714" i="3" s="1"/>
  <c r="G715" i="1"/>
  <c r="I715" i="1" s="1"/>
  <c r="M715" i="3" s="1"/>
  <c r="G716" i="1"/>
  <c r="I716" i="1" s="1"/>
  <c r="M716" i="3" s="1"/>
  <c r="G717" i="1"/>
  <c r="I717" i="1" s="1"/>
  <c r="M717" i="3" s="1"/>
  <c r="G718" i="1"/>
  <c r="I718" i="1" s="1"/>
  <c r="M718" i="3" s="1"/>
  <c r="G721" i="1"/>
  <c r="I721" i="1" s="1"/>
  <c r="M721" i="3" s="1"/>
  <c r="G722" i="1"/>
  <c r="I722" i="1" s="1"/>
  <c r="M722" i="3" s="1"/>
  <c r="G723" i="1"/>
  <c r="I723" i="1" s="1"/>
  <c r="M723" i="3" s="1"/>
  <c r="G724" i="1"/>
  <c r="I724" i="1" s="1"/>
  <c r="M724" i="3" s="1"/>
  <c r="G725" i="1"/>
  <c r="I725" i="1" s="1"/>
  <c r="M725" i="3" s="1"/>
  <c r="G726" i="1"/>
  <c r="I726" i="1" s="1"/>
  <c r="M726" i="3" s="1"/>
  <c r="G728" i="1"/>
  <c r="I728" i="1" s="1"/>
  <c r="M728" i="3" s="1"/>
  <c r="G729" i="1"/>
  <c r="I729" i="1" s="1"/>
  <c r="M729" i="3" s="1"/>
  <c r="G730" i="1"/>
  <c r="I730" i="1" s="1"/>
  <c r="M730" i="3" s="1"/>
  <c r="G731" i="1"/>
  <c r="I731" i="1" s="1"/>
  <c r="M731" i="3" s="1"/>
  <c r="G732" i="1"/>
  <c r="I732" i="1" s="1"/>
  <c r="M732" i="3" s="1"/>
  <c r="G733" i="1"/>
  <c r="I733" i="1" s="1"/>
  <c r="M733" i="3" s="1"/>
  <c r="G734" i="1"/>
  <c r="I734" i="1" s="1"/>
  <c r="M734" i="3" s="1"/>
  <c r="G736" i="1"/>
  <c r="I736" i="1" s="1"/>
  <c r="M736" i="3" s="1"/>
  <c r="G737" i="1"/>
  <c r="I737" i="1" s="1"/>
  <c r="M737" i="3" s="1"/>
  <c r="G738" i="1"/>
  <c r="I738" i="1" s="1"/>
  <c r="M738" i="3" s="1"/>
  <c r="G739" i="1"/>
  <c r="I739" i="1" s="1"/>
  <c r="M739" i="3" s="1"/>
  <c r="G740" i="1"/>
  <c r="I740" i="1" s="1"/>
  <c r="M740" i="3" s="1"/>
  <c r="G741" i="1"/>
  <c r="I741" i="1" s="1"/>
  <c r="M741" i="3" s="1"/>
  <c r="G742" i="1"/>
  <c r="I742" i="1" s="1"/>
  <c r="M742" i="3" s="1"/>
  <c r="G744" i="1"/>
  <c r="I744" i="1" s="1"/>
  <c r="M744" i="3" s="1"/>
  <c r="G745" i="1"/>
  <c r="I745" i="1" s="1"/>
  <c r="M745" i="3" s="1"/>
  <c r="G746" i="1"/>
  <c r="I746" i="1" s="1"/>
  <c r="M746" i="3" s="1"/>
  <c r="G747" i="1"/>
  <c r="I747" i="1" s="1"/>
  <c r="M747" i="3" s="1"/>
  <c r="G748" i="1"/>
  <c r="I748" i="1" s="1"/>
  <c r="M748" i="3" s="1"/>
  <c r="G749" i="1"/>
  <c r="I749" i="1" s="1"/>
  <c r="M749" i="3" s="1"/>
  <c r="G750" i="1"/>
  <c r="I750" i="1" s="1"/>
  <c r="M750" i="3" s="1"/>
  <c r="G752" i="1"/>
  <c r="I752" i="1" s="1"/>
  <c r="M752" i="3" s="1"/>
  <c r="G753" i="1"/>
  <c r="I753" i="1" s="1"/>
  <c r="M753" i="3" s="1"/>
  <c r="G754" i="1"/>
  <c r="I754" i="1" s="1"/>
  <c r="M754" i="3" s="1"/>
  <c r="G755" i="1"/>
  <c r="I755" i="1" s="1"/>
  <c r="M755" i="3" s="1"/>
  <c r="G757" i="1"/>
  <c r="I757" i="1" s="1"/>
  <c r="M757" i="3" s="1"/>
  <c r="G758" i="1"/>
  <c r="I758" i="1" s="1"/>
  <c r="M758" i="3" s="1"/>
  <c r="G760" i="1"/>
  <c r="I760" i="1" s="1"/>
  <c r="M760" i="3" s="1"/>
  <c r="G761" i="1"/>
  <c r="I761" i="1" s="1"/>
  <c r="M761" i="3" s="1"/>
  <c r="G762" i="1"/>
  <c r="I762" i="1" s="1"/>
  <c r="M762" i="3" s="1"/>
  <c r="G763" i="1"/>
  <c r="I763" i="1" s="1"/>
  <c r="M763" i="3" s="1"/>
  <c r="G765" i="1"/>
  <c r="I765" i="1" s="1"/>
  <c r="M765" i="3" s="1"/>
  <c r="G766" i="1"/>
  <c r="I766" i="1" s="1"/>
  <c r="M766" i="3" s="1"/>
  <c r="G769" i="1"/>
  <c r="I769" i="1" s="1"/>
  <c r="M769" i="3" s="1"/>
  <c r="G770" i="1"/>
  <c r="I770" i="1" s="1"/>
  <c r="M770" i="3" s="1"/>
  <c r="G771" i="1"/>
  <c r="I771" i="1" s="1"/>
  <c r="M771" i="3" s="1"/>
  <c r="G772" i="1"/>
  <c r="I772" i="1" s="1"/>
  <c r="M772" i="3" s="1"/>
  <c r="G773" i="1"/>
  <c r="I773" i="1" s="1"/>
  <c r="M773" i="3" s="1"/>
  <c r="G774" i="1"/>
  <c r="I774" i="1" s="1"/>
  <c r="M774" i="3" s="1"/>
  <c r="G776" i="1"/>
  <c r="I776" i="1" s="1"/>
  <c r="M776" i="3" s="1"/>
  <c r="G777" i="1"/>
  <c r="I777" i="1" s="1"/>
  <c r="M777" i="3" s="1"/>
  <c r="G778" i="1"/>
  <c r="I778" i="1" s="1"/>
  <c r="M778" i="3" s="1"/>
  <c r="G779" i="1"/>
  <c r="I779" i="1" s="1"/>
  <c r="M779" i="3" s="1"/>
  <c r="G781" i="1"/>
  <c r="I781" i="1" s="1"/>
  <c r="M781" i="3" s="1"/>
  <c r="G782" i="1"/>
  <c r="I782" i="1" s="1"/>
  <c r="M782" i="3" s="1"/>
  <c r="G784" i="1"/>
  <c r="I784" i="1" s="1"/>
  <c r="M784" i="3" s="1"/>
  <c r="G785" i="1"/>
  <c r="I785" i="1" s="1"/>
  <c r="M785" i="3" s="1"/>
  <c r="G786" i="1"/>
  <c r="I786" i="1" s="1"/>
  <c r="M786" i="3" s="1"/>
  <c r="G787" i="1"/>
  <c r="I787" i="1" s="1"/>
  <c r="M787" i="3" s="1"/>
  <c r="G788" i="1"/>
  <c r="I788" i="1" s="1"/>
  <c r="M788" i="3" s="1"/>
  <c r="G789" i="1"/>
  <c r="I789" i="1" s="1"/>
  <c r="M789" i="3" s="1"/>
  <c r="G790" i="1"/>
  <c r="I790" i="1" s="1"/>
  <c r="M790" i="3" s="1"/>
  <c r="G792" i="1"/>
  <c r="I792" i="1" s="1"/>
  <c r="M792" i="3" s="1"/>
  <c r="G793" i="1"/>
  <c r="I793" i="1" s="1"/>
  <c r="M793" i="3" s="1"/>
  <c r="G794" i="1"/>
  <c r="I794" i="1" s="1"/>
  <c r="M794" i="3" s="1"/>
  <c r="G795" i="1"/>
  <c r="I795" i="1" s="1"/>
  <c r="M795" i="3" s="1"/>
  <c r="G797" i="1"/>
  <c r="I797" i="1" s="1"/>
  <c r="M797" i="3" s="1"/>
  <c r="G798" i="1"/>
  <c r="I798" i="1" s="1"/>
  <c r="M798" i="3" s="1"/>
  <c r="G800" i="1"/>
  <c r="I800" i="1" s="1"/>
  <c r="M800" i="3" s="1"/>
  <c r="G801" i="1"/>
  <c r="I801" i="1" s="1"/>
  <c r="M801" i="3" s="1"/>
  <c r="G802" i="1"/>
  <c r="I802" i="1" s="1"/>
  <c r="M802" i="3" s="1"/>
  <c r="G803" i="1"/>
  <c r="I803" i="1" s="1"/>
  <c r="M803" i="3" s="1"/>
  <c r="G804" i="1"/>
  <c r="I804" i="1" s="1"/>
  <c r="M804" i="3" s="1"/>
  <c r="G805" i="1"/>
  <c r="I805" i="1" s="1"/>
  <c r="M805" i="3" s="1"/>
  <c r="G806" i="1"/>
  <c r="I806" i="1" s="1"/>
  <c r="M806" i="3" s="1"/>
  <c r="G808" i="1"/>
  <c r="I808" i="1" s="1"/>
  <c r="M808" i="3" s="1"/>
  <c r="G809" i="1"/>
  <c r="I809" i="1" s="1"/>
  <c r="M809" i="3" s="1"/>
  <c r="G810" i="1"/>
  <c r="I810" i="1" s="1"/>
  <c r="M810" i="3" s="1"/>
  <c r="G811" i="1"/>
  <c r="I811" i="1" s="1"/>
  <c r="M811" i="3" s="1"/>
  <c r="G812" i="1"/>
  <c r="I812" i="1" s="1"/>
  <c r="M812" i="3" s="1"/>
  <c r="G813" i="1"/>
  <c r="I813" i="1" s="1"/>
  <c r="M813" i="3" s="1"/>
  <c r="G814" i="1"/>
  <c r="I814" i="1" s="1"/>
  <c r="M814" i="3" s="1"/>
  <c r="G817" i="1"/>
  <c r="I817" i="1" s="1"/>
  <c r="M817" i="3" s="1"/>
  <c r="G818" i="1"/>
  <c r="I818" i="1" s="1"/>
  <c r="M818" i="3" s="1"/>
  <c r="G819" i="1"/>
  <c r="I819" i="1" s="1"/>
  <c r="M819" i="3" s="1"/>
  <c r="G821" i="1"/>
  <c r="I821" i="1" s="1"/>
  <c r="M821" i="3" s="1"/>
  <c r="G822" i="1"/>
  <c r="I822" i="1" s="1"/>
  <c r="M822" i="3" s="1"/>
  <c r="G824" i="1"/>
  <c r="I824" i="1" s="1"/>
  <c r="M824" i="3" s="1"/>
  <c r="G825" i="1"/>
  <c r="I825" i="1" s="1"/>
  <c r="M825" i="3" s="1"/>
  <c r="G826" i="1"/>
  <c r="I826" i="1" s="1"/>
  <c r="M826" i="3" s="1"/>
  <c r="G827" i="1"/>
  <c r="I827" i="1" s="1"/>
  <c r="M827" i="3" s="1"/>
  <c r="G829" i="1"/>
  <c r="I829" i="1" s="1"/>
  <c r="M829" i="3" s="1"/>
  <c r="G830" i="1"/>
  <c r="I830" i="1" s="1"/>
  <c r="M830" i="3" s="1"/>
  <c r="G832" i="1"/>
  <c r="I832" i="1" s="1"/>
  <c r="M832" i="3" s="1"/>
  <c r="G833" i="1"/>
  <c r="I833" i="1" s="1"/>
  <c r="M833" i="3" s="1"/>
  <c r="G834" i="1"/>
  <c r="I834" i="1" s="1"/>
  <c r="M834" i="3" s="1"/>
  <c r="G835" i="1"/>
  <c r="I835" i="1" s="1"/>
  <c r="M835" i="3" s="1"/>
  <c r="G836" i="1"/>
  <c r="I836" i="1" s="1"/>
  <c r="M836" i="3" s="1"/>
  <c r="G837" i="1"/>
  <c r="I837" i="1" s="1"/>
  <c r="M837" i="3" s="1"/>
  <c r="G838" i="1"/>
  <c r="I838" i="1" s="1"/>
  <c r="M838" i="3" s="1"/>
  <c r="G840" i="1"/>
  <c r="I840" i="1" s="1"/>
  <c r="M840" i="3" s="1"/>
  <c r="G841" i="1"/>
  <c r="I841" i="1" s="1"/>
  <c r="M841" i="3" s="1"/>
  <c r="G842" i="1"/>
  <c r="I842" i="1" s="1"/>
  <c r="M842" i="3" s="1"/>
  <c r="G843" i="1"/>
  <c r="I843" i="1" s="1"/>
  <c r="M843" i="3" s="1"/>
  <c r="G845" i="1"/>
  <c r="I845" i="1" s="1"/>
  <c r="M845" i="3" s="1"/>
  <c r="G846" i="1"/>
  <c r="I846" i="1" s="1"/>
  <c r="M846" i="3" s="1"/>
  <c r="G848" i="1"/>
  <c r="I848" i="1" s="1"/>
  <c r="M848" i="3" s="1"/>
  <c r="G849" i="1"/>
  <c r="I849" i="1" s="1"/>
  <c r="M849" i="3" s="1"/>
  <c r="G850" i="1"/>
  <c r="I850" i="1" s="1"/>
  <c r="M850" i="3" s="1"/>
  <c r="G851" i="1"/>
  <c r="I851" i="1" s="1"/>
  <c r="M851" i="3" s="1"/>
  <c r="G853" i="1"/>
  <c r="I853" i="1" s="1"/>
  <c r="M853" i="3" s="1"/>
  <c r="G854" i="1"/>
  <c r="I854" i="1" s="1"/>
  <c r="M854" i="3" s="1"/>
  <c r="G857" i="1"/>
  <c r="I857" i="1" s="1"/>
  <c r="M857" i="3" s="1"/>
  <c r="G858" i="1"/>
  <c r="I858" i="1" s="1"/>
  <c r="M858" i="3" s="1"/>
  <c r="G859" i="1"/>
  <c r="I859" i="1" s="1"/>
  <c r="M859" i="3" s="1"/>
  <c r="G860" i="1"/>
  <c r="I860" i="1" s="1"/>
  <c r="M860" i="3" s="1"/>
  <c r="G861" i="1"/>
  <c r="I861" i="1" s="1"/>
  <c r="M861" i="3" s="1"/>
  <c r="G862" i="1"/>
  <c r="I862" i="1" s="1"/>
  <c r="M862" i="3" s="1"/>
  <c r="G866" i="1"/>
  <c r="I866" i="1" s="1"/>
  <c r="M866" i="3" s="1"/>
  <c r="G867" i="1"/>
  <c r="I867" i="1" s="1"/>
  <c r="M867" i="3" s="1"/>
  <c r="G870" i="1"/>
  <c r="I870" i="1" s="1"/>
  <c r="M870" i="3" s="1"/>
  <c r="G873" i="1"/>
  <c r="I873" i="1" s="1"/>
  <c r="M873" i="3" s="1"/>
  <c r="G874" i="1"/>
  <c r="I874" i="1" s="1"/>
  <c r="M874" i="3" s="1"/>
  <c r="G875" i="1"/>
  <c r="I875" i="1" s="1"/>
  <c r="M875" i="3" s="1"/>
  <c r="G877" i="1"/>
  <c r="I877" i="1" s="1"/>
  <c r="M877" i="3" s="1"/>
  <c r="G878" i="1"/>
  <c r="I878" i="1" s="1"/>
  <c r="M878" i="3" s="1"/>
  <c r="G881" i="1"/>
  <c r="I881" i="1" s="1"/>
  <c r="M881" i="3" s="1"/>
  <c r="G882" i="1"/>
  <c r="I882" i="1" s="1"/>
  <c r="M882" i="3" s="1"/>
  <c r="G883" i="1"/>
  <c r="I883" i="1" s="1"/>
  <c r="M883" i="3" s="1"/>
  <c r="G884" i="1"/>
  <c r="I884" i="1" s="1"/>
  <c r="M884" i="3" s="1"/>
  <c r="G885" i="1"/>
  <c r="I885" i="1" s="1"/>
  <c r="M885" i="3" s="1"/>
  <c r="G886" i="1"/>
  <c r="I886" i="1" s="1"/>
  <c r="M886" i="3" s="1"/>
  <c r="G890" i="1"/>
  <c r="I890" i="1" s="1"/>
  <c r="M890" i="3" s="1"/>
  <c r="G891" i="1"/>
  <c r="I891" i="1" s="1"/>
  <c r="M891" i="3" s="1"/>
  <c r="G894" i="1"/>
  <c r="I894" i="1" s="1"/>
  <c r="M894" i="3" s="1"/>
  <c r="G895" i="1"/>
  <c r="I895" i="1" s="1"/>
  <c r="M895" i="3" s="1"/>
  <c r="G898" i="1"/>
  <c r="I898" i="1" s="1"/>
  <c r="M898" i="3" s="1"/>
  <c r="G899" i="1"/>
  <c r="I899" i="1" s="1"/>
  <c r="M899" i="3" s="1"/>
  <c r="A5" i="1"/>
  <c r="H5" i="1" s="1"/>
  <c r="J5" i="3" s="1"/>
  <c r="A6" i="1"/>
  <c r="A7" i="1"/>
  <c r="A8" i="1"/>
  <c r="A9" i="1"/>
  <c r="H9" i="1" s="1"/>
  <c r="J9" i="3" s="1"/>
  <c r="A10" i="1"/>
  <c r="H10" i="1" s="1"/>
  <c r="J10" i="3" s="1"/>
  <c r="A11" i="1"/>
  <c r="H11" i="1" s="1"/>
  <c r="J11" i="3" s="1"/>
  <c r="A12" i="1"/>
  <c r="H12" i="1" s="1"/>
  <c r="J12" i="3" s="1"/>
  <c r="A13" i="1"/>
  <c r="H13" i="1" s="1"/>
  <c r="J13" i="3" s="1"/>
  <c r="A14" i="1"/>
  <c r="H14" i="1" s="1"/>
  <c r="J14" i="3" s="1"/>
  <c r="A15" i="1"/>
  <c r="H15" i="1" s="1"/>
  <c r="J15" i="3" s="1"/>
  <c r="A16" i="1"/>
  <c r="H16" i="1" s="1"/>
  <c r="J16" i="3" s="1"/>
  <c r="A17" i="1"/>
  <c r="H17" i="1" s="1"/>
  <c r="J17" i="3" s="1"/>
  <c r="A18" i="1"/>
  <c r="H18" i="1" s="1"/>
  <c r="J18" i="3" s="1"/>
  <c r="A19" i="1"/>
  <c r="H19" i="1" s="1"/>
  <c r="J19" i="3" s="1"/>
  <c r="A20" i="1"/>
  <c r="H20" i="1" s="1"/>
  <c r="J20" i="3" s="1"/>
  <c r="A21" i="1"/>
  <c r="H21" i="1" s="1"/>
  <c r="J21" i="3" s="1"/>
  <c r="A22" i="1"/>
  <c r="H22" i="1" s="1"/>
  <c r="J22" i="3" s="1"/>
  <c r="A23" i="1"/>
  <c r="H23" i="1" s="1"/>
  <c r="J23" i="3" s="1"/>
  <c r="A24" i="1"/>
  <c r="H24" i="1" s="1"/>
  <c r="J24" i="3" s="1"/>
  <c r="A25" i="1"/>
  <c r="H25" i="1" s="1"/>
  <c r="J25" i="3" s="1"/>
  <c r="A26" i="1"/>
  <c r="H26" i="1" s="1"/>
  <c r="J26" i="3" s="1"/>
  <c r="A27" i="1"/>
  <c r="H27" i="1" s="1"/>
  <c r="J27" i="3" s="1"/>
  <c r="A28" i="1"/>
  <c r="H28" i="1" s="1"/>
  <c r="J28" i="3" s="1"/>
  <c r="A29" i="1"/>
  <c r="H29" i="1" s="1"/>
  <c r="J29" i="3" s="1"/>
  <c r="A30" i="1"/>
  <c r="H30" i="1" s="1"/>
  <c r="J30" i="3" s="1"/>
  <c r="A31" i="1"/>
  <c r="H31" i="1" s="1"/>
  <c r="J31" i="3" s="1"/>
  <c r="A32" i="1"/>
  <c r="H32" i="1" s="1"/>
  <c r="J32" i="3" s="1"/>
  <c r="A33" i="1"/>
  <c r="H33" i="1" s="1"/>
  <c r="J33" i="3" s="1"/>
  <c r="A34" i="1"/>
  <c r="H34" i="1" s="1"/>
  <c r="J34" i="3" s="1"/>
  <c r="A35" i="1"/>
  <c r="H35" i="1" s="1"/>
  <c r="J35" i="3" s="1"/>
  <c r="A36" i="1"/>
  <c r="H36" i="1" s="1"/>
  <c r="J36" i="3" s="1"/>
  <c r="A37" i="1"/>
  <c r="H37" i="1" s="1"/>
  <c r="J37" i="3" s="1"/>
  <c r="A38" i="1"/>
  <c r="H38" i="1" s="1"/>
  <c r="J38" i="3" s="1"/>
  <c r="A39" i="1"/>
  <c r="H39" i="1" s="1"/>
  <c r="J39" i="3" s="1"/>
  <c r="A40" i="1"/>
  <c r="H40" i="1" s="1"/>
  <c r="J40" i="3" s="1"/>
  <c r="A41" i="1"/>
  <c r="H41" i="1" s="1"/>
  <c r="J41" i="3" s="1"/>
  <c r="A42" i="1"/>
  <c r="H42" i="1" s="1"/>
  <c r="J42" i="3" s="1"/>
  <c r="A43" i="1"/>
  <c r="H43" i="1" s="1"/>
  <c r="J43" i="3" s="1"/>
  <c r="A44" i="1"/>
  <c r="H44" i="1" s="1"/>
  <c r="J44" i="3" s="1"/>
  <c r="A45" i="1"/>
  <c r="H45" i="1" s="1"/>
  <c r="J45" i="3" s="1"/>
  <c r="A46" i="1"/>
  <c r="H46" i="1" s="1"/>
  <c r="J46" i="3" s="1"/>
  <c r="A47" i="1"/>
  <c r="H47" i="1" s="1"/>
  <c r="J47" i="3" s="1"/>
  <c r="A48" i="1"/>
  <c r="H48" i="1" s="1"/>
  <c r="J48" i="3" s="1"/>
  <c r="A49" i="1"/>
  <c r="H49" i="1" s="1"/>
  <c r="J49" i="3" s="1"/>
  <c r="A50" i="1"/>
  <c r="H50" i="1" s="1"/>
  <c r="J50" i="3" s="1"/>
  <c r="A51" i="1"/>
  <c r="H51" i="1" s="1"/>
  <c r="J51" i="3" s="1"/>
  <c r="A52" i="1"/>
  <c r="H52" i="1" s="1"/>
  <c r="J52" i="3" s="1"/>
  <c r="A53" i="1"/>
  <c r="H53" i="1" s="1"/>
  <c r="J53" i="3" s="1"/>
  <c r="A54" i="1"/>
  <c r="H54" i="1" s="1"/>
  <c r="J54" i="3" s="1"/>
  <c r="A55" i="1"/>
  <c r="H55" i="1" s="1"/>
  <c r="J55" i="3" s="1"/>
  <c r="A56" i="1"/>
  <c r="H56" i="1" s="1"/>
  <c r="J56" i="3" s="1"/>
  <c r="A57" i="1"/>
  <c r="H57" i="1" s="1"/>
  <c r="J57" i="3" s="1"/>
  <c r="A58" i="1"/>
  <c r="H58" i="1" s="1"/>
  <c r="J58" i="3" s="1"/>
  <c r="A59" i="1"/>
  <c r="H59" i="1" s="1"/>
  <c r="J59" i="3" s="1"/>
  <c r="A60" i="1"/>
  <c r="H60" i="1" s="1"/>
  <c r="J60" i="3" s="1"/>
  <c r="A61" i="1"/>
  <c r="H61" i="1" s="1"/>
  <c r="J61" i="3" s="1"/>
  <c r="A62" i="1"/>
  <c r="H62" i="1" s="1"/>
  <c r="J62" i="3" s="1"/>
  <c r="A63" i="1"/>
  <c r="H63" i="1" s="1"/>
  <c r="J63" i="3" s="1"/>
  <c r="A64" i="1"/>
  <c r="H64" i="1" s="1"/>
  <c r="J64" i="3" s="1"/>
  <c r="A65" i="1"/>
  <c r="H65" i="1" s="1"/>
  <c r="J65" i="3" s="1"/>
  <c r="A66" i="1"/>
  <c r="H66" i="1" s="1"/>
  <c r="J66" i="3" s="1"/>
  <c r="A67" i="1"/>
  <c r="H67" i="1" s="1"/>
  <c r="J67" i="3" s="1"/>
  <c r="A68" i="1"/>
  <c r="H68" i="1" s="1"/>
  <c r="J68" i="3" s="1"/>
  <c r="A69" i="1"/>
  <c r="H69" i="1" s="1"/>
  <c r="J69" i="3" s="1"/>
  <c r="A70" i="1"/>
  <c r="H70" i="1" s="1"/>
  <c r="J70" i="3" s="1"/>
  <c r="A71" i="1"/>
  <c r="H71" i="1" s="1"/>
  <c r="J71" i="3" s="1"/>
  <c r="A72" i="1"/>
  <c r="H72" i="1" s="1"/>
  <c r="J72" i="3" s="1"/>
  <c r="A73" i="1"/>
  <c r="H73" i="1" s="1"/>
  <c r="J73" i="3" s="1"/>
  <c r="A74" i="1"/>
  <c r="H74" i="1" s="1"/>
  <c r="J74" i="3" s="1"/>
  <c r="A75" i="1"/>
  <c r="H75" i="1" s="1"/>
  <c r="J75" i="3" s="1"/>
  <c r="A76" i="1"/>
  <c r="H76" i="1" s="1"/>
  <c r="J76" i="3" s="1"/>
  <c r="A77" i="1"/>
  <c r="H77" i="1" s="1"/>
  <c r="J77" i="3" s="1"/>
  <c r="A78" i="1"/>
  <c r="H78" i="1" s="1"/>
  <c r="J78" i="3" s="1"/>
  <c r="A79" i="1"/>
  <c r="H79" i="1" s="1"/>
  <c r="J79" i="3" s="1"/>
  <c r="A80" i="1"/>
  <c r="H80" i="1" s="1"/>
  <c r="J80" i="3" s="1"/>
  <c r="A81" i="1"/>
  <c r="H81" i="1" s="1"/>
  <c r="J81" i="3" s="1"/>
  <c r="A82" i="1"/>
  <c r="H82" i="1" s="1"/>
  <c r="J82" i="3" s="1"/>
  <c r="A83" i="1"/>
  <c r="H83" i="1" s="1"/>
  <c r="J83" i="3" s="1"/>
  <c r="A84" i="1"/>
  <c r="H84" i="1" s="1"/>
  <c r="J84" i="3" s="1"/>
  <c r="A85" i="1"/>
  <c r="H85" i="1" s="1"/>
  <c r="J85" i="3" s="1"/>
  <c r="A86" i="1"/>
  <c r="H86" i="1" s="1"/>
  <c r="J86" i="3" s="1"/>
  <c r="A87" i="1"/>
  <c r="H87" i="1" s="1"/>
  <c r="J87" i="3" s="1"/>
  <c r="A88" i="1"/>
  <c r="H88" i="1" s="1"/>
  <c r="J88" i="3" s="1"/>
  <c r="A89" i="1"/>
  <c r="H89" i="1" s="1"/>
  <c r="J89" i="3" s="1"/>
  <c r="A90" i="1"/>
  <c r="H90" i="1" s="1"/>
  <c r="J90" i="3" s="1"/>
  <c r="A91" i="1"/>
  <c r="H91" i="1" s="1"/>
  <c r="J91" i="3" s="1"/>
  <c r="A92" i="1"/>
  <c r="H92" i="1" s="1"/>
  <c r="J92" i="3" s="1"/>
  <c r="A93" i="1"/>
  <c r="H93" i="1" s="1"/>
  <c r="J93" i="3" s="1"/>
  <c r="A94" i="1"/>
  <c r="H94" i="1" s="1"/>
  <c r="J94" i="3" s="1"/>
  <c r="A95" i="1"/>
  <c r="H95" i="1" s="1"/>
  <c r="J95" i="3" s="1"/>
  <c r="A96" i="1"/>
  <c r="H96" i="1" s="1"/>
  <c r="J96" i="3" s="1"/>
  <c r="A97" i="1"/>
  <c r="H97" i="1" s="1"/>
  <c r="J97" i="3" s="1"/>
  <c r="A98" i="1"/>
  <c r="H98" i="1" s="1"/>
  <c r="J98" i="3" s="1"/>
  <c r="A99" i="1"/>
  <c r="H99" i="1" s="1"/>
  <c r="J99" i="3" s="1"/>
  <c r="A100" i="1"/>
  <c r="H100" i="1" s="1"/>
  <c r="J100" i="3" s="1"/>
  <c r="A101" i="1"/>
  <c r="H101" i="1" s="1"/>
  <c r="J101" i="3" s="1"/>
  <c r="A102" i="1"/>
  <c r="H102" i="1" s="1"/>
  <c r="J102" i="3" s="1"/>
  <c r="A103" i="1"/>
  <c r="H103" i="1" s="1"/>
  <c r="J103" i="3" s="1"/>
  <c r="A104" i="1"/>
  <c r="H104" i="1" s="1"/>
  <c r="J104" i="3" s="1"/>
  <c r="A105" i="1"/>
  <c r="H105" i="1" s="1"/>
  <c r="J105" i="3" s="1"/>
  <c r="A106" i="1"/>
  <c r="H106" i="1" s="1"/>
  <c r="J106" i="3" s="1"/>
  <c r="A107" i="1"/>
  <c r="H107" i="1" s="1"/>
  <c r="J107" i="3" s="1"/>
  <c r="A108" i="1"/>
  <c r="H108" i="1" s="1"/>
  <c r="J108" i="3" s="1"/>
  <c r="A109" i="1"/>
  <c r="H109" i="1" s="1"/>
  <c r="J109" i="3" s="1"/>
  <c r="A110" i="1"/>
  <c r="H110" i="1" s="1"/>
  <c r="J110" i="3" s="1"/>
  <c r="A111" i="1"/>
  <c r="H111" i="1" s="1"/>
  <c r="J111" i="3" s="1"/>
  <c r="A112" i="1"/>
  <c r="H112" i="1" s="1"/>
  <c r="J112" i="3" s="1"/>
  <c r="A113" i="1"/>
  <c r="H113" i="1" s="1"/>
  <c r="J113" i="3" s="1"/>
  <c r="A114" i="1"/>
  <c r="H114" i="1" s="1"/>
  <c r="J114" i="3" s="1"/>
  <c r="A115" i="1"/>
  <c r="H115" i="1" s="1"/>
  <c r="J115" i="3" s="1"/>
  <c r="A116" i="1"/>
  <c r="H116" i="1" s="1"/>
  <c r="J116" i="3" s="1"/>
  <c r="A117" i="1"/>
  <c r="H117" i="1" s="1"/>
  <c r="J117" i="3" s="1"/>
  <c r="A118" i="1"/>
  <c r="H118" i="1" s="1"/>
  <c r="J118" i="3" s="1"/>
  <c r="A119" i="1"/>
  <c r="H119" i="1" s="1"/>
  <c r="J119" i="3" s="1"/>
  <c r="A120" i="1"/>
  <c r="H120" i="1" s="1"/>
  <c r="J120" i="3" s="1"/>
  <c r="A121" i="1"/>
  <c r="H121" i="1" s="1"/>
  <c r="J121" i="3" s="1"/>
  <c r="A122" i="1"/>
  <c r="H122" i="1" s="1"/>
  <c r="J122" i="3" s="1"/>
  <c r="A123" i="1"/>
  <c r="H123" i="1" s="1"/>
  <c r="J123" i="3" s="1"/>
  <c r="A124" i="1"/>
  <c r="H124" i="1" s="1"/>
  <c r="J124" i="3" s="1"/>
  <c r="A125" i="1"/>
  <c r="H125" i="1" s="1"/>
  <c r="J125" i="3" s="1"/>
  <c r="A126" i="1"/>
  <c r="H126" i="1" s="1"/>
  <c r="J126" i="3" s="1"/>
  <c r="A127" i="1"/>
  <c r="H127" i="1" s="1"/>
  <c r="J127" i="3" s="1"/>
  <c r="A128" i="1"/>
  <c r="H128" i="1" s="1"/>
  <c r="J128" i="3" s="1"/>
  <c r="A129" i="1"/>
  <c r="H129" i="1" s="1"/>
  <c r="J129" i="3" s="1"/>
  <c r="A130" i="1"/>
  <c r="H130" i="1" s="1"/>
  <c r="J130" i="3" s="1"/>
  <c r="A131" i="1"/>
  <c r="H131" i="1" s="1"/>
  <c r="J131" i="3" s="1"/>
  <c r="A132" i="1"/>
  <c r="H132" i="1" s="1"/>
  <c r="J132" i="3" s="1"/>
  <c r="A133" i="1"/>
  <c r="H133" i="1" s="1"/>
  <c r="J133" i="3" s="1"/>
  <c r="A134" i="1"/>
  <c r="H134" i="1" s="1"/>
  <c r="J134" i="3" s="1"/>
  <c r="A135" i="1"/>
  <c r="H135" i="1" s="1"/>
  <c r="J135" i="3" s="1"/>
  <c r="A136" i="1"/>
  <c r="H136" i="1" s="1"/>
  <c r="J136" i="3" s="1"/>
  <c r="A137" i="1"/>
  <c r="H137" i="1" s="1"/>
  <c r="J137" i="3" s="1"/>
  <c r="A138" i="1"/>
  <c r="H138" i="1" s="1"/>
  <c r="J138" i="3" s="1"/>
  <c r="A139" i="1"/>
  <c r="H139" i="1" s="1"/>
  <c r="J139" i="3" s="1"/>
  <c r="A140" i="1"/>
  <c r="H140" i="1" s="1"/>
  <c r="J140" i="3" s="1"/>
  <c r="A141" i="1"/>
  <c r="H141" i="1" s="1"/>
  <c r="J141" i="3" s="1"/>
  <c r="A142" i="1"/>
  <c r="H142" i="1" s="1"/>
  <c r="J142" i="3" s="1"/>
  <c r="A143" i="1"/>
  <c r="H143" i="1" s="1"/>
  <c r="J143" i="3" s="1"/>
  <c r="A144" i="1"/>
  <c r="H144" i="1" s="1"/>
  <c r="J144" i="3" s="1"/>
  <c r="A145" i="1"/>
  <c r="H145" i="1" s="1"/>
  <c r="J145" i="3" s="1"/>
  <c r="A146" i="1"/>
  <c r="H146" i="1" s="1"/>
  <c r="J146" i="3" s="1"/>
  <c r="A147" i="1"/>
  <c r="H147" i="1" s="1"/>
  <c r="J147" i="3" s="1"/>
  <c r="A148" i="1"/>
  <c r="H148" i="1" s="1"/>
  <c r="J148" i="3" s="1"/>
  <c r="A149" i="1"/>
  <c r="H149" i="1" s="1"/>
  <c r="J149" i="3" s="1"/>
  <c r="A150" i="1"/>
  <c r="H150" i="1" s="1"/>
  <c r="J150" i="3" s="1"/>
  <c r="A151" i="1"/>
  <c r="H151" i="1" s="1"/>
  <c r="J151" i="3" s="1"/>
  <c r="A152" i="1"/>
  <c r="H152" i="1" s="1"/>
  <c r="J152" i="3" s="1"/>
  <c r="A153" i="1"/>
  <c r="H153" i="1" s="1"/>
  <c r="J153" i="3" s="1"/>
  <c r="A154" i="1"/>
  <c r="H154" i="1" s="1"/>
  <c r="J154" i="3" s="1"/>
  <c r="A155" i="1"/>
  <c r="H155" i="1" s="1"/>
  <c r="J155" i="3" s="1"/>
  <c r="A156" i="1"/>
  <c r="H156" i="1" s="1"/>
  <c r="J156" i="3" s="1"/>
  <c r="A157" i="1"/>
  <c r="H157" i="1" s="1"/>
  <c r="J157" i="3" s="1"/>
  <c r="A158" i="1"/>
  <c r="H158" i="1" s="1"/>
  <c r="J158" i="3" s="1"/>
  <c r="A159" i="1"/>
  <c r="H159" i="1" s="1"/>
  <c r="J159" i="3" s="1"/>
  <c r="A160" i="1"/>
  <c r="H160" i="1" s="1"/>
  <c r="J160" i="3" s="1"/>
  <c r="A161" i="1"/>
  <c r="H161" i="1" s="1"/>
  <c r="J161" i="3" s="1"/>
  <c r="A162" i="1"/>
  <c r="H162" i="1" s="1"/>
  <c r="J162" i="3" s="1"/>
  <c r="A163" i="1"/>
  <c r="H163" i="1" s="1"/>
  <c r="J163" i="3" s="1"/>
  <c r="A164" i="1"/>
  <c r="H164" i="1" s="1"/>
  <c r="J164" i="3" s="1"/>
  <c r="A165" i="1"/>
  <c r="H165" i="1" s="1"/>
  <c r="J165" i="3" s="1"/>
  <c r="A166" i="1"/>
  <c r="H166" i="1" s="1"/>
  <c r="J166" i="3" s="1"/>
  <c r="A167" i="1"/>
  <c r="H167" i="1" s="1"/>
  <c r="J167" i="3" s="1"/>
  <c r="A168" i="1"/>
  <c r="H168" i="1" s="1"/>
  <c r="J168" i="3" s="1"/>
  <c r="A169" i="1"/>
  <c r="H169" i="1" s="1"/>
  <c r="J169" i="3" s="1"/>
  <c r="A170" i="1"/>
  <c r="H170" i="1" s="1"/>
  <c r="J170" i="3" s="1"/>
  <c r="A171" i="1"/>
  <c r="H171" i="1" s="1"/>
  <c r="J171" i="3" s="1"/>
  <c r="A172" i="1"/>
  <c r="H172" i="1" s="1"/>
  <c r="J172" i="3" s="1"/>
  <c r="A173" i="1"/>
  <c r="H173" i="1" s="1"/>
  <c r="J173" i="3" s="1"/>
  <c r="A174" i="1"/>
  <c r="H174" i="1" s="1"/>
  <c r="J174" i="3" s="1"/>
  <c r="A175" i="1"/>
  <c r="H175" i="1" s="1"/>
  <c r="J175" i="3" s="1"/>
  <c r="A176" i="1"/>
  <c r="H176" i="1" s="1"/>
  <c r="J176" i="3" s="1"/>
  <c r="A177" i="1"/>
  <c r="H177" i="1" s="1"/>
  <c r="J177" i="3" s="1"/>
  <c r="A178" i="1"/>
  <c r="H178" i="1" s="1"/>
  <c r="J178" i="3" s="1"/>
  <c r="A179" i="1"/>
  <c r="H179" i="1" s="1"/>
  <c r="J179" i="3" s="1"/>
  <c r="A180" i="1"/>
  <c r="H180" i="1" s="1"/>
  <c r="J180" i="3" s="1"/>
  <c r="A181" i="1"/>
  <c r="H181" i="1" s="1"/>
  <c r="J181" i="3" s="1"/>
  <c r="A182" i="1"/>
  <c r="H182" i="1" s="1"/>
  <c r="J182" i="3" s="1"/>
  <c r="A183" i="1"/>
  <c r="H183" i="1" s="1"/>
  <c r="J183" i="3" s="1"/>
  <c r="A184" i="1"/>
  <c r="H184" i="1" s="1"/>
  <c r="J184" i="3" s="1"/>
  <c r="A185" i="1"/>
  <c r="H185" i="1" s="1"/>
  <c r="J185" i="3" s="1"/>
  <c r="A186" i="1"/>
  <c r="H186" i="1" s="1"/>
  <c r="J186" i="3" s="1"/>
  <c r="A187" i="1"/>
  <c r="H187" i="1" s="1"/>
  <c r="J187" i="3" s="1"/>
  <c r="A188" i="1"/>
  <c r="H188" i="1" s="1"/>
  <c r="J188" i="3" s="1"/>
  <c r="A189" i="1"/>
  <c r="H189" i="1" s="1"/>
  <c r="J189" i="3" s="1"/>
  <c r="A190" i="1"/>
  <c r="H190" i="1" s="1"/>
  <c r="J190" i="3" s="1"/>
  <c r="A191" i="1"/>
  <c r="H191" i="1" s="1"/>
  <c r="J191" i="3" s="1"/>
  <c r="A192" i="1"/>
  <c r="H192" i="1" s="1"/>
  <c r="J192" i="3" s="1"/>
  <c r="A193" i="1"/>
  <c r="H193" i="1" s="1"/>
  <c r="J193" i="3" s="1"/>
  <c r="A194" i="1"/>
  <c r="H194" i="1" s="1"/>
  <c r="J194" i="3" s="1"/>
  <c r="A195" i="1"/>
  <c r="H195" i="1" s="1"/>
  <c r="J195" i="3" s="1"/>
  <c r="A196" i="1"/>
  <c r="H196" i="1" s="1"/>
  <c r="J196" i="3" s="1"/>
  <c r="A197" i="1"/>
  <c r="H197" i="1" s="1"/>
  <c r="J197" i="3" s="1"/>
  <c r="A198" i="1"/>
  <c r="H198" i="1" s="1"/>
  <c r="J198" i="3" s="1"/>
  <c r="A199" i="1"/>
  <c r="H199" i="1" s="1"/>
  <c r="J199" i="3" s="1"/>
  <c r="A200" i="1"/>
  <c r="H200" i="1" s="1"/>
  <c r="J200" i="3" s="1"/>
  <c r="A201" i="1"/>
  <c r="H201" i="1" s="1"/>
  <c r="J201" i="3" s="1"/>
  <c r="A202" i="1"/>
  <c r="H202" i="1" s="1"/>
  <c r="J202" i="3" s="1"/>
  <c r="A203" i="1"/>
  <c r="H203" i="1" s="1"/>
  <c r="J203" i="3" s="1"/>
  <c r="A204" i="1"/>
  <c r="H204" i="1" s="1"/>
  <c r="J204" i="3" s="1"/>
  <c r="A205" i="1"/>
  <c r="H205" i="1" s="1"/>
  <c r="J205" i="3" s="1"/>
  <c r="A206" i="1"/>
  <c r="H206" i="1" s="1"/>
  <c r="J206" i="3" s="1"/>
  <c r="A207" i="1"/>
  <c r="H207" i="1" s="1"/>
  <c r="J207" i="3" s="1"/>
  <c r="A208" i="1"/>
  <c r="H208" i="1" s="1"/>
  <c r="J208" i="3" s="1"/>
  <c r="A209" i="1"/>
  <c r="H209" i="1" s="1"/>
  <c r="J209" i="3" s="1"/>
  <c r="A210" i="1"/>
  <c r="H210" i="1" s="1"/>
  <c r="J210" i="3" s="1"/>
  <c r="A211" i="1"/>
  <c r="H211" i="1" s="1"/>
  <c r="J211" i="3" s="1"/>
  <c r="A212" i="1"/>
  <c r="H212" i="1" s="1"/>
  <c r="J212" i="3" s="1"/>
  <c r="A213" i="1"/>
  <c r="H213" i="1" s="1"/>
  <c r="J213" i="3" s="1"/>
  <c r="A214" i="1"/>
  <c r="H214" i="1" s="1"/>
  <c r="J214" i="3" s="1"/>
  <c r="A215" i="1"/>
  <c r="H215" i="1" s="1"/>
  <c r="J215" i="3" s="1"/>
  <c r="A216" i="1"/>
  <c r="H216" i="1" s="1"/>
  <c r="J216" i="3" s="1"/>
  <c r="A217" i="1"/>
  <c r="H217" i="1" s="1"/>
  <c r="J217" i="3" s="1"/>
  <c r="A218" i="1"/>
  <c r="H218" i="1" s="1"/>
  <c r="J218" i="3" s="1"/>
  <c r="A219" i="1"/>
  <c r="H219" i="1" s="1"/>
  <c r="J219" i="3" s="1"/>
  <c r="A220" i="1"/>
  <c r="H220" i="1" s="1"/>
  <c r="J220" i="3" s="1"/>
  <c r="A221" i="1"/>
  <c r="H221" i="1" s="1"/>
  <c r="J221" i="3" s="1"/>
  <c r="A222" i="1"/>
  <c r="H222" i="1" s="1"/>
  <c r="J222" i="3" s="1"/>
  <c r="A223" i="1"/>
  <c r="H223" i="1" s="1"/>
  <c r="J223" i="3" s="1"/>
  <c r="A224" i="1"/>
  <c r="H224" i="1" s="1"/>
  <c r="J224" i="3" s="1"/>
  <c r="A225" i="1"/>
  <c r="H225" i="1" s="1"/>
  <c r="J225" i="3" s="1"/>
  <c r="A226" i="1"/>
  <c r="H226" i="1" s="1"/>
  <c r="J226" i="3" s="1"/>
  <c r="A227" i="1"/>
  <c r="H227" i="1" s="1"/>
  <c r="J227" i="3" s="1"/>
  <c r="A228" i="1"/>
  <c r="H228" i="1" s="1"/>
  <c r="J228" i="3" s="1"/>
  <c r="A229" i="1"/>
  <c r="H229" i="1" s="1"/>
  <c r="J229" i="3" s="1"/>
  <c r="A230" i="1"/>
  <c r="H230" i="1" s="1"/>
  <c r="J230" i="3" s="1"/>
  <c r="A231" i="1"/>
  <c r="H231" i="1" s="1"/>
  <c r="J231" i="3" s="1"/>
  <c r="A232" i="1"/>
  <c r="H232" i="1" s="1"/>
  <c r="J232" i="3" s="1"/>
  <c r="A233" i="1"/>
  <c r="H233" i="1" s="1"/>
  <c r="J233" i="3" s="1"/>
  <c r="A234" i="1"/>
  <c r="H234" i="1" s="1"/>
  <c r="J234" i="3" s="1"/>
  <c r="A235" i="1"/>
  <c r="H235" i="1" s="1"/>
  <c r="J235" i="3" s="1"/>
  <c r="A236" i="1"/>
  <c r="H236" i="1" s="1"/>
  <c r="J236" i="3" s="1"/>
  <c r="A237" i="1"/>
  <c r="H237" i="1" s="1"/>
  <c r="J237" i="3" s="1"/>
  <c r="A238" i="1"/>
  <c r="H238" i="1" s="1"/>
  <c r="J238" i="3" s="1"/>
  <c r="A239" i="1"/>
  <c r="H239" i="1" s="1"/>
  <c r="J239" i="3" s="1"/>
  <c r="A240" i="1"/>
  <c r="H240" i="1" s="1"/>
  <c r="J240" i="3" s="1"/>
  <c r="A241" i="1"/>
  <c r="H241" i="1" s="1"/>
  <c r="J241" i="3" s="1"/>
  <c r="A242" i="1"/>
  <c r="H242" i="1" s="1"/>
  <c r="J242" i="3" s="1"/>
  <c r="A243" i="1"/>
  <c r="H243" i="1" s="1"/>
  <c r="J243" i="3" s="1"/>
  <c r="A244" i="1"/>
  <c r="H244" i="1" s="1"/>
  <c r="J244" i="3" s="1"/>
  <c r="A245" i="1"/>
  <c r="H245" i="1" s="1"/>
  <c r="J245" i="3" s="1"/>
  <c r="A246" i="1"/>
  <c r="H246" i="1" s="1"/>
  <c r="J246" i="3" s="1"/>
  <c r="A247" i="1"/>
  <c r="H247" i="1" s="1"/>
  <c r="J247" i="3" s="1"/>
  <c r="A248" i="1"/>
  <c r="H248" i="1" s="1"/>
  <c r="J248" i="3" s="1"/>
  <c r="A249" i="1"/>
  <c r="H249" i="1" s="1"/>
  <c r="J249" i="3" s="1"/>
  <c r="A250" i="1"/>
  <c r="H250" i="1" s="1"/>
  <c r="J250" i="3" s="1"/>
  <c r="A251" i="1"/>
  <c r="H251" i="1" s="1"/>
  <c r="J251" i="3" s="1"/>
  <c r="A252" i="1"/>
  <c r="H252" i="1" s="1"/>
  <c r="J252" i="3" s="1"/>
  <c r="A253" i="1"/>
  <c r="H253" i="1" s="1"/>
  <c r="J253" i="3" s="1"/>
  <c r="A254" i="1"/>
  <c r="H254" i="1" s="1"/>
  <c r="J254" i="3" s="1"/>
  <c r="A255" i="1"/>
  <c r="H255" i="1" s="1"/>
  <c r="J255" i="3" s="1"/>
  <c r="A256" i="1"/>
  <c r="H256" i="1" s="1"/>
  <c r="J256" i="3" s="1"/>
  <c r="A257" i="1"/>
  <c r="H257" i="1" s="1"/>
  <c r="J257" i="3" s="1"/>
  <c r="A258" i="1"/>
  <c r="H258" i="1" s="1"/>
  <c r="J258" i="3" s="1"/>
  <c r="A259" i="1"/>
  <c r="H259" i="1" s="1"/>
  <c r="J259" i="3" s="1"/>
  <c r="A260" i="1"/>
  <c r="H260" i="1" s="1"/>
  <c r="J260" i="3" s="1"/>
  <c r="A261" i="1"/>
  <c r="H261" i="1" s="1"/>
  <c r="J261" i="3" s="1"/>
  <c r="A262" i="1"/>
  <c r="H262" i="1" s="1"/>
  <c r="J262" i="3" s="1"/>
  <c r="A263" i="1"/>
  <c r="H263" i="1" s="1"/>
  <c r="J263" i="3" s="1"/>
  <c r="A264" i="1"/>
  <c r="H264" i="1" s="1"/>
  <c r="J264" i="3" s="1"/>
  <c r="A265" i="1"/>
  <c r="H265" i="1" s="1"/>
  <c r="J265" i="3" s="1"/>
  <c r="A266" i="1"/>
  <c r="H266" i="1" s="1"/>
  <c r="J266" i="3" s="1"/>
  <c r="A267" i="1"/>
  <c r="H267" i="1" s="1"/>
  <c r="J267" i="3" s="1"/>
  <c r="A268" i="1"/>
  <c r="H268" i="1" s="1"/>
  <c r="J268" i="3" s="1"/>
  <c r="A269" i="1"/>
  <c r="H269" i="1" s="1"/>
  <c r="J269" i="3" s="1"/>
  <c r="A270" i="1"/>
  <c r="H270" i="1" s="1"/>
  <c r="J270" i="3" s="1"/>
  <c r="A271" i="1"/>
  <c r="H271" i="1" s="1"/>
  <c r="J271" i="3" s="1"/>
  <c r="A272" i="1"/>
  <c r="H272" i="1" s="1"/>
  <c r="J272" i="3" s="1"/>
  <c r="A273" i="1"/>
  <c r="H273" i="1" s="1"/>
  <c r="J273" i="3" s="1"/>
  <c r="A274" i="1"/>
  <c r="H274" i="1" s="1"/>
  <c r="J274" i="3" s="1"/>
  <c r="A275" i="1"/>
  <c r="H275" i="1" s="1"/>
  <c r="J275" i="3" s="1"/>
  <c r="A276" i="1"/>
  <c r="H276" i="1" s="1"/>
  <c r="J276" i="3" s="1"/>
  <c r="A277" i="1"/>
  <c r="H277" i="1" s="1"/>
  <c r="J277" i="3" s="1"/>
  <c r="A278" i="1"/>
  <c r="H278" i="1" s="1"/>
  <c r="J278" i="3" s="1"/>
  <c r="A279" i="1"/>
  <c r="H279" i="1" s="1"/>
  <c r="J279" i="3" s="1"/>
  <c r="A280" i="1"/>
  <c r="H280" i="1" s="1"/>
  <c r="J280" i="3" s="1"/>
  <c r="A281" i="1"/>
  <c r="H281" i="1" s="1"/>
  <c r="J281" i="3" s="1"/>
  <c r="A282" i="1"/>
  <c r="H282" i="1" s="1"/>
  <c r="J282" i="3" s="1"/>
  <c r="A283" i="1"/>
  <c r="H283" i="1" s="1"/>
  <c r="J283" i="3" s="1"/>
  <c r="A284" i="1"/>
  <c r="H284" i="1" s="1"/>
  <c r="J284" i="3" s="1"/>
  <c r="A285" i="1"/>
  <c r="H285" i="1" s="1"/>
  <c r="J285" i="3" s="1"/>
  <c r="A286" i="1"/>
  <c r="H286" i="1" s="1"/>
  <c r="J286" i="3" s="1"/>
  <c r="A287" i="1"/>
  <c r="H287" i="1" s="1"/>
  <c r="J287" i="3" s="1"/>
  <c r="A288" i="1"/>
  <c r="H288" i="1" s="1"/>
  <c r="J288" i="3" s="1"/>
  <c r="A289" i="1"/>
  <c r="H289" i="1" s="1"/>
  <c r="J289" i="3" s="1"/>
  <c r="A290" i="1"/>
  <c r="H290" i="1" s="1"/>
  <c r="J290" i="3" s="1"/>
  <c r="A291" i="1"/>
  <c r="H291" i="1" s="1"/>
  <c r="J291" i="3" s="1"/>
  <c r="A292" i="1"/>
  <c r="H292" i="1" s="1"/>
  <c r="J292" i="3" s="1"/>
  <c r="A293" i="1"/>
  <c r="H293" i="1" s="1"/>
  <c r="J293" i="3" s="1"/>
  <c r="A294" i="1"/>
  <c r="H294" i="1" s="1"/>
  <c r="J294" i="3" s="1"/>
  <c r="A295" i="1"/>
  <c r="H295" i="1" s="1"/>
  <c r="J295" i="3" s="1"/>
  <c r="A296" i="1"/>
  <c r="H296" i="1" s="1"/>
  <c r="J296" i="3" s="1"/>
  <c r="A297" i="1"/>
  <c r="H297" i="1" s="1"/>
  <c r="J297" i="3" s="1"/>
  <c r="A298" i="1"/>
  <c r="H298" i="1" s="1"/>
  <c r="J298" i="3" s="1"/>
  <c r="A299" i="1"/>
  <c r="H299" i="1" s="1"/>
  <c r="J299" i="3" s="1"/>
  <c r="A300" i="1"/>
  <c r="H300" i="1" s="1"/>
  <c r="J300" i="3" s="1"/>
  <c r="A301" i="1"/>
  <c r="H301" i="1" s="1"/>
  <c r="J301" i="3" s="1"/>
  <c r="A302" i="1"/>
  <c r="H302" i="1" s="1"/>
  <c r="J302" i="3" s="1"/>
  <c r="A303" i="1"/>
  <c r="H303" i="1" s="1"/>
  <c r="J303" i="3" s="1"/>
  <c r="A304" i="1"/>
  <c r="H304" i="1" s="1"/>
  <c r="J304" i="3" s="1"/>
  <c r="A305" i="1"/>
  <c r="H305" i="1" s="1"/>
  <c r="J305" i="3" s="1"/>
  <c r="A306" i="1"/>
  <c r="H306" i="1" s="1"/>
  <c r="J306" i="3" s="1"/>
  <c r="A307" i="1"/>
  <c r="H307" i="1" s="1"/>
  <c r="J307" i="3" s="1"/>
  <c r="A308" i="1"/>
  <c r="H308" i="1" s="1"/>
  <c r="J308" i="3" s="1"/>
  <c r="A309" i="1"/>
  <c r="H309" i="1" s="1"/>
  <c r="J309" i="3" s="1"/>
  <c r="A310" i="1"/>
  <c r="H310" i="1" s="1"/>
  <c r="J310" i="3" s="1"/>
  <c r="A311" i="1"/>
  <c r="H311" i="1" s="1"/>
  <c r="J311" i="3" s="1"/>
  <c r="A312" i="1"/>
  <c r="H312" i="1" s="1"/>
  <c r="J312" i="3" s="1"/>
  <c r="A313" i="1"/>
  <c r="H313" i="1" s="1"/>
  <c r="J313" i="3" s="1"/>
  <c r="A314" i="1"/>
  <c r="H314" i="1" s="1"/>
  <c r="J314" i="3" s="1"/>
  <c r="A315" i="1"/>
  <c r="H315" i="1" s="1"/>
  <c r="J315" i="3" s="1"/>
  <c r="A316" i="1"/>
  <c r="H316" i="1" s="1"/>
  <c r="J316" i="3" s="1"/>
  <c r="A317" i="1"/>
  <c r="H317" i="1" s="1"/>
  <c r="J317" i="3" s="1"/>
  <c r="A318" i="1"/>
  <c r="H318" i="1" s="1"/>
  <c r="J318" i="3" s="1"/>
  <c r="A319" i="1"/>
  <c r="H319" i="1" s="1"/>
  <c r="J319" i="3" s="1"/>
  <c r="A320" i="1"/>
  <c r="H320" i="1" s="1"/>
  <c r="J320" i="3" s="1"/>
  <c r="A321" i="1"/>
  <c r="H321" i="1" s="1"/>
  <c r="J321" i="3" s="1"/>
  <c r="A322" i="1"/>
  <c r="H322" i="1" s="1"/>
  <c r="J322" i="3" s="1"/>
  <c r="A323" i="1"/>
  <c r="H323" i="1" s="1"/>
  <c r="J323" i="3" s="1"/>
  <c r="A324" i="1"/>
  <c r="H324" i="1" s="1"/>
  <c r="J324" i="3" s="1"/>
  <c r="A325" i="1"/>
  <c r="H325" i="1" s="1"/>
  <c r="J325" i="3" s="1"/>
  <c r="A326" i="1"/>
  <c r="H326" i="1" s="1"/>
  <c r="J326" i="3" s="1"/>
  <c r="A327" i="1"/>
  <c r="H327" i="1" s="1"/>
  <c r="J327" i="3" s="1"/>
  <c r="A328" i="1"/>
  <c r="H328" i="1" s="1"/>
  <c r="J328" i="3" s="1"/>
  <c r="A329" i="1"/>
  <c r="H329" i="1" s="1"/>
  <c r="J329" i="3" s="1"/>
  <c r="A330" i="1"/>
  <c r="H330" i="1" s="1"/>
  <c r="J330" i="3" s="1"/>
  <c r="A331" i="1"/>
  <c r="H331" i="1" s="1"/>
  <c r="J331" i="3" s="1"/>
  <c r="A332" i="1"/>
  <c r="H332" i="1" s="1"/>
  <c r="J332" i="3" s="1"/>
  <c r="A333" i="1"/>
  <c r="H333" i="1" s="1"/>
  <c r="J333" i="3" s="1"/>
  <c r="A334" i="1"/>
  <c r="H334" i="1" s="1"/>
  <c r="J334" i="3" s="1"/>
  <c r="A335" i="1"/>
  <c r="H335" i="1" s="1"/>
  <c r="J335" i="3" s="1"/>
  <c r="A336" i="1"/>
  <c r="H336" i="1" s="1"/>
  <c r="J336" i="3" s="1"/>
  <c r="A337" i="1"/>
  <c r="H337" i="1" s="1"/>
  <c r="J337" i="3" s="1"/>
  <c r="A338" i="1"/>
  <c r="H338" i="1" s="1"/>
  <c r="J338" i="3" s="1"/>
  <c r="A339" i="1"/>
  <c r="H339" i="1" s="1"/>
  <c r="J339" i="3" s="1"/>
  <c r="A340" i="1"/>
  <c r="H340" i="1" s="1"/>
  <c r="J340" i="3" s="1"/>
  <c r="A341" i="1"/>
  <c r="H341" i="1" s="1"/>
  <c r="J341" i="3" s="1"/>
  <c r="A342" i="1"/>
  <c r="H342" i="1" s="1"/>
  <c r="J342" i="3" s="1"/>
  <c r="A343" i="1"/>
  <c r="H343" i="1" s="1"/>
  <c r="J343" i="3" s="1"/>
  <c r="A344" i="1"/>
  <c r="H344" i="1" s="1"/>
  <c r="J344" i="3" s="1"/>
  <c r="A345" i="1"/>
  <c r="H345" i="1" s="1"/>
  <c r="J345" i="3" s="1"/>
  <c r="A346" i="1"/>
  <c r="H346" i="1" s="1"/>
  <c r="J346" i="3" s="1"/>
  <c r="A347" i="1"/>
  <c r="H347" i="1" s="1"/>
  <c r="J347" i="3" s="1"/>
  <c r="A348" i="1"/>
  <c r="H348" i="1" s="1"/>
  <c r="J348" i="3" s="1"/>
  <c r="A349" i="1"/>
  <c r="H349" i="1" s="1"/>
  <c r="J349" i="3" s="1"/>
  <c r="A350" i="1"/>
  <c r="H350" i="1" s="1"/>
  <c r="J350" i="3" s="1"/>
  <c r="A351" i="1"/>
  <c r="H351" i="1" s="1"/>
  <c r="J351" i="3" s="1"/>
  <c r="A352" i="1"/>
  <c r="H352" i="1" s="1"/>
  <c r="J352" i="3" s="1"/>
  <c r="A353" i="1"/>
  <c r="H353" i="1" s="1"/>
  <c r="J353" i="3" s="1"/>
  <c r="A354" i="1"/>
  <c r="H354" i="1" s="1"/>
  <c r="J354" i="3" s="1"/>
  <c r="A355" i="1"/>
  <c r="H355" i="1" s="1"/>
  <c r="J355" i="3" s="1"/>
  <c r="A356" i="1"/>
  <c r="H356" i="1" s="1"/>
  <c r="J356" i="3" s="1"/>
  <c r="A357" i="1"/>
  <c r="H357" i="1" s="1"/>
  <c r="J357" i="3" s="1"/>
  <c r="A358" i="1"/>
  <c r="H358" i="1" s="1"/>
  <c r="J358" i="3" s="1"/>
  <c r="A359" i="1"/>
  <c r="H359" i="1" s="1"/>
  <c r="J359" i="3" s="1"/>
  <c r="A360" i="1"/>
  <c r="H360" i="1" s="1"/>
  <c r="J360" i="3" s="1"/>
  <c r="A361" i="1"/>
  <c r="H361" i="1" s="1"/>
  <c r="J361" i="3" s="1"/>
  <c r="A362" i="1"/>
  <c r="H362" i="1" s="1"/>
  <c r="J362" i="3" s="1"/>
  <c r="A363" i="1"/>
  <c r="H363" i="1" s="1"/>
  <c r="J363" i="3" s="1"/>
  <c r="A364" i="1"/>
  <c r="H364" i="1" s="1"/>
  <c r="J364" i="3" s="1"/>
  <c r="A365" i="1"/>
  <c r="H365" i="1" s="1"/>
  <c r="J365" i="3" s="1"/>
  <c r="A366" i="1"/>
  <c r="H366" i="1" s="1"/>
  <c r="J366" i="3" s="1"/>
  <c r="A367" i="1"/>
  <c r="H367" i="1" s="1"/>
  <c r="J367" i="3" s="1"/>
  <c r="A368" i="1"/>
  <c r="H368" i="1" s="1"/>
  <c r="J368" i="3" s="1"/>
  <c r="A369" i="1"/>
  <c r="H369" i="1" s="1"/>
  <c r="J369" i="3" s="1"/>
  <c r="A370" i="1"/>
  <c r="H370" i="1" s="1"/>
  <c r="J370" i="3" s="1"/>
  <c r="A371" i="1"/>
  <c r="H371" i="1" s="1"/>
  <c r="J371" i="3" s="1"/>
  <c r="A372" i="1"/>
  <c r="H372" i="1" s="1"/>
  <c r="J372" i="3" s="1"/>
  <c r="A373" i="1"/>
  <c r="H373" i="1" s="1"/>
  <c r="J373" i="3" s="1"/>
  <c r="A374" i="1"/>
  <c r="H374" i="1" s="1"/>
  <c r="J374" i="3" s="1"/>
  <c r="A375" i="1"/>
  <c r="H375" i="1" s="1"/>
  <c r="J375" i="3" s="1"/>
  <c r="A376" i="1"/>
  <c r="H376" i="1" s="1"/>
  <c r="J376" i="3" s="1"/>
  <c r="A377" i="1"/>
  <c r="H377" i="1" s="1"/>
  <c r="J377" i="3" s="1"/>
  <c r="A378" i="1"/>
  <c r="H378" i="1" s="1"/>
  <c r="J378" i="3" s="1"/>
  <c r="A379" i="1"/>
  <c r="H379" i="1" s="1"/>
  <c r="J379" i="3" s="1"/>
  <c r="A380" i="1"/>
  <c r="H380" i="1" s="1"/>
  <c r="J380" i="3" s="1"/>
  <c r="A381" i="1"/>
  <c r="H381" i="1" s="1"/>
  <c r="J381" i="3" s="1"/>
  <c r="A382" i="1"/>
  <c r="H382" i="1" s="1"/>
  <c r="J382" i="3" s="1"/>
  <c r="A383" i="1"/>
  <c r="H383" i="1" s="1"/>
  <c r="J383" i="3" s="1"/>
  <c r="A384" i="1"/>
  <c r="H384" i="1" s="1"/>
  <c r="J384" i="3" s="1"/>
  <c r="A385" i="1"/>
  <c r="H385" i="1" s="1"/>
  <c r="J385" i="3" s="1"/>
  <c r="A386" i="1"/>
  <c r="H386" i="1" s="1"/>
  <c r="J386" i="3" s="1"/>
  <c r="A387" i="1"/>
  <c r="H387" i="1" s="1"/>
  <c r="J387" i="3" s="1"/>
  <c r="A388" i="1"/>
  <c r="H388" i="1" s="1"/>
  <c r="J388" i="3" s="1"/>
  <c r="A389" i="1"/>
  <c r="H389" i="1" s="1"/>
  <c r="J389" i="3" s="1"/>
  <c r="A390" i="1"/>
  <c r="H390" i="1" s="1"/>
  <c r="J390" i="3" s="1"/>
  <c r="A391" i="1"/>
  <c r="H391" i="1" s="1"/>
  <c r="J391" i="3" s="1"/>
  <c r="A392" i="1"/>
  <c r="H392" i="1" s="1"/>
  <c r="J392" i="3" s="1"/>
  <c r="A393" i="1"/>
  <c r="H393" i="1" s="1"/>
  <c r="J393" i="3" s="1"/>
  <c r="A394" i="1"/>
  <c r="H394" i="1" s="1"/>
  <c r="J394" i="3" s="1"/>
  <c r="A395" i="1"/>
  <c r="H395" i="1" s="1"/>
  <c r="J395" i="3" s="1"/>
  <c r="A396" i="1"/>
  <c r="H396" i="1" s="1"/>
  <c r="J396" i="3" s="1"/>
  <c r="A397" i="1"/>
  <c r="H397" i="1" s="1"/>
  <c r="J397" i="3" s="1"/>
  <c r="A398" i="1"/>
  <c r="H398" i="1" s="1"/>
  <c r="J398" i="3" s="1"/>
  <c r="A399" i="1"/>
  <c r="H399" i="1" s="1"/>
  <c r="J399" i="3" s="1"/>
  <c r="A400" i="1"/>
  <c r="H400" i="1" s="1"/>
  <c r="J400" i="3" s="1"/>
  <c r="A401" i="1"/>
  <c r="H401" i="1" s="1"/>
  <c r="J401" i="3" s="1"/>
  <c r="A402" i="1"/>
  <c r="H402" i="1" s="1"/>
  <c r="J402" i="3" s="1"/>
  <c r="A403" i="1"/>
  <c r="H403" i="1" s="1"/>
  <c r="J403" i="3" s="1"/>
  <c r="A404" i="1"/>
  <c r="H404" i="1" s="1"/>
  <c r="J404" i="3" s="1"/>
  <c r="A405" i="1"/>
  <c r="H405" i="1" s="1"/>
  <c r="J405" i="3" s="1"/>
  <c r="A406" i="1"/>
  <c r="H406" i="1" s="1"/>
  <c r="J406" i="3" s="1"/>
  <c r="A407" i="1"/>
  <c r="H407" i="1" s="1"/>
  <c r="J407" i="3" s="1"/>
  <c r="A408" i="1"/>
  <c r="H408" i="1" s="1"/>
  <c r="J408" i="3" s="1"/>
  <c r="A409" i="1"/>
  <c r="H409" i="1" s="1"/>
  <c r="J409" i="3" s="1"/>
  <c r="A410" i="1"/>
  <c r="H410" i="1" s="1"/>
  <c r="J410" i="3" s="1"/>
  <c r="A411" i="1"/>
  <c r="H411" i="1" s="1"/>
  <c r="J411" i="3" s="1"/>
  <c r="A412" i="1"/>
  <c r="H412" i="1" s="1"/>
  <c r="J412" i="3" s="1"/>
  <c r="A413" i="1"/>
  <c r="H413" i="1" s="1"/>
  <c r="J413" i="3" s="1"/>
  <c r="A414" i="1"/>
  <c r="H414" i="1" s="1"/>
  <c r="J414" i="3" s="1"/>
  <c r="A415" i="1"/>
  <c r="H415" i="1" s="1"/>
  <c r="J415" i="3" s="1"/>
  <c r="A416" i="1"/>
  <c r="H416" i="1" s="1"/>
  <c r="J416" i="3" s="1"/>
  <c r="A417" i="1"/>
  <c r="H417" i="1" s="1"/>
  <c r="J417" i="3" s="1"/>
  <c r="A418" i="1"/>
  <c r="H418" i="1" s="1"/>
  <c r="J418" i="3" s="1"/>
  <c r="A419" i="1"/>
  <c r="H419" i="1" s="1"/>
  <c r="J419" i="3" s="1"/>
  <c r="A420" i="1"/>
  <c r="H420" i="1" s="1"/>
  <c r="J420" i="3" s="1"/>
  <c r="A421" i="1"/>
  <c r="H421" i="1" s="1"/>
  <c r="J421" i="3" s="1"/>
  <c r="A422" i="1"/>
  <c r="H422" i="1" s="1"/>
  <c r="J422" i="3" s="1"/>
  <c r="A423" i="1"/>
  <c r="H423" i="1" s="1"/>
  <c r="J423" i="3" s="1"/>
  <c r="A424" i="1"/>
  <c r="H424" i="1" s="1"/>
  <c r="J424" i="3" s="1"/>
  <c r="A425" i="1"/>
  <c r="H425" i="1" s="1"/>
  <c r="J425" i="3" s="1"/>
  <c r="A426" i="1"/>
  <c r="H426" i="1" s="1"/>
  <c r="J426" i="3" s="1"/>
  <c r="A427" i="1"/>
  <c r="H427" i="1" s="1"/>
  <c r="J427" i="3" s="1"/>
  <c r="A428" i="1"/>
  <c r="H428" i="1" s="1"/>
  <c r="J428" i="3" s="1"/>
  <c r="A429" i="1"/>
  <c r="H429" i="1" s="1"/>
  <c r="J429" i="3" s="1"/>
  <c r="A430" i="1"/>
  <c r="H430" i="1" s="1"/>
  <c r="J430" i="3" s="1"/>
  <c r="A431" i="1"/>
  <c r="H431" i="1" s="1"/>
  <c r="J431" i="3" s="1"/>
  <c r="A432" i="1"/>
  <c r="H432" i="1" s="1"/>
  <c r="J432" i="3" s="1"/>
  <c r="A433" i="1"/>
  <c r="H433" i="1" s="1"/>
  <c r="J433" i="3" s="1"/>
  <c r="A434" i="1"/>
  <c r="H434" i="1" s="1"/>
  <c r="J434" i="3" s="1"/>
  <c r="A435" i="1"/>
  <c r="H435" i="1" s="1"/>
  <c r="J435" i="3" s="1"/>
  <c r="A436" i="1"/>
  <c r="H436" i="1" s="1"/>
  <c r="J436" i="3" s="1"/>
  <c r="A437" i="1"/>
  <c r="H437" i="1" s="1"/>
  <c r="J437" i="3" s="1"/>
  <c r="A438" i="1"/>
  <c r="H438" i="1" s="1"/>
  <c r="J438" i="3" s="1"/>
  <c r="A439" i="1"/>
  <c r="H439" i="1" s="1"/>
  <c r="J439" i="3" s="1"/>
  <c r="A440" i="1"/>
  <c r="H440" i="1" s="1"/>
  <c r="J440" i="3" s="1"/>
  <c r="A441" i="1"/>
  <c r="H441" i="1" s="1"/>
  <c r="J441" i="3" s="1"/>
  <c r="A442" i="1"/>
  <c r="H442" i="1" s="1"/>
  <c r="J442" i="3" s="1"/>
  <c r="A443" i="1"/>
  <c r="H443" i="1" s="1"/>
  <c r="J443" i="3" s="1"/>
  <c r="A444" i="1"/>
  <c r="H444" i="1" s="1"/>
  <c r="J444" i="3" s="1"/>
  <c r="A445" i="1"/>
  <c r="H445" i="1" s="1"/>
  <c r="J445" i="3" s="1"/>
  <c r="A446" i="1"/>
  <c r="H446" i="1" s="1"/>
  <c r="J446" i="3" s="1"/>
  <c r="A447" i="1"/>
  <c r="H447" i="1" s="1"/>
  <c r="J447" i="3" s="1"/>
  <c r="A448" i="1"/>
  <c r="H448" i="1" s="1"/>
  <c r="J448" i="3" s="1"/>
  <c r="A449" i="1"/>
  <c r="H449" i="1" s="1"/>
  <c r="J449" i="3" s="1"/>
  <c r="A450" i="1"/>
  <c r="H450" i="1" s="1"/>
  <c r="J450" i="3" s="1"/>
  <c r="A451" i="1"/>
  <c r="H451" i="1" s="1"/>
  <c r="J451" i="3" s="1"/>
  <c r="A452" i="1"/>
  <c r="H452" i="1" s="1"/>
  <c r="J452" i="3" s="1"/>
  <c r="A453" i="1"/>
  <c r="H453" i="1" s="1"/>
  <c r="J453" i="3" s="1"/>
  <c r="A454" i="1"/>
  <c r="H454" i="1" s="1"/>
  <c r="J454" i="3" s="1"/>
  <c r="A455" i="1"/>
  <c r="H455" i="1" s="1"/>
  <c r="J455" i="3" s="1"/>
  <c r="A456" i="1"/>
  <c r="H456" i="1" s="1"/>
  <c r="J456" i="3" s="1"/>
  <c r="A457" i="1"/>
  <c r="H457" i="1" s="1"/>
  <c r="J457" i="3" s="1"/>
  <c r="A458" i="1"/>
  <c r="H458" i="1" s="1"/>
  <c r="J458" i="3" s="1"/>
  <c r="A459" i="1"/>
  <c r="H459" i="1" s="1"/>
  <c r="J459" i="3" s="1"/>
  <c r="A460" i="1"/>
  <c r="H460" i="1" s="1"/>
  <c r="J460" i="3" s="1"/>
  <c r="A461" i="1"/>
  <c r="H461" i="1" s="1"/>
  <c r="J461" i="3" s="1"/>
  <c r="A462" i="1"/>
  <c r="H462" i="1" s="1"/>
  <c r="J462" i="3" s="1"/>
  <c r="A463" i="1"/>
  <c r="H463" i="1" s="1"/>
  <c r="J463" i="3" s="1"/>
  <c r="A464" i="1"/>
  <c r="H464" i="1" s="1"/>
  <c r="J464" i="3" s="1"/>
  <c r="A465" i="1"/>
  <c r="H465" i="1" s="1"/>
  <c r="J465" i="3" s="1"/>
  <c r="A466" i="1"/>
  <c r="H466" i="1" s="1"/>
  <c r="J466" i="3" s="1"/>
  <c r="A467" i="1"/>
  <c r="H467" i="1" s="1"/>
  <c r="J467" i="3" s="1"/>
  <c r="A468" i="1"/>
  <c r="H468" i="1" s="1"/>
  <c r="J468" i="3" s="1"/>
  <c r="A469" i="1"/>
  <c r="H469" i="1" s="1"/>
  <c r="J469" i="3" s="1"/>
  <c r="A470" i="1"/>
  <c r="H470" i="1" s="1"/>
  <c r="J470" i="3" s="1"/>
  <c r="A471" i="1"/>
  <c r="H471" i="1" s="1"/>
  <c r="J471" i="3" s="1"/>
  <c r="G816" i="1" l="1"/>
  <c r="I816" i="1" s="1"/>
  <c r="M816" i="3" s="1"/>
  <c r="D836" i="1"/>
  <c r="D752" i="1"/>
  <c r="C836" i="1"/>
  <c r="C760" i="1"/>
  <c r="G893" i="1"/>
  <c r="I893" i="1" s="1"/>
  <c r="M893" i="3" s="1"/>
  <c r="G869" i="1"/>
  <c r="I869" i="1" s="1"/>
  <c r="M869" i="3" s="1"/>
  <c r="G796" i="1"/>
  <c r="I796" i="1" s="1"/>
  <c r="M796" i="3" s="1"/>
  <c r="G768" i="1"/>
  <c r="I768" i="1" s="1"/>
  <c r="M768" i="3" s="1"/>
  <c r="G720" i="1"/>
  <c r="I720" i="1" s="1"/>
  <c r="M720" i="3" s="1"/>
  <c r="G664" i="1"/>
  <c r="I664" i="1" s="1"/>
  <c r="M664" i="3" s="1"/>
  <c r="F875" i="1"/>
  <c r="K875" i="3" s="1"/>
  <c r="F850" i="1"/>
  <c r="K850" i="3" s="1"/>
  <c r="F840" i="1"/>
  <c r="K840" i="3" s="1"/>
  <c r="F829" i="1"/>
  <c r="K829" i="3" s="1"/>
  <c r="F809" i="1"/>
  <c r="K809" i="3" s="1"/>
  <c r="F800" i="1"/>
  <c r="K800" i="3" s="1"/>
  <c r="F752" i="1"/>
  <c r="K752" i="3" s="1"/>
  <c r="F724" i="1"/>
  <c r="K724" i="3" s="1"/>
  <c r="E891" i="1"/>
  <c r="E875" i="1"/>
  <c r="E861" i="1"/>
  <c r="E740" i="1"/>
  <c r="E712" i="1"/>
  <c r="D890" i="1"/>
  <c r="D835" i="1"/>
  <c r="D797" i="1"/>
  <c r="D785" i="1"/>
  <c r="D771" i="1"/>
  <c r="D740" i="1"/>
  <c r="D720" i="1"/>
  <c r="D664" i="1"/>
  <c r="C899" i="1"/>
  <c r="C867" i="1"/>
  <c r="C835" i="1"/>
  <c r="C821" i="1"/>
  <c r="C802" i="1"/>
  <c r="C786" i="1"/>
  <c r="C744" i="1"/>
  <c r="C729" i="1"/>
  <c r="C715" i="1"/>
  <c r="C690" i="1"/>
  <c r="C676" i="1"/>
  <c r="C664" i="1"/>
  <c r="C652" i="1"/>
  <c r="C627" i="1"/>
  <c r="C616" i="1"/>
  <c r="C603" i="1"/>
  <c r="C592" i="1"/>
  <c r="C579" i="1"/>
  <c r="C539" i="1"/>
  <c r="C524" i="1"/>
  <c r="C512" i="1"/>
  <c r="C501" i="1"/>
  <c r="C491" i="1"/>
  <c r="C481" i="1"/>
  <c r="B851" i="1"/>
  <c r="L851" i="3" s="1"/>
  <c r="B801" i="1"/>
  <c r="L801" i="3" s="1"/>
  <c r="B739" i="1"/>
  <c r="L739" i="3" s="1"/>
  <c r="B667" i="1"/>
  <c r="L667" i="3" s="1"/>
  <c r="B648" i="1"/>
  <c r="L648" i="3" s="1"/>
  <c r="B593" i="1"/>
  <c r="L593" i="3" s="1"/>
  <c r="B521" i="1"/>
  <c r="L521" i="3" s="1"/>
  <c r="B504" i="1"/>
  <c r="L504" i="3" s="1"/>
  <c r="B485" i="1"/>
  <c r="L485" i="3" s="1"/>
  <c r="G892" i="1"/>
  <c r="I892" i="1" s="1"/>
  <c r="M892" i="3" s="1"/>
  <c r="F808" i="1"/>
  <c r="K808" i="3" s="1"/>
  <c r="E844" i="1"/>
  <c r="E760" i="1"/>
  <c r="D760" i="1"/>
  <c r="C800" i="1"/>
  <c r="C728" i="1"/>
  <c r="B736" i="1"/>
  <c r="L736" i="3" s="1"/>
  <c r="F816" i="1"/>
  <c r="K816" i="3" s="1"/>
  <c r="F768" i="1"/>
  <c r="K768" i="3" s="1"/>
  <c r="D804" i="1"/>
  <c r="C896" i="1"/>
  <c r="C752" i="1"/>
  <c r="F720" i="1"/>
  <c r="K720" i="3" s="1"/>
  <c r="E828" i="1"/>
  <c r="E736" i="1"/>
  <c r="D868" i="1"/>
  <c r="D736" i="1"/>
  <c r="C780" i="1"/>
  <c r="B812" i="1"/>
  <c r="L812" i="3" s="1"/>
  <c r="B756" i="1"/>
  <c r="L756" i="3" s="1"/>
  <c r="F824" i="1"/>
  <c r="K824" i="3" s="1"/>
  <c r="D776" i="1"/>
  <c r="D744" i="1"/>
  <c r="C792" i="1"/>
  <c r="C720" i="1"/>
  <c r="B840" i="1"/>
  <c r="L840" i="3" s="1"/>
  <c r="B780" i="1"/>
  <c r="L780" i="3" s="1"/>
  <c r="H8" i="1"/>
  <c r="J8" i="3" s="1"/>
  <c r="G8" i="1"/>
  <c r="I8" i="1" s="1"/>
  <c r="M8" i="3" s="1"/>
  <c r="G852" i="1"/>
  <c r="I852" i="1" s="1"/>
  <c r="M852" i="3" s="1"/>
  <c r="G844" i="1"/>
  <c r="I844" i="1" s="1"/>
  <c r="M844" i="3" s="1"/>
  <c r="G780" i="1"/>
  <c r="I780" i="1" s="1"/>
  <c r="M780" i="3" s="1"/>
  <c r="F876" i="1"/>
  <c r="K876" i="3" s="1"/>
  <c r="F836" i="1"/>
  <c r="K836" i="3" s="1"/>
  <c r="F772" i="1"/>
  <c r="K772" i="3" s="1"/>
  <c r="F708" i="1"/>
  <c r="K708" i="3" s="1"/>
  <c r="E899" i="1"/>
  <c r="E890" i="1"/>
  <c r="E868" i="1"/>
  <c r="E858" i="1"/>
  <c r="E836" i="1"/>
  <c r="E748" i="1"/>
  <c r="E684" i="1"/>
  <c r="D892" i="1"/>
  <c r="D882" i="1"/>
  <c r="D860" i="1"/>
  <c r="D850" i="1"/>
  <c r="D828" i="1"/>
  <c r="D796" i="1"/>
  <c r="D748" i="1"/>
  <c r="D684" i="1"/>
  <c r="C891" i="1"/>
  <c r="C876" i="1"/>
  <c r="C852" i="1"/>
  <c r="C828" i="1"/>
  <c r="C801" i="1"/>
  <c r="C789" i="1"/>
  <c r="C779" i="1"/>
  <c r="C768" i="1"/>
  <c r="C756" i="1"/>
  <c r="C745" i="1"/>
  <c r="C723" i="1"/>
  <c r="C700" i="1"/>
  <c r="C689" i="1"/>
  <c r="C677" i="1"/>
  <c r="C643" i="1"/>
  <c r="C587" i="1"/>
  <c r="C564" i="1"/>
  <c r="C554" i="1"/>
  <c r="C541" i="1"/>
  <c r="C530" i="1"/>
  <c r="B852" i="1"/>
  <c r="L852" i="3" s="1"/>
  <c r="B819" i="1"/>
  <c r="L819" i="3" s="1"/>
  <c r="B712" i="1"/>
  <c r="L712" i="3" s="1"/>
  <c r="B611" i="1"/>
  <c r="L611" i="3" s="1"/>
  <c r="B578" i="1"/>
  <c r="L578" i="3" s="1"/>
  <c r="B547" i="1"/>
  <c r="L547" i="3" s="1"/>
  <c r="B515" i="1"/>
  <c r="L515" i="3" s="1"/>
  <c r="B499" i="1"/>
  <c r="L499" i="3" s="1"/>
  <c r="B484" i="1"/>
  <c r="L484" i="3" s="1"/>
  <c r="H7" i="1"/>
  <c r="J7" i="3" s="1"/>
  <c r="G7" i="1"/>
  <c r="I7" i="1" s="1"/>
  <c r="M7" i="3" s="1"/>
  <c r="F844" i="1"/>
  <c r="K844" i="3" s="1"/>
  <c r="E796" i="1"/>
  <c r="E756" i="1"/>
  <c r="D756" i="1"/>
  <c r="C812" i="1"/>
  <c r="C788" i="1"/>
  <c r="B796" i="1"/>
  <c r="L796" i="3" s="1"/>
  <c r="B740" i="1"/>
  <c r="L740" i="3" s="1"/>
  <c r="B724" i="1"/>
  <c r="L724" i="3" s="1"/>
  <c r="G868" i="1"/>
  <c r="I868" i="1" s="1"/>
  <c r="M868" i="3" s="1"/>
  <c r="E895" i="1"/>
  <c r="E876" i="1"/>
  <c r="E823" i="1"/>
  <c r="E804" i="1"/>
  <c r="E772" i="1"/>
  <c r="D772" i="1"/>
  <c r="C764" i="1"/>
  <c r="B700" i="1"/>
  <c r="L700" i="3" s="1"/>
  <c r="B684" i="1"/>
  <c r="L684" i="3" s="1"/>
  <c r="F860" i="1"/>
  <c r="K860" i="3" s="1"/>
  <c r="E852" i="1"/>
  <c r="E831" i="1"/>
  <c r="D876" i="1"/>
  <c r="D844" i="1"/>
  <c r="D812" i="1"/>
  <c r="D780" i="1"/>
  <c r="C716" i="1"/>
  <c r="B892" i="1"/>
  <c r="L892" i="3" s="1"/>
  <c r="B868" i="1"/>
  <c r="L868" i="3" s="1"/>
  <c r="B828" i="1"/>
  <c r="L828" i="3" s="1"/>
  <c r="H6" i="1"/>
  <c r="J6" i="3" s="1"/>
  <c r="G6" i="1"/>
  <c r="I6" i="1" s="1"/>
  <c r="M6" i="3" s="1"/>
  <c r="G820" i="1"/>
  <c r="I820" i="1" s="1"/>
  <c r="M820" i="3" s="1"/>
  <c r="F812" i="1"/>
  <c r="K812" i="3" s="1"/>
  <c r="C844" i="1"/>
  <c r="B788" i="1"/>
  <c r="L788" i="3" s="1"/>
  <c r="F892" i="1"/>
  <c r="K892" i="3" s="1"/>
  <c r="G876" i="1"/>
  <c r="I876" i="1" s="1"/>
  <c r="M876" i="3" s="1"/>
  <c r="G855" i="1"/>
  <c r="I855" i="1" s="1"/>
  <c r="M855" i="3" s="1"/>
  <c r="G847" i="1"/>
  <c r="I847" i="1" s="1"/>
  <c r="M847" i="3" s="1"/>
  <c r="G756" i="1"/>
  <c r="I756" i="1" s="1"/>
  <c r="M756" i="3" s="1"/>
  <c r="E884" i="1"/>
  <c r="C884" i="1"/>
  <c r="C820" i="1"/>
  <c r="B764" i="1"/>
  <c r="L764" i="3" s="1"/>
  <c r="B748" i="1"/>
  <c r="L748" i="3" s="1"/>
  <c r="B732" i="1"/>
  <c r="L732" i="3" s="1"/>
  <c r="F868" i="1"/>
  <c r="K868" i="3" s="1"/>
  <c r="F858" i="1"/>
  <c r="K858" i="3" s="1"/>
  <c r="F820" i="1"/>
  <c r="K820" i="3" s="1"/>
  <c r="F692" i="1"/>
  <c r="K692" i="3" s="1"/>
  <c r="E892" i="1"/>
  <c r="E883" i="1"/>
  <c r="E860" i="1"/>
  <c r="E850" i="1"/>
  <c r="E820" i="1"/>
  <c r="E811" i="1"/>
  <c r="E769" i="1"/>
  <c r="E732" i="1"/>
  <c r="D842" i="1"/>
  <c r="D778" i="1"/>
  <c r="D732" i="1"/>
  <c r="B858" i="1"/>
  <c r="L858" i="3" s="1"/>
  <c r="B804" i="1"/>
  <c r="L804" i="3" s="1"/>
  <c r="C883" i="1"/>
  <c r="C848" i="1"/>
  <c r="C837" i="1"/>
  <c r="C816" i="1"/>
  <c r="C763" i="1"/>
  <c r="C753" i="1"/>
  <c r="C701" i="1"/>
  <c r="C691" i="1"/>
  <c r="C640" i="1"/>
  <c r="C619" i="1"/>
  <c r="C609" i="1"/>
  <c r="C523" i="1"/>
  <c r="C513" i="1"/>
  <c r="B882" i="1"/>
  <c r="L882" i="3" s="1"/>
  <c r="B538" i="1"/>
  <c r="L538" i="3" s="1"/>
  <c r="B509" i="1"/>
  <c r="L509" i="3" s="1"/>
  <c r="B497" i="1"/>
  <c r="L497" i="3" s="1"/>
  <c r="B483" i="1"/>
  <c r="L483" i="3" s="1"/>
  <c r="E879" i="1"/>
  <c r="C860" i="1"/>
  <c r="C824" i="1"/>
  <c r="C813" i="1"/>
  <c r="C803" i="1"/>
  <c r="C730" i="1"/>
  <c r="C693" i="1"/>
  <c r="C629" i="1"/>
  <c r="C565" i="1"/>
  <c r="C516" i="1"/>
  <c r="C507" i="1"/>
  <c r="C498" i="1"/>
  <c r="C489" i="1"/>
  <c r="C480" i="1"/>
  <c r="B665" i="1"/>
  <c r="L665" i="3" s="1"/>
  <c r="B517" i="1"/>
  <c r="L517" i="3" s="1"/>
  <c r="B506" i="1"/>
  <c r="L506" i="3" s="1"/>
  <c r="B493" i="1"/>
  <c r="L493" i="3" s="1"/>
  <c r="B482" i="1"/>
  <c r="L482" i="3" s="1"/>
  <c r="B523" i="1"/>
  <c r="L523" i="3" s="1"/>
  <c r="B513" i="1"/>
  <c r="L513" i="3" s="1"/>
  <c r="B501" i="1"/>
  <c r="L501" i="3" s="1"/>
  <c r="B491" i="1"/>
  <c r="L491" i="3" s="1"/>
  <c r="B481" i="1"/>
  <c r="L481" i="3" s="1"/>
  <c r="A1834" i="3"/>
  <c r="A1826" i="3"/>
  <c r="A1818" i="3"/>
  <c r="A1810" i="3"/>
  <c r="A1802" i="3"/>
  <c r="A1794" i="3"/>
  <c r="A1786" i="3"/>
  <c r="A1778" i="3"/>
  <c r="A899" i="3"/>
  <c r="H899" i="1"/>
  <c r="J899" i="3" s="1"/>
  <c r="A891" i="3"/>
  <c r="H891" i="1"/>
  <c r="J891" i="3" s="1"/>
  <c r="A883" i="3"/>
  <c r="H883" i="1"/>
  <c r="J883" i="3" s="1"/>
  <c r="A875" i="3"/>
  <c r="H875" i="1"/>
  <c r="J875" i="3" s="1"/>
  <c r="A867" i="3"/>
  <c r="H867" i="1"/>
  <c r="J867" i="3" s="1"/>
  <c r="A859" i="3"/>
  <c r="H859" i="1"/>
  <c r="J859" i="3" s="1"/>
  <c r="A851" i="3"/>
  <c r="H851" i="1"/>
  <c r="J851" i="3" s="1"/>
  <c r="A843" i="3"/>
  <c r="H843" i="3" s="1"/>
  <c r="H843" i="1"/>
  <c r="J843" i="3" s="1"/>
  <c r="A835" i="3"/>
  <c r="H835" i="1"/>
  <c r="J835" i="3" s="1"/>
  <c r="A827" i="3"/>
  <c r="H827" i="1"/>
  <c r="J827" i="3" s="1"/>
  <c r="A819" i="3"/>
  <c r="H819" i="1"/>
  <c r="J819" i="3" s="1"/>
  <c r="A811" i="3"/>
  <c r="H811" i="1"/>
  <c r="J811" i="3" s="1"/>
  <c r="A803" i="3"/>
  <c r="H803" i="1"/>
  <c r="J803" i="3" s="1"/>
  <c r="A795" i="3"/>
  <c r="H795" i="1"/>
  <c r="J795" i="3" s="1"/>
  <c r="A787" i="3"/>
  <c r="H787" i="1"/>
  <c r="J787" i="3" s="1"/>
  <c r="A779" i="3"/>
  <c r="H779" i="1"/>
  <c r="J779" i="3" s="1"/>
  <c r="A771" i="3"/>
  <c r="H771" i="1"/>
  <c r="J771" i="3" s="1"/>
  <c r="A763" i="3"/>
  <c r="H763" i="1"/>
  <c r="J763" i="3" s="1"/>
  <c r="A755" i="3"/>
  <c r="H755" i="1"/>
  <c r="J755" i="3" s="1"/>
  <c r="A747" i="3"/>
  <c r="D747" i="3" s="1"/>
  <c r="H747" i="1"/>
  <c r="J747" i="3" s="1"/>
  <c r="A739" i="3"/>
  <c r="H739" i="1"/>
  <c r="J739" i="3" s="1"/>
  <c r="A731" i="3"/>
  <c r="H731" i="1"/>
  <c r="J731" i="3" s="1"/>
  <c r="A723" i="3"/>
  <c r="H723" i="1"/>
  <c r="J723" i="3" s="1"/>
  <c r="A715" i="3"/>
  <c r="H715" i="1"/>
  <c r="J715" i="3" s="1"/>
  <c r="A707" i="3"/>
  <c r="G707" i="3" s="1"/>
  <c r="H707" i="1"/>
  <c r="J707" i="3" s="1"/>
  <c r="A699" i="3"/>
  <c r="H699" i="1"/>
  <c r="J699" i="3" s="1"/>
  <c r="A691" i="3"/>
  <c r="H691" i="1"/>
  <c r="J691" i="3" s="1"/>
  <c r="A683" i="3"/>
  <c r="H683" i="1"/>
  <c r="J683" i="3" s="1"/>
  <c r="A675" i="3"/>
  <c r="H675" i="1"/>
  <c r="J675" i="3" s="1"/>
  <c r="A667" i="3"/>
  <c r="D667" i="3" s="1"/>
  <c r="H667" i="1"/>
  <c r="J667" i="3" s="1"/>
  <c r="A659" i="3"/>
  <c r="H659" i="1"/>
  <c r="J659" i="3" s="1"/>
  <c r="A651" i="3"/>
  <c r="H651" i="1"/>
  <c r="J651" i="3" s="1"/>
  <c r="A643" i="3"/>
  <c r="E643" i="3" s="1"/>
  <c r="H643" i="1"/>
  <c r="J643" i="3" s="1"/>
  <c r="A635" i="3"/>
  <c r="D635" i="3" s="1"/>
  <c r="H635" i="1"/>
  <c r="J635" i="3" s="1"/>
  <c r="A627" i="3"/>
  <c r="H627" i="1"/>
  <c r="J627" i="3" s="1"/>
  <c r="A619" i="3"/>
  <c r="D619" i="3" s="1"/>
  <c r="H619" i="1"/>
  <c r="J619" i="3" s="1"/>
  <c r="A611" i="3"/>
  <c r="H611" i="1"/>
  <c r="J611" i="3" s="1"/>
  <c r="A603" i="3"/>
  <c r="D603" i="3" s="1"/>
  <c r="H603" i="1"/>
  <c r="J603" i="3" s="1"/>
  <c r="A595" i="3"/>
  <c r="H595" i="1"/>
  <c r="J595" i="3" s="1"/>
  <c r="A587" i="3"/>
  <c r="H587" i="1"/>
  <c r="J587" i="3" s="1"/>
  <c r="A579" i="3"/>
  <c r="E579" i="3" s="1"/>
  <c r="H579" i="1"/>
  <c r="J579" i="3" s="1"/>
  <c r="A571" i="3"/>
  <c r="C571" i="3" s="1"/>
  <c r="H571" i="1"/>
  <c r="J571" i="3" s="1"/>
  <c r="A563" i="3"/>
  <c r="H563" i="1"/>
  <c r="J563" i="3" s="1"/>
  <c r="A555" i="3"/>
  <c r="H555" i="1"/>
  <c r="J555" i="3" s="1"/>
  <c r="A547" i="3"/>
  <c r="B547" i="3" s="1"/>
  <c r="H547" i="1"/>
  <c r="J547" i="3" s="1"/>
  <c r="A539" i="3"/>
  <c r="B539" i="3" s="1"/>
  <c r="H539" i="1"/>
  <c r="J539" i="3" s="1"/>
  <c r="A531" i="3"/>
  <c r="H531" i="1"/>
  <c r="J531" i="3" s="1"/>
  <c r="H1771" i="1"/>
  <c r="J1771" i="3" s="1"/>
  <c r="A1833" i="3"/>
  <c r="A1825" i="3"/>
  <c r="A1817" i="3"/>
  <c r="A1809" i="3"/>
  <c r="A1801" i="3"/>
  <c r="A1793" i="3"/>
  <c r="A1785" i="3"/>
  <c r="A1777" i="3"/>
  <c r="A898" i="3"/>
  <c r="H898" i="1"/>
  <c r="J898" i="3" s="1"/>
  <c r="A890" i="3"/>
  <c r="H890" i="3" s="1"/>
  <c r="H890" i="1"/>
  <c r="J890" i="3" s="1"/>
  <c r="A882" i="3"/>
  <c r="H882" i="1"/>
  <c r="J882" i="3" s="1"/>
  <c r="A874" i="3"/>
  <c r="H874" i="1"/>
  <c r="J874" i="3" s="1"/>
  <c r="A866" i="3"/>
  <c r="H866" i="1"/>
  <c r="J866" i="3" s="1"/>
  <c r="A858" i="3"/>
  <c r="B858" i="3" s="1"/>
  <c r="H858" i="1"/>
  <c r="J858" i="3" s="1"/>
  <c r="A850" i="3"/>
  <c r="H850" i="1"/>
  <c r="J850" i="3" s="1"/>
  <c r="A842" i="3"/>
  <c r="H842" i="1"/>
  <c r="J842" i="3" s="1"/>
  <c r="A834" i="3"/>
  <c r="H834" i="1"/>
  <c r="J834" i="3" s="1"/>
  <c r="A826" i="3"/>
  <c r="B826" i="3" s="1"/>
  <c r="H826" i="1"/>
  <c r="J826" i="3" s="1"/>
  <c r="A818" i="3"/>
  <c r="H818" i="1"/>
  <c r="J818" i="3" s="1"/>
  <c r="A810" i="3"/>
  <c r="H810" i="1"/>
  <c r="J810" i="3" s="1"/>
  <c r="A802" i="3"/>
  <c r="H802" i="1"/>
  <c r="J802" i="3" s="1"/>
  <c r="A794" i="3"/>
  <c r="I794" i="3" s="1"/>
  <c r="H794" i="1"/>
  <c r="J794" i="3" s="1"/>
  <c r="A786" i="3"/>
  <c r="H786" i="1"/>
  <c r="J786" i="3" s="1"/>
  <c r="A778" i="3"/>
  <c r="H778" i="1"/>
  <c r="J778" i="3" s="1"/>
  <c r="A770" i="3"/>
  <c r="H770" i="1"/>
  <c r="J770" i="3" s="1"/>
  <c r="A762" i="3"/>
  <c r="G762" i="3" s="1"/>
  <c r="H762" i="1"/>
  <c r="J762" i="3" s="1"/>
  <c r="A754" i="3"/>
  <c r="H754" i="1"/>
  <c r="J754" i="3" s="1"/>
  <c r="A746" i="3"/>
  <c r="H746" i="1"/>
  <c r="J746" i="3" s="1"/>
  <c r="A738" i="3"/>
  <c r="H738" i="1"/>
  <c r="J738" i="3" s="1"/>
  <c r="A730" i="3"/>
  <c r="H730" i="3" s="1"/>
  <c r="H730" i="1"/>
  <c r="J730" i="3" s="1"/>
  <c r="A722" i="3"/>
  <c r="H722" i="1"/>
  <c r="J722" i="3" s="1"/>
  <c r="A714" i="3"/>
  <c r="H714" i="1"/>
  <c r="J714" i="3" s="1"/>
  <c r="A706" i="3"/>
  <c r="H706" i="1"/>
  <c r="J706" i="3" s="1"/>
  <c r="A698" i="3"/>
  <c r="H698" i="3" s="1"/>
  <c r="H698" i="1"/>
  <c r="J698" i="3" s="1"/>
  <c r="A690" i="3"/>
  <c r="H690" i="1"/>
  <c r="J690" i="3" s="1"/>
  <c r="A682" i="3"/>
  <c r="H682" i="1"/>
  <c r="J682" i="3" s="1"/>
  <c r="A674" i="3"/>
  <c r="H674" i="1"/>
  <c r="J674" i="3" s="1"/>
  <c r="A666" i="3"/>
  <c r="G666" i="3" s="1"/>
  <c r="H666" i="1"/>
  <c r="J666" i="3" s="1"/>
  <c r="A658" i="3"/>
  <c r="H658" i="1"/>
  <c r="J658" i="3" s="1"/>
  <c r="A650" i="3"/>
  <c r="H650" i="1"/>
  <c r="J650" i="3" s="1"/>
  <c r="A642" i="3"/>
  <c r="H642" i="1"/>
  <c r="J642" i="3" s="1"/>
  <c r="A634" i="3"/>
  <c r="D634" i="3" s="1"/>
  <c r="H634" i="1"/>
  <c r="J634" i="3" s="1"/>
  <c r="A626" i="3"/>
  <c r="H626" i="1"/>
  <c r="J626" i="3" s="1"/>
  <c r="A618" i="3"/>
  <c r="H618" i="1"/>
  <c r="J618" i="3" s="1"/>
  <c r="A610" i="3"/>
  <c r="H610" i="1"/>
  <c r="J610" i="3" s="1"/>
  <c r="A602" i="3"/>
  <c r="D602" i="3" s="1"/>
  <c r="H602" i="1"/>
  <c r="J602" i="3" s="1"/>
  <c r="A594" i="3"/>
  <c r="H594" i="1"/>
  <c r="J594" i="3" s="1"/>
  <c r="A586" i="3"/>
  <c r="H586" i="1"/>
  <c r="J586" i="3" s="1"/>
  <c r="A578" i="3"/>
  <c r="H578" i="1"/>
  <c r="J578" i="3" s="1"/>
  <c r="A570" i="3"/>
  <c r="E570" i="3" s="1"/>
  <c r="H570" i="1"/>
  <c r="J570" i="3" s="1"/>
  <c r="A562" i="3"/>
  <c r="H562" i="1"/>
  <c r="J562" i="3" s="1"/>
  <c r="A554" i="3"/>
  <c r="H554" i="1"/>
  <c r="J554" i="3" s="1"/>
  <c r="A546" i="3"/>
  <c r="H546" i="1"/>
  <c r="J546" i="3" s="1"/>
  <c r="A538" i="3"/>
  <c r="F538" i="3" s="1"/>
  <c r="H538" i="1"/>
  <c r="J538" i="3" s="1"/>
  <c r="A530" i="3"/>
  <c r="H530" i="1"/>
  <c r="J530" i="3" s="1"/>
  <c r="A897" i="3"/>
  <c r="H897" i="1"/>
  <c r="J897" i="3" s="1"/>
  <c r="A889" i="3"/>
  <c r="H889" i="1"/>
  <c r="J889" i="3" s="1"/>
  <c r="A881" i="3"/>
  <c r="B881" i="3" s="1"/>
  <c r="H881" i="1"/>
  <c r="J881" i="3" s="1"/>
  <c r="A873" i="3"/>
  <c r="H873" i="1"/>
  <c r="J873" i="3" s="1"/>
  <c r="A865" i="3"/>
  <c r="H865" i="1"/>
  <c r="J865" i="3" s="1"/>
  <c r="A857" i="3"/>
  <c r="H857" i="1"/>
  <c r="J857" i="3" s="1"/>
  <c r="A849" i="3"/>
  <c r="F849" i="3" s="1"/>
  <c r="H849" i="1"/>
  <c r="J849" i="3" s="1"/>
  <c r="A841" i="3"/>
  <c r="H841" i="3" s="1"/>
  <c r="H841" i="1"/>
  <c r="J841" i="3" s="1"/>
  <c r="A833" i="3"/>
  <c r="H833" i="1"/>
  <c r="J833" i="3" s="1"/>
  <c r="A825" i="3"/>
  <c r="H825" i="1"/>
  <c r="J825" i="3" s="1"/>
  <c r="A817" i="3"/>
  <c r="B817" i="3" s="1"/>
  <c r="H817" i="1"/>
  <c r="J817" i="3" s="1"/>
  <c r="A809" i="3"/>
  <c r="H809" i="1"/>
  <c r="J809" i="3" s="1"/>
  <c r="A801" i="3"/>
  <c r="H801" i="1"/>
  <c r="J801" i="3" s="1"/>
  <c r="A793" i="3"/>
  <c r="H793" i="1"/>
  <c r="J793" i="3" s="1"/>
  <c r="A785" i="3"/>
  <c r="H785" i="3" s="1"/>
  <c r="H785" i="1"/>
  <c r="J785" i="3" s="1"/>
  <c r="A777" i="3"/>
  <c r="B777" i="3" s="1"/>
  <c r="H777" i="1"/>
  <c r="J777" i="3" s="1"/>
  <c r="A769" i="3"/>
  <c r="H769" i="1"/>
  <c r="J769" i="3" s="1"/>
  <c r="A761" i="3"/>
  <c r="H761" i="1"/>
  <c r="J761" i="3" s="1"/>
  <c r="A753" i="3"/>
  <c r="D753" i="3" s="1"/>
  <c r="H753" i="1"/>
  <c r="J753" i="3" s="1"/>
  <c r="A745" i="3"/>
  <c r="H745" i="1"/>
  <c r="J745" i="3" s="1"/>
  <c r="A737" i="3"/>
  <c r="H737" i="1"/>
  <c r="J737" i="3" s="1"/>
  <c r="A729" i="3"/>
  <c r="H729" i="1"/>
  <c r="J729" i="3" s="1"/>
  <c r="A721" i="3"/>
  <c r="B721" i="3" s="1"/>
  <c r="H721" i="1"/>
  <c r="J721" i="3" s="1"/>
  <c r="A713" i="3"/>
  <c r="H713" i="1"/>
  <c r="J713" i="3" s="1"/>
  <c r="A705" i="3"/>
  <c r="H705" i="1"/>
  <c r="J705" i="3" s="1"/>
  <c r="A697" i="3"/>
  <c r="H697" i="1"/>
  <c r="J697" i="3" s="1"/>
  <c r="A689" i="3"/>
  <c r="F689" i="3" s="1"/>
  <c r="H689" i="1"/>
  <c r="J689" i="3" s="1"/>
  <c r="A681" i="3"/>
  <c r="H681" i="1"/>
  <c r="J681" i="3" s="1"/>
  <c r="A673" i="3"/>
  <c r="H673" i="1"/>
  <c r="J673" i="3" s="1"/>
  <c r="A657" i="3"/>
  <c r="H657" i="1"/>
  <c r="J657" i="3" s="1"/>
  <c r="A649" i="3"/>
  <c r="B649" i="3" s="1"/>
  <c r="H649" i="1"/>
  <c r="J649" i="3" s="1"/>
  <c r="A641" i="3"/>
  <c r="H641" i="1"/>
  <c r="J641" i="3" s="1"/>
  <c r="A633" i="3"/>
  <c r="H633" i="1"/>
  <c r="J633" i="3" s="1"/>
  <c r="A625" i="3"/>
  <c r="H625" i="1"/>
  <c r="J625" i="3" s="1"/>
  <c r="A617" i="3"/>
  <c r="C617" i="3" s="1"/>
  <c r="H617" i="1"/>
  <c r="J617" i="3" s="1"/>
  <c r="A609" i="3"/>
  <c r="H609" i="1"/>
  <c r="J609" i="3" s="1"/>
  <c r="A601" i="3"/>
  <c r="H601" i="1"/>
  <c r="J601" i="3" s="1"/>
  <c r="A593" i="3"/>
  <c r="H593" i="1"/>
  <c r="J593" i="3" s="1"/>
  <c r="A585" i="3"/>
  <c r="E585" i="3" s="1"/>
  <c r="H585" i="1"/>
  <c r="J585" i="3" s="1"/>
  <c r="A577" i="3"/>
  <c r="H577" i="1"/>
  <c r="J577" i="3" s="1"/>
  <c r="A569" i="3"/>
  <c r="H569" i="1"/>
  <c r="J569" i="3" s="1"/>
  <c r="A561" i="3"/>
  <c r="H561" i="1"/>
  <c r="J561" i="3" s="1"/>
  <c r="A553" i="3"/>
  <c r="G553" i="3" s="1"/>
  <c r="H553" i="1"/>
  <c r="J553" i="3" s="1"/>
  <c r="A545" i="3"/>
  <c r="H545" i="3" s="1"/>
  <c r="H545" i="1"/>
  <c r="J545" i="3" s="1"/>
  <c r="A537" i="3"/>
  <c r="H537" i="1"/>
  <c r="J537" i="3" s="1"/>
  <c r="A529" i="3"/>
  <c r="H529" i="1"/>
  <c r="J529" i="3" s="1"/>
  <c r="H789" i="1"/>
  <c r="J789" i="3" s="1"/>
  <c r="A1831" i="3"/>
  <c r="A1823" i="3"/>
  <c r="A1815" i="3"/>
  <c r="A1807" i="3"/>
  <c r="A1799" i="3"/>
  <c r="A1791" i="3"/>
  <c r="A1783" i="3"/>
  <c r="A1775" i="3"/>
  <c r="A896" i="3"/>
  <c r="H896" i="1"/>
  <c r="J896" i="3" s="1"/>
  <c r="A888" i="3"/>
  <c r="H888" i="1"/>
  <c r="J888" i="3" s="1"/>
  <c r="A880" i="3"/>
  <c r="H880" i="1"/>
  <c r="J880" i="3" s="1"/>
  <c r="A872" i="3"/>
  <c r="H872" i="1"/>
  <c r="J872" i="3" s="1"/>
  <c r="A864" i="3"/>
  <c r="H864" i="1"/>
  <c r="J864" i="3" s="1"/>
  <c r="A856" i="3"/>
  <c r="H856" i="1"/>
  <c r="J856" i="3" s="1"/>
  <c r="A848" i="3"/>
  <c r="B848" i="3" s="1"/>
  <c r="H848" i="1"/>
  <c r="J848" i="3" s="1"/>
  <c r="A840" i="3"/>
  <c r="B840" i="3" s="1"/>
  <c r="H840" i="1"/>
  <c r="J840" i="3" s="1"/>
  <c r="A832" i="3"/>
  <c r="H832" i="1"/>
  <c r="J832" i="3" s="1"/>
  <c r="A824" i="3"/>
  <c r="H824" i="1"/>
  <c r="J824" i="3" s="1"/>
  <c r="A816" i="3"/>
  <c r="H816" i="1"/>
  <c r="J816" i="3" s="1"/>
  <c r="A808" i="3"/>
  <c r="B808" i="3" s="1"/>
  <c r="H808" i="1"/>
  <c r="J808" i="3" s="1"/>
  <c r="A800" i="3"/>
  <c r="H800" i="1"/>
  <c r="J800" i="3" s="1"/>
  <c r="A792" i="3"/>
  <c r="H792" i="1"/>
  <c r="J792" i="3" s="1"/>
  <c r="A784" i="3"/>
  <c r="H784" i="1"/>
  <c r="J784" i="3" s="1"/>
  <c r="A776" i="3"/>
  <c r="H776" i="1"/>
  <c r="J776" i="3" s="1"/>
  <c r="A768" i="3"/>
  <c r="H768" i="1"/>
  <c r="J768" i="3" s="1"/>
  <c r="A760" i="3"/>
  <c r="H760" i="1"/>
  <c r="J760" i="3" s="1"/>
  <c r="A752" i="3"/>
  <c r="H752" i="1"/>
  <c r="J752" i="3" s="1"/>
  <c r="A744" i="3"/>
  <c r="H744" i="1"/>
  <c r="J744" i="3" s="1"/>
  <c r="A736" i="3"/>
  <c r="H736" i="1"/>
  <c r="J736" i="3" s="1"/>
  <c r="A728" i="3"/>
  <c r="H728" i="1"/>
  <c r="J728" i="3" s="1"/>
  <c r="A720" i="3"/>
  <c r="C720" i="3" s="1"/>
  <c r="H720" i="1"/>
  <c r="J720" i="3" s="1"/>
  <c r="A712" i="3"/>
  <c r="H712" i="1"/>
  <c r="J712" i="3" s="1"/>
  <c r="A704" i="3"/>
  <c r="H704" i="1"/>
  <c r="J704" i="3" s="1"/>
  <c r="A696" i="3"/>
  <c r="H696" i="1"/>
  <c r="J696" i="3" s="1"/>
  <c r="A688" i="3"/>
  <c r="H688" i="1"/>
  <c r="J688" i="3" s="1"/>
  <c r="A680" i="3"/>
  <c r="H680" i="1"/>
  <c r="J680" i="3" s="1"/>
  <c r="A672" i="3"/>
  <c r="H672" i="1"/>
  <c r="J672" i="3" s="1"/>
  <c r="A664" i="3"/>
  <c r="H664" i="1"/>
  <c r="J664" i="3" s="1"/>
  <c r="A656" i="3"/>
  <c r="H656" i="1"/>
  <c r="J656" i="3" s="1"/>
  <c r="A648" i="3"/>
  <c r="D648" i="3" s="1"/>
  <c r="H648" i="1"/>
  <c r="J648" i="3" s="1"/>
  <c r="A640" i="3"/>
  <c r="H640" i="1"/>
  <c r="J640" i="3" s="1"/>
  <c r="A632" i="3"/>
  <c r="H632" i="1"/>
  <c r="J632" i="3" s="1"/>
  <c r="A624" i="3"/>
  <c r="H624" i="3" s="1"/>
  <c r="H624" i="1"/>
  <c r="J624" i="3" s="1"/>
  <c r="A616" i="3"/>
  <c r="E616" i="3" s="1"/>
  <c r="H616" i="1"/>
  <c r="J616" i="3" s="1"/>
  <c r="A608" i="3"/>
  <c r="G608" i="3" s="1"/>
  <c r="H608" i="1"/>
  <c r="J608" i="3" s="1"/>
  <c r="A600" i="3"/>
  <c r="H600" i="1"/>
  <c r="J600" i="3" s="1"/>
  <c r="A592" i="3"/>
  <c r="H592" i="1"/>
  <c r="J592" i="3" s="1"/>
  <c r="A584" i="3"/>
  <c r="F584" i="3" s="1"/>
  <c r="H584" i="1"/>
  <c r="J584" i="3" s="1"/>
  <c r="A576" i="3"/>
  <c r="H576" i="3" s="1"/>
  <c r="H576" i="1"/>
  <c r="J576" i="3" s="1"/>
  <c r="A568" i="3"/>
  <c r="H568" i="1"/>
  <c r="J568" i="3" s="1"/>
  <c r="A560" i="3"/>
  <c r="C560" i="3" s="1"/>
  <c r="H560" i="1"/>
  <c r="J560" i="3" s="1"/>
  <c r="A552" i="3"/>
  <c r="G552" i="3" s="1"/>
  <c r="H552" i="1"/>
  <c r="J552" i="3" s="1"/>
  <c r="A544" i="3"/>
  <c r="H544" i="3" s="1"/>
  <c r="H544" i="1"/>
  <c r="J544" i="3" s="1"/>
  <c r="A536" i="3"/>
  <c r="H536" i="1"/>
  <c r="J536" i="3" s="1"/>
  <c r="A528" i="3"/>
  <c r="H528" i="1"/>
  <c r="J528" i="3" s="1"/>
  <c r="H733" i="1"/>
  <c r="J733" i="3" s="1"/>
  <c r="A1830" i="3"/>
  <c r="A1822" i="3"/>
  <c r="A1814" i="3"/>
  <c r="A1806" i="3"/>
  <c r="A1798" i="3"/>
  <c r="A1790" i="3"/>
  <c r="A1782" i="3"/>
  <c r="A1774" i="3"/>
  <c r="H665" i="1"/>
  <c r="J665" i="3" s="1"/>
  <c r="A894" i="3"/>
  <c r="I894" i="3" s="1"/>
  <c r="H894" i="1"/>
  <c r="J894" i="3" s="1"/>
  <c r="A886" i="3"/>
  <c r="H886" i="1"/>
  <c r="J886" i="3" s="1"/>
  <c r="A878" i="3"/>
  <c r="H878" i="1"/>
  <c r="J878" i="3" s="1"/>
  <c r="A870" i="3"/>
  <c r="E870" i="3" s="1"/>
  <c r="H870" i="1"/>
  <c r="J870" i="3" s="1"/>
  <c r="A862" i="3"/>
  <c r="G862" i="3" s="1"/>
  <c r="H862" i="1"/>
  <c r="J862" i="3" s="1"/>
  <c r="A854" i="3"/>
  <c r="H854" i="1"/>
  <c r="J854" i="3" s="1"/>
  <c r="A846" i="3"/>
  <c r="H846" i="1"/>
  <c r="J846" i="3" s="1"/>
  <c r="A838" i="3"/>
  <c r="I838" i="3" s="1"/>
  <c r="H838" i="1"/>
  <c r="J838" i="3" s="1"/>
  <c r="A830" i="3"/>
  <c r="H830" i="1"/>
  <c r="J830" i="3" s="1"/>
  <c r="A822" i="3"/>
  <c r="H822" i="1"/>
  <c r="J822" i="3" s="1"/>
  <c r="A814" i="3"/>
  <c r="H814" i="1"/>
  <c r="J814" i="3" s="1"/>
  <c r="A806" i="3"/>
  <c r="H806" i="1"/>
  <c r="J806" i="3" s="1"/>
  <c r="A798" i="3"/>
  <c r="C798" i="3" s="1"/>
  <c r="H798" i="1"/>
  <c r="J798" i="3" s="1"/>
  <c r="A790" i="3"/>
  <c r="H790" i="1"/>
  <c r="J790" i="3" s="1"/>
  <c r="A782" i="3"/>
  <c r="H782" i="1"/>
  <c r="J782" i="3" s="1"/>
  <c r="A774" i="3"/>
  <c r="C774" i="3" s="1"/>
  <c r="H774" i="1"/>
  <c r="J774" i="3" s="1"/>
  <c r="A766" i="3"/>
  <c r="E766" i="3" s="1"/>
  <c r="H766" i="1"/>
  <c r="J766" i="3" s="1"/>
  <c r="A758" i="3"/>
  <c r="H758" i="1"/>
  <c r="J758" i="3" s="1"/>
  <c r="A750" i="3"/>
  <c r="H750" i="1"/>
  <c r="J750" i="3" s="1"/>
  <c r="A742" i="3"/>
  <c r="F742" i="3" s="1"/>
  <c r="H742" i="1"/>
  <c r="J742" i="3" s="1"/>
  <c r="A734" i="3"/>
  <c r="I734" i="3" s="1"/>
  <c r="H734" i="1"/>
  <c r="J734" i="3" s="1"/>
  <c r="A726" i="3"/>
  <c r="H726" i="1"/>
  <c r="J726" i="3" s="1"/>
  <c r="A718" i="3"/>
  <c r="H718" i="1"/>
  <c r="J718" i="3" s="1"/>
  <c r="A710" i="3"/>
  <c r="B710" i="3" s="1"/>
  <c r="H710" i="1"/>
  <c r="J710" i="3" s="1"/>
  <c r="A702" i="3"/>
  <c r="B702" i="3" s="1"/>
  <c r="H702" i="1"/>
  <c r="J702" i="3" s="1"/>
  <c r="A694" i="3"/>
  <c r="H694" i="1"/>
  <c r="J694" i="3" s="1"/>
  <c r="A686" i="3"/>
  <c r="H686" i="1"/>
  <c r="J686" i="3" s="1"/>
  <c r="A678" i="3"/>
  <c r="C678" i="3" s="1"/>
  <c r="H678" i="1"/>
  <c r="J678" i="3" s="1"/>
  <c r="A670" i="3"/>
  <c r="G670" i="3" s="1"/>
  <c r="H670" i="1"/>
  <c r="J670" i="3" s="1"/>
  <c r="A662" i="3"/>
  <c r="H662" i="1"/>
  <c r="J662" i="3" s="1"/>
  <c r="A654" i="3"/>
  <c r="H654" i="1"/>
  <c r="J654" i="3" s="1"/>
  <c r="A646" i="3"/>
  <c r="B646" i="3" s="1"/>
  <c r="H646" i="1"/>
  <c r="J646" i="3" s="1"/>
  <c r="A638" i="3"/>
  <c r="H638" i="1"/>
  <c r="J638" i="3" s="1"/>
  <c r="A630" i="3"/>
  <c r="H630" i="1"/>
  <c r="J630" i="3" s="1"/>
  <c r="A622" i="3"/>
  <c r="H622" i="1"/>
  <c r="J622" i="3" s="1"/>
  <c r="A614" i="3"/>
  <c r="B614" i="3" s="1"/>
  <c r="H614" i="1"/>
  <c r="J614" i="3" s="1"/>
  <c r="A606" i="3"/>
  <c r="B606" i="3" s="1"/>
  <c r="H606" i="1"/>
  <c r="J606" i="3" s="1"/>
  <c r="A598" i="3"/>
  <c r="H598" i="1"/>
  <c r="J598" i="3" s="1"/>
  <c r="A590" i="3"/>
  <c r="H590" i="1"/>
  <c r="J590" i="3" s="1"/>
  <c r="A582" i="3"/>
  <c r="C582" i="3" s="1"/>
  <c r="H582" i="1"/>
  <c r="J582" i="3" s="1"/>
  <c r="A574" i="3"/>
  <c r="H574" i="1"/>
  <c r="J574" i="3" s="1"/>
  <c r="A566" i="3"/>
  <c r="H566" i="1"/>
  <c r="J566" i="3" s="1"/>
  <c r="A558" i="3"/>
  <c r="D558" i="3" s="1"/>
  <c r="H558" i="1"/>
  <c r="J558" i="3" s="1"/>
  <c r="A550" i="3"/>
  <c r="G550" i="3" s="1"/>
  <c r="H550" i="1"/>
  <c r="J550" i="3" s="1"/>
  <c r="A542" i="3"/>
  <c r="H542" i="1"/>
  <c r="J542" i="3" s="1"/>
  <c r="A534" i="3"/>
  <c r="H534" i="1"/>
  <c r="J534" i="3" s="1"/>
  <c r="A526" i="3"/>
  <c r="H526" i="1"/>
  <c r="J526" i="3" s="1"/>
  <c r="B518" i="1"/>
  <c r="L518" i="3" s="1"/>
  <c r="H518" i="1"/>
  <c r="J518" i="3" s="1"/>
  <c r="B510" i="1"/>
  <c r="L510" i="3" s="1"/>
  <c r="H510" i="1"/>
  <c r="J510" i="3" s="1"/>
  <c r="B502" i="1"/>
  <c r="L502" i="3" s="1"/>
  <c r="H502" i="1"/>
  <c r="J502" i="3" s="1"/>
  <c r="B494" i="1"/>
  <c r="L494" i="3" s="1"/>
  <c r="H494" i="1"/>
  <c r="J494" i="3" s="1"/>
  <c r="B486" i="1"/>
  <c r="L486" i="3" s="1"/>
  <c r="H486" i="1"/>
  <c r="J486" i="3" s="1"/>
  <c r="B478" i="1"/>
  <c r="L478" i="3" s="1"/>
  <c r="H478" i="1"/>
  <c r="J478" i="3" s="1"/>
  <c r="A893" i="3"/>
  <c r="H893" i="1"/>
  <c r="J893" i="3" s="1"/>
  <c r="A885" i="3"/>
  <c r="H885" i="1"/>
  <c r="J885" i="3" s="1"/>
  <c r="A877" i="3"/>
  <c r="D877" i="3" s="1"/>
  <c r="H877" i="1"/>
  <c r="J877" i="3" s="1"/>
  <c r="A869" i="3"/>
  <c r="F869" i="3" s="1"/>
  <c r="H869" i="1"/>
  <c r="J869" i="3" s="1"/>
  <c r="A861" i="3"/>
  <c r="H861" i="1"/>
  <c r="J861" i="3" s="1"/>
  <c r="A853" i="3"/>
  <c r="H853" i="1"/>
  <c r="J853" i="3" s="1"/>
  <c r="A845" i="3"/>
  <c r="D845" i="3" s="1"/>
  <c r="H845" i="1"/>
  <c r="J845" i="3" s="1"/>
  <c r="A837" i="3"/>
  <c r="E837" i="3" s="1"/>
  <c r="H837" i="1"/>
  <c r="J837" i="3" s="1"/>
  <c r="A829" i="3"/>
  <c r="H829" i="1"/>
  <c r="J829" i="3" s="1"/>
  <c r="A821" i="3"/>
  <c r="H821" i="1"/>
  <c r="J821" i="3" s="1"/>
  <c r="A813" i="3"/>
  <c r="H813" i="1"/>
  <c r="J813" i="3" s="1"/>
  <c r="A805" i="3"/>
  <c r="H805" i="1"/>
  <c r="J805" i="3" s="1"/>
  <c r="A797" i="3"/>
  <c r="H797" i="1"/>
  <c r="J797" i="3" s="1"/>
  <c r="A781" i="3"/>
  <c r="H781" i="1"/>
  <c r="J781" i="3" s="1"/>
  <c r="A773" i="3"/>
  <c r="F773" i="3" s="1"/>
  <c r="H773" i="1"/>
  <c r="J773" i="3" s="1"/>
  <c r="A765" i="3"/>
  <c r="H765" i="1"/>
  <c r="J765" i="3" s="1"/>
  <c r="A757" i="3"/>
  <c r="H757" i="1"/>
  <c r="J757" i="3" s="1"/>
  <c r="A749" i="3"/>
  <c r="H749" i="1"/>
  <c r="J749" i="3" s="1"/>
  <c r="A741" i="3"/>
  <c r="H741" i="3" s="1"/>
  <c r="H741" i="1"/>
  <c r="J741" i="3" s="1"/>
  <c r="A725" i="3"/>
  <c r="D725" i="3" s="1"/>
  <c r="H725" i="1"/>
  <c r="J725" i="3" s="1"/>
  <c r="A717" i="3"/>
  <c r="H717" i="1"/>
  <c r="J717" i="3" s="1"/>
  <c r="A709" i="3"/>
  <c r="H709" i="1"/>
  <c r="J709" i="3" s="1"/>
  <c r="A701" i="3"/>
  <c r="D701" i="3" s="1"/>
  <c r="H701" i="1"/>
  <c r="J701" i="3" s="1"/>
  <c r="A693" i="3"/>
  <c r="H693" i="1"/>
  <c r="J693" i="3" s="1"/>
  <c r="A685" i="3"/>
  <c r="H685" i="1"/>
  <c r="J685" i="3" s="1"/>
  <c r="A677" i="3"/>
  <c r="H677" i="1"/>
  <c r="J677" i="3" s="1"/>
  <c r="A669" i="3"/>
  <c r="H669" i="1"/>
  <c r="J669" i="3" s="1"/>
  <c r="A661" i="3"/>
  <c r="E661" i="3" s="1"/>
  <c r="H661" i="1"/>
  <c r="J661" i="3" s="1"/>
  <c r="A653" i="3"/>
  <c r="H653" i="1"/>
  <c r="J653" i="3" s="1"/>
  <c r="A645" i="3"/>
  <c r="H645" i="1"/>
  <c r="J645" i="3" s="1"/>
  <c r="A637" i="3"/>
  <c r="C637" i="3" s="1"/>
  <c r="H637" i="1"/>
  <c r="J637" i="3" s="1"/>
  <c r="A629" i="3"/>
  <c r="H629" i="1"/>
  <c r="J629" i="3" s="1"/>
  <c r="A621" i="3"/>
  <c r="H621" i="1"/>
  <c r="J621" i="3" s="1"/>
  <c r="A613" i="3"/>
  <c r="H613" i="1"/>
  <c r="J613" i="3" s="1"/>
  <c r="A605" i="3"/>
  <c r="B605" i="3" s="1"/>
  <c r="H605" i="1"/>
  <c r="J605" i="3" s="1"/>
  <c r="A597" i="3"/>
  <c r="H597" i="1"/>
  <c r="J597" i="3" s="1"/>
  <c r="A589" i="3"/>
  <c r="H589" i="1"/>
  <c r="J589" i="3" s="1"/>
  <c r="A581" i="3"/>
  <c r="H581" i="1"/>
  <c r="J581" i="3" s="1"/>
  <c r="A573" i="3"/>
  <c r="H573" i="3" s="1"/>
  <c r="H573" i="1"/>
  <c r="J573" i="3" s="1"/>
  <c r="A565" i="3"/>
  <c r="C565" i="3" s="1"/>
  <c r="H565" i="1"/>
  <c r="J565" i="3" s="1"/>
  <c r="A557" i="3"/>
  <c r="H557" i="1"/>
  <c r="J557" i="3" s="1"/>
  <c r="A549" i="3"/>
  <c r="H549" i="1"/>
  <c r="J549" i="3" s="1"/>
  <c r="A541" i="3"/>
  <c r="H541" i="3" s="1"/>
  <c r="H541" i="1"/>
  <c r="J541" i="3" s="1"/>
  <c r="A533" i="3"/>
  <c r="D533" i="3" s="1"/>
  <c r="H533" i="1"/>
  <c r="J533" i="3" s="1"/>
  <c r="A525" i="3"/>
  <c r="H525" i="1"/>
  <c r="J525" i="3" s="1"/>
  <c r="A892" i="3"/>
  <c r="H892" i="1"/>
  <c r="J892" i="3" s="1"/>
  <c r="A884" i="3"/>
  <c r="C884" i="3" s="1"/>
  <c r="H884" i="1"/>
  <c r="J884" i="3" s="1"/>
  <c r="A876" i="3"/>
  <c r="B876" i="3" s="1"/>
  <c r="H876" i="1"/>
  <c r="J876" i="3" s="1"/>
  <c r="A868" i="3"/>
  <c r="H868" i="1"/>
  <c r="J868" i="3" s="1"/>
  <c r="A860" i="3"/>
  <c r="H860" i="1"/>
  <c r="J860" i="3" s="1"/>
  <c r="A852" i="3"/>
  <c r="H852" i="1"/>
  <c r="J852" i="3" s="1"/>
  <c r="A844" i="3"/>
  <c r="C844" i="3" s="1"/>
  <c r="H844" i="1"/>
  <c r="J844" i="3" s="1"/>
  <c r="A836" i="3"/>
  <c r="H836" i="1"/>
  <c r="J836" i="3" s="1"/>
  <c r="A828" i="3"/>
  <c r="H828" i="1"/>
  <c r="J828" i="3" s="1"/>
  <c r="A820" i="3"/>
  <c r="B820" i="3" s="1"/>
  <c r="H820" i="1"/>
  <c r="J820" i="3" s="1"/>
  <c r="A812" i="3"/>
  <c r="H812" i="1"/>
  <c r="J812" i="3" s="1"/>
  <c r="A804" i="3"/>
  <c r="H804" i="1"/>
  <c r="J804" i="3" s="1"/>
  <c r="A796" i="3"/>
  <c r="H796" i="1"/>
  <c r="J796" i="3" s="1"/>
  <c r="A788" i="3"/>
  <c r="I788" i="3" s="1"/>
  <c r="H788" i="1"/>
  <c r="J788" i="3" s="1"/>
  <c r="A780" i="3"/>
  <c r="H780" i="1"/>
  <c r="J780" i="3" s="1"/>
  <c r="A772" i="3"/>
  <c r="H772" i="1"/>
  <c r="J772" i="3" s="1"/>
  <c r="A764" i="3"/>
  <c r="H764" i="1"/>
  <c r="J764" i="3" s="1"/>
  <c r="A756" i="3"/>
  <c r="H756" i="1"/>
  <c r="J756" i="3" s="1"/>
  <c r="A748" i="3"/>
  <c r="E748" i="3" s="1"/>
  <c r="H748" i="1"/>
  <c r="J748" i="3" s="1"/>
  <c r="A740" i="3"/>
  <c r="H740" i="1"/>
  <c r="J740" i="3" s="1"/>
  <c r="A732" i="3"/>
  <c r="H732" i="1"/>
  <c r="J732" i="3" s="1"/>
  <c r="A724" i="3"/>
  <c r="F724" i="3" s="1"/>
  <c r="H724" i="1"/>
  <c r="J724" i="3" s="1"/>
  <c r="A716" i="3"/>
  <c r="H716" i="3" s="1"/>
  <c r="H716" i="1"/>
  <c r="J716" i="3" s="1"/>
  <c r="A708" i="3"/>
  <c r="H708" i="1"/>
  <c r="J708" i="3" s="1"/>
  <c r="A700" i="3"/>
  <c r="H700" i="1"/>
  <c r="J700" i="3" s="1"/>
  <c r="A692" i="3"/>
  <c r="E692" i="3" s="1"/>
  <c r="H692" i="1"/>
  <c r="J692" i="3" s="1"/>
  <c r="A684" i="3"/>
  <c r="E684" i="3" s="1"/>
  <c r="H684" i="1"/>
  <c r="J684" i="3" s="1"/>
  <c r="A676" i="3"/>
  <c r="H676" i="1"/>
  <c r="J676" i="3" s="1"/>
  <c r="A668" i="3"/>
  <c r="H668" i="1"/>
  <c r="J668" i="3" s="1"/>
  <c r="A660" i="3"/>
  <c r="H660" i="1"/>
  <c r="J660" i="3" s="1"/>
  <c r="A652" i="3"/>
  <c r="F652" i="3" s="1"/>
  <c r="H652" i="1"/>
  <c r="J652" i="3" s="1"/>
  <c r="A644" i="3"/>
  <c r="H644" i="1"/>
  <c r="J644" i="3" s="1"/>
  <c r="A636" i="3"/>
  <c r="H636" i="1"/>
  <c r="J636" i="3" s="1"/>
  <c r="A628" i="3"/>
  <c r="D628" i="3" s="1"/>
  <c r="H628" i="1"/>
  <c r="J628" i="3" s="1"/>
  <c r="A620" i="3"/>
  <c r="F620" i="3" s="1"/>
  <c r="H620" i="1"/>
  <c r="J620" i="3" s="1"/>
  <c r="A612" i="3"/>
  <c r="H612" i="1"/>
  <c r="J612" i="3" s="1"/>
  <c r="A604" i="3"/>
  <c r="H604" i="1"/>
  <c r="J604" i="3" s="1"/>
  <c r="A596" i="3"/>
  <c r="F596" i="3" s="1"/>
  <c r="H596" i="1"/>
  <c r="J596" i="3" s="1"/>
  <c r="A588" i="3"/>
  <c r="H588" i="1"/>
  <c r="J588" i="3" s="1"/>
  <c r="A580" i="3"/>
  <c r="H580" i="1"/>
  <c r="J580" i="3" s="1"/>
  <c r="A572" i="3"/>
  <c r="G572" i="3" s="1"/>
  <c r="H572" i="1"/>
  <c r="J572" i="3" s="1"/>
  <c r="A564" i="3"/>
  <c r="H564" i="1"/>
  <c r="J564" i="3" s="1"/>
  <c r="A556" i="3"/>
  <c r="E556" i="3" s="1"/>
  <c r="H556" i="1"/>
  <c r="J556" i="3" s="1"/>
  <c r="A548" i="3"/>
  <c r="H548" i="1"/>
  <c r="J548" i="3" s="1"/>
  <c r="A540" i="3"/>
  <c r="H540" i="1"/>
  <c r="J540" i="3" s="1"/>
  <c r="A532" i="3"/>
  <c r="G532" i="3" s="1"/>
  <c r="H532" i="1"/>
  <c r="J532" i="3" s="1"/>
  <c r="A524" i="3"/>
  <c r="G524" i="3" s="1"/>
  <c r="H524" i="1"/>
  <c r="J524" i="3" s="1"/>
  <c r="D895" i="1"/>
  <c r="F895" i="1"/>
  <c r="K895" i="3" s="1"/>
  <c r="D887" i="1"/>
  <c r="F887" i="1"/>
  <c r="K887" i="3" s="1"/>
  <c r="G887" i="1"/>
  <c r="I887" i="1" s="1"/>
  <c r="M887" i="3" s="1"/>
  <c r="D879" i="1"/>
  <c r="F879" i="1"/>
  <c r="K879" i="3" s="1"/>
  <c r="G879" i="1"/>
  <c r="I879" i="1" s="1"/>
  <c r="M879" i="3" s="1"/>
  <c r="D871" i="1"/>
  <c r="E871" i="1"/>
  <c r="F871" i="1"/>
  <c r="K871" i="3" s="1"/>
  <c r="G871" i="1"/>
  <c r="I871" i="1" s="1"/>
  <c r="M871" i="3" s="1"/>
  <c r="D863" i="1"/>
  <c r="F863" i="1"/>
  <c r="K863" i="3" s="1"/>
  <c r="E863" i="1"/>
  <c r="G863" i="1"/>
  <c r="I863" i="1" s="1"/>
  <c r="M863" i="3" s="1"/>
  <c r="D855" i="1"/>
  <c r="F855" i="1"/>
  <c r="K855" i="3" s="1"/>
  <c r="E855" i="1"/>
  <c r="D847" i="1"/>
  <c r="F847" i="1"/>
  <c r="K847" i="3" s="1"/>
  <c r="E847" i="1"/>
  <c r="D839" i="1"/>
  <c r="F839" i="1"/>
  <c r="K839" i="3" s="1"/>
  <c r="G839" i="1"/>
  <c r="I839" i="1" s="1"/>
  <c r="M839" i="3" s="1"/>
  <c r="E839" i="1"/>
  <c r="D831" i="1"/>
  <c r="F831" i="1"/>
  <c r="K831" i="3" s="1"/>
  <c r="G831" i="1"/>
  <c r="I831" i="1" s="1"/>
  <c r="M831" i="3" s="1"/>
  <c r="D823" i="1"/>
  <c r="F823" i="1"/>
  <c r="K823" i="3" s="1"/>
  <c r="G823" i="1"/>
  <c r="I823" i="1" s="1"/>
  <c r="M823" i="3" s="1"/>
  <c r="D815" i="1"/>
  <c r="F815" i="1"/>
  <c r="K815" i="3" s="1"/>
  <c r="G815" i="1"/>
  <c r="I815" i="1" s="1"/>
  <c r="M815" i="3" s="1"/>
  <c r="D807" i="1"/>
  <c r="E807" i="1"/>
  <c r="F807" i="1"/>
  <c r="K807" i="3" s="1"/>
  <c r="G807" i="1"/>
  <c r="I807" i="1" s="1"/>
  <c r="M807" i="3" s="1"/>
  <c r="D799" i="1"/>
  <c r="F799" i="1"/>
  <c r="K799" i="3" s="1"/>
  <c r="E799" i="1"/>
  <c r="G799" i="1"/>
  <c r="I799" i="1" s="1"/>
  <c r="M799" i="3" s="1"/>
  <c r="D791" i="1"/>
  <c r="F791" i="1"/>
  <c r="K791" i="3" s="1"/>
  <c r="G791" i="1"/>
  <c r="I791" i="1" s="1"/>
  <c r="M791" i="3" s="1"/>
  <c r="E791" i="1"/>
  <c r="D783" i="1"/>
  <c r="F783" i="1"/>
  <c r="K783" i="3" s="1"/>
  <c r="E783" i="1"/>
  <c r="G783" i="1"/>
  <c r="I783" i="1" s="1"/>
  <c r="M783" i="3" s="1"/>
  <c r="D775" i="1"/>
  <c r="F775" i="1"/>
  <c r="K775" i="3" s="1"/>
  <c r="G775" i="1"/>
  <c r="I775" i="1" s="1"/>
  <c r="M775" i="3" s="1"/>
  <c r="E775" i="1"/>
  <c r="D767" i="1"/>
  <c r="F767" i="1"/>
  <c r="K767" i="3" s="1"/>
  <c r="G767" i="1"/>
  <c r="I767" i="1" s="1"/>
  <c r="M767" i="3" s="1"/>
  <c r="E767" i="1"/>
  <c r="D759" i="1"/>
  <c r="F759" i="1"/>
  <c r="K759" i="3" s="1"/>
  <c r="G759" i="1"/>
  <c r="I759" i="1" s="1"/>
  <c r="M759" i="3" s="1"/>
  <c r="E759" i="1"/>
  <c r="F751" i="1"/>
  <c r="K751" i="3" s="1"/>
  <c r="G751" i="1"/>
  <c r="I751" i="1" s="1"/>
  <c r="M751" i="3" s="1"/>
  <c r="E751" i="1"/>
  <c r="F743" i="1"/>
  <c r="K743" i="3" s="1"/>
  <c r="G743" i="1"/>
  <c r="I743" i="1" s="1"/>
  <c r="M743" i="3" s="1"/>
  <c r="E743" i="1"/>
  <c r="F735" i="1"/>
  <c r="K735" i="3" s="1"/>
  <c r="G735" i="1"/>
  <c r="I735" i="1" s="1"/>
  <c r="M735" i="3" s="1"/>
  <c r="E735" i="1"/>
  <c r="F727" i="1"/>
  <c r="K727" i="3" s="1"/>
  <c r="G727" i="1"/>
  <c r="I727" i="1" s="1"/>
  <c r="M727" i="3" s="1"/>
  <c r="E727" i="1"/>
  <c r="F719" i="1"/>
  <c r="K719" i="3" s="1"/>
  <c r="G719" i="1"/>
  <c r="I719" i="1" s="1"/>
  <c r="M719" i="3" s="1"/>
  <c r="E719" i="1"/>
  <c r="F711" i="1"/>
  <c r="K711" i="3" s="1"/>
  <c r="G711" i="1"/>
  <c r="I711" i="1" s="1"/>
  <c r="M711" i="3" s="1"/>
  <c r="E711" i="1"/>
  <c r="F703" i="1"/>
  <c r="K703" i="3" s="1"/>
  <c r="G703" i="1"/>
  <c r="I703" i="1" s="1"/>
  <c r="M703" i="3" s="1"/>
  <c r="E703" i="1"/>
  <c r="F695" i="1"/>
  <c r="K695" i="3" s="1"/>
  <c r="G695" i="1"/>
  <c r="I695" i="1" s="1"/>
  <c r="M695" i="3" s="1"/>
  <c r="E695" i="1"/>
  <c r="F687" i="1"/>
  <c r="K687" i="3" s="1"/>
  <c r="G687" i="1"/>
  <c r="I687" i="1" s="1"/>
  <c r="M687" i="3" s="1"/>
  <c r="E687" i="1"/>
  <c r="F679" i="1"/>
  <c r="K679" i="3" s="1"/>
  <c r="G679" i="1"/>
  <c r="I679" i="1" s="1"/>
  <c r="M679" i="3" s="1"/>
  <c r="E679" i="1"/>
  <c r="F671" i="1"/>
  <c r="K671" i="3" s="1"/>
  <c r="G671" i="1"/>
  <c r="I671" i="1" s="1"/>
  <c r="M671" i="3" s="1"/>
  <c r="E671" i="1"/>
  <c r="F663" i="1"/>
  <c r="K663" i="3" s="1"/>
  <c r="G663" i="1"/>
  <c r="I663" i="1" s="1"/>
  <c r="M663" i="3" s="1"/>
  <c r="E663" i="1"/>
  <c r="F655" i="1"/>
  <c r="K655" i="3" s="1"/>
  <c r="G655" i="1"/>
  <c r="I655" i="1" s="1"/>
  <c r="M655" i="3" s="1"/>
  <c r="E655" i="1"/>
  <c r="F647" i="1"/>
  <c r="K647" i="3" s="1"/>
  <c r="G647" i="1"/>
  <c r="I647" i="1" s="1"/>
  <c r="M647" i="3" s="1"/>
  <c r="E647" i="1"/>
  <c r="F639" i="1"/>
  <c r="K639" i="3" s="1"/>
  <c r="G639" i="1"/>
  <c r="I639" i="1" s="1"/>
  <c r="M639" i="3" s="1"/>
  <c r="E639" i="1"/>
  <c r="F631" i="1"/>
  <c r="K631" i="3" s="1"/>
  <c r="G631" i="1"/>
  <c r="I631" i="1" s="1"/>
  <c r="M631" i="3" s="1"/>
  <c r="E631" i="1"/>
  <c r="F623" i="1"/>
  <c r="K623" i="3" s="1"/>
  <c r="G623" i="1"/>
  <c r="I623" i="1" s="1"/>
  <c r="M623" i="3" s="1"/>
  <c r="E623" i="1"/>
  <c r="F615" i="1"/>
  <c r="K615" i="3" s="1"/>
  <c r="G615" i="1"/>
  <c r="I615" i="1" s="1"/>
  <c r="M615" i="3" s="1"/>
  <c r="E615" i="1"/>
  <c r="F607" i="1"/>
  <c r="K607" i="3" s="1"/>
  <c r="G607" i="1"/>
  <c r="I607" i="1" s="1"/>
  <c r="M607" i="3" s="1"/>
  <c r="E607" i="1"/>
  <c r="F599" i="1"/>
  <c r="K599" i="3" s="1"/>
  <c r="G599" i="1"/>
  <c r="I599" i="1" s="1"/>
  <c r="M599" i="3" s="1"/>
  <c r="E599" i="1"/>
  <c r="F591" i="1"/>
  <c r="K591" i="3" s="1"/>
  <c r="G591" i="1"/>
  <c r="I591" i="1" s="1"/>
  <c r="M591" i="3" s="1"/>
  <c r="E591" i="1"/>
  <c r="F583" i="1"/>
  <c r="K583" i="3" s="1"/>
  <c r="G583" i="1"/>
  <c r="I583" i="1" s="1"/>
  <c r="M583" i="3" s="1"/>
  <c r="E583" i="1"/>
  <c r="F575" i="1"/>
  <c r="K575" i="3" s="1"/>
  <c r="G575" i="1"/>
  <c r="I575" i="1" s="1"/>
  <c r="M575" i="3" s="1"/>
  <c r="E575" i="1"/>
  <c r="F567" i="1"/>
  <c r="K567" i="3" s="1"/>
  <c r="G567" i="1"/>
  <c r="I567" i="1" s="1"/>
  <c r="M567" i="3" s="1"/>
  <c r="E567" i="1"/>
  <c r="F559" i="1"/>
  <c r="K559" i="3" s="1"/>
  <c r="G559" i="1"/>
  <c r="I559" i="1" s="1"/>
  <c r="M559" i="3" s="1"/>
  <c r="E559" i="1"/>
  <c r="F551" i="1"/>
  <c r="K551" i="3" s="1"/>
  <c r="G551" i="1"/>
  <c r="I551" i="1" s="1"/>
  <c r="M551" i="3" s="1"/>
  <c r="E551" i="1"/>
  <c r="F543" i="1"/>
  <c r="K543" i="3" s="1"/>
  <c r="G543" i="1"/>
  <c r="I543" i="1" s="1"/>
  <c r="M543" i="3" s="1"/>
  <c r="E543" i="1"/>
  <c r="F535" i="1"/>
  <c r="K535" i="3" s="1"/>
  <c r="G535" i="1"/>
  <c r="I535" i="1" s="1"/>
  <c r="M535" i="3" s="1"/>
  <c r="E535" i="1"/>
  <c r="F527" i="1"/>
  <c r="K527" i="3" s="1"/>
  <c r="G527" i="1"/>
  <c r="I527" i="1" s="1"/>
  <c r="M527" i="3" s="1"/>
  <c r="E527" i="1"/>
  <c r="F519" i="1"/>
  <c r="K519" i="3" s="1"/>
  <c r="G519" i="1"/>
  <c r="I519" i="1" s="1"/>
  <c r="M519" i="3" s="1"/>
  <c r="E519" i="1"/>
  <c r="F511" i="1"/>
  <c r="K511" i="3" s="1"/>
  <c r="G511" i="1"/>
  <c r="I511" i="1" s="1"/>
  <c r="M511" i="3" s="1"/>
  <c r="E511" i="1"/>
  <c r="F503" i="1"/>
  <c r="K503" i="3" s="1"/>
  <c r="G503" i="1"/>
  <c r="I503" i="1" s="1"/>
  <c r="M503" i="3" s="1"/>
  <c r="E503" i="1"/>
  <c r="F495" i="1"/>
  <c r="K495" i="3" s="1"/>
  <c r="D495" i="1"/>
  <c r="G495" i="1"/>
  <c r="I495" i="1" s="1"/>
  <c r="M495" i="3" s="1"/>
  <c r="E495" i="1"/>
  <c r="F487" i="1"/>
  <c r="K487" i="3" s="1"/>
  <c r="D487" i="1"/>
  <c r="G487" i="1"/>
  <c r="I487" i="1" s="1"/>
  <c r="M487" i="3" s="1"/>
  <c r="E487" i="1"/>
  <c r="F479" i="1"/>
  <c r="K479" i="3" s="1"/>
  <c r="D479" i="1"/>
  <c r="G479" i="1"/>
  <c r="I479" i="1" s="1"/>
  <c r="M479" i="3" s="1"/>
  <c r="E479" i="1"/>
  <c r="B785" i="1"/>
  <c r="L785" i="3" s="1"/>
  <c r="B784" i="1"/>
  <c r="L784" i="3" s="1"/>
  <c r="B889" i="1"/>
  <c r="L889" i="3" s="1"/>
  <c r="G889" i="1"/>
  <c r="I889" i="1" s="1"/>
  <c r="M889" i="3" s="1"/>
  <c r="F896" i="1"/>
  <c r="K896" i="3" s="1"/>
  <c r="F888" i="1"/>
  <c r="K888" i="3" s="1"/>
  <c r="F880" i="1"/>
  <c r="K880" i="3" s="1"/>
  <c r="F872" i="1"/>
  <c r="K872" i="3" s="1"/>
  <c r="F864" i="1"/>
  <c r="K864" i="3" s="1"/>
  <c r="F856" i="1"/>
  <c r="K856" i="3" s="1"/>
  <c r="E873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C881" i="1"/>
  <c r="C872" i="1"/>
  <c r="C817" i="1"/>
  <c r="C808" i="1"/>
  <c r="B825" i="1"/>
  <c r="L825" i="3" s="1"/>
  <c r="B793" i="1"/>
  <c r="L793" i="3" s="1"/>
  <c r="B769" i="1"/>
  <c r="L769" i="3" s="1"/>
  <c r="B737" i="1"/>
  <c r="L737" i="3" s="1"/>
  <c r="C889" i="1"/>
  <c r="C880" i="1"/>
  <c r="B897" i="1"/>
  <c r="L897" i="3" s="1"/>
  <c r="B857" i="1"/>
  <c r="L857" i="3" s="1"/>
  <c r="B888" i="1"/>
  <c r="L888" i="3" s="1"/>
  <c r="B856" i="1"/>
  <c r="L856" i="3" s="1"/>
  <c r="B696" i="1"/>
  <c r="L696" i="3" s="1"/>
  <c r="B865" i="1"/>
  <c r="L865" i="3" s="1"/>
  <c r="B705" i="1"/>
  <c r="L705" i="3" s="1"/>
  <c r="B864" i="1"/>
  <c r="L864" i="3" s="1"/>
  <c r="B704" i="1"/>
  <c r="L704" i="3" s="1"/>
  <c r="B873" i="1"/>
  <c r="L873" i="3" s="1"/>
  <c r="B777" i="1"/>
  <c r="L777" i="3" s="1"/>
  <c r="B872" i="1"/>
  <c r="L872" i="3" s="1"/>
  <c r="B776" i="1"/>
  <c r="L776" i="3" s="1"/>
  <c r="B881" i="1"/>
  <c r="L881" i="3" s="1"/>
  <c r="A895" i="3"/>
  <c r="H895" i="3" s="1"/>
  <c r="C895" i="1"/>
  <c r="B895" i="1"/>
  <c r="L895" i="3" s="1"/>
  <c r="A887" i="3"/>
  <c r="C887" i="1"/>
  <c r="B887" i="1"/>
  <c r="L887" i="3" s="1"/>
  <c r="A879" i="3"/>
  <c r="I879" i="3" s="1"/>
  <c r="C879" i="1"/>
  <c r="B879" i="1"/>
  <c r="L879" i="3" s="1"/>
  <c r="A871" i="3"/>
  <c r="G871" i="3" s="1"/>
  <c r="C871" i="1"/>
  <c r="B871" i="1"/>
  <c r="L871" i="3" s="1"/>
  <c r="A863" i="3"/>
  <c r="C863" i="1"/>
  <c r="B863" i="1"/>
  <c r="L863" i="3" s="1"/>
  <c r="A855" i="3"/>
  <c r="C855" i="1"/>
  <c r="B855" i="1"/>
  <c r="L855" i="3" s="1"/>
  <c r="A847" i="3"/>
  <c r="C847" i="1"/>
  <c r="B847" i="1"/>
  <c r="L847" i="3" s="1"/>
  <c r="A839" i="3"/>
  <c r="B839" i="3" s="1"/>
  <c r="C839" i="1"/>
  <c r="B839" i="1"/>
  <c r="L839" i="3" s="1"/>
  <c r="A831" i="3"/>
  <c r="F831" i="3" s="1"/>
  <c r="C831" i="1"/>
  <c r="B831" i="1"/>
  <c r="L831" i="3" s="1"/>
  <c r="A823" i="3"/>
  <c r="D823" i="3" s="1"/>
  <c r="C823" i="1"/>
  <c r="B823" i="1"/>
  <c r="L823" i="3" s="1"/>
  <c r="A815" i="3"/>
  <c r="B815" i="3" s="1"/>
  <c r="C815" i="1"/>
  <c r="B815" i="1"/>
  <c r="L815" i="3" s="1"/>
  <c r="A807" i="3"/>
  <c r="C807" i="3" s="1"/>
  <c r="C807" i="1"/>
  <c r="B807" i="1"/>
  <c r="L807" i="3" s="1"/>
  <c r="A799" i="3"/>
  <c r="C799" i="1"/>
  <c r="B799" i="1"/>
  <c r="L799" i="3" s="1"/>
  <c r="A791" i="3"/>
  <c r="D791" i="3" s="1"/>
  <c r="C791" i="1"/>
  <c r="B791" i="1"/>
  <c r="L791" i="3" s="1"/>
  <c r="A783" i="3"/>
  <c r="C783" i="1"/>
  <c r="B783" i="1"/>
  <c r="L783" i="3" s="1"/>
  <c r="A775" i="3"/>
  <c r="C775" i="1"/>
  <c r="B775" i="1"/>
  <c r="L775" i="3" s="1"/>
  <c r="A767" i="3"/>
  <c r="G767" i="3" s="1"/>
  <c r="C767" i="1"/>
  <c r="B767" i="1"/>
  <c r="L767" i="3" s="1"/>
  <c r="A759" i="3"/>
  <c r="C759" i="1"/>
  <c r="B759" i="1"/>
  <c r="L759" i="3" s="1"/>
  <c r="A751" i="3"/>
  <c r="C751" i="3" s="1"/>
  <c r="C751" i="1"/>
  <c r="D751" i="1"/>
  <c r="B751" i="1"/>
  <c r="L751" i="3" s="1"/>
  <c r="A743" i="3"/>
  <c r="C743" i="1"/>
  <c r="D743" i="1"/>
  <c r="B743" i="1"/>
  <c r="L743" i="3" s="1"/>
  <c r="A735" i="3"/>
  <c r="D735" i="3" s="1"/>
  <c r="C735" i="1"/>
  <c r="D735" i="1"/>
  <c r="B735" i="1"/>
  <c r="L735" i="3" s="1"/>
  <c r="A727" i="3"/>
  <c r="C727" i="1"/>
  <c r="D727" i="1"/>
  <c r="B727" i="1"/>
  <c r="L727" i="3" s="1"/>
  <c r="A719" i="3"/>
  <c r="G719" i="3" s="1"/>
  <c r="C719" i="1"/>
  <c r="D719" i="1"/>
  <c r="B719" i="1"/>
  <c r="L719" i="3" s="1"/>
  <c r="A711" i="3"/>
  <c r="C711" i="1"/>
  <c r="D711" i="1"/>
  <c r="B711" i="1"/>
  <c r="L711" i="3" s="1"/>
  <c r="A703" i="3"/>
  <c r="I703" i="3" s="1"/>
  <c r="C703" i="1"/>
  <c r="D703" i="1"/>
  <c r="B703" i="1"/>
  <c r="L703" i="3" s="1"/>
  <c r="A695" i="3"/>
  <c r="C695" i="1"/>
  <c r="D695" i="1"/>
  <c r="B695" i="1"/>
  <c r="L695" i="3" s="1"/>
  <c r="A687" i="3"/>
  <c r="E687" i="3" s="1"/>
  <c r="C687" i="1"/>
  <c r="D687" i="1"/>
  <c r="B687" i="1"/>
  <c r="L687" i="3" s="1"/>
  <c r="A679" i="3"/>
  <c r="C679" i="1"/>
  <c r="D679" i="1"/>
  <c r="B679" i="1"/>
  <c r="L679" i="3" s="1"/>
  <c r="A671" i="3"/>
  <c r="G671" i="3" s="1"/>
  <c r="C671" i="1"/>
  <c r="D671" i="1"/>
  <c r="B671" i="1"/>
  <c r="L671" i="3" s="1"/>
  <c r="A663" i="3"/>
  <c r="C663" i="1"/>
  <c r="D663" i="1"/>
  <c r="B663" i="1"/>
  <c r="L663" i="3" s="1"/>
  <c r="A655" i="3"/>
  <c r="F655" i="3" s="1"/>
  <c r="C655" i="1"/>
  <c r="D655" i="1"/>
  <c r="B655" i="1"/>
  <c r="L655" i="3" s="1"/>
  <c r="A647" i="3"/>
  <c r="D647" i="3" s="1"/>
  <c r="C647" i="1"/>
  <c r="D647" i="1"/>
  <c r="B647" i="1"/>
  <c r="L647" i="3" s="1"/>
  <c r="A639" i="3"/>
  <c r="B639" i="3" s="1"/>
  <c r="C639" i="1"/>
  <c r="D639" i="1"/>
  <c r="B639" i="1"/>
  <c r="L639" i="3" s="1"/>
  <c r="A631" i="3"/>
  <c r="C631" i="1"/>
  <c r="D631" i="1"/>
  <c r="B631" i="1"/>
  <c r="L631" i="3" s="1"/>
  <c r="A623" i="3"/>
  <c r="C623" i="1"/>
  <c r="D623" i="1"/>
  <c r="B623" i="1"/>
  <c r="L623" i="3" s="1"/>
  <c r="A615" i="3"/>
  <c r="C615" i="1"/>
  <c r="D615" i="1"/>
  <c r="B615" i="1"/>
  <c r="L615" i="3" s="1"/>
  <c r="A607" i="3"/>
  <c r="B607" i="3" s="1"/>
  <c r="C607" i="1"/>
  <c r="D607" i="1"/>
  <c r="B607" i="1"/>
  <c r="L607" i="3" s="1"/>
  <c r="A599" i="3"/>
  <c r="C599" i="1"/>
  <c r="D599" i="1"/>
  <c r="B599" i="1"/>
  <c r="L599" i="3" s="1"/>
  <c r="A591" i="3"/>
  <c r="F591" i="3" s="1"/>
  <c r="C591" i="1"/>
  <c r="D591" i="1"/>
  <c r="B591" i="1"/>
  <c r="L591" i="3" s="1"/>
  <c r="A583" i="3"/>
  <c r="C583" i="1"/>
  <c r="D583" i="1"/>
  <c r="B583" i="1"/>
  <c r="L583" i="3" s="1"/>
  <c r="A575" i="3"/>
  <c r="E575" i="3" s="1"/>
  <c r="C575" i="1"/>
  <c r="D575" i="1"/>
  <c r="B575" i="1"/>
  <c r="L575" i="3" s="1"/>
  <c r="A567" i="3"/>
  <c r="C567" i="1"/>
  <c r="D567" i="1"/>
  <c r="B567" i="1"/>
  <c r="L567" i="3" s="1"/>
  <c r="A559" i="3"/>
  <c r="B559" i="3" s="1"/>
  <c r="C559" i="1"/>
  <c r="D559" i="1"/>
  <c r="B559" i="1"/>
  <c r="L559" i="3" s="1"/>
  <c r="A551" i="3"/>
  <c r="C551" i="1"/>
  <c r="D551" i="1"/>
  <c r="B551" i="1"/>
  <c r="L551" i="3" s="1"/>
  <c r="A543" i="3"/>
  <c r="B543" i="3" s="1"/>
  <c r="C543" i="1"/>
  <c r="D543" i="1"/>
  <c r="B543" i="1"/>
  <c r="L543" i="3" s="1"/>
  <c r="A535" i="3"/>
  <c r="C535" i="1"/>
  <c r="D535" i="1"/>
  <c r="B535" i="1"/>
  <c r="L535" i="3" s="1"/>
  <c r="A527" i="3"/>
  <c r="C527" i="3" s="1"/>
  <c r="C527" i="1"/>
  <c r="D527" i="1"/>
  <c r="B527" i="1"/>
  <c r="L527" i="3" s="1"/>
  <c r="C519" i="1"/>
  <c r="D519" i="1"/>
  <c r="B519" i="1"/>
  <c r="L519" i="3" s="1"/>
  <c r="C511" i="1"/>
  <c r="D511" i="1"/>
  <c r="B511" i="1"/>
  <c r="L511" i="3" s="1"/>
  <c r="C503" i="1"/>
  <c r="D503" i="1"/>
  <c r="B503" i="1"/>
  <c r="L503" i="3" s="1"/>
  <c r="C495" i="1"/>
  <c r="B495" i="1"/>
  <c r="L495" i="3" s="1"/>
  <c r="C487" i="1"/>
  <c r="B487" i="1"/>
  <c r="L487" i="3" s="1"/>
  <c r="C479" i="1"/>
  <c r="B479" i="1"/>
  <c r="L479" i="3" s="1"/>
  <c r="B894" i="1"/>
  <c r="L894" i="3" s="1"/>
  <c r="B886" i="1"/>
  <c r="L886" i="3" s="1"/>
  <c r="B878" i="1"/>
  <c r="L878" i="3" s="1"/>
  <c r="B870" i="1"/>
  <c r="L870" i="3" s="1"/>
  <c r="B862" i="1"/>
  <c r="L862" i="3" s="1"/>
  <c r="B854" i="1"/>
  <c r="L854" i="3" s="1"/>
  <c r="B846" i="1"/>
  <c r="L846" i="3" s="1"/>
  <c r="B838" i="1"/>
  <c r="L838" i="3" s="1"/>
  <c r="B830" i="1"/>
  <c r="L830" i="3" s="1"/>
  <c r="B822" i="1"/>
  <c r="L822" i="3" s="1"/>
  <c r="B814" i="1"/>
  <c r="L814" i="3" s="1"/>
  <c r="B806" i="1"/>
  <c r="L806" i="3" s="1"/>
  <c r="B798" i="1"/>
  <c r="L798" i="3" s="1"/>
  <c r="B790" i="1"/>
  <c r="L790" i="3" s="1"/>
  <c r="B782" i="1"/>
  <c r="L782" i="3" s="1"/>
  <c r="B774" i="1"/>
  <c r="L774" i="3" s="1"/>
  <c r="B766" i="1"/>
  <c r="L766" i="3" s="1"/>
  <c r="B758" i="1"/>
  <c r="L758" i="3" s="1"/>
  <c r="B750" i="1"/>
  <c r="L750" i="3" s="1"/>
  <c r="B742" i="1"/>
  <c r="L742" i="3" s="1"/>
  <c r="B734" i="1"/>
  <c r="L734" i="3" s="1"/>
  <c r="B726" i="1"/>
  <c r="L726" i="3" s="1"/>
  <c r="B718" i="1"/>
  <c r="L718" i="3" s="1"/>
  <c r="B710" i="1"/>
  <c r="L710" i="3" s="1"/>
  <c r="B702" i="1"/>
  <c r="L702" i="3" s="1"/>
  <c r="B694" i="1"/>
  <c r="L694" i="3" s="1"/>
  <c r="B686" i="1"/>
  <c r="L686" i="3" s="1"/>
  <c r="B678" i="1"/>
  <c r="L678" i="3" s="1"/>
  <c r="B670" i="1"/>
  <c r="L670" i="3" s="1"/>
  <c r="B662" i="1"/>
  <c r="L662" i="3" s="1"/>
  <c r="B654" i="1"/>
  <c r="L654" i="3" s="1"/>
  <c r="B646" i="1"/>
  <c r="L646" i="3" s="1"/>
  <c r="B638" i="1"/>
  <c r="L638" i="3" s="1"/>
  <c r="B630" i="1"/>
  <c r="L630" i="3" s="1"/>
  <c r="B622" i="1"/>
  <c r="L622" i="3" s="1"/>
  <c r="B614" i="1"/>
  <c r="L614" i="3" s="1"/>
  <c r="B606" i="1"/>
  <c r="L606" i="3" s="1"/>
  <c r="B598" i="1"/>
  <c r="L598" i="3" s="1"/>
  <c r="B590" i="1"/>
  <c r="L590" i="3" s="1"/>
  <c r="B582" i="1"/>
  <c r="L582" i="3" s="1"/>
  <c r="B574" i="1"/>
  <c r="L574" i="3" s="1"/>
  <c r="B566" i="1"/>
  <c r="L566" i="3" s="1"/>
  <c r="B558" i="1"/>
  <c r="L558" i="3" s="1"/>
  <c r="B550" i="1"/>
  <c r="L550" i="3" s="1"/>
  <c r="B542" i="1"/>
  <c r="L542" i="3" s="1"/>
  <c r="B534" i="1"/>
  <c r="L534" i="3" s="1"/>
  <c r="B526" i="1"/>
  <c r="L526" i="3" s="1"/>
  <c r="G896" i="1"/>
  <c r="I896" i="1" s="1"/>
  <c r="M896" i="3" s="1"/>
  <c r="G888" i="1"/>
  <c r="I888" i="1" s="1"/>
  <c r="M888" i="3" s="1"/>
  <c r="G880" i="1"/>
  <c r="I880" i="1" s="1"/>
  <c r="M880" i="3" s="1"/>
  <c r="G872" i="1"/>
  <c r="I872" i="1" s="1"/>
  <c r="M872" i="3" s="1"/>
  <c r="G864" i="1"/>
  <c r="I864" i="1" s="1"/>
  <c r="M864" i="3" s="1"/>
  <c r="G856" i="1"/>
  <c r="I856" i="1" s="1"/>
  <c r="M856" i="3" s="1"/>
  <c r="E896" i="1"/>
  <c r="E888" i="1"/>
  <c r="E880" i="1"/>
  <c r="E872" i="1"/>
  <c r="E864" i="1"/>
  <c r="E856" i="1"/>
  <c r="E848" i="1"/>
  <c r="E840" i="1"/>
  <c r="E832" i="1"/>
  <c r="E824" i="1"/>
  <c r="E816" i="1"/>
  <c r="E808" i="1"/>
  <c r="E800" i="1"/>
  <c r="E792" i="1"/>
  <c r="E784" i="1"/>
  <c r="E776" i="1"/>
  <c r="A1829" i="3"/>
  <c r="A1821" i="3"/>
  <c r="A1813" i="3"/>
  <c r="A1805" i="3"/>
  <c r="A1797" i="3"/>
  <c r="A1789" i="3"/>
  <c r="A1781" i="3"/>
  <c r="A1773" i="3"/>
  <c r="B879" i="3"/>
  <c r="C879" i="3"/>
  <c r="D879" i="3"/>
  <c r="E879" i="3"/>
  <c r="E815" i="3"/>
  <c r="F815" i="3"/>
  <c r="G815" i="3"/>
  <c r="H815" i="3"/>
  <c r="C775" i="3"/>
  <c r="E751" i="3"/>
  <c r="C735" i="3"/>
  <c r="F735" i="3"/>
  <c r="G735" i="3"/>
  <c r="E719" i="3"/>
  <c r="F719" i="3"/>
  <c r="D703" i="3"/>
  <c r="G703" i="3"/>
  <c r="G687" i="3"/>
  <c r="H687" i="3"/>
  <c r="I687" i="3"/>
  <c r="B671" i="3"/>
  <c r="E671" i="3"/>
  <c r="F639" i="3"/>
  <c r="G639" i="3"/>
  <c r="H639" i="3"/>
  <c r="D623" i="3"/>
  <c r="D607" i="3"/>
  <c r="E607" i="3"/>
  <c r="B575" i="3"/>
  <c r="C575" i="3"/>
  <c r="C559" i="3"/>
  <c r="G559" i="3"/>
  <c r="D543" i="3"/>
  <c r="E543" i="3"/>
  <c r="C894" i="3"/>
  <c r="E894" i="3"/>
  <c r="G894" i="3"/>
  <c r="H894" i="3"/>
  <c r="B870" i="3"/>
  <c r="F862" i="3"/>
  <c r="F830" i="3"/>
  <c r="G830" i="3"/>
  <c r="I830" i="3"/>
  <c r="E798" i="3"/>
  <c r="F798" i="3"/>
  <c r="H798" i="3"/>
  <c r="G766" i="3"/>
  <c r="F758" i="3"/>
  <c r="I750" i="3"/>
  <c r="B734" i="3"/>
  <c r="E734" i="3"/>
  <c r="F734" i="3"/>
  <c r="G718" i="3"/>
  <c r="C702" i="3"/>
  <c r="D702" i="3"/>
  <c r="E702" i="3"/>
  <c r="I702" i="3"/>
  <c r="F686" i="3"/>
  <c r="D670" i="3"/>
  <c r="D654" i="3"/>
  <c r="G646" i="3"/>
  <c r="C638" i="3"/>
  <c r="E638" i="3"/>
  <c r="F630" i="3"/>
  <c r="E606" i="3"/>
  <c r="H606" i="3"/>
  <c r="E574" i="3"/>
  <c r="F574" i="3"/>
  <c r="G574" i="3"/>
  <c r="H574" i="3"/>
  <c r="G558" i="3"/>
  <c r="G542" i="3"/>
  <c r="H542" i="3"/>
  <c r="H526" i="3"/>
  <c r="F893" i="3"/>
  <c r="B885" i="3"/>
  <c r="F853" i="3"/>
  <c r="C837" i="3"/>
  <c r="H837" i="3"/>
  <c r="I837" i="3"/>
  <c r="B821" i="3"/>
  <c r="C805" i="3"/>
  <c r="I805" i="3"/>
  <c r="B789" i="3"/>
  <c r="C789" i="3"/>
  <c r="D789" i="3"/>
  <c r="E789" i="3"/>
  <c r="F789" i="3"/>
  <c r="G789" i="3"/>
  <c r="H789" i="3"/>
  <c r="I789" i="3"/>
  <c r="I781" i="3"/>
  <c r="B765" i="3"/>
  <c r="C765" i="3"/>
  <c r="F757" i="3"/>
  <c r="D749" i="3"/>
  <c r="C741" i="3"/>
  <c r="B733" i="3"/>
  <c r="C733" i="3"/>
  <c r="D733" i="3"/>
  <c r="E733" i="3"/>
  <c r="F733" i="3"/>
  <c r="G733" i="3"/>
  <c r="H733" i="3"/>
  <c r="I733" i="3"/>
  <c r="C725" i="3"/>
  <c r="E709" i="3"/>
  <c r="I701" i="3"/>
  <c r="B693" i="3"/>
  <c r="D693" i="3"/>
  <c r="C693" i="3"/>
  <c r="E693" i="3"/>
  <c r="D661" i="3"/>
  <c r="I661" i="3"/>
  <c r="H645" i="3"/>
  <c r="B629" i="3"/>
  <c r="I629" i="3"/>
  <c r="E621" i="3"/>
  <c r="C613" i="3"/>
  <c r="B597" i="3"/>
  <c r="C597" i="3"/>
  <c r="H597" i="3"/>
  <c r="I597" i="3"/>
  <c r="H581" i="3"/>
  <c r="D549" i="3"/>
  <c r="D541" i="3"/>
  <c r="B533" i="3"/>
  <c r="C533" i="3"/>
  <c r="H533" i="3"/>
  <c r="I533" i="3"/>
  <c r="G525" i="3"/>
  <c r="I892" i="3"/>
  <c r="D876" i="3"/>
  <c r="F876" i="3"/>
  <c r="G876" i="3"/>
  <c r="H876" i="3"/>
  <c r="I876" i="3"/>
  <c r="B860" i="3"/>
  <c r="G844" i="3"/>
  <c r="H844" i="3"/>
  <c r="G828" i="3"/>
  <c r="I820" i="3"/>
  <c r="F812" i="3"/>
  <c r="I812" i="3"/>
  <c r="E804" i="3"/>
  <c r="F780" i="3"/>
  <c r="I780" i="3"/>
  <c r="H764" i="3"/>
  <c r="G756" i="3"/>
  <c r="B748" i="3"/>
  <c r="I748" i="3"/>
  <c r="H732" i="3"/>
  <c r="B716" i="3"/>
  <c r="F716" i="3"/>
  <c r="E716" i="3"/>
  <c r="G716" i="3"/>
  <c r="C708" i="3"/>
  <c r="E700" i="3"/>
  <c r="C684" i="3"/>
  <c r="G684" i="3"/>
  <c r="H684" i="3"/>
  <c r="I684" i="3"/>
  <c r="F668" i="3"/>
  <c r="H652" i="3"/>
  <c r="I652" i="3"/>
  <c r="E644" i="3"/>
  <c r="G636" i="3"/>
  <c r="E620" i="3"/>
  <c r="E604" i="3"/>
  <c r="B588" i="3"/>
  <c r="D588" i="3"/>
  <c r="E580" i="3"/>
  <c r="C564" i="3"/>
  <c r="C556" i="3"/>
  <c r="D556" i="3"/>
  <c r="E540" i="3"/>
  <c r="D532" i="3"/>
  <c r="B524" i="3"/>
  <c r="C524" i="3"/>
  <c r="D524" i="3"/>
  <c r="F524" i="3"/>
  <c r="B899" i="3"/>
  <c r="C899" i="3"/>
  <c r="D899" i="3"/>
  <c r="E899" i="3"/>
  <c r="F899" i="3"/>
  <c r="G899" i="3"/>
  <c r="H899" i="3"/>
  <c r="I899" i="3"/>
  <c r="B891" i="3"/>
  <c r="C891" i="3"/>
  <c r="D891" i="3"/>
  <c r="E891" i="3"/>
  <c r="F891" i="3"/>
  <c r="G891" i="3"/>
  <c r="H891" i="3"/>
  <c r="I891" i="3"/>
  <c r="B867" i="3"/>
  <c r="C867" i="3"/>
  <c r="D867" i="3"/>
  <c r="E867" i="3"/>
  <c r="F867" i="3"/>
  <c r="G867" i="3"/>
  <c r="H867" i="3"/>
  <c r="I867" i="3"/>
  <c r="B859" i="3"/>
  <c r="C859" i="3"/>
  <c r="D859" i="3"/>
  <c r="E859" i="3"/>
  <c r="F859" i="3"/>
  <c r="G859" i="3"/>
  <c r="H859" i="3"/>
  <c r="I859" i="3"/>
  <c r="F851" i="3"/>
  <c r="B835" i="3"/>
  <c r="C835" i="3"/>
  <c r="E835" i="3"/>
  <c r="D835" i="3"/>
  <c r="F835" i="3"/>
  <c r="G835" i="3"/>
  <c r="H835" i="3"/>
  <c r="I835" i="3"/>
  <c r="B827" i="3"/>
  <c r="C827" i="3"/>
  <c r="D827" i="3"/>
  <c r="E827" i="3"/>
  <c r="F827" i="3"/>
  <c r="G827" i="3"/>
  <c r="H827" i="3"/>
  <c r="I827" i="3"/>
  <c r="H819" i="3"/>
  <c r="F811" i="3"/>
  <c r="B803" i="3"/>
  <c r="C803" i="3"/>
  <c r="E803" i="3"/>
  <c r="D803" i="3"/>
  <c r="F803" i="3"/>
  <c r="G803" i="3"/>
  <c r="H803" i="3"/>
  <c r="I803" i="3"/>
  <c r="B795" i="3"/>
  <c r="C795" i="3"/>
  <c r="D795" i="3"/>
  <c r="E795" i="3"/>
  <c r="F795" i="3"/>
  <c r="G795" i="3"/>
  <c r="H795" i="3"/>
  <c r="I795" i="3"/>
  <c r="I787" i="3"/>
  <c r="E779" i="3"/>
  <c r="B771" i="3"/>
  <c r="C771" i="3"/>
  <c r="D771" i="3"/>
  <c r="E771" i="3"/>
  <c r="F771" i="3"/>
  <c r="G771" i="3"/>
  <c r="H771" i="3"/>
  <c r="I771" i="3"/>
  <c r="B763" i="3"/>
  <c r="C763" i="3"/>
  <c r="D763" i="3"/>
  <c r="E763" i="3"/>
  <c r="F763" i="3"/>
  <c r="G763" i="3"/>
  <c r="H763" i="3"/>
  <c r="I763" i="3"/>
  <c r="G747" i="3"/>
  <c r="B739" i="3"/>
  <c r="E739" i="3"/>
  <c r="F739" i="3"/>
  <c r="G739" i="3"/>
  <c r="H739" i="3"/>
  <c r="I739" i="3"/>
  <c r="B731" i="3"/>
  <c r="C731" i="3"/>
  <c r="D731" i="3"/>
  <c r="E731" i="3"/>
  <c r="F731" i="3"/>
  <c r="G731" i="3"/>
  <c r="H731" i="3"/>
  <c r="I731" i="3"/>
  <c r="B723" i="3"/>
  <c r="E715" i="3"/>
  <c r="E707" i="3"/>
  <c r="F707" i="3"/>
  <c r="H707" i="3"/>
  <c r="C699" i="3"/>
  <c r="D699" i="3"/>
  <c r="E699" i="3"/>
  <c r="F699" i="3"/>
  <c r="G699" i="3"/>
  <c r="H699" i="3"/>
  <c r="I699" i="3"/>
  <c r="B691" i="3"/>
  <c r="C683" i="3"/>
  <c r="B675" i="3"/>
  <c r="E675" i="3"/>
  <c r="F675" i="3"/>
  <c r="G675" i="3"/>
  <c r="H675" i="3"/>
  <c r="B667" i="3"/>
  <c r="C667" i="3"/>
  <c r="F667" i="3"/>
  <c r="G667" i="3"/>
  <c r="H667" i="3"/>
  <c r="B659" i="3"/>
  <c r="F651" i="3"/>
  <c r="B643" i="3"/>
  <c r="F643" i="3"/>
  <c r="G643" i="3"/>
  <c r="I643" i="3"/>
  <c r="B635" i="3"/>
  <c r="C635" i="3"/>
  <c r="F635" i="3"/>
  <c r="G635" i="3"/>
  <c r="I635" i="3"/>
  <c r="B627" i="3"/>
  <c r="H619" i="3"/>
  <c r="B611" i="3"/>
  <c r="D611" i="3"/>
  <c r="F611" i="3"/>
  <c r="H611" i="3"/>
  <c r="I611" i="3"/>
  <c r="B603" i="3"/>
  <c r="C603" i="3"/>
  <c r="F603" i="3"/>
  <c r="H603" i="3"/>
  <c r="I603" i="3"/>
  <c r="B595" i="3"/>
  <c r="C587" i="3"/>
  <c r="G587" i="3"/>
  <c r="D579" i="3"/>
  <c r="G579" i="3"/>
  <c r="H579" i="3"/>
  <c r="I579" i="3"/>
  <c r="B571" i="3"/>
  <c r="E571" i="3"/>
  <c r="G571" i="3"/>
  <c r="H571" i="3"/>
  <c r="I571" i="3"/>
  <c r="B563" i="3"/>
  <c r="C555" i="3"/>
  <c r="I555" i="3"/>
  <c r="C547" i="3"/>
  <c r="E547" i="3"/>
  <c r="F547" i="3"/>
  <c r="H547" i="3"/>
  <c r="I547" i="3"/>
  <c r="D539" i="3"/>
  <c r="F539" i="3"/>
  <c r="G539" i="3"/>
  <c r="H539" i="3"/>
  <c r="I539" i="3"/>
  <c r="B531" i="3"/>
  <c r="B898" i="3"/>
  <c r="C898" i="3"/>
  <c r="D898" i="3"/>
  <c r="E898" i="3"/>
  <c r="F898" i="3"/>
  <c r="H898" i="3"/>
  <c r="G898" i="3"/>
  <c r="F890" i="3"/>
  <c r="B882" i="3"/>
  <c r="C882" i="3"/>
  <c r="D882" i="3"/>
  <c r="E882" i="3"/>
  <c r="F882" i="3"/>
  <c r="H882" i="3"/>
  <c r="G882" i="3"/>
  <c r="H874" i="3"/>
  <c r="B866" i="3"/>
  <c r="C866" i="3"/>
  <c r="D866" i="3"/>
  <c r="E866" i="3"/>
  <c r="F866" i="3"/>
  <c r="H866" i="3"/>
  <c r="G866" i="3"/>
  <c r="G858" i="3"/>
  <c r="B850" i="3"/>
  <c r="C850" i="3"/>
  <c r="D850" i="3"/>
  <c r="E850" i="3"/>
  <c r="F850" i="3"/>
  <c r="H850" i="3"/>
  <c r="G850" i="3"/>
  <c r="C842" i="3"/>
  <c r="B834" i="3"/>
  <c r="C834" i="3"/>
  <c r="E834" i="3"/>
  <c r="D834" i="3"/>
  <c r="F834" i="3"/>
  <c r="H834" i="3"/>
  <c r="G834" i="3"/>
  <c r="I834" i="3"/>
  <c r="I826" i="3"/>
  <c r="B818" i="3"/>
  <c r="C818" i="3"/>
  <c r="D818" i="3"/>
  <c r="E818" i="3"/>
  <c r="F818" i="3"/>
  <c r="H818" i="3"/>
  <c r="G818" i="3"/>
  <c r="I818" i="3"/>
  <c r="C810" i="3"/>
  <c r="B802" i="3"/>
  <c r="C802" i="3"/>
  <c r="E802" i="3"/>
  <c r="D802" i="3"/>
  <c r="F802" i="3"/>
  <c r="H802" i="3"/>
  <c r="G802" i="3"/>
  <c r="I802" i="3"/>
  <c r="G794" i="3"/>
  <c r="B786" i="3"/>
  <c r="C786" i="3"/>
  <c r="D786" i="3"/>
  <c r="E786" i="3"/>
  <c r="F786" i="3"/>
  <c r="H786" i="3"/>
  <c r="G786" i="3"/>
  <c r="I786" i="3"/>
  <c r="C778" i="3"/>
  <c r="B770" i="3"/>
  <c r="C770" i="3"/>
  <c r="E770" i="3"/>
  <c r="D770" i="3"/>
  <c r="F770" i="3"/>
  <c r="H770" i="3"/>
  <c r="G770" i="3"/>
  <c r="I770" i="3"/>
  <c r="H762" i="3"/>
  <c r="B754" i="3"/>
  <c r="C754" i="3"/>
  <c r="D754" i="3"/>
  <c r="E754" i="3"/>
  <c r="F754" i="3"/>
  <c r="H754" i="3"/>
  <c r="G754" i="3"/>
  <c r="I754" i="3"/>
  <c r="D746" i="3"/>
  <c r="B738" i="3"/>
  <c r="C738" i="3"/>
  <c r="E738" i="3"/>
  <c r="D738" i="3"/>
  <c r="F738" i="3"/>
  <c r="H738" i="3"/>
  <c r="G738" i="3"/>
  <c r="I738" i="3"/>
  <c r="F730" i="3"/>
  <c r="B722" i="3"/>
  <c r="C722" i="3"/>
  <c r="D722" i="3"/>
  <c r="E722" i="3"/>
  <c r="F722" i="3"/>
  <c r="H722" i="3"/>
  <c r="G722" i="3"/>
  <c r="I722" i="3"/>
  <c r="C714" i="3"/>
  <c r="B706" i="3"/>
  <c r="C706" i="3"/>
  <c r="D706" i="3"/>
  <c r="F706" i="3"/>
  <c r="H706" i="3"/>
  <c r="G706" i="3"/>
  <c r="I706" i="3"/>
  <c r="F698" i="3"/>
  <c r="B690" i="3"/>
  <c r="C690" i="3"/>
  <c r="D690" i="3"/>
  <c r="E690" i="3"/>
  <c r="F690" i="3"/>
  <c r="H690" i="3"/>
  <c r="G690" i="3"/>
  <c r="I690" i="3"/>
  <c r="C682" i="3"/>
  <c r="B674" i="3"/>
  <c r="E674" i="3"/>
  <c r="D674" i="3"/>
  <c r="F674" i="3"/>
  <c r="H674" i="3"/>
  <c r="G674" i="3"/>
  <c r="I674" i="3"/>
  <c r="H666" i="3"/>
  <c r="B658" i="3"/>
  <c r="C658" i="3"/>
  <c r="D658" i="3"/>
  <c r="E658" i="3"/>
  <c r="F658" i="3"/>
  <c r="H658" i="3"/>
  <c r="G658" i="3"/>
  <c r="I658" i="3"/>
  <c r="C650" i="3"/>
  <c r="C642" i="3"/>
  <c r="E642" i="3"/>
  <c r="D642" i="3"/>
  <c r="F642" i="3"/>
  <c r="H642" i="3"/>
  <c r="G642" i="3"/>
  <c r="I642" i="3"/>
  <c r="B626" i="3"/>
  <c r="C626" i="3"/>
  <c r="F626" i="3"/>
  <c r="H626" i="3"/>
  <c r="G626" i="3"/>
  <c r="I626" i="3"/>
  <c r="C618" i="3"/>
  <c r="B610" i="3"/>
  <c r="C610" i="3"/>
  <c r="E610" i="3"/>
  <c r="D610" i="3"/>
  <c r="F610" i="3"/>
  <c r="G610" i="3"/>
  <c r="H610" i="3"/>
  <c r="F602" i="3"/>
  <c r="B594" i="3"/>
  <c r="C594" i="3"/>
  <c r="D594" i="3"/>
  <c r="G594" i="3"/>
  <c r="H594" i="3"/>
  <c r="I594" i="3"/>
  <c r="C586" i="3"/>
  <c r="B578" i="3"/>
  <c r="C578" i="3"/>
  <c r="E578" i="3"/>
  <c r="D578" i="3"/>
  <c r="F578" i="3"/>
  <c r="G578" i="3"/>
  <c r="I578" i="3"/>
  <c r="B562" i="3"/>
  <c r="C562" i="3"/>
  <c r="D562" i="3"/>
  <c r="E562" i="3"/>
  <c r="H562" i="3"/>
  <c r="I562" i="3"/>
  <c r="C554" i="3"/>
  <c r="B546" i="3"/>
  <c r="C546" i="3"/>
  <c r="E546" i="3"/>
  <c r="D546" i="3"/>
  <c r="F546" i="3"/>
  <c r="H546" i="3"/>
  <c r="I546" i="3"/>
  <c r="I538" i="3"/>
  <c r="B530" i="3"/>
  <c r="C530" i="3"/>
  <c r="D530" i="3"/>
  <c r="E530" i="3"/>
  <c r="F530" i="3"/>
  <c r="C897" i="3"/>
  <c r="B889" i="3"/>
  <c r="C889" i="3"/>
  <c r="D889" i="3"/>
  <c r="E889" i="3"/>
  <c r="G889" i="3"/>
  <c r="H889" i="3"/>
  <c r="F881" i="3"/>
  <c r="B873" i="3"/>
  <c r="E873" i="3"/>
  <c r="F873" i="3"/>
  <c r="G873" i="3"/>
  <c r="G865" i="3"/>
  <c r="B857" i="3"/>
  <c r="C857" i="3"/>
  <c r="D857" i="3"/>
  <c r="E857" i="3"/>
  <c r="F857" i="3"/>
  <c r="G857" i="3"/>
  <c r="E849" i="3"/>
  <c r="C841" i="3"/>
  <c r="D841" i="3"/>
  <c r="E841" i="3"/>
  <c r="F841" i="3"/>
  <c r="G841" i="3"/>
  <c r="C833" i="3"/>
  <c r="C825" i="3"/>
  <c r="D825" i="3"/>
  <c r="E825" i="3"/>
  <c r="F825" i="3"/>
  <c r="G825" i="3"/>
  <c r="H825" i="3"/>
  <c r="G817" i="3"/>
  <c r="B809" i="3"/>
  <c r="C809" i="3"/>
  <c r="G809" i="3"/>
  <c r="H809" i="3"/>
  <c r="G801" i="3"/>
  <c r="B793" i="3"/>
  <c r="C793" i="3"/>
  <c r="E793" i="3"/>
  <c r="F793" i="3"/>
  <c r="G793" i="3"/>
  <c r="H793" i="3"/>
  <c r="F785" i="3"/>
  <c r="C777" i="3"/>
  <c r="D777" i="3"/>
  <c r="E777" i="3"/>
  <c r="G777" i="3"/>
  <c r="H777" i="3"/>
  <c r="C769" i="3"/>
  <c r="B761" i="3"/>
  <c r="C761" i="3"/>
  <c r="D761" i="3"/>
  <c r="E761" i="3"/>
  <c r="G761" i="3"/>
  <c r="H761" i="3"/>
  <c r="F753" i="3"/>
  <c r="B745" i="3"/>
  <c r="C745" i="3"/>
  <c r="D745" i="3"/>
  <c r="E745" i="3"/>
  <c r="G737" i="3"/>
  <c r="B729" i="3"/>
  <c r="C729" i="3"/>
  <c r="D729" i="3"/>
  <c r="E729" i="3"/>
  <c r="F729" i="3"/>
  <c r="G729" i="3"/>
  <c r="F721" i="3"/>
  <c r="G721" i="3"/>
  <c r="E713" i="3"/>
  <c r="F713" i="3"/>
  <c r="G713" i="3"/>
  <c r="H713" i="3"/>
  <c r="C705" i="3"/>
  <c r="C697" i="3"/>
  <c r="D697" i="3"/>
  <c r="E697" i="3"/>
  <c r="F697" i="3"/>
  <c r="G697" i="3"/>
  <c r="H697" i="3"/>
  <c r="E689" i="3"/>
  <c r="H689" i="3"/>
  <c r="B681" i="3"/>
  <c r="C681" i="3"/>
  <c r="D681" i="3"/>
  <c r="E681" i="3"/>
  <c r="F681" i="3"/>
  <c r="G673" i="3"/>
  <c r="B665" i="3"/>
  <c r="C665" i="3"/>
  <c r="D665" i="3"/>
  <c r="E665" i="3"/>
  <c r="F665" i="3"/>
  <c r="G665" i="3"/>
  <c r="H665" i="3"/>
  <c r="B657" i="3"/>
  <c r="C657" i="3"/>
  <c r="D657" i="3"/>
  <c r="E657" i="3"/>
  <c r="F657" i="3"/>
  <c r="G657" i="3"/>
  <c r="H657" i="3"/>
  <c r="E649" i="3"/>
  <c r="F649" i="3"/>
  <c r="D641" i="3"/>
  <c r="E641" i="3"/>
  <c r="F641" i="3"/>
  <c r="G641" i="3"/>
  <c r="H641" i="3"/>
  <c r="D633" i="3"/>
  <c r="B625" i="3"/>
  <c r="C625" i="3"/>
  <c r="D625" i="3"/>
  <c r="F625" i="3"/>
  <c r="E625" i="3"/>
  <c r="G625" i="3"/>
  <c r="H625" i="3"/>
  <c r="B617" i="3"/>
  <c r="B609" i="3"/>
  <c r="C609" i="3"/>
  <c r="F609" i="3"/>
  <c r="G609" i="3"/>
  <c r="H609" i="3"/>
  <c r="H601" i="3"/>
  <c r="B593" i="3"/>
  <c r="C593" i="3"/>
  <c r="D593" i="3"/>
  <c r="F593" i="3"/>
  <c r="E593" i="3"/>
  <c r="G593" i="3"/>
  <c r="H593" i="3"/>
  <c r="B577" i="3"/>
  <c r="C577" i="3"/>
  <c r="D577" i="3"/>
  <c r="E577" i="3"/>
  <c r="H577" i="3"/>
  <c r="D569" i="3"/>
  <c r="B561" i="3"/>
  <c r="C561" i="3"/>
  <c r="D561" i="3"/>
  <c r="E561" i="3"/>
  <c r="F561" i="3"/>
  <c r="G561" i="3"/>
  <c r="H561" i="3"/>
  <c r="E553" i="3"/>
  <c r="F553" i="3"/>
  <c r="B545" i="3"/>
  <c r="C545" i="3"/>
  <c r="D545" i="3"/>
  <c r="E545" i="3"/>
  <c r="F545" i="3"/>
  <c r="G545" i="3"/>
  <c r="H537" i="3"/>
  <c r="B529" i="3"/>
  <c r="C529" i="3"/>
  <c r="D529" i="3"/>
  <c r="F529" i="3"/>
  <c r="E529" i="3"/>
  <c r="G529" i="3"/>
  <c r="H529" i="3"/>
  <c r="I825" i="3"/>
  <c r="I793" i="3"/>
  <c r="I761" i="3"/>
  <c r="I729" i="3"/>
  <c r="I697" i="3"/>
  <c r="I665" i="3"/>
  <c r="I569" i="3"/>
  <c r="D896" i="3"/>
  <c r="E896" i="3"/>
  <c r="F896" i="3"/>
  <c r="G896" i="3"/>
  <c r="H896" i="3"/>
  <c r="F888" i="3"/>
  <c r="G888" i="3"/>
  <c r="G880" i="3"/>
  <c r="B872" i="3"/>
  <c r="E872" i="3"/>
  <c r="G872" i="3"/>
  <c r="H872" i="3"/>
  <c r="B864" i="3"/>
  <c r="D864" i="3"/>
  <c r="F864" i="3"/>
  <c r="G864" i="3"/>
  <c r="H864" i="3"/>
  <c r="B856" i="3"/>
  <c r="C856" i="3"/>
  <c r="E848" i="3"/>
  <c r="H848" i="3"/>
  <c r="D840" i="3"/>
  <c r="F840" i="3"/>
  <c r="H840" i="3"/>
  <c r="B832" i="3"/>
  <c r="C832" i="3"/>
  <c r="D832" i="3"/>
  <c r="G832" i="3"/>
  <c r="H832" i="3"/>
  <c r="F824" i="3"/>
  <c r="G824" i="3"/>
  <c r="B816" i="3"/>
  <c r="F816" i="3"/>
  <c r="H816" i="3"/>
  <c r="C808" i="3"/>
  <c r="D808" i="3"/>
  <c r="G808" i="3"/>
  <c r="B800" i="3"/>
  <c r="C800" i="3"/>
  <c r="D800" i="3"/>
  <c r="G800" i="3"/>
  <c r="H800" i="3"/>
  <c r="B792" i="3"/>
  <c r="C792" i="3"/>
  <c r="C784" i="3"/>
  <c r="D784" i="3"/>
  <c r="D776" i="3"/>
  <c r="E776" i="3"/>
  <c r="H776" i="3"/>
  <c r="B768" i="3"/>
  <c r="C768" i="3"/>
  <c r="D768" i="3"/>
  <c r="G768" i="3"/>
  <c r="H768" i="3"/>
  <c r="F760" i="3"/>
  <c r="G760" i="3"/>
  <c r="B752" i="3"/>
  <c r="D752" i="3"/>
  <c r="E744" i="3"/>
  <c r="F744" i="3"/>
  <c r="B736" i="3"/>
  <c r="C736" i="3"/>
  <c r="D736" i="3"/>
  <c r="E736" i="3"/>
  <c r="H736" i="3"/>
  <c r="B728" i="3"/>
  <c r="C728" i="3"/>
  <c r="D720" i="3"/>
  <c r="F720" i="3"/>
  <c r="B712" i="3"/>
  <c r="F712" i="3"/>
  <c r="G712" i="3"/>
  <c r="B704" i="3"/>
  <c r="C704" i="3"/>
  <c r="D704" i="3"/>
  <c r="E704" i="3"/>
  <c r="H704" i="3"/>
  <c r="F696" i="3"/>
  <c r="G696" i="3"/>
  <c r="D688" i="3"/>
  <c r="F688" i="3"/>
  <c r="G688" i="3"/>
  <c r="F680" i="3"/>
  <c r="G680" i="3"/>
  <c r="H680" i="3"/>
  <c r="B672" i="3"/>
  <c r="C672" i="3"/>
  <c r="D672" i="3"/>
  <c r="G672" i="3"/>
  <c r="H672" i="3"/>
  <c r="B664" i="3"/>
  <c r="C664" i="3"/>
  <c r="C656" i="3"/>
  <c r="E656" i="3"/>
  <c r="G656" i="3"/>
  <c r="F648" i="3"/>
  <c r="G648" i="3"/>
  <c r="H648" i="3"/>
  <c r="B640" i="3"/>
  <c r="C640" i="3"/>
  <c r="D640" i="3"/>
  <c r="G640" i="3"/>
  <c r="H640" i="3"/>
  <c r="F632" i="3"/>
  <c r="G632" i="3"/>
  <c r="F624" i="3"/>
  <c r="B616" i="3"/>
  <c r="G616" i="3"/>
  <c r="H616" i="3"/>
  <c r="B608" i="3"/>
  <c r="C608" i="3"/>
  <c r="D608" i="3"/>
  <c r="E608" i="3"/>
  <c r="F608" i="3"/>
  <c r="H608" i="3"/>
  <c r="B600" i="3"/>
  <c r="C600" i="3"/>
  <c r="B592" i="3"/>
  <c r="H592" i="3"/>
  <c r="B584" i="3"/>
  <c r="C584" i="3"/>
  <c r="H584" i="3"/>
  <c r="B576" i="3"/>
  <c r="C576" i="3"/>
  <c r="D576" i="3"/>
  <c r="E576" i="3"/>
  <c r="F576" i="3"/>
  <c r="G576" i="3"/>
  <c r="F568" i="3"/>
  <c r="G568" i="3"/>
  <c r="F560" i="3"/>
  <c r="H560" i="3"/>
  <c r="B552" i="3"/>
  <c r="C552" i="3"/>
  <c r="D552" i="3"/>
  <c r="H552" i="3"/>
  <c r="B544" i="3"/>
  <c r="C544" i="3"/>
  <c r="D544" i="3"/>
  <c r="E544" i="3"/>
  <c r="F544" i="3"/>
  <c r="G544" i="3"/>
  <c r="B536" i="3"/>
  <c r="C536" i="3"/>
  <c r="C528" i="3"/>
  <c r="D528" i="3"/>
  <c r="H528" i="3"/>
  <c r="I870" i="3"/>
  <c r="I850" i="3"/>
  <c r="I824" i="3"/>
  <c r="I600" i="3"/>
  <c r="I568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D553" i="3" l="1"/>
  <c r="H585" i="3"/>
  <c r="D649" i="3"/>
  <c r="D689" i="3"/>
  <c r="E721" i="3"/>
  <c r="C753" i="3"/>
  <c r="D785" i="3"/>
  <c r="F817" i="3"/>
  <c r="D849" i="3"/>
  <c r="E881" i="3"/>
  <c r="E538" i="3"/>
  <c r="C602" i="3"/>
  <c r="I634" i="3"/>
  <c r="F666" i="3"/>
  <c r="E698" i="3"/>
  <c r="E730" i="3"/>
  <c r="F762" i="3"/>
  <c r="H794" i="3"/>
  <c r="G826" i="3"/>
  <c r="H858" i="3"/>
  <c r="E890" i="3"/>
  <c r="C553" i="3"/>
  <c r="G585" i="3"/>
  <c r="C649" i="3"/>
  <c r="B689" i="3"/>
  <c r="D721" i="3"/>
  <c r="B753" i="3"/>
  <c r="C785" i="3"/>
  <c r="E817" i="3"/>
  <c r="C849" i="3"/>
  <c r="D881" i="3"/>
  <c r="D538" i="3"/>
  <c r="B602" i="3"/>
  <c r="G634" i="3"/>
  <c r="E666" i="3"/>
  <c r="D698" i="3"/>
  <c r="D730" i="3"/>
  <c r="E762" i="3"/>
  <c r="F794" i="3"/>
  <c r="H826" i="3"/>
  <c r="F858" i="3"/>
  <c r="D890" i="3"/>
  <c r="D585" i="3"/>
  <c r="B849" i="3"/>
  <c r="D666" i="3"/>
  <c r="C730" i="3"/>
  <c r="F826" i="3"/>
  <c r="C698" i="3"/>
  <c r="D762" i="3"/>
  <c r="C585" i="3"/>
  <c r="F634" i="3"/>
  <c r="D794" i="3"/>
  <c r="B890" i="3"/>
  <c r="H617" i="3"/>
  <c r="C881" i="3"/>
  <c r="G617" i="3"/>
  <c r="G570" i="3"/>
  <c r="B585" i="3"/>
  <c r="D570" i="3"/>
  <c r="C634" i="3"/>
  <c r="I698" i="3"/>
  <c r="I730" i="3"/>
  <c r="B762" i="3"/>
  <c r="C794" i="3"/>
  <c r="D826" i="3"/>
  <c r="C858" i="3"/>
  <c r="I543" i="3"/>
  <c r="H655" i="3"/>
  <c r="F703" i="3"/>
  <c r="I751" i="3"/>
  <c r="B553" i="3"/>
  <c r="C721" i="3"/>
  <c r="B785" i="3"/>
  <c r="C538" i="3"/>
  <c r="I570" i="3"/>
  <c r="H634" i="3"/>
  <c r="E794" i="3"/>
  <c r="E858" i="3"/>
  <c r="C890" i="3"/>
  <c r="B538" i="3"/>
  <c r="B666" i="3"/>
  <c r="B698" i="3"/>
  <c r="B730" i="3"/>
  <c r="C762" i="3"/>
  <c r="E826" i="3"/>
  <c r="D858" i="3"/>
  <c r="F617" i="3"/>
  <c r="H649" i="3"/>
  <c r="E617" i="3"/>
  <c r="G649" i="3"/>
  <c r="H721" i="3"/>
  <c r="C570" i="3"/>
  <c r="H602" i="3"/>
  <c r="I666" i="3"/>
  <c r="G698" i="3"/>
  <c r="G730" i="3"/>
  <c r="I762" i="3"/>
  <c r="B794" i="3"/>
  <c r="C826" i="3"/>
  <c r="G890" i="3"/>
  <c r="G543" i="3"/>
  <c r="H607" i="3"/>
  <c r="G655" i="3"/>
  <c r="E703" i="3"/>
  <c r="F751" i="3"/>
  <c r="I839" i="3"/>
  <c r="H753" i="3"/>
  <c r="G785" i="3"/>
  <c r="H817" i="3"/>
  <c r="H849" i="3"/>
  <c r="H881" i="3"/>
  <c r="B570" i="3"/>
  <c r="G602" i="3"/>
  <c r="G547" i="3"/>
  <c r="F556" i="3"/>
  <c r="G596" i="3"/>
  <c r="G652" i="3"/>
  <c r="F748" i="3"/>
  <c r="B788" i="3"/>
  <c r="F844" i="3"/>
  <c r="B565" i="3"/>
  <c r="G605" i="3"/>
  <c r="C661" i="3"/>
  <c r="E725" i="3"/>
  <c r="D606" i="3"/>
  <c r="I670" i="3"/>
  <c r="E838" i="3"/>
  <c r="I527" i="3"/>
  <c r="C607" i="3"/>
  <c r="E524" i="3"/>
  <c r="B661" i="3"/>
  <c r="C606" i="3"/>
  <c r="G734" i="3"/>
  <c r="I774" i="3"/>
  <c r="D575" i="3"/>
  <c r="F671" i="3"/>
  <c r="E877" i="3"/>
  <c r="I871" i="3"/>
  <c r="F577" i="3"/>
  <c r="G577" i="3"/>
  <c r="D609" i="3"/>
  <c r="E609" i="3"/>
  <c r="B641" i="3"/>
  <c r="C641" i="3"/>
  <c r="G681" i="3"/>
  <c r="H681" i="3"/>
  <c r="C713" i="3"/>
  <c r="D713" i="3"/>
  <c r="F745" i="3"/>
  <c r="G745" i="3"/>
  <c r="E809" i="3"/>
  <c r="F809" i="3"/>
  <c r="C873" i="3"/>
  <c r="D873" i="3"/>
  <c r="H530" i="3"/>
  <c r="I530" i="3"/>
  <c r="F562" i="3"/>
  <c r="G562" i="3"/>
  <c r="E594" i="3"/>
  <c r="F594" i="3"/>
  <c r="D626" i="3"/>
  <c r="E626" i="3"/>
  <c r="B556" i="3"/>
  <c r="G556" i="3"/>
  <c r="F588" i="3"/>
  <c r="G588" i="3"/>
  <c r="H588" i="3"/>
  <c r="G620" i="3"/>
  <c r="C620" i="3"/>
  <c r="D620" i="3"/>
  <c r="D652" i="3"/>
  <c r="E652" i="3"/>
  <c r="G748" i="3"/>
  <c r="H748" i="3"/>
  <c r="B780" i="3"/>
  <c r="G780" i="3"/>
  <c r="H780" i="3"/>
  <c r="G812" i="3"/>
  <c r="B812" i="3"/>
  <c r="D812" i="3"/>
  <c r="I844" i="3"/>
  <c r="B844" i="3"/>
  <c r="H565" i="3"/>
  <c r="D565" i="3"/>
  <c r="G565" i="3"/>
  <c r="D597" i="3"/>
  <c r="G597" i="3"/>
  <c r="C629" i="3"/>
  <c r="E629" i="3"/>
  <c r="H629" i="3"/>
  <c r="I693" i="3"/>
  <c r="H693" i="3"/>
  <c r="B725" i="3"/>
  <c r="H725" i="3"/>
  <c r="I725" i="3"/>
  <c r="D765" i="3"/>
  <c r="E765" i="3"/>
  <c r="I765" i="3"/>
  <c r="D805" i="3"/>
  <c r="B805" i="3"/>
  <c r="D869" i="3"/>
  <c r="B869" i="3"/>
  <c r="C869" i="3"/>
  <c r="B542" i="3"/>
  <c r="C542" i="3"/>
  <c r="F542" i="3"/>
  <c r="C574" i="3"/>
  <c r="D574" i="3"/>
  <c r="B638" i="3"/>
  <c r="G638" i="3"/>
  <c r="I638" i="3"/>
  <c r="C670" i="3"/>
  <c r="E670" i="3"/>
  <c r="F670" i="3"/>
  <c r="C766" i="3"/>
  <c r="I766" i="3"/>
  <c r="H766" i="3"/>
  <c r="C830" i="3"/>
  <c r="H830" i="3"/>
  <c r="B862" i="3"/>
  <c r="D862" i="3"/>
  <c r="I862" i="3"/>
  <c r="E862" i="3"/>
  <c r="E640" i="3"/>
  <c r="F640" i="3"/>
  <c r="E672" i="3"/>
  <c r="F672" i="3"/>
  <c r="F704" i="3"/>
  <c r="G704" i="3"/>
  <c r="F736" i="3"/>
  <c r="G736" i="3"/>
  <c r="E768" i="3"/>
  <c r="F768" i="3"/>
  <c r="E800" i="3"/>
  <c r="F800" i="3"/>
  <c r="E832" i="3"/>
  <c r="F832" i="3"/>
  <c r="C864" i="3"/>
  <c r="E864" i="3"/>
  <c r="B896" i="3"/>
  <c r="C896" i="3"/>
  <c r="F660" i="3"/>
  <c r="H660" i="3"/>
  <c r="I852" i="3"/>
  <c r="F852" i="3"/>
  <c r="F669" i="3"/>
  <c r="B669" i="3"/>
  <c r="H813" i="3"/>
  <c r="D813" i="3"/>
  <c r="H806" i="3"/>
  <c r="D806" i="3"/>
  <c r="C680" i="3"/>
  <c r="E680" i="3"/>
  <c r="D712" i="3"/>
  <c r="E712" i="3"/>
  <c r="C744" i="3"/>
  <c r="D744" i="3"/>
  <c r="B776" i="3"/>
  <c r="C776" i="3"/>
  <c r="B579" i="3"/>
  <c r="C579" i="3"/>
  <c r="C611" i="3"/>
  <c r="E611" i="3"/>
  <c r="C643" i="3"/>
  <c r="D643" i="3"/>
  <c r="C675" i="3"/>
  <c r="D675" i="3"/>
  <c r="C707" i="3"/>
  <c r="D707" i="3"/>
  <c r="G692" i="3"/>
  <c r="E527" i="3"/>
  <c r="D527" i="3"/>
  <c r="H527" i="3"/>
  <c r="D559" i="3"/>
  <c r="E559" i="3"/>
  <c r="C591" i="3"/>
  <c r="B591" i="3"/>
  <c r="E591" i="3"/>
  <c r="G623" i="3"/>
  <c r="B623" i="3"/>
  <c r="C623" i="3"/>
  <c r="B655" i="3"/>
  <c r="C655" i="3"/>
  <c r="H553" i="3"/>
  <c r="F585" i="3"/>
  <c r="D617" i="3"/>
  <c r="G689" i="3"/>
  <c r="E753" i="3"/>
  <c r="D817" i="3"/>
  <c r="G849" i="3"/>
  <c r="H538" i="3"/>
  <c r="F570" i="3"/>
  <c r="E602" i="3"/>
  <c r="E634" i="3"/>
  <c r="C539" i="3"/>
  <c r="D571" i="3"/>
  <c r="E603" i="3"/>
  <c r="E635" i="3"/>
  <c r="E667" i="3"/>
  <c r="H703" i="3"/>
  <c r="D719" i="3"/>
  <c r="D751" i="3"/>
  <c r="C666" i="3"/>
  <c r="D739" i="3"/>
  <c r="C719" i="3"/>
  <c r="H540" i="3"/>
  <c r="I540" i="3"/>
  <c r="F540" i="3"/>
  <c r="C540" i="3"/>
  <c r="D540" i="3"/>
  <c r="C668" i="3"/>
  <c r="B668" i="3"/>
  <c r="D668" i="3"/>
  <c r="E668" i="3"/>
  <c r="G668" i="3"/>
  <c r="H668" i="3"/>
  <c r="D764" i="3"/>
  <c r="C764" i="3"/>
  <c r="I764" i="3"/>
  <c r="B764" i="3"/>
  <c r="F764" i="3"/>
  <c r="G764" i="3"/>
  <c r="D860" i="3"/>
  <c r="E860" i="3"/>
  <c r="H860" i="3"/>
  <c r="C860" i="3"/>
  <c r="F860" i="3"/>
  <c r="F549" i="3"/>
  <c r="E549" i="3"/>
  <c r="C549" i="3"/>
  <c r="G549" i="3"/>
  <c r="H549" i="3"/>
  <c r="F677" i="3"/>
  <c r="G677" i="3"/>
  <c r="D677" i="3"/>
  <c r="H677" i="3"/>
  <c r="I677" i="3"/>
  <c r="B677" i="3"/>
  <c r="E749" i="3"/>
  <c r="G749" i="3"/>
  <c r="B749" i="3"/>
  <c r="C749" i="3"/>
  <c r="F749" i="3"/>
  <c r="H749" i="3"/>
  <c r="G853" i="3"/>
  <c r="I853" i="3"/>
  <c r="B853" i="3"/>
  <c r="D853" i="3"/>
  <c r="E853" i="3"/>
  <c r="H853" i="3"/>
  <c r="I590" i="3"/>
  <c r="G590" i="3"/>
  <c r="H590" i="3"/>
  <c r="B590" i="3"/>
  <c r="D590" i="3"/>
  <c r="E590" i="3"/>
  <c r="I656" i="3"/>
  <c r="D656" i="3"/>
  <c r="B656" i="3"/>
  <c r="E583" i="3"/>
  <c r="E783" i="3"/>
  <c r="I604" i="3"/>
  <c r="B604" i="3"/>
  <c r="D604" i="3"/>
  <c r="F604" i="3"/>
  <c r="G604" i="3"/>
  <c r="B700" i="3"/>
  <c r="C700" i="3"/>
  <c r="D700" i="3"/>
  <c r="F700" i="3"/>
  <c r="G700" i="3"/>
  <c r="I700" i="3"/>
  <c r="C796" i="3"/>
  <c r="D796" i="3"/>
  <c r="E796" i="3"/>
  <c r="F796" i="3"/>
  <c r="H796" i="3"/>
  <c r="I796" i="3"/>
  <c r="C892" i="3"/>
  <c r="E892" i="3"/>
  <c r="B892" i="3"/>
  <c r="D892" i="3"/>
  <c r="G892" i="3"/>
  <c r="H892" i="3"/>
  <c r="E581" i="3"/>
  <c r="F581" i="3"/>
  <c r="G581" i="3"/>
  <c r="I581" i="3"/>
  <c r="B581" i="3"/>
  <c r="C581" i="3"/>
  <c r="F645" i="3"/>
  <c r="G645" i="3"/>
  <c r="B645" i="3"/>
  <c r="D645" i="3"/>
  <c r="E645" i="3"/>
  <c r="I645" i="3"/>
  <c r="F709" i="3"/>
  <c r="G709" i="3"/>
  <c r="H709" i="3"/>
  <c r="D709" i="3"/>
  <c r="C709" i="3"/>
  <c r="G781" i="3"/>
  <c r="F781" i="3"/>
  <c r="H781" i="3"/>
  <c r="B781" i="3"/>
  <c r="D781" i="3"/>
  <c r="E781" i="3"/>
  <c r="G821" i="3"/>
  <c r="D821" i="3"/>
  <c r="C821" i="3"/>
  <c r="E821" i="3"/>
  <c r="F821" i="3"/>
  <c r="I821" i="3"/>
  <c r="G885" i="3"/>
  <c r="F885" i="3"/>
  <c r="E885" i="3"/>
  <c r="D885" i="3"/>
  <c r="C885" i="3"/>
  <c r="I885" i="3"/>
  <c r="I526" i="3"/>
  <c r="E526" i="3"/>
  <c r="F526" i="3"/>
  <c r="B526" i="3"/>
  <c r="D526" i="3"/>
  <c r="G526" i="3"/>
  <c r="I622" i="3"/>
  <c r="D622" i="3"/>
  <c r="E622" i="3"/>
  <c r="H622" i="3"/>
  <c r="C622" i="3"/>
  <c r="F622" i="3"/>
  <c r="H686" i="3"/>
  <c r="G686" i="3"/>
  <c r="I686" i="3"/>
  <c r="B686" i="3"/>
  <c r="D686" i="3"/>
  <c r="E686" i="3"/>
  <c r="H750" i="3"/>
  <c r="B750" i="3"/>
  <c r="G750" i="3"/>
  <c r="D750" i="3"/>
  <c r="E750" i="3"/>
  <c r="B814" i="3"/>
  <c r="E814" i="3"/>
  <c r="F814" i="3"/>
  <c r="C814" i="3"/>
  <c r="G814" i="3"/>
  <c r="I814" i="3"/>
  <c r="B846" i="3"/>
  <c r="D846" i="3"/>
  <c r="H846" i="3"/>
  <c r="C846" i="3"/>
  <c r="F846" i="3"/>
  <c r="G846" i="3"/>
  <c r="G878" i="3"/>
  <c r="D878" i="3"/>
  <c r="E878" i="3"/>
  <c r="H878" i="3"/>
  <c r="B878" i="3"/>
  <c r="C878" i="3"/>
  <c r="I528" i="3"/>
  <c r="E528" i="3"/>
  <c r="F528" i="3"/>
  <c r="I592" i="3"/>
  <c r="F592" i="3"/>
  <c r="C592" i="3"/>
  <c r="D592" i="3"/>
  <c r="I688" i="3"/>
  <c r="C688" i="3"/>
  <c r="H688" i="3"/>
  <c r="I752" i="3"/>
  <c r="F752" i="3"/>
  <c r="G752" i="3"/>
  <c r="I816" i="3"/>
  <c r="G816" i="3"/>
  <c r="D816" i="3"/>
  <c r="E816" i="3"/>
  <c r="I880" i="3"/>
  <c r="E880" i="3"/>
  <c r="B880" i="3"/>
  <c r="C880" i="3"/>
  <c r="G592" i="3"/>
  <c r="B688" i="3"/>
  <c r="H752" i="3"/>
  <c r="F880" i="3"/>
  <c r="B540" i="3"/>
  <c r="G628" i="3"/>
  <c r="E764" i="3"/>
  <c r="G796" i="3"/>
  <c r="G820" i="3"/>
  <c r="B549" i="3"/>
  <c r="D581" i="3"/>
  <c r="F637" i="3"/>
  <c r="I669" i="3"/>
  <c r="C781" i="3"/>
  <c r="C526" i="3"/>
  <c r="F590" i="3"/>
  <c r="G622" i="3"/>
  <c r="F678" i="3"/>
  <c r="G710" i="3"/>
  <c r="E535" i="3"/>
  <c r="E567" i="3"/>
  <c r="E631" i="3"/>
  <c r="E663" i="3"/>
  <c r="E695" i="3"/>
  <c r="E727" i="3"/>
  <c r="D775" i="3"/>
  <c r="I775" i="3"/>
  <c r="H775" i="3"/>
  <c r="B775" i="3"/>
  <c r="E775" i="3"/>
  <c r="F775" i="3"/>
  <c r="D839" i="3"/>
  <c r="E839" i="3"/>
  <c r="F839" i="3"/>
  <c r="C839" i="3"/>
  <c r="G839" i="3"/>
  <c r="H839" i="3"/>
  <c r="H572" i="3"/>
  <c r="I572" i="3"/>
  <c r="B572" i="3"/>
  <c r="C572" i="3"/>
  <c r="E572" i="3"/>
  <c r="F572" i="3"/>
  <c r="I636" i="3"/>
  <c r="B636" i="3"/>
  <c r="F636" i="3"/>
  <c r="H636" i="3"/>
  <c r="C636" i="3"/>
  <c r="D636" i="3"/>
  <c r="C732" i="3"/>
  <c r="D732" i="3"/>
  <c r="G732" i="3"/>
  <c r="I732" i="3"/>
  <c r="B732" i="3"/>
  <c r="E732" i="3"/>
  <c r="C828" i="3"/>
  <c r="E828" i="3"/>
  <c r="F828" i="3"/>
  <c r="H828" i="3"/>
  <c r="I828" i="3"/>
  <c r="B828" i="3"/>
  <c r="F613" i="3"/>
  <c r="E613" i="3"/>
  <c r="I613" i="3"/>
  <c r="B613" i="3"/>
  <c r="D613" i="3"/>
  <c r="G613" i="3"/>
  <c r="I558" i="3"/>
  <c r="B558" i="3"/>
  <c r="C558" i="3"/>
  <c r="H558" i="3"/>
  <c r="E558" i="3"/>
  <c r="F558" i="3"/>
  <c r="H654" i="3"/>
  <c r="B654" i="3"/>
  <c r="C654" i="3"/>
  <c r="I654" i="3"/>
  <c r="E654" i="3"/>
  <c r="F654" i="3"/>
  <c r="H718" i="3"/>
  <c r="C718" i="3"/>
  <c r="E718" i="3"/>
  <c r="I718" i="3"/>
  <c r="D718" i="3"/>
  <c r="F718" i="3"/>
  <c r="B782" i="3"/>
  <c r="I782" i="3"/>
  <c r="H782" i="3"/>
  <c r="C782" i="3"/>
  <c r="D782" i="3"/>
  <c r="F782" i="3"/>
  <c r="G782" i="3"/>
  <c r="I560" i="3"/>
  <c r="D560" i="3"/>
  <c r="E560" i="3"/>
  <c r="I624" i="3"/>
  <c r="E624" i="3"/>
  <c r="B624" i="3"/>
  <c r="C624" i="3"/>
  <c r="I720" i="3"/>
  <c r="B720" i="3"/>
  <c r="G720" i="3"/>
  <c r="H720" i="3"/>
  <c r="I784" i="3"/>
  <c r="H784" i="3"/>
  <c r="E784" i="3"/>
  <c r="F784" i="3"/>
  <c r="I848" i="3"/>
  <c r="F848" i="3"/>
  <c r="C848" i="3"/>
  <c r="D848" i="3"/>
  <c r="E555" i="3"/>
  <c r="D555" i="3"/>
  <c r="H555" i="3"/>
  <c r="B555" i="3"/>
  <c r="F587" i="3"/>
  <c r="B587" i="3"/>
  <c r="E587" i="3"/>
  <c r="H587" i="3"/>
  <c r="I587" i="3"/>
  <c r="G619" i="3"/>
  <c r="I619" i="3"/>
  <c r="C619" i="3"/>
  <c r="E619" i="3"/>
  <c r="F619" i="3"/>
  <c r="H651" i="3"/>
  <c r="E651" i="3"/>
  <c r="I651" i="3"/>
  <c r="C651" i="3"/>
  <c r="D651" i="3"/>
  <c r="I683" i="3"/>
  <c r="D683" i="3"/>
  <c r="F683" i="3"/>
  <c r="G683" i="3"/>
  <c r="B683" i="3"/>
  <c r="I715" i="3"/>
  <c r="B715" i="3"/>
  <c r="C715" i="3"/>
  <c r="D715" i="3"/>
  <c r="F715" i="3"/>
  <c r="G715" i="3"/>
  <c r="B747" i="3"/>
  <c r="C747" i="3"/>
  <c r="H747" i="3"/>
  <c r="E747" i="3"/>
  <c r="F747" i="3"/>
  <c r="B779" i="3"/>
  <c r="C779" i="3"/>
  <c r="F779" i="3"/>
  <c r="H779" i="3"/>
  <c r="I779" i="3"/>
  <c r="D779" i="3"/>
  <c r="C811" i="3"/>
  <c r="D811" i="3"/>
  <c r="E811" i="3"/>
  <c r="G811" i="3"/>
  <c r="H811" i="3"/>
  <c r="D843" i="3"/>
  <c r="E843" i="3"/>
  <c r="B843" i="3"/>
  <c r="F843" i="3"/>
  <c r="G843" i="3"/>
  <c r="I843" i="3"/>
  <c r="E875" i="3"/>
  <c r="F875" i="3"/>
  <c r="C875" i="3"/>
  <c r="D875" i="3"/>
  <c r="H875" i="3"/>
  <c r="I875" i="3"/>
  <c r="B560" i="3"/>
  <c r="E592" i="3"/>
  <c r="G624" i="3"/>
  <c r="H656" i="3"/>
  <c r="E720" i="3"/>
  <c r="E752" i="3"/>
  <c r="D880" i="3"/>
  <c r="B619" i="3"/>
  <c r="G651" i="3"/>
  <c r="G779" i="3"/>
  <c r="C843" i="3"/>
  <c r="D572" i="3"/>
  <c r="H604" i="3"/>
  <c r="B796" i="3"/>
  <c r="H613" i="3"/>
  <c r="C590" i="3"/>
  <c r="B622" i="3"/>
  <c r="G654" i="3"/>
  <c r="D583" i="3"/>
  <c r="G528" i="3"/>
  <c r="D624" i="3"/>
  <c r="F656" i="3"/>
  <c r="C752" i="3"/>
  <c r="G784" i="3"/>
  <c r="G555" i="3"/>
  <c r="B651" i="3"/>
  <c r="H683" i="3"/>
  <c r="G875" i="3"/>
  <c r="C604" i="3"/>
  <c r="E636" i="3"/>
  <c r="H724" i="3"/>
  <c r="D828" i="3"/>
  <c r="I860" i="3"/>
  <c r="H884" i="3"/>
  <c r="C645" i="3"/>
  <c r="E677" i="3"/>
  <c r="F845" i="3"/>
  <c r="C686" i="3"/>
  <c r="B718" i="3"/>
  <c r="F750" i="3"/>
  <c r="F774" i="3"/>
  <c r="H814" i="3"/>
  <c r="I846" i="3"/>
  <c r="F878" i="3"/>
  <c r="F555" i="3"/>
  <c r="E683" i="3"/>
  <c r="H715" i="3"/>
  <c r="I811" i="3"/>
  <c r="B875" i="3"/>
  <c r="I668" i="3"/>
  <c r="H700" i="3"/>
  <c r="G860" i="3"/>
  <c r="C677" i="3"/>
  <c r="I709" i="3"/>
  <c r="H885" i="3"/>
  <c r="C750" i="3"/>
  <c r="D814" i="3"/>
  <c r="E846" i="3"/>
  <c r="E551" i="3"/>
  <c r="E599" i="3"/>
  <c r="E615" i="3"/>
  <c r="E647" i="3"/>
  <c r="E679" i="3"/>
  <c r="D679" i="3"/>
  <c r="E711" i="3"/>
  <c r="E743" i="3"/>
  <c r="F847" i="3"/>
  <c r="E782" i="3"/>
  <c r="D567" i="3"/>
  <c r="C791" i="3"/>
  <c r="D855" i="3"/>
  <c r="C855" i="3"/>
  <c r="H532" i="3"/>
  <c r="I532" i="3"/>
  <c r="B532" i="3"/>
  <c r="C532" i="3"/>
  <c r="E532" i="3"/>
  <c r="F532" i="3"/>
  <c r="H564" i="3"/>
  <c r="I564" i="3"/>
  <c r="B564" i="3"/>
  <c r="D564" i="3"/>
  <c r="E564" i="3"/>
  <c r="G564" i="3"/>
  <c r="I596" i="3"/>
  <c r="B596" i="3"/>
  <c r="E596" i="3"/>
  <c r="H596" i="3"/>
  <c r="C596" i="3"/>
  <c r="D596" i="3"/>
  <c r="I628" i="3"/>
  <c r="B628" i="3"/>
  <c r="H628" i="3"/>
  <c r="C628" i="3"/>
  <c r="E628" i="3"/>
  <c r="F628" i="3"/>
  <c r="B660" i="3"/>
  <c r="C660" i="3"/>
  <c r="D660" i="3"/>
  <c r="E660" i="3"/>
  <c r="G660" i="3"/>
  <c r="I660" i="3"/>
  <c r="B692" i="3"/>
  <c r="C692" i="3"/>
  <c r="F692" i="3"/>
  <c r="H692" i="3"/>
  <c r="I692" i="3"/>
  <c r="D692" i="3"/>
  <c r="C724" i="3"/>
  <c r="D724" i="3"/>
  <c r="I724" i="3"/>
  <c r="B724" i="3"/>
  <c r="E724" i="3"/>
  <c r="G724" i="3"/>
  <c r="C756" i="3"/>
  <c r="D756" i="3"/>
  <c r="E756" i="3"/>
  <c r="F756" i="3"/>
  <c r="H756" i="3"/>
  <c r="I756" i="3"/>
  <c r="C788" i="3"/>
  <c r="D788" i="3"/>
  <c r="F788" i="3"/>
  <c r="G788" i="3"/>
  <c r="H788" i="3"/>
  <c r="D820" i="3"/>
  <c r="E820" i="3"/>
  <c r="H820" i="3"/>
  <c r="C820" i="3"/>
  <c r="F820" i="3"/>
  <c r="D852" i="3"/>
  <c r="E852" i="3"/>
  <c r="B852" i="3"/>
  <c r="C852" i="3"/>
  <c r="G852" i="3"/>
  <c r="H852" i="3"/>
  <c r="D884" i="3"/>
  <c r="E884" i="3"/>
  <c r="B884" i="3"/>
  <c r="F884" i="3"/>
  <c r="G884" i="3"/>
  <c r="I884" i="3"/>
  <c r="F541" i="3"/>
  <c r="E541" i="3"/>
  <c r="G541" i="3"/>
  <c r="I541" i="3"/>
  <c r="B541" i="3"/>
  <c r="C541" i="3"/>
  <c r="E573" i="3"/>
  <c r="F573" i="3"/>
  <c r="I573" i="3"/>
  <c r="B573" i="3"/>
  <c r="D573" i="3"/>
  <c r="G573" i="3"/>
  <c r="E605" i="3"/>
  <c r="F605" i="3"/>
  <c r="C605" i="3"/>
  <c r="D605" i="3"/>
  <c r="H605" i="3"/>
  <c r="I605" i="3"/>
  <c r="E637" i="3"/>
  <c r="G637" i="3"/>
  <c r="D637" i="3"/>
  <c r="H637" i="3"/>
  <c r="I637" i="3"/>
  <c r="B637" i="3"/>
  <c r="E669" i="3"/>
  <c r="G669" i="3"/>
  <c r="H669" i="3"/>
  <c r="C669" i="3"/>
  <c r="D669" i="3"/>
  <c r="E701" i="3"/>
  <c r="G701" i="3"/>
  <c r="B701" i="3"/>
  <c r="C701" i="3"/>
  <c r="F701" i="3"/>
  <c r="H701" i="3"/>
  <c r="E741" i="3"/>
  <c r="G741" i="3"/>
  <c r="B741" i="3"/>
  <c r="D741" i="3"/>
  <c r="F741" i="3"/>
  <c r="I741" i="3"/>
  <c r="G773" i="3"/>
  <c r="H773" i="3"/>
  <c r="E773" i="3"/>
  <c r="I773" i="3"/>
  <c r="B773" i="3"/>
  <c r="D773" i="3"/>
  <c r="G813" i="3"/>
  <c r="C813" i="3"/>
  <c r="E813" i="3"/>
  <c r="F813" i="3"/>
  <c r="I813" i="3"/>
  <c r="B813" i="3"/>
  <c r="G845" i="3"/>
  <c r="B845" i="3"/>
  <c r="E845" i="3"/>
  <c r="H845" i="3"/>
  <c r="I845" i="3"/>
  <c r="C845" i="3"/>
  <c r="G877" i="3"/>
  <c r="F877" i="3"/>
  <c r="H877" i="3"/>
  <c r="C877" i="3"/>
  <c r="I877" i="3"/>
  <c r="B877" i="3"/>
  <c r="I550" i="3"/>
  <c r="C550" i="3"/>
  <c r="D550" i="3"/>
  <c r="E550" i="3"/>
  <c r="F550" i="3"/>
  <c r="H550" i="3"/>
  <c r="I582" i="3"/>
  <c r="H582" i="3"/>
  <c r="B582" i="3"/>
  <c r="D582" i="3"/>
  <c r="F582" i="3"/>
  <c r="G582" i="3"/>
  <c r="I614" i="3"/>
  <c r="E614" i="3"/>
  <c r="F614" i="3"/>
  <c r="C614" i="3"/>
  <c r="D614" i="3"/>
  <c r="H614" i="3"/>
  <c r="H646" i="3"/>
  <c r="C646" i="3"/>
  <c r="D646" i="3"/>
  <c r="F646" i="3"/>
  <c r="E646" i="3"/>
  <c r="I646" i="3"/>
  <c r="H678" i="3"/>
  <c r="I678" i="3"/>
  <c r="B678" i="3"/>
  <c r="D678" i="3"/>
  <c r="E678" i="3"/>
  <c r="G678" i="3"/>
  <c r="H710" i="3"/>
  <c r="E710" i="3"/>
  <c r="F710" i="3"/>
  <c r="C710" i="3"/>
  <c r="D710" i="3"/>
  <c r="I710" i="3"/>
  <c r="H742" i="3"/>
  <c r="B742" i="3"/>
  <c r="C742" i="3"/>
  <c r="D742" i="3"/>
  <c r="E742" i="3"/>
  <c r="G742" i="3"/>
  <c r="I742" i="3"/>
  <c r="B774" i="3"/>
  <c r="H774" i="3"/>
  <c r="D774" i="3"/>
  <c r="E774" i="3"/>
  <c r="G774" i="3"/>
  <c r="B806" i="3"/>
  <c r="F806" i="3"/>
  <c r="G806" i="3"/>
  <c r="C806" i="3"/>
  <c r="E806" i="3"/>
  <c r="I806" i="3"/>
  <c r="B838" i="3"/>
  <c r="C838" i="3"/>
  <c r="D838" i="3"/>
  <c r="F838" i="3"/>
  <c r="G838" i="3"/>
  <c r="H838" i="3"/>
  <c r="H870" i="3"/>
  <c r="F870" i="3"/>
  <c r="G870" i="3"/>
  <c r="C870" i="3"/>
  <c r="D870" i="3"/>
  <c r="I552" i="3"/>
  <c r="E552" i="3"/>
  <c r="F552" i="3"/>
  <c r="I584" i="3"/>
  <c r="G584" i="3"/>
  <c r="D584" i="3"/>
  <c r="E584" i="3"/>
  <c r="I616" i="3"/>
  <c r="F616" i="3"/>
  <c r="C616" i="3"/>
  <c r="D616" i="3"/>
  <c r="I648" i="3"/>
  <c r="E648" i="3"/>
  <c r="B648" i="3"/>
  <c r="C648" i="3"/>
  <c r="I680" i="3"/>
  <c r="D680" i="3"/>
  <c r="B680" i="3"/>
  <c r="I712" i="3"/>
  <c r="C712" i="3"/>
  <c r="H712" i="3"/>
  <c r="I744" i="3"/>
  <c r="B744" i="3"/>
  <c r="G744" i="3"/>
  <c r="H744" i="3"/>
  <c r="I776" i="3"/>
  <c r="F776" i="3"/>
  <c r="G776" i="3"/>
  <c r="I808" i="3"/>
  <c r="H808" i="3"/>
  <c r="E808" i="3"/>
  <c r="F808" i="3"/>
  <c r="I840" i="3"/>
  <c r="G840" i="3"/>
  <c r="E840" i="3"/>
  <c r="C840" i="3"/>
  <c r="I872" i="3"/>
  <c r="F872" i="3"/>
  <c r="C872" i="3"/>
  <c r="D872" i="3"/>
  <c r="B528" i="3"/>
  <c r="G560" i="3"/>
  <c r="E688" i="3"/>
  <c r="B784" i="3"/>
  <c r="C816" i="3"/>
  <c r="G848" i="3"/>
  <c r="H880" i="3"/>
  <c r="D587" i="3"/>
  <c r="I747" i="3"/>
  <c r="B811" i="3"/>
  <c r="I878" i="3"/>
  <c r="G540" i="3"/>
  <c r="F564" i="3"/>
  <c r="F732" i="3"/>
  <c r="B756" i="3"/>
  <c r="E788" i="3"/>
  <c r="F892" i="3"/>
  <c r="I549" i="3"/>
  <c r="C573" i="3"/>
  <c r="B709" i="3"/>
  <c r="I749" i="3"/>
  <c r="C773" i="3"/>
  <c r="H821" i="3"/>
  <c r="C853" i="3"/>
  <c r="B550" i="3"/>
  <c r="E582" i="3"/>
  <c r="G614" i="3"/>
  <c r="G775" i="3"/>
  <c r="E588" i="3"/>
  <c r="H620" i="3"/>
  <c r="F684" i="3"/>
  <c r="I716" i="3"/>
  <c r="E780" i="3"/>
  <c r="H812" i="3"/>
  <c r="G533" i="3"/>
  <c r="I565" i="3"/>
  <c r="D629" i="3"/>
  <c r="H661" i="3"/>
  <c r="F765" i="3"/>
  <c r="H805" i="3"/>
  <c r="F837" i="3"/>
  <c r="E869" i="3"/>
  <c r="F766" i="3"/>
  <c r="D798" i="3"/>
  <c r="C862" i="3"/>
  <c r="G527" i="3"/>
  <c r="C543" i="3"/>
  <c r="F575" i="3"/>
  <c r="D591" i="3"/>
  <c r="I623" i="3"/>
  <c r="C639" i="3"/>
  <c r="I671" i="3"/>
  <c r="F687" i="3"/>
  <c r="H719" i="3"/>
  <c r="E735" i="3"/>
  <c r="I767" i="3"/>
  <c r="D807" i="3"/>
  <c r="I545" i="3"/>
  <c r="I577" i="3"/>
  <c r="I609" i="3"/>
  <c r="I641" i="3"/>
  <c r="I681" i="3"/>
  <c r="I713" i="3"/>
  <c r="B713" i="3"/>
  <c r="I745" i="3"/>
  <c r="H745" i="3"/>
  <c r="I777" i="3"/>
  <c r="F777" i="3"/>
  <c r="I809" i="3"/>
  <c r="D809" i="3"/>
  <c r="I841" i="3"/>
  <c r="B841" i="3"/>
  <c r="I873" i="3"/>
  <c r="H873" i="3"/>
  <c r="G530" i="3"/>
  <c r="G807" i="3"/>
  <c r="E807" i="3"/>
  <c r="F807" i="3"/>
  <c r="H871" i="3"/>
  <c r="H524" i="3"/>
  <c r="I524" i="3"/>
  <c r="H556" i="3"/>
  <c r="I556" i="3"/>
  <c r="I588" i="3"/>
  <c r="C588" i="3"/>
  <c r="I620" i="3"/>
  <c r="B620" i="3"/>
  <c r="B652" i="3"/>
  <c r="C652" i="3"/>
  <c r="B684" i="3"/>
  <c r="D684" i="3"/>
  <c r="C716" i="3"/>
  <c r="D716" i="3"/>
  <c r="C748" i="3"/>
  <c r="D748" i="3"/>
  <c r="C780" i="3"/>
  <c r="D780" i="3"/>
  <c r="C812" i="3"/>
  <c r="E812" i="3"/>
  <c r="D844" i="3"/>
  <c r="E844" i="3"/>
  <c r="C876" i="3"/>
  <c r="E876" i="3"/>
  <c r="E533" i="3"/>
  <c r="F533" i="3"/>
  <c r="E565" i="3"/>
  <c r="F565" i="3"/>
  <c r="E597" i="3"/>
  <c r="F597" i="3"/>
  <c r="F629" i="3"/>
  <c r="G629" i="3"/>
  <c r="F661" i="3"/>
  <c r="G661" i="3"/>
  <c r="F693" i="3"/>
  <c r="G693" i="3"/>
  <c r="F725" i="3"/>
  <c r="G725" i="3"/>
  <c r="G765" i="3"/>
  <c r="H765" i="3"/>
  <c r="G805" i="3"/>
  <c r="E805" i="3"/>
  <c r="F805" i="3"/>
  <c r="G837" i="3"/>
  <c r="B837" i="3"/>
  <c r="D837" i="3"/>
  <c r="G869" i="3"/>
  <c r="H869" i="3"/>
  <c r="I869" i="3"/>
  <c r="I542" i="3"/>
  <c r="D542" i="3"/>
  <c r="E542" i="3"/>
  <c r="I574" i="3"/>
  <c r="B574" i="3"/>
  <c r="I606" i="3"/>
  <c r="F606" i="3"/>
  <c r="G606" i="3"/>
  <c r="H638" i="3"/>
  <c r="D638" i="3"/>
  <c r="F638" i="3"/>
  <c r="H670" i="3"/>
  <c r="B670" i="3"/>
  <c r="H702" i="3"/>
  <c r="F702" i="3"/>
  <c r="G702" i="3"/>
  <c r="H734" i="3"/>
  <c r="C734" i="3"/>
  <c r="D734" i="3"/>
  <c r="B766" i="3"/>
  <c r="D766" i="3"/>
  <c r="B798" i="3"/>
  <c r="G798" i="3"/>
  <c r="I798" i="3"/>
  <c r="B830" i="3"/>
  <c r="D830" i="3"/>
  <c r="E830" i="3"/>
  <c r="H862" i="3"/>
  <c r="F894" i="3"/>
  <c r="B894" i="3"/>
  <c r="D894" i="3"/>
  <c r="I544" i="3"/>
  <c r="I576" i="3"/>
  <c r="I608" i="3"/>
  <c r="I640" i="3"/>
  <c r="I672" i="3"/>
  <c r="I704" i="3"/>
  <c r="I736" i="3"/>
  <c r="I768" i="3"/>
  <c r="I800" i="3"/>
  <c r="I832" i="3"/>
  <c r="I864" i="3"/>
  <c r="I896" i="3"/>
  <c r="E539" i="3"/>
  <c r="F571" i="3"/>
  <c r="G603" i="3"/>
  <c r="H635" i="3"/>
  <c r="I667" i="3"/>
  <c r="B767" i="3"/>
  <c r="G831" i="3"/>
  <c r="B895" i="3"/>
  <c r="I553" i="3"/>
  <c r="I585" i="3"/>
  <c r="I617" i="3"/>
  <c r="I649" i="3"/>
  <c r="I689" i="3"/>
  <c r="C689" i="3"/>
  <c r="I721" i="3"/>
  <c r="I753" i="3"/>
  <c r="G753" i="3"/>
  <c r="I785" i="3"/>
  <c r="E785" i="3"/>
  <c r="I817" i="3"/>
  <c r="C817" i="3"/>
  <c r="I849" i="3"/>
  <c r="I881" i="3"/>
  <c r="G881" i="3"/>
  <c r="G538" i="3"/>
  <c r="H570" i="3"/>
  <c r="I602" i="3"/>
  <c r="B634" i="3"/>
  <c r="D547" i="3"/>
  <c r="F579" i="3"/>
  <c r="G611" i="3"/>
  <c r="H643" i="3"/>
  <c r="I675" i="3"/>
  <c r="I707" i="3"/>
  <c r="B707" i="3"/>
  <c r="F527" i="3"/>
  <c r="B527" i="3"/>
  <c r="F543" i="3"/>
  <c r="H543" i="3"/>
  <c r="F559" i="3"/>
  <c r="H559" i="3"/>
  <c r="I559" i="3"/>
  <c r="G575" i="3"/>
  <c r="I575" i="3"/>
  <c r="H575" i="3"/>
  <c r="H591" i="3"/>
  <c r="G591" i="3"/>
  <c r="I591" i="3"/>
  <c r="I607" i="3"/>
  <c r="F607" i="3"/>
  <c r="G607" i="3"/>
  <c r="H623" i="3"/>
  <c r="E623" i="3"/>
  <c r="F623" i="3"/>
  <c r="I639" i="3"/>
  <c r="D639" i="3"/>
  <c r="E639" i="3"/>
  <c r="I655" i="3"/>
  <c r="D655" i="3"/>
  <c r="E655" i="3"/>
  <c r="H671" i="3"/>
  <c r="C671" i="3"/>
  <c r="D671" i="3"/>
  <c r="B687" i="3"/>
  <c r="C687" i="3"/>
  <c r="D687" i="3"/>
  <c r="B703" i="3"/>
  <c r="C703" i="3"/>
  <c r="B719" i="3"/>
  <c r="I719" i="3"/>
  <c r="B735" i="3"/>
  <c r="I735" i="3"/>
  <c r="H735" i="3"/>
  <c r="B751" i="3"/>
  <c r="G751" i="3"/>
  <c r="H751" i="3"/>
  <c r="I815" i="3"/>
  <c r="C815" i="3"/>
  <c r="D815" i="3"/>
  <c r="F879" i="3"/>
  <c r="G879" i="3"/>
  <c r="H879" i="3"/>
  <c r="I529" i="3"/>
  <c r="I561" i="3"/>
  <c r="I593" i="3"/>
  <c r="I625" i="3"/>
  <c r="I657" i="3"/>
  <c r="B697" i="3"/>
  <c r="H729" i="3"/>
  <c r="F761" i="3"/>
  <c r="D793" i="3"/>
  <c r="B825" i="3"/>
  <c r="I857" i="3"/>
  <c r="H857" i="3"/>
  <c r="I889" i="3"/>
  <c r="F889" i="3"/>
  <c r="G546" i="3"/>
  <c r="H578" i="3"/>
  <c r="I610" i="3"/>
  <c r="B642" i="3"/>
  <c r="C674" i="3"/>
  <c r="E706" i="3"/>
  <c r="B699" i="3"/>
  <c r="C739" i="3"/>
  <c r="B799" i="3"/>
  <c r="B863" i="3"/>
  <c r="C537" i="3"/>
  <c r="G569" i="3"/>
  <c r="C601" i="3"/>
  <c r="G633" i="3"/>
  <c r="I673" i="3"/>
  <c r="I705" i="3"/>
  <c r="I737" i="3"/>
  <c r="I769" i="3"/>
  <c r="I801" i="3"/>
  <c r="I833" i="3"/>
  <c r="I865" i="3"/>
  <c r="I897" i="3"/>
  <c r="F554" i="3"/>
  <c r="F586" i="3"/>
  <c r="F618" i="3"/>
  <c r="F650" i="3"/>
  <c r="F682" i="3"/>
  <c r="F714" i="3"/>
  <c r="F746" i="3"/>
  <c r="F778" i="3"/>
  <c r="F810" i="3"/>
  <c r="F842" i="3"/>
  <c r="I874" i="3"/>
  <c r="F759" i="3"/>
  <c r="G823" i="3"/>
  <c r="E887" i="3"/>
  <c r="C548" i="3"/>
  <c r="B580" i="3"/>
  <c r="B612" i="3"/>
  <c r="B644" i="3"/>
  <c r="B676" i="3"/>
  <c r="B708" i="3"/>
  <c r="B740" i="3"/>
  <c r="B772" i="3"/>
  <c r="B804" i="3"/>
  <c r="B836" i="3"/>
  <c r="B868" i="3"/>
  <c r="C525" i="3"/>
  <c r="B557" i="3"/>
  <c r="B589" i="3"/>
  <c r="B621" i="3"/>
  <c r="B653" i="3"/>
  <c r="B685" i="3"/>
  <c r="B717" i="3"/>
  <c r="B757" i="3"/>
  <c r="B797" i="3"/>
  <c r="B829" i="3"/>
  <c r="B861" i="3"/>
  <c r="B893" i="3"/>
  <c r="B534" i="3"/>
  <c r="B566" i="3"/>
  <c r="B598" i="3"/>
  <c r="B630" i="3"/>
  <c r="B662" i="3"/>
  <c r="B694" i="3"/>
  <c r="B726" i="3"/>
  <c r="B758" i="3"/>
  <c r="B790" i="3"/>
  <c r="B822" i="3"/>
  <c r="B854" i="3"/>
  <c r="F886" i="3"/>
  <c r="D536" i="3"/>
  <c r="H568" i="3"/>
  <c r="D600" i="3"/>
  <c r="H632" i="3"/>
  <c r="D664" i="3"/>
  <c r="H696" i="3"/>
  <c r="D728" i="3"/>
  <c r="H760" i="3"/>
  <c r="D792" i="3"/>
  <c r="H824" i="3"/>
  <c r="I856" i="3"/>
  <c r="I888" i="3"/>
  <c r="D531" i="3"/>
  <c r="D563" i="3"/>
  <c r="D595" i="3"/>
  <c r="D627" i="3"/>
  <c r="D659" i="3"/>
  <c r="D691" i="3"/>
  <c r="D723" i="3"/>
  <c r="F755" i="3"/>
  <c r="F787" i="3"/>
  <c r="B819" i="3"/>
  <c r="B851" i="3"/>
  <c r="B883" i="3"/>
  <c r="I882" i="3"/>
  <c r="I858" i="3"/>
  <c r="I890" i="3"/>
  <c r="I866" i="3"/>
  <c r="I898" i="3"/>
  <c r="C531" i="3"/>
  <c r="C563" i="3"/>
  <c r="C595" i="3"/>
  <c r="C627" i="3"/>
  <c r="C659" i="3"/>
  <c r="C691" i="3"/>
  <c r="C723" i="3"/>
  <c r="B755" i="3"/>
  <c r="I819" i="3"/>
  <c r="G851" i="3"/>
  <c r="C883" i="3"/>
  <c r="G580" i="3"/>
  <c r="G644" i="3"/>
  <c r="E708" i="3"/>
  <c r="G804" i="3"/>
  <c r="D868" i="3"/>
  <c r="G621" i="3"/>
  <c r="G757" i="3"/>
  <c r="G893" i="3"/>
  <c r="G630" i="3"/>
  <c r="G758" i="3"/>
  <c r="B759" i="3"/>
  <c r="E632" i="3"/>
  <c r="I531" i="3"/>
  <c r="I563" i="3"/>
  <c r="I595" i="3"/>
  <c r="I627" i="3"/>
  <c r="I659" i="3"/>
  <c r="I691" i="3"/>
  <c r="I723" i="3"/>
  <c r="I755" i="3"/>
  <c r="H787" i="3"/>
  <c r="G819" i="3"/>
  <c r="D851" i="3"/>
  <c r="D580" i="3"/>
  <c r="D644" i="3"/>
  <c r="G740" i="3"/>
  <c r="D804" i="3"/>
  <c r="F525" i="3"/>
  <c r="G653" i="3"/>
  <c r="G797" i="3"/>
  <c r="G534" i="3"/>
  <c r="G662" i="3"/>
  <c r="G790" i="3"/>
  <c r="C823" i="3"/>
  <c r="H887" i="3"/>
  <c r="E696" i="3"/>
  <c r="E760" i="3"/>
  <c r="I664" i="3"/>
  <c r="I886" i="3"/>
  <c r="H536" i="3"/>
  <c r="D568" i="3"/>
  <c r="H600" i="3"/>
  <c r="D632" i="3"/>
  <c r="H664" i="3"/>
  <c r="D696" i="3"/>
  <c r="H728" i="3"/>
  <c r="D760" i="3"/>
  <c r="H792" i="3"/>
  <c r="D824" i="3"/>
  <c r="H856" i="3"/>
  <c r="D888" i="3"/>
  <c r="H531" i="3"/>
  <c r="H563" i="3"/>
  <c r="H595" i="3"/>
  <c r="H627" i="3"/>
  <c r="H659" i="3"/>
  <c r="H691" i="3"/>
  <c r="H723" i="3"/>
  <c r="H755" i="3"/>
  <c r="G787" i="3"/>
  <c r="E819" i="3"/>
  <c r="C851" i="3"/>
  <c r="C580" i="3"/>
  <c r="C644" i="3"/>
  <c r="E740" i="3"/>
  <c r="G836" i="3"/>
  <c r="B525" i="3"/>
  <c r="F653" i="3"/>
  <c r="E797" i="3"/>
  <c r="F534" i="3"/>
  <c r="E662" i="3"/>
  <c r="E790" i="3"/>
  <c r="D663" i="3"/>
  <c r="D767" i="3"/>
  <c r="H831" i="3"/>
  <c r="B887" i="3"/>
  <c r="I632" i="3"/>
  <c r="I696" i="3"/>
  <c r="C568" i="3"/>
  <c r="G728" i="3"/>
  <c r="G531" i="3"/>
  <c r="G563" i="3"/>
  <c r="G595" i="3"/>
  <c r="G627" i="3"/>
  <c r="G659" i="3"/>
  <c r="G691" i="3"/>
  <c r="G723" i="3"/>
  <c r="G755" i="3"/>
  <c r="E787" i="3"/>
  <c r="D819" i="3"/>
  <c r="I883" i="3"/>
  <c r="G548" i="3"/>
  <c r="G612" i="3"/>
  <c r="G676" i="3"/>
  <c r="D740" i="3"/>
  <c r="F836" i="3"/>
  <c r="G557" i="3"/>
  <c r="G685" i="3"/>
  <c r="G829" i="3"/>
  <c r="G566" i="3"/>
  <c r="G694" i="3"/>
  <c r="G822" i="3"/>
  <c r="E568" i="3"/>
  <c r="E888" i="3"/>
  <c r="G536" i="3"/>
  <c r="C632" i="3"/>
  <c r="G792" i="3"/>
  <c r="C824" i="3"/>
  <c r="I728" i="3"/>
  <c r="F536" i="3"/>
  <c r="B568" i="3"/>
  <c r="F600" i="3"/>
  <c r="B632" i="3"/>
  <c r="F664" i="3"/>
  <c r="B696" i="3"/>
  <c r="F728" i="3"/>
  <c r="B760" i="3"/>
  <c r="F792" i="3"/>
  <c r="B824" i="3"/>
  <c r="F856" i="3"/>
  <c r="B888" i="3"/>
  <c r="F531" i="3"/>
  <c r="F563" i="3"/>
  <c r="F595" i="3"/>
  <c r="F627" i="3"/>
  <c r="F659" i="3"/>
  <c r="F691" i="3"/>
  <c r="F723" i="3"/>
  <c r="E755" i="3"/>
  <c r="D787" i="3"/>
  <c r="C819" i="3"/>
  <c r="H883" i="3"/>
  <c r="F548" i="3"/>
  <c r="E612" i="3"/>
  <c r="E676" i="3"/>
  <c r="G772" i="3"/>
  <c r="C836" i="3"/>
  <c r="E557" i="3"/>
  <c r="E685" i="3"/>
  <c r="F829" i="3"/>
  <c r="F566" i="3"/>
  <c r="E694" i="3"/>
  <c r="F822" i="3"/>
  <c r="D886" i="3"/>
  <c r="D695" i="3"/>
  <c r="B831" i="3"/>
  <c r="G895" i="3"/>
  <c r="E824" i="3"/>
  <c r="G600" i="3"/>
  <c r="E600" i="3"/>
  <c r="E664" i="3"/>
  <c r="E728" i="3"/>
  <c r="E792" i="3"/>
  <c r="E856" i="3"/>
  <c r="E531" i="3"/>
  <c r="E563" i="3"/>
  <c r="E595" i="3"/>
  <c r="E627" i="3"/>
  <c r="E659" i="3"/>
  <c r="E691" i="3"/>
  <c r="E723" i="3"/>
  <c r="D755" i="3"/>
  <c r="C787" i="3"/>
  <c r="I851" i="3"/>
  <c r="G883" i="3"/>
  <c r="D548" i="3"/>
  <c r="D612" i="3"/>
  <c r="C676" i="3"/>
  <c r="E772" i="3"/>
  <c r="G868" i="3"/>
  <c r="G589" i="3"/>
  <c r="G717" i="3"/>
  <c r="G861" i="3"/>
  <c r="G598" i="3"/>
  <c r="G726" i="3"/>
  <c r="G854" i="3"/>
  <c r="B886" i="3"/>
  <c r="D535" i="3"/>
  <c r="D711" i="3"/>
  <c r="E847" i="3"/>
  <c r="F895" i="3"/>
  <c r="G664" i="3"/>
  <c r="C696" i="3"/>
  <c r="C760" i="3"/>
  <c r="G856" i="3"/>
  <c r="C888" i="3"/>
  <c r="I760" i="3"/>
  <c r="E536" i="3"/>
  <c r="I536" i="3"/>
  <c r="I792" i="3"/>
  <c r="D856" i="3"/>
  <c r="H888" i="3"/>
  <c r="C755" i="3"/>
  <c r="B787" i="3"/>
  <c r="H851" i="3"/>
  <c r="D883" i="3"/>
  <c r="B548" i="3"/>
  <c r="C612" i="3"/>
  <c r="G708" i="3"/>
  <c r="C772" i="3"/>
  <c r="F868" i="3"/>
  <c r="F589" i="3"/>
  <c r="F717" i="3"/>
  <c r="F861" i="3"/>
  <c r="F598" i="3"/>
  <c r="E726" i="3"/>
  <c r="F854" i="3"/>
  <c r="D551" i="3"/>
  <c r="C759" i="3"/>
  <c r="C569" i="3"/>
  <c r="F801" i="3"/>
  <c r="D537" i="3"/>
  <c r="D601" i="3"/>
  <c r="C737" i="3"/>
  <c r="G586" i="3"/>
  <c r="H682" i="3"/>
  <c r="H842" i="3"/>
  <c r="B537" i="3"/>
  <c r="F569" i="3"/>
  <c r="B601" i="3"/>
  <c r="F633" i="3"/>
  <c r="E705" i="3"/>
  <c r="E769" i="3"/>
  <c r="E833" i="3"/>
  <c r="E897" i="3"/>
  <c r="E554" i="3"/>
  <c r="E586" i="3"/>
  <c r="E618" i="3"/>
  <c r="E650" i="3"/>
  <c r="E682" i="3"/>
  <c r="E714" i="3"/>
  <c r="E746" i="3"/>
  <c r="E778" i="3"/>
  <c r="E810" i="3"/>
  <c r="E842" i="3"/>
  <c r="F819" i="3"/>
  <c r="E851" i="3"/>
  <c r="F883" i="3"/>
  <c r="H548" i="3"/>
  <c r="H580" i="3"/>
  <c r="H612" i="3"/>
  <c r="H644" i="3"/>
  <c r="H676" i="3"/>
  <c r="H708" i="3"/>
  <c r="H740" i="3"/>
  <c r="H772" i="3"/>
  <c r="H804" i="3"/>
  <c r="H836" i="3"/>
  <c r="H868" i="3"/>
  <c r="I525" i="3"/>
  <c r="I557" i="3"/>
  <c r="I589" i="3"/>
  <c r="I621" i="3"/>
  <c r="I653" i="3"/>
  <c r="I685" i="3"/>
  <c r="I717" i="3"/>
  <c r="I757" i="3"/>
  <c r="I797" i="3"/>
  <c r="I829" i="3"/>
  <c r="I861" i="3"/>
  <c r="I893" i="3"/>
  <c r="H534" i="3"/>
  <c r="H566" i="3"/>
  <c r="H598" i="3"/>
  <c r="H630" i="3"/>
  <c r="H662" i="3"/>
  <c r="H694" i="3"/>
  <c r="H726" i="3"/>
  <c r="H758" i="3"/>
  <c r="H790" i="3"/>
  <c r="H822" i="3"/>
  <c r="H854" i="3"/>
  <c r="E886" i="3"/>
  <c r="E759" i="3"/>
  <c r="C767" i="3"/>
  <c r="C799" i="3"/>
  <c r="F823" i="3"/>
  <c r="D831" i="3"/>
  <c r="E863" i="3"/>
  <c r="D887" i="3"/>
  <c r="D895" i="3"/>
  <c r="G705" i="3"/>
  <c r="G769" i="3"/>
  <c r="G897" i="3"/>
  <c r="H650" i="3"/>
  <c r="H746" i="3"/>
  <c r="I537" i="3"/>
  <c r="E569" i="3"/>
  <c r="E633" i="3"/>
  <c r="H673" i="3"/>
  <c r="D705" i="3"/>
  <c r="H737" i="3"/>
  <c r="D769" i="3"/>
  <c r="H801" i="3"/>
  <c r="D833" i="3"/>
  <c r="H865" i="3"/>
  <c r="D897" i="3"/>
  <c r="D554" i="3"/>
  <c r="D586" i="3"/>
  <c r="D618" i="3"/>
  <c r="D650" i="3"/>
  <c r="D682" i="3"/>
  <c r="D714" i="3"/>
  <c r="C746" i="3"/>
  <c r="D778" i="3"/>
  <c r="D810" i="3"/>
  <c r="D842" i="3"/>
  <c r="G874" i="3"/>
  <c r="E883" i="3"/>
  <c r="I548" i="3"/>
  <c r="I580" i="3"/>
  <c r="I612" i="3"/>
  <c r="I644" i="3"/>
  <c r="I676" i="3"/>
  <c r="I708" i="3"/>
  <c r="I740" i="3"/>
  <c r="I772" i="3"/>
  <c r="I804" i="3"/>
  <c r="I836" i="3"/>
  <c r="I868" i="3"/>
  <c r="H525" i="3"/>
  <c r="H557" i="3"/>
  <c r="H589" i="3"/>
  <c r="H621" i="3"/>
  <c r="H653" i="3"/>
  <c r="H685" i="3"/>
  <c r="H717" i="3"/>
  <c r="H757" i="3"/>
  <c r="H797" i="3"/>
  <c r="H829" i="3"/>
  <c r="H861" i="3"/>
  <c r="H893" i="3"/>
  <c r="I534" i="3"/>
  <c r="I566" i="3"/>
  <c r="I598" i="3"/>
  <c r="I630" i="3"/>
  <c r="I662" i="3"/>
  <c r="I694" i="3"/>
  <c r="I726" i="3"/>
  <c r="I758" i="3"/>
  <c r="I790" i="3"/>
  <c r="I822" i="3"/>
  <c r="I854" i="3"/>
  <c r="C886" i="3"/>
  <c r="D759" i="3"/>
  <c r="E767" i="3"/>
  <c r="E823" i="3"/>
  <c r="C831" i="3"/>
  <c r="C887" i="3"/>
  <c r="F865" i="3"/>
  <c r="B897" i="3"/>
  <c r="B586" i="3"/>
  <c r="B842" i="3"/>
  <c r="F874" i="3"/>
  <c r="B769" i="3"/>
  <c r="B682" i="3"/>
  <c r="B810" i="3"/>
  <c r="I633" i="3"/>
  <c r="F537" i="3"/>
  <c r="B569" i="3"/>
  <c r="F601" i="3"/>
  <c r="B633" i="3"/>
  <c r="F673" i="3"/>
  <c r="E737" i="3"/>
  <c r="E801" i="3"/>
  <c r="E865" i="3"/>
  <c r="I554" i="3"/>
  <c r="I586" i="3"/>
  <c r="I618" i="3"/>
  <c r="I650" i="3"/>
  <c r="I682" i="3"/>
  <c r="I714" i="3"/>
  <c r="I746" i="3"/>
  <c r="I778" i="3"/>
  <c r="I810" i="3"/>
  <c r="I842" i="3"/>
  <c r="E874" i="3"/>
  <c r="E548" i="3"/>
  <c r="F580" i="3"/>
  <c r="F612" i="3"/>
  <c r="F644" i="3"/>
  <c r="F676" i="3"/>
  <c r="F708" i="3"/>
  <c r="F740" i="3"/>
  <c r="F772" i="3"/>
  <c r="F804" i="3"/>
  <c r="E836" i="3"/>
  <c r="E868" i="3"/>
  <c r="E525" i="3"/>
  <c r="F557" i="3"/>
  <c r="E589" i="3"/>
  <c r="F621" i="3"/>
  <c r="E653" i="3"/>
  <c r="F685" i="3"/>
  <c r="E717" i="3"/>
  <c r="E757" i="3"/>
  <c r="F797" i="3"/>
  <c r="E829" i="3"/>
  <c r="E861" i="3"/>
  <c r="E893" i="3"/>
  <c r="E534" i="3"/>
  <c r="E566" i="3"/>
  <c r="E598" i="3"/>
  <c r="E630" i="3"/>
  <c r="F662" i="3"/>
  <c r="F694" i="3"/>
  <c r="F726" i="3"/>
  <c r="E758" i="3"/>
  <c r="F790" i="3"/>
  <c r="E822" i="3"/>
  <c r="E854" i="3"/>
  <c r="H759" i="3"/>
  <c r="H767" i="3"/>
  <c r="H799" i="3"/>
  <c r="B823" i="3"/>
  <c r="I887" i="3"/>
  <c r="I895" i="3"/>
  <c r="G601" i="3"/>
  <c r="E673" i="3"/>
  <c r="B705" i="3"/>
  <c r="B554" i="3"/>
  <c r="B618" i="3"/>
  <c r="B714" i="3"/>
  <c r="B746" i="3"/>
  <c r="E537" i="3"/>
  <c r="E601" i="3"/>
  <c r="D673" i="3"/>
  <c r="H705" i="3"/>
  <c r="D737" i="3"/>
  <c r="H769" i="3"/>
  <c r="D801" i="3"/>
  <c r="H833" i="3"/>
  <c r="D865" i="3"/>
  <c r="H897" i="3"/>
  <c r="H554" i="3"/>
  <c r="H586" i="3"/>
  <c r="H618" i="3"/>
  <c r="G650" i="3"/>
  <c r="G682" i="3"/>
  <c r="G714" i="3"/>
  <c r="G746" i="3"/>
  <c r="G778" i="3"/>
  <c r="G810" i="3"/>
  <c r="G842" i="3"/>
  <c r="D874" i="3"/>
  <c r="D676" i="3"/>
  <c r="D708" i="3"/>
  <c r="C740" i="3"/>
  <c r="D772" i="3"/>
  <c r="C804" i="3"/>
  <c r="D836" i="3"/>
  <c r="C868" i="3"/>
  <c r="D525" i="3"/>
  <c r="D557" i="3"/>
  <c r="D589" i="3"/>
  <c r="D621" i="3"/>
  <c r="D653" i="3"/>
  <c r="C685" i="3"/>
  <c r="D717" i="3"/>
  <c r="C757" i="3"/>
  <c r="D797" i="3"/>
  <c r="D829" i="3"/>
  <c r="D861" i="3"/>
  <c r="D893" i="3"/>
  <c r="D534" i="3"/>
  <c r="D566" i="3"/>
  <c r="D598" i="3"/>
  <c r="D630" i="3"/>
  <c r="D662" i="3"/>
  <c r="C694" i="3"/>
  <c r="D726" i="3"/>
  <c r="C758" i="3"/>
  <c r="D790" i="3"/>
  <c r="D822" i="3"/>
  <c r="D854" i="3"/>
  <c r="H886" i="3"/>
  <c r="I759" i="3"/>
  <c r="I799" i="3"/>
  <c r="H823" i="3"/>
  <c r="I863" i="3"/>
  <c r="G887" i="3"/>
  <c r="I601" i="3"/>
  <c r="G537" i="3"/>
  <c r="C633" i="3"/>
  <c r="F737" i="3"/>
  <c r="B833" i="3"/>
  <c r="B778" i="3"/>
  <c r="C673" i="3"/>
  <c r="G618" i="3"/>
  <c r="H714" i="3"/>
  <c r="H778" i="3"/>
  <c r="C557" i="3"/>
  <c r="C589" i="3"/>
  <c r="C621" i="3"/>
  <c r="C653" i="3"/>
  <c r="D685" i="3"/>
  <c r="C717" i="3"/>
  <c r="D757" i="3"/>
  <c r="C797" i="3"/>
  <c r="C829" i="3"/>
  <c r="C861" i="3"/>
  <c r="C893" i="3"/>
  <c r="C534" i="3"/>
  <c r="C566" i="3"/>
  <c r="C598" i="3"/>
  <c r="C630" i="3"/>
  <c r="C662" i="3"/>
  <c r="D694" i="3"/>
  <c r="C726" i="3"/>
  <c r="D758" i="3"/>
  <c r="C790" i="3"/>
  <c r="C822" i="3"/>
  <c r="C854" i="3"/>
  <c r="G886" i="3"/>
  <c r="G759" i="3"/>
  <c r="G799" i="3"/>
  <c r="I823" i="3"/>
  <c r="G863" i="3"/>
  <c r="F887" i="3"/>
  <c r="B650" i="3"/>
  <c r="H569" i="3"/>
  <c r="H633" i="3"/>
  <c r="C801" i="3"/>
  <c r="G833" i="3"/>
  <c r="C865" i="3"/>
  <c r="G554" i="3"/>
  <c r="H810" i="3"/>
  <c r="C874" i="3"/>
  <c r="B673" i="3"/>
  <c r="F705" i="3"/>
  <c r="B737" i="3"/>
  <c r="F769" i="3"/>
  <c r="B801" i="3"/>
  <c r="F833" i="3"/>
  <c r="B865" i="3"/>
  <c r="F897" i="3"/>
  <c r="B874" i="3"/>
  <c r="F767" i="3"/>
  <c r="F799" i="3"/>
  <c r="E831" i="3"/>
  <c r="F863" i="3"/>
  <c r="E895" i="3"/>
  <c r="D599" i="3"/>
  <c r="D727" i="3"/>
  <c r="E799" i="3"/>
  <c r="I831" i="3"/>
  <c r="F871" i="3"/>
  <c r="C895" i="3"/>
  <c r="D615" i="3"/>
  <c r="D743" i="3"/>
  <c r="D799" i="3"/>
  <c r="H863" i="3"/>
  <c r="E871" i="3"/>
  <c r="D631" i="3"/>
  <c r="D783" i="3"/>
  <c r="B807" i="3"/>
  <c r="D863" i="3"/>
  <c r="D871" i="3"/>
  <c r="H807" i="3"/>
  <c r="C863" i="3"/>
  <c r="C871" i="3"/>
  <c r="I807" i="3"/>
  <c r="B871" i="3"/>
  <c r="C535" i="3"/>
  <c r="C551" i="3"/>
  <c r="C567" i="3"/>
  <c r="C583" i="3"/>
  <c r="C599" i="3"/>
  <c r="C615" i="3"/>
  <c r="C631" i="3"/>
  <c r="C647" i="3"/>
  <c r="C663" i="3"/>
  <c r="C679" i="3"/>
  <c r="C695" i="3"/>
  <c r="C711" i="3"/>
  <c r="C727" i="3"/>
  <c r="C743" i="3"/>
  <c r="C783" i="3"/>
  <c r="D847" i="3"/>
  <c r="B535" i="3"/>
  <c r="B551" i="3"/>
  <c r="B567" i="3"/>
  <c r="B583" i="3"/>
  <c r="B599" i="3"/>
  <c r="B615" i="3"/>
  <c r="B631" i="3"/>
  <c r="B647" i="3"/>
  <c r="B663" i="3"/>
  <c r="B679" i="3"/>
  <c r="B695" i="3"/>
  <c r="B711" i="3"/>
  <c r="B727" i="3"/>
  <c r="B743" i="3"/>
  <c r="B783" i="3"/>
  <c r="C847" i="3"/>
  <c r="H535" i="3"/>
  <c r="H551" i="3"/>
  <c r="H567" i="3"/>
  <c r="H583" i="3"/>
  <c r="H599" i="3"/>
  <c r="H615" i="3"/>
  <c r="H631" i="3"/>
  <c r="H647" i="3"/>
  <c r="H663" i="3"/>
  <c r="H679" i="3"/>
  <c r="H695" i="3"/>
  <c r="H711" i="3"/>
  <c r="H727" i="3"/>
  <c r="H743" i="3"/>
  <c r="I783" i="3"/>
  <c r="B847" i="3"/>
  <c r="I535" i="3"/>
  <c r="I551" i="3"/>
  <c r="I567" i="3"/>
  <c r="I583" i="3"/>
  <c r="I599" i="3"/>
  <c r="I615" i="3"/>
  <c r="I631" i="3"/>
  <c r="I647" i="3"/>
  <c r="I663" i="3"/>
  <c r="I679" i="3"/>
  <c r="I695" i="3"/>
  <c r="I711" i="3"/>
  <c r="I727" i="3"/>
  <c r="I743" i="3"/>
  <c r="H783" i="3"/>
  <c r="I847" i="3"/>
  <c r="G535" i="3"/>
  <c r="G551" i="3"/>
  <c r="G567" i="3"/>
  <c r="G583" i="3"/>
  <c r="G599" i="3"/>
  <c r="G615" i="3"/>
  <c r="G631" i="3"/>
  <c r="G647" i="3"/>
  <c r="G663" i="3"/>
  <c r="G679" i="3"/>
  <c r="G695" i="3"/>
  <c r="G711" i="3"/>
  <c r="G727" i="3"/>
  <c r="G743" i="3"/>
  <c r="G783" i="3"/>
  <c r="H847" i="3"/>
  <c r="F535" i="3"/>
  <c r="F551" i="3"/>
  <c r="F567" i="3"/>
  <c r="F583" i="3"/>
  <c r="F599" i="3"/>
  <c r="F615" i="3"/>
  <c r="F631" i="3"/>
  <c r="F647" i="3"/>
  <c r="F663" i="3"/>
  <c r="F679" i="3"/>
  <c r="F695" i="3"/>
  <c r="F711" i="3"/>
  <c r="F727" i="3"/>
  <c r="F743" i="3"/>
  <c r="F783" i="3"/>
  <c r="G847" i="3"/>
  <c r="B791" i="3"/>
  <c r="B855" i="3"/>
  <c r="H791" i="3"/>
  <c r="H855" i="3"/>
  <c r="I791" i="3"/>
  <c r="I855" i="3"/>
  <c r="G791" i="3"/>
  <c r="G855" i="3"/>
  <c r="F791" i="3"/>
  <c r="F855" i="3"/>
  <c r="E791" i="3"/>
  <c r="E855" i="3"/>
  <c r="I492" i="3"/>
  <c r="H492" i="3"/>
  <c r="G492" i="3"/>
  <c r="F492" i="3"/>
  <c r="E492" i="3"/>
  <c r="B492" i="3"/>
  <c r="D492" i="3"/>
  <c r="C492" i="3"/>
  <c r="I476" i="3"/>
  <c r="H476" i="3"/>
  <c r="G476" i="3"/>
  <c r="F476" i="3"/>
  <c r="B476" i="3"/>
  <c r="E476" i="3"/>
  <c r="C476" i="3"/>
  <c r="D476" i="3"/>
  <c r="I523" i="3"/>
  <c r="H523" i="3"/>
  <c r="G523" i="3"/>
  <c r="F523" i="3"/>
  <c r="E523" i="3"/>
  <c r="C523" i="3"/>
  <c r="B523" i="3"/>
  <c r="D523" i="3"/>
  <c r="I515" i="3"/>
  <c r="H515" i="3"/>
  <c r="G515" i="3"/>
  <c r="F515" i="3"/>
  <c r="E515" i="3"/>
  <c r="C515" i="3"/>
  <c r="B515" i="3"/>
  <c r="D515" i="3"/>
  <c r="I507" i="3"/>
  <c r="H507" i="3"/>
  <c r="G507" i="3"/>
  <c r="F507" i="3"/>
  <c r="E507" i="3"/>
  <c r="C507" i="3"/>
  <c r="D507" i="3"/>
  <c r="B507" i="3"/>
  <c r="I499" i="3"/>
  <c r="H499" i="3"/>
  <c r="G499" i="3"/>
  <c r="F499" i="3"/>
  <c r="E499" i="3"/>
  <c r="C499" i="3"/>
  <c r="D499" i="3"/>
  <c r="B499" i="3"/>
  <c r="I491" i="3"/>
  <c r="H491" i="3"/>
  <c r="G491" i="3"/>
  <c r="F491" i="3"/>
  <c r="E491" i="3"/>
  <c r="C491" i="3"/>
  <c r="B491" i="3"/>
  <c r="D491" i="3"/>
  <c r="I483" i="3"/>
  <c r="H483" i="3"/>
  <c r="G483" i="3"/>
  <c r="F483" i="3"/>
  <c r="E483" i="3"/>
  <c r="C483" i="3"/>
  <c r="D483" i="3"/>
  <c r="B483" i="3"/>
  <c r="I475" i="3"/>
  <c r="H475" i="3"/>
  <c r="G475" i="3"/>
  <c r="F475" i="3"/>
  <c r="E475" i="3"/>
  <c r="C475" i="3"/>
  <c r="B475" i="3"/>
  <c r="D475" i="3"/>
  <c r="I484" i="3"/>
  <c r="H484" i="3"/>
  <c r="G484" i="3"/>
  <c r="F484" i="3"/>
  <c r="E484" i="3"/>
  <c r="D484" i="3"/>
  <c r="C484" i="3"/>
  <c r="B484" i="3"/>
  <c r="H506" i="3"/>
  <c r="I506" i="3"/>
  <c r="G506" i="3"/>
  <c r="E506" i="3"/>
  <c r="F506" i="3"/>
  <c r="C506" i="3"/>
  <c r="D506" i="3"/>
  <c r="B506" i="3"/>
  <c r="I521" i="3"/>
  <c r="H521" i="3"/>
  <c r="G521" i="3"/>
  <c r="F521" i="3"/>
  <c r="E521" i="3"/>
  <c r="C521" i="3"/>
  <c r="D521" i="3"/>
  <c r="B521" i="3"/>
  <c r="H513" i="3"/>
  <c r="G513" i="3"/>
  <c r="I513" i="3"/>
  <c r="E513" i="3"/>
  <c r="F513" i="3"/>
  <c r="C513" i="3"/>
  <c r="D513" i="3"/>
  <c r="B513" i="3"/>
  <c r="I505" i="3"/>
  <c r="H505" i="3"/>
  <c r="E505" i="3"/>
  <c r="F505" i="3"/>
  <c r="G505" i="3"/>
  <c r="C505" i="3"/>
  <c r="D505" i="3"/>
  <c r="B505" i="3"/>
  <c r="I497" i="3"/>
  <c r="G497" i="3"/>
  <c r="H497" i="3"/>
  <c r="F497" i="3"/>
  <c r="E497" i="3"/>
  <c r="C497" i="3"/>
  <c r="D497" i="3"/>
  <c r="B497" i="3"/>
  <c r="I489" i="3"/>
  <c r="H489" i="3"/>
  <c r="G489" i="3"/>
  <c r="E489" i="3"/>
  <c r="C489" i="3"/>
  <c r="D489" i="3"/>
  <c r="F489" i="3"/>
  <c r="B489" i="3"/>
  <c r="H481" i="3"/>
  <c r="I481" i="3"/>
  <c r="G481" i="3"/>
  <c r="F481" i="3"/>
  <c r="E481" i="3"/>
  <c r="C481" i="3"/>
  <c r="D481" i="3"/>
  <c r="B481" i="3"/>
  <c r="I473" i="3"/>
  <c r="H473" i="3"/>
  <c r="F473" i="3"/>
  <c r="G473" i="3"/>
  <c r="E473" i="3"/>
  <c r="C473" i="3"/>
  <c r="D473" i="3"/>
  <c r="B473" i="3"/>
  <c r="I508" i="3"/>
  <c r="H508" i="3"/>
  <c r="G508" i="3"/>
  <c r="E508" i="3"/>
  <c r="F508" i="3"/>
  <c r="D508" i="3"/>
  <c r="B508" i="3"/>
  <c r="C508" i="3"/>
  <c r="H514" i="3"/>
  <c r="G514" i="3"/>
  <c r="F514" i="3"/>
  <c r="I514" i="3"/>
  <c r="E514" i="3"/>
  <c r="C514" i="3"/>
  <c r="D514" i="3"/>
  <c r="B514" i="3"/>
  <c r="H490" i="3"/>
  <c r="I490" i="3"/>
  <c r="G490" i="3"/>
  <c r="E490" i="3"/>
  <c r="C490" i="3"/>
  <c r="D490" i="3"/>
  <c r="F490" i="3"/>
  <c r="B490" i="3"/>
  <c r="I520" i="3"/>
  <c r="H520" i="3"/>
  <c r="F520" i="3"/>
  <c r="E520" i="3"/>
  <c r="G520" i="3"/>
  <c r="D520" i="3"/>
  <c r="B520" i="3"/>
  <c r="C520" i="3"/>
  <c r="I512" i="3"/>
  <c r="H512" i="3"/>
  <c r="G512" i="3"/>
  <c r="F512" i="3"/>
  <c r="E512" i="3"/>
  <c r="D512" i="3"/>
  <c r="C512" i="3"/>
  <c r="B512" i="3"/>
  <c r="I504" i="3"/>
  <c r="H504" i="3"/>
  <c r="F504" i="3"/>
  <c r="E504" i="3"/>
  <c r="G504" i="3"/>
  <c r="D504" i="3"/>
  <c r="B504" i="3"/>
  <c r="C504" i="3"/>
  <c r="I496" i="3"/>
  <c r="G496" i="3"/>
  <c r="F496" i="3"/>
  <c r="H496" i="3"/>
  <c r="E496" i="3"/>
  <c r="D496" i="3"/>
  <c r="C496" i="3"/>
  <c r="B496" i="3"/>
  <c r="I488" i="3"/>
  <c r="H488" i="3"/>
  <c r="G488" i="3"/>
  <c r="F488" i="3"/>
  <c r="E488" i="3"/>
  <c r="D488" i="3"/>
  <c r="B488" i="3"/>
  <c r="C488" i="3"/>
  <c r="I480" i="3"/>
  <c r="G480" i="3"/>
  <c r="H480" i="3"/>
  <c r="F480" i="3"/>
  <c r="E480" i="3"/>
  <c r="D480" i="3"/>
  <c r="C480" i="3"/>
  <c r="B480" i="3"/>
  <c r="I472" i="3"/>
  <c r="H472" i="3"/>
  <c r="G472" i="3"/>
  <c r="F472" i="3"/>
  <c r="E472" i="3"/>
  <c r="D472" i="3"/>
  <c r="B472" i="3"/>
  <c r="C472" i="3"/>
  <c r="H474" i="3"/>
  <c r="I474" i="3"/>
  <c r="G474" i="3"/>
  <c r="F474" i="3"/>
  <c r="E474" i="3"/>
  <c r="C474" i="3"/>
  <c r="D474" i="3"/>
  <c r="B474" i="3"/>
  <c r="I519" i="3"/>
  <c r="G519" i="3"/>
  <c r="H519" i="3"/>
  <c r="F519" i="3"/>
  <c r="E519" i="3"/>
  <c r="C519" i="3"/>
  <c r="D519" i="3"/>
  <c r="B519" i="3"/>
  <c r="I511" i="3"/>
  <c r="H511" i="3"/>
  <c r="G511" i="3"/>
  <c r="F511" i="3"/>
  <c r="E511" i="3"/>
  <c r="C511" i="3"/>
  <c r="D511" i="3"/>
  <c r="B511" i="3"/>
  <c r="I503" i="3"/>
  <c r="G503" i="3"/>
  <c r="H503" i="3"/>
  <c r="F503" i="3"/>
  <c r="E503" i="3"/>
  <c r="C503" i="3"/>
  <c r="D503" i="3"/>
  <c r="B503" i="3"/>
  <c r="I495" i="3"/>
  <c r="H495" i="3"/>
  <c r="G495" i="3"/>
  <c r="F495" i="3"/>
  <c r="E495" i="3"/>
  <c r="C495" i="3"/>
  <c r="D495" i="3"/>
  <c r="B495" i="3"/>
  <c r="I487" i="3"/>
  <c r="G487" i="3"/>
  <c r="H487" i="3"/>
  <c r="F487" i="3"/>
  <c r="E487" i="3"/>
  <c r="C487" i="3"/>
  <c r="D487" i="3"/>
  <c r="B487" i="3"/>
  <c r="I479" i="3"/>
  <c r="H479" i="3"/>
  <c r="G479" i="3"/>
  <c r="F479" i="3"/>
  <c r="E479" i="3"/>
  <c r="C479" i="3"/>
  <c r="D479" i="3"/>
  <c r="B479" i="3"/>
  <c r="I500" i="3"/>
  <c r="H500" i="3"/>
  <c r="G500" i="3"/>
  <c r="F500" i="3"/>
  <c r="C500" i="3"/>
  <c r="E500" i="3"/>
  <c r="D500" i="3"/>
  <c r="B500" i="3"/>
  <c r="H482" i="3"/>
  <c r="I482" i="3"/>
  <c r="G482" i="3"/>
  <c r="F482" i="3"/>
  <c r="E482" i="3"/>
  <c r="C482" i="3"/>
  <c r="D482" i="3"/>
  <c r="B482" i="3"/>
  <c r="I518" i="3"/>
  <c r="H518" i="3"/>
  <c r="G518" i="3"/>
  <c r="F518" i="3"/>
  <c r="E518" i="3"/>
  <c r="D518" i="3"/>
  <c r="C518" i="3"/>
  <c r="B518" i="3"/>
  <c r="I510" i="3"/>
  <c r="H510" i="3"/>
  <c r="G510" i="3"/>
  <c r="F510" i="3"/>
  <c r="E510" i="3"/>
  <c r="D510" i="3"/>
  <c r="C510" i="3"/>
  <c r="B510" i="3"/>
  <c r="I502" i="3"/>
  <c r="H502" i="3"/>
  <c r="G502" i="3"/>
  <c r="F502" i="3"/>
  <c r="E502" i="3"/>
  <c r="D502" i="3"/>
  <c r="C502" i="3"/>
  <c r="B502" i="3"/>
  <c r="I494" i="3"/>
  <c r="H494" i="3"/>
  <c r="G494" i="3"/>
  <c r="F494" i="3"/>
  <c r="E494" i="3"/>
  <c r="D494" i="3"/>
  <c r="C494" i="3"/>
  <c r="B494" i="3"/>
  <c r="I486" i="3"/>
  <c r="H486" i="3"/>
  <c r="G486" i="3"/>
  <c r="F486" i="3"/>
  <c r="E486" i="3"/>
  <c r="D486" i="3"/>
  <c r="C486" i="3"/>
  <c r="B486" i="3"/>
  <c r="I478" i="3"/>
  <c r="H478" i="3"/>
  <c r="G478" i="3"/>
  <c r="F478" i="3"/>
  <c r="E478" i="3"/>
  <c r="D478" i="3"/>
  <c r="C478" i="3"/>
  <c r="B478" i="3"/>
  <c r="I516" i="3"/>
  <c r="H516" i="3"/>
  <c r="G516" i="3"/>
  <c r="F516" i="3"/>
  <c r="E516" i="3"/>
  <c r="C516" i="3"/>
  <c r="B516" i="3"/>
  <c r="D516" i="3"/>
  <c r="H522" i="3"/>
  <c r="I522" i="3"/>
  <c r="G522" i="3"/>
  <c r="F522" i="3"/>
  <c r="E522" i="3"/>
  <c r="C522" i="3"/>
  <c r="D522" i="3"/>
  <c r="B522" i="3"/>
  <c r="H498" i="3"/>
  <c r="I498" i="3"/>
  <c r="G498" i="3"/>
  <c r="F498" i="3"/>
  <c r="E498" i="3"/>
  <c r="C498" i="3"/>
  <c r="D498" i="3"/>
  <c r="B498" i="3"/>
  <c r="I517" i="3"/>
  <c r="H517" i="3"/>
  <c r="G517" i="3"/>
  <c r="F517" i="3"/>
  <c r="E517" i="3"/>
  <c r="C517" i="3"/>
  <c r="B517" i="3"/>
  <c r="D517" i="3"/>
  <c r="I509" i="3"/>
  <c r="H509" i="3"/>
  <c r="G509" i="3"/>
  <c r="F509" i="3"/>
  <c r="E509" i="3"/>
  <c r="D509" i="3"/>
  <c r="C509" i="3"/>
  <c r="B509" i="3"/>
  <c r="I501" i="3"/>
  <c r="H501" i="3"/>
  <c r="G501" i="3"/>
  <c r="F501" i="3"/>
  <c r="D501" i="3"/>
  <c r="C501" i="3"/>
  <c r="E501" i="3"/>
  <c r="B501" i="3"/>
  <c r="I493" i="3"/>
  <c r="H493" i="3"/>
  <c r="G493" i="3"/>
  <c r="F493" i="3"/>
  <c r="E493" i="3"/>
  <c r="C493" i="3"/>
  <c r="B493" i="3"/>
  <c r="D493" i="3"/>
  <c r="I485" i="3"/>
  <c r="H485" i="3"/>
  <c r="G485" i="3"/>
  <c r="F485" i="3"/>
  <c r="E485" i="3"/>
  <c r="D485" i="3"/>
  <c r="C485" i="3"/>
  <c r="B485" i="3"/>
  <c r="I477" i="3"/>
  <c r="H477" i="3"/>
  <c r="G477" i="3"/>
  <c r="F477" i="3"/>
  <c r="E477" i="3"/>
  <c r="C477" i="3"/>
  <c r="D477" i="3"/>
  <c r="B477" i="3"/>
  <c r="A366" i="3"/>
  <c r="A367" i="3"/>
  <c r="A369" i="3"/>
  <c r="A370" i="3"/>
  <c r="A371" i="3"/>
  <c r="A372" i="3"/>
  <c r="A373" i="3"/>
  <c r="A375" i="3"/>
  <c r="A378" i="3"/>
  <c r="A379" i="3"/>
  <c r="A380" i="3"/>
  <c r="A382" i="3"/>
  <c r="A383" i="3"/>
  <c r="A384" i="3"/>
  <c r="A385" i="3"/>
  <c r="A386" i="3"/>
  <c r="A387" i="3"/>
  <c r="A388" i="3"/>
  <c r="A389" i="3"/>
  <c r="A390" i="3"/>
  <c r="A391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B414" i="1"/>
  <c r="L414" i="3" s="1"/>
  <c r="A415" i="3"/>
  <c r="A416" i="3"/>
  <c r="A417" i="3"/>
  <c r="A418" i="3"/>
  <c r="A419" i="3"/>
  <c r="A420" i="3"/>
  <c r="A421" i="3"/>
  <c r="A423" i="3"/>
  <c r="A424" i="3"/>
  <c r="A425" i="3"/>
  <c r="A426" i="3"/>
  <c r="A427" i="3"/>
  <c r="A428" i="3"/>
  <c r="A429" i="3"/>
  <c r="A430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4" i="3"/>
  <c r="A465" i="3"/>
  <c r="A466" i="3"/>
  <c r="A467" i="3"/>
  <c r="A468" i="3"/>
  <c r="A469" i="3"/>
  <c r="A470" i="3"/>
  <c r="A471" i="3"/>
  <c r="A254" i="3"/>
  <c r="A255" i="3"/>
  <c r="A256" i="3"/>
  <c r="A257" i="3"/>
  <c r="A258" i="3"/>
  <c r="A262" i="3"/>
  <c r="A263" i="3"/>
  <c r="A264" i="3"/>
  <c r="A265" i="3"/>
  <c r="A266" i="3"/>
  <c r="A267" i="3"/>
  <c r="A269" i="3"/>
  <c r="A270" i="3"/>
  <c r="A271" i="3"/>
  <c r="A272" i="3"/>
  <c r="A273" i="3"/>
  <c r="A274" i="3"/>
  <c r="A275" i="3"/>
  <c r="A277" i="3"/>
  <c r="A278" i="3"/>
  <c r="A279" i="3"/>
  <c r="A280" i="3"/>
  <c r="A281" i="3"/>
  <c r="A282" i="3"/>
  <c r="A283" i="3"/>
  <c r="A285" i="3"/>
  <c r="A286" i="3"/>
  <c r="A287" i="3"/>
  <c r="A288" i="3"/>
  <c r="A289" i="3"/>
  <c r="A290" i="3"/>
  <c r="A291" i="3"/>
  <c r="A294" i="3"/>
  <c r="A295" i="3"/>
  <c r="A296" i="3"/>
  <c r="A297" i="3"/>
  <c r="A298" i="3"/>
  <c r="A299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7" i="3"/>
  <c r="A318" i="3"/>
  <c r="A319" i="3"/>
  <c r="A320" i="3"/>
  <c r="A321" i="3"/>
  <c r="A322" i="3"/>
  <c r="A326" i="3"/>
  <c r="A327" i="3"/>
  <c r="A328" i="3"/>
  <c r="A329" i="3"/>
  <c r="A330" i="3"/>
  <c r="A331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B348" i="1"/>
  <c r="L348" i="3" s="1"/>
  <c r="A349" i="3"/>
  <c r="A350" i="3"/>
  <c r="A351" i="3"/>
  <c r="A353" i="3"/>
  <c r="A354" i="3"/>
  <c r="A358" i="3"/>
  <c r="A359" i="3"/>
  <c r="A360" i="3"/>
  <c r="A361" i="3"/>
  <c r="A362" i="3"/>
  <c r="A363" i="3"/>
  <c r="A365" i="3"/>
  <c r="A138" i="3"/>
  <c r="A140" i="3"/>
  <c r="A141" i="3"/>
  <c r="A142" i="3"/>
  <c r="A143" i="3"/>
  <c r="A145" i="3"/>
  <c r="A147" i="3"/>
  <c r="C148" i="1"/>
  <c r="A149" i="3"/>
  <c r="A150" i="3"/>
  <c r="A151" i="3"/>
  <c r="A152" i="3"/>
  <c r="A153" i="3"/>
  <c r="A154" i="3"/>
  <c r="A155" i="3"/>
  <c r="A156" i="3"/>
  <c r="A157" i="3"/>
  <c r="A158" i="3"/>
  <c r="A159" i="3"/>
  <c r="A162" i="3"/>
  <c r="A163" i="3"/>
  <c r="A164" i="3"/>
  <c r="A165" i="3"/>
  <c r="A166" i="3"/>
  <c r="A167" i="3"/>
  <c r="A170" i="3"/>
  <c r="A172" i="3"/>
  <c r="A173" i="3"/>
  <c r="A174" i="3"/>
  <c r="A175" i="3"/>
  <c r="A176" i="3"/>
  <c r="A177" i="3"/>
  <c r="A178" i="3"/>
  <c r="A179" i="3"/>
  <c r="A181" i="3"/>
  <c r="A182" i="3"/>
  <c r="A183" i="3"/>
  <c r="A184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1" i="3"/>
  <c r="A202" i="3"/>
  <c r="A203" i="3"/>
  <c r="A204" i="3"/>
  <c r="A205" i="3"/>
  <c r="A206" i="3"/>
  <c r="A207" i="3"/>
  <c r="A210" i="3"/>
  <c r="A211" i="3"/>
  <c r="A213" i="3"/>
  <c r="A214" i="3"/>
  <c r="A215" i="3"/>
  <c r="A217" i="3"/>
  <c r="A219" i="3"/>
  <c r="A220" i="3"/>
  <c r="A221" i="3"/>
  <c r="A222" i="3"/>
  <c r="A223" i="3"/>
  <c r="A224" i="3"/>
  <c r="A225" i="3"/>
  <c r="A226" i="3"/>
  <c r="A228" i="3"/>
  <c r="A229" i="3"/>
  <c r="A230" i="3"/>
  <c r="A231" i="3"/>
  <c r="A233" i="3"/>
  <c r="A234" i="3"/>
  <c r="A235" i="3"/>
  <c r="A236" i="3"/>
  <c r="A237" i="3"/>
  <c r="A238" i="3"/>
  <c r="A239" i="3"/>
  <c r="A242" i="3"/>
  <c r="A244" i="3"/>
  <c r="A245" i="3"/>
  <c r="A246" i="3"/>
  <c r="A247" i="3"/>
  <c r="A249" i="3"/>
  <c r="A251" i="3"/>
  <c r="A252" i="3"/>
  <c r="A253" i="3"/>
  <c r="A6" i="3"/>
  <c r="A7" i="3"/>
  <c r="A9" i="3"/>
  <c r="A10" i="3"/>
  <c r="A11" i="3"/>
  <c r="A12" i="3"/>
  <c r="A13" i="3"/>
  <c r="A14" i="3"/>
  <c r="A15" i="3"/>
  <c r="A17" i="3"/>
  <c r="A19" i="3"/>
  <c r="A21" i="3"/>
  <c r="A22" i="3"/>
  <c r="A23" i="3"/>
  <c r="A24" i="3"/>
  <c r="A25" i="3"/>
  <c r="A27" i="3"/>
  <c r="A28" i="3"/>
  <c r="A29" i="3"/>
  <c r="A30" i="3"/>
  <c r="A31" i="3"/>
  <c r="A34" i="3"/>
  <c r="A35" i="3"/>
  <c r="A36" i="3"/>
  <c r="A37" i="3"/>
  <c r="A38" i="3"/>
  <c r="A39" i="3"/>
  <c r="A42" i="3"/>
  <c r="A43" i="3"/>
  <c r="A44" i="3"/>
  <c r="A45" i="3"/>
  <c r="A46" i="3"/>
  <c r="A47" i="3"/>
  <c r="A48" i="3"/>
  <c r="A49" i="3"/>
  <c r="A50" i="3"/>
  <c r="A52" i="3"/>
  <c r="A53" i="3"/>
  <c r="A54" i="3"/>
  <c r="A55" i="3"/>
  <c r="A56" i="3"/>
  <c r="A59" i="3"/>
  <c r="A60" i="3"/>
  <c r="A61" i="3"/>
  <c r="A62" i="3"/>
  <c r="A63" i="3"/>
  <c r="A65" i="3"/>
  <c r="A66" i="3"/>
  <c r="A67" i="3"/>
  <c r="A68" i="3"/>
  <c r="A69" i="3"/>
  <c r="A70" i="3"/>
  <c r="A71" i="3"/>
  <c r="A73" i="3"/>
  <c r="A74" i="3"/>
  <c r="A75" i="3"/>
  <c r="A77" i="3"/>
  <c r="A78" i="3"/>
  <c r="A79" i="3"/>
  <c r="A81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7" i="3"/>
  <c r="A108" i="3"/>
  <c r="A109" i="3"/>
  <c r="A110" i="3"/>
  <c r="A111" i="3"/>
  <c r="A113" i="3"/>
  <c r="A114" i="3"/>
  <c r="A115" i="3"/>
  <c r="A116" i="3"/>
  <c r="A117" i="3"/>
  <c r="A118" i="3"/>
  <c r="A119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5" i="3"/>
  <c r="B427" i="1" l="1"/>
  <c r="L427" i="3" s="1"/>
  <c r="B296" i="1"/>
  <c r="L296" i="3" s="1"/>
  <c r="C411" i="1"/>
  <c r="B264" i="1"/>
  <c r="L264" i="3" s="1"/>
  <c r="B61" i="1"/>
  <c r="L61" i="3" s="1"/>
  <c r="C410" i="1"/>
  <c r="B407" i="1"/>
  <c r="L407" i="3" s="1"/>
  <c r="B252" i="1"/>
  <c r="L252" i="3" s="1"/>
  <c r="B60" i="1"/>
  <c r="L60" i="3" s="1"/>
  <c r="C308" i="1"/>
  <c r="B471" i="1"/>
  <c r="L471" i="3" s="1"/>
  <c r="B406" i="1"/>
  <c r="L406" i="3" s="1"/>
  <c r="B221" i="1"/>
  <c r="L221" i="3" s="1"/>
  <c r="B36" i="1"/>
  <c r="L36" i="3" s="1"/>
  <c r="C288" i="1"/>
  <c r="B470" i="1"/>
  <c r="L470" i="3" s="1"/>
  <c r="B371" i="1"/>
  <c r="L371" i="3" s="1"/>
  <c r="B210" i="1"/>
  <c r="L210" i="3" s="1"/>
  <c r="B29" i="1"/>
  <c r="L29" i="3" s="1"/>
  <c r="C184" i="1"/>
  <c r="B138" i="1"/>
  <c r="L138" i="3" s="1"/>
  <c r="B451" i="1"/>
  <c r="L451" i="3" s="1"/>
  <c r="B370" i="1"/>
  <c r="L370" i="3" s="1"/>
  <c r="B188" i="1"/>
  <c r="L188" i="3" s="1"/>
  <c r="B24" i="1"/>
  <c r="L24" i="3" s="1"/>
  <c r="C156" i="1"/>
  <c r="B435" i="1"/>
  <c r="L435" i="3" s="1"/>
  <c r="B176" i="1"/>
  <c r="L176" i="3" s="1"/>
  <c r="C459" i="1"/>
  <c r="D442" i="1"/>
  <c r="B430" i="1"/>
  <c r="L430" i="3" s="1"/>
  <c r="B329" i="1"/>
  <c r="L329" i="3" s="1"/>
  <c r="B152" i="1"/>
  <c r="L152" i="3" s="1"/>
  <c r="C424" i="1"/>
  <c r="D426" i="1"/>
  <c r="H98" i="3"/>
  <c r="G98" i="3"/>
  <c r="I98" i="3"/>
  <c r="F98" i="3"/>
  <c r="D98" i="3"/>
  <c r="E98" i="3"/>
  <c r="B98" i="3"/>
  <c r="C98" i="3"/>
  <c r="H226" i="3"/>
  <c r="I226" i="3"/>
  <c r="G226" i="3"/>
  <c r="F226" i="3"/>
  <c r="D226" i="3"/>
  <c r="B226" i="3"/>
  <c r="C226" i="3"/>
  <c r="E226" i="3"/>
  <c r="H170" i="3"/>
  <c r="I170" i="3"/>
  <c r="F170" i="3"/>
  <c r="E170" i="3"/>
  <c r="D170" i="3"/>
  <c r="G170" i="3"/>
  <c r="B170" i="3"/>
  <c r="C170" i="3"/>
  <c r="I318" i="3"/>
  <c r="H318" i="3"/>
  <c r="G318" i="3"/>
  <c r="F318" i="3"/>
  <c r="E318" i="3"/>
  <c r="D318" i="3"/>
  <c r="B318" i="3"/>
  <c r="C318" i="3"/>
  <c r="I310" i="3"/>
  <c r="H310" i="3"/>
  <c r="G310" i="3"/>
  <c r="E310" i="3"/>
  <c r="D310" i="3"/>
  <c r="F310" i="3"/>
  <c r="C310" i="3"/>
  <c r="B310" i="3"/>
  <c r="I270" i="3"/>
  <c r="H270" i="3"/>
  <c r="G270" i="3"/>
  <c r="F270" i="3"/>
  <c r="E270" i="3"/>
  <c r="C270" i="3"/>
  <c r="B270" i="3"/>
  <c r="D270" i="3"/>
  <c r="I262" i="3"/>
  <c r="H262" i="3"/>
  <c r="G262" i="3"/>
  <c r="E262" i="3"/>
  <c r="D262" i="3"/>
  <c r="F262" i="3"/>
  <c r="C262" i="3"/>
  <c r="B262" i="3"/>
  <c r="I254" i="3"/>
  <c r="H254" i="3"/>
  <c r="G254" i="3"/>
  <c r="F254" i="3"/>
  <c r="E254" i="3"/>
  <c r="D254" i="3"/>
  <c r="B254" i="3"/>
  <c r="C254" i="3"/>
  <c r="I464" i="3"/>
  <c r="H464" i="3"/>
  <c r="G464" i="3"/>
  <c r="E464" i="3"/>
  <c r="D464" i="3"/>
  <c r="F464" i="3"/>
  <c r="C464" i="3"/>
  <c r="B464" i="3"/>
  <c r="I456" i="3"/>
  <c r="H456" i="3"/>
  <c r="F456" i="3"/>
  <c r="G456" i="3"/>
  <c r="E456" i="3"/>
  <c r="D456" i="3"/>
  <c r="B456" i="3"/>
  <c r="C456" i="3"/>
  <c r="I440" i="3"/>
  <c r="G440" i="3"/>
  <c r="H440" i="3"/>
  <c r="F440" i="3"/>
  <c r="E440" i="3"/>
  <c r="D440" i="3"/>
  <c r="C440" i="3"/>
  <c r="B440" i="3"/>
  <c r="I432" i="3"/>
  <c r="H432" i="3"/>
  <c r="G432" i="3"/>
  <c r="F432" i="3"/>
  <c r="E432" i="3"/>
  <c r="D432" i="3"/>
  <c r="C432" i="3"/>
  <c r="B432" i="3"/>
  <c r="I424" i="3"/>
  <c r="H424" i="3"/>
  <c r="E424" i="3"/>
  <c r="F424" i="3"/>
  <c r="D424" i="3"/>
  <c r="B424" i="3"/>
  <c r="G424" i="3"/>
  <c r="C424" i="3"/>
  <c r="I416" i="3"/>
  <c r="G416" i="3"/>
  <c r="H416" i="3"/>
  <c r="F416" i="3"/>
  <c r="E416" i="3"/>
  <c r="D416" i="3"/>
  <c r="C416" i="3"/>
  <c r="B416" i="3"/>
  <c r="I408" i="3"/>
  <c r="H408" i="3"/>
  <c r="G408" i="3"/>
  <c r="F408" i="3"/>
  <c r="E408" i="3"/>
  <c r="D408" i="3"/>
  <c r="B408" i="3"/>
  <c r="C408" i="3"/>
  <c r="I400" i="3"/>
  <c r="H400" i="3"/>
  <c r="G400" i="3"/>
  <c r="F400" i="3"/>
  <c r="E400" i="3"/>
  <c r="D400" i="3"/>
  <c r="C400" i="3"/>
  <c r="B400" i="3"/>
  <c r="I384" i="3"/>
  <c r="G384" i="3"/>
  <c r="F384" i="3"/>
  <c r="H384" i="3"/>
  <c r="E384" i="3"/>
  <c r="B384" i="3"/>
  <c r="D384" i="3"/>
  <c r="C384" i="3"/>
  <c r="H129" i="3"/>
  <c r="I129" i="3"/>
  <c r="G129" i="3"/>
  <c r="F129" i="3"/>
  <c r="E129" i="3"/>
  <c r="D129" i="3"/>
  <c r="C129" i="3"/>
  <c r="B129" i="3"/>
  <c r="H121" i="3"/>
  <c r="I121" i="3"/>
  <c r="G121" i="3"/>
  <c r="F121" i="3"/>
  <c r="E121" i="3"/>
  <c r="D121" i="3"/>
  <c r="C121" i="3"/>
  <c r="B121" i="3"/>
  <c r="H113" i="3"/>
  <c r="I113" i="3"/>
  <c r="G113" i="3"/>
  <c r="F113" i="3"/>
  <c r="E113" i="3"/>
  <c r="D113" i="3"/>
  <c r="C113" i="3"/>
  <c r="B113" i="3"/>
  <c r="H105" i="3"/>
  <c r="I105" i="3"/>
  <c r="F105" i="3"/>
  <c r="E105" i="3"/>
  <c r="D105" i="3"/>
  <c r="G105" i="3"/>
  <c r="C105" i="3"/>
  <c r="B105" i="3"/>
  <c r="H97" i="3"/>
  <c r="G97" i="3"/>
  <c r="I97" i="3"/>
  <c r="E97" i="3"/>
  <c r="F97" i="3"/>
  <c r="D97" i="3"/>
  <c r="C97" i="3"/>
  <c r="B97" i="3"/>
  <c r="H89" i="3"/>
  <c r="I89" i="3"/>
  <c r="G89" i="3"/>
  <c r="F89" i="3"/>
  <c r="E89" i="3"/>
  <c r="D89" i="3"/>
  <c r="C89" i="3"/>
  <c r="B89" i="3"/>
  <c r="H81" i="3"/>
  <c r="I81" i="3"/>
  <c r="G81" i="3"/>
  <c r="E81" i="3"/>
  <c r="F81" i="3"/>
  <c r="D81" i="3"/>
  <c r="C81" i="3"/>
  <c r="B81" i="3"/>
  <c r="H73" i="3"/>
  <c r="I73" i="3"/>
  <c r="G73" i="3"/>
  <c r="E73" i="3"/>
  <c r="D73" i="3"/>
  <c r="F73" i="3"/>
  <c r="C73" i="3"/>
  <c r="B73" i="3"/>
  <c r="H65" i="3"/>
  <c r="I65" i="3"/>
  <c r="F65" i="3"/>
  <c r="E65" i="3"/>
  <c r="G65" i="3"/>
  <c r="D65" i="3"/>
  <c r="C65" i="3"/>
  <c r="B65" i="3"/>
  <c r="H49" i="3"/>
  <c r="I49" i="3"/>
  <c r="G49" i="3"/>
  <c r="F49" i="3"/>
  <c r="E49" i="3"/>
  <c r="D49" i="3"/>
  <c r="C49" i="3"/>
  <c r="B49" i="3"/>
  <c r="H25" i="3"/>
  <c r="I25" i="3"/>
  <c r="F25" i="3"/>
  <c r="G25" i="3"/>
  <c r="E25" i="3"/>
  <c r="D25" i="3"/>
  <c r="C25" i="3"/>
  <c r="B25" i="3"/>
  <c r="H17" i="3"/>
  <c r="I17" i="3"/>
  <c r="G17" i="3"/>
  <c r="F17" i="3"/>
  <c r="E17" i="3"/>
  <c r="D17" i="3"/>
  <c r="C17" i="3"/>
  <c r="B17" i="3"/>
  <c r="H9" i="3"/>
  <c r="I9" i="3"/>
  <c r="F9" i="3"/>
  <c r="G9" i="3"/>
  <c r="E9" i="3"/>
  <c r="D9" i="3"/>
  <c r="C9" i="3"/>
  <c r="B9" i="3"/>
  <c r="I249" i="3"/>
  <c r="F249" i="3"/>
  <c r="H249" i="3"/>
  <c r="E249" i="3"/>
  <c r="D249" i="3"/>
  <c r="G249" i="3"/>
  <c r="C249" i="3"/>
  <c r="B249" i="3"/>
  <c r="I233" i="3"/>
  <c r="H233" i="3"/>
  <c r="F233" i="3"/>
  <c r="G233" i="3"/>
  <c r="E233" i="3"/>
  <c r="D233" i="3"/>
  <c r="C233" i="3"/>
  <c r="B233" i="3"/>
  <c r="H225" i="3"/>
  <c r="I225" i="3"/>
  <c r="G225" i="3"/>
  <c r="F225" i="3"/>
  <c r="E225" i="3"/>
  <c r="D225" i="3"/>
  <c r="C225" i="3"/>
  <c r="B225" i="3"/>
  <c r="I217" i="3"/>
  <c r="H217" i="3"/>
  <c r="F217" i="3"/>
  <c r="E217" i="3"/>
  <c r="G217" i="3"/>
  <c r="D217" i="3"/>
  <c r="C217" i="3"/>
  <c r="B217" i="3"/>
  <c r="I201" i="3"/>
  <c r="H201" i="3"/>
  <c r="F201" i="3"/>
  <c r="E201" i="3"/>
  <c r="D201" i="3"/>
  <c r="G201" i="3"/>
  <c r="C201" i="3"/>
  <c r="B201" i="3"/>
  <c r="H193" i="3"/>
  <c r="G193" i="3"/>
  <c r="F193" i="3"/>
  <c r="I193" i="3"/>
  <c r="E193" i="3"/>
  <c r="D193" i="3"/>
  <c r="C193" i="3"/>
  <c r="B193" i="3"/>
  <c r="I177" i="3"/>
  <c r="H177" i="3"/>
  <c r="G177" i="3"/>
  <c r="F177" i="3"/>
  <c r="E177" i="3"/>
  <c r="D177" i="3"/>
  <c r="C177" i="3"/>
  <c r="B177" i="3"/>
  <c r="H153" i="3"/>
  <c r="I153" i="3"/>
  <c r="F153" i="3"/>
  <c r="E153" i="3"/>
  <c r="D153" i="3"/>
  <c r="G153" i="3"/>
  <c r="C153" i="3"/>
  <c r="B153" i="3"/>
  <c r="H145" i="3"/>
  <c r="I145" i="3"/>
  <c r="G145" i="3"/>
  <c r="F145" i="3"/>
  <c r="E145" i="3"/>
  <c r="D145" i="3"/>
  <c r="C145" i="3"/>
  <c r="B145" i="3"/>
  <c r="I365" i="3"/>
  <c r="H365" i="3"/>
  <c r="G365" i="3"/>
  <c r="F365" i="3"/>
  <c r="E365" i="3"/>
  <c r="B365" i="3"/>
  <c r="C365" i="3"/>
  <c r="D365" i="3"/>
  <c r="I349" i="3"/>
  <c r="H349" i="3"/>
  <c r="G349" i="3"/>
  <c r="E349" i="3"/>
  <c r="D349" i="3"/>
  <c r="B349" i="3"/>
  <c r="F349" i="3"/>
  <c r="C349" i="3"/>
  <c r="I341" i="3"/>
  <c r="H341" i="3"/>
  <c r="G341" i="3"/>
  <c r="F341" i="3"/>
  <c r="E341" i="3"/>
  <c r="C341" i="3"/>
  <c r="B341" i="3"/>
  <c r="D341" i="3"/>
  <c r="I333" i="3"/>
  <c r="H333" i="3"/>
  <c r="G333" i="3"/>
  <c r="F333" i="3"/>
  <c r="E333" i="3"/>
  <c r="D333" i="3"/>
  <c r="B333" i="3"/>
  <c r="C333" i="3"/>
  <c r="I317" i="3"/>
  <c r="H317" i="3"/>
  <c r="G317" i="3"/>
  <c r="F317" i="3"/>
  <c r="E317" i="3"/>
  <c r="D317" i="3"/>
  <c r="C317" i="3"/>
  <c r="B317" i="3"/>
  <c r="I309" i="3"/>
  <c r="H309" i="3"/>
  <c r="G309" i="3"/>
  <c r="F309" i="3"/>
  <c r="E309" i="3"/>
  <c r="D309" i="3"/>
  <c r="C309" i="3"/>
  <c r="B309" i="3"/>
  <c r="I301" i="3"/>
  <c r="H301" i="3"/>
  <c r="G301" i="3"/>
  <c r="E301" i="3"/>
  <c r="F301" i="3"/>
  <c r="C301" i="3"/>
  <c r="D301" i="3"/>
  <c r="B301" i="3"/>
  <c r="I285" i="3"/>
  <c r="H285" i="3"/>
  <c r="G285" i="3"/>
  <c r="F285" i="3"/>
  <c r="E285" i="3"/>
  <c r="D285" i="3"/>
  <c r="C285" i="3"/>
  <c r="B285" i="3"/>
  <c r="I277" i="3"/>
  <c r="H277" i="3"/>
  <c r="G277" i="3"/>
  <c r="F277" i="3"/>
  <c r="E277" i="3"/>
  <c r="D277" i="3"/>
  <c r="B277" i="3"/>
  <c r="C277" i="3"/>
  <c r="I269" i="3"/>
  <c r="H269" i="3"/>
  <c r="G269" i="3"/>
  <c r="F269" i="3"/>
  <c r="E269" i="3"/>
  <c r="B269" i="3"/>
  <c r="D269" i="3"/>
  <c r="C269" i="3"/>
  <c r="I471" i="3"/>
  <c r="H471" i="3"/>
  <c r="G471" i="3"/>
  <c r="F471" i="3"/>
  <c r="E471" i="3"/>
  <c r="C471" i="3"/>
  <c r="D471" i="3"/>
  <c r="B471" i="3"/>
  <c r="I455" i="3"/>
  <c r="H455" i="3"/>
  <c r="G455" i="3"/>
  <c r="F455" i="3"/>
  <c r="E455" i="3"/>
  <c r="C455" i="3"/>
  <c r="D455" i="3"/>
  <c r="B455" i="3"/>
  <c r="I439" i="3"/>
  <c r="H439" i="3"/>
  <c r="G439" i="3"/>
  <c r="F439" i="3"/>
  <c r="E439" i="3"/>
  <c r="C439" i="3"/>
  <c r="D439" i="3"/>
  <c r="B439" i="3"/>
  <c r="I423" i="3"/>
  <c r="H423" i="3"/>
  <c r="G423" i="3"/>
  <c r="F423" i="3"/>
  <c r="E423" i="3"/>
  <c r="C423" i="3"/>
  <c r="D423" i="3"/>
  <c r="B423" i="3"/>
  <c r="I415" i="3"/>
  <c r="H415" i="3"/>
  <c r="G415" i="3"/>
  <c r="F415" i="3"/>
  <c r="E415" i="3"/>
  <c r="C415" i="3"/>
  <c r="D415" i="3"/>
  <c r="B415" i="3"/>
  <c r="I407" i="3"/>
  <c r="H407" i="3"/>
  <c r="G407" i="3"/>
  <c r="F407" i="3"/>
  <c r="E407" i="3"/>
  <c r="C407" i="3"/>
  <c r="D407" i="3"/>
  <c r="B407" i="3"/>
  <c r="I399" i="3"/>
  <c r="H399" i="3"/>
  <c r="G399" i="3"/>
  <c r="F399" i="3"/>
  <c r="E399" i="3"/>
  <c r="C399" i="3"/>
  <c r="D399" i="3"/>
  <c r="B399" i="3"/>
  <c r="I391" i="3"/>
  <c r="H391" i="3"/>
  <c r="G391" i="3"/>
  <c r="F391" i="3"/>
  <c r="E391" i="3"/>
  <c r="C391" i="3"/>
  <c r="D391" i="3"/>
  <c r="B391" i="3"/>
  <c r="I383" i="3"/>
  <c r="H383" i="3"/>
  <c r="G383" i="3"/>
  <c r="F383" i="3"/>
  <c r="E383" i="3"/>
  <c r="C383" i="3"/>
  <c r="D383" i="3"/>
  <c r="B383" i="3"/>
  <c r="I375" i="3"/>
  <c r="H375" i="3"/>
  <c r="G375" i="3"/>
  <c r="F375" i="3"/>
  <c r="E375" i="3"/>
  <c r="C375" i="3"/>
  <c r="D375" i="3"/>
  <c r="B375" i="3"/>
  <c r="I367" i="3"/>
  <c r="H367" i="3"/>
  <c r="G367" i="3"/>
  <c r="F367" i="3"/>
  <c r="E367" i="3"/>
  <c r="C367" i="3"/>
  <c r="D367" i="3"/>
  <c r="B367" i="3"/>
  <c r="I331" i="3"/>
  <c r="H331" i="3"/>
  <c r="G331" i="3"/>
  <c r="F331" i="3"/>
  <c r="E331" i="3"/>
  <c r="B331" i="3"/>
  <c r="C331" i="3"/>
  <c r="D331" i="3"/>
  <c r="I315" i="3"/>
  <c r="H315" i="3"/>
  <c r="G315" i="3"/>
  <c r="F315" i="3"/>
  <c r="E315" i="3"/>
  <c r="B315" i="3"/>
  <c r="C315" i="3"/>
  <c r="D315" i="3"/>
  <c r="I307" i="3"/>
  <c r="H307" i="3"/>
  <c r="G307" i="3"/>
  <c r="F307" i="3"/>
  <c r="B307" i="3"/>
  <c r="C307" i="3"/>
  <c r="D307" i="3"/>
  <c r="E307" i="3"/>
  <c r="I299" i="3"/>
  <c r="H299" i="3"/>
  <c r="G299" i="3"/>
  <c r="F299" i="3"/>
  <c r="E299" i="3"/>
  <c r="B299" i="3"/>
  <c r="C299" i="3"/>
  <c r="D299" i="3"/>
  <c r="I291" i="3"/>
  <c r="H291" i="3"/>
  <c r="G291" i="3"/>
  <c r="F291" i="3"/>
  <c r="B291" i="3"/>
  <c r="E291" i="3"/>
  <c r="C291" i="3"/>
  <c r="D291" i="3"/>
  <c r="I283" i="3"/>
  <c r="H283" i="3"/>
  <c r="G283" i="3"/>
  <c r="F283" i="3"/>
  <c r="E283" i="3"/>
  <c r="B283" i="3"/>
  <c r="C283" i="3"/>
  <c r="D283" i="3"/>
  <c r="I275" i="3"/>
  <c r="H275" i="3"/>
  <c r="G275" i="3"/>
  <c r="F275" i="3"/>
  <c r="E275" i="3"/>
  <c r="D275" i="3"/>
  <c r="B275" i="3"/>
  <c r="C275" i="3"/>
  <c r="I267" i="3"/>
  <c r="H267" i="3"/>
  <c r="G267" i="3"/>
  <c r="F267" i="3"/>
  <c r="E267" i="3"/>
  <c r="D267" i="3"/>
  <c r="B267" i="3"/>
  <c r="C267" i="3"/>
  <c r="I469" i="3"/>
  <c r="H469" i="3"/>
  <c r="G469" i="3"/>
  <c r="F469" i="3"/>
  <c r="C469" i="3"/>
  <c r="E469" i="3"/>
  <c r="D469" i="3"/>
  <c r="B469" i="3"/>
  <c r="I461" i="3"/>
  <c r="H461" i="3"/>
  <c r="G461" i="3"/>
  <c r="F461" i="3"/>
  <c r="E461" i="3"/>
  <c r="D461" i="3"/>
  <c r="B461" i="3"/>
  <c r="C461" i="3"/>
  <c r="I453" i="3"/>
  <c r="H453" i="3"/>
  <c r="G453" i="3"/>
  <c r="F453" i="3"/>
  <c r="E453" i="3"/>
  <c r="C453" i="3"/>
  <c r="D453" i="3"/>
  <c r="B453" i="3"/>
  <c r="I445" i="3"/>
  <c r="H445" i="3"/>
  <c r="G445" i="3"/>
  <c r="F445" i="3"/>
  <c r="E445" i="3"/>
  <c r="D445" i="3"/>
  <c r="B445" i="3"/>
  <c r="C445" i="3"/>
  <c r="I437" i="3"/>
  <c r="H437" i="3"/>
  <c r="G437" i="3"/>
  <c r="F437" i="3"/>
  <c r="D437" i="3"/>
  <c r="E437" i="3"/>
  <c r="C437" i="3"/>
  <c r="B437" i="3"/>
  <c r="I429" i="3"/>
  <c r="H429" i="3"/>
  <c r="G429" i="3"/>
  <c r="F429" i="3"/>
  <c r="E429" i="3"/>
  <c r="C429" i="3"/>
  <c r="B429" i="3"/>
  <c r="D429" i="3"/>
  <c r="I421" i="3"/>
  <c r="H421" i="3"/>
  <c r="G421" i="3"/>
  <c r="F421" i="3"/>
  <c r="E421" i="3"/>
  <c r="D421" i="3"/>
  <c r="C421" i="3"/>
  <c r="B421" i="3"/>
  <c r="I413" i="3"/>
  <c r="H413" i="3"/>
  <c r="G413" i="3"/>
  <c r="F413" i="3"/>
  <c r="E413" i="3"/>
  <c r="C413" i="3"/>
  <c r="D413" i="3"/>
  <c r="B413" i="3"/>
  <c r="I405" i="3"/>
  <c r="H405" i="3"/>
  <c r="G405" i="3"/>
  <c r="F405" i="3"/>
  <c r="C405" i="3"/>
  <c r="E405" i="3"/>
  <c r="D405" i="3"/>
  <c r="B405" i="3"/>
  <c r="I397" i="3"/>
  <c r="H397" i="3"/>
  <c r="G397" i="3"/>
  <c r="F397" i="3"/>
  <c r="E397" i="3"/>
  <c r="D397" i="3"/>
  <c r="C397" i="3"/>
  <c r="B397" i="3"/>
  <c r="I389" i="3"/>
  <c r="H389" i="3"/>
  <c r="G389" i="3"/>
  <c r="F389" i="3"/>
  <c r="E389" i="3"/>
  <c r="D389" i="3"/>
  <c r="C389" i="3"/>
  <c r="B389" i="3"/>
  <c r="I373" i="3"/>
  <c r="H373" i="3"/>
  <c r="G373" i="3"/>
  <c r="F373" i="3"/>
  <c r="D373" i="3"/>
  <c r="C373" i="3"/>
  <c r="B373" i="3"/>
  <c r="E373" i="3"/>
  <c r="I114" i="3"/>
  <c r="H114" i="3"/>
  <c r="G114" i="3"/>
  <c r="F114" i="3"/>
  <c r="D114" i="3"/>
  <c r="E114" i="3"/>
  <c r="B114" i="3"/>
  <c r="C114" i="3"/>
  <c r="I74" i="3"/>
  <c r="H74" i="3"/>
  <c r="G74" i="3"/>
  <c r="F74" i="3"/>
  <c r="D74" i="3"/>
  <c r="E74" i="3"/>
  <c r="B74" i="3"/>
  <c r="C74" i="3"/>
  <c r="H34" i="3"/>
  <c r="I34" i="3"/>
  <c r="G34" i="3"/>
  <c r="F34" i="3"/>
  <c r="D34" i="3"/>
  <c r="B34" i="3"/>
  <c r="E34" i="3"/>
  <c r="C34" i="3"/>
  <c r="H234" i="3"/>
  <c r="I234" i="3"/>
  <c r="F234" i="3"/>
  <c r="G234" i="3"/>
  <c r="E234" i="3"/>
  <c r="D234" i="3"/>
  <c r="B234" i="3"/>
  <c r="C234" i="3"/>
  <c r="H178" i="3"/>
  <c r="I178" i="3"/>
  <c r="G178" i="3"/>
  <c r="F178" i="3"/>
  <c r="D178" i="3"/>
  <c r="E178" i="3"/>
  <c r="B178" i="3"/>
  <c r="C178" i="3"/>
  <c r="I358" i="3"/>
  <c r="H358" i="3"/>
  <c r="G358" i="3"/>
  <c r="F358" i="3"/>
  <c r="E358" i="3"/>
  <c r="D358" i="3"/>
  <c r="C358" i="3"/>
  <c r="B358" i="3"/>
  <c r="I334" i="3"/>
  <c r="H334" i="3"/>
  <c r="G334" i="3"/>
  <c r="F334" i="3"/>
  <c r="E334" i="3"/>
  <c r="D334" i="3"/>
  <c r="C334" i="3"/>
  <c r="B334" i="3"/>
  <c r="I294" i="3"/>
  <c r="H294" i="3"/>
  <c r="G294" i="3"/>
  <c r="E294" i="3"/>
  <c r="F294" i="3"/>
  <c r="D294" i="3"/>
  <c r="B294" i="3"/>
  <c r="C294" i="3"/>
  <c r="H128" i="3"/>
  <c r="I128" i="3"/>
  <c r="G128" i="3"/>
  <c r="F128" i="3"/>
  <c r="E128" i="3"/>
  <c r="D128" i="3"/>
  <c r="B128" i="3"/>
  <c r="C128" i="3"/>
  <c r="H56" i="3"/>
  <c r="I56" i="3"/>
  <c r="G56" i="3"/>
  <c r="F56" i="3"/>
  <c r="E56" i="3"/>
  <c r="D56" i="3"/>
  <c r="B56" i="3"/>
  <c r="C56" i="3"/>
  <c r="I224" i="3"/>
  <c r="G224" i="3"/>
  <c r="H224" i="3"/>
  <c r="F224" i="3"/>
  <c r="E224" i="3"/>
  <c r="B224" i="3"/>
  <c r="D224" i="3"/>
  <c r="C224" i="3"/>
  <c r="I184" i="3"/>
  <c r="G184" i="3"/>
  <c r="E184" i="3"/>
  <c r="F184" i="3"/>
  <c r="D184" i="3"/>
  <c r="H184" i="3"/>
  <c r="B184" i="3"/>
  <c r="C184" i="3"/>
  <c r="I340" i="3"/>
  <c r="H340" i="3"/>
  <c r="G340" i="3"/>
  <c r="F340" i="3"/>
  <c r="B340" i="3"/>
  <c r="C340" i="3"/>
  <c r="E340" i="3"/>
  <c r="D340" i="3"/>
  <c r="I470" i="3"/>
  <c r="H470" i="3"/>
  <c r="G470" i="3"/>
  <c r="F470" i="3"/>
  <c r="E470" i="3"/>
  <c r="D470" i="3"/>
  <c r="C470" i="3"/>
  <c r="B470" i="3"/>
  <c r="I454" i="3"/>
  <c r="H454" i="3"/>
  <c r="G454" i="3"/>
  <c r="F454" i="3"/>
  <c r="E454" i="3"/>
  <c r="D454" i="3"/>
  <c r="C454" i="3"/>
  <c r="B454" i="3"/>
  <c r="I430" i="3"/>
  <c r="H430" i="3"/>
  <c r="G430" i="3"/>
  <c r="F430" i="3"/>
  <c r="E430" i="3"/>
  <c r="D430" i="3"/>
  <c r="B430" i="3"/>
  <c r="C430" i="3"/>
  <c r="I398" i="3"/>
  <c r="H398" i="3"/>
  <c r="G398" i="3"/>
  <c r="F398" i="3"/>
  <c r="E398" i="3"/>
  <c r="D398" i="3"/>
  <c r="C398" i="3"/>
  <c r="B398" i="3"/>
  <c r="I366" i="3"/>
  <c r="H366" i="3"/>
  <c r="G366" i="3"/>
  <c r="F366" i="3"/>
  <c r="E366" i="3"/>
  <c r="D366" i="3"/>
  <c r="B366" i="3"/>
  <c r="C366" i="3"/>
  <c r="H135" i="3"/>
  <c r="I135" i="3"/>
  <c r="G135" i="3"/>
  <c r="F135" i="3"/>
  <c r="E135" i="3"/>
  <c r="D135" i="3"/>
  <c r="C135" i="3"/>
  <c r="B135" i="3"/>
  <c r="H119" i="3"/>
  <c r="I119" i="3"/>
  <c r="G119" i="3"/>
  <c r="F119" i="3"/>
  <c r="E119" i="3"/>
  <c r="D119" i="3"/>
  <c r="C119" i="3"/>
  <c r="B119" i="3"/>
  <c r="H95" i="3"/>
  <c r="I95" i="3"/>
  <c r="G95" i="3"/>
  <c r="F95" i="3"/>
  <c r="E95" i="3"/>
  <c r="D95" i="3"/>
  <c r="C95" i="3"/>
  <c r="B95" i="3"/>
  <c r="H79" i="3"/>
  <c r="I79" i="3"/>
  <c r="G79" i="3"/>
  <c r="F79" i="3"/>
  <c r="E79" i="3"/>
  <c r="D79" i="3"/>
  <c r="C79" i="3"/>
  <c r="B79" i="3"/>
  <c r="H71" i="3"/>
  <c r="I71" i="3"/>
  <c r="G71" i="3"/>
  <c r="E71" i="3"/>
  <c r="F71" i="3"/>
  <c r="D71" i="3"/>
  <c r="C71" i="3"/>
  <c r="B71" i="3"/>
  <c r="H55" i="3"/>
  <c r="I55" i="3"/>
  <c r="G55" i="3"/>
  <c r="F55" i="3"/>
  <c r="E55" i="3"/>
  <c r="D55" i="3"/>
  <c r="C55" i="3"/>
  <c r="B55" i="3"/>
  <c r="H39" i="3"/>
  <c r="I39" i="3"/>
  <c r="G39" i="3"/>
  <c r="F39" i="3"/>
  <c r="E39" i="3"/>
  <c r="D39" i="3"/>
  <c r="C39" i="3"/>
  <c r="B39" i="3"/>
  <c r="H23" i="3"/>
  <c r="I23" i="3"/>
  <c r="G23" i="3"/>
  <c r="F23" i="3"/>
  <c r="E23" i="3"/>
  <c r="D23" i="3"/>
  <c r="C23" i="3"/>
  <c r="B23" i="3"/>
  <c r="H15" i="3"/>
  <c r="I15" i="3"/>
  <c r="G15" i="3"/>
  <c r="F15" i="3"/>
  <c r="E15" i="3"/>
  <c r="D15" i="3"/>
  <c r="C15" i="3"/>
  <c r="B15" i="3"/>
  <c r="H7" i="3"/>
  <c r="I7" i="3"/>
  <c r="G7" i="3"/>
  <c r="F7" i="3"/>
  <c r="E7" i="3"/>
  <c r="D7" i="3"/>
  <c r="C7" i="3"/>
  <c r="B7" i="3"/>
  <c r="I247" i="3"/>
  <c r="H247" i="3"/>
  <c r="G247" i="3"/>
  <c r="F247" i="3"/>
  <c r="E247" i="3"/>
  <c r="D247" i="3"/>
  <c r="C247" i="3"/>
  <c r="B247" i="3"/>
  <c r="I239" i="3"/>
  <c r="H239" i="3"/>
  <c r="G239" i="3"/>
  <c r="F239" i="3"/>
  <c r="E239" i="3"/>
  <c r="D239" i="3"/>
  <c r="C239" i="3"/>
  <c r="B239" i="3"/>
  <c r="I231" i="3"/>
  <c r="H231" i="3"/>
  <c r="G231" i="3"/>
  <c r="F231" i="3"/>
  <c r="E231" i="3"/>
  <c r="D231" i="3"/>
  <c r="C231" i="3"/>
  <c r="B231" i="3"/>
  <c r="I223" i="3"/>
  <c r="H223" i="3"/>
  <c r="G223" i="3"/>
  <c r="F223" i="3"/>
  <c r="E223" i="3"/>
  <c r="D223" i="3"/>
  <c r="C223" i="3"/>
  <c r="B223" i="3"/>
  <c r="I215" i="3"/>
  <c r="H215" i="3"/>
  <c r="G215" i="3"/>
  <c r="F215" i="3"/>
  <c r="E215" i="3"/>
  <c r="D215" i="3"/>
  <c r="C215" i="3"/>
  <c r="B215" i="3"/>
  <c r="I207" i="3"/>
  <c r="H207" i="3"/>
  <c r="G207" i="3"/>
  <c r="F207" i="3"/>
  <c r="E207" i="3"/>
  <c r="D207" i="3"/>
  <c r="C207" i="3"/>
  <c r="B207" i="3"/>
  <c r="I199" i="3"/>
  <c r="H199" i="3"/>
  <c r="G199" i="3"/>
  <c r="F199" i="3"/>
  <c r="E199" i="3"/>
  <c r="D199" i="3"/>
  <c r="C199" i="3"/>
  <c r="B199" i="3"/>
  <c r="I191" i="3"/>
  <c r="H191" i="3"/>
  <c r="G191" i="3"/>
  <c r="F191" i="3"/>
  <c r="E191" i="3"/>
  <c r="D191" i="3"/>
  <c r="C191" i="3"/>
  <c r="B191" i="3"/>
  <c r="I183" i="3"/>
  <c r="H183" i="3"/>
  <c r="G183" i="3"/>
  <c r="F183" i="3"/>
  <c r="E183" i="3"/>
  <c r="D183" i="3"/>
  <c r="C183" i="3"/>
  <c r="B183" i="3"/>
  <c r="I175" i="3"/>
  <c r="H175" i="3"/>
  <c r="G175" i="3"/>
  <c r="F175" i="3"/>
  <c r="E175" i="3"/>
  <c r="D175" i="3"/>
  <c r="C175" i="3"/>
  <c r="B175" i="3"/>
  <c r="I167" i="3"/>
  <c r="H167" i="3"/>
  <c r="G167" i="3"/>
  <c r="F167" i="3"/>
  <c r="E167" i="3"/>
  <c r="D167" i="3"/>
  <c r="C167" i="3"/>
  <c r="B167" i="3"/>
  <c r="H159" i="3"/>
  <c r="I159" i="3"/>
  <c r="G159" i="3"/>
  <c r="F159" i="3"/>
  <c r="E159" i="3"/>
  <c r="D159" i="3"/>
  <c r="C159" i="3"/>
  <c r="B159" i="3"/>
  <c r="H151" i="3"/>
  <c r="I151" i="3"/>
  <c r="G151" i="3"/>
  <c r="F151" i="3"/>
  <c r="E151" i="3"/>
  <c r="D151" i="3"/>
  <c r="C151" i="3"/>
  <c r="B151" i="3"/>
  <c r="H143" i="3"/>
  <c r="I143" i="3"/>
  <c r="G143" i="3"/>
  <c r="F143" i="3"/>
  <c r="E143" i="3"/>
  <c r="D143" i="3"/>
  <c r="C143" i="3"/>
  <c r="B143" i="3"/>
  <c r="I363" i="3"/>
  <c r="H363" i="3"/>
  <c r="G363" i="3"/>
  <c r="F363" i="3"/>
  <c r="E363" i="3"/>
  <c r="C363" i="3"/>
  <c r="B363" i="3"/>
  <c r="D363" i="3"/>
  <c r="I347" i="3"/>
  <c r="H347" i="3"/>
  <c r="G347" i="3"/>
  <c r="F347" i="3"/>
  <c r="E347" i="3"/>
  <c r="C347" i="3"/>
  <c r="B347" i="3"/>
  <c r="D347" i="3"/>
  <c r="I339" i="3"/>
  <c r="H339" i="3"/>
  <c r="G339" i="3"/>
  <c r="F339" i="3"/>
  <c r="E339" i="3"/>
  <c r="C339" i="3"/>
  <c r="B339" i="3"/>
  <c r="D339" i="3"/>
  <c r="H134" i="3"/>
  <c r="I134" i="3"/>
  <c r="G134" i="3"/>
  <c r="E134" i="3"/>
  <c r="F134" i="3"/>
  <c r="D134" i="3"/>
  <c r="C134" i="3"/>
  <c r="B134" i="3"/>
  <c r="H126" i="3"/>
  <c r="I126" i="3"/>
  <c r="G126" i="3"/>
  <c r="F126" i="3"/>
  <c r="E126" i="3"/>
  <c r="D126" i="3"/>
  <c r="B126" i="3"/>
  <c r="C126" i="3"/>
  <c r="H118" i="3"/>
  <c r="I118" i="3"/>
  <c r="G118" i="3"/>
  <c r="E118" i="3"/>
  <c r="F118" i="3"/>
  <c r="D118" i="3"/>
  <c r="C118" i="3"/>
  <c r="B118" i="3"/>
  <c r="H110" i="3"/>
  <c r="I110" i="3"/>
  <c r="G110" i="3"/>
  <c r="F110" i="3"/>
  <c r="E110" i="3"/>
  <c r="C110" i="3"/>
  <c r="B110" i="3"/>
  <c r="D110" i="3"/>
  <c r="H102" i="3"/>
  <c r="I102" i="3"/>
  <c r="G102" i="3"/>
  <c r="E102" i="3"/>
  <c r="F102" i="3"/>
  <c r="D102" i="3"/>
  <c r="B102" i="3"/>
  <c r="C102" i="3"/>
  <c r="H94" i="3"/>
  <c r="I94" i="3"/>
  <c r="G94" i="3"/>
  <c r="E94" i="3"/>
  <c r="F94" i="3"/>
  <c r="D94" i="3"/>
  <c r="C94" i="3"/>
  <c r="B94" i="3"/>
  <c r="H86" i="3"/>
  <c r="I86" i="3"/>
  <c r="G86" i="3"/>
  <c r="E86" i="3"/>
  <c r="F86" i="3"/>
  <c r="D86" i="3"/>
  <c r="B86" i="3"/>
  <c r="C86" i="3"/>
  <c r="H78" i="3"/>
  <c r="I78" i="3"/>
  <c r="G78" i="3"/>
  <c r="F78" i="3"/>
  <c r="E78" i="3"/>
  <c r="D78" i="3"/>
  <c r="B78" i="3"/>
  <c r="C78" i="3"/>
  <c r="H70" i="3"/>
  <c r="I70" i="3"/>
  <c r="G70" i="3"/>
  <c r="E70" i="3"/>
  <c r="F70" i="3"/>
  <c r="D70" i="3"/>
  <c r="C70" i="3"/>
  <c r="B70" i="3"/>
  <c r="H62" i="3"/>
  <c r="I62" i="3"/>
  <c r="G62" i="3"/>
  <c r="F62" i="3"/>
  <c r="E62" i="3"/>
  <c r="D62" i="3"/>
  <c r="B62" i="3"/>
  <c r="C62" i="3"/>
  <c r="H54" i="3"/>
  <c r="I54" i="3"/>
  <c r="G54" i="3"/>
  <c r="F54" i="3"/>
  <c r="E54" i="3"/>
  <c r="D54" i="3"/>
  <c r="B54" i="3"/>
  <c r="C54" i="3"/>
  <c r="H46" i="3"/>
  <c r="I46" i="3"/>
  <c r="G46" i="3"/>
  <c r="F46" i="3"/>
  <c r="E46" i="3"/>
  <c r="C46" i="3"/>
  <c r="B46" i="3"/>
  <c r="D46" i="3"/>
  <c r="H38" i="3"/>
  <c r="I38" i="3"/>
  <c r="G38" i="3"/>
  <c r="F38" i="3"/>
  <c r="E38" i="3"/>
  <c r="D38" i="3"/>
  <c r="C38" i="3"/>
  <c r="B38" i="3"/>
  <c r="H30" i="3"/>
  <c r="I30" i="3"/>
  <c r="G30" i="3"/>
  <c r="E30" i="3"/>
  <c r="F30" i="3"/>
  <c r="D30" i="3"/>
  <c r="C30" i="3"/>
  <c r="B30" i="3"/>
  <c r="H22" i="3"/>
  <c r="I22" i="3"/>
  <c r="G22" i="3"/>
  <c r="F22" i="3"/>
  <c r="E22" i="3"/>
  <c r="D22" i="3"/>
  <c r="B22" i="3"/>
  <c r="C22" i="3"/>
  <c r="H14" i="3"/>
  <c r="I14" i="3"/>
  <c r="G14" i="3"/>
  <c r="F14" i="3"/>
  <c r="E14" i="3"/>
  <c r="D14" i="3"/>
  <c r="B14" i="3"/>
  <c r="C14" i="3"/>
  <c r="H6" i="3"/>
  <c r="I6" i="3"/>
  <c r="G6" i="3"/>
  <c r="F6" i="3"/>
  <c r="E6" i="3"/>
  <c r="D6" i="3"/>
  <c r="C6" i="3"/>
  <c r="B6" i="3"/>
  <c r="I246" i="3"/>
  <c r="H246" i="3"/>
  <c r="G246" i="3"/>
  <c r="E246" i="3"/>
  <c r="F246" i="3"/>
  <c r="C246" i="3"/>
  <c r="B246" i="3"/>
  <c r="D246" i="3"/>
  <c r="I238" i="3"/>
  <c r="H238" i="3"/>
  <c r="G238" i="3"/>
  <c r="F238" i="3"/>
  <c r="E238" i="3"/>
  <c r="D238" i="3"/>
  <c r="B238" i="3"/>
  <c r="C238" i="3"/>
  <c r="I230" i="3"/>
  <c r="H230" i="3"/>
  <c r="G230" i="3"/>
  <c r="E230" i="3"/>
  <c r="F230" i="3"/>
  <c r="D230" i="3"/>
  <c r="B230" i="3"/>
  <c r="C230" i="3"/>
  <c r="I222" i="3"/>
  <c r="H222" i="3"/>
  <c r="G222" i="3"/>
  <c r="F222" i="3"/>
  <c r="E222" i="3"/>
  <c r="D222" i="3"/>
  <c r="B222" i="3"/>
  <c r="C222" i="3"/>
  <c r="I214" i="3"/>
  <c r="H214" i="3"/>
  <c r="G214" i="3"/>
  <c r="E214" i="3"/>
  <c r="F214" i="3"/>
  <c r="D214" i="3"/>
  <c r="C214" i="3"/>
  <c r="B214" i="3"/>
  <c r="I206" i="3"/>
  <c r="H206" i="3"/>
  <c r="G206" i="3"/>
  <c r="F206" i="3"/>
  <c r="E206" i="3"/>
  <c r="B206" i="3"/>
  <c r="D206" i="3"/>
  <c r="C206" i="3"/>
  <c r="I198" i="3"/>
  <c r="H198" i="3"/>
  <c r="G198" i="3"/>
  <c r="E198" i="3"/>
  <c r="F198" i="3"/>
  <c r="D198" i="3"/>
  <c r="B198" i="3"/>
  <c r="C198" i="3"/>
  <c r="I190" i="3"/>
  <c r="H190" i="3"/>
  <c r="G190" i="3"/>
  <c r="F190" i="3"/>
  <c r="E190" i="3"/>
  <c r="D190" i="3"/>
  <c r="C190" i="3"/>
  <c r="B190" i="3"/>
  <c r="I182" i="3"/>
  <c r="H182" i="3"/>
  <c r="G182" i="3"/>
  <c r="E182" i="3"/>
  <c r="D182" i="3"/>
  <c r="F182" i="3"/>
  <c r="C182" i="3"/>
  <c r="B182" i="3"/>
  <c r="I174" i="3"/>
  <c r="H174" i="3"/>
  <c r="G174" i="3"/>
  <c r="F174" i="3"/>
  <c r="E174" i="3"/>
  <c r="C174" i="3"/>
  <c r="D174" i="3"/>
  <c r="B174" i="3"/>
  <c r="I166" i="3"/>
  <c r="H166" i="3"/>
  <c r="G166" i="3"/>
  <c r="E166" i="3"/>
  <c r="F166" i="3"/>
  <c r="D166" i="3"/>
  <c r="B166" i="3"/>
  <c r="C166" i="3"/>
  <c r="H158" i="3"/>
  <c r="I158" i="3"/>
  <c r="G158" i="3"/>
  <c r="F158" i="3"/>
  <c r="E158" i="3"/>
  <c r="D158" i="3"/>
  <c r="C158" i="3"/>
  <c r="B158" i="3"/>
  <c r="H150" i="3"/>
  <c r="I150" i="3"/>
  <c r="G150" i="3"/>
  <c r="E150" i="3"/>
  <c r="F150" i="3"/>
  <c r="D150" i="3"/>
  <c r="B150" i="3"/>
  <c r="C150" i="3"/>
  <c r="H142" i="3"/>
  <c r="I142" i="3"/>
  <c r="G142" i="3"/>
  <c r="F142" i="3"/>
  <c r="E142" i="3"/>
  <c r="D142" i="3"/>
  <c r="B142" i="3"/>
  <c r="C142" i="3"/>
  <c r="H362" i="3"/>
  <c r="I362" i="3"/>
  <c r="F362" i="3"/>
  <c r="G362" i="3"/>
  <c r="E362" i="3"/>
  <c r="C362" i="3"/>
  <c r="D362" i="3"/>
  <c r="B362" i="3"/>
  <c r="H354" i="3"/>
  <c r="I354" i="3"/>
  <c r="G354" i="3"/>
  <c r="F354" i="3"/>
  <c r="E354" i="3"/>
  <c r="C354" i="3"/>
  <c r="D354" i="3"/>
  <c r="B354" i="3"/>
  <c r="H346" i="3"/>
  <c r="I346" i="3"/>
  <c r="F346" i="3"/>
  <c r="G346" i="3"/>
  <c r="E346" i="3"/>
  <c r="C346" i="3"/>
  <c r="D346" i="3"/>
  <c r="B346" i="3"/>
  <c r="H338" i="3"/>
  <c r="I338" i="3"/>
  <c r="G338" i="3"/>
  <c r="F338" i="3"/>
  <c r="E338" i="3"/>
  <c r="C338" i="3"/>
  <c r="D338" i="3"/>
  <c r="B338" i="3"/>
  <c r="H330" i="3"/>
  <c r="I330" i="3"/>
  <c r="F330" i="3"/>
  <c r="G330" i="3"/>
  <c r="E330" i="3"/>
  <c r="C330" i="3"/>
  <c r="D330" i="3"/>
  <c r="B330" i="3"/>
  <c r="H322" i="3"/>
  <c r="I322" i="3"/>
  <c r="G322" i="3"/>
  <c r="F322" i="3"/>
  <c r="E322" i="3"/>
  <c r="C322" i="3"/>
  <c r="D322" i="3"/>
  <c r="B322" i="3"/>
  <c r="H314" i="3"/>
  <c r="I314" i="3"/>
  <c r="F314" i="3"/>
  <c r="G314" i="3"/>
  <c r="E314" i="3"/>
  <c r="C314" i="3"/>
  <c r="D314" i="3"/>
  <c r="B314" i="3"/>
  <c r="H306" i="3"/>
  <c r="I306" i="3"/>
  <c r="G306" i="3"/>
  <c r="F306" i="3"/>
  <c r="E306" i="3"/>
  <c r="C306" i="3"/>
  <c r="D306" i="3"/>
  <c r="B306" i="3"/>
  <c r="H298" i="3"/>
  <c r="I298" i="3"/>
  <c r="F298" i="3"/>
  <c r="E298" i="3"/>
  <c r="C298" i="3"/>
  <c r="G298" i="3"/>
  <c r="D298" i="3"/>
  <c r="B298" i="3"/>
  <c r="H290" i="3"/>
  <c r="I290" i="3"/>
  <c r="G290" i="3"/>
  <c r="F290" i="3"/>
  <c r="D290" i="3"/>
  <c r="E290" i="3"/>
  <c r="C290" i="3"/>
  <c r="B290" i="3"/>
  <c r="H282" i="3"/>
  <c r="I282" i="3"/>
  <c r="F282" i="3"/>
  <c r="E282" i="3"/>
  <c r="D282" i="3"/>
  <c r="G282" i="3"/>
  <c r="C282" i="3"/>
  <c r="B282" i="3"/>
  <c r="H274" i="3"/>
  <c r="I274" i="3"/>
  <c r="G274" i="3"/>
  <c r="F274" i="3"/>
  <c r="E274" i="3"/>
  <c r="D274" i="3"/>
  <c r="C274" i="3"/>
  <c r="B274" i="3"/>
  <c r="H266" i="3"/>
  <c r="I266" i="3"/>
  <c r="F266" i="3"/>
  <c r="G266" i="3"/>
  <c r="D266" i="3"/>
  <c r="E266" i="3"/>
  <c r="B266" i="3"/>
  <c r="C266" i="3"/>
  <c r="H258" i="3"/>
  <c r="G258" i="3"/>
  <c r="F258" i="3"/>
  <c r="I258" i="3"/>
  <c r="E258" i="3"/>
  <c r="D258" i="3"/>
  <c r="B258" i="3"/>
  <c r="C258" i="3"/>
  <c r="I468" i="3"/>
  <c r="H468" i="3"/>
  <c r="G468" i="3"/>
  <c r="F468" i="3"/>
  <c r="C468" i="3"/>
  <c r="E468" i="3"/>
  <c r="D468" i="3"/>
  <c r="B468" i="3"/>
  <c r="I460" i="3"/>
  <c r="H460" i="3"/>
  <c r="G460" i="3"/>
  <c r="F460" i="3"/>
  <c r="E460" i="3"/>
  <c r="D460" i="3"/>
  <c r="B460" i="3"/>
  <c r="C460" i="3"/>
  <c r="I452" i="3"/>
  <c r="H452" i="3"/>
  <c r="G452" i="3"/>
  <c r="F452" i="3"/>
  <c r="E452" i="3"/>
  <c r="C452" i="3"/>
  <c r="B452" i="3"/>
  <c r="D452" i="3"/>
  <c r="I444" i="3"/>
  <c r="H444" i="3"/>
  <c r="G444" i="3"/>
  <c r="F444" i="3"/>
  <c r="E444" i="3"/>
  <c r="D444" i="3"/>
  <c r="B444" i="3"/>
  <c r="C444" i="3"/>
  <c r="I436" i="3"/>
  <c r="H436" i="3"/>
  <c r="G436" i="3"/>
  <c r="F436" i="3"/>
  <c r="E436" i="3"/>
  <c r="C436" i="3"/>
  <c r="B436" i="3"/>
  <c r="D436" i="3"/>
  <c r="I428" i="3"/>
  <c r="H428" i="3"/>
  <c r="G428" i="3"/>
  <c r="F428" i="3"/>
  <c r="E428" i="3"/>
  <c r="B428" i="3"/>
  <c r="D428" i="3"/>
  <c r="C428" i="3"/>
  <c r="I420" i="3"/>
  <c r="H420" i="3"/>
  <c r="G420" i="3"/>
  <c r="F420" i="3"/>
  <c r="E420" i="3"/>
  <c r="D420" i="3"/>
  <c r="C420" i="3"/>
  <c r="B420" i="3"/>
  <c r="I412" i="3"/>
  <c r="H412" i="3"/>
  <c r="G412" i="3"/>
  <c r="F412" i="3"/>
  <c r="D412" i="3"/>
  <c r="B412" i="3"/>
  <c r="E412" i="3"/>
  <c r="C412" i="3"/>
  <c r="I404" i="3"/>
  <c r="H404" i="3"/>
  <c r="G404" i="3"/>
  <c r="F404" i="3"/>
  <c r="C404" i="3"/>
  <c r="D404" i="3"/>
  <c r="B404" i="3"/>
  <c r="E404" i="3"/>
  <c r="I396" i="3"/>
  <c r="H396" i="3"/>
  <c r="G396" i="3"/>
  <c r="F396" i="3"/>
  <c r="E396" i="3"/>
  <c r="D396" i="3"/>
  <c r="B396" i="3"/>
  <c r="C396" i="3"/>
  <c r="I388" i="3"/>
  <c r="H388" i="3"/>
  <c r="G388" i="3"/>
  <c r="F388" i="3"/>
  <c r="E388" i="3"/>
  <c r="C388" i="3"/>
  <c r="B388" i="3"/>
  <c r="D388" i="3"/>
  <c r="I380" i="3"/>
  <c r="H380" i="3"/>
  <c r="G380" i="3"/>
  <c r="F380" i="3"/>
  <c r="B380" i="3"/>
  <c r="D380" i="3"/>
  <c r="E380" i="3"/>
  <c r="C380" i="3"/>
  <c r="I372" i="3"/>
  <c r="H372" i="3"/>
  <c r="G372" i="3"/>
  <c r="F372" i="3"/>
  <c r="B372" i="3"/>
  <c r="D372" i="3"/>
  <c r="C372" i="3"/>
  <c r="E372" i="3"/>
  <c r="I122" i="3"/>
  <c r="G122" i="3"/>
  <c r="H122" i="3"/>
  <c r="F122" i="3"/>
  <c r="D122" i="3"/>
  <c r="B122" i="3"/>
  <c r="C122" i="3"/>
  <c r="E122" i="3"/>
  <c r="H66" i="3"/>
  <c r="I66" i="3"/>
  <c r="F66" i="3"/>
  <c r="G66" i="3"/>
  <c r="E66" i="3"/>
  <c r="D66" i="3"/>
  <c r="B66" i="3"/>
  <c r="C66" i="3"/>
  <c r="H242" i="3"/>
  <c r="I242" i="3"/>
  <c r="G242" i="3"/>
  <c r="F242" i="3"/>
  <c r="D242" i="3"/>
  <c r="E242" i="3"/>
  <c r="B242" i="3"/>
  <c r="C242" i="3"/>
  <c r="H194" i="3"/>
  <c r="I194" i="3"/>
  <c r="G194" i="3"/>
  <c r="F194" i="3"/>
  <c r="E194" i="3"/>
  <c r="D194" i="3"/>
  <c r="B194" i="3"/>
  <c r="C194" i="3"/>
  <c r="I138" i="3"/>
  <c r="H138" i="3"/>
  <c r="G138" i="3"/>
  <c r="F138" i="3"/>
  <c r="D138" i="3"/>
  <c r="E138" i="3"/>
  <c r="B138" i="3"/>
  <c r="C138" i="3"/>
  <c r="I326" i="3"/>
  <c r="H326" i="3"/>
  <c r="G326" i="3"/>
  <c r="E326" i="3"/>
  <c r="F326" i="3"/>
  <c r="D326" i="3"/>
  <c r="C326" i="3"/>
  <c r="B326" i="3"/>
  <c r="I302" i="3"/>
  <c r="H302" i="3"/>
  <c r="G302" i="3"/>
  <c r="F302" i="3"/>
  <c r="E302" i="3"/>
  <c r="D302" i="3"/>
  <c r="B302" i="3"/>
  <c r="C302" i="3"/>
  <c r="H136" i="3"/>
  <c r="I136" i="3"/>
  <c r="G136" i="3"/>
  <c r="E136" i="3"/>
  <c r="D136" i="3"/>
  <c r="B136" i="3"/>
  <c r="C136" i="3"/>
  <c r="F136" i="3"/>
  <c r="H88" i="3"/>
  <c r="I88" i="3"/>
  <c r="F88" i="3"/>
  <c r="G88" i="3"/>
  <c r="E88" i="3"/>
  <c r="D88" i="3"/>
  <c r="B88" i="3"/>
  <c r="C88" i="3"/>
  <c r="H48" i="3"/>
  <c r="I48" i="3"/>
  <c r="F48" i="3"/>
  <c r="G48" i="3"/>
  <c r="E48" i="3"/>
  <c r="D48" i="3"/>
  <c r="B48" i="3"/>
  <c r="C48" i="3"/>
  <c r="I192" i="3"/>
  <c r="G192" i="3"/>
  <c r="H192" i="3"/>
  <c r="F192" i="3"/>
  <c r="E192" i="3"/>
  <c r="D192" i="3"/>
  <c r="B192" i="3"/>
  <c r="C192" i="3"/>
  <c r="H152" i="3"/>
  <c r="I152" i="3"/>
  <c r="E152" i="3"/>
  <c r="G152" i="3"/>
  <c r="D152" i="3"/>
  <c r="F152" i="3"/>
  <c r="B152" i="3"/>
  <c r="C152" i="3"/>
  <c r="I462" i="3"/>
  <c r="H462" i="3"/>
  <c r="G462" i="3"/>
  <c r="F462" i="3"/>
  <c r="E462" i="3"/>
  <c r="D462" i="3"/>
  <c r="C462" i="3"/>
  <c r="B462" i="3"/>
  <c r="I438" i="3"/>
  <c r="H438" i="3"/>
  <c r="G438" i="3"/>
  <c r="E438" i="3"/>
  <c r="D438" i="3"/>
  <c r="F438" i="3"/>
  <c r="C438" i="3"/>
  <c r="B438" i="3"/>
  <c r="I406" i="3"/>
  <c r="H406" i="3"/>
  <c r="G406" i="3"/>
  <c r="E406" i="3"/>
  <c r="F406" i="3"/>
  <c r="D406" i="3"/>
  <c r="C406" i="3"/>
  <c r="B406" i="3"/>
  <c r="I390" i="3"/>
  <c r="H390" i="3"/>
  <c r="G390" i="3"/>
  <c r="E390" i="3"/>
  <c r="D390" i="3"/>
  <c r="F390" i="3"/>
  <c r="C390" i="3"/>
  <c r="B390" i="3"/>
  <c r="H111" i="3"/>
  <c r="I111" i="3"/>
  <c r="G111" i="3"/>
  <c r="F111" i="3"/>
  <c r="E111" i="3"/>
  <c r="D111" i="3"/>
  <c r="C111" i="3"/>
  <c r="B111" i="3"/>
  <c r="H87" i="3"/>
  <c r="I87" i="3"/>
  <c r="G87" i="3"/>
  <c r="F87" i="3"/>
  <c r="E87" i="3"/>
  <c r="D87" i="3"/>
  <c r="C87" i="3"/>
  <c r="B87" i="3"/>
  <c r="H47" i="3"/>
  <c r="I47" i="3"/>
  <c r="G47" i="3"/>
  <c r="F47" i="3"/>
  <c r="E47" i="3"/>
  <c r="D47" i="3"/>
  <c r="C47" i="3"/>
  <c r="B47" i="3"/>
  <c r="I133" i="3"/>
  <c r="H133" i="3"/>
  <c r="G133" i="3"/>
  <c r="F133" i="3"/>
  <c r="E133" i="3"/>
  <c r="D133" i="3"/>
  <c r="C133" i="3"/>
  <c r="B133" i="3"/>
  <c r="I117" i="3"/>
  <c r="H117" i="3"/>
  <c r="G117" i="3"/>
  <c r="F117" i="3"/>
  <c r="E117" i="3"/>
  <c r="C117" i="3"/>
  <c r="D117" i="3"/>
  <c r="B117" i="3"/>
  <c r="I93" i="3"/>
  <c r="H93" i="3"/>
  <c r="G93" i="3"/>
  <c r="F93" i="3"/>
  <c r="E93" i="3"/>
  <c r="D93" i="3"/>
  <c r="C93" i="3"/>
  <c r="B93" i="3"/>
  <c r="I85" i="3"/>
  <c r="H85" i="3"/>
  <c r="G85" i="3"/>
  <c r="F85" i="3"/>
  <c r="E85" i="3"/>
  <c r="D85" i="3"/>
  <c r="C85" i="3"/>
  <c r="B85" i="3"/>
  <c r="I69" i="3"/>
  <c r="H69" i="3"/>
  <c r="G69" i="3"/>
  <c r="F69" i="3"/>
  <c r="E69" i="3"/>
  <c r="D69" i="3"/>
  <c r="C69" i="3"/>
  <c r="B69" i="3"/>
  <c r="I61" i="3"/>
  <c r="H61" i="3"/>
  <c r="G61" i="3"/>
  <c r="E61" i="3"/>
  <c r="F61" i="3"/>
  <c r="D61" i="3"/>
  <c r="B61" i="3"/>
  <c r="C61" i="3"/>
  <c r="I37" i="3"/>
  <c r="H37" i="3"/>
  <c r="G37" i="3"/>
  <c r="F37" i="3"/>
  <c r="E37" i="3"/>
  <c r="D37" i="3"/>
  <c r="C37" i="3"/>
  <c r="B37" i="3"/>
  <c r="I21" i="3"/>
  <c r="H21" i="3"/>
  <c r="G21" i="3"/>
  <c r="F21" i="3"/>
  <c r="E21" i="3"/>
  <c r="C21" i="3"/>
  <c r="D21" i="3"/>
  <c r="B21" i="3"/>
  <c r="I245" i="3"/>
  <c r="H245" i="3"/>
  <c r="G245" i="3"/>
  <c r="F245" i="3"/>
  <c r="D245" i="3"/>
  <c r="C245" i="3"/>
  <c r="E245" i="3"/>
  <c r="B245" i="3"/>
  <c r="I229" i="3"/>
  <c r="H229" i="3"/>
  <c r="G229" i="3"/>
  <c r="F229" i="3"/>
  <c r="E229" i="3"/>
  <c r="D229" i="3"/>
  <c r="C229" i="3"/>
  <c r="B229" i="3"/>
  <c r="I213" i="3"/>
  <c r="H213" i="3"/>
  <c r="G213" i="3"/>
  <c r="F213" i="3"/>
  <c r="E213" i="3"/>
  <c r="D213" i="3"/>
  <c r="C213" i="3"/>
  <c r="B213" i="3"/>
  <c r="I197" i="3"/>
  <c r="H197" i="3"/>
  <c r="G197" i="3"/>
  <c r="F197" i="3"/>
  <c r="E197" i="3"/>
  <c r="D197" i="3"/>
  <c r="C197" i="3"/>
  <c r="B197" i="3"/>
  <c r="I181" i="3"/>
  <c r="H181" i="3"/>
  <c r="G181" i="3"/>
  <c r="F181" i="3"/>
  <c r="E181" i="3"/>
  <c r="D181" i="3"/>
  <c r="C181" i="3"/>
  <c r="B181" i="3"/>
  <c r="I165" i="3"/>
  <c r="H165" i="3"/>
  <c r="G165" i="3"/>
  <c r="F165" i="3"/>
  <c r="E165" i="3"/>
  <c r="D165" i="3"/>
  <c r="C165" i="3"/>
  <c r="B165" i="3"/>
  <c r="I149" i="3"/>
  <c r="H149" i="3"/>
  <c r="G149" i="3"/>
  <c r="F149" i="3"/>
  <c r="E149" i="3"/>
  <c r="D149" i="3"/>
  <c r="C149" i="3"/>
  <c r="B149" i="3"/>
  <c r="I141" i="3"/>
  <c r="H141" i="3"/>
  <c r="G141" i="3"/>
  <c r="F141" i="3"/>
  <c r="B141" i="3"/>
  <c r="C141" i="3"/>
  <c r="E141" i="3"/>
  <c r="D141" i="3"/>
  <c r="H353" i="3"/>
  <c r="I353" i="3"/>
  <c r="G353" i="3"/>
  <c r="F353" i="3"/>
  <c r="E353" i="3"/>
  <c r="C353" i="3"/>
  <c r="D353" i="3"/>
  <c r="B353" i="3"/>
  <c r="I345" i="3"/>
  <c r="H345" i="3"/>
  <c r="F345" i="3"/>
  <c r="G345" i="3"/>
  <c r="E345" i="3"/>
  <c r="C345" i="3"/>
  <c r="D345" i="3"/>
  <c r="B345" i="3"/>
  <c r="I337" i="3"/>
  <c r="H337" i="3"/>
  <c r="G337" i="3"/>
  <c r="F337" i="3"/>
  <c r="E337" i="3"/>
  <c r="C337" i="3"/>
  <c r="D337" i="3"/>
  <c r="B337" i="3"/>
  <c r="I329" i="3"/>
  <c r="H329" i="3"/>
  <c r="F329" i="3"/>
  <c r="G329" i="3"/>
  <c r="E329" i="3"/>
  <c r="C329" i="3"/>
  <c r="D329" i="3"/>
  <c r="B329" i="3"/>
  <c r="H321" i="3"/>
  <c r="I321" i="3"/>
  <c r="G321" i="3"/>
  <c r="F321" i="3"/>
  <c r="E321" i="3"/>
  <c r="C321" i="3"/>
  <c r="D321" i="3"/>
  <c r="B321" i="3"/>
  <c r="I313" i="3"/>
  <c r="F313" i="3"/>
  <c r="G313" i="3"/>
  <c r="H313" i="3"/>
  <c r="E313" i="3"/>
  <c r="C313" i="3"/>
  <c r="D313" i="3"/>
  <c r="B313" i="3"/>
  <c r="I305" i="3"/>
  <c r="H305" i="3"/>
  <c r="G305" i="3"/>
  <c r="F305" i="3"/>
  <c r="E305" i="3"/>
  <c r="C305" i="3"/>
  <c r="D305" i="3"/>
  <c r="B305" i="3"/>
  <c r="I297" i="3"/>
  <c r="H297" i="3"/>
  <c r="F297" i="3"/>
  <c r="E297" i="3"/>
  <c r="G297" i="3"/>
  <c r="C297" i="3"/>
  <c r="D297" i="3"/>
  <c r="B297" i="3"/>
  <c r="H289" i="3"/>
  <c r="G289" i="3"/>
  <c r="F289" i="3"/>
  <c r="I289" i="3"/>
  <c r="E289" i="3"/>
  <c r="C289" i="3"/>
  <c r="D289" i="3"/>
  <c r="B289" i="3"/>
  <c r="I281" i="3"/>
  <c r="H281" i="3"/>
  <c r="F281" i="3"/>
  <c r="G281" i="3"/>
  <c r="E281" i="3"/>
  <c r="C281" i="3"/>
  <c r="B281" i="3"/>
  <c r="D281" i="3"/>
  <c r="I273" i="3"/>
  <c r="H273" i="3"/>
  <c r="G273" i="3"/>
  <c r="F273" i="3"/>
  <c r="E273" i="3"/>
  <c r="D273" i="3"/>
  <c r="C273" i="3"/>
  <c r="B273" i="3"/>
  <c r="I265" i="3"/>
  <c r="H265" i="3"/>
  <c r="F265" i="3"/>
  <c r="G265" i="3"/>
  <c r="E265" i="3"/>
  <c r="D265" i="3"/>
  <c r="C265" i="3"/>
  <c r="B265" i="3"/>
  <c r="H257" i="3"/>
  <c r="G257" i="3"/>
  <c r="F257" i="3"/>
  <c r="I257" i="3"/>
  <c r="E257" i="3"/>
  <c r="C257" i="3"/>
  <c r="D257" i="3"/>
  <c r="B257" i="3"/>
  <c r="I467" i="3"/>
  <c r="H467" i="3"/>
  <c r="G467" i="3"/>
  <c r="F467" i="3"/>
  <c r="E467" i="3"/>
  <c r="C467" i="3"/>
  <c r="D467" i="3"/>
  <c r="B467" i="3"/>
  <c r="I459" i="3"/>
  <c r="H459" i="3"/>
  <c r="G459" i="3"/>
  <c r="F459" i="3"/>
  <c r="E459" i="3"/>
  <c r="C459" i="3"/>
  <c r="B459" i="3"/>
  <c r="D459" i="3"/>
  <c r="I451" i="3"/>
  <c r="H451" i="3"/>
  <c r="G451" i="3"/>
  <c r="F451" i="3"/>
  <c r="E451" i="3"/>
  <c r="C451" i="3"/>
  <c r="B451" i="3"/>
  <c r="D451" i="3"/>
  <c r="I443" i="3"/>
  <c r="H443" i="3"/>
  <c r="G443" i="3"/>
  <c r="F443" i="3"/>
  <c r="E443" i="3"/>
  <c r="C443" i="3"/>
  <c r="D443" i="3"/>
  <c r="B443" i="3"/>
  <c r="I435" i="3"/>
  <c r="H435" i="3"/>
  <c r="G435" i="3"/>
  <c r="F435" i="3"/>
  <c r="E435" i="3"/>
  <c r="C435" i="3"/>
  <c r="B435" i="3"/>
  <c r="D435" i="3"/>
  <c r="I427" i="3"/>
  <c r="H427" i="3"/>
  <c r="G427" i="3"/>
  <c r="F427" i="3"/>
  <c r="E427" i="3"/>
  <c r="C427" i="3"/>
  <c r="B427" i="3"/>
  <c r="D427" i="3"/>
  <c r="I419" i="3"/>
  <c r="H419" i="3"/>
  <c r="G419" i="3"/>
  <c r="F419" i="3"/>
  <c r="E419" i="3"/>
  <c r="C419" i="3"/>
  <c r="D419" i="3"/>
  <c r="B419" i="3"/>
  <c r="I411" i="3"/>
  <c r="H411" i="3"/>
  <c r="G411" i="3"/>
  <c r="F411" i="3"/>
  <c r="E411" i="3"/>
  <c r="C411" i="3"/>
  <c r="B411" i="3"/>
  <c r="D411" i="3"/>
  <c r="I403" i="3"/>
  <c r="H403" i="3"/>
  <c r="G403" i="3"/>
  <c r="F403" i="3"/>
  <c r="E403" i="3"/>
  <c r="C403" i="3"/>
  <c r="D403" i="3"/>
  <c r="B403" i="3"/>
  <c r="I395" i="3"/>
  <c r="H395" i="3"/>
  <c r="G395" i="3"/>
  <c r="F395" i="3"/>
  <c r="E395" i="3"/>
  <c r="C395" i="3"/>
  <c r="D395" i="3"/>
  <c r="B395" i="3"/>
  <c r="I387" i="3"/>
  <c r="H387" i="3"/>
  <c r="G387" i="3"/>
  <c r="F387" i="3"/>
  <c r="E387" i="3"/>
  <c r="C387" i="3"/>
  <c r="B387" i="3"/>
  <c r="D387" i="3"/>
  <c r="I379" i="3"/>
  <c r="H379" i="3"/>
  <c r="G379" i="3"/>
  <c r="F379" i="3"/>
  <c r="E379" i="3"/>
  <c r="C379" i="3"/>
  <c r="D379" i="3"/>
  <c r="B379" i="3"/>
  <c r="I371" i="3"/>
  <c r="H371" i="3"/>
  <c r="G371" i="3"/>
  <c r="F371" i="3"/>
  <c r="E371" i="3"/>
  <c r="C371" i="3"/>
  <c r="B371" i="3"/>
  <c r="D371" i="3"/>
  <c r="H130" i="3"/>
  <c r="I130" i="3"/>
  <c r="G130" i="3"/>
  <c r="F130" i="3"/>
  <c r="E130" i="3"/>
  <c r="D130" i="3"/>
  <c r="B130" i="3"/>
  <c r="C130" i="3"/>
  <c r="I50" i="3"/>
  <c r="H50" i="3"/>
  <c r="G50" i="3"/>
  <c r="F50" i="3"/>
  <c r="D50" i="3"/>
  <c r="E50" i="3"/>
  <c r="B50" i="3"/>
  <c r="C50" i="3"/>
  <c r="H210" i="3"/>
  <c r="I210" i="3"/>
  <c r="G210" i="3"/>
  <c r="F210" i="3"/>
  <c r="E210" i="3"/>
  <c r="D210" i="3"/>
  <c r="B210" i="3"/>
  <c r="C210" i="3"/>
  <c r="H162" i="3"/>
  <c r="I162" i="3"/>
  <c r="G162" i="3"/>
  <c r="F162" i="3"/>
  <c r="D162" i="3"/>
  <c r="B162" i="3"/>
  <c r="C162" i="3"/>
  <c r="E162" i="3"/>
  <c r="I342" i="3"/>
  <c r="H342" i="3"/>
  <c r="G342" i="3"/>
  <c r="E342" i="3"/>
  <c r="F342" i="3"/>
  <c r="D342" i="3"/>
  <c r="B342" i="3"/>
  <c r="C342" i="3"/>
  <c r="I278" i="3"/>
  <c r="H278" i="3"/>
  <c r="G278" i="3"/>
  <c r="E278" i="3"/>
  <c r="F278" i="3"/>
  <c r="D278" i="3"/>
  <c r="C278" i="3"/>
  <c r="B278" i="3"/>
  <c r="H96" i="3"/>
  <c r="I96" i="3"/>
  <c r="F96" i="3"/>
  <c r="G96" i="3"/>
  <c r="E96" i="3"/>
  <c r="D96" i="3"/>
  <c r="B96" i="3"/>
  <c r="C96" i="3"/>
  <c r="H24" i="3"/>
  <c r="I24" i="3"/>
  <c r="F24" i="3"/>
  <c r="G24" i="3"/>
  <c r="E24" i="3"/>
  <c r="D24" i="3"/>
  <c r="B24" i="3"/>
  <c r="C24" i="3"/>
  <c r="I176" i="3"/>
  <c r="H176" i="3"/>
  <c r="G176" i="3"/>
  <c r="F176" i="3"/>
  <c r="E176" i="3"/>
  <c r="D176" i="3"/>
  <c r="B176" i="3"/>
  <c r="C176" i="3"/>
  <c r="I308" i="3"/>
  <c r="H308" i="3"/>
  <c r="G308" i="3"/>
  <c r="F308" i="3"/>
  <c r="B308" i="3"/>
  <c r="C308" i="3"/>
  <c r="D308" i="3"/>
  <c r="E308" i="3"/>
  <c r="I446" i="3"/>
  <c r="H446" i="3"/>
  <c r="G446" i="3"/>
  <c r="F446" i="3"/>
  <c r="E446" i="3"/>
  <c r="D446" i="3"/>
  <c r="C446" i="3"/>
  <c r="B446" i="3"/>
  <c r="I382" i="3"/>
  <c r="H382" i="3"/>
  <c r="G382" i="3"/>
  <c r="F382" i="3"/>
  <c r="E382" i="3"/>
  <c r="D382" i="3"/>
  <c r="C382" i="3"/>
  <c r="B382" i="3"/>
  <c r="H127" i="3"/>
  <c r="I127" i="3"/>
  <c r="G127" i="3"/>
  <c r="F127" i="3"/>
  <c r="E127" i="3"/>
  <c r="D127" i="3"/>
  <c r="C127" i="3"/>
  <c r="B127" i="3"/>
  <c r="H103" i="3"/>
  <c r="I103" i="3"/>
  <c r="G103" i="3"/>
  <c r="E103" i="3"/>
  <c r="D103" i="3"/>
  <c r="F103" i="3"/>
  <c r="C103" i="3"/>
  <c r="B103" i="3"/>
  <c r="H63" i="3"/>
  <c r="I63" i="3"/>
  <c r="G63" i="3"/>
  <c r="F63" i="3"/>
  <c r="E63" i="3"/>
  <c r="D63" i="3"/>
  <c r="C63" i="3"/>
  <c r="B63" i="3"/>
  <c r="H31" i="3"/>
  <c r="I31" i="3"/>
  <c r="G31" i="3"/>
  <c r="F31" i="3"/>
  <c r="E31" i="3"/>
  <c r="D31" i="3"/>
  <c r="C31" i="3"/>
  <c r="B31" i="3"/>
  <c r="I125" i="3"/>
  <c r="H125" i="3"/>
  <c r="G125" i="3"/>
  <c r="E125" i="3"/>
  <c r="F125" i="3"/>
  <c r="D125" i="3"/>
  <c r="B125" i="3"/>
  <c r="C125" i="3"/>
  <c r="I109" i="3"/>
  <c r="H109" i="3"/>
  <c r="G109" i="3"/>
  <c r="F109" i="3"/>
  <c r="E109" i="3"/>
  <c r="B109" i="3"/>
  <c r="D109" i="3"/>
  <c r="C109" i="3"/>
  <c r="I101" i="3"/>
  <c r="H101" i="3"/>
  <c r="G101" i="3"/>
  <c r="F101" i="3"/>
  <c r="E101" i="3"/>
  <c r="D101" i="3"/>
  <c r="C101" i="3"/>
  <c r="B101" i="3"/>
  <c r="I77" i="3"/>
  <c r="H77" i="3"/>
  <c r="G77" i="3"/>
  <c r="F77" i="3"/>
  <c r="E77" i="3"/>
  <c r="B77" i="3"/>
  <c r="C77" i="3"/>
  <c r="D77" i="3"/>
  <c r="I53" i="3"/>
  <c r="H53" i="3"/>
  <c r="G53" i="3"/>
  <c r="F53" i="3"/>
  <c r="D53" i="3"/>
  <c r="C53" i="3"/>
  <c r="E53" i="3"/>
  <c r="B53" i="3"/>
  <c r="I45" i="3"/>
  <c r="H45" i="3"/>
  <c r="G45" i="3"/>
  <c r="F45" i="3"/>
  <c r="E45" i="3"/>
  <c r="B45" i="3"/>
  <c r="D45" i="3"/>
  <c r="C45" i="3"/>
  <c r="I29" i="3"/>
  <c r="H29" i="3"/>
  <c r="G29" i="3"/>
  <c r="F29" i="3"/>
  <c r="E29" i="3"/>
  <c r="D29" i="3"/>
  <c r="C29" i="3"/>
  <c r="B29" i="3"/>
  <c r="I13" i="3"/>
  <c r="H13" i="3"/>
  <c r="G13" i="3"/>
  <c r="F13" i="3"/>
  <c r="E13" i="3"/>
  <c r="D13" i="3"/>
  <c r="B13" i="3"/>
  <c r="C13" i="3"/>
  <c r="I253" i="3"/>
  <c r="H253" i="3"/>
  <c r="G253" i="3"/>
  <c r="E253" i="3"/>
  <c r="F253" i="3"/>
  <c r="D253" i="3"/>
  <c r="B253" i="3"/>
  <c r="C253" i="3"/>
  <c r="I237" i="3"/>
  <c r="H237" i="3"/>
  <c r="G237" i="3"/>
  <c r="F237" i="3"/>
  <c r="E237" i="3"/>
  <c r="B237" i="3"/>
  <c r="D237" i="3"/>
  <c r="C237" i="3"/>
  <c r="I221" i="3"/>
  <c r="H221" i="3"/>
  <c r="G221" i="3"/>
  <c r="E221" i="3"/>
  <c r="F221" i="3"/>
  <c r="B221" i="3"/>
  <c r="D221" i="3"/>
  <c r="C221" i="3"/>
  <c r="I205" i="3"/>
  <c r="H205" i="3"/>
  <c r="G205" i="3"/>
  <c r="F205" i="3"/>
  <c r="E205" i="3"/>
  <c r="B205" i="3"/>
  <c r="C205" i="3"/>
  <c r="D205" i="3"/>
  <c r="I189" i="3"/>
  <c r="H189" i="3"/>
  <c r="G189" i="3"/>
  <c r="F189" i="3"/>
  <c r="E189" i="3"/>
  <c r="D189" i="3"/>
  <c r="C189" i="3"/>
  <c r="B189" i="3"/>
  <c r="I173" i="3"/>
  <c r="H173" i="3"/>
  <c r="G173" i="3"/>
  <c r="E173" i="3"/>
  <c r="D173" i="3"/>
  <c r="C173" i="3"/>
  <c r="B173" i="3"/>
  <c r="F173" i="3"/>
  <c r="I157" i="3"/>
  <c r="H157" i="3"/>
  <c r="G157" i="3"/>
  <c r="F157" i="3"/>
  <c r="E157" i="3"/>
  <c r="D157" i="3"/>
  <c r="C157" i="3"/>
  <c r="B157" i="3"/>
  <c r="I361" i="3"/>
  <c r="H361" i="3"/>
  <c r="F361" i="3"/>
  <c r="G361" i="3"/>
  <c r="E361" i="3"/>
  <c r="C361" i="3"/>
  <c r="D361" i="3"/>
  <c r="B361" i="3"/>
  <c r="H132" i="3"/>
  <c r="I132" i="3"/>
  <c r="G132" i="3"/>
  <c r="F132" i="3"/>
  <c r="E132" i="3"/>
  <c r="D132" i="3"/>
  <c r="B132" i="3"/>
  <c r="C132" i="3"/>
  <c r="H124" i="3"/>
  <c r="I124" i="3"/>
  <c r="G124" i="3"/>
  <c r="F124" i="3"/>
  <c r="E124" i="3"/>
  <c r="D124" i="3"/>
  <c r="B124" i="3"/>
  <c r="C124" i="3"/>
  <c r="H116" i="3"/>
  <c r="I116" i="3"/>
  <c r="G116" i="3"/>
  <c r="F116" i="3"/>
  <c r="E116" i="3"/>
  <c r="D116" i="3"/>
  <c r="B116" i="3"/>
  <c r="C116" i="3"/>
  <c r="H108" i="3"/>
  <c r="I108" i="3"/>
  <c r="G108" i="3"/>
  <c r="F108" i="3"/>
  <c r="E108" i="3"/>
  <c r="D108" i="3"/>
  <c r="B108" i="3"/>
  <c r="C108" i="3"/>
  <c r="H100" i="3"/>
  <c r="I100" i="3"/>
  <c r="G100" i="3"/>
  <c r="F100" i="3"/>
  <c r="E100" i="3"/>
  <c r="D100" i="3"/>
  <c r="B100" i="3"/>
  <c r="C100" i="3"/>
  <c r="H92" i="3"/>
  <c r="I92" i="3"/>
  <c r="G92" i="3"/>
  <c r="F92" i="3"/>
  <c r="E92" i="3"/>
  <c r="D92" i="3"/>
  <c r="B92" i="3"/>
  <c r="C92" i="3"/>
  <c r="H68" i="3"/>
  <c r="I68" i="3"/>
  <c r="G68" i="3"/>
  <c r="F68" i="3"/>
  <c r="E68" i="3"/>
  <c r="D68" i="3"/>
  <c r="B68" i="3"/>
  <c r="C68" i="3"/>
  <c r="H60" i="3"/>
  <c r="I60" i="3"/>
  <c r="G60" i="3"/>
  <c r="F60" i="3"/>
  <c r="E60" i="3"/>
  <c r="D60" i="3"/>
  <c r="B60" i="3"/>
  <c r="C60" i="3"/>
  <c r="H52" i="3"/>
  <c r="I52" i="3"/>
  <c r="G52" i="3"/>
  <c r="F52" i="3"/>
  <c r="E52" i="3"/>
  <c r="D52" i="3"/>
  <c r="B52" i="3"/>
  <c r="C52" i="3"/>
  <c r="H44" i="3"/>
  <c r="I44" i="3"/>
  <c r="G44" i="3"/>
  <c r="F44" i="3"/>
  <c r="E44" i="3"/>
  <c r="D44" i="3"/>
  <c r="B44" i="3"/>
  <c r="C44" i="3"/>
  <c r="H36" i="3"/>
  <c r="I36" i="3"/>
  <c r="G36" i="3"/>
  <c r="F36" i="3"/>
  <c r="E36" i="3"/>
  <c r="D36" i="3"/>
  <c r="B36" i="3"/>
  <c r="C36" i="3"/>
  <c r="H28" i="3"/>
  <c r="I28" i="3"/>
  <c r="G28" i="3"/>
  <c r="F28" i="3"/>
  <c r="E28" i="3"/>
  <c r="D28" i="3"/>
  <c r="B28" i="3"/>
  <c r="C28" i="3"/>
  <c r="H12" i="3"/>
  <c r="I12" i="3"/>
  <c r="G12" i="3"/>
  <c r="F12" i="3"/>
  <c r="E12" i="3"/>
  <c r="D12" i="3"/>
  <c r="B12" i="3"/>
  <c r="C12" i="3"/>
  <c r="I252" i="3"/>
  <c r="H252" i="3"/>
  <c r="G252" i="3"/>
  <c r="F252" i="3"/>
  <c r="E252" i="3"/>
  <c r="D252" i="3"/>
  <c r="B252" i="3"/>
  <c r="C252" i="3"/>
  <c r="I244" i="3"/>
  <c r="H244" i="3"/>
  <c r="G244" i="3"/>
  <c r="F244" i="3"/>
  <c r="E244" i="3"/>
  <c r="D244" i="3"/>
  <c r="B244" i="3"/>
  <c r="C244" i="3"/>
  <c r="I236" i="3"/>
  <c r="H236" i="3"/>
  <c r="G236" i="3"/>
  <c r="F236" i="3"/>
  <c r="E236" i="3"/>
  <c r="B236" i="3"/>
  <c r="D236" i="3"/>
  <c r="C236" i="3"/>
  <c r="I228" i="3"/>
  <c r="H228" i="3"/>
  <c r="G228" i="3"/>
  <c r="F228" i="3"/>
  <c r="E228" i="3"/>
  <c r="D228" i="3"/>
  <c r="B228" i="3"/>
  <c r="C228" i="3"/>
  <c r="I220" i="3"/>
  <c r="H220" i="3"/>
  <c r="G220" i="3"/>
  <c r="F220" i="3"/>
  <c r="E220" i="3"/>
  <c r="D220" i="3"/>
  <c r="B220" i="3"/>
  <c r="C220" i="3"/>
  <c r="I204" i="3"/>
  <c r="H204" i="3"/>
  <c r="G204" i="3"/>
  <c r="F204" i="3"/>
  <c r="E204" i="3"/>
  <c r="D204" i="3"/>
  <c r="B204" i="3"/>
  <c r="C204" i="3"/>
  <c r="I196" i="3"/>
  <c r="H196" i="3"/>
  <c r="G196" i="3"/>
  <c r="F196" i="3"/>
  <c r="E196" i="3"/>
  <c r="D196" i="3"/>
  <c r="B196" i="3"/>
  <c r="C196" i="3"/>
  <c r="I188" i="3"/>
  <c r="H188" i="3"/>
  <c r="G188" i="3"/>
  <c r="F188" i="3"/>
  <c r="E188" i="3"/>
  <c r="D188" i="3"/>
  <c r="B188" i="3"/>
  <c r="C188" i="3"/>
  <c r="I172" i="3"/>
  <c r="H172" i="3"/>
  <c r="G172" i="3"/>
  <c r="F172" i="3"/>
  <c r="E172" i="3"/>
  <c r="D172" i="3"/>
  <c r="B172" i="3"/>
  <c r="C172" i="3"/>
  <c r="I164" i="3"/>
  <c r="H164" i="3"/>
  <c r="G164" i="3"/>
  <c r="F164" i="3"/>
  <c r="E164" i="3"/>
  <c r="D164" i="3"/>
  <c r="B164" i="3"/>
  <c r="C164" i="3"/>
  <c r="H156" i="3"/>
  <c r="I156" i="3"/>
  <c r="G156" i="3"/>
  <c r="F156" i="3"/>
  <c r="E156" i="3"/>
  <c r="D156" i="3"/>
  <c r="B156" i="3"/>
  <c r="C156" i="3"/>
  <c r="H140" i="3"/>
  <c r="I140" i="3"/>
  <c r="G140" i="3"/>
  <c r="F140" i="3"/>
  <c r="E140" i="3"/>
  <c r="D140" i="3"/>
  <c r="B140" i="3"/>
  <c r="C140" i="3"/>
  <c r="I360" i="3"/>
  <c r="H360" i="3"/>
  <c r="G360" i="3"/>
  <c r="F360" i="3"/>
  <c r="E360" i="3"/>
  <c r="B360" i="3"/>
  <c r="D360" i="3"/>
  <c r="C360" i="3"/>
  <c r="I344" i="3"/>
  <c r="H344" i="3"/>
  <c r="G344" i="3"/>
  <c r="E344" i="3"/>
  <c r="B344" i="3"/>
  <c r="D344" i="3"/>
  <c r="C344" i="3"/>
  <c r="F344" i="3"/>
  <c r="I336" i="3"/>
  <c r="H336" i="3"/>
  <c r="G336" i="3"/>
  <c r="F336" i="3"/>
  <c r="E336" i="3"/>
  <c r="B336" i="3"/>
  <c r="D336" i="3"/>
  <c r="C336" i="3"/>
  <c r="I328" i="3"/>
  <c r="H328" i="3"/>
  <c r="G328" i="3"/>
  <c r="E328" i="3"/>
  <c r="F328" i="3"/>
  <c r="B328" i="3"/>
  <c r="D328" i="3"/>
  <c r="C328" i="3"/>
  <c r="I320" i="3"/>
  <c r="G320" i="3"/>
  <c r="F320" i="3"/>
  <c r="E320" i="3"/>
  <c r="H320" i="3"/>
  <c r="B320" i="3"/>
  <c r="D320" i="3"/>
  <c r="C320" i="3"/>
  <c r="I312" i="3"/>
  <c r="G312" i="3"/>
  <c r="F312" i="3"/>
  <c r="E312" i="3"/>
  <c r="H312" i="3"/>
  <c r="B312" i="3"/>
  <c r="D312" i="3"/>
  <c r="C312" i="3"/>
  <c r="I304" i="3"/>
  <c r="H304" i="3"/>
  <c r="G304" i="3"/>
  <c r="F304" i="3"/>
  <c r="E304" i="3"/>
  <c r="B304" i="3"/>
  <c r="D304" i="3"/>
  <c r="C304" i="3"/>
  <c r="I296" i="3"/>
  <c r="H296" i="3"/>
  <c r="E296" i="3"/>
  <c r="F296" i="3"/>
  <c r="B296" i="3"/>
  <c r="D296" i="3"/>
  <c r="G296" i="3"/>
  <c r="C296" i="3"/>
  <c r="I288" i="3"/>
  <c r="G288" i="3"/>
  <c r="H288" i="3"/>
  <c r="F288" i="3"/>
  <c r="E288" i="3"/>
  <c r="B288" i="3"/>
  <c r="D288" i="3"/>
  <c r="C288" i="3"/>
  <c r="I280" i="3"/>
  <c r="H280" i="3"/>
  <c r="G280" i="3"/>
  <c r="E280" i="3"/>
  <c r="F280" i="3"/>
  <c r="B280" i="3"/>
  <c r="C280" i="3"/>
  <c r="D280" i="3"/>
  <c r="I272" i="3"/>
  <c r="H272" i="3"/>
  <c r="G272" i="3"/>
  <c r="F272" i="3"/>
  <c r="E272" i="3"/>
  <c r="B272" i="3"/>
  <c r="C272" i="3"/>
  <c r="D272" i="3"/>
  <c r="I264" i="3"/>
  <c r="H264" i="3"/>
  <c r="E264" i="3"/>
  <c r="G264" i="3"/>
  <c r="B264" i="3"/>
  <c r="D264" i="3"/>
  <c r="F264" i="3"/>
  <c r="C264" i="3"/>
  <c r="I256" i="3"/>
  <c r="G256" i="3"/>
  <c r="F256" i="3"/>
  <c r="E256" i="3"/>
  <c r="H256" i="3"/>
  <c r="B256" i="3"/>
  <c r="D256" i="3"/>
  <c r="C256" i="3"/>
  <c r="H466" i="3"/>
  <c r="I466" i="3"/>
  <c r="G466" i="3"/>
  <c r="F466" i="3"/>
  <c r="E466" i="3"/>
  <c r="C466" i="3"/>
  <c r="D466" i="3"/>
  <c r="B466" i="3"/>
  <c r="H458" i="3"/>
  <c r="I458" i="3"/>
  <c r="F458" i="3"/>
  <c r="G458" i="3"/>
  <c r="E458" i="3"/>
  <c r="C458" i="3"/>
  <c r="D458" i="3"/>
  <c r="B458" i="3"/>
  <c r="H450" i="3"/>
  <c r="I450" i="3"/>
  <c r="G450" i="3"/>
  <c r="F450" i="3"/>
  <c r="E450" i="3"/>
  <c r="C450" i="3"/>
  <c r="D450" i="3"/>
  <c r="B450" i="3"/>
  <c r="H442" i="3"/>
  <c r="I442" i="3"/>
  <c r="G442" i="3"/>
  <c r="F442" i="3"/>
  <c r="E442" i="3"/>
  <c r="C442" i="3"/>
  <c r="D442" i="3"/>
  <c r="B442" i="3"/>
  <c r="H434" i="3"/>
  <c r="I434" i="3"/>
  <c r="G434" i="3"/>
  <c r="F434" i="3"/>
  <c r="E434" i="3"/>
  <c r="C434" i="3"/>
  <c r="D434" i="3"/>
  <c r="B434" i="3"/>
  <c r="H426" i="3"/>
  <c r="I426" i="3"/>
  <c r="F426" i="3"/>
  <c r="G426" i="3"/>
  <c r="E426" i="3"/>
  <c r="C426" i="3"/>
  <c r="D426" i="3"/>
  <c r="B426" i="3"/>
  <c r="H418" i="3"/>
  <c r="I418" i="3"/>
  <c r="G418" i="3"/>
  <c r="F418" i="3"/>
  <c r="E418" i="3"/>
  <c r="C418" i="3"/>
  <c r="D418" i="3"/>
  <c r="B418" i="3"/>
  <c r="H410" i="3"/>
  <c r="I410" i="3"/>
  <c r="F410" i="3"/>
  <c r="E410" i="3"/>
  <c r="C410" i="3"/>
  <c r="D410" i="3"/>
  <c r="G410" i="3"/>
  <c r="B410" i="3"/>
  <c r="H402" i="3"/>
  <c r="I402" i="3"/>
  <c r="G402" i="3"/>
  <c r="F402" i="3"/>
  <c r="E402" i="3"/>
  <c r="C402" i="3"/>
  <c r="D402" i="3"/>
  <c r="B402" i="3"/>
  <c r="H394" i="3"/>
  <c r="I394" i="3"/>
  <c r="F394" i="3"/>
  <c r="G394" i="3"/>
  <c r="E394" i="3"/>
  <c r="C394" i="3"/>
  <c r="D394" i="3"/>
  <c r="B394" i="3"/>
  <c r="H386" i="3"/>
  <c r="I386" i="3"/>
  <c r="G386" i="3"/>
  <c r="F386" i="3"/>
  <c r="E386" i="3"/>
  <c r="C386" i="3"/>
  <c r="D386" i="3"/>
  <c r="B386" i="3"/>
  <c r="H378" i="3"/>
  <c r="I378" i="3"/>
  <c r="F378" i="3"/>
  <c r="G378" i="3"/>
  <c r="E378" i="3"/>
  <c r="C378" i="3"/>
  <c r="D378" i="3"/>
  <c r="B378" i="3"/>
  <c r="H370" i="3"/>
  <c r="I370" i="3"/>
  <c r="G370" i="3"/>
  <c r="F370" i="3"/>
  <c r="E370" i="3"/>
  <c r="C370" i="3"/>
  <c r="D370" i="3"/>
  <c r="B370" i="3"/>
  <c r="I5" i="3"/>
  <c r="H5" i="3"/>
  <c r="G5" i="3"/>
  <c r="F5" i="3"/>
  <c r="E5" i="3"/>
  <c r="D5" i="3"/>
  <c r="C5" i="3"/>
  <c r="B5" i="3"/>
  <c r="I90" i="3"/>
  <c r="G90" i="3"/>
  <c r="H90" i="3"/>
  <c r="F90" i="3"/>
  <c r="E90" i="3"/>
  <c r="D90" i="3"/>
  <c r="B90" i="3"/>
  <c r="C90" i="3"/>
  <c r="I42" i="3"/>
  <c r="H42" i="3"/>
  <c r="F42" i="3"/>
  <c r="G42" i="3"/>
  <c r="E42" i="3"/>
  <c r="D42" i="3"/>
  <c r="B42" i="3"/>
  <c r="C42" i="3"/>
  <c r="I10" i="3"/>
  <c r="H10" i="3"/>
  <c r="G10" i="3"/>
  <c r="F10" i="3"/>
  <c r="D10" i="3"/>
  <c r="E10" i="3"/>
  <c r="B10" i="3"/>
  <c r="C10" i="3"/>
  <c r="H202" i="3"/>
  <c r="I202" i="3"/>
  <c r="F202" i="3"/>
  <c r="G202" i="3"/>
  <c r="D202" i="3"/>
  <c r="E202" i="3"/>
  <c r="B202" i="3"/>
  <c r="C202" i="3"/>
  <c r="I154" i="3"/>
  <c r="G154" i="3"/>
  <c r="H154" i="3"/>
  <c r="F154" i="3"/>
  <c r="E154" i="3"/>
  <c r="D154" i="3"/>
  <c r="B154" i="3"/>
  <c r="C154" i="3"/>
  <c r="I350" i="3"/>
  <c r="H350" i="3"/>
  <c r="G350" i="3"/>
  <c r="F350" i="3"/>
  <c r="E350" i="3"/>
  <c r="D350" i="3"/>
  <c r="C350" i="3"/>
  <c r="B350" i="3"/>
  <c r="I286" i="3"/>
  <c r="H286" i="3"/>
  <c r="G286" i="3"/>
  <c r="F286" i="3"/>
  <c r="E286" i="3"/>
  <c r="D286" i="3"/>
  <c r="C286" i="3"/>
  <c r="B286" i="3"/>
  <c r="H104" i="3"/>
  <c r="I104" i="3"/>
  <c r="G104" i="3"/>
  <c r="F104" i="3"/>
  <c r="E104" i="3"/>
  <c r="D104" i="3"/>
  <c r="B104" i="3"/>
  <c r="C104" i="3"/>
  <c r="I131" i="3"/>
  <c r="G131" i="3"/>
  <c r="H131" i="3"/>
  <c r="F131" i="3"/>
  <c r="E131" i="3"/>
  <c r="D131" i="3"/>
  <c r="B131" i="3"/>
  <c r="C131" i="3"/>
  <c r="I123" i="3"/>
  <c r="G123" i="3"/>
  <c r="H123" i="3"/>
  <c r="F123" i="3"/>
  <c r="E123" i="3"/>
  <c r="D123" i="3"/>
  <c r="B123" i="3"/>
  <c r="C123" i="3"/>
  <c r="I115" i="3"/>
  <c r="G115" i="3"/>
  <c r="H115" i="3"/>
  <c r="F115" i="3"/>
  <c r="D115" i="3"/>
  <c r="E115" i="3"/>
  <c r="B115" i="3"/>
  <c r="C115" i="3"/>
  <c r="I107" i="3"/>
  <c r="G107" i="3"/>
  <c r="H107" i="3"/>
  <c r="F107" i="3"/>
  <c r="E107" i="3"/>
  <c r="D107" i="3"/>
  <c r="B107" i="3"/>
  <c r="C107" i="3"/>
  <c r="I99" i="3"/>
  <c r="G99" i="3"/>
  <c r="H99" i="3"/>
  <c r="F99" i="3"/>
  <c r="D99" i="3"/>
  <c r="E99" i="3"/>
  <c r="B99" i="3"/>
  <c r="C99" i="3"/>
  <c r="I91" i="3"/>
  <c r="G91" i="3"/>
  <c r="H91" i="3"/>
  <c r="F91" i="3"/>
  <c r="E91" i="3"/>
  <c r="D91" i="3"/>
  <c r="B91" i="3"/>
  <c r="C91" i="3"/>
  <c r="I75" i="3"/>
  <c r="G75" i="3"/>
  <c r="H75" i="3"/>
  <c r="D75" i="3"/>
  <c r="F75" i="3"/>
  <c r="B75" i="3"/>
  <c r="C75" i="3"/>
  <c r="E75" i="3"/>
  <c r="I67" i="3"/>
  <c r="G67" i="3"/>
  <c r="H67" i="3"/>
  <c r="F67" i="3"/>
  <c r="E67" i="3"/>
  <c r="D67" i="3"/>
  <c r="B67" i="3"/>
  <c r="C67" i="3"/>
  <c r="I59" i="3"/>
  <c r="G59" i="3"/>
  <c r="H59" i="3"/>
  <c r="F59" i="3"/>
  <c r="E59" i="3"/>
  <c r="D59" i="3"/>
  <c r="B59" i="3"/>
  <c r="C59" i="3"/>
  <c r="I43" i="3"/>
  <c r="G43" i="3"/>
  <c r="H43" i="3"/>
  <c r="F43" i="3"/>
  <c r="E43" i="3"/>
  <c r="D43" i="3"/>
  <c r="B43" i="3"/>
  <c r="C43" i="3"/>
  <c r="I35" i="3"/>
  <c r="G35" i="3"/>
  <c r="H35" i="3"/>
  <c r="F35" i="3"/>
  <c r="D35" i="3"/>
  <c r="B35" i="3"/>
  <c r="E35" i="3"/>
  <c r="C35" i="3"/>
  <c r="I27" i="3"/>
  <c r="G27" i="3"/>
  <c r="H27" i="3"/>
  <c r="F27" i="3"/>
  <c r="E27" i="3"/>
  <c r="D27" i="3"/>
  <c r="B27" i="3"/>
  <c r="C27" i="3"/>
  <c r="I19" i="3"/>
  <c r="G19" i="3"/>
  <c r="H19" i="3"/>
  <c r="E19" i="3"/>
  <c r="D19" i="3"/>
  <c r="F19" i="3"/>
  <c r="B19" i="3"/>
  <c r="C19" i="3"/>
  <c r="I11" i="3"/>
  <c r="G11" i="3"/>
  <c r="H11" i="3"/>
  <c r="F11" i="3"/>
  <c r="D11" i="3"/>
  <c r="E11" i="3"/>
  <c r="B11" i="3"/>
  <c r="C11" i="3"/>
  <c r="I251" i="3"/>
  <c r="H251" i="3"/>
  <c r="G251" i="3"/>
  <c r="F251" i="3"/>
  <c r="E251" i="3"/>
  <c r="B251" i="3"/>
  <c r="C251" i="3"/>
  <c r="D251" i="3"/>
  <c r="I235" i="3"/>
  <c r="H235" i="3"/>
  <c r="G235" i="3"/>
  <c r="F235" i="3"/>
  <c r="E235" i="3"/>
  <c r="B235" i="3"/>
  <c r="C235" i="3"/>
  <c r="D235" i="3"/>
  <c r="I219" i="3"/>
  <c r="H219" i="3"/>
  <c r="G219" i="3"/>
  <c r="F219" i="3"/>
  <c r="E219" i="3"/>
  <c r="D219" i="3"/>
  <c r="B219" i="3"/>
  <c r="C219" i="3"/>
  <c r="I211" i="3"/>
  <c r="H211" i="3"/>
  <c r="G211" i="3"/>
  <c r="F211" i="3"/>
  <c r="E211" i="3"/>
  <c r="D211" i="3"/>
  <c r="B211" i="3"/>
  <c r="C211" i="3"/>
  <c r="I203" i="3"/>
  <c r="H203" i="3"/>
  <c r="G203" i="3"/>
  <c r="F203" i="3"/>
  <c r="D203" i="3"/>
  <c r="E203" i="3"/>
  <c r="B203" i="3"/>
  <c r="C203" i="3"/>
  <c r="I195" i="3"/>
  <c r="H195" i="3"/>
  <c r="G195" i="3"/>
  <c r="F195" i="3"/>
  <c r="E195" i="3"/>
  <c r="D195" i="3"/>
  <c r="B195" i="3"/>
  <c r="C195" i="3"/>
  <c r="I187" i="3"/>
  <c r="H187" i="3"/>
  <c r="G187" i="3"/>
  <c r="F187" i="3"/>
  <c r="E187" i="3"/>
  <c r="D187" i="3"/>
  <c r="B187" i="3"/>
  <c r="C187" i="3"/>
  <c r="I179" i="3"/>
  <c r="H179" i="3"/>
  <c r="G179" i="3"/>
  <c r="F179" i="3"/>
  <c r="D179" i="3"/>
  <c r="E179" i="3"/>
  <c r="B179" i="3"/>
  <c r="C179" i="3"/>
  <c r="I163" i="3"/>
  <c r="H163" i="3"/>
  <c r="G163" i="3"/>
  <c r="F163" i="3"/>
  <c r="D163" i="3"/>
  <c r="E163" i="3"/>
  <c r="B163" i="3"/>
  <c r="C163" i="3"/>
  <c r="I155" i="3"/>
  <c r="G155" i="3"/>
  <c r="H155" i="3"/>
  <c r="F155" i="3"/>
  <c r="E155" i="3"/>
  <c r="D155" i="3"/>
  <c r="B155" i="3"/>
  <c r="C155" i="3"/>
  <c r="I147" i="3"/>
  <c r="G147" i="3"/>
  <c r="H147" i="3"/>
  <c r="F147" i="3"/>
  <c r="E147" i="3"/>
  <c r="D147" i="3"/>
  <c r="B147" i="3"/>
  <c r="C147" i="3"/>
  <c r="I359" i="3"/>
  <c r="H359" i="3"/>
  <c r="G359" i="3"/>
  <c r="F359" i="3"/>
  <c r="E359" i="3"/>
  <c r="C359" i="3"/>
  <c r="D359" i="3"/>
  <c r="B359" i="3"/>
  <c r="I351" i="3"/>
  <c r="H351" i="3"/>
  <c r="G351" i="3"/>
  <c r="F351" i="3"/>
  <c r="E351" i="3"/>
  <c r="C351" i="3"/>
  <c r="D351" i="3"/>
  <c r="B351" i="3"/>
  <c r="I343" i="3"/>
  <c r="H343" i="3"/>
  <c r="G343" i="3"/>
  <c r="F343" i="3"/>
  <c r="E343" i="3"/>
  <c r="C343" i="3"/>
  <c r="D343" i="3"/>
  <c r="B343" i="3"/>
  <c r="I335" i="3"/>
  <c r="H335" i="3"/>
  <c r="G335" i="3"/>
  <c r="F335" i="3"/>
  <c r="E335" i="3"/>
  <c r="C335" i="3"/>
  <c r="D335" i="3"/>
  <c r="B335" i="3"/>
  <c r="I327" i="3"/>
  <c r="H327" i="3"/>
  <c r="G327" i="3"/>
  <c r="F327" i="3"/>
  <c r="E327" i="3"/>
  <c r="C327" i="3"/>
  <c r="D327" i="3"/>
  <c r="B327" i="3"/>
  <c r="I319" i="3"/>
  <c r="H319" i="3"/>
  <c r="G319" i="3"/>
  <c r="F319" i="3"/>
  <c r="E319" i="3"/>
  <c r="C319" i="3"/>
  <c r="D319" i="3"/>
  <c r="B319" i="3"/>
  <c r="I311" i="3"/>
  <c r="H311" i="3"/>
  <c r="G311" i="3"/>
  <c r="F311" i="3"/>
  <c r="E311" i="3"/>
  <c r="C311" i="3"/>
  <c r="D311" i="3"/>
  <c r="B311" i="3"/>
  <c r="I303" i="3"/>
  <c r="H303" i="3"/>
  <c r="G303" i="3"/>
  <c r="F303" i="3"/>
  <c r="E303" i="3"/>
  <c r="C303" i="3"/>
  <c r="D303" i="3"/>
  <c r="B303" i="3"/>
  <c r="I295" i="3"/>
  <c r="H295" i="3"/>
  <c r="G295" i="3"/>
  <c r="F295" i="3"/>
  <c r="E295" i="3"/>
  <c r="C295" i="3"/>
  <c r="D295" i="3"/>
  <c r="B295" i="3"/>
  <c r="I287" i="3"/>
  <c r="H287" i="3"/>
  <c r="G287" i="3"/>
  <c r="F287" i="3"/>
  <c r="E287" i="3"/>
  <c r="D287" i="3"/>
  <c r="C287" i="3"/>
  <c r="B287" i="3"/>
  <c r="I279" i="3"/>
  <c r="H279" i="3"/>
  <c r="G279" i="3"/>
  <c r="F279" i="3"/>
  <c r="E279" i="3"/>
  <c r="D279" i="3"/>
  <c r="C279" i="3"/>
  <c r="B279" i="3"/>
  <c r="I271" i="3"/>
  <c r="H271" i="3"/>
  <c r="G271" i="3"/>
  <c r="F271" i="3"/>
  <c r="E271" i="3"/>
  <c r="D271" i="3"/>
  <c r="C271" i="3"/>
  <c r="B271" i="3"/>
  <c r="I263" i="3"/>
  <c r="H263" i="3"/>
  <c r="G263" i="3"/>
  <c r="F263" i="3"/>
  <c r="E263" i="3"/>
  <c r="D263" i="3"/>
  <c r="C263" i="3"/>
  <c r="B263" i="3"/>
  <c r="I255" i="3"/>
  <c r="H255" i="3"/>
  <c r="G255" i="3"/>
  <c r="F255" i="3"/>
  <c r="E255" i="3"/>
  <c r="D255" i="3"/>
  <c r="C255" i="3"/>
  <c r="B255" i="3"/>
  <c r="I465" i="3"/>
  <c r="H465" i="3"/>
  <c r="G465" i="3"/>
  <c r="F465" i="3"/>
  <c r="E465" i="3"/>
  <c r="C465" i="3"/>
  <c r="D465" i="3"/>
  <c r="B465" i="3"/>
  <c r="I457" i="3"/>
  <c r="H457" i="3"/>
  <c r="F457" i="3"/>
  <c r="G457" i="3"/>
  <c r="E457" i="3"/>
  <c r="C457" i="3"/>
  <c r="D457" i="3"/>
  <c r="B457" i="3"/>
  <c r="H449" i="3"/>
  <c r="G449" i="3"/>
  <c r="I449" i="3"/>
  <c r="F449" i="3"/>
  <c r="E449" i="3"/>
  <c r="C449" i="3"/>
  <c r="D449" i="3"/>
  <c r="B449" i="3"/>
  <c r="I441" i="3"/>
  <c r="G441" i="3"/>
  <c r="F441" i="3"/>
  <c r="E441" i="3"/>
  <c r="H441" i="3"/>
  <c r="C441" i="3"/>
  <c r="D441" i="3"/>
  <c r="B441" i="3"/>
  <c r="I433" i="3"/>
  <c r="H433" i="3"/>
  <c r="G433" i="3"/>
  <c r="F433" i="3"/>
  <c r="E433" i="3"/>
  <c r="C433" i="3"/>
  <c r="D433" i="3"/>
  <c r="B433" i="3"/>
  <c r="I425" i="3"/>
  <c r="H425" i="3"/>
  <c r="F425" i="3"/>
  <c r="G425" i="3"/>
  <c r="E425" i="3"/>
  <c r="C425" i="3"/>
  <c r="D425" i="3"/>
  <c r="B425" i="3"/>
  <c r="H417" i="3"/>
  <c r="G417" i="3"/>
  <c r="F417" i="3"/>
  <c r="I417" i="3"/>
  <c r="E417" i="3"/>
  <c r="C417" i="3"/>
  <c r="D417" i="3"/>
  <c r="B417" i="3"/>
  <c r="I409" i="3"/>
  <c r="H409" i="3"/>
  <c r="F409" i="3"/>
  <c r="G409" i="3"/>
  <c r="E409" i="3"/>
  <c r="C409" i="3"/>
  <c r="D409" i="3"/>
  <c r="B409" i="3"/>
  <c r="I401" i="3"/>
  <c r="H401" i="3"/>
  <c r="G401" i="3"/>
  <c r="F401" i="3"/>
  <c r="E401" i="3"/>
  <c r="C401" i="3"/>
  <c r="D401" i="3"/>
  <c r="B401" i="3"/>
  <c r="I393" i="3"/>
  <c r="H393" i="3"/>
  <c r="F393" i="3"/>
  <c r="G393" i="3"/>
  <c r="E393" i="3"/>
  <c r="C393" i="3"/>
  <c r="D393" i="3"/>
  <c r="B393" i="3"/>
  <c r="H385" i="3"/>
  <c r="I385" i="3"/>
  <c r="G385" i="3"/>
  <c r="F385" i="3"/>
  <c r="E385" i="3"/>
  <c r="C385" i="3"/>
  <c r="D385" i="3"/>
  <c r="B385" i="3"/>
  <c r="I369" i="3"/>
  <c r="H369" i="3"/>
  <c r="G369" i="3"/>
  <c r="F369" i="3"/>
  <c r="E369" i="3"/>
  <c r="C369" i="3"/>
  <c r="D369" i="3"/>
  <c r="B369" i="3"/>
  <c r="B137" i="1"/>
  <c r="L137" i="3" s="1"/>
  <c r="A137" i="3"/>
  <c r="B57" i="1"/>
  <c r="L57" i="3" s="1"/>
  <c r="A57" i="3"/>
  <c r="B41" i="1"/>
  <c r="L41" i="3" s="1"/>
  <c r="A41" i="3"/>
  <c r="B33" i="1"/>
  <c r="L33" i="3" s="1"/>
  <c r="A33" i="3"/>
  <c r="B241" i="1"/>
  <c r="L241" i="3" s="1"/>
  <c r="A241" i="3"/>
  <c r="B209" i="1"/>
  <c r="L209" i="3" s="1"/>
  <c r="A209" i="3"/>
  <c r="B185" i="1"/>
  <c r="L185" i="3" s="1"/>
  <c r="A185" i="3"/>
  <c r="B169" i="1"/>
  <c r="L169" i="3" s="1"/>
  <c r="A169" i="3"/>
  <c r="B161" i="1"/>
  <c r="L161" i="3" s="1"/>
  <c r="A161" i="3"/>
  <c r="B357" i="1"/>
  <c r="L357" i="3" s="1"/>
  <c r="A357" i="3"/>
  <c r="B325" i="1"/>
  <c r="L325" i="3" s="1"/>
  <c r="A325" i="3"/>
  <c r="B293" i="1"/>
  <c r="L293" i="3" s="1"/>
  <c r="A293" i="3"/>
  <c r="B261" i="1"/>
  <c r="L261" i="3" s="1"/>
  <c r="A261" i="3"/>
  <c r="D463" i="1"/>
  <c r="A463" i="3"/>
  <c r="C447" i="1"/>
  <c r="A447" i="3"/>
  <c r="C431" i="1"/>
  <c r="A431" i="3"/>
  <c r="B455" i="1"/>
  <c r="L455" i="3" s="1"/>
  <c r="B391" i="1"/>
  <c r="L391" i="3" s="1"/>
  <c r="B73" i="1"/>
  <c r="L73" i="3" s="1"/>
  <c r="C328" i="1"/>
  <c r="C204" i="1"/>
  <c r="C12" i="1"/>
  <c r="B301" i="1"/>
  <c r="L301" i="3" s="1"/>
  <c r="C471" i="1"/>
  <c r="C120" i="1"/>
  <c r="A120" i="3"/>
  <c r="B112" i="1"/>
  <c r="L112" i="3" s="1"/>
  <c r="A112" i="3"/>
  <c r="B80" i="1"/>
  <c r="L80" i="3" s="1"/>
  <c r="A80" i="3"/>
  <c r="B72" i="1"/>
  <c r="L72" i="3" s="1"/>
  <c r="A72" i="3"/>
  <c r="C64" i="1"/>
  <c r="A64" i="3"/>
  <c r="B40" i="1"/>
  <c r="L40" i="3" s="1"/>
  <c r="A40" i="3"/>
  <c r="C32" i="1"/>
  <c r="A32" i="3"/>
  <c r="B16" i="1"/>
  <c r="L16" i="3" s="1"/>
  <c r="A16" i="3"/>
  <c r="C8" i="1"/>
  <c r="A8" i="3"/>
  <c r="B248" i="1"/>
  <c r="L248" i="3" s="1"/>
  <c r="A248" i="3"/>
  <c r="B240" i="1"/>
  <c r="L240" i="3" s="1"/>
  <c r="A240" i="3"/>
  <c r="C232" i="1"/>
  <c r="A232" i="3"/>
  <c r="B216" i="1"/>
  <c r="L216" i="3" s="1"/>
  <c r="A216" i="3"/>
  <c r="B208" i="1"/>
  <c r="L208" i="3" s="1"/>
  <c r="A208" i="3"/>
  <c r="C200" i="1"/>
  <c r="A200" i="3"/>
  <c r="B168" i="1"/>
  <c r="L168" i="3" s="1"/>
  <c r="A168" i="3"/>
  <c r="B160" i="1"/>
  <c r="L160" i="3" s="1"/>
  <c r="A160" i="3"/>
  <c r="B144" i="1"/>
  <c r="L144" i="3" s="1"/>
  <c r="A144" i="3"/>
  <c r="B364" i="1"/>
  <c r="L364" i="3" s="1"/>
  <c r="A364" i="3"/>
  <c r="B356" i="1"/>
  <c r="L356" i="3" s="1"/>
  <c r="A356" i="3"/>
  <c r="C348" i="1"/>
  <c r="A348" i="3"/>
  <c r="C332" i="1"/>
  <c r="A332" i="3"/>
  <c r="B324" i="1"/>
  <c r="L324" i="3" s="1"/>
  <c r="A324" i="3"/>
  <c r="C316" i="1"/>
  <c r="A316" i="3"/>
  <c r="B300" i="1"/>
  <c r="L300" i="3" s="1"/>
  <c r="A300" i="3"/>
  <c r="B292" i="1"/>
  <c r="L292" i="3" s="1"/>
  <c r="A292" i="3"/>
  <c r="C284" i="1"/>
  <c r="A284" i="3"/>
  <c r="C276" i="1"/>
  <c r="A276" i="3"/>
  <c r="C268" i="1"/>
  <c r="A268" i="3"/>
  <c r="B260" i="1"/>
  <c r="L260" i="3" s="1"/>
  <c r="A260" i="3"/>
  <c r="C422" i="1"/>
  <c r="A422" i="3"/>
  <c r="C414" i="1"/>
  <c r="A414" i="3"/>
  <c r="C374" i="1"/>
  <c r="A374" i="3"/>
  <c r="B454" i="1"/>
  <c r="L454" i="3" s="1"/>
  <c r="B431" i="1"/>
  <c r="L431" i="3" s="1"/>
  <c r="B411" i="1"/>
  <c r="L411" i="3" s="1"/>
  <c r="B386" i="1"/>
  <c r="L386" i="3" s="1"/>
  <c r="B345" i="1"/>
  <c r="L345" i="3" s="1"/>
  <c r="B297" i="1"/>
  <c r="L297" i="3" s="1"/>
  <c r="B253" i="1"/>
  <c r="L253" i="3" s="1"/>
  <c r="B220" i="1"/>
  <c r="L220" i="3" s="1"/>
  <c r="B184" i="1"/>
  <c r="L184" i="3" s="1"/>
  <c r="B149" i="1"/>
  <c r="L149" i="3" s="1"/>
  <c r="B68" i="1"/>
  <c r="L68" i="3" s="1"/>
  <c r="B34" i="1"/>
  <c r="L34" i="3" s="1"/>
  <c r="C464" i="1"/>
  <c r="C419" i="1"/>
  <c r="C320" i="1"/>
  <c r="C188" i="1"/>
  <c r="D467" i="1"/>
  <c r="B467" i="1"/>
  <c r="L467" i="3" s="1"/>
  <c r="B446" i="1"/>
  <c r="L446" i="3" s="1"/>
  <c r="B423" i="1"/>
  <c r="L423" i="3" s="1"/>
  <c r="B403" i="1"/>
  <c r="L403" i="3" s="1"/>
  <c r="B365" i="1"/>
  <c r="L365" i="3" s="1"/>
  <c r="B328" i="1"/>
  <c r="L328" i="3" s="1"/>
  <c r="B284" i="1"/>
  <c r="L284" i="3" s="1"/>
  <c r="B242" i="1"/>
  <c r="L242" i="3" s="1"/>
  <c r="B205" i="1"/>
  <c r="L205" i="3" s="1"/>
  <c r="B170" i="1"/>
  <c r="L170" i="3" s="1"/>
  <c r="B88" i="1"/>
  <c r="L88" i="3" s="1"/>
  <c r="B56" i="1"/>
  <c r="L56" i="3" s="1"/>
  <c r="B21" i="1"/>
  <c r="L21" i="3" s="1"/>
  <c r="C451" i="1"/>
  <c r="C395" i="1"/>
  <c r="C256" i="1"/>
  <c r="D386" i="1"/>
  <c r="B333" i="1"/>
  <c r="L333" i="3" s="1"/>
  <c r="B285" i="1"/>
  <c r="L285" i="3" s="1"/>
  <c r="B249" i="1"/>
  <c r="L249" i="3" s="1"/>
  <c r="B84" i="1"/>
  <c r="L84" i="3" s="1"/>
  <c r="A84" i="3"/>
  <c r="C76" i="1"/>
  <c r="A76" i="3"/>
  <c r="B20" i="1"/>
  <c r="L20" i="3" s="1"/>
  <c r="A20" i="3"/>
  <c r="C212" i="1"/>
  <c r="A212" i="3"/>
  <c r="C180" i="1"/>
  <c r="A180" i="3"/>
  <c r="B148" i="1"/>
  <c r="L148" i="3" s="1"/>
  <c r="A148" i="3"/>
  <c r="C352" i="1"/>
  <c r="A352" i="3"/>
  <c r="B463" i="1"/>
  <c r="L463" i="3" s="1"/>
  <c r="B443" i="1"/>
  <c r="L443" i="3" s="1"/>
  <c r="B422" i="1"/>
  <c r="L422" i="3" s="1"/>
  <c r="B399" i="1"/>
  <c r="L399" i="3" s="1"/>
  <c r="B361" i="1"/>
  <c r="L361" i="3" s="1"/>
  <c r="B317" i="1"/>
  <c r="L317" i="3" s="1"/>
  <c r="B281" i="1"/>
  <c r="L281" i="3" s="1"/>
  <c r="B237" i="1"/>
  <c r="L237" i="3" s="1"/>
  <c r="B201" i="1"/>
  <c r="L201" i="3" s="1"/>
  <c r="B164" i="1"/>
  <c r="L164" i="3" s="1"/>
  <c r="B85" i="1"/>
  <c r="L85" i="3" s="1"/>
  <c r="B49" i="1"/>
  <c r="L49" i="3" s="1"/>
  <c r="B17" i="1"/>
  <c r="L17" i="3" s="1"/>
  <c r="C439" i="1"/>
  <c r="C390" i="1"/>
  <c r="C252" i="1"/>
  <c r="C84" i="1"/>
  <c r="D341" i="1"/>
  <c r="B217" i="1"/>
  <c r="L217" i="3" s="1"/>
  <c r="B177" i="1"/>
  <c r="L177" i="3" s="1"/>
  <c r="B145" i="1"/>
  <c r="L145" i="3" s="1"/>
  <c r="C463" i="1"/>
  <c r="B447" i="1"/>
  <c r="L447" i="3" s="1"/>
  <c r="C83" i="1"/>
  <c r="A83" i="3"/>
  <c r="C51" i="1"/>
  <c r="A51" i="3"/>
  <c r="C243" i="1"/>
  <c r="A243" i="3"/>
  <c r="B227" i="1"/>
  <c r="L227" i="3" s="1"/>
  <c r="A227" i="3"/>
  <c r="C171" i="1"/>
  <c r="A171" i="3"/>
  <c r="C139" i="1"/>
  <c r="A139" i="3"/>
  <c r="B377" i="1"/>
  <c r="L377" i="3" s="1"/>
  <c r="A377" i="3"/>
  <c r="B462" i="1"/>
  <c r="L462" i="3" s="1"/>
  <c r="B439" i="1"/>
  <c r="L439" i="3" s="1"/>
  <c r="B419" i="1"/>
  <c r="L419" i="3" s="1"/>
  <c r="B398" i="1"/>
  <c r="L398" i="3" s="1"/>
  <c r="B360" i="1"/>
  <c r="L360" i="3" s="1"/>
  <c r="B316" i="1"/>
  <c r="L316" i="3" s="1"/>
  <c r="B269" i="1"/>
  <c r="L269" i="3" s="1"/>
  <c r="B233" i="1"/>
  <c r="L233" i="3" s="1"/>
  <c r="B200" i="1"/>
  <c r="L200" i="3" s="1"/>
  <c r="B162" i="1"/>
  <c r="L162" i="3" s="1"/>
  <c r="B81" i="1"/>
  <c r="L81" i="3" s="1"/>
  <c r="B48" i="1"/>
  <c r="L48" i="3" s="1"/>
  <c r="B10" i="1"/>
  <c r="L10" i="3" s="1"/>
  <c r="C432" i="1"/>
  <c r="C360" i="1"/>
  <c r="C224" i="1"/>
  <c r="C72" i="1"/>
  <c r="D162" i="1"/>
  <c r="C355" i="1"/>
  <c r="A355" i="3"/>
  <c r="B323" i="1"/>
  <c r="L323" i="3" s="1"/>
  <c r="A323" i="3"/>
  <c r="B259" i="1"/>
  <c r="L259" i="3" s="1"/>
  <c r="A259" i="3"/>
  <c r="B381" i="1"/>
  <c r="L381" i="3" s="1"/>
  <c r="A381" i="3"/>
  <c r="B106" i="1"/>
  <c r="L106" i="3" s="1"/>
  <c r="A106" i="3"/>
  <c r="B82" i="1"/>
  <c r="L82" i="3" s="1"/>
  <c r="A82" i="3"/>
  <c r="D58" i="1"/>
  <c r="A58" i="3"/>
  <c r="D26" i="1"/>
  <c r="A26" i="3"/>
  <c r="B18" i="1"/>
  <c r="L18" i="3" s="1"/>
  <c r="A18" i="3"/>
  <c r="B250" i="1"/>
  <c r="L250" i="3" s="1"/>
  <c r="A250" i="3"/>
  <c r="B218" i="1"/>
  <c r="L218" i="3" s="1"/>
  <c r="A218" i="3"/>
  <c r="B186" i="1"/>
  <c r="L186" i="3" s="1"/>
  <c r="A186" i="3"/>
  <c r="B146" i="1"/>
  <c r="L146" i="3" s="1"/>
  <c r="A146" i="3"/>
  <c r="C448" i="1"/>
  <c r="A448" i="3"/>
  <c r="C392" i="1"/>
  <c r="A392" i="3"/>
  <c r="C376" i="1"/>
  <c r="A376" i="3"/>
  <c r="B368" i="1"/>
  <c r="L368" i="3" s="1"/>
  <c r="A368" i="3"/>
  <c r="B459" i="1"/>
  <c r="L459" i="3" s="1"/>
  <c r="B438" i="1"/>
  <c r="L438" i="3" s="1"/>
  <c r="B415" i="1"/>
  <c r="L415" i="3" s="1"/>
  <c r="B395" i="1"/>
  <c r="L395" i="3" s="1"/>
  <c r="B349" i="1"/>
  <c r="L349" i="3" s="1"/>
  <c r="B313" i="1"/>
  <c r="L313" i="3" s="1"/>
  <c r="B265" i="1"/>
  <c r="L265" i="3" s="1"/>
  <c r="B232" i="1"/>
  <c r="L232" i="3" s="1"/>
  <c r="B189" i="1"/>
  <c r="L189" i="3" s="1"/>
  <c r="B157" i="1"/>
  <c r="L157" i="3" s="1"/>
  <c r="B74" i="1"/>
  <c r="L74" i="3" s="1"/>
  <c r="B42" i="1"/>
  <c r="L42" i="3" s="1"/>
  <c r="B9" i="1"/>
  <c r="L9" i="3" s="1"/>
  <c r="C427" i="1"/>
  <c r="C340" i="1"/>
  <c r="C220" i="1"/>
  <c r="C52" i="1"/>
  <c r="E392" i="1"/>
  <c r="G119" i="1"/>
  <c r="I119" i="1" s="1"/>
  <c r="M119" i="3" s="1"/>
  <c r="E119" i="1"/>
  <c r="F119" i="1"/>
  <c r="K119" i="3" s="1"/>
  <c r="D119" i="1"/>
  <c r="C119" i="1"/>
  <c r="B119" i="1"/>
  <c r="L119" i="3" s="1"/>
  <c r="G79" i="1"/>
  <c r="I79" i="1" s="1"/>
  <c r="M79" i="3" s="1"/>
  <c r="F79" i="1"/>
  <c r="K79" i="3" s="1"/>
  <c r="E79" i="1"/>
  <c r="C79" i="1"/>
  <c r="D79" i="1"/>
  <c r="B79" i="1"/>
  <c r="L79" i="3" s="1"/>
  <c r="G47" i="1"/>
  <c r="I47" i="1" s="1"/>
  <c r="M47" i="3" s="1"/>
  <c r="F47" i="1"/>
  <c r="K47" i="3" s="1"/>
  <c r="E47" i="1"/>
  <c r="C47" i="1"/>
  <c r="D47" i="1"/>
  <c r="B47" i="1"/>
  <c r="L47" i="3" s="1"/>
  <c r="G15" i="1"/>
  <c r="I15" i="1" s="1"/>
  <c r="M15" i="3" s="1"/>
  <c r="F15" i="1"/>
  <c r="K15" i="3" s="1"/>
  <c r="E15" i="1"/>
  <c r="D15" i="1"/>
  <c r="C15" i="1"/>
  <c r="B15" i="1"/>
  <c r="L15" i="3" s="1"/>
  <c r="G239" i="1"/>
  <c r="I239" i="1" s="1"/>
  <c r="M239" i="3" s="1"/>
  <c r="F239" i="1"/>
  <c r="K239" i="3" s="1"/>
  <c r="D239" i="1"/>
  <c r="E239" i="1"/>
  <c r="C239" i="1"/>
  <c r="B239" i="1"/>
  <c r="L239" i="3" s="1"/>
  <c r="G199" i="1"/>
  <c r="I199" i="1" s="1"/>
  <c r="M199" i="3" s="1"/>
  <c r="F199" i="1"/>
  <c r="K199" i="3" s="1"/>
  <c r="E199" i="1"/>
  <c r="D199" i="1"/>
  <c r="C199" i="1"/>
  <c r="B199" i="1"/>
  <c r="L199" i="3" s="1"/>
  <c r="G167" i="1"/>
  <c r="I167" i="1" s="1"/>
  <c r="M167" i="3" s="1"/>
  <c r="F167" i="1"/>
  <c r="K167" i="3" s="1"/>
  <c r="D167" i="1"/>
  <c r="E167" i="1"/>
  <c r="C167" i="1"/>
  <c r="B167" i="1"/>
  <c r="L167" i="3" s="1"/>
  <c r="G143" i="1"/>
  <c r="I143" i="1" s="1"/>
  <c r="M143" i="3" s="1"/>
  <c r="F143" i="1"/>
  <c r="K143" i="3" s="1"/>
  <c r="E143" i="1"/>
  <c r="C143" i="1"/>
  <c r="B143" i="1"/>
  <c r="L143" i="3" s="1"/>
  <c r="D143" i="1"/>
  <c r="G339" i="1"/>
  <c r="I339" i="1" s="1"/>
  <c r="M339" i="3" s="1"/>
  <c r="F339" i="1"/>
  <c r="K339" i="3" s="1"/>
  <c r="E339" i="1"/>
  <c r="D339" i="1"/>
  <c r="C339" i="1"/>
  <c r="G315" i="1"/>
  <c r="I315" i="1" s="1"/>
  <c r="M315" i="3" s="1"/>
  <c r="F315" i="1"/>
  <c r="K315" i="3" s="1"/>
  <c r="E315" i="1"/>
  <c r="D315" i="1"/>
  <c r="C315" i="1"/>
  <c r="B315" i="1"/>
  <c r="L315" i="3" s="1"/>
  <c r="G291" i="1"/>
  <c r="I291" i="1" s="1"/>
  <c r="M291" i="3" s="1"/>
  <c r="F291" i="1"/>
  <c r="K291" i="3" s="1"/>
  <c r="E291" i="1"/>
  <c r="D291" i="1"/>
  <c r="G267" i="1"/>
  <c r="I267" i="1" s="1"/>
  <c r="M267" i="3" s="1"/>
  <c r="F267" i="1"/>
  <c r="K267" i="3" s="1"/>
  <c r="E267" i="1"/>
  <c r="C267" i="1"/>
  <c r="B267" i="1"/>
  <c r="L267" i="3" s="1"/>
  <c r="D267" i="1"/>
  <c r="G461" i="1"/>
  <c r="I461" i="1" s="1"/>
  <c r="M461" i="3" s="1"/>
  <c r="F461" i="1"/>
  <c r="K461" i="3" s="1"/>
  <c r="E461" i="1"/>
  <c r="D461" i="1"/>
  <c r="C461" i="1"/>
  <c r="B461" i="1"/>
  <c r="L461" i="3" s="1"/>
  <c r="G421" i="1"/>
  <c r="I421" i="1" s="1"/>
  <c r="M421" i="3" s="1"/>
  <c r="F421" i="1"/>
  <c r="K421" i="3" s="1"/>
  <c r="E421" i="1"/>
  <c r="D421" i="1"/>
  <c r="C421" i="1"/>
  <c r="B421" i="1"/>
  <c r="L421" i="3" s="1"/>
  <c r="G126" i="1"/>
  <c r="I126" i="1" s="1"/>
  <c r="M126" i="3" s="1"/>
  <c r="F126" i="1"/>
  <c r="K126" i="3" s="1"/>
  <c r="E126" i="1"/>
  <c r="D126" i="1"/>
  <c r="C126" i="1"/>
  <c r="B126" i="1"/>
  <c r="L126" i="3" s="1"/>
  <c r="G110" i="1"/>
  <c r="I110" i="1" s="1"/>
  <c r="M110" i="3" s="1"/>
  <c r="F110" i="1"/>
  <c r="K110" i="3" s="1"/>
  <c r="E110" i="1"/>
  <c r="C110" i="1"/>
  <c r="D110" i="1"/>
  <c r="B110" i="1"/>
  <c r="L110" i="3" s="1"/>
  <c r="G94" i="1"/>
  <c r="I94" i="1" s="1"/>
  <c r="M94" i="3" s="1"/>
  <c r="D94" i="1"/>
  <c r="E94" i="1"/>
  <c r="C94" i="1"/>
  <c r="F94" i="1"/>
  <c r="K94" i="3" s="1"/>
  <c r="B94" i="1"/>
  <c r="L94" i="3" s="1"/>
  <c r="G78" i="1"/>
  <c r="I78" i="1" s="1"/>
  <c r="M78" i="3" s="1"/>
  <c r="F78" i="1"/>
  <c r="K78" i="3" s="1"/>
  <c r="E78" i="1"/>
  <c r="C78" i="1"/>
  <c r="D78" i="1"/>
  <c r="B78" i="1"/>
  <c r="L78" i="3" s="1"/>
  <c r="G70" i="1"/>
  <c r="I70" i="1" s="1"/>
  <c r="M70" i="3" s="1"/>
  <c r="F70" i="1"/>
  <c r="K70" i="3" s="1"/>
  <c r="E70" i="1"/>
  <c r="D70" i="1"/>
  <c r="C70" i="1"/>
  <c r="B70" i="1"/>
  <c r="L70" i="3" s="1"/>
  <c r="G54" i="1"/>
  <c r="I54" i="1" s="1"/>
  <c r="M54" i="3" s="1"/>
  <c r="F54" i="1"/>
  <c r="K54" i="3" s="1"/>
  <c r="E54" i="1"/>
  <c r="D54" i="1"/>
  <c r="C54" i="1"/>
  <c r="B54" i="1"/>
  <c r="L54" i="3" s="1"/>
  <c r="G46" i="1"/>
  <c r="I46" i="1" s="1"/>
  <c r="M46" i="3" s="1"/>
  <c r="F46" i="1"/>
  <c r="K46" i="3" s="1"/>
  <c r="C46" i="1"/>
  <c r="D46" i="1"/>
  <c r="E46" i="1"/>
  <c r="B46" i="1"/>
  <c r="L46" i="3" s="1"/>
  <c r="G38" i="1"/>
  <c r="I38" i="1" s="1"/>
  <c r="M38" i="3" s="1"/>
  <c r="F38" i="1"/>
  <c r="K38" i="3" s="1"/>
  <c r="D38" i="1"/>
  <c r="E38" i="1"/>
  <c r="C38" i="1"/>
  <c r="B38" i="1"/>
  <c r="L38" i="3" s="1"/>
  <c r="G30" i="1"/>
  <c r="I30" i="1" s="1"/>
  <c r="M30" i="3" s="1"/>
  <c r="F30" i="1"/>
  <c r="K30" i="3" s="1"/>
  <c r="E30" i="1"/>
  <c r="D30" i="1"/>
  <c r="C30" i="1"/>
  <c r="B30" i="1"/>
  <c r="L30" i="3" s="1"/>
  <c r="G14" i="1"/>
  <c r="I14" i="1" s="1"/>
  <c r="M14" i="3" s="1"/>
  <c r="E14" i="1"/>
  <c r="F14" i="1"/>
  <c r="K14" i="3" s="1"/>
  <c r="C14" i="1"/>
  <c r="D14" i="1"/>
  <c r="B14" i="1"/>
  <c r="L14" i="3" s="1"/>
  <c r="F6" i="1"/>
  <c r="K6" i="3" s="1"/>
  <c r="E6" i="1"/>
  <c r="D6" i="1"/>
  <c r="C6" i="1"/>
  <c r="B6" i="1"/>
  <c r="L6" i="3" s="1"/>
  <c r="F246" i="1"/>
  <c r="K246" i="3" s="1"/>
  <c r="G246" i="1"/>
  <c r="I246" i="1" s="1"/>
  <c r="M246" i="3" s="1"/>
  <c r="D246" i="1"/>
  <c r="C246" i="1"/>
  <c r="E246" i="1"/>
  <c r="B246" i="1"/>
  <c r="L246" i="3" s="1"/>
  <c r="G238" i="1"/>
  <c r="I238" i="1" s="1"/>
  <c r="M238" i="3" s="1"/>
  <c r="F238" i="1"/>
  <c r="K238" i="3" s="1"/>
  <c r="D238" i="1"/>
  <c r="E238" i="1"/>
  <c r="C238" i="1"/>
  <c r="B238" i="1"/>
  <c r="L238" i="3" s="1"/>
  <c r="G230" i="1"/>
  <c r="I230" i="1" s="1"/>
  <c r="M230" i="3" s="1"/>
  <c r="F230" i="1"/>
  <c r="K230" i="3" s="1"/>
  <c r="D230" i="1"/>
  <c r="E230" i="1"/>
  <c r="C230" i="1"/>
  <c r="B230" i="1"/>
  <c r="L230" i="3" s="1"/>
  <c r="G222" i="1"/>
  <c r="I222" i="1" s="1"/>
  <c r="M222" i="3" s="1"/>
  <c r="F222" i="1"/>
  <c r="K222" i="3" s="1"/>
  <c r="D222" i="1"/>
  <c r="E222" i="1"/>
  <c r="C222" i="1"/>
  <c r="B222" i="1"/>
  <c r="L222" i="3" s="1"/>
  <c r="G214" i="1"/>
  <c r="I214" i="1" s="1"/>
  <c r="M214" i="3" s="1"/>
  <c r="F214" i="1"/>
  <c r="K214" i="3" s="1"/>
  <c r="E214" i="1"/>
  <c r="D214" i="1"/>
  <c r="C214" i="1"/>
  <c r="B214" i="1"/>
  <c r="L214" i="3" s="1"/>
  <c r="E206" i="1"/>
  <c r="D206" i="1"/>
  <c r="F206" i="1"/>
  <c r="K206" i="3" s="1"/>
  <c r="G206" i="1"/>
  <c r="I206" i="1" s="1"/>
  <c r="M206" i="3" s="1"/>
  <c r="C206" i="1"/>
  <c r="B206" i="1"/>
  <c r="L206" i="3" s="1"/>
  <c r="F198" i="1"/>
  <c r="K198" i="3" s="1"/>
  <c r="G198" i="1"/>
  <c r="I198" i="1" s="1"/>
  <c r="M198" i="3" s="1"/>
  <c r="E198" i="1"/>
  <c r="D198" i="1"/>
  <c r="C198" i="1"/>
  <c r="B198" i="1"/>
  <c r="L198" i="3" s="1"/>
  <c r="G190" i="1"/>
  <c r="I190" i="1" s="1"/>
  <c r="M190" i="3" s="1"/>
  <c r="F190" i="1"/>
  <c r="K190" i="3" s="1"/>
  <c r="E190" i="1"/>
  <c r="D190" i="1"/>
  <c r="C190" i="1"/>
  <c r="B190" i="1"/>
  <c r="L190" i="3" s="1"/>
  <c r="G182" i="1"/>
  <c r="I182" i="1" s="1"/>
  <c r="M182" i="3" s="1"/>
  <c r="F182" i="1"/>
  <c r="K182" i="3" s="1"/>
  <c r="D182" i="1"/>
  <c r="E182" i="1"/>
  <c r="C182" i="1"/>
  <c r="B182" i="1"/>
  <c r="L182" i="3" s="1"/>
  <c r="G174" i="1"/>
  <c r="I174" i="1" s="1"/>
  <c r="M174" i="3" s="1"/>
  <c r="E174" i="1"/>
  <c r="D174" i="1"/>
  <c r="C174" i="1"/>
  <c r="F174" i="1"/>
  <c r="K174" i="3" s="1"/>
  <c r="B174" i="1"/>
  <c r="L174" i="3" s="1"/>
  <c r="G166" i="1"/>
  <c r="I166" i="1" s="1"/>
  <c r="M166" i="3" s="1"/>
  <c r="F166" i="1"/>
  <c r="K166" i="3" s="1"/>
  <c r="D166" i="1"/>
  <c r="E166" i="1"/>
  <c r="C166" i="1"/>
  <c r="B166" i="1"/>
  <c r="L166" i="3" s="1"/>
  <c r="G158" i="1"/>
  <c r="I158" i="1" s="1"/>
  <c r="M158" i="3" s="1"/>
  <c r="F158" i="1"/>
  <c r="K158" i="3" s="1"/>
  <c r="E158" i="1"/>
  <c r="D158" i="1"/>
  <c r="C158" i="1"/>
  <c r="B158" i="1"/>
  <c r="L158" i="3" s="1"/>
  <c r="G150" i="1"/>
  <c r="I150" i="1" s="1"/>
  <c r="M150" i="3" s="1"/>
  <c r="F150" i="1"/>
  <c r="K150" i="3" s="1"/>
  <c r="E150" i="1"/>
  <c r="D150" i="1"/>
  <c r="C150" i="1"/>
  <c r="B150" i="1"/>
  <c r="L150" i="3" s="1"/>
  <c r="F142" i="1"/>
  <c r="K142" i="3" s="1"/>
  <c r="G142" i="1"/>
  <c r="I142" i="1" s="1"/>
  <c r="M142" i="3" s="1"/>
  <c r="C142" i="1"/>
  <c r="D142" i="1"/>
  <c r="E142" i="1"/>
  <c r="B142" i="1"/>
  <c r="L142" i="3" s="1"/>
  <c r="G362" i="1"/>
  <c r="I362" i="1" s="1"/>
  <c r="M362" i="3" s="1"/>
  <c r="F362" i="1"/>
  <c r="K362" i="3" s="1"/>
  <c r="C362" i="1"/>
  <c r="E362" i="1"/>
  <c r="B362" i="1"/>
  <c r="L362" i="3" s="1"/>
  <c r="F354" i="1"/>
  <c r="K354" i="3" s="1"/>
  <c r="G354" i="1"/>
  <c r="I354" i="1" s="1"/>
  <c r="M354" i="3" s="1"/>
  <c r="E354" i="1"/>
  <c r="C354" i="1"/>
  <c r="B354" i="1"/>
  <c r="L354" i="3" s="1"/>
  <c r="D354" i="1"/>
  <c r="G346" i="1"/>
  <c r="I346" i="1" s="1"/>
  <c r="M346" i="3" s="1"/>
  <c r="F346" i="1"/>
  <c r="K346" i="3" s="1"/>
  <c r="E346" i="1"/>
  <c r="C346" i="1"/>
  <c r="D346" i="1"/>
  <c r="B346" i="1"/>
  <c r="L346" i="3" s="1"/>
  <c r="F338" i="1"/>
  <c r="K338" i="3" s="1"/>
  <c r="G338" i="1"/>
  <c r="I338" i="1" s="1"/>
  <c r="M338" i="3" s="1"/>
  <c r="E338" i="1"/>
  <c r="D338" i="1"/>
  <c r="C338" i="1"/>
  <c r="G330" i="1"/>
  <c r="I330" i="1" s="1"/>
  <c r="M330" i="3" s="1"/>
  <c r="F330" i="1"/>
  <c r="K330" i="3" s="1"/>
  <c r="E330" i="1"/>
  <c r="D330" i="1"/>
  <c r="C330" i="1"/>
  <c r="B330" i="1"/>
  <c r="L330" i="3" s="1"/>
  <c r="F322" i="1"/>
  <c r="K322" i="3" s="1"/>
  <c r="G322" i="1"/>
  <c r="I322" i="1" s="1"/>
  <c r="M322" i="3" s="1"/>
  <c r="E322" i="1"/>
  <c r="C322" i="1"/>
  <c r="D322" i="1"/>
  <c r="B322" i="1"/>
  <c r="L322" i="3" s="1"/>
  <c r="G314" i="1"/>
  <c r="I314" i="1" s="1"/>
  <c r="M314" i="3" s="1"/>
  <c r="F314" i="1"/>
  <c r="K314" i="3" s="1"/>
  <c r="E314" i="1"/>
  <c r="D314" i="1"/>
  <c r="C314" i="1"/>
  <c r="B314" i="1"/>
  <c r="L314" i="3" s="1"/>
  <c r="F306" i="1"/>
  <c r="K306" i="3" s="1"/>
  <c r="G306" i="1"/>
  <c r="I306" i="1" s="1"/>
  <c r="M306" i="3" s="1"/>
  <c r="E306" i="1"/>
  <c r="D306" i="1"/>
  <c r="C306" i="1"/>
  <c r="G298" i="1"/>
  <c r="I298" i="1" s="1"/>
  <c r="M298" i="3" s="1"/>
  <c r="F298" i="1"/>
  <c r="K298" i="3" s="1"/>
  <c r="C298" i="1"/>
  <c r="E298" i="1"/>
  <c r="D298" i="1"/>
  <c r="B298" i="1"/>
  <c r="L298" i="3" s="1"/>
  <c r="F290" i="1"/>
  <c r="K290" i="3" s="1"/>
  <c r="G290" i="1"/>
  <c r="I290" i="1" s="1"/>
  <c r="M290" i="3" s="1"/>
  <c r="E290" i="1"/>
  <c r="C290" i="1"/>
  <c r="D290" i="1"/>
  <c r="B290" i="1"/>
  <c r="L290" i="3" s="1"/>
  <c r="F282" i="1"/>
  <c r="K282" i="3" s="1"/>
  <c r="G282" i="1"/>
  <c r="I282" i="1" s="1"/>
  <c r="M282" i="3" s="1"/>
  <c r="E282" i="1"/>
  <c r="C282" i="1"/>
  <c r="D282" i="1"/>
  <c r="B282" i="1"/>
  <c r="L282" i="3" s="1"/>
  <c r="G274" i="1"/>
  <c r="I274" i="1" s="1"/>
  <c r="M274" i="3" s="1"/>
  <c r="F274" i="1"/>
  <c r="K274" i="3" s="1"/>
  <c r="E274" i="1"/>
  <c r="D274" i="1"/>
  <c r="C274" i="1"/>
  <c r="F266" i="1"/>
  <c r="K266" i="3" s="1"/>
  <c r="G266" i="1"/>
  <c r="I266" i="1" s="1"/>
  <c r="M266" i="3" s="1"/>
  <c r="E266" i="1"/>
  <c r="D266" i="1"/>
  <c r="C266" i="1"/>
  <c r="B266" i="1"/>
  <c r="L266" i="3" s="1"/>
  <c r="F258" i="1"/>
  <c r="K258" i="3" s="1"/>
  <c r="G258" i="1"/>
  <c r="I258" i="1" s="1"/>
  <c r="M258" i="3" s="1"/>
  <c r="C258" i="1"/>
  <c r="E258" i="1"/>
  <c r="B258" i="1"/>
  <c r="L258" i="3" s="1"/>
  <c r="F468" i="1"/>
  <c r="K468" i="3" s="1"/>
  <c r="G468" i="1"/>
  <c r="I468" i="1" s="1"/>
  <c r="M468" i="3" s="1"/>
  <c r="E468" i="1"/>
  <c r="D468" i="1"/>
  <c r="C468" i="1"/>
  <c r="B468" i="1"/>
  <c r="L468" i="3" s="1"/>
  <c r="F460" i="1"/>
  <c r="K460" i="3" s="1"/>
  <c r="E460" i="1"/>
  <c r="G460" i="1"/>
  <c r="I460" i="1" s="1"/>
  <c r="M460" i="3" s="1"/>
  <c r="D460" i="1"/>
  <c r="C460" i="1"/>
  <c r="B460" i="1"/>
  <c r="L460" i="3" s="1"/>
  <c r="G452" i="1"/>
  <c r="I452" i="1" s="1"/>
  <c r="M452" i="3" s="1"/>
  <c r="F452" i="1"/>
  <c r="K452" i="3" s="1"/>
  <c r="E452" i="1"/>
  <c r="B452" i="1"/>
  <c r="L452" i="3" s="1"/>
  <c r="F444" i="1"/>
  <c r="K444" i="3" s="1"/>
  <c r="G444" i="1"/>
  <c r="I444" i="1" s="1"/>
  <c r="M444" i="3" s="1"/>
  <c r="E444" i="1"/>
  <c r="D444" i="1"/>
  <c r="C444" i="1"/>
  <c r="B444" i="1"/>
  <c r="L444" i="3" s="1"/>
  <c r="F436" i="1"/>
  <c r="K436" i="3" s="1"/>
  <c r="G436" i="1"/>
  <c r="I436" i="1" s="1"/>
  <c r="M436" i="3" s="1"/>
  <c r="E436" i="1"/>
  <c r="D436" i="1"/>
  <c r="B436" i="1"/>
  <c r="L436" i="3" s="1"/>
  <c r="C436" i="1"/>
  <c r="G428" i="1"/>
  <c r="I428" i="1" s="1"/>
  <c r="M428" i="3" s="1"/>
  <c r="F428" i="1"/>
  <c r="K428" i="3" s="1"/>
  <c r="E428" i="1"/>
  <c r="D428" i="1"/>
  <c r="C428" i="1"/>
  <c r="B428" i="1"/>
  <c r="L428" i="3" s="1"/>
  <c r="F420" i="1"/>
  <c r="K420" i="3" s="1"/>
  <c r="G420" i="1"/>
  <c r="I420" i="1" s="1"/>
  <c r="M420" i="3" s="1"/>
  <c r="E420" i="1"/>
  <c r="D420" i="1"/>
  <c r="C420" i="1"/>
  <c r="B420" i="1"/>
  <c r="L420" i="3" s="1"/>
  <c r="F412" i="1"/>
  <c r="K412" i="3" s="1"/>
  <c r="G412" i="1"/>
  <c r="I412" i="1" s="1"/>
  <c r="M412" i="3" s="1"/>
  <c r="E412" i="1"/>
  <c r="D412" i="1"/>
  <c r="C412" i="1"/>
  <c r="B412" i="1"/>
  <c r="L412" i="3" s="1"/>
  <c r="G404" i="1"/>
  <c r="I404" i="1" s="1"/>
  <c r="M404" i="3" s="1"/>
  <c r="F404" i="1"/>
  <c r="K404" i="3" s="1"/>
  <c r="E404" i="1"/>
  <c r="D404" i="1"/>
  <c r="B404" i="1"/>
  <c r="L404" i="3" s="1"/>
  <c r="F396" i="1"/>
  <c r="K396" i="3" s="1"/>
  <c r="G396" i="1"/>
  <c r="I396" i="1" s="1"/>
  <c r="M396" i="3" s="1"/>
  <c r="E396" i="1"/>
  <c r="D396" i="1"/>
  <c r="B396" i="1"/>
  <c r="L396" i="3" s="1"/>
  <c r="F388" i="1"/>
  <c r="K388" i="3" s="1"/>
  <c r="E388" i="1"/>
  <c r="G388" i="1"/>
  <c r="I388" i="1" s="1"/>
  <c r="M388" i="3" s="1"/>
  <c r="D388" i="1"/>
  <c r="C388" i="1"/>
  <c r="B388" i="1"/>
  <c r="L388" i="3" s="1"/>
  <c r="G380" i="1"/>
  <c r="I380" i="1" s="1"/>
  <c r="M380" i="3" s="1"/>
  <c r="F380" i="1"/>
  <c r="K380" i="3" s="1"/>
  <c r="E380" i="1"/>
  <c r="D380" i="1"/>
  <c r="F372" i="1"/>
  <c r="K372" i="3" s="1"/>
  <c r="G372" i="1"/>
  <c r="I372" i="1" s="1"/>
  <c r="M372" i="3" s="1"/>
  <c r="E372" i="1"/>
  <c r="D372" i="1"/>
  <c r="B372" i="1"/>
  <c r="L372" i="3" s="1"/>
  <c r="B355" i="1"/>
  <c r="L355" i="3" s="1"/>
  <c r="G133" i="1"/>
  <c r="I133" i="1" s="1"/>
  <c r="M133" i="3" s="1"/>
  <c r="F133" i="1"/>
  <c r="K133" i="3" s="1"/>
  <c r="E133" i="1"/>
  <c r="C133" i="1"/>
  <c r="D133" i="1"/>
  <c r="B133" i="1"/>
  <c r="L133" i="3" s="1"/>
  <c r="G125" i="1"/>
  <c r="I125" i="1" s="1"/>
  <c r="M125" i="3" s="1"/>
  <c r="F125" i="1"/>
  <c r="K125" i="3" s="1"/>
  <c r="E125" i="1"/>
  <c r="D125" i="1"/>
  <c r="C125" i="1"/>
  <c r="G117" i="1"/>
  <c r="I117" i="1" s="1"/>
  <c r="M117" i="3" s="1"/>
  <c r="F117" i="1"/>
  <c r="K117" i="3" s="1"/>
  <c r="E117" i="1"/>
  <c r="D117" i="1"/>
  <c r="C117" i="1"/>
  <c r="B117" i="1"/>
  <c r="L117" i="3" s="1"/>
  <c r="G109" i="1"/>
  <c r="I109" i="1" s="1"/>
  <c r="M109" i="3" s="1"/>
  <c r="F109" i="1"/>
  <c r="K109" i="3" s="1"/>
  <c r="E109" i="1"/>
  <c r="D109" i="1"/>
  <c r="C109" i="1"/>
  <c r="B109" i="1"/>
  <c r="L109" i="3" s="1"/>
  <c r="G101" i="1"/>
  <c r="I101" i="1" s="1"/>
  <c r="M101" i="3" s="1"/>
  <c r="F101" i="1"/>
  <c r="K101" i="3" s="1"/>
  <c r="E101" i="1"/>
  <c r="D101" i="1"/>
  <c r="C101" i="1"/>
  <c r="B101" i="1"/>
  <c r="L101" i="3" s="1"/>
  <c r="G93" i="1"/>
  <c r="I93" i="1" s="1"/>
  <c r="M93" i="3" s="1"/>
  <c r="F93" i="1"/>
  <c r="K93" i="3" s="1"/>
  <c r="E93" i="1"/>
  <c r="D93" i="1"/>
  <c r="C93" i="1"/>
  <c r="B380" i="1"/>
  <c r="L380" i="3" s="1"/>
  <c r="C404" i="1"/>
  <c r="D452" i="1"/>
  <c r="G111" i="1"/>
  <c r="I111" i="1" s="1"/>
  <c r="M111" i="3" s="1"/>
  <c r="F111" i="1"/>
  <c r="K111" i="3" s="1"/>
  <c r="C111" i="1"/>
  <c r="D111" i="1"/>
  <c r="E111" i="1"/>
  <c r="B111" i="1"/>
  <c r="L111" i="3" s="1"/>
  <c r="G71" i="1"/>
  <c r="I71" i="1" s="1"/>
  <c r="M71" i="3" s="1"/>
  <c r="F71" i="1"/>
  <c r="K71" i="3" s="1"/>
  <c r="E71" i="1"/>
  <c r="D71" i="1"/>
  <c r="C71" i="1"/>
  <c r="B71" i="1"/>
  <c r="L71" i="3" s="1"/>
  <c r="E7" i="1"/>
  <c r="F7" i="1"/>
  <c r="K7" i="3" s="1"/>
  <c r="D7" i="1"/>
  <c r="C7" i="1"/>
  <c r="B7" i="1"/>
  <c r="L7" i="3" s="1"/>
  <c r="G215" i="1"/>
  <c r="I215" i="1" s="1"/>
  <c r="M215" i="3" s="1"/>
  <c r="F215" i="1"/>
  <c r="K215" i="3" s="1"/>
  <c r="D215" i="1"/>
  <c r="C215" i="1"/>
  <c r="B215" i="1"/>
  <c r="L215" i="3" s="1"/>
  <c r="E215" i="1"/>
  <c r="G175" i="1"/>
  <c r="I175" i="1" s="1"/>
  <c r="M175" i="3" s="1"/>
  <c r="F175" i="1"/>
  <c r="K175" i="3" s="1"/>
  <c r="D175" i="1"/>
  <c r="C175" i="1"/>
  <c r="E175" i="1"/>
  <c r="B175" i="1"/>
  <c r="L175" i="3" s="1"/>
  <c r="G151" i="1"/>
  <c r="I151" i="1" s="1"/>
  <c r="M151" i="3" s="1"/>
  <c r="E151" i="1"/>
  <c r="D151" i="1"/>
  <c r="C151" i="1"/>
  <c r="F151" i="1"/>
  <c r="K151" i="3" s="1"/>
  <c r="B151" i="1"/>
  <c r="L151" i="3" s="1"/>
  <c r="G331" i="1"/>
  <c r="I331" i="1" s="1"/>
  <c r="M331" i="3" s="1"/>
  <c r="F331" i="1"/>
  <c r="K331" i="3" s="1"/>
  <c r="E331" i="1"/>
  <c r="C331" i="1"/>
  <c r="B331" i="1"/>
  <c r="L331" i="3" s="1"/>
  <c r="D331" i="1"/>
  <c r="G307" i="1"/>
  <c r="I307" i="1" s="1"/>
  <c r="M307" i="3" s="1"/>
  <c r="F307" i="1"/>
  <c r="K307" i="3" s="1"/>
  <c r="E307" i="1"/>
  <c r="D307" i="1"/>
  <c r="C307" i="1"/>
  <c r="G275" i="1"/>
  <c r="I275" i="1" s="1"/>
  <c r="M275" i="3" s="1"/>
  <c r="F275" i="1"/>
  <c r="K275" i="3" s="1"/>
  <c r="E275" i="1"/>
  <c r="D275" i="1"/>
  <c r="G469" i="1"/>
  <c r="I469" i="1" s="1"/>
  <c r="M469" i="3" s="1"/>
  <c r="F469" i="1"/>
  <c r="K469" i="3" s="1"/>
  <c r="E469" i="1"/>
  <c r="D469" i="1"/>
  <c r="C469" i="1"/>
  <c r="B469" i="1"/>
  <c r="L469" i="3" s="1"/>
  <c r="F437" i="1"/>
  <c r="K437" i="3" s="1"/>
  <c r="G437" i="1"/>
  <c r="I437" i="1" s="1"/>
  <c r="M437" i="3" s="1"/>
  <c r="E437" i="1"/>
  <c r="D437" i="1"/>
  <c r="B437" i="1"/>
  <c r="L437" i="3" s="1"/>
  <c r="G397" i="1"/>
  <c r="I397" i="1" s="1"/>
  <c r="M397" i="3" s="1"/>
  <c r="E397" i="1"/>
  <c r="F397" i="1"/>
  <c r="K397" i="3" s="1"/>
  <c r="D397" i="1"/>
  <c r="C397" i="1"/>
  <c r="B397" i="1"/>
  <c r="L397" i="3" s="1"/>
  <c r="F134" i="1"/>
  <c r="K134" i="3" s="1"/>
  <c r="G134" i="1"/>
  <c r="I134" i="1" s="1"/>
  <c r="M134" i="3" s="1"/>
  <c r="E134" i="1"/>
  <c r="D134" i="1"/>
  <c r="C134" i="1"/>
  <c r="B134" i="1"/>
  <c r="L134" i="3" s="1"/>
  <c r="G118" i="1"/>
  <c r="I118" i="1" s="1"/>
  <c r="M118" i="3" s="1"/>
  <c r="F118" i="1"/>
  <c r="K118" i="3" s="1"/>
  <c r="D118" i="1"/>
  <c r="C118" i="1"/>
  <c r="E118" i="1"/>
  <c r="B118" i="1"/>
  <c r="L118" i="3" s="1"/>
  <c r="G102" i="1"/>
  <c r="I102" i="1" s="1"/>
  <c r="M102" i="3" s="1"/>
  <c r="F102" i="1"/>
  <c r="K102" i="3" s="1"/>
  <c r="D102" i="1"/>
  <c r="C102" i="1"/>
  <c r="E102" i="1"/>
  <c r="B102" i="1"/>
  <c r="L102" i="3" s="1"/>
  <c r="G86" i="1"/>
  <c r="I86" i="1" s="1"/>
  <c r="M86" i="3" s="1"/>
  <c r="F86" i="1"/>
  <c r="K86" i="3" s="1"/>
  <c r="E86" i="1"/>
  <c r="D86" i="1"/>
  <c r="C86" i="1"/>
  <c r="B86" i="1"/>
  <c r="L86" i="3" s="1"/>
  <c r="G62" i="1"/>
  <c r="I62" i="1" s="1"/>
  <c r="M62" i="3" s="1"/>
  <c r="F62" i="1"/>
  <c r="K62" i="3" s="1"/>
  <c r="D62" i="1"/>
  <c r="E62" i="1"/>
  <c r="C62" i="1"/>
  <c r="B62" i="1"/>
  <c r="L62" i="3" s="1"/>
  <c r="G22" i="1"/>
  <c r="I22" i="1" s="1"/>
  <c r="M22" i="3" s="1"/>
  <c r="F22" i="1"/>
  <c r="K22" i="3" s="1"/>
  <c r="E22" i="1"/>
  <c r="C22" i="1"/>
  <c r="D22" i="1"/>
  <c r="B22" i="1"/>
  <c r="L22" i="3" s="1"/>
  <c r="F132" i="1"/>
  <c r="K132" i="3" s="1"/>
  <c r="G132" i="1"/>
  <c r="I132" i="1" s="1"/>
  <c r="M132" i="3" s="1"/>
  <c r="E132" i="1"/>
  <c r="D132" i="1"/>
  <c r="C132" i="1"/>
  <c r="G124" i="1"/>
  <c r="I124" i="1" s="1"/>
  <c r="M124" i="3" s="1"/>
  <c r="F124" i="1"/>
  <c r="K124" i="3" s="1"/>
  <c r="E124" i="1"/>
  <c r="D124" i="1"/>
  <c r="C124" i="1"/>
  <c r="G116" i="1"/>
  <c r="I116" i="1" s="1"/>
  <c r="M116" i="3" s="1"/>
  <c r="F116" i="1"/>
  <c r="K116" i="3" s="1"/>
  <c r="E116" i="1"/>
  <c r="D116" i="1"/>
  <c r="B116" i="1"/>
  <c r="L116" i="3" s="1"/>
  <c r="G108" i="1"/>
  <c r="I108" i="1" s="1"/>
  <c r="M108" i="3" s="1"/>
  <c r="E108" i="1"/>
  <c r="F108" i="1"/>
  <c r="K108" i="3" s="1"/>
  <c r="D108" i="1"/>
  <c r="C108" i="1"/>
  <c r="B108" i="1"/>
  <c r="L108" i="3" s="1"/>
  <c r="F100" i="1"/>
  <c r="K100" i="3" s="1"/>
  <c r="E100" i="1"/>
  <c r="G100" i="1"/>
  <c r="I100" i="1" s="1"/>
  <c r="M100" i="3" s="1"/>
  <c r="D100" i="1"/>
  <c r="C100" i="1"/>
  <c r="F92" i="1"/>
  <c r="K92" i="3" s="1"/>
  <c r="G92" i="1"/>
  <c r="I92" i="1" s="1"/>
  <c r="M92" i="3" s="1"/>
  <c r="E92" i="1"/>
  <c r="D92" i="1"/>
  <c r="C92" i="1"/>
  <c r="B92" i="1"/>
  <c r="L92" i="3" s="1"/>
  <c r="B291" i="1"/>
  <c r="L291" i="3" s="1"/>
  <c r="C437" i="1"/>
  <c r="C396" i="1"/>
  <c r="B100" i="1"/>
  <c r="L100" i="3" s="1"/>
  <c r="G87" i="1"/>
  <c r="I87" i="1" s="1"/>
  <c r="M87" i="3" s="1"/>
  <c r="F87" i="1"/>
  <c r="K87" i="3" s="1"/>
  <c r="D87" i="1"/>
  <c r="C87" i="1"/>
  <c r="E87" i="1"/>
  <c r="B87" i="1"/>
  <c r="L87" i="3" s="1"/>
  <c r="G39" i="1"/>
  <c r="I39" i="1" s="1"/>
  <c r="M39" i="3" s="1"/>
  <c r="E39" i="1"/>
  <c r="F39" i="1"/>
  <c r="K39" i="3" s="1"/>
  <c r="D39" i="1"/>
  <c r="C39" i="1"/>
  <c r="B39" i="1"/>
  <c r="L39" i="3" s="1"/>
  <c r="G207" i="1"/>
  <c r="I207" i="1" s="1"/>
  <c r="M207" i="3" s="1"/>
  <c r="F207" i="1"/>
  <c r="K207" i="3" s="1"/>
  <c r="E207" i="1"/>
  <c r="D207" i="1"/>
  <c r="C207" i="1"/>
  <c r="B207" i="1"/>
  <c r="L207" i="3" s="1"/>
  <c r="G123" i="1"/>
  <c r="I123" i="1" s="1"/>
  <c r="M123" i="3" s="1"/>
  <c r="F123" i="1"/>
  <c r="K123" i="3" s="1"/>
  <c r="D123" i="1"/>
  <c r="E123" i="1"/>
  <c r="C123" i="1"/>
  <c r="B123" i="1"/>
  <c r="L123" i="3" s="1"/>
  <c r="G107" i="1"/>
  <c r="I107" i="1" s="1"/>
  <c r="M107" i="3" s="1"/>
  <c r="F107" i="1"/>
  <c r="K107" i="3" s="1"/>
  <c r="E107" i="1"/>
  <c r="D107" i="1"/>
  <c r="B107" i="1"/>
  <c r="L107" i="3" s="1"/>
  <c r="C107" i="1"/>
  <c r="G91" i="1"/>
  <c r="I91" i="1" s="1"/>
  <c r="M91" i="3" s="1"/>
  <c r="F91" i="1"/>
  <c r="K91" i="3" s="1"/>
  <c r="D91" i="1"/>
  <c r="E91" i="1"/>
  <c r="B91" i="1"/>
  <c r="L91" i="3" s="1"/>
  <c r="C91" i="1"/>
  <c r="G75" i="1"/>
  <c r="I75" i="1" s="1"/>
  <c r="M75" i="3" s="1"/>
  <c r="F75" i="1"/>
  <c r="K75" i="3" s="1"/>
  <c r="E75" i="1"/>
  <c r="D75" i="1"/>
  <c r="B75" i="1"/>
  <c r="L75" i="3" s="1"/>
  <c r="C75" i="1"/>
  <c r="G59" i="1"/>
  <c r="I59" i="1" s="1"/>
  <c r="M59" i="3" s="1"/>
  <c r="F59" i="1"/>
  <c r="K59" i="3" s="1"/>
  <c r="D59" i="1"/>
  <c r="E59" i="1"/>
  <c r="C59" i="1"/>
  <c r="B59" i="1"/>
  <c r="L59" i="3" s="1"/>
  <c r="G43" i="1"/>
  <c r="I43" i="1" s="1"/>
  <c r="M43" i="3" s="1"/>
  <c r="F43" i="1"/>
  <c r="K43" i="3" s="1"/>
  <c r="E43" i="1"/>
  <c r="D43" i="1"/>
  <c r="B43" i="1"/>
  <c r="L43" i="3" s="1"/>
  <c r="C43" i="1"/>
  <c r="G19" i="1"/>
  <c r="I19" i="1" s="1"/>
  <c r="M19" i="3" s="1"/>
  <c r="F19" i="1"/>
  <c r="K19" i="3" s="1"/>
  <c r="D19" i="1"/>
  <c r="E19" i="1"/>
  <c r="B19" i="1"/>
  <c r="L19" i="3" s="1"/>
  <c r="G251" i="1"/>
  <c r="I251" i="1" s="1"/>
  <c r="M251" i="3" s="1"/>
  <c r="F251" i="1"/>
  <c r="K251" i="3" s="1"/>
  <c r="E251" i="1"/>
  <c r="D251" i="1"/>
  <c r="C251" i="1"/>
  <c r="B251" i="1"/>
  <c r="L251" i="3" s="1"/>
  <c r="G235" i="1"/>
  <c r="I235" i="1" s="1"/>
  <c r="M235" i="3" s="1"/>
  <c r="F235" i="1"/>
  <c r="K235" i="3" s="1"/>
  <c r="E235" i="1"/>
  <c r="B235" i="1"/>
  <c r="L235" i="3" s="1"/>
  <c r="D235" i="1"/>
  <c r="C235" i="1"/>
  <c r="G219" i="1"/>
  <c r="I219" i="1" s="1"/>
  <c r="M219" i="3" s="1"/>
  <c r="F219" i="1"/>
  <c r="K219" i="3" s="1"/>
  <c r="D219" i="1"/>
  <c r="E219" i="1"/>
  <c r="C219" i="1"/>
  <c r="B219" i="1"/>
  <c r="L219" i="3" s="1"/>
  <c r="G203" i="1"/>
  <c r="I203" i="1" s="1"/>
  <c r="M203" i="3" s="1"/>
  <c r="F203" i="1"/>
  <c r="K203" i="3" s="1"/>
  <c r="E203" i="1"/>
  <c r="D203" i="1"/>
  <c r="B203" i="1"/>
  <c r="L203" i="3" s="1"/>
  <c r="C203" i="1"/>
  <c r="G187" i="1"/>
  <c r="I187" i="1" s="1"/>
  <c r="M187" i="3" s="1"/>
  <c r="F187" i="1"/>
  <c r="K187" i="3" s="1"/>
  <c r="E187" i="1"/>
  <c r="D187" i="1"/>
  <c r="C187" i="1"/>
  <c r="B187" i="1"/>
  <c r="L187" i="3" s="1"/>
  <c r="G171" i="1"/>
  <c r="I171" i="1" s="1"/>
  <c r="M171" i="3" s="1"/>
  <c r="F171" i="1"/>
  <c r="K171" i="3" s="1"/>
  <c r="E171" i="1"/>
  <c r="B171" i="1"/>
  <c r="L171" i="3" s="1"/>
  <c r="D171" i="1"/>
  <c r="G147" i="1"/>
  <c r="I147" i="1" s="1"/>
  <c r="M147" i="3" s="1"/>
  <c r="E147" i="1"/>
  <c r="D147" i="1"/>
  <c r="F147" i="1"/>
  <c r="K147" i="3" s="1"/>
  <c r="B147" i="1"/>
  <c r="L147" i="3" s="1"/>
  <c r="C147" i="1"/>
  <c r="F359" i="1"/>
  <c r="K359" i="3" s="1"/>
  <c r="G359" i="1"/>
  <c r="I359" i="1" s="1"/>
  <c r="M359" i="3" s="1"/>
  <c r="E359" i="1"/>
  <c r="D359" i="1"/>
  <c r="C359" i="1"/>
  <c r="B359" i="1"/>
  <c r="L359" i="3" s="1"/>
  <c r="F343" i="1"/>
  <c r="K343" i="3" s="1"/>
  <c r="G343" i="1"/>
  <c r="I343" i="1" s="1"/>
  <c r="M343" i="3" s="1"/>
  <c r="E343" i="1"/>
  <c r="D343" i="1"/>
  <c r="C343" i="1"/>
  <c r="B343" i="1"/>
  <c r="L343" i="3" s="1"/>
  <c r="F327" i="1"/>
  <c r="K327" i="3" s="1"/>
  <c r="G327" i="1"/>
  <c r="I327" i="1" s="1"/>
  <c r="M327" i="3" s="1"/>
  <c r="E327" i="1"/>
  <c r="D327" i="1"/>
  <c r="C327" i="1"/>
  <c r="B327" i="1"/>
  <c r="L327" i="3" s="1"/>
  <c r="G303" i="1"/>
  <c r="I303" i="1" s="1"/>
  <c r="M303" i="3" s="1"/>
  <c r="F303" i="1"/>
  <c r="K303" i="3" s="1"/>
  <c r="E303" i="1"/>
  <c r="D303" i="1"/>
  <c r="C303" i="1"/>
  <c r="B303" i="1"/>
  <c r="L303" i="3" s="1"/>
  <c r="G287" i="1"/>
  <c r="I287" i="1" s="1"/>
  <c r="M287" i="3" s="1"/>
  <c r="F287" i="1"/>
  <c r="K287" i="3" s="1"/>
  <c r="E287" i="1"/>
  <c r="D287" i="1"/>
  <c r="C287" i="1"/>
  <c r="B287" i="1"/>
  <c r="L287" i="3" s="1"/>
  <c r="G263" i="1"/>
  <c r="I263" i="1" s="1"/>
  <c r="M263" i="3" s="1"/>
  <c r="F263" i="1"/>
  <c r="K263" i="3" s="1"/>
  <c r="E263" i="1"/>
  <c r="D263" i="1"/>
  <c r="C263" i="1"/>
  <c r="B263" i="1"/>
  <c r="L263" i="3" s="1"/>
  <c r="G457" i="1"/>
  <c r="I457" i="1" s="1"/>
  <c r="M457" i="3" s="1"/>
  <c r="F457" i="1"/>
  <c r="K457" i="3" s="1"/>
  <c r="E457" i="1"/>
  <c r="D457" i="1"/>
  <c r="C457" i="1"/>
  <c r="B457" i="1"/>
  <c r="L457" i="3" s="1"/>
  <c r="G417" i="1"/>
  <c r="I417" i="1" s="1"/>
  <c r="M417" i="3" s="1"/>
  <c r="D417" i="1"/>
  <c r="E417" i="1"/>
  <c r="F417" i="1"/>
  <c r="K417" i="3" s="1"/>
  <c r="C417" i="1"/>
  <c r="B417" i="1"/>
  <c r="L417" i="3" s="1"/>
  <c r="G5" i="1"/>
  <c r="I5" i="1" s="1"/>
  <c r="M5" i="3" s="1"/>
  <c r="F5" i="1"/>
  <c r="K5" i="3" s="1"/>
  <c r="E5" i="1"/>
  <c r="D5" i="1"/>
  <c r="C5" i="1"/>
  <c r="B5" i="1"/>
  <c r="L5" i="3" s="1"/>
  <c r="G130" i="1"/>
  <c r="I130" i="1" s="1"/>
  <c r="M130" i="3" s="1"/>
  <c r="F130" i="1"/>
  <c r="K130" i="3" s="1"/>
  <c r="D130" i="1"/>
  <c r="E130" i="1"/>
  <c r="C130" i="1"/>
  <c r="B130" i="1"/>
  <c r="L130" i="3" s="1"/>
  <c r="F122" i="1"/>
  <c r="K122" i="3" s="1"/>
  <c r="G122" i="1"/>
  <c r="I122" i="1" s="1"/>
  <c r="M122" i="3" s="1"/>
  <c r="E122" i="1"/>
  <c r="C122" i="1"/>
  <c r="D122" i="1"/>
  <c r="B122" i="1"/>
  <c r="L122" i="3" s="1"/>
  <c r="F114" i="1"/>
  <c r="K114" i="3" s="1"/>
  <c r="G114" i="1"/>
  <c r="I114" i="1" s="1"/>
  <c r="M114" i="3" s="1"/>
  <c r="E114" i="1"/>
  <c r="C114" i="1"/>
  <c r="D114" i="1"/>
  <c r="B114" i="1"/>
  <c r="L114" i="3" s="1"/>
  <c r="G106" i="1"/>
  <c r="I106" i="1" s="1"/>
  <c r="M106" i="3" s="1"/>
  <c r="F106" i="1"/>
  <c r="K106" i="3" s="1"/>
  <c r="E106" i="1"/>
  <c r="D106" i="1"/>
  <c r="C106" i="1"/>
  <c r="G98" i="1"/>
  <c r="I98" i="1" s="1"/>
  <c r="M98" i="3" s="1"/>
  <c r="F98" i="1"/>
  <c r="K98" i="3" s="1"/>
  <c r="E98" i="1"/>
  <c r="D98" i="1"/>
  <c r="C98" i="1"/>
  <c r="B339" i="1"/>
  <c r="L339" i="3" s="1"/>
  <c r="B132" i="1"/>
  <c r="L132" i="3" s="1"/>
  <c r="B98" i="1"/>
  <c r="L98" i="3" s="1"/>
  <c r="G135" i="1"/>
  <c r="I135" i="1" s="1"/>
  <c r="M135" i="3" s="1"/>
  <c r="F135" i="1"/>
  <c r="K135" i="3" s="1"/>
  <c r="E135" i="1"/>
  <c r="C135" i="1"/>
  <c r="D135" i="1"/>
  <c r="B135" i="1"/>
  <c r="L135" i="3" s="1"/>
  <c r="G103" i="1"/>
  <c r="I103" i="1" s="1"/>
  <c r="M103" i="3" s="1"/>
  <c r="F103" i="1"/>
  <c r="K103" i="3" s="1"/>
  <c r="E103" i="1"/>
  <c r="C103" i="1"/>
  <c r="B103" i="1"/>
  <c r="L103" i="3" s="1"/>
  <c r="D103" i="1"/>
  <c r="G63" i="1"/>
  <c r="I63" i="1" s="1"/>
  <c r="M63" i="3" s="1"/>
  <c r="E63" i="1"/>
  <c r="F63" i="1"/>
  <c r="K63" i="3" s="1"/>
  <c r="D63" i="1"/>
  <c r="C63" i="1"/>
  <c r="B63" i="1"/>
  <c r="L63" i="3" s="1"/>
  <c r="G31" i="1"/>
  <c r="I31" i="1" s="1"/>
  <c r="M31" i="3" s="1"/>
  <c r="E31" i="1"/>
  <c r="F31" i="1"/>
  <c r="K31" i="3" s="1"/>
  <c r="D31" i="1"/>
  <c r="C31" i="1"/>
  <c r="B31" i="1"/>
  <c r="L31" i="3" s="1"/>
  <c r="G247" i="1"/>
  <c r="I247" i="1" s="1"/>
  <c r="M247" i="3" s="1"/>
  <c r="F247" i="1"/>
  <c r="K247" i="3" s="1"/>
  <c r="E247" i="1"/>
  <c r="D247" i="1"/>
  <c r="C247" i="1"/>
  <c r="B247" i="1"/>
  <c r="L247" i="3" s="1"/>
  <c r="G223" i="1"/>
  <c r="I223" i="1" s="1"/>
  <c r="M223" i="3" s="1"/>
  <c r="F223" i="1"/>
  <c r="K223" i="3" s="1"/>
  <c r="E223" i="1"/>
  <c r="D223" i="1"/>
  <c r="C223" i="1"/>
  <c r="B223" i="1"/>
  <c r="L223" i="3" s="1"/>
  <c r="G191" i="1"/>
  <c r="I191" i="1" s="1"/>
  <c r="M191" i="3" s="1"/>
  <c r="F191" i="1"/>
  <c r="K191" i="3" s="1"/>
  <c r="D191" i="1"/>
  <c r="E191" i="1"/>
  <c r="C191" i="1"/>
  <c r="B191" i="1"/>
  <c r="L191" i="3" s="1"/>
  <c r="G159" i="1"/>
  <c r="I159" i="1" s="1"/>
  <c r="M159" i="3" s="1"/>
  <c r="F159" i="1"/>
  <c r="K159" i="3" s="1"/>
  <c r="E159" i="1"/>
  <c r="D159" i="1"/>
  <c r="C159" i="1"/>
  <c r="B159" i="1"/>
  <c r="L159" i="3" s="1"/>
  <c r="G363" i="1"/>
  <c r="I363" i="1" s="1"/>
  <c r="M363" i="3" s="1"/>
  <c r="F363" i="1"/>
  <c r="K363" i="3" s="1"/>
  <c r="E363" i="1"/>
  <c r="D363" i="1"/>
  <c r="C363" i="1"/>
  <c r="B363" i="1"/>
  <c r="L363" i="3" s="1"/>
  <c r="G347" i="1"/>
  <c r="I347" i="1" s="1"/>
  <c r="M347" i="3" s="1"/>
  <c r="F347" i="1"/>
  <c r="K347" i="3" s="1"/>
  <c r="D347" i="1"/>
  <c r="E347" i="1"/>
  <c r="C347" i="1"/>
  <c r="B347" i="1"/>
  <c r="L347" i="3" s="1"/>
  <c r="G323" i="1"/>
  <c r="I323" i="1" s="1"/>
  <c r="M323" i="3" s="1"/>
  <c r="F323" i="1"/>
  <c r="K323" i="3" s="1"/>
  <c r="D323" i="1"/>
  <c r="E323" i="1"/>
  <c r="C323" i="1"/>
  <c r="G299" i="1"/>
  <c r="I299" i="1" s="1"/>
  <c r="M299" i="3" s="1"/>
  <c r="F299" i="1"/>
  <c r="K299" i="3" s="1"/>
  <c r="E299" i="1"/>
  <c r="D299" i="1"/>
  <c r="C299" i="1"/>
  <c r="B299" i="1"/>
  <c r="L299" i="3" s="1"/>
  <c r="G283" i="1"/>
  <c r="I283" i="1" s="1"/>
  <c r="M283" i="3" s="1"/>
  <c r="F283" i="1"/>
  <c r="K283" i="3" s="1"/>
  <c r="D283" i="1"/>
  <c r="E283" i="1"/>
  <c r="C283" i="1"/>
  <c r="B283" i="1"/>
  <c r="L283" i="3" s="1"/>
  <c r="G259" i="1"/>
  <c r="I259" i="1" s="1"/>
  <c r="M259" i="3" s="1"/>
  <c r="F259" i="1"/>
  <c r="K259" i="3" s="1"/>
  <c r="E259" i="1"/>
  <c r="D259" i="1"/>
  <c r="C259" i="1"/>
  <c r="G453" i="1"/>
  <c r="I453" i="1" s="1"/>
  <c r="M453" i="3" s="1"/>
  <c r="F453" i="1"/>
  <c r="K453" i="3" s="1"/>
  <c r="E453" i="1"/>
  <c r="D453" i="1"/>
  <c r="C453" i="1"/>
  <c r="B453" i="1"/>
  <c r="L453" i="3" s="1"/>
  <c r="G445" i="1"/>
  <c r="I445" i="1" s="1"/>
  <c r="M445" i="3" s="1"/>
  <c r="E445" i="1"/>
  <c r="F445" i="1"/>
  <c r="K445" i="3" s="1"/>
  <c r="D445" i="1"/>
  <c r="B445" i="1"/>
  <c r="L445" i="3" s="1"/>
  <c r="G429" i="1"/>
  <c r="I429" i="1" s="1"/>
  <c r="M429" i="3" s="1"/>
  <c r="F429" i="1"/>
  <c r="K429" i="3" s="1"/>
  <c r="D429" i="1"/>
  <c r="E429" i="1"/>
  <c r="C429" i="1"/>
  <c r="B429" i="1"/>
  <c r="L429" i="3" s="1"/>
  <c r="G413" i="1"/>
  <c r="I413" i="1" s="1"/>
  <c r="M413" i="3" s="1"/>
  <c r="F413" i="1"/>
  <c r="K413" i="3" s="1"/>
  <c r="E413" i="1"/>
  <c r="D413" i="1"/>
  <c r="C413" i="1"/>
  <c r="B413" i="1"/>
  <c r="L413" i="3" s="1"/>
  <c r="G405" i="1"/>
  <c r="I405" i="1" s="1"/>
  <c r="M405" i="3" s="1"/>
  <c r="F405" i="1"/>
  <c r="K405" i="3" s="1"/>
  <c r="E405" i="1"/>
  <c r="D405" i="1"/>
  <c r="C405" i="1"/>
  <c r="B405" i="1"/>
  <c r="L405" i="3" s="1"/>
  <c r="G389" i="1"/>
  <c r="I389" i="1" s="1"/>
  <c r="M389" i="3" s="1"/>
  <c r="F389" i="1"/>
  <c r="K389" i="3" s="1"/>
  <c r="E389" i="1"/>
  <c r="D389" i="1"/>
  <c r="C389" i="1"/>
  <c r="G381" i="1"/>
  <c r="I381" i="1" s="1"/>
  <c r="M381" i="3" s="1"/>
  <c r="E381" i="1"/>
  <c r="F381" i="1"/>
  <c r="K381" i="3" s="1"/>
  <c r="D381" i="1"/>
  <c r="G373" i="1"/>
  <c r="I373" i="1" s="1"/>
  <c r="M373" i="3" s="1"/>
  <c r="F373" i="1"/>
  <c r="K373" i="3" s="1"/>
  <c r="E373" i="1"/>
  <c r="C373" i="1"/>
  <c r="B373" i="1"/>
  <c r="L373" i="3" s="1"/>
  <c r="D373" i="1"/>
  <c r="G131" i="1"/>
  <c r="I131" i="1" s="1"/>
  <c r="M131" i="3" s="1"/>
  <c r="E131" i="1"/>
  <c r="F131" i="1"/>
  <c r="K131" i="3" s="1"/>
  <c r="D131" i="1"/>
  <c r="B131" i="1"/>
  <c r="L131" i="3" s="1"/>
  <c r="C131" i="1"/>
  <c r="G115" i="1"/>
  <c r="I115" i="1" s="1"/>
  <c r="M115" i="3" s="1"/>
  <c r="F115" i="1"/>
  <c r="K115" i="3" s="1"/>
  <c r="E115" i="1"/>
  <c r="D115" i="1"/>
  <c r="B115" i="1"/>
  <c r="L115" i="3" s="1"/>
  <c r="C115" i="1"/>
  <c r="G99" i="1"/>
  <c r="I99" i="1" s="1"/>
  <c r="M99" i="3" s="1"/>
  <c r="F99" i="1"/>
  <c r="K99" i="3" s="1"/>
  <c r="D99" i="1"/>
  <c r="B99" i="1"/>
  <c r="L99" i="3" s="1"/>
  <c r="E99" i="1"/>
  <c r="C99" i="1"/>
  <c r="G83" i="1"/>
  <c r="I83" i="1" s="1"/>
  <c r="M83" i="3" s="1"/>
  <c r="D83" i="1"/>
  <c r="E83" i="1"/>
  <c r="F83" i="1"/>
  <c r="K83" i="3" s="1"/>
  <c r="B83" i="1"/>
  <c r="L83" i="3" s="1"/>
  <c r="G67" i="1"/>
  <c r="I67" i="1" s="1"/>
  <c r="M67" i="3" s="1"/>
  <c r="F67" i="1"/>
  <c r="K67" i="3" s="1"/>
  <c r="E67" i="1"/>
  <c r="D67" i="1"/>
  <c r="B67" i="1"/>
  <c r="L67" i="3" s="1"/>
  <c r="C67" i="1"/>
  <c r="G51" i="1"/>
  <c r="I51" i="1" s="1"/>
  <c r="M51" i="3" s="1"/>
  <c r="F51" i="1"/>
  <c r="K51" i="3" s="1"/>
  <c r="D51" i="1"/>
  <c r="B51" i="1"/>
  <c r="L51" i="3" s="1"/>
  <c r="E51" i="1"/>
  <c r="G35" i="1"/>
  <c r="I35" i="1" s="1"/>
  <c r="M35" i="3" s="1"/>
  <c r="F35" i="1"/>
  <c r="K35" i="3" s="1"/>
  <c r="D35" i="1"/>
  <c r="E35" i="1"/>
  <c r="B35" i="1"/>
  <c r="L35" i="3" s="1"/>
  <c r="G27" i="1"/>
  <c r="I27" i="1" s="1"/>
  <c r="M27" i="3" s="1"/>
  <c r="F27" i="1"/>
  <c r="K27" i="3" s="1"/>
  <c r="E27" i="1"/>
  <c r="D27" i="1"/>
  <c r="B27" i="1"/>
  <c r="L27" i="3" s="1"/>
  <c r="C27" i="1"/>
  <c r="G11" i="1"/>
  <c r="I11" i="1" s="1"/>
  <c r="M11" i="3" s="1"/>
  <c r="F11" i="1"/>
  <c r="K11" i="3" s="1"/>
  <c r="D11" i="1"/>
  <c r="E11" i="1"/>
  <c r="B11" i="1"/>
  <c r="L11" i="3" s="1"/>
  <c r="C11" i="1"/>
  <c r="G243" i="1"/>
  <c r="I243" i="1" s="1"/>
  <c r="M243" i="3" s="1"/>
  <c r="F243" i="1"/>
  <c r="K243" i="3" s="1"/>
  <c r="E243" i="1"/>
  <c r="D243" i="1"/>
  <c r="G227" i="1"/>
  <c r="I227" i="1" s="1"/>
  <c r="M227" i="3" s="1"/>
  <c r="F227" i="1"/>
  <c r="K227" i="3" s="1"/>
  <c r="E227" i="1"/>
  <c r="D227" i="1"/>
  <c r="C227" i="1"/>
  <c r="G211" i="1"/>
  <c r="I211" i="1" s="1"/>
  <c r="M211" i="3" s="1"/>
  <c r="F211" i="1"/>
  <c r="K211" i="3" s="1"/>
  <c r="E211" i="1"/>
  <c r="D211" i="1"/>
  <c r="C211" i="1"/>
  <c r="G195" i="1"/>
  <c r="I195" i="1" s="1"/>
  <c r="M195" i="3" s="1"/>
  <c r="E195" i="1"/>
  <c r="F195" i="1"/>
  <c r="K195" i="3" s="1"/>
  <c r="D195" i="1"/>
  <c r="C195" i="1"/>
  <c r="G179" i="1"/>
  <c r="I179" i="1" s="1"/>
  <c r="M179" i="3" s="1"/>
  <c r="E179" i="1"/>
  <c r="F179" i="1"/>
  <c r="K179" i="3" s="1"/>
  <c r="D179" i="1"/>
  <c r="B179" i="1"/>
  <c r="L179" i="3" s="1"/>
  <c r="C179" i="1"/>
  <c r="G163" i="1"/>
  <c r="I163" i="1" s="1"/>
  <c r="M163" i="3" s="1"/>
  <c r="F163" i="1"/>
  <c r="K163" i="3" s="1"/>
  <c r="E163" i="1"/>
  <c r="D163" i="1"/>
  <c r="B163" i="1"/>
  <c r="L163" i="3" s="1"/>
  <c r="C163" i="1"/>
  <c r="G155" i="1"/>
  <c r="I155" i="1" s="1"/>
  <c r="M155" i="3" s="1"/>
  <c r="F155" i="1"/>
  <c r="K155" i="3" s="1"/>
  <c r="D155" i="1"/>
  <c r="E155" i="1"/>
  <c r="B155" i="1"/>
  <c r="L155" i="3" s="1"/>
  <c r="C155" i="1"/>
  <c r="G139" i="1"/>
  <c r="I139" i="1" s="1"/>
  <c r="M139" i="3" s="1"/>
  <c r="F139" i="1"/>
  <c r="K139" i="3" s="1"/>
  <c r="D139" i="1"/>
  <c r="B139" i="1"/>
  <c r="L139" i="3" s="1"/>
  <c r="E139" i="1"/>
  <c r="F351" i="1"/>
  <c r="K351" i="3" s="1"/>
  <c r="G351" i="1"/>
  <c r="I351" i="1" s="1"/>
  <c r="M351" i="3" s="1"/>
  <c r="E351" i="1"/>
  <c r="D351" i="1"/>
  <c r="C351" i="1"/>
  <c r="B351" i="1"/>
  <c r="L351" i="3" s="1"/>
  <c r="F335" i="1"/>
  <c r="K335" i="3" s="1"/>
  <c r="G335" i="1"/>
  <c r="I335" i="1" s="1"/>
  <c r="M335" i="3" s="1"/>
  <c r="E335" i="1"/>
  <c r="D335" i="1"/>
  <c r="C335" i="1"/>
  <c r="B335" i="1"/>
  <c r="L335" i="3" s="1"/>
  <c r="F319" i="1"/>
  <c r="K319" i="3" s="1"/>
  <c r="G319" i="1"/>
  <c r="I319" i="1" s="1"/>
  <c r="M319" i="3" s="1"/>
  <c r="E319" i="1"/>
  <c r="D319" i="1"/>
  <c r="C319" i="1"/>
  <c r="B319" i="1"/>
  <c r="L319" i="3" s="1"/>
  <c r="F311" i="1"/>
  <c r="K311" i="3" s="1"/>
  <c r="G311" i="1"/>
  <c r="I311" i="1" s="1"/>
  <c r="M311" i="3" s="1"/>
  <c r="E311" i="1"/>
  <c r="D311" i="1"/>
  <c r="C311" i="1"/>
  <c r="B311" i="1"/>
  <c r="L311" i="3" s="1"/>
  <c r="G295" i="1"/>
  <c r="I295" i="1" s="1"/>
  <c r="M295" i="3" s="1"/>
  <c r="F295" i="1"/>
  <c r="K295" i="3" s="1"/>
  <c r="E295" i="1"/>
  <c r="D295" i="1"/>
  <c r="C295" i="1"/>
  <c r="B295" i="1"/>
  <c r="L295" i="3" s="1"/>
  <c r="G279" i="1"/>
  <c r="I279" i="1" s="1"/>
  <c r="M279" i="3" s="1"/>
  <c r="F279" i="1"/>
  <c r="K279" i="3" s="1"/>
  <c r="E279" i="1"/>
  <c r="D279" i="1"/>
  <c r="C279" i="1"/>
  <c r="B279" i="1"/>
  <c r="L279" i="3" s="1"/>
  <c r="G271" i="1"/>
  <c r="I271" i="1" s="1"/>
  <c r="M271" i="3" s="1"/>
  <c r="F271" i="1"/>
  <c r="K271" i="3" s="1"/>
  <c r="E271" i="1"/>
  <c r="D271" i="1"/>
  <c r="C271" i="1"/>
  <c r="B271" i="1"/>
  <c r="L271" i="3" s="1"/>
  <c r="G255" i="1"/>
  <c r="I255" i="1" s="1"/>
  <c r="M255" i="3" s="1"/>
  <c r="F255" i="1"/>
  <c r="K255" i="3" s="1"/>
  <c r="D255" i="1"/>
  <c r="E255" i="1"/>
  <c r="C255" i="1"/>
  <c r="B255" i="1"/>
  <c r="L255" i="3" s="1"/>
  <c r="G465" i="1"/>
  <c r="I465" i="1" s="1"/>
  <c r="M465" i="3" s="1"/>
  <c r="F465" i="1"/>
  <c r="K465" i="3" s="1"/>
  <c r="D465" i="1"/>
  <c r="E465" i="1"/>
  <c r="C465" i="1"/>
  <c r="B465" i="1"/>
  <c r="L465" i="3" s="1"/>
  <c r="G449" i="1"/>
  <c r="I449" i="1" s="1"/>
  <c r="M449" i="3" s="1"/>
  <c r="F449" i="1"/>
  <c r="K449" i="3" s="1"/>
  <c r="E449" i="1"/>
  <c r="D449" i="1"/>
  <c r="C449" i="1"/>
  <c r="B449" i="1"/>
  <c r="L449" i="3" s="1"/>
  <c r="G441" i="1"/>
  <c r="I441" i="1" s="1"/>
  <c r="M441" i="3" s="1"/>
  <c r="F441" i="1"/>
  <c r="K441" i="3" s="1"/>
  <c r="E441" i="1"/>
  <c r="D441" i="1"/>
  <c r="C441" i="1"/>
  <c r="B441" i="1"/>
  <c r="L441" i="3" s="1"/>
  <c r="G433" i="1"/>
  <c r="I433" i="1" s="1"/>
  <c r="M433" i="3" s="1"/>
  <c r="F433" i="1"/>
  <c r="K433" i="3" s="1"/>
  <c r="E433" i="1"/>
  <c r="D433" i="1"/>
  <c r="C433" i="1"/>
  <c r="B433" i="1"/>
  <c r="L433" i="3" s="1"/>
  <c r="G425" i="1"/>
  <c r="I425" i="1" s="1"/>
  <c r="M425" i="3" s="1"/>
  <c r="F425" i="1"/>
  <c r="K425" i="3" s="1"/>
  <c r="D425" i="1"/>
  <c r="E425" i="1"/>
  <c r="C425" i="1"/>
  <c r="B425" i="1"/>
  <c r="L425" i="3" s="1"/>
  <c r="G409" i="1"/>
  <c r="I409" i="1" s="1"/>
  <c r="M409" i="3" s="1"/>
  <c r="F409" i="1"/>
  <c r="K409" i="3" s="1"/>
  <c r="E409" i="1"/>
  <c r="D409" i="1"/>
  <c r="B409" i="1"/>
  <c r="L409" i="3" s="1"/>
  <c r="C409" i="1"/>
  <c r="G401" i="1"/>
  <c r="I401" i="1" s="1"/>
  <c r="M401" i="3" s="1"/>
  <c r="D401" i="1"/>
  <c r="F401" i="1"/>
  <c r="K401" i="3" s="1"/>
  <c r="E401" i="1"/>
  <c r="C401" i="1"/>
  <c r="B401" i="1"/>
  <c r="L401" i="3" s="1"/>
  <c r="G393" i="1"/>
  <c r="I393" i="1" s="1"/>
  <c r="M393" i="3" s="1"/>
  <c r="F393" i="1"/>
  <c r="K393" i="3" s="1"/>
  <c r="E393" i="1"/>
  <c r="D393" i="1"/>
  <c r="B393" i="1"/>
  <c r="L393" i="3" s="1"/>
  <c r="C393" i="1"/>
  <c r="G385" i="1"/>
  <c r="I385" i="1" s="1"/>
  <c r="M385" i="3" s="1"/>
  <c r="F385" i="1"/>
  <c r="K385" i="3" s="1"/>
  <c r="E385" i="1"/>
  <c r="D385" i="1"/>
  <c r="C385" i="1"/>
  <c r="B385" i="1"/>
  <c r="L385" i="3" s="1"/>
  <c r="G377" i="1"/>
  <c r="I377" i="1" s="1"/>
  <c r="M377" i="3" s="1"/>
  <c r="F377" i="1"/>
  <c r="K377" i="3" s="1"/>
  <c r="E377" i="1"/>
  <c r="D377" i="1"/>
  <c r="C377" i="1"/>
  <c r="G369" i="1"/>
  <c r="I369" i="1" s="1"/>
  <c r="M369" i="3" s="1"/>
  <c r="F369" i="1"/>
  <c r="K369" i="3" s="1"/>
  <c r="E369" i="1"/>
  <c r="D369" i="1"/>
  <c r="C369" i="1"/>
  <c r="B369" i="1"/>
  <c r="L369" i="3" s="1"/>
  <c r="G137" i="1"/>
  <c r="I137" i="1" s="1"/>
  <c r="M137" i="3" s="1"/>
  <c r="D137" i="1"/>
  <c r="F137" i="1"/>
  <c r="K137" i="3" s="1"/>
  <c r="E137" i="1"/>
  <c r="C137" i="1"/>
  <c r="G129" i="1"/>
  <c r="I129" i="1" s="1"/>
  <c r="M129" i="3" s="1"/>
  <c r="F129" i="1"/>
  <c r="K129" i="3" s="1"/>
  <c r="D129" i="1"/>
  <c r="E129" i="1"/>
  <c r="C129" i="1"/>
  <c r="B129" i="1"/>
  <c r="L129" i="3" s="1"/>
  <c r="G121" i="1"/>
  <c r="I121" i="1" s="1"/>
  <c r="M121" i="3" s="1"/>
  <c r="D121" i="1"/>
  <c r="F121" i="1"/>
  <c r="K121" i="3" s="1"/>
  <c r="E121" i="1"/>
  <c r="C121" i="1"/>
  <c r="B121" i="1"/>
  <c r="L121" i="3" s="1"/>
  <c r="G113" i="1"/>
  <c r="I113" i="1" s="1"/>
  <c r="M113" i="3" s="1"/>
  <c r="F113" i="1"/>
  <c r="K113" i="3" s="1"/>
  <c r="E113" i="1"/>
  <c r="D113" i="1"/>
  <c r="C113" i="1"/>
  <c r="G105" i="1"/>
  <c r="I105" i="1" s="1"/>
  <c r="M105" i="3" s="1"/>
  <c r="D105" i="1"/>
  <c r="F105" i="1"/>
  <c r="K105" i="3" s="1"/>
  <c r="E105" i="1"/>
  <c r="C105" i="1"/>
  <c r="B105" i="1"/>
  <c r="L105" i="3" s="1"/>
  <c r="G97" i="1"/>
  <c r="I97" i="1" s="1"/>
  <c r="M97" i="3" s="1"/>
  <c r="F97" i="1"/>
  <c r="K97" i="3" s="1"/>
  <c r="D97" i="1"/>
  <c r="E97" i="1"/>
  <c r="C97" i="1"/>
  <c r="B97" i="1"/>
  <c r="L97" i="3" s="1"/>
  <c r="B338" i="1"/>
  <c r="L338" i="3" s="1"/>
  <c r="B307" i="1"/>
  <c r="L307" i="3" s="1"/>
  <c r="B195" i="1"/>
  <c r="L195" i="3" s="1"/>
  <c r="B125" i="1"/>
  <c r="L125" i="3" s="1"/>
  <c r="B93" i="1"/>
  <c r="L93" i="3" s="1"/>
  <c r="C381" i="1"/>
  <c r="C35" i="1"/>
  <c r="G127" i="1"/>
  <c r="I127" i="1" s="1"/>
  <c r="M127" i="3" s="1"/>
  <c r="F127" i="1"/>
  <c r="K127" i="3" s="1"/>
  <c r="D127" i="1"/>
  <c r="C127" i="1"/>
  <c r="E127" i="1"/>
  <c r="B127" i="1"/>
  <c r="L127" i="3" s="1"/>
  <c r="G95" i="1"/>
  <c r="I95" i="1" s="1"/>
  <c r="M95" i="3" s="1"/>
  <c r="F95" i="1"/>
  <c r="K95" i="3" s="1"/>
  <c r="E95" i="1"/>
  <c r="D95" i="1"/>
  <c r="C95" i="1"/>
  <c r="B95" i="1"/>
  <c r="L95" i="3" s="1"/>
  <c r="G55" i="1"/>
  <c r="I55" i="1" s="1"/>
  <c r="M55" i="3" s="1"/>
  <c r="E55" i="1"/>
  <c r="D55" i="1"/>
  <c r="C55" i="1"/>
  <c r="F55" i="1"/>
  <c r="K55" i="3" s="1"/>
  <c r="B55" i="1"/>
  <c r="L55" i="3" s="1"/>
  <c r="G23" i="1"/>
  <c r="I23" i="1" s="1"/>
  <c r="M23" i="3" s="1"/>
  <c r="E23" i="1"/>
  <c r="F23" i="1"/>
  <c r="K23" i="3" s="1"/>
  <c r="C23" i="1"/>
  <c r="D23" i="1"/>
  <c r="B23" i="1"/>
  <c r="L23" i="3" s="1"/>
  <c r="G231" i="1"/>
  <c r="I231" i="1" s="1"/>
  <c r="M231" i="3" s="1"/>
  <c r="F231" i="1"/>
  <c r="K231" i="3" s="1"/>
  <c r="E231" i="1"/>
  <c r="D231" i="1"/>
  <c r="C231" i="1"/>
  <c r="B231" i="1"/>
  <c r="L231" i="3" s="1"/>
  <c r="G183" i="1"/>
  <c r="I183" i="1" s="1"/>
  <c r="M183" i="3" s="1"/>
  <c r="F183" i="1"/>
  <c r="K183" i="3" s="1"/>
  <c r="D183" i="1"/>
  <c r="E183" i="1"/>
  <c r="C183" i="1"/>
  <c r="B183" i="1"/>
  <c r="L183" i="3" s="1"/>
  <c r="G355" i="1"/>
  <c r="I355" i="1" s="1"/>
  <c r="M355" i="3" s="1"/>
  <c r="F355" i="1"/>
  <c r="K355" i="3" s="1"/>
  <c r="E355" i="1"/>
  <c r="D355" i="1"/>
  <c r="G136" i="1"/>
  <c r="I136" i="1" s="1"/>
  <c r="M136" i="3" s="1"/>
  <c r="F136" i="1"/>
  <c r="K136" i="3" s="1"/>
  <c r="D136" i="1"/>
  <c r="E136" i="1"/>
  <c r="C136" i="1"/>
  <c r="B136" i="1"/>
  <c r="L136" i="3" s="1"/>
  <c r="G128" i="1"/>
  <c r="I128" i="1" s="1"/>
  <c r="M128" i="3" s="1"/>
  <c r="F128" i="1"/>
  <c r="K128" i="3" s="1"/>
  <c r="D128" i="1"/>
  <c r="E128" i="1"/>
  <c r="B128" i="1"/>
  <c r="L128" i="3" s="1"/>
  <c r="C128" i="1"/>
  <c r="G120" i="1"/>
  <c r="I120" i="1" s="1"/>
  <c r="M120" i="3" s="1"/>
  <c r="F120" i="1"/>
  <c r="K120" i="3" s="1"/>
  <c r="E120" i="1"/>
  <c r="D120" i="1"/>
  <c r="G112" i="1"/>
  <c r="I112" i="1" s="1"/>
  <c r="M112" i="3" s="1"/>
  <c r="F112" i="1"/>
  <c r="K112" i="3" s="1"/>
  <c r="D112" i="1"/>
  <c r="E112" i="1"/>
  <c r="C112" i="1"/>
  <c r="G104" i="1"/>
  <c r="I104" i="1" s="1"/>
  <c r="M104" i="3" s="1"/>
  <c r="F104" i="1"/>
  <c r="K104" i="3" s="1"/>
  <c r="E104" i="1"/>
  <c r="D104" i="1"/>
  <c r="B104" i="1"/>
  <c r="L104" i="3" s="1"/>
  <c r="G96" i="1"/>
  <c r="I96" i="1" s="1"/>
  <c r="M96" i="3" s="1"/>
  <c r="F96" i="1"/>
  <c r="K96" i="3" s="1"/>
  <c r="D96" i="1"/>
  <c r="E96" i="1"/>
  <c r="C96" i="1"/>
  <c r="B96" i="1"/>
  <c r="L96" i="3" s="1"/>
  <c r="B389" i="1"/>
  <c r="L389" i="3" s="1"/>
  <c r="B306" i="1"/>
  <c r="L306" i="3" s="1"/>
  <c r="B275" i="1"/>
  <c r="L275" i="3" s="1"/>
  <c r="B124" i="1"/>
  <c r="L124" i="3" s="1"/>
  <c r="C452" i="1"/>
  <c r="C380" i="1"/>
  <c r="C291" i="1"/>
  <c r="C116" i="1"/>
  <c r="C19" i="1"/>
  <c r="D258" i="1"/>
  <c r="B274" i="1"/>
  <c r="L274" i="3" s="1"/>
  <c r="B243" i="1"/>
  <c r="L243" i="3" s="1"/>
  <c r="B120" i="1"/>
  <c r="L120" i="3" s="1"/>
  <c r="C372" i="1"/>
  <c r="C104" i="1"/>
  <c r="B211" i="1"/>
  <c r="L211" i="3" s="1"/>
  <c r="B113" i="1"/>
  <c r="L113" i="3" s="1"/>
  <c r="C445" i="1"/>
  <c r="C275" i="1"/>
  <c r="G85" i="1"/>
  <c r="I85" i="1" s="1"/>
  <c r="M85" i="3" s="1"/>
  <c r="F85" i="1"/>
  <c r="K85" i="3" s="1"/>
  <c r="E85" i="1"/>
  <c r="D85" i="1"/>
  <c r="C85" i="1"/>
  <c r="G77" i="1"/>
  <c r="I77" i="1" s="1"/>
  <c r="M77" i="3" s="1"/>
  <c r="F77" i="1"/>
  <c r="K77" i="3" s="1"/>
  <c r="E77" i="1"/>
  <c r="D77" i="1"/>
  <c r="C77" i="1"/>
  <c r="G69" i="1"/>
  <c r="I69" i="1" s="1"/>
  <c r="M69" i="3" s="1"/>
  <c r="F69" i="1"/>
  <c r="K69" i="3" s="1"/>
  <c r="E69" i="1"/>
  <c r="D69" i="1"/>
  <c r="C69" i="1"/>
  <c r="G61" i="1"/>
  <c r="I61" i="1" s="1"/>
  <c r="M61" i="3" s="1"/>
  <c r="F61" i="1"/>
  <c r="K61" i="3" s="1"/>
  <c r="E61" i="1"/>
  <c r="D61" i="1"/>
  <c r="C61" i="1"/>
  <c r="G53" i="1"/>
  <c r="I53" i="1" s="1"/>
  <c r="M53" i="3" s="1"/>
  <c r="F53" i="1"/>
  <c r="K53" i="3" s="1"/>
  <c r="E53" i="1"/>
  <c r="D53" i="1"/>
  <c r="C53" i="1"/>
  <c r="G45" i="1"/>
  <c r="I45" i="1" s="1"/>
  <c r="M45" i="3" s="1"/>
  <c r="F45" i="1"/>
  <c r="K45" i="3" s="1"/>
  <c r="E45" i="1"/>
  <c r="D45" i="1"/>
  <c r="C45" i="1"/>
  <c r="G37" i="1"/>
  <c r="I37" i="1" s="1"/>
  <c r="M37" i="3" s="1"/>
  <c r="F37" i="1"/>
  <c r="K37" i="3" s="1"/>
  <c r="E37" i="1"/>
  <c r="D37" i="1"/>
  <c r="C37" i="1"/>
  <c r="G29" i="1"/>
  <c r="I29" i="1" s="1"/>
  <c r="M29" i="3" s="1"/>
  <c r="F29" i="1"/>
  <c r="K29" i="3" s="1"/>
  <c r="E29" i="1"/>
  <c r="D29" i="1"/>
  <c r="C29" i="1"/>
  <c r="G21" i="1"/>
  <c r="I21" i="1" s="1"/>
  <c r="M21" i="3" s="1"/>
  <c r="F21" i="1"/>
  <c r="K21" i="3" s="1"/>
  <c r="E21" i="1"/>
  <c r="D21" i="1"/>
  <c r="C21" i="1"/>
  <c r="G13" i="1"/>
  <c r="I13" i="1" s="1"/>
  <c r="M13" i="3" s="1"/>
  <c r="F13" i="1"/>
  <c r="K13" i="3" s="1"/>
  <c r="D13" i="1"/>
  <c r="E13" i="1"/>
  <c r="C13" i="1"/>
  <c r="G253" i="1"/>
  <c r="I253" i="1" s="1"/>
  <c r="M253" i="3" s="1"/>
  <c r="E253" i="1"/>
  <c r="F253" i="1"/>
  <c r="K253" i="3" s="1"/>
  <c r="C253" i="1"/>
  <c r="D253" i="1"/>
  <c r="G245" i="1"/>
  <c r="I245" i="1" s="1"/>
  <c r="M245" i="3" s="1"/>
  <c r="E245" i="1"/>
  <c r="F245" i="1"/>
  <c r="K245" i="3" s="1"/>
  <c r="C245" i="1"/>
  <c r="D245" i="1"/>
  <c r="G237" i="1"/>
  <c r="I237" i="1" s="1"/>
  <c r="M237" i="3" s="1"/>
  <c r="F237" i="1"/>
  <c r="K237" i="3" s="1"/>
  <c r="E237" i="1"/>
  <c r="D237" i="1"/>
  <c r="C237" i="1"/>
  <c r="G229" i="1"/>
  <c r="I229" i="1" s="1"/>
  <c r="M229" i="3" s="1"/>
  <c r="F229" i="1"/>
  <c r="K229" i="3" s="1"/>
  <c r="D229" i="1"/>
  <c r="E229" i="1"/>
  <c r="C229" i="1"/>
  <c r="G221" i="1"/>
  <c r="I221" i="1" s="1"/>
  <c r="M221" i="3" s="1"/>
  <c r="F221" i="1"/>
  <c r="K221" i="3" s="1"/>
  <c r="E221" i="1"/>
  <c r="D221" i="1"/>
  <c r="C221" i="1"/>
  <c r="G213" i="1"/>
  <c r="I213" i="1" s="1"/>
  <c r="M213" i="3" s="1"/>
  <c r="F213" i="1"/>
  <c r="K213" i="3" s="1"/>
  <c r="E213" i="1"/>
  <c r="C213" i="1"/>
  <c r="G205" i="1"/>
  <c r="I205" i="1" s="1"/>
  <c r="M205" i="3" s="1"/>
  <c r="F205" i="1"/>
  <c r="K205" i="3" s="1"/>
  <c r="E205" i="1"/>
  <c r="D205" i="1"/>
  <c r="C205" i="1"/>
  <c r="G197" i="1"/>
  <c r="I197" i="1" s="1"/>
  <c r="M197" i="3" s="1"/>
  <c r="F197" i="1"/>
  <c r="K197" i="3" s="1"/>
  <c r="E197" i="1"/>
  <c r="D197" i="1"/>
  <c r="C197" i="1"/>
  <c r="G189" i="1"/>
  <c r="I189" i="1" s="1"/>
  <c r="M189" i="3" s="1"/>
  <c r="F189" i="1"/>
  <c r="K189" i="3" s="1"/>
  <c r="E189" i="1"/>
  <c r="C189" i="1"/>
  <c r="D189" i="1"/>
  <c r="G181" i="1"/>
  <c r="I181" i="1" s="1"/>
  <c r="M181" i="3" s="1"/>
  <c r="F181" i="1"/>
  <c r="K181" i="3" s="1"/>
  <c r="E181" i="1"/>
  <c r="C181" i="1"/>
  <c r="G173" i="1"/>
  <c r="I173" i="1" s="1"/>
  <c r="M173" i="3" s="1"/>
  <c r="F173" i="1"/>
  <c r="K173" i="3" s="1"/>
  <c r="E173" i="1"/>
  <c r="D173" i="1"/>
  <c r="C173" i="1"/>
  <c r="G165" i="1"/>
  <c r="I165" i="1" s="1"/>
  <c r="M165" i="3" s="1"/>
  <c r="F165" i="1"/>
  <c r="K165" i="3" s="1"/>
  <c r="E165" i="1"/>
  <c r="D165" i="1"/>
  <c r="C165" i="1"/>
  <c r="G157" i="1"/>
  <c r="I157" i="1" s="1"/>
  <c r="M157" i="3" s="1"/>
  <c r="F157" i="1"/>
  <c r="K157" i="3" s="1"/>
  <c r="E157" i="1"/>
  <c r="D157" i="1"/>
  <c r="C157" i="1"/>
  <c r="G149" i="1"/>
  <c r="I149" i="1" s="1"/>
  <c r="M149" i="3" s="1"/>
  <c r="F149" i="1"/>
  <c r="K149" i="3" s="1"/>
  <c r="E149" i="1"/>
  <c r="D149" i="1"/>
  <c r="C149" i="1"/>
  <c r="G141" i="1"/>
  <c r="I141" i="1" s="1"/>
  <c r="M141" i="3" s="1"/>
  <c r="F141" i="1"/>
  <c r="K141" i="3" s="1"/>
  <c r="E141" i="1"/>
  <c r="D141" i="1"/>
  <c r="C141" i="1"/>
  <c r="G361" i="1"/>
  <c r="I361" i="1" s="1"/>
  <c r="M361" i="3" s="1"/>
  <c r="F361" i="1"/>
  <c r="K361" i="3" s="1"/>
  <c r="D361" i="1"/>
  <c r="C361" i="1"/>
  <c r="G353" i="1"/>
  <c r="I353" i="1" s="1"/>
  <c r="M353" i="3" s="1"/>
  <c r="F353" i="1"/>
  <c r="K353" i="3" s="1"/>
  <c r="D353" i="1"/>
  <c r="C353" i="1"/>
  <c r="E353" i="1"/>
  <c r="G345" i="1"/>
  <c r="I345" i="1" s="1"/>
  <c r="M345" i="3" s="1"/>
  <c r="F345" i="1"/>
  <c r="K345" i="3" s="1"/>
  <c r="E345" i="1"/>
  <c r="D345" i="1"/>
  <c r="C345" i="1"/>
  <c r="G337" i="1"/>
  <c r="I337" i="1" s="1"/>
  <c r="M337" i="3" s="1"/>
  <c r="F337" i="1"/>
  <c r="K337" i="3" s="1"/>
  <c r="D337" i="1"/>
  <c r="E337" i="1"/>
  <c r="C337" i="1"/>
  <c r="G329" i="1"/>
  <c r="I329" i="1" s="1"/>
  <c r="M329" i="3" s="1"/>
  <c r="F329" i="1"/>
  <c r="K329" i="3" s="1"/>
  <c r="E329" i="1"/>
  <c r="D329" i="1"/>
  <c r="C329" i="1"/>
  <c r="G321" i="1"/>
  <c r="I321" i="1" s="1"/>
  <c r="M321" i="3" s="1"/>
  <c r="E321" i="1"/>
  <c r="D321" i="1"/>
  <c r="C321" i="1"/>
  <c r="F321" i="1"/>
  <c r="K321" i="3" s="1"/>
  <c r="G313" i="1"/>
  <c r="I313" i="1" s="1"/>
  <c r="M313" i="3" s="1"/>
  <c r="F313" i="1"/>
  <c r="K313" i="3" s="1"/>
  <c r="E313" i="1"/>
  <c r="D313" i="1"/>
  <c r="C313" i="1"/>
  <c r="G305" i="1"/>
  <c r="I305" i="1" s="1"/>
  <c r="M305" i="3" s="1"/>
  <c r="E305" i="1"/>
  <c r="F305" i="1"/>
  <c r="K305" i="3" s="1"/>
  <c r="D305" i="1"/>
  <c r="C305" i="1"/>
  <c r="G297" i="1"/>
  <c r="I297" i="1" s="1"/>
  <c r="M297" i="3" s="1"/>
  <c r="F297" i="1"/>
  <c r="K297" i="3" s="1"/>
  <c r="D297" i="1"/>
  <c r="C297" i="1"/>
  <c r="E297" i="1"/>
  <c r="G289" i="1"/>
  <c r="I289" i="1" s="1"/>
  <c r="M289" i="3" s="1"/>
  <c r="D289" i="1"/>
  <c r="C289" i="1"/>
  <c r="F289" i="1"/>
  <c r="K289" i="3" s="1"/>
  <c r="G281" i="1"/>
  <c r="I281" i="1" s="1"/>
  <c r="M281" i="3" s="1"/>
  <c r="F281" i="1"/>
  <c r="K281" i="3" s="1"/>
  <c r="E281" i="1"/>
  <c r="D281" i="1"/>
  <c r="C281" i="1"/>
  <c r="G273" i="1"/>
  <c r="I273" i="1" s="1"/>
  <c r="M273" i="3" s="1"/>
  <c r="D273" i="1"/>
  <c r="E273" i="1"/>
  <c r="F273" i="1"/>
  <c r="K273" i="3" s="1"/>
  <c r="C273" i="1"/>
  <c r="G265" i="1"/>
  <c r="I265" i="1" s="1"/>
  <c r="M265" i="3" s="1"/>
  <c r="E265" i="1"/>
  <c r="F265" i="1"/>
  <c r="K265" i="3" s="1"/>
  <c r="D265" i="1"/>
  <c r="C265" i="1"/>
  <c r="G257" i="1"/>
  <c r="I257" i="1" s="1"/>
  <c r="M257" i="3" s="1"/>
  <c r="F257" i="1"/>
  <c r="K257" i="3" s="1"/>
  <c r="D257" i="1"/>
  <c r="C257" i="1"/>
  <c r="G467" i="1"/>
  <c r="I467" i="1" s="1"/>
  <c r="M467" i="3" s="1"/>
  <c r="F467" i="1"/>
  <c r="K467" i="3" s="1"/>
  <c r="E467" i="1"/>
  <c r="G459" i="1"/>
  <c r="I459" i="1" s="1"/>
  <c r="M459" i="3" s="1"/>
  <c r="F459" i="1"/>
  <c r="K459" i="3" s="1"/>
  <c r="E459" i="1"/>
  <c r="G451" i="1"/>
  <c r="I451" i="1" s="1"/>
  <c r="M451" i="3" s="1"/>
  <c r="F451" i="1"/>
  <c r="K451" i="3" s="1"/>
  <c r="E451" i="1"/>
  <c r="D451" i="1"/>
  <c r="G443" i="1"/>
  <c r="I443" i="1" s="1"/>
  <c r="M443" i="3" s="1"/>
  <c r="F443" i="1"/>
  <c r="K443" i="3" s="1"/>
  <c r="E443" i="1"/>
  <c r="D443" i="1"/>
  <c r="G435" i="1"/>
  <c r="I435" i="1" s="1"/>
  <c r="M435" i="3" s="1"/>
  <c r="F435" i="1"/>
  <c r="K435" i="3" s="1"/>
  <c r="E435" i="1"/>
  <c r="D435" i="1"/>
  <c r="G427" i="1"/>
  <c r="I427" i="1" s="1"/>
  <c r="M427" i="3" s="1"/>
  <c r="F427" i="1"/>
  <c r="K427" i="3" s="1"/>
  <c r="E427" i="1"/>
  <c r="D427" i="1"/>
  <c r="G419" i="1"/>
  <c r="I419" i="1" s="1"/>
  <c r="M419" i="3" s="1"/>
  <c r="F419" i="1"/>
  <c r="K419" i="3" s="1"/>
  <c r="E419" i="1"/>
  <c r="D419" i="1"/>
  <c r="G411" i="1"/>
  <c r="I411" i="1" s="1"/>
  <c r="M411" i="3" s="1"/>
  <c r="F411" i="1"/>
  <c r="K411" i="3" s="1"/>
  <c r="E411" i="1"/>
  <c r="D411" i="1"/>
  <c r="G403" i="1"/>
  <c r="I403" i="1" s="1"/>
  <c r="M403" i="3" s="1"/>
  <c r="F403" i="1"/>
  <c r="K403" i="3" s="1"/>
  <c r="E403" i="1"/>
  <c r="D403" i="1"/>
  <c r="C403" i="1"/>
  <c r="G395" i="1"/>
  <c r="I395" i="1" s="1"/>
  <c r="M395" i="3" s="1"/>
  <c r="F395" i="1"/>
  <c r="K395" i="3" s="1"/>
  <c r="E395" i="1"/>
  <c r="D395" i="1"/>
  <c r="G387" i="1"/>
  <c r="I387" i="1" s="1"/>
  <c r="M387" i="3" s="1"/>
  <c r="F387" i="1"/>
  <c r="K387" i="3" s="1"/>
  <c r="E387" i="1"/>
  <c r="D387" i="1"/>
  <c r="G379" i="1"/>
  <c r="I379" i="1" s="1"/>
  <c r="M379" i="3" s="1"/>
  <c r="F379" i="1"/>
  <c r="K379" i="3" s="1"/>
  <c r="E379" i="1"/>
  <c r="D379" i="1"/>
  <c r="C379" i="1"/>
  <c r="G371" i="1"/>
  <c r="I371" i="1" s="1"/>
  <c r="M371" i="3" s="1"/>
  <c r="F371" i="1"/>
  <c r="K371" i="3" s="1"/>
  <c r="E371" i="1"/>
  <c r="D371" i="1"/>
  <c r="B379" i="1"/>
  <c r="L379" i="3" s="1"/>
  <c r="B337" i="1"/>
  <c r="L337" i="3" s="1"/>
  <c r="B305" i="1"/>
  <c r="L305" i="3" s="1"/>
  <c r="B273" i="1"/>
  <c r="L273" i="3" s="1"/>
  <c r="B229" i="1"/>
  <c r="L229" i="3" s="1"/>
  <c r="B197" i="1"/>
  <c r="L197" i="3" s="1"/>
  <c r="B173" i="1"/>
  <c r="L173" i="3" s="1"/>
  <c r="B58" i="1"/>
  <c r="L58" i="3" s="1"/>
  <c r="B45" i="1"/>
  <c r="L45" i="3" s="1"/>
  <c r="B8" i="1"/>
  <c r="L8" i="3" s="1"/>
  <c r="C248" i="1"/>
  <c r="D181" i="1"/>
  <c r="G84" i="1"/>
  <c r="I84" i="1" s="1"/>
  <c r="M84" i="3" s="1"/>
  <c r="F84" i="1"/>
  <c r="K84" i="3" s="1"/>
  <c r="E84" i="1"/>
  <c r="D84" i="1"/>
  <c r="G76" i="1"/>
  <c r="I76" i="1" s="1"/>
  <c r="M76" i="3" s="1"/>
  <c r="E76" i="1"/>
  <c r="F76" i="1"/>
  <c r="K76" i="3" s="1"/>
  <c r="D76" i="1"/>
  <c r="F68" i="1"/>
  <c r="K68" i="3" s="1"/>
  <c r="E68" i="1"/>
  <c r="G68" i="1"/>
  <c r="I68" i="1" s="1"/>
  <c r="M68" i="3" s="1"/>
  <c r="D68" i="1"/>
  <c r="C68" i="1"/>
  <c r="F60" i="1"/>
  <c r="K60" i="3" s="1"/>
  <c r="G60" i="1"/>
  <c r="I60" i="1" s="1"/>
  <c r="M60" i="3" s="1"/>
  <c r="E60" i="1"/>
  <c r="D60" i="1"/>
  <c r="G52" i="1"/>
  <c r="I52" i="1" s="1"/>
  <c r="M52" i="3" s="1"/>
  <c r="F52" i="1"/>
  <c r="K52" i="3" s="1"/>
  <c r="E52" i="1"/>
  <c r="D52" i="1"/>
  <c r="G44" i="1"/>
  <c r="I44" i="1" s="1"/>
  <c r="M44" i="3" s="1"/>
  <c r="E44" i="1"/>
  <c r="F44" i="1"/>
  <c r="K44" i="3" s="1"/>
  <c r="D44" i="1"/>
  <c r="C44" i="1"/>
  <c r="F36" i="1"/>
  <c r="K36" i="3" s="1"/>
  <c r="E36" i="1"/>
  <c r="G36" i="1"/>
  <c r="I36" i="1" s="1"/>
  <c r="M36" i="3" s="1"/>
  <c r="D36" i="1"/>
  <c r="C36" i="1"/>
  <c r="F28" i="1"/>
  <c r="K28" i="3" s="1"/>
  <c r="G28" i="1"/>
  <c r="I28" i="1" s="1"/>
  <c r="M28" i="3" s="1"/>
  <c r="E28" i="1"/>
  <c r="D28" i="1"/>
  <c r="G20" i="1"/>
  <c r="I20" i="1" s="1"/>
  <c r="M20" i="3" s="1"/>
  <c r="F20" i="1"/>
  <c r="K20" i="3" s="1"/>
  <c r="E20" i="1"/>
  <c r="D20" i="1"/>
  <c r="G12" i="1"/>
  <c r="I12" i="1" s="1"/>
  <c r="M12" i="3" s="1"/>
  <c r="E12" i="1"/>
  <c r="F12" i="1"/>
  <c r="K12" i="3" s="1"/>
  <c r="D12" i="1"/>
  <c r="G252" i="1"/>
  <c r="I252" i="1" s="1"/>
  <c r="M252" i="3" s="1"/>
  <c r="F252" i="1"/>
  <c r="K252" i="3" s="1"/>
  <c r="E252" i="1"/>
  <c r="D252" i="1"/>
  <c r="F244" i="1"/>
  <c r="K244" i="3" s="1"/>
  <c r="G244" i="1"/>
  <c r="I244" i="1" s="1"/>
  <c r="M244" i="3" s="1"/>
  <c r="E244" i="1"/>
  <c r="D244" i="1"/>
  <c r="G236" i="1"/>
  <c r="I236" i="1" s="1"/>
  <c r="M236" i="3" s="1"/>
  <c r="F236" i="1"/>
  <c r="K236" i="3" s="1"/>
  <c r="E236" i="1"/>
  <c r="D236" i="1"/>
  <c r="C236" i="1"/>
  <c r="F228" i="1"/>
  <c r="K228" i="3" s="1"/>
  <c r="E228" i="1"/>
  <c r="G228" i="1"/>
  <c r="I228" i="1" s="1"/>
  <c r="M228" i="3" s="1"/>
  <c r="D228" i="1"/>
  <c r="C228" i="1"/>
  <c r="F220" i="1"/>
  <c r="K220" i="3" s="1"/>
  <c r="G220" i="1"/>
  <c r="I220" i="1" s="1"/>
  <c r="M220" i="3" s="1"/>
  <c r="E220" i="1"/>
  <c r="D220" i="1"/>
  <c r="G212" i="1"/>
  <c r="I212" i="1" s="1"/>
  <c r="M212" i="3" s="1"/>
  <c r="F212" i="1"/>
  <c r="K212" i="3" s="1"/>
  <c r="E212" i="1"/>
  <c r="D212" i="1"/>
  <c r="G204" i="1"/>
  <c r="I204" i="1" s="1"/>
  <c r="M204" i="3" s="1"/>
  <c r="E204" i="1"/>
  <c r="D204" i="1"/>
  <c r="F204" i="1"/>
  <c r="K204" i="3" s="1"/>
  <c r="F196" i="1"/>
  <c r="K196" i="3" s="1"/>
  <c r="G196" i="1"/>
  <c r="I196" i="1" s="1"/>
  <c r="M196" i="3" s="1"/>
  <c r="E196" i="1"/>
  <c r="D196" i="1"/>
  <c r="C196" i="1"/>
  <c r="G188" i="1"/>
  <c r="I188" i="1" s="1"/>
  <c r="M188" i="3" s="1"/>
  <c r="F188" i="1"/>
  <c r="K188" i="3" s="1"/>
  <c r="E188" i="1"/>
  <c r="D188" i="1"/>
  <c r="G180" i="1"/>
  <c r="I180" i="1" s="1"/>
  <c r="M180" i="3" s="1"/>
  <c r="F180" i="1"/>
  <c r="K180" i="3" s="1"/>
  <c r="E180" i="1"/>
  <c r="D180" i="1"/>
  <c r="G172" i="1"/>
  <c r="I172" i="1" s="1"/>
  <c r="M172" i="3" s="1"/>
  <c r="E172" i="1"/>
  <c r="F172" i="1"/>
  <c r="K172" i="3" s="1"/>
  <c r="D172" i="1"/>
  <c r="C172" i="1"/>
  <c r="F164" i="1"/>
  <c r="K164" i="3" s="1"/>
  <c r="E164" i="1"/>
  <c r="G164" i="1"/>
  <c r="I164" i="1" s="1"/>
  <c r="M164" i="3" s="1"/>
  <c r="D164" i="1"/>
  <c r="C164" i="1"/>
  <c r="F156" i="1"/>
  <c r="K156" i="3" s="1"/>
  <c r="G156" i="1"/>
  <c r="I156" i="1" s="1"/>
  <c r="M156" i="3" s="1"/>
  <c r="E156" i="1"/>
  <c r="D156" i="1"/>
  <c r="G148" i="1"/>
  <c r="I148" i="1" s="1"/>
  <c r="M148" i="3" s="1"/>
  <c r="F148" i="1"/>
  <c r="K148" i="3" s="1"/>
  <c r="E148" i="1"/>
  <c r="D148" i="1"/>
  <c r="G140" i="1"/>
  <c r="I140" i="1" s="1"/>
  <c r="M140" i="3" s="1"/>
  <c r="E140" i="1"/>
  <c r="D140" i="1"/>
  <c r="F140" i="1"/>
  <c r="K140" i="3" s="1"/>
  <c r="G360" i="1"/>
  <c r="I360" i="1" s="1"/>
  <c r="M360" i="3" s="1"/>
  <c r="F360" i="1"/>
  <c r="K360" i="3" s="1"/>
  <c r="D360" i="1"/>
  <c r="E360" i="1"/>
  <c r="G352" i="1"/>
  <c r="I352" i="1" s="1"/>
  <c r="M352" i="3" s="1"/>
  <c r="E352" i="1"/>
  <c r="F352" i="1"/>
  <c r="K352" i="3" s="1"/>
  <c r="D352" i="1"/>
  <c r="G344" i="1"/>
  <c r="I344" i="1" s="1"/>
  <c r="M344" i="3" s="1"/>
  <c r="F344" i="1"/>
  <c r="K344" i="3" s="1"/>
  <c r="E344" i="1"/>
  <c r="D344" i="1"/>
  <c r="C344" i="1"/>
  <c r="G336" i="1"/>
  <c r="I336" i="1" s="1"/>
  <c r="M336" i="3" s="1"/>
  <c r="D336" i="1"/>
  <c r="F336" i="1"/>
  <c r="K336" i="3" s="1"/>
  <c r="E336" i="1"/>
  <c r="C336" i="1"/>
  <c r="G328" i="1"/>
  <c r="I328" i="1" s="1"/>
  <c r="M328" i="3" s="1"/>
  <c r="F328" i="1"/>
  <c r="K328" i="3" s="1"/>
  <c r="D328" i="1"/>
  <c r="E328" i="1"/>
  <c r="G320" i="1"/>
  <c r="I320" i="1" s="1"/>
  <c r="M320" i="3" s="1"/>
  <c r="E320" i="1"/>
  <c r="D320" i="1"/>
  <c r="F320" i="1"/>
  <c r="K320" i="3" s="1"/>
  <c r="G312" i="1"/>
  <c r="I312" i="1" s="1"/>
  <c r="M312" i="3" s="1"/>
  <c r="F312" i="1"/>
  <c r="K312" i="3" s="1"/>
  <c r="D312" i="1"/>
  <c r="E312" i="1"/>
  <c r="G304" i="1"/>
  <c r="I304" i="1" s="1"/>
  <c r="M304" i="3" s="1"/>
  <c r="E304" i="1"/>
  <c r="F304" i="1"/>
  <c r="K304" i="3" s="1"/>
  <c r="D304" i="1"/>
  <c r="C304" i="1"/>
  <c r="G296" i="1"/>
  <c r="I296" i="1" s="1"/>
  <c r="M296" i="3" s="1"/>
  <c r="F296" i="1"/>
  <c r="K296" i="3" s="1"/>
  <c r="D296" i="1"/>
  <c r="E296" i="1"/>
  <c r="G288" i="1"/>
  <c r="I288" i="1" s="1"/>
  <c r="M288" i="3" s="1"/>
  <c r="F288" i="1"/>
  <c r="K288" i="3" s="1"/>
  <c r="E288" i="1"/>
  <c r="D288" i="1"/>
  <c r="G280" i="1"/>
  <c r="I280" i="1" s="1"/>
  <c r="M280" i="3" s="1"/>
  <c r="F280" i="1"/>
  <c r="K280" i="3" s="1"/>
  <c r="E280" i="1"/>
  <c r="D280" i="1"/>
  <c r="C280" i="1"/>
  <c r="G272" i="1"/>
  <c r="I272" i="1" s="1"/>
  <c r="M272" i="3" s="1"/>
  <c r="D272" i="1"/>
  <c r="F272" i="1"/>
  <c r="K272" i="3" s="1"/>
  <c r="E272" i="1"/>
  <c r="C272" i="1"/>
  <c r="G264" i="1"/>
  <c r="I264" i="1" s="1"/>
  <c r="M264" i="3" s="1"/>
  <c r="F264" i="1"/>
  <c r="K264" i="3" s="1"/>
  <c r="D264" i="1"/>
  <c r="E264" i="1"/>
  <c r="G256" i="1"/>
  <c r="I256" i="1" s="1"/>
  <c r="M256" i="3" s="1"/>
  <c r="F256" i="1"/>
  <c r="K256" i="3" s="1"/>
  <c r="D256" i="1"/>
  <c r="E256" i="1"/>
  <c r="F466" i="1"/>
  <c r="K466" i="3" s="1"/>
  <c r="G466" i="1"/>
  <c r="I466" i="1" s="1"/>
  <c r="M466" i="3" s="1"/>
  <c r="E466" i="1"/>
  <c r="D466" i="1"/>
  <c r="C466" i="1"/>
  <c r="F458" i="1"/>
  <c r="K458" i="3" s="1"/>
  <c r="G458" i="1"/>
  <c r="I458" i="1" s="1"/>
  <c r="M458" i="3" s="1"/>
  <c r="E458" i="1"/>
  <c r="D458" i="1"/>
  <c r="C458" i="1"/>
  <c r="G450" i="1"/>
  <c r="I450" i="1" s="1"/>
  <c r="M450" i="3" s="1"/>
  <c r="F450" i="1"/>
  <c r="K450" i="3" s="1"/>
  <c r="E450" i="1"/>
  <c r="D450" i="1"/>
  <c r="C450" i="1"/>
  <c r="F442" i="1"/>
  <c r="K442" i="3" s="1"/>
  <c r="G442" i="1"/>
  <c r="I442" i="1" s="1"/>
  <c r="M442" i="3" s="1"/>
  <c r="E442" i="1"/>
  <c r="C442" i="1"/>
  <c r="F434" i="1"/>
  <c r="K434" i="3" s="1"/>
  <c r="G434" i="1"/>
  <c r="I434" i="1" s="1"/>
  <c r="M434" i="3" s="1"/>
  <c r="E434" i="1"/>
  <c r="D434" i="1"/>
  <c r="C434" i="1"/>
  <c r="F426" i="1"/>
  <c r="K426" i="3" s="1"/>
  <c r="G426" i="1"/>
  <c r="I426" i="1" s="1"/>
  <c r="M426" i="3" s="1"/>
  <c r="E426" i="1"/>
  <c r="C426" i="1"/>
  <c r="F418" i="1"/>
  <c r="K418" i="3" s="1"/>
  <c r="G418" i="1"/>
  <c r="I418" i="1" s="1"/>
  <c r="M418" i="3" s="1"/>
  <c r="E418" i="1"/>
  <c r="F410" i="1"/>
  <c r="K410" i="3" s="1"/>
  <c r="G410" i="1"/>
  <c r="I410" i="1" s="1"/>
  <c r="M410" i="3" s="1"/>
  <c r="E410" i="1"/>
  <c r="D410" i="1"/>
  <c r="G402" i="1"/>
  <c r="I402" i="1" s="1"/>
  <c r="M402" i="3" s="1"/>
  <c r="F402" i="1"/>
  <c r="K402" i="3" s="1"/>
  <c r="E402" i="1"/>
  <c r="F394" i="1"/>
  <c r="K394" i="3" s="1"/>
  <c r="G394" i="1"/>
  <c r="I394" i="1" s="1"/>
  <c r="M394" i="3" s="1"/>
  <c r="E394" i="1"/>
  <c r="D394" i="1"/>
  <c r="C394" i="1"/>
  <c r="F386" i="1"/>
  <c r="K386" i="3" s="1"/>
  <c r="G386" i="1"/>
  <c r="I386" i="1" s="1"/>
  <c r="M386" i="3" s="1"/>
  <c r="E386" i="1"/>
  <c r="C386" i="1"/>
  <c r="F378" i="1"/>
  <c r="K378" i="3" s="1"/>
  <c r="G378" i="1"/>
  <c r="I378" i="1" s="1"/>
  <c r="M378" i="3" s="1"/>
  <c r="E378" i="1"/>
  <c r="D378" i="1"/>
  <c r="C378" i="1"/>
  <c r="F370" i="1"/>
  <c r="K370" i="3" s="1"/>
  <c r="G370" i="1"/>
  <c r="I370" i="1" s="1"/>
  <c r="M370" i="3" s="1"/>
  <c r="E370" i="1"/>
  <c r="D370" i="1"/>
  <c r="C370" i="1"/>
  <c r="B387" i="1"/>
  <c r="L387" i="3" s="1"/>
  <c r="B378" i="1"/>
  <c r="L378" i="3" s="1"/>
  <c r="B336" i="1"/>
  <c r="L336" i="3" s="1"/>
  <c r="B304" i="1"/>
  <c r="L304" i="3" s="1"/>
  <c r="B272" i="1"/>
  <c r="L272" i="3" s="1"/>
  <c r="B228" i="1"/>
  <c r="L228" i="3" s="1"/>
  <c r="B196" i="1"/>
  <c r="L196" i="3" s="1"/>
  <c r="B172" i="1"/>
  <c r="L172" i="3" s="1"/>
  <c r="B69" i="1"/>
  <c r="L69" i="3" s="1"/>
  <c r="B44" i="1"/>
  <c r="L44" i="3" s="1"/>
  <c r="B32" i="1"/>
  <c r="L32" i="3" s="1"/>
  <c r="C435" i="1"/>
  <c r="C312" i="1"/>
  <c r="C244" i="1"/>
  <c r="C140" i="1"/>
  <c r="C40" i="1"/>
  <c r="D431" i="1"/>
  <c r="G90" i="1"/>
  <c r="I90" i="1" s="1"/>
  <c r="M90" i="3" s="1"/>
  <c r="F90" i="1"/>
  <c r="K90" i="3" s="1"/>
  <c r="E90" i="1"/>
  <c r="C90" i="1"/>
  <c r="D90" i="1"/>
  <c r="G82" i="1"/>
  <c r="I82" i="1" s="1"/>
  <c r="M82" i="3" s="1"/>
  <c r="F82" i="1"/>
  <c r="K82" i="3" s="1"/>
  <c r="E82" i="1"/>
  <c r="D82" i="1"/>
  <c r="C82" i="1"/>
  <c r="G74" i="1"/>
  <c r="I74" i="1" s="1"/>
  <c r="M74" i="3" s="1"/>
  <c r="F74" i="1"/>
  <c r="K74" i="3" s="1"/>
  <c r="E74" i="1"/>
  <c r="D74" i="1"/>
  <c r="C74" i="1"/>
  <c r="G66" i="1"/>
  <c r="I66" i="1" s="1"/>
  <c r="M66" i="3" s="1"/>
  <c r="F66" i="1"/>
  <c r="K66" i="3" s="1"/>
  <c r="E66" i="1"/>
  <c r="D66" i="1"/>
  <c r="C66" i="1"/>
  <c r="G58" i="1"/>
  <c r="I58" i="1" s="1"/>
  <c r="M58" i="3" s="1"/>
  <c r="F58" i="1"/>
  <c r="K58" i="3" s="1"/>
  <c r="E58" i="1"/>
  <c r="C58" i="1"/>
  <c r="G50" i="1"/>
  <c r="I50" i="1" s="1"/>
  <c r="M50" i="3" s="1"/>
  <c r="F50" i="1"/>
  <c r="K50" i="3" s="1"/>
  <c r="E50" i="1"/>
  <c r="D50" i="1"/>
  <c r="C50" i="1"/>
  <c r="G42" i="1"/>
  <c r="I42" i="1" s="1"/>
  <c r="M42" i="3" s="1"/>
  <c r="F42" i="1"/>
  <c r="K42" i="3" s="1"/>
  <c r="D42" i="1"/>
  <c r="E42" i="1"/>
  <c r="C42" i="1"/>
  <c r="G34" i="1"/>
  <c r="I34" i="1" s="1"/>
  <c r="M34" i="3" s="1"/>
  <c r="F34" i="1"/>
  <c r="K34" i="3" s="1"/>
  <c r="E34" i="1"/>
  <c r="C34" i="1"/>
  <c r="D34" i="1"/>
  <c r="G26" i="1"/>
  <c r="I26" i="1" s="1"/>
  <c r="M26" i="3" s="1"/>
  <c r="F26" i="1"/>
  <c r="K26" i="3" s="1"/>
  <c r="E26" i="1"/>
  <c r="C26" i="1"/>
  <c r="G18" i="1"/>
  <c r="I18" i="1" s="1"/>
  <c r="M18" i="3" s="1"/>
  <c r="F18" i="1"/>
  <c r="K18" i="3" s="1"/>
  <c r="E18" i="1"/>
  <c r="D18" i="1"/>
  <c r="C18" i="1"/>
  <c r="G10" i="1"/>
  <c r="I10" i="1" s="1"/>
  <c r="M10" i="3" s="1"/>
  <c r="F10" i="1"/>
  <c r="K10" i="3" s="1"/>
  <c r="E10" i="1"/>
  <c r="D10" i="1"/>
  <c r="C10" i="1"/>
  <c r="F250" i="1"/>
  <c r="K250" i="3" s="1"/>
  <c r="G250" i="1"/>
  <c r="I250" i="1" s="1"/>
  <c r="M250" i="3" s="1"/>
  <c r="E250" i="1"/>
  <c r="D250" i="1"/>
  <c r="C250" i="1"/>
  <c r="F242" i="1"/>
  <c r="K242" i="3" s="1"/>
  <c r="G242" i="1"/>
  <c r="I242" i="1" s="1"/>
  <c r="M242" i="3" s="1"/>
  <c r="D242" i="1"/>
  <c r="E242" i="1"/>
  <c r="C242" i="1"/>
  <c r="G234" i="1"/>
  <c r="I234" i="1" s="1"/>
  <c r="M234" i="3" s="1"/>
  <c r="F234" i="1"/>
  <c r="K234" i="3" s="1"/>
  <c r="E234" i="1"/>
  <c r="C234" i="1"/>
  <c r="F226" i="1"/>
  <c r="K226" i="3" s="1"/>
  <c r="G226" i="1"/>
  <c r="I226" i="1" s="1"/>
  <c r="M226" i="3" s="1"/>
  <c r="E226" i="1"/>
  <c r="C226" i="1"/>
  <c r="D226" i="1"/>
  <c r="F218" i="1"/>
  <c r="K218" i="3" s="1"/>
  <c r="G218" i="1"/>
  <c r="I218" i="1" s="1"/>
  <c r="M218" i="3" s="1"/>
  <c r="E218" i="1"/>
  <c r="C218" i="1"/>
  <c r="D218" i="1"/>
  <c r="G210" i="1"/>
  <c r="I210" i="1" s="1"/>
  <c r="M210" i="3" s="1"/>
  <c r="F210" i="1"/>
  <c r="K210" i="3" s="1"/>
  <c r="E210" i="1"/>
  <c r="D210" i="1"/>
  <c r="C210" i="1"/>
  <c r="G202" i="1"/>
  <c r="I202" i="1" s="1"/>
  <c r="M202" i="3" s="1"/>
  <c r="F202" i="1"/>
  <c r="K202" i="3" s="1"/>
  <c r="E202" i="1"/>
  <c r="D202" i="1"/>
  <c r="C202" i="1"/>
  <c r="G194" i="1"/>
  <c r="I194" i="1" s="1"/>
  <c r="M194" i="3" s="1"/>
  <c r="F194" i="1"/>
  <c r="K194" i="3" s="1"/>
  <c r="E194" i="1"/>
  <c r="C194" i="1"/>
  <c r="D194" i="1"/>
  <c r="F186" i="1"/>
  <c r="K186" i="3" s="1"/>
  <c r="E186" i="1"/>
  <c r="G186" i="1"/>
  <c r="I186" i="1" s="1"/>
  <c r="M186" i="3" s="1"/>
  <c r="D186" i="1"/>
  <c r="C186" i="1"/>
  <c r="F178" i="1"/>
  <c r="K178" i="3" s="1"/>
  <c r="G178" i="1"/>
  <c r="I178" i="1" s="1"/>
  <c r="M178" i="3" s="1"/>
  <c r="E178" i="1"/>
  <c r="D178" i="1"/>
  <c r="C178" i="1"/>
  <c r="G170" i="1"/>
  <c r="I170" i="1" s="1"/>
  <c r="M170" i="3" s="1"/>
  <c r="F170" i="1"/>
  <c r="K170" i="3" s="1"/>
  <c r="E170" i="1"/>
  <c r="C170" i="1"/>
  <c r="D170" i="1"/>
  <c r="G162" i="1"/>
  <c r="I162" i="1" s="1"/>
  <c r="M162" i="3" s="1"/>
  <c r="F162" i="1"/>
  <c r="K162" i="3" s="1"/>
  <c r="E162" i="1"/>
  <c r="C162" i="1"/>
  <c r="F154" i="1"/>
  <c r="K154" i="3" s="1"/>
  <c r="G154" i="1"/>
  <c r="I154" i="1" s="1"/>
  <c r="M154" i="3" s="1"/>
  <c r="E154" i="1"/>
  <c r="D154" i="1"/>
  <c r="C154" i="1"/>
  <c r="G146" i="1"/>
  <c r="I146" i="1" s="1"/>
  <c r="M146" i="3" s="1"/>
  <c r="F146" i="1"/>
  <c r="K146" i="3" s="1"/>
  <c r="C146" i="1"/>
  <c r="E146" i="1"/>
  <c r="G138" i="1"/>
  <c r="I138" i="1" s="1"/>
  <c r="M138" i="3" s="1"/>
  <c r="F138" i="1"/>
  <c r="K138" i="3" s="1"/>
  <c r="D138" i="1"/>
  <c r="E138" i="1"/>
  <c r="C138" i="1"/>
  <c r="F358" i="1"/>
  <c r="K358" i="3" s="1"/>
  <c r="G358" i="1"/>
  <c r="I358" i="1" s="1"/>
  <c r="M358" i="3" s="1"/>
  <c r="E358" i="1"/>
  <c r="D358" i="1"/>
  <c r="C358" i="1"/>
  <c r="B358" i="1"/>
  <c r="L358" i="3" s="1"/>
  <c r="G350" i="1"/>
  <c r="I350" i="1" s="1"/>
  <c r="M350" i="3" s="1"/>
  <c r="F350" i="1"/>
  <c r="K350" i="3" s="1"/>
  <c r="E350" i="1"/>
  <c r="D350" i="1"/>
  <c r="C350" i="1"/>
  <c r="B350" i="1"/>
  <c r="L350" i="3" s="1"/>
  <c r="G342" i="1"/>
  <c r="I342" i="1" s="1"/>
  <c r="M342" i="3" s="1"/>
  <c r="F342" i="1"/>
  <c r="K342" i="3" s="1"/>
  <c r="E342" i="1"/>
  <c r="D342" i="1"/>
  <c r="C342" i="1"/>
  <c r="B342" i="1"/>
  <c r="L342" i="3" s="1"/>
  <c r="G334" i="1"/>
  <c r="I334" i="1" s="1"/>
  <c r="M334" i="3" s="1"/>
  <c r="F334" i="1"/>
  <c r="K334" i="3" s="1"/>
  <c r="E334" i="1"/>
  <c r="D334" i="1"/>
  <c r="C334" i="1"/>
  <c r="B334" i="1"/>
  <c r="L334" i="3" s="1"/>
  <c r="F326" i="1"/>
  <c r="K326" i="3" s="1"/>
  <c r="E326" i="1"/>
  <c r="G326" i="1"/>
  <c r="I326" i="1" s="1"/>
  <c r="M326" i="3" s="1"/>
  <c r="D326" i="1"/>
  <c r="C326" i="1"/>
  <c r="B326" i="1"/>
  <c r="L326" i="3" s="1"/>
  <c r="G318" i="1"/>
  <c r="I318" i="1" s="1"/>
  <c r="M318" i="3" s="1"/>
  <c r="F318" i="1"/>
  <c r="K318" i="3" s="1"/>
  <c r="E318" i="1"/>
  <c r="D318" i="1"/>
  <c r="C318" i="1"/>
  <c r="B318" i="1"/>
  <c r="L318" i="3" s="1"/>
  <c r="G310" i="1"/>
  <c r="I310" i="1" s="1"/>
  <c r="M310" i="3" s="1"/>
  <c r="F310" i="1"/>
  <c r="K310" i="3" s="1"/>
  <c r="E310" i="1"/>
  <c r="D310" i="1"/>
  <c r="C310" i="1"/>
  <c r="B310" i="1"/>
  <c r="L310" i="3" s="1"/>
  <c r="G302" i="1"/>
  <c r="I302" i="1" s="1"/>
  <c r="M302" i="3" s="1"/>
  <c r="F302" i="1"/>
  <c r="K302" i="3" s="1"/>
  <c r="E302" i="1"/>
  <c r="D302" i="1"/>
  <c r="C302" i="1"/>
  <c r="B302" i="1"/>
  <c r="L302" i="3" s="1"/>
  <c r="G294" i="1"/>
  <c r="I294" i="1" s="1"/>
  <c r="M294" i="3" s="1"/>
  <c r="F294" i="1"/>
  <c r="K294" i="3" s="1"/>
  <c r="E294" i="1"/>
  <c r="D294" i="1"/>
  <c r="C294" i="1"/>
  <c r="B294" i="1"/>
  <c r="L294" i="3" s="1"/>
  <c r="G286" i="1"/>
  <c r="I286" i="1" s="1"/>
  <c r="M286" i="3" s="1"/>
  <c r="F286" i="1"/>
  <c r="K286" i="3" s="1"/>
  <c r="E286" i="1"/>
  <c r="D286" i="1"/>
  <c r="C286" i="1"/>
  <c r="B286" i="1"/>
  <c r="L286" i="3" s="1"/>
  <c r="G278" i="1"/>
  <c r="I278" i="1" s="1"/>
  <c r="M278" i="3" s="1"/>
  <c r="F278" i="1"/>
  <c r="K278" i="3" s="1"/>
  <c r="E278" i="1"/>
  <c r="D278" i="1"/>
  <c r="C278" i="1"/>
  <c r="B278" i="1"/>
  <c r="L278" i="3" s="1"/>
  <c r="F270" i="1"/>
  <c r="K270" i="3" s="1"/>
  <c r="G270" i="1"/>
  <c r="I270" i="1" s="1"/>
  <c r="M270" i="3" s="1"/>
  <c r="E270" i="1"/>
  <c r="D270" i="1"/>
  <c r="C270" i="1"/>
  <c r="B270" i="1"/>
  <c r="L270" i="3" s="1"/>
  <c r="G262" i="1"/>
  <c r="I262" i="1" s="1"/>
  <c r="M262" i="3" s="1"/>
  <c r="F262" i="1"/>
  <c r="K262" i="3" s="1"/>
  <c r="E262" i="1"/>
  <c r="D262" i="1"/>
  <c r="C262" i="1"/>
  <c r="B262" i="1"/>
  <c r="L262" i="3" s="1"/>
  <c r="G254" i="1"/>
  <c r="I254" i="1" s="1"/>
  <c r="M254" i="3" s="1"/>
  <c r="F254" i="1"/>
  <c r="K254" i="3" s="1"/>
  <c r="E254" i="1"/>
  <c r="D254" i="1"/>
  <c r="C254" i="1"/>
  <c r="B254" i="1"/>
  <c r="L254" i="3" s="1"/>
  <c r="G464" i="1"/>
  <c r="I464" i="1" s="1"/>
  <c r="M464" i="3" s="1"/>
  <c r="F464" i="1"/>
  <c r="K464" i="3" s="1"/>
  <c r="D464" i="1"/>
  <c r="E464" i="1"/>
  <c r="G456" i="1"/>
  <c r="I456" i="1" s="1"/>
  <c r="M456" i="3" s="1"/>
  <c r="F456" i="1"/>
  <c r="K456" i="3" s="1"/>
  <c r="D456" i="1"/>
  <c r="E456" i="1"/>
  <c r="G448" i="1"/>
  <c r="I448" i="1" s="1"/>
  <c r="M448" i="3" s="1"/>
  <c r="E448" i="1"/>
  <c r="F448" i="1"/>
  <c r="K448" i="3" s="1"/>
  <c r="D448" i="1"/>
  <c r="G440" i="1"/>
  <c r="I440" i="1" s="1"/>
  <c r="M440" i="3" s="1"/>
  <c r="F440" i="1"/>
  <c r="K440" i="3" s="1"/>
  <c r="E440" i="1"/>
  <c r="D440" i="1"/>
  <c r="G432" i="1"/>
  <c r="I432" i="1" s="1"/>
  <c r="M432" i="3" s="1"/>
  <c r="F432" i="1"/>
  <c r="K432" i="3" s="1"/>
  <c r="E432" i="1"/>
  <c r="D432" i="1"/>
  <c r="G424" i="1"/>
  <c r="I424" i="1" s="1"/>
  <c r="M424" i="3" s="1"/>
  <c r="F424" i="1"/>
  <c r="K424" i="3" s="1"/>
  <c r="D424" i="1"/>
  <c r="E424" i="1"/>
  <c r="G416" i="1"/>
  <c r="I416" i="1" s="1"/>
  <c r="M416" i="3" s="1"/>
  <c r="E416" i="1"/>
  <c r="D416" i="1"/>
  <c r="F416" i="1"/>
  <c r="K416" i="3" s="1"/>
  <c r="C416" i="1"/>
  <c r="G408" i="1"/>
  <c r="I408" i="1" s="1"/>
  <c r="M408" i="3" s="1"/>
  <c r="F408" i="1"/>
  <c r="K408" i="3" s="1"/>
  <c r="E408" i="1"/>
  <c r="D408" i="1"/>
  <c r="C408" i="1"/>
  <c r="G400" i="1"/>
  <c r="I400" i="1" s="1"/>
  <c r="M400" i="3" s="1"/>
  <c r="F400" i="1"/>
  <c r="K400" i="3" s="1"/>
  <c r="D400" i="1"/>
  <c r="E400" i="1"/>
  <c r="G392" i="1"/>
  <c r="I392" i="1" s="1"/>
  <c r="M392" i="3" s="1"/>
  <c r="F392" i="1"/>
  <c r="K392" i="3" s="1"/>
  <c r="D392" i="1"/>
  <c r="G384" i="1"/>
  <c r="I384" i="1" s="1"/>
  <c r="M384" i="3" s="1"/>
  <c r="F384" i="1"/>
  <c r="K384" i="3" s="1"/>
  <c r="E384" i="1"/>
  <c r="D384" i="1"/>
  <c r="C384" i="1"/>
  <c r="G376" i="1"/>
  <c r="I376" i="1" s="1"/>
  <c r="M376" i="3" s="1"/>
  <c r="F376" i="1"/>
  <c r="K376" i="3" s="1"/>
  <c r="D376" i="1"/>
  <c r="E376" i="1"/>
  <c r="G368" i="1"/>
  <c r="I368" i="1" s="1"/>
  <c r="M368" i="3" s="1"/>
  <c r="E368" i="1"/>
  <c r="D368" i="1"/>
  <c r="F368" i="1"/>
  <c r="K368" i="3" s="1"/>
  <c r="B466" i="1"/>
  <c r="L466" i="3" s="1"/>
  <c r="B458" i="1"/>
  <c r="L458" i="3" s="1"/>
  <c r="B450" i="1"/>
  <c r="L450" i="3" s="1"/>
  <c r="B442" i="1"/>
  <c r="L442" i="3" s="1"/>
  <c r="B434" i="1"/>
  <c r="L434" i="3" s="1"/>
  <c r="B426" i="1"/>
  <c r="L426" i="3" s="1"/>
  <c r="B418" i="1"/>
  <c r="L418" i="3" s="1"/>
  <c r="B410" i="1"/>
  <c r="L410" i="3" s="1"/>
  <c r="B402" i="1"/>
  <c r="L402" i="3" s="1"/>
  <c r="B394" i="1"/>
  <c r="L394" i="3" s="1"/>
  <c r="B376" i="1"/>
  <c r="L376" i="3" s="1"/>
  <c r="B344" i="1"/>
  <c r="L344" i="3" s="1"/>
  <c r="B332" i="1"/>
  <c r="L332" i="3" s="1"/>
  <c r="B312" i="1"/>
  <c r="L312" i="3" s="1"/>
  <c r="B280" i="1"/>
  <c r="L280" i="3" s="1"/>
  <c r="B268" i="1"/>
  <c r="L268" i="3" s="1"/>
  <c r="B236" i="1"/>
  <c r="L236" i="3" s="1"/>
  <c r="B226" i="1"/>
  <c r="L226" i="3" s="1"/>
  <c r="B204" i="1"/>
  <c r="L204" i="3" s="1"/>
  <c r="B194" i="1"/>
  <c r="L194" i="3" s="1"/>
  <c r="B181" i="1"/>
  <c r="L181" i="3" s="1"/>
  <c r="B156" i="1"/>
  <c r="L156" i="3" s="1"/>
  <c r="B66" i="1"/>
  <c r="L66" i="3" s="1"/>
  <c r="B53" i="1"/>
  <c r="L53" i="3" s="1"/>
  <c r="B28" i="1"/>
  <c r="L28" i="3" s="1"/>
  <c r="C456" i="1"/>
  <c r="C418" i="1"/>
  <c r="C402" i="1"/>
  <c r="C387" i="1"/>
  <c r="C371" i="1"/>
  <c r="C168" i="1"/>
  <c r="D418" i="1"/>
  <c r="D146" i="1"/>
  <c r="E361" i="1"/>
  <c r="G89" i="1"/>
  <c r="I89" i="1" s="1"/>
  <c r="M89" i="3" s="1"/>
  <c r="D89" i="1"/>
  <c r="E89" i="1"/>
  <c r="F89" i="1"/>
  <c r="K89" i="3" s="1"/>
  <c r="C89" i="1"/>
  <c r="G81" i="1"/>
  <c r="I81" i="1" s="1"/>
  <c r="M81" i="3" s="1"/>
  <c r="F81" i="1"/>
  <c r="K81" i="3" s="1"/>
  <c r="D81" i="1"/>
  <c r="E81" i="1"/>
  <c r="C81" i="1"/>
  <c r="G73" i="1"/>
  <c r="I73" i="1" s="1"/>
  <c r="M73" i="3" s="1"/>
  <c r="E73" i="1"/>
  <c r="D73" i="1"/>
  <c r="F73" i="1"/>
  <c r="K73" i="3" s="1"/>
  <c r="C73" i="1"/>
  <c r="G65" i="1"/>
  <c r="I65" i="1" s="1"/>
  <c r="M65" i="3" s="1"/>
  <c r="E65" i="1"/>
  <c r="F65" i="1"/>
  <c r="K65" i="3" s="1"/>
  <c r="D65" i="1"/>
  <c r="C65" i="1"/>
  <c r="G57" i="1"/>
  <c r="I57" i="1" s="1"/>
  <c r="M57" i="3" s="1"/>
  <c r="E57" i="1"/>
  <c r="F57" i="1"/>
  <c r="K57" i="3" s="1"/>
  <c r="D57" i="1"/>
  <c r="C57" i="1"/>
  <c r="G49" i="1"/>
  <c r="I49" i="1" s="1"/>
  <c r="M49" i="3" s="1"/>
  <c r="F49" i="1"/>
  <c r="K49" i="3" s="1"/>
  <c r="E49" i="1"/>
  <c r="D49" i="1"/>
  <c r="C49" i="1"/>
  <c r="G41" i="1"/>
  <c r="I41" i="1" s="1"/>
  <c r="M41" i="3" s="1"/>
  <c r="E41" i="1"/>
  <c r="F41" i="1"/>
  <c r="K41" i="3" s="1"/>
  <c r="D41" i="1"/>
  <c r="C41" i="1"/>
  <c r="G33" i="1"/>
  <c r="I33" i="1" s="1"/>
  <c r="M33" i="3" s="1"/>
  <c r="E33" i="1"/>
  <c r="F33" i="1"/>
  <c r="K33" i="3" s="1"/>
  <c r="D33" i="1"/>
  <c r="C33" i="1"/>
  <c r="G25" i="1"/>
  <c r="I25" i="1" s="1"/>
  <c r="M25" i="3" s="1"/>
  <c r="E25" i="1"/>
  <c r="D25" i="1"/>
  <c r="F25" i="1"/>
  <c r="K25" i="3" s="1"/>
  <c r="C25" i="1"/>
  <c r="G17" i="1"/>
  <c r="I17" i="1" s="1"/>
  <c r="M17" i="3" s="1"/>
  <c r="F17" i="1"/>
  <c r="K17" i="3" s="1"/>
  <c r="E17" i="1"/>
  <c r="D17" i="1"/>
  <c r="C17" i="1"/>
  <c r="G9" i="1"/>
  <c r="I9" i="1" s="1"/>
  <c r="M9" i="3" s="1"/>
  <c r="E9" i="1"/>
  <c r="F9" i="1"/>
  <c r="K9" i="3" s="1"/>
  <c r="D9" i="1"/>
  <c r="C9" i="1"/>
  <c r="G249" i="1"/>
  <c r="I249" i="1" s="1"/>
  <c r="M249" i="3" s="1"/>
  <c r="F249" i="1"/>
  <c r="K249" i="3" s="1"/>
  <c r="E249" i="1"/>
  <c r="D249" i="1"/>
  <c r="C249" i="1"/>
  <c r="G241" i="1"/>
  <c r="I241" i="1" s="1"/>
  <c r="M241" i="3" s="1"/>
  <c r="E241" i="1"/>
  <c r="F241" i="1"/>
  <c r="K241" i="3" s="1"/>
  <c r="D241" i="1"/>
  <c r="C241" i="1"/>
  <c r="G233" i="1"/>
  <c r="I233" i="1" s="1"/>
  <c r="M233" i="3" s="1"/>
  <c r="F233" i="1"/>
  <c r="K233" i="3" s="1"/>
  <c r="D233" i="1"/>
  <c r="E233" i="1"/>
  <c r="C233" i="1"/>
  <c r="G225" i="1"/>
  <c r="I225" i="1" s="1"/>
  <c r="M225" i="3" s="1"/>
  <c r="F225" i="1"/>
  <c r="K225" i="3" s="1"/>
  <c r="E225" i="1"/>
  <c r="D225" i="1"/>
  <c r="C225" i="1"/>
  <c r="G217" i="1"/>
  <c r="I217" i="1" s="1"/>
  <c r="M217" i="3" s="1"/>
  <c r="F217" i="1"/>
  <c r="K217" i="3" s="1"/>
  <c r="E217" i="1"/>
  <c r="D217" i="1"/>
  <c r="C217" i="1"/>
  <c r="G209" i="1"/>
  <c r="I209" i="1" s="1"/>
  <c r="M209" i="3" s="1"/>
  <c r="F209" i="1"/>
  <c r="K209" i="3" s="1"/>
  <c r="E209" i="1"/>
  <c r="D209" i="1"/>
  <c r="C209" i="1"/>
  <c r="G201" i="1"/>
  <c r="I201" i="1" s="1"/>
  <c r="M201" i="3" s="1"/>
  <c r="F201" i="1"/>
  <c r="K201" i="3" s="1"/>
  <c r="D201" i="1"/>
  <c r="E201" i="1"/>
  <c r="C201" i="1"/>
  <c r="G193" i="1"/>
  <c r="I193" i="1" s="1"/>
  <c r="M193" i="3" s="1"/>
  <c r="F193" i="1"/>
  <c r="K193" i="3" s="1"/>
  <c r="E193" i="1"/>
  <c r="D193" i="1"/>
  <c r="C193" i="1"/>
  <c r="G185" i="1"/>
  <c r="I185" i="1" s="1"/>
  <c r="M185" i="3" s="1"/>
  <c r="F185" i="1"/>
  <c r="K185" i="3" s="1"/>
  <c r="D185" i="1"/>
  <c r="C185" i="1"/>
  <c r="E185" i="1"/>
  <c r="G177" i="1"/>
  <c r="I177" i="1" s="1"/>
  <c r="M177" i="3" s="1"/>
  <c r="F177" i="1"/>
  <c r="K177" i="3" s="1"/>
  <c r="E177" i="1"/>
  <c r="D177" i="1"/>
  <c r="C177" i="1"/>
  <c r="G169" i="1"/>
  <c r="I169" i="1" s="1"/>
  <c r="M169" i="3" s="1"/>
  <c r="F169" i="1"/>
  <c r="K169" i="3" s="1"/>
  <c r="D169" i="1"/>
  <c r="E169" i="1"/>
  <c r="C169" i="1"/>
  <c r="G161" i="1"/>
  <c r="I161" i="1" s="1"/>
  <c r="M161" i="3" s="1"/>
  <c r="F161" i="1"/>
  <c r="K161" i="3" s="1"/>
  <c r="E161" i="1"/>
  <c r="D161" i="1"/>
  <c r="C161" i="1"/>
  <c r="G153" i="1"/>
  <c r="I153" i="1" s="1"/>
  <c r="M153" i="3" s="1"/>
  <c r="F153" i="1"/>
  <c r="K153" i="3" s="1"/>
  <c r="D153" i="1"/>
  <c r="E153" i="1"/>
  <c r="C153" i="1"/>
  <c r="G145" i="1"/>
  <c r="I145" i="1" s="1"/>
  <c r="M145" i="3" s="1"/>
  <c r="F145" i="1"/>
  <c r="K145" i="3" s="1"/>
  <c r="D145" i="1"/>
  <c r="E145" i="1"/>
  <c r="C145" i="1"/>
  <c r="G365" i="1"/>
  <c r="I365" i="1" s="1"/>
  <c r="M365" i="3" s="1"/>
  <c r="F365" i="1"/>
  <c r="K365" i="3" s="1"/>
  <c r="E365" i="1"/>
  <c r="D365" i="1"/>
  <c r="C365" i="1"/>
  <c r="G357" i="1"/>
  <c r="I357" i="1" s="1"/>
  <c r="M357" i="3" s="1"/>
  <c r="F357" i="1"/>
  <c r="K357" i="3" s="1"/>
  <c r="E357" i="1"/>
  <c r="D357" i="1"/>
  <c r="C357" i="1"/>
  <c r="G349" i="1"/>
  <c r="I349" i="1" s="1"/>
  <c r="M349" i="3" s="1"/>
  <c r="F349" i="1"/>
  <c r="K349" i="3" s="1"/>
  <c r="D349" i="1"/>
  <c r="E349" i="1"/>
  <c r="C349" i="1"/>
  <c r="G341" i="1"/>
  <c r="I341" i="1" s="1"/>
  <c r="M341" i="3" s="1"/>
  <c r="F341" i="1"/>
  <c r="K341" i="3" s="1"/>
  <c r="E341" i="1"/>
  <c r="C341" i="1"/>
  <c r="G333" i="1"/>
  <c r="I333" i="1" s="1"/>
  <c r="M333" i="3" s="1"/>
  <c r="F333" i="1"/>
  <c r="K333" i="3" s="1"/>
  <c r="E333" i="1"/>
  <c r="D333" i="1"/>
  <c r="C333" i="1"/>
  <c r="G325" i="1"/>
  <c r="I325" i="1" s="1"/>
  <c r="M325" i="3" s="1"/>
  <c r="F325" i="1"/>
  <c r="K325" i="3" s="1"/>
  <c r="E325" i="1"/>
  <c r="D325" i="1"/>
  <c r="C325" i="1"/>
  <c r="G317" i="1"/>
  <c r="I317" i="1" s="1"/>
  <c r="M317" i="3" s="1"/>
  <c r="E317" i="1"/>
  <c r="F317" i="1"/>
  <c r="K317" i="3" s="1"/>
  <c r="C317" i="1"/>
  <c r="G309" i="1"/>
  <c r="I309" i="1" s="1"/>
  <c r="M309" i="3" s="1"/>
  <c r="F309" i="1"/>
  <c r="K309" i="3" s="1"/>
  <c r="E309" i="1"/>
  <c r="C309" i="1"/>
  <c r="D309" i="1"/>
  <c r="G301" i="1"/>
  <c r="I301" i="1" s="1"/>
  <c r="M301" i="3" s="1"/>
  <c r="F301" i="1"/>
  <c r="K301" i="3" s="1"/>
  <c r="E301" i="1"/>
  <c r="D301" i="1"/>
  <c r="C301" i="1"/>
  <c r="G293" i="1"/>
  <c r="I293" i="1" s="1"/>
  <c r="M293" i="3" s="1"/>
  <c r="F293" i="1"/>
  <c r="K293" i="3" s="1"/>
  <c r="E293" i="1"/>
  <c r="D293" i="1"/>
  <c r="C293" i="1"/>
  <c r="G285" i="1"/>
  <c r="I285" i="1" s="1"/>
  <c r="M285" i="3" s="1"/>
  <c r="D285" i="1"/>
  <c r="F285" i="1"/>
  <c r="K285" i="3" s="1"/>
  <c r="E285" i="1"/>
  <c r="C285" i="1"/>
  <c r="G277" i="1"/>
  <c r="I277" i="1" s="1"/>
  <c r="M277" i="3" s="1"/>
  <c r="F277" i="1"/>
  <c r="K277" i="3" s="1"/>
  <c r="E277" i="1"/>
  <c r="C277" i="1"/>
  <c r="D277" i="1"/>
  <c r="G269" i="1"/>
  <c r="I269" i="1" s="1"/>
  <c r="M269" i="3" s="1"/>
  <c r="F269" i="1"/>
  <c r="K269" i="3" s="1"/>
  <c r="E269" i="1"/>
  <c r="D269" i="1"/>
  <c r="C269" i="1"/>
  <c r="G261" i="1"/>
  <c r="I261" i="1" s="1"/>
  <c r="M261" i="3" s="1"/>
  <c r="F261" i="1"/>
  <c r="K261" i="3" s="1"/>
  <c r="E261" i="1"/>
  <c r="D261" i="1"/>
  <c r="C261" i="1"/>
  <c r="G471" i="1"/>
  <c r="I471" i="1" s="1"/>
  <c r="M471" i="3" s="1"/>
  <c r="F471" i="1"/>
  <c r="K471" i="3" s="1"/>
  <c r="E471" i="1"/>
  <c r="D471" i="1"/>
  <c r="G463" i="1"/>
  <c r="I463" i="1" s="1"/>
  <c r="M463" i="3" s="1"/>
  <c r="F463" i="1"/>
  <c r="K463" i="3" s="1"/>
  <c r="E463" i="1"/>
  <c r="G455" i="1"/>
  <c r="I455" i="1" s="1"/>
  <c r="M455" i="3" s="1"/>
  <c r="F455" i="1"/>
  <c r="K455" i="3" s="1"/>
  <c r="E455" i="1"/>
  <c r="D455" i="1"/>
  <c r="F447" i="1"/>
  <c r="K447" i="3" s="1"/>
  <c r="G447" i="1"/>
  <c r="I447" i="1" s="1"/>
  <c r="M447" i="3" s="1"/>
  <c r="E447" i="1"/>
  <c r="D447" i="1"/>
  <c r="G439" i="1"/>
  <c r="I439" i="1" s="1"/>
  <c r="M439" i="3" s="1"/>
  <c r="F439" i="1"/>
  <c r="K439" i="3" s="1"/>
  <c r="E439" i="1"/>
  <c r="D439" i="1"/>
  <c r="G431" i="1"/>
  <c r="I431" i="1" s="1"/>
  <c r="M431" i="3" s="1"/>
  <c r="F431" i="1"/>
  <c r="K431" i="3" s="1"/>
  <c r="E431" i="1"/>
  <c r="G423" i="1"/>
  <c r="I423" i="1" s="1"/>
  <c r="M423" i="3" s="1"/>
  <c r="F423" i="1"/>
  <c r="K423" i="3" s="1"/>
  <c r="E423" i="1"/>
  <c r="D423" i="1"/>
  <c r="C423" i="1"/>
  <c r="G415" i="1"/>
  <c r="I415" i="1" s="1"/>
  <c r="M415" i="3" s="1"/>
  <c r="F415" i="1"/>
  <c r="K415" i="3" s="1"/>
  <c r="E415" i="1"/>
  <c r="C415" i="1"/>
  <c r="D415" i="1"/>
  <c r="F407" i="1"/>
  <c r="K407" i="3" s="1"/>
  <c r="G407" i="1"/>
  <c r="I407" i="1" s="1"/>
  <c r="M407" i="3" s="1"/>
  <c r="E407" i="1"/>
  <c r="D407" i="1"/>
  <c r="C407" i="1"/>
  <c r="F399" i="1"/>
  <c r="K399" i="3" s="1"/>
  <c r="G399" i="1"/>
  <c r="I399" i="1" s="1"/>
  <c r="M399" i="3" s="1"/>
  <c r="E399" i="1"/>
  <c r="C399" i="1"/>
  <c r="G391" i="1"/>
  <c r="I391" i="1" s="1"/>
  <c r="M391" i="3" s="1"/>
  <c r="F391" i="1"/>
  <c r="K391" i="3" s="1"/>
  <c r="E391" i="1"/>
  <c r="D391" i="1"/>
  <c r="C391" i="1"/>
  <c r="G383" i="1"/>
  <c r="I383" i="1" s="1"/>
  <c r="M383" i="3" s="1"/>
  <c r="F383" i="1"/>
  <c r="K383" i="3" s="1"/>
  <c r="E383" i="1"/>
  <c r="D383" i="1"/>
  <c r="C383" i="1"/>
  <c r="F375" i="1"/>
  <c r="K375" i="3" s="1"/>
  <c r="G375" i="1"/>
  <c r="I375" i="1" s="1"/>
  <c r="M375" i="3" s="1"/>
  <c r="E375" i="1"/>
  <c r="D375" i="1"/>
  <c r="C375" i="1"/>
  <c r="B375" i="1"/>
  <c r="L375" i="3" s="1"/>
  <c r="F367" i="1"/>
  <c r="K367" i="3" s="1"/>
  <c r="E367" i="1"/>
  <c r="D367" i="1"/>
  <c r="G367" i="1"/>
  <c r="I367" i="1" s="1"/>
  <c r="M367" i="3" s="1"/>
  <c r="C367" i="1"/>
  <c r="B367" i="1"/>
  <c r="L367" i="3" s="1"/>
  <c r="B384" i="1"/>
  <c r="L384" i="3" s="1"/>
  <c r="B353" i="1"/>
  <c r="L353" i="3" s="1"/>
  <c r="B341" i="1"/>
  <c r="L341" i="3" s="1"/>
  <c r="B321" i="1"/>
  <c r="L321" i="3" s="1"/>
  <c r="B309" i="1"/>
  <c r="L309" i="3" s="1"/>
  <c r="B289" i="1"/>
  <c r="L289" i="3" s="1"/>
  <c r="B277" i="1"/>
  <c r="L277" i="3" s="1"/>
  <c r="B257" i="1"/>
  <c r="L257" i="3" s="1"/>
  <c r="B245" i="1"/>
  <c r="L245" i="3" s="1"/>
  <c r="B225" i="1"/>
  <c r="L225" i="3" s="1"/>
  <c r="B213" i="1"/>
  <c r="L213" i="3" s="1"/>
  <c r="B193" i="1"/>
  <c r="L193" i="3" s="1"/>
  <c r="B180" i="1"/>
  <c r="L180" i="3" s="1"/>
  <c r="B154" i="1"/>
  <c r="L154" i="3" s="1"/>
  <c r="B141" i="1"/>
  <c r="L141" i="3" s="1"/>
  <c r="B90" i="1"/>
  <c r="L90" i="3" s="1"/>
  <c r="B77" i="1"/>
  <c r="L77" i="3" s="1"/>
  <c r="B65" i="1"/>
  <c r="L65" i="3" s="1"/>
  <c r="B52" i="1"/>
  <c r="L52" i="3" s="1"/>
  <c r="B26" i="1"/>
  <c r="L26" i="3" s="1"/>
  <c r="B13" i="1"/>
  <c r="L13" i="3" s="1"/>
  <c r="C455" i="1"/>
  <c r="C443" i="1"/>
  <c r="C368" i="1"/>
  <c r="C60" i="1"/>
  <c r="C28" i="1"/>
  <c r="D459" i="1"/>
  <c r="D402" i="1"/>
  <c r="D234" i="1"/>
  <c r="E289" i="1"/>
  <c r="G88" i="1"/>
  <c r="I88" i="1" s="1"/>
  <c r="M88" i="3" s="1"/>
  <c r="F88" i="1"/>
  <c r="K88" i="3" s="1"/>
  <c r="E88" i="1"/>
  <c r="C88" i="1"/>
  <c r="G80" i="1"/>
  <c r="I80" i="1" s="1"/>
  <c r="M80" i="3" s="1"/>
  <c r="F80" i="1"/>
  <c r="K80" i="3" s="1"/>
  <c r="E80" i="1"/>
  <c r="D80" i="1"/>
  <c r="C80" i="1"/>
  <c r="G72" i="1"/>
  <c r="I72" i="1" s="1"/>
  <c r="M72" i="3" s="1"/>
  <c r="F72" i="1"/>
  <c r="K72" i="3" s="1"/>
  <c r="D72" i="1"/>
  <c r="E72" i="1"/>
  <c r="G64" i="1"/>
  <c r="I64" i="1" s="1"/>
  <c r="M64" i="3" s="1"/>
  <c r="F64" i="1"/>
  <c r="K64" i="3" s="1"/>
  <c r="D64" i="1"/>
  <c r="E64" i="1"/>
  <c r="G56" i="1"/>
  <c r="I56" i="1" s="1"/>
  <c r="M56" i="3" s="1"/>
  <c r="F56" i="1"/>
  <c r="K56" i="3" s="1"/>
  <c r="E56" i="1"/>
  <c r="D56" i="1"/>
  <c r="G48" i="1"/>
  <c r="I48" i="1" s="1"/>
  <c r="M48" i="3" s="1"/>
  <c r="F48" i="1"/>
  <c r="K48" i="3" s="1"/>
  <c r="D48" i="1"/>
  <c r="E48" i="1"/>
  <c r="C48" i="1"/>
  <c r="G40" i="1"/>
  <c r="I40" i="1" s="1"/>
  <c r="M40" i="3" s="1"/>
  <c r="F40" i="1"/>
  <c r="K40" i="3" s="1"/>
  <c r="E40" i="1"/>
  <c r="D40" i="1"/>
  <c r="G32" i="1"/>
  <c r="I32" i="1" s="1"/>
  <c r="M32" i="3" s="1"/>
  <c r="F32" i="1"/>
  <c r="K32" i="3" s="1"/>
  <c r="E32" i="1"/>
  <c r="D32" i="1"/>
  <c r="G24" i="1"/>
  <c r="I24" i="1" s="1"/>
  <c r="M24" i="3" s="1"/>
  <c r="F24" i="1"/>
  <c r="K24" i="3" s="1"/>
  <c r="D24" i="1"/>
  <c r="E24" i="1"/>
  <c r="C24" i="1"/>
  <c r="G16" i="1"/>
  <c r="I16" i="1" s="1"/>
  <c r="M16" i="3" s="1"/>
  <c r="F16" i="1"/>
  <c r="K16" i="3" s="1"/>
  <c r="E16" i="1"/>
  <c r="D16" i="1"/>
  <c r="C16" i="1"/>
  <c r="F8" i="1"/>
  <c r="K8" i="3" s="1"/>
  <c r="D8" i="1"/>
  <c r="E8" i="1"/>
  <c r="G248" i="1"/>
  <c r="I248" i="1" s="1"/>
  <c r="M248" i="3" s="1"/>
  <c r="F248" i="1"/>
  <c r="K248" i="3" s="1"/>
  <c r="D248" i="1"/>
  <c r="E248" i="1"/>
  <c r="G240" i="1"/>
  <c r="I240" i="1" s="1"/>
  <c r="M240" i="3" s="1"/>
  <c r="F240" i="1"/>
  <c r="K240" i="3" s="1"/>
  <c r="D240" i="1"/>
  <c r="E240" i="1"/>
  <c r="C240" i="1"/>
  <c r="G232" i="1"/>
  <c r="I232" i="1" s="1"/>
  <c r="M232" i="3" s="1"/>
  <c r="E232" i="1"/>
  <c r="F232" i="1"/>
  <c r="K232" i="3" s="1"/>
  <c r="D232" i="1"/>
  <c r="G224" i="1"/>
  <c r="I224" i="1" s="1"/>
  <c r="M224" i="3" s="1"/>
  <c r="E224" i="1"/>
  <c r="D224" i="1"/>
  <c r="F224" i="1"/>
  <c r="K224" i="3" s="1"/>
  <c r="G216" i="1"/>
  <c r="I216" i="1" s="1"/>
  <c r="M216" i="3" s="1"/>
  <c r="F216" i="1"/>
  <c r="K216" i="3" s="1"/>
  <c r="E216" i="1"/>
  <c r="D216" i="1"/>
  <c r="C216" i="1"/>
  <c r="G208" i="1"/>
  <c r="I208" i="1" s="1"/>
  <c r="M208" i="3" s="1"/>
  <c r="F208" i="1"/>
  <c r="K208" i="3" s="1"/>
  <c r="E208" i="1"/>
  <c r="D208" i="1"/>
  <c r="C208" i="1"/>
  <c r="G200" i="1"/>
  <c r="I200" i="1" s="1"/>
  <c r="M200" i="3" s="1"/>
  <c r="F200" i="1"/>
  <c r="K200" i="3" s="1"/>
  <c r="D200" i="1"/>
  <c r="E200" i="1"/>
  <c r="G192" i="1"/>
  <c r="I192" i="1" s="1"/>
  <c r="M192" i="3" s="1"/>
  <c r="F192" i="1"/>
  <c r="K192" i="3" s="1"/>
  <c r="E192" i="1"/>
  <c r="D192" i="1"/>
  <c r="G184" i="1"/>
  <c r="I184" i="1" s="1"/>
  <c r="M184" i="3" s="1"/>
  <c r="F184" i="1"/>
  <c r="K184" i="3" s="1"/>
  <c r="D184" i="1"/>
  <c r="E184" i="1"/>
  <c r="G176" i="1"/>
  <c r="I176" i="1" s="1"/>
  <c r="M176" i="3" s="1"/>
  <c r="F176" i="1"/>
  <c r="K176" i="3" s="1"/>
  <c r="E176" i="1"/>
  <c r="D176" i="1"/>
  <c r="C176" i="1"/>
  <c r="G168" i="1"/>
  <c r="I168" i="1" s="1"/>
  <c r="M168" i="3" s="1"/>
  <c r="F168" i="1"/>
  <c r="K168" i="3" s="1"/>
  <c r="E168" i="1"/>
  <c r="D168" i="1"/>
  <c r="G160" i="1"/>
  <c r="I160" i="1" s="1"/>
  <c r="M160" i="3" s="1"/>
  <c r="F160" i="1"/>
  <c r="K160" i="3" s="1"/>
  <c r="D160" i="1"/>
  <c r="E160" i="1"/>
  <c r="G152" i="1"/>
  <c r="I152" i="1" s="1"/>
  <c r="M152" i="3" s="1"/>
  <c r="F152" i="1"/>
  <c r="K152" i="3" s="1"/>
  <c r="E152" i="1"/>
  <c r="D152" i="1"/>
  <c r="C152" i="1"/>
  <c r="G144" i="1"/>
  <c r="I144" i="1" s="1"/>
  <c r="M144" i="3" s="1"/>
  <c r="F144" i="1"/>
  <c r="K144" i="3" s="1"/>
  <c r="E144" i="1"/>
  <c r="D144" i="1"/>
  <c r="C144" i="1"/>
  <c r="G364" i="1"/>
  <c r="I364" i="1" s="1"/>
  <c r="M364" i="3" s="1"/>
  <c r="F364" i="1"/>
  <c r="K364" i="3" s="1"/>
  <c r="E364" i="1"/>
  <c r="D364" i="1"/>
  <c r="C364" i="1"/>
  <c r="F356" i="1"/>
  <c r="K356" i="3" s="1"/>
  <c r="G356" i="1"/>
  <c r="I356" i="1" s="1"/>
  <c r="M356" i="3" s="1"/>
  <c r="E356" i="1"/>
  <c r="D356" i="1"/>
  <c r="C356" i="1"/>
  <c r="G348" i="1"/>
  <c r="I348" i="1" s="1"/>
  <c r="M348" i="3" s="1"/>
  <c r="F348" i="1"/>
  <c r="K348" i="3" s="1"/>
  <c r="E348" i="1"/>
  <c r="D348" i="1"/>
  <c r="F340" i="1"/>
  <c r="K340" i="3" s="1"/>
  <c r="G340" i="1"/>
  <c r="I340" i="1" s="1"/>
  <c r="M340" i="3" s="1"/>
  <c r="E340" i="1"/>
  <c r="D340" i="1"/>
  <c r="G332" i="1"/>
  <c r="I332" i="1" s="1"/>
  <c r="M332" i="3" s="1"/>
  <c r="F332" i="1"/>
  <c r="K332" i="3" s="1"/>
  <c r="E332" i="1"/>
  <c r="D332" i="1"/>
  <c r="F324" i="1"/>
  <c r="K324" i="3" s="1"/>
  <c r="G324" i="1"/>
  <c r="I324" i="1" s="1"/>
  <c r="M324" i="3" s="1"/>
  <c r="E324" i="1"/>
  <c r="D324" i="1"/>
  <c r="C324" i="1"/>
  <c r="G316" i="1"/>
  <c r="I316" i="1" s="1"/>
  <c r="M316" i="3" s="1"/>
  <c r="F316" i="1"/>
  <c r="K316" i="3" s="1"/>
  <c r="E316" i="1"/>
  <c r="D316" i="1"/>
  <c r="F308" i="1"/>
  <c r="K308" i="3" s="1"/>
  <c r="G308" i="1"/>
  <c r="I308" i="1" s="1"/>
  <c r="M308" i="3" s="1"/>
  <c r="E308" i="1"/>
  <c r="D308" i="1"/>
  <c r="G300" i="1"/>
  <c r="I300" i="1" s="1"/>
  <c r="M300" i="3" s="1"/>
  <c r="F300" i="1"/>
  <c r="K300" i="3" s="1"/>
  <c r="E300" i="1"/>
  <c r="D300" i="1"/>
  <c r="C300" i="1"/>
  <c r="F292" i="1"/>
  <c r="K292" i="3" s="1"/>
  <c r="G292" i="1"/>
  <c r="I292" i="1" s="1"/>
  <c r="M292" i="3" s="1"/>
  <c r="E292" i="1"/>
  <c r="D292" i="1"/>
  <c r="C292" i="1"/>
  <c r="F284" i="1"/>
  <c r="K284" i="3" s="1"/>
  <c r="G284" i="1"/>
  <c r="I284" i="1" s="1"/>
  <c r="M284" i="3" s="1"/>
  <c r="E284" i="1"/>
  <c r="D284" i="1"/>
  <c r="G276" i="1"/>
  <c r="I276" i="1" s="1"/>
  <c r="M276" i="3" s="1"/>
  <c r="F276" i="1"/>
  <c r="K276" i="3" s="1"/>
  <c r="E276" i="1"/>
  <c r="D276" i="1"/>
  <c r="F268" i="1"/>
  <c r="K268" i="3" s="1"/>
  <c r="G268" i="1"/>
  <c r="I268" i="1" s="1"/>
  <c r="M268" i="3" s="1"/>
  <c r="E268" i="1"/>
  <c r="D268" i="1"/>
  <c r="G260" i="1"/>
  <c r="I260" i="1" s="1"/>
  <c r="M260" i="3" s="1"/>
  <c r="F260" i="1"/>
  <c r="K260" i="3" s="1"/>
  <c r="E260" i="1"/>
  <c r="D260" i="1"/>
  <c r="C260" i="1"/>
  <c r="G470" i="1"/>
  <c r="I470" i="1" s="1"/>
  <c r="M470" i="3" s="1"/>
  <c r="E470" i="1"/>
  <c r="F470" i="1"/>
  <c r="K470" i="3" s="1"/>
  <c r="C470" i="1"/>
  <c r="D470" i="1"/>
  <c r="G462" i="1"/>
  <c r="I462" i="1" s="1"/>
  <c r="M462" i="3" s="1"/>
  <c r="E462" i="1"/>
  <c r="F462" i="1"/>
  <c r="K462" i="3" s="1"/>
  <c r="D462" i="1"/>
  <c r="C462" i="1"/>
  <c r="G454" i="1"/>
  <c r="I454" i="1" s="1"/>
  <c r="M454" i="3" s="1"/>
  <c r="E454" i="1"/>
  <c r="D454" i="1"/>
  <c r="F454" i="1"/>
  <c r="K454" i="3" s="1"/>
  <c r="C454" i="1"/>
  <c r="G446" i="1"/>
  <c r="I446" i="1" s="1"/>
  <c r="M446" i="3" s="1"/>
  <c r="E446" i="1"/>
  <c r="D446" i="1"/>
  <c r="F446" i="1"/>
  <c r="K446" i="3" s="1"/>
  <c r="C446" i="1"/>
  <c r="G438" i="1"/>
  <c r="I438" i="1" s="1"/>
  <c r="M438" i="3" s="1"/>
  <c r="E438" i="1"/>
  <c r="D438" i="1"/>
  <c r="F438" i="1"/>
  <c r="K438" i="3" s="1"/>
  <c r="C438" i="1"/>
  <c r="G430" i="1"/>
  <c r="I430" i="1" s="1"/>
  <c r="M430" i="3" s="1"/>
  <c r="E430" i="1"/>
  <c r="D430" i="1"/>
  <c r="F430" i="1"/>
  <c r="K430" i="3" s="1"/>
  <c r="C430" i="1"/>
  <c r="G422" i="1"/>
  <c r="I422" i="1" s="1"/>
  <c r="M422" i="3" s="1"/>
  <c r="E422" i="1"/>
  <c r="D422" i="1"/>
  <c r="F422" i="1"/>
  <c r="K422" i="3" s="1"/>
  <c r="G414" i="1"/>
  <c r="I414" i="1" s="1"/>
  <c r="M414" i="3" s="1"/>
  <c r="E414" i="1"/>
  <c r="D414" i="1"/>
  <c r="F414" i="1"/>
  <c r="K414" i="3" s="1"/>
  <c r="G406" i="1"/>
  <c r="I406" i="1" s="1"/>
  <c r="M406" i="3" s="1"/>
  <c r="E406" i="1"/>
  <c r="F406" i="1"/>
  <c r="K406" i="3" s="1"/>
  <c r="D406" i="1"/>
  <c r="C406" i="1"/>
  <c r="G398" i="1"/>
  <c r="I398" i="1" s="1"/>
  <c r="M398" i="3" s="1"/>
  <c r="E398" i="1"/>
  <c r="D398" i="1"/>
  <c r="F398" i="1"/>
  <c r="K398" i="3" s="1"/>
  <c r="C398" i="1"/>
  <c r="G390" i="1"/>
  <c r="I390" i="1" s="1"/>
  <c r="M390" i="3" s="1"/>
  <c r="E390" i="1"/>
  <c r="D390" i="1"/>
  <c r="F390" i="1"/>
  <c r="K390" i="3" s="1"/>
  <c r="B390" i="1"/>
  <c r="L390" i="3" s="1"/>
  <c r="G382" i="1"/>
  <c r="I382" i="1" s="1"/>
  <c r="M382" i="3" s="1"/>
  <c r="E382" i="1"/>
  <c r="F382" i="1"/>
  <c r="K382" i="3" s="1"/>
  <c r="D382" i="1"/>
  <c r="B382" i="1"/>
  <c r="L382" i="3" s="1"/>
  <c r="G374" i="1"/>
  <c r="I374" i="1" s="1"/>
  <c r="M374" i="3" s="1"/>
  <c r="F374" i="1"/>
  <c r="K374" i="3" s="1"/>
  <c r="E374" i="1"/>
  <c r="D374" i="1"/>
  <c r="B374" i="1"/>
  <c r="L374" i="3" s="1"/>
  <c r="G366" i="1"/>
  <c r="I366" i="1" s="1"/>
  <c r="M366" i="3" s="1"/>
  <c r="F366" i="1"/>
  <c r="K366" i="3" s="1"/>
  <c r="E366" i="1"/>
  <c r="D366" i="1"/>
  <c r="C366" i="1"/>
  <c r="B366" i="1"/>
  <c r="L366" i="3" s="1"/>
  <c r="B464" i="1"/>
  <c r="L464" i="3" s="1"/>
  <c r="B456" i="1"/>
  <c r="L456" i="3" s="1"/>
  <c r="B448" i="1"/>
  <c r="L448" i="3" s="1"/>
  <c r="B440" i="1"/>
  <c r="L440" i="3" s="1"/>
  <c r="B432" i="1"/>
  <c r="L432" i="3" s="1"/>
  <c r="B424" i="1"/>
  <c r="L424" i="3" s="1"/>
  <c r="B416" i="1"/>
  <c r="L416" i="3" s="1"/>
  <c r="B408" i="1"/>
  <c r="L408" i="3" s="1"/>
  <c r="B400" i="1"/>
  <c r="L400" i="3" s="1"/>
  <c r="B392" i="1"/>
  <c r="L392" i="3" s="1"/>
  <c r="B383" i="1"/>
  <c r="L383" i="3" s="1"/>
  <c r="B352" i="1"/>
  <c r="L352" i="3" s="1"/>
  <c r="B340" i="1"/>
  <c r="L340" i="3" s="1"/>
  <c r="B320" i="1"/>
  <c r="L320" i="3" s="1"/>
  <c r="B308" i="1"/>
  <c r="L308" i="3" s="1"/>
  <c r="B288" i="1"/>
  <c r="L288" i="3" s="1"/>
  <c r="B276" i="1"/>
  <c r="L276" i="3" s="1"/>
  <c r="B256" i="1"/>
  <c r="L256" i="3" s="1"/>
  <c r="B244" i="1"/>
  <c r="L244" i="3" s="1"/>
  <c r="B234" i="1"/>
  <c r="L234" i="3" s="1"/>
  <c r="B224" i="1"/>
  <c r="L224" i="3" s="1"/>
  <c r="B212" i="1"/>
  <c r="L212" i="3" s="1"/>
  <c r="B202" i="1"/>
  <c r="L202" i="3" s="1"/>
  <c r="B192" i="1"/>
  <c r="L192" i="3" s="1"/>
  <c r="B178" i="1"/>
  <c r="L178" i="3" s="1"/>
  <c r="B165" i="1"/>
  <c r="L165" i="3" s="1"/>
  <c r="B153" i="1"/>
  <c r="L153" i="3" s="1"/>
  <c r="B140" i="1"/>
  <c r="L140" i="3" s="1"/>
  <c r="B89" i="1"/>
  <c r="L89" i="3" s="1"/>
  <c r="B76" i="1"/>
  <c r="L76" i="3" s="1"/>
  <c r="B64" i="1"/>
  <c r="L64" i="3" s="1"/>
  <c r="B50" i="1"/>
  <c r="L50" i="3" s="1"/>
  <c r="B37" i="1"/>
  <c r="L37" i="3" s="1"/>
  <c r="B25" i="1"/>
  <c r="L25" i="3" s="1"/>
  <c r="B12" i="1"/>
  <c r="L12" i="3" s="1"/>
  <c r="C467" i="1"/>
  <c r="C440" i="1"/>
  <c r="C400" i="1"/>
  <c r="C382" i="1"/>
  <c r="C296" i="1"/>
  <c r="C264" i="1"/>
  <c r="C192" i="1"/>
  <c r="C160" i="1"/>
  <c r="C56" i="1"/>
  <c r="C20" i="1"/>
  <c r="D399" i="1"/>
  <c r="D317" i="1"/>
  <c r="D213" i="1"/>
  <c r="E257" i="1"/>
  <c r="D88" i="1"/>
  <c r="I106" i="3" l="1"/>
  <c r="H106" i="3"/>
  <c r="F106" i="3"/>
  <c r="G106" i="3"/>
  <c r="E106" i="3"/>
  <c r="D106" i="3"/>
  <c r="B106" i="3"/>
  <c r="C106" i="3"/>
  <c r="I422" i="3"/>
  <c r="H422" i="3"/>
  <c r="G422" i="3"/>
  <c r="E422" i="3"/>
  <c r="F422" i="3"/>
  <c r="D422" i="3"/>
  <c r="C422" i="3"/>
  <c r="B422" i="3"/>
  <c r="H32" i="3"/>
  <c r="I32" i="3"/>
  <c r="F32" i="3"/>
  <c r="G32" i="3"/>
  <c r="E32" i="3"/>
  <c r="D32" i="3"/>
  <c r="B32" i="3"/>
  <c r="C32" i="3"/>
  <c r="H41" i="3"/>
  <c r="I41" i="3"/>
  <c r="G41" i="3"/>
  <c r="F41" i="3"/>
  <c r="E41" i="3"/>
  <c r="D41" i="3"/>
  <c r="C41" i="3"/>
  <c r="B41" i="3"/>
  <c r="I26" i="3"/>
  <c r="G26" i="3"/>
  <c r="F26" i="3"/>
  <c r="H26" i="3"/>
  <c r="E26" i="3"/>
  <c r="D26" i="3"/>
  <c r="B26" i="3"/>
  <c r="C26" i="3"/>
  <c r="I260" i="3"/>
  <c r="H260" i="3"/>
  <c r="G260" i="3"/>
  <c r="F260" i="3"/>
  <c r="E260" i="3"/>
  <c r="B260" i="3"/>
  <c r="D260" i="3"/>
  <c r="C260" i="3"/>
  <c r="I208" i="3"/>
  <c r="H208" i="3"/>
  <c r="G208" i="3"/>
  <c r="F208" i="3"/>
  <c r="E208" i="3"/>
  <c r="B208" i="3"/>
  <c r="C208" i="3"/>
  <c r="D208" i="3"/>
  <c r="H112" i="3"/>
  <c r="I112" i="3"/>
  <c r="F112" i="3"/>
  <c r="G112" i="3"/>
  <c r="E112" i="3"/>
  <c r="D112" i="3"/>
  <c r="B112" i="3"/>
  <c r="C112" i="3"/>
  <c r="I357" i="3"/>
  <c r="H357" i="3"/>
  <c r="G357" i="3"/>
  <c r="F357" i="3"/>
  <c r="E357" i="3"/>
  <c r="D357" i="3"/>
  <c r="C357" i="3"/>
  <c r="B357" i="3"/>
  <c r="H57" i="3"/>
  <c r="I57" i="3"/>
  <c r="G57" i="3"/>
  <c r="F57" i="3"/>
  <c r="E57" i="3"/>
  <c r="D57" i="3"/>
  <c r="C57" i="3"/>
  <c r="B57" i="3"/>
  <c r="I448" i="3"/>
  <c r="G448" i="3"/>
  <c r="F448" i="3"/>
  <c r="E448" i="3"/>
  <c r="H448" i="3"/>
  <c r="D448" i="3"/>
  <c r="C448" i="3"/>
  <c r="B448" i="3"/>
  <c r="H250" i="3"/>
  <c r="I250" i="3"/>
  <c r="F250" i="3"/>
  <c r="G250" i="3"/>
  <c r="D250" i="3"/>
  <c r="E250" i="3"/>
  <c r="B250" i="3"/>
  <c r="C250" i="3"/>
  <c r="I82" i="3"/>
  <c r="H82" i="3"/>
  <c r="G82" i="3"/>
  <c r="E82" i="3"/>
  <c r="D82" i="3"/>
  <c r="F82" i="3"/>
  <c r="B82" i="3"/>
  <c r="C82" i="3"/>
  <c r="I323" i="3"/>
  <c r="H323" i="3"/>
  <c r="G323" i="3"/>
  <c r="F323" i="3"/>
  <c r="E323" i="3"/>
  <c r="B323" i="3"/>
  <c r="C323" i="3"/>
  <c r="D323" i="3"/>
  <c r="I139" i="3"/>
  <c r="G139" i="3"/>
  <c r="H139" i="3"/>
  <c r="F139" i="3"/>
  <c r="D139" i="3"/>
  <c r="B139" i="3"/>
  <c r="C139" i="3"/>
  <c r="E139" i="3"/>
  <c r="I51" i="3"/>
  <c r="G51" i="3"/>
  <c r="H51" i="3"/>
  <c r="F51" i="3"/>
  <c r="D51" i="3"/>
  <c r="E51" i="3"/>
  <c r="B51" i="3"/>
  <c r="C51" i="3"/>
  <c r="I414" i="3"/>
  <c r="H414" i="3"/>
  <c r="G414" i="3"/>
  <c r="F414" i="3"/>
  <c r="E414" i="3"/>
  <c r="D414" i="3"/>
  <c r="C414" i="3"/>
  <c r="B414" i="3"/>
  <c r="I276" i="3"/>
  <c r="H276" i="3"/>
  <c r="G276" i="3"/>
  <c r="F276" i="3"/>
  <c r="E276" i="3"/>
  <c r="D276" i="3"/>
  <c r="B276" i="3"/>
  <c r="C276" i="3"/>
  <c r="I316" i="3"/>
  <c r="H316" i="3"/>
  <c r="G316" i="3"/>
  <c r="F316" i="3"/>
  <c r="B316" i="3"/>
  <c r="D316" i="3"/>
  <c r="E316" i="3"/>
  <c r="C316" i="3"/>
  <c r="I356" i="3"/>
  <c r="H356" i="3"/>
  <c r="G356" i="3"/>
  <c r="F356" i="3"/>
  <c r="E356" i="3"/>
  <c r="B356" i="3"/>
  <c r="D356" i="3"/>
  <c r="C356" i="3"/>
  <c r="I168" i="3"/>
  <c r="H168" i="3"/>
  <c r="E168" i="3"/>
  <c r="D168" i="3"/>
  <c r="G168" i="3"/>
  <c r="F168" i="3"/>
  <c r="B168" i="3"/>
  <c r="C168" i="3"/>
  <c r="I232" i="3"/>
  <c r="H232" i="3"/>
  <c r="G232" i="3"/>
  <c r="E232" i="3"/>
  <c r="F232" i="3"/>
  <c r="B232" i="3"/>
  <c r="D232" i="3"/>
  <c r="C232" i="3"/>
  <c r="H16" i="3"/>
  <c r="I16" i="3"/>
  <c r="G16" i="3"/>
  <c r="F16" i="3"/>
  <c r="E16" i="3"/>
  <c r="D16" i="3"/>
  <c r="B16" i="3"/>
  <c r="C16" i="3"/>
  <c r="H72" i="3"/>
  <c r="I72" i="3"/>
  <c r="G72" i="3"/>
  <c r="F72" i="3"/>
  <c r="E72" i="3"/>
  <c r="D72" i="3"/>
  <c r="B72" i="3"/>
  <c r="C72" i="3"/>
  <c r="I431" i="3"/>
  <c r="H431" i="3"/>
  <c r="G431" i="3"/>
  <c r="F431" i="3"/>
  <c r="E431" i="3"/>
  <c r="C431" i="3"/>
  <c r="D431" i="3"/>
  <c r="B431" i="3"/>
  <c r="I293" i="3"/>
  <c r="H293" i="3"/>
  <c r="G293" i="3"/>
  <c r="F293" i="3"/>
  <c r="E293" i="3"/>
  <c r="B293" i="3"/>
  <c r="D293" i="3"/>
  <c r="C293" i="3"/>
  <c r="I169" i="3"/>
  <c r="H169" i="3"/>
  <c r="F169" i="3"/>
  <c r="E169" i="3"/>
  <c r="G169" i="3"/>
  <c r="D169" i="3"/>
  <c r="C169" i="3"/>
  <c r="B169" i="3"/>
  <c r="H33" i="3"/>
  <c r="G33" i="3"/>
  <c r="F33" i="3"/>
  <c r="I33" i="3"/>
  <c r="E33" i="3"/>
  <c r="D33" i="3"/>
  <c r="C33" i="3"/>
  <c r="B33" i="3"/>
  <c r="I355" i="3"/>
  <c r="H355" i="3"/>
  <c r="G355" i="3"/>
  <c r="F355" i="3"/>
  <c r="E355" i="3"/>
  <c r="C355" i="3"/>
  <c r="D355" i="3"/>
  <c r="B355" i="3"/>
  <c r="I284" i="3"/>
  <c r="H284" i="3"/>
  <c r="G284" i="3"/>
  <c r="F284" i="3"/>
  <c r="E284" i="3"/>
  <c r="D284" i="3"/>
  <c r="B284" i="3"/>
  <c r="C284" i="3"/>
  <c r="I240" i="3"/>
  <c r="H240" i="3"/>
  <c r="G240" i="3"/>
  <c r="F240" i="3"/>
  <c r="E240" i="3"/>
  <c r="B240" i="3"/>
  <c r="D240" i="3"/>
  <c r="C240" i="3"/>
  <c r="I447" i="3"/>
  <c r="H447" i="3"/>
  <c r="G447" i="3"/>
  <c r="F447" i="3"/>
  <c r="E447" i="3"/>
  <c r="C447" i="3"/>
  <c r="D447" i="3"/>
  <c r="B447" i="3"/>
  <c r="I185" i="3"/>
  <c r="F185" i="3"/>
  <c r="H185" i="3"/>
  <c r="G185" i="3"/>
  <c r="E185" i="3"/>
  <c r="D185" i="3"/>
  <c r="C185" i="3"/>
  <c r="B185" i="3"/>
  <c r="I381" i="3"/>
  <c r="H381" i="3"/>
  <c r="G381" i="3"/>
  <c r="F381" i="3"/>
  <c r="E381" i="3"/>
  <c r="C381" i="3"/>
  <c r="D381" i="3"/>
  <c r="B381" i="3"/>
  <c r="I332" i="3"/>
  <c r="H332" i="3"/>
  <c r="G332" i="3"/>
  <c r="F332" i="3"/>
  <c r="E332" i="3"/>
  <c r="B332" i="3"/>
  <c r="D332" i="3"/>
  <c r="C332" i="3"/>
  <c r="I212" i="3"/>
  <c r="H212" i="3"/>
  <c r="G212" i="3"/>
  <c r="F212" i="3"/>
  <c r="E212" i="3"/>
  <c r="D212" i="3"/>
  <c r="B212" i="3"/>
  <c r="C212" i="3"/>
  <c r="I368" i="3"/>
  <c r="H368" i="3"/>
  <c r="G368" i="3"/>
  <c r="F368" i="3"/>
  <c r="E368" i="3"/>
  <c r="B368" i="3"/>
  <c r="D368" i="3"/>
  <c r="C368" i="3"/>
  <c r="I83" i="3"/>
  <c r="G83" i="3"/>
  <c r="H83" i="3"/>
  <c r="F83" i="3"/>
  <c r="E83" i="3"/>
  <c r="D83" i="3"/>
  <c r="B83" i="3"/>
  <c r="C83" i="3"/>
  <c r="I324" i="3"/>
  <c r="H324" i="3"/>
  <c r="G324" i="3"/>
  <c r="F324" i="3"/>
  <c r="E324" i="3"/>
  <c r="B324" i="3"/>
  <c r="C324" i="3"/>
  <c r="D324" i="3"/>
  <c r="H144" i="3"/>
  <c r="I144" i="3"/>
  <c r="G144" i="3"/>
  <c r="F144" i="3"/>
  <c r="E144" i="3"/>
  <c r="D144" i="3"/>
  <c r="B144" i="3"/>
  <c r="C144" i="3"/>
  <c r="I146" i="3"/>
  <c r="H146" i="3"/>
  <c r="F146" i="3"/>
  <c r="G146" i="3"/>
  <c r="E146" i="3"/>
  <c r="D146" i="3"/>
  <c r="B146" i="3"/>
  <c r="C146" i="3"/>
  <c r="I364" i="3"/>
  <c r="H364" i="3"/>
  <c r="G364" i="3"/>
  <c r="F364" i="3"/>
  <c r="E364" i="3"/>
  <c r="B364" i="3"/>
  <c r="D364" i="3"/>
  <c r="C364" i="3"/>
  <c r="I352" i="3"/>
  <c r="G352" i="3"/>
  <c r="H352" i="3"/>
  <c r="F352" i="3"/>
  <c r="E352" i="3"/>
  <c r="B352" i="3"/>
  <c r="D352" i="3"/>
  <c r="C352" i="3"/>
  <c r="H186" i="3"/>
  <c r="I186" i="3"/>
  <c r="F186" i="3"/>
  <c r="G186" i="3"/>
  <c r="D186" i="3"/>
  <c r="E186" i="3"/>
  <c r="B186" i="3"/>
  <c r="C186" i="3"/>
  <c r="I248" i="3"/>
  <c r="H248" i="3"/>
  <c r="E248" i="3"/>
  <c r="G248" i="3"/>
  <c r="F248" i="3"/>
  <c r="B248" i="3"/>
  <c r="C248" i="3"/>
  <c r="D248" i="3"/>
  <c r="I463" i="3"/>
  <c r="H463" i="3"/>
  <c r="G463" i="3"/>
  <c r="F463" i="3"/>
  <c r="E463" i="3"/>
  <c r="C463" i="3"/>
  <c r="D463" i="3"/>
  <c r="B463" i="3"/>
  <c r="H218" i="3"/>
  <c r="I218" i="3"/>
  <c r="F218" i="3"/>
  <c r="G218" i="3"/>
  <c r="E218" i="3"/>
  <c r="D218" i="3"/>
  <c r="B218" i="3"/>
  <c r="C218" i="3"/>
  <c r="I377" i="3"/>
  <c r="F377" i="3"/>
  <c r="H377" i="3"/>
  <c r="E377" i="3"/>
  <c r="G377" i="3"/>
  <c r="C377" i="3"/>
  <c r="D377" i="3"/>
  <c r="B377" i="3"/>
  <c r="I268" i="3"/>
  <c r="H268" i="3"/>
  <c r="G268" i="3"/>
  <c r="F268" i="3"/>
  <c r="E268" i="3"/>
  <c r="D268" i="3"/>
  <c r="B268" i="3"/>
  <c r="C268" i="3"/>
  <c r="I216" i="3"/>
  <c r="H216" i="3"/>
  <c r="E216" i="3"/>
  <c r="G216" i="3"/>
  <c r="B216" i="3"/>
  <c r="D216" i="3"/>
  <c r="F216" i="3"/>
  <c r="C216" i="3"/>
  <c r="H161" i="3"/>
  <c r="G161" i="3"/>
  <c r="F161" i="3"/>
  <c r="I161" i="3"/>
  <c r="E161" i="3"/>
  <c r="D161" i="3"/>
  <c r="C161" i="3"/>
  <c r="B161" i="3"/>
  <c r="I18" i="3"/>
  <c r="H18" i="3"/>
  <c r="G18" i="3"/>
  <c r="F18" i="3"/>
  <c r="E18" i="3"/>
  <c r="D18" i="3"/>
  <c r="B18" i="3"/>
  <c r="C18" i="3"/>
  <c r="I171" i="3"/>
  <c r="H171" i="3"/>
  <c r="G171" i="3"/>
  <c r="F171" i="3"/>
  <c r="E171" i="3"/>
  <c r="D171" i="3"/>
  <c r="B171" i="3"/>
  <c r="C171" i="3"/>
  <c r="I200" i="3"/>
  <c r="H200" i="3"/>
  <c r="E200" i="3"/>
  <c r="G200" i="3"/>
  <c r="D200" i="3"/>
  <c r="F200" i="3"/>
  <c r="B200" i="3"/>
  <c r="C200" i="3"/>
  <c r="H80" i="3"/>
  <c r="I80" i="3"/>
  <c r="G80" i="3"/>
  <c r="F80" i="3"/>
  <c r="E80" i="3"/>
  <c r="D80" i="3"/>
  <c r="B80" i="3"/>
  <c r="C80" i="3"/>
  <c r="I325" i="3"/>
  <c r="H325" i="3"/>
  <c r="G325" i="3"/>
  <c r="F325" i="3"/>
  <c r="E325" i="3"/>
  <c r="D325" i="3"/>
  <c r="C325" i="3"/>
  <c r="B325" i="3"/>
  <c r="H20" i="3"/>
  <c r="I20" i="3"/>
  <c r="G20" i="3"/>
  <c r="F20" i="3"/>
  <c r="E20" i="3"/>
  <c r="D20" i="3"/>
  <c r="B20" i="3"/>
  <c r="C20" i="3"/>
  <c r="I376" i="3"/>
  <c r="H376" i="3"/>
  <c r="E376" i="3"/>
  <c r="G376" i="3"/>
  <c r="F376" i="3"/>
  <c r="B376" i="3"/>
  <c r="D376" i="3"/>
  <c r="C376" i="3"/>
  <c r="I227" i="3"/>
  <c r="H227" i="3"/>
  <c r="G227" i="3"/>
  <c r="F227" i="3"/>
  <c r="D227" i="3"/>
  <c r="B227" i="3"/>
  <c r="C227" i="3"/>
  <c r="E227" i="3"/>
  <c r="I292" i="3"/>
  <c r="H292" i="3"/>
  <c r="G292" i="3"/>
  <c r="F292" i="3"/>
  <c r="E292" i="3"/>
  <c r="B292" i="3"/>
  <c r="D292" i="3"/>
  <c r="C292" i="3"/>
  <c r="H40" i="3"/>
  <c r="I40" i="3"/>
  <c r="G40" i="3"/>
  <c r="F40" i="3"/>
  <c r="E40" i="3"/>
  <c r="D40" i="3"/>
  <c r="B40" i="3"/>
  <c r="C40" i="3"/>
  <c r="I209" i="3"/>
  <c r="H209" i="3"/>
  <c r="G209" i="3"/>
  <c r="F209" i="3"/>
  <c r="E209" i="3"/>
  <c r="D209" i="3"/>
  <c r="C209" i="3"/>
  <c r="B209" i="3"/>
  <c r="H148" i="3"/>
  <c r="I148" i="3"/>
  <c r="G148" i="3"/>
  <c r="F148" i="3"/>
  <c r="E148" i="3"/>
  <c r="D148" i="3"/>
  <c r="B148" i="3"/>
  <c r="C148" i="3"/>
  <c r="H76" i="3"/>
  <c r="I76" i="3"/>
  <c r="G76" i="3"/>
  <c r="F76" i="3"/>
  <c r="E76" i="3"/>
  <c r="D76" i="3"/>
  <c r="B76" i="3"/>
  <c r="C76" i="3"/>
  <c r="I392" i="3"/>
  <c r="H392" i="3"/>
  <c r="E392" i="3"/>
  <c r="G392" i="3"/>
  <c r="F392" i="3"/>
  <c r="D392" i="3"/>
  <c r="C392" i="3"/>
  <c r="B392" i="3"/>
  <c r="I58" i="3"/>
  <c r="G58" i="3"/>
  <c r="H58" i="3"/>
  <c r="F58" i="3"/>
  <c r="D58" i="3"/>
  <c r="B58" i="3"/>
  <c r="C58" i="3"/>
  <c r="E58" i="3"/>
  <c r="I259" i="3"/>
  <c r="H259" i="3"/>
  <c r="G259" i="3"/>
  <c r="F259" i="3"/>
  <c r="E259" i="3"/>
  <c r="B259" i="3"/>
  <c r="C259" i="3"/>
  <c r="D259" i="3"/>
  <c r="I243" i="3"/>
  <c r="H243" i="3"/>
  <c r="G243" i="3"/>
  <c r="F243" i="3"/>
  <c r="E243" i="3"/>
  <c r="D243" i="3"/>
  <c r="B243" i="3"/>
  <c r="C243" i="3"/>
  <c r="I374" i="3"/>
  <c r="H374" i="3"/>
  <c r="G374" i="3"/>
  <c r="E374" i="3"/>
  <c r="F374" i="3"/>
  <c r="D374" i="3"/>
  <c r="B374" i="3"/>
  <c r="C374" i="3"/>
  <c r="I300" i="3"/>
  <c r="H300" i="3"/>
  <c r="G300" i="3"/>
  <c r="F300" i="3"/>
  <c r="E300" i="3"/>
  <c r="B300" i="3"/>
  <c r="D300" i="3"/>
  <c r="C300" i="3"/>
  <c r="I348" i="3"/>
  <c r="H348" i="3"/>
  <c r="G348" i="3"/>
  <c r="F348" i="3"/>
  <c r="B348" i="3"/>
  <c r="E348" i="3"/>
  <c r="D348" i="3"/>
  <c r="C348" i="3"/>
  <c r="H160" i="3"/>
  <c r="I160" i="3"/>
  <c r="G160" i="3"/>
  <c r="F160" i="3"/>
  <c r="E160" i="3"/>
  <c r="D160" i="3"/>
  <c r="B160" i="3"/>
  <c r="C160" i="3"/>
  <c r="H8" i="3"/>
  <c r="I8" i="3"/>
  <c r="G8" i="3"/>
  <c r="F8" i="3"/>
  <c r="E8" i="3"/>
  <c r="D8" i="3"/>
  <c r="B8" i="3"/>
  <c r="C8" i="3"/>
  <c r="H64" i="3"/>
  <c r="I64" i="3"/>
  <c r="F64" i="3"/>
  <c r="E64" i="3"/>
  <c r="G64" i="3"/>
  <c r="D64" i="3"/>
  <c r="B64" i="3"/>
  <c r="C64" i="3"/>
  <c r="H120" i="3"/>
  <c r="I120" i="3"/>
  <c r="G120" i="3"/>
  <c r="F120" i="3"/>
  <c r="E120" i="3"/>
  <c r="D120" i="3"/>
  <c r="B120" i="3"/>
  <c r="C120" i="3"/>
  <c r="I261" i="3"/>
  <c r="H261" i="3"/>
  <c r="G261" i="3"/>
  <c r="F261" i="3"/>
  <c r="E261" i="3"/>
  <c r="D261" i="3"/>
  <c r="C261" i="3"/>
  <c r="B261" i="3"/>
  <c r="I241" i="3"/>
  <c r="H241" i="3"/>
  <c r="G241" i="3"/>
  <c r="F241" i="3"/>
  <c r="E241" i="3"/>
  <c r="D241" i="3"/>
  <c r="C241" i="3"/>
  <c r="B241" i="3"/>
  <c r="H137" i="3"/>
  <c r="I137" i="3"/>
  <c r="F137" i="3"/>
  <c r="G137" i="3"/>
  <c r="E137" i="3"/>
  <c r="D137" i="3"/>
  <c r="C137" i="3"/>
  <c r="B137" i="3"/>
  <c r="I180" i="3"/>
  <c r="H180" i="3"/>
  <c r="G180" i="3"/>
  <c r="F180" i="3"/>
  <c r="E180" i="3"/>
  <c r="D180" i="3"/>
  <c r="B180" i="3"/>
  <c r="C180" i="3"/>
  <c r="H84" i="3"/>
  <c r="I84" i="3"/>
  <c r="G84" i="3"/>
  <c r="F84" i="3"/>
  <c r="E84" i="3"/>
  <c r="D84" i="3"/>
  <c r="B84" i="3"/>
  <c r="C84" i="3"/>
  <c r="A1762" i="1"/>
  <c r="A1754" i="1"/>
  <c r="A1753" i="1"/>
  <c r="A1751" i="1"/>
  <c r="A1748" i="1"/>
  <c r="A1744" i="1"/>
  <c r="A1736" i="1"/>
  <c r="A1734" i="1"/>
  <c r="A1732" i="1"/>
  <c r="A1731" i="1"/>
  <c r="A1726" i="1"/>
  <c r="A1725" i="1"/>
  <c r="A1723" i="1"/>
  <c r="A1709" i="1"/>
  <c r="A1706" i="1"/>
  <c r="A1703" i="1"/>
  <c r="A1697" i="1"/>
  <c r="A1696" i="1"/>
  <c r="A1694" i="1"/>
  <c r="A1684" i="1"/>
  <c r="A1674" i="1"/>
  <c r="A1667" i="1"/>
  <c r="A1666" i="1"/>
  <c r="A1664" i="1"/>
  <c r="A1662" i="1"/>
  <c r="A1661" i="1"/>
  <c r="A1658" i="1"/>
  <c r="A1656" i="1"/>
  <c r="A1655" i="1"/>
  <c r="A1652" i="1"/>
  <c r="A1650" i="1"/>
  <c r="A1648" i="1"/>
  <c r="A1647" i="1"/>
  <c r="A1634" i="1"/>
  <c r="A1631" i="1"/>
  <c r="A1629" i="1"/>
  <c r="A1628" i="1"/>
  <c r="A1625" i="1"/>
  <c r="A1618" i="1"/>
  <c r="A1612" i="1"/>
  <c r="A1606" i="1"/>
  <c r="A1605" i="1"/>
  <c r="A1603" i="1"/>
  <c r="A1602" i="1"/>
  <c r="A1590" i="1"/>
  <c r="A1587" i="1"/>
  <c r="A1586" i="1"/>
  <c r="A1584" i="1"/>
  <c r="A1582" i="1"/>
  <c r="A1581" i="1"/>
  <c r="A1577" i="1"/>
  <c r="A1573" i="1"/>
  <c r="A1571" i="1"/>
  <c r="A1570" i="1"/>
  <c r="A1565" i="1"/>
  <c r="A1559" i="1"/>
  <c r="A1556" i="1"/>
  <c r="A1550" i="1"/>
  <c r="A1539" i="1"/>
  <c r="A1536" i="1"/>
  <c r="A1535" i="1"/>
  <c r="A1534" i="1"/>
  <c r="A1531" i="1"/>
  <c r="A1530" i="1"/>
  <c r="A1529" i="1"/>
  <c r="A1524" i="1"/>
  <c r="A1517" i="1"/>
  <c r="A1516" i="1"/>
  <c r="A1509" i="1"/>
  <c r="A1506" i="1"/>
  <c r="A1505" i="1"/>
  <c r="A1499" i="1"/>
  <c r="A1498" i="1"/>
  <c r="A1492" i="1"/>
  <c r="A1485" i="1"/>
  <c r="A1484" i="1"/>
  <c r="A1483" i="1"/>
  <c r="A1470" i="1"/>
  <c r="A1457" i="1"/>
  <c r="A1456" i="1"/>
  <c r="A1451" i="1"/>
  <c r="A1436" i="1"/>
  <c r="A1414" i="1"/>
  <c r="A1402" i="1"/>
  <c r="A1398" i="1"/>
  <c r="A1396" i="1"/>
  <c r="A1387" i="1"/>
  <c r="A1386" i="1"/>
  <c r="A1378" i="1"/>
  <c r="A1377" i="1"/>
  <c r="A1372" i="1"/>
  <c r="A1370" i="1"/>
  <c r="A1353" i="1"/>
  <c r="A1351" i="1"/>
  <c r="A1337" i="1"/>
  <c r="A1330" i="1"/>
  <c r="A1311" i="1"/>
  <c r="A1301" i="1"/>
  <c r="A1299" i="1"/>
  <c r="A1282" i="1"/>
  <c r="A1270" i="1"/>
  <c r="A1255" i="1"/>
  <c r="A1247" i="1"/>
  <c r="A1243" i="1"/>
  <c r="A1182" i="1"/>
  <c r="A1180" i="1"/>
  <c r="A1176" i="1"/>
  <c r="A1171" i="1"/>
  <c r="A1166" i="1"/>
  <c r="A1161" i="1"/>
  <c r="A1156" i="1"/>
  <c r="A1150" i="1"/>
  <c r="A1146" i="1"/>
  <c r="A1144" i="1"/>
  <c r="A1140" i="1"/>
  <c r="A1130" i="1"/>
  <c r="A1124" i="1"/>
  <c r="A1123" i="1"/>
  <c r="A1119" i="1"/>
  <c r="A1117" i="1"/>
  <c r="A1116" i="1"/>
  <c r="A1114" i="1"/>
  <c r="A1113" i="1"/>
  <c r="A1112" i="1"/>
  <c r="A1110" i="1"/>
  <c r="A1107" i="1"/>
  <c r="A1106" i="1"/>
  <c r="A1102" i="1"/>
  <c r="A1098" i="1"/>
  <c r="A1097" i="1"/>
  <c r="A1095" i="1"/>
  <c r="A1094" i="1"/>
  <c r="A1091" i="1"/>
  <c r="A1084" i="1"/>
  <c r="A1083" i="1"/>
  <c r="A1077" i="1"/>
  <c r="A1072" i="1"/>
  <c r="A1071" i="1"/>
  <c r="A1068" i="1"/>
  <c r="A1064" i="1"/>
  <c r="A1060" i="1"/>
  <c r="A1057" i="1"/>
  <c r="A1049" i="1"/>
  <c r="A1048" i="1"/>
  <c r="A1046" i="1"/>
  <c r="A1045" i="1"/>
  <c r="A1044" i="1"/>
  <c r="A1043" i="1"/>
  <c r="A1041" i="1"/>
  <c r="A1035" i="1"/>
  <c r="A1034" i="1"/>
  <c r="A1028" i="1"/>
  <c r="A1025" i="1"/>
  <c r="A1024" i="1"/>
  <c r="A1022" i="1"/>
  <c r="A1016" i="1"/>
  <c r="A1011" i="1"/>
  <c r="A1010" i="1"/>
  <c r="A1009" i="1"/>
  <c r="A1006" i="1"/>
  <c r="A1005" i="1"/>
  <c r="A1003" i="1"/>
  <c r="A1002" i="1"/>
  <c r="A989" i="1"/>
  <c r="A982" i="1"/>
  <c r="A981" i="1"/>
  <c r="A974" i="1"/>
  <c r="A973" i="1"/>
  <c r="A971" i="1"/>
  <c r="A969" i="1"/>
  <c r="A947" i="1"/>
  <c r="A941" i="1"/>
  <c r="A937" i="1"/>
  <c r="A936" i="1"/>
  <c r="A932" i="1"/>
  <c r="A925" i="1"/>
  <c r="A918" i="1"/>
  <c r="A917" i="1"/>
  <c r="A916" i="1"/>
  <c r="A915" i="1"/>
  <c r="A913" i="1"/>
  <c r="A902" i="1"/>
  <c r="A901" i="1"/>
  <c r="D500" i="1"/>
  <c r="D362" i="1"/>
  <c r="H902" i="1" l="1"/>
  <c r="J902" i="3" s="1"/>
  <c r="H981" i="1"/>
  <c r="J981" i="3" s="1"/>
  <c r="H989" i="1"/>
  <c r="J989" i="3" s="1"/>
  <c r="H1003" i="1"/>
  <c r="J1003" i="3" s="1"/>
  <c r="H1011" i="1"/>
  <c r="J1011" i="3" s="1"/>
  <c r="H1022" i="1"/>
  <c r="J1022" i="3" s="1"/>
  <c r="H1046" i="1"/>
  <c r="J1046" i="3" s="1"/>
  <c r="H1084" i="1"/>
  <c r="J1084" i="3" s="1"/>
  <c r="H1116" i="1"/>
  <c r="J1116" i="3" s="1"/>
  <c r="H1144" i="1"/>
  <c r="J1144" i="3" s="1"/>
  <c r="H1243" i="1"/>
  <c r="J1243" i="3" s="1"/>
  <c r="H1282" i="1"/>
  <c r="J1282" i="3" s="1"/>
  <c r="H1386" i="1"/>
  <c r="J1386" i="3" s="1"/>
  <c r="H1451" i="1"/>
  <c r="J1451" i="3" s="1"/>
  <c r="H1534" i="1"/>
  <c r="J1534" i="3" s="1"/>
  <c r="H1570" i="1"/>
  <c r="J1570" i="3" s="1"/>
  <c r="H1586" i="1"/>
  <c r="J1586" i="3" s="1"/>
  <c r="H1603" i="1"/>
  <c r="J1603" i="3" s="1"/>
  <c r="H1662" i="1"/>
  <c r="J1662" i="3" s="1"/>
  <c r="H1697" i="1"/>
  <c r="J1697" i="3" s="1"/>
  <c r="H1744" i="1"/>
  <c r="J1744" i="3" s="1"/>
  <c r="H1016" i="1"/>
  <c r="J1016" i="3" s="1"/>
  <c r="H1124" i="1"/>
  <c r="J1124" i="3" s="1"/>
  <c r="H1270" i="1"/>
  <c r="J1270" i="3" s="1"/>
  <c r="H1301" i="1"/>
  <c r="J1301" i="3" s="1"/>
  <c r="H1337" i="1"/>
  <c r="J1337" i="3" s="1"/>
  <c r="H1353" i="1"/>
  <c r="J1353" i="3" s="1"/>
  <c r="H1372" i="1"/>
  <c r="J1372" i="3" s="1"/>
  <c r="H1484" i="1"/>
  <c r="J1484" i="3" s="1"/>
  <c r="H1531" i="1"/>
  <c r="J1531" i="3" s="1"/>
  <c r="H1539" i="1"/>
  <c r="J1539" i="3" s="1"/>
  <c r="H1550" i="1"/>
  <c r="J1550" i="3" s="1"/>
  <c r="H1648" i="1"/>
  <c r="J1648" i="3" s="1"/>
  <c r="H1694" i="1"/>
  <c r="J1694" i="3" s="1"/>
  <c r="H1113" i="1"/>
  <c r="J1113" i="3" s="1"/>
  <c r="H1005" i="1"/>
  <c r="J1005" i="3" s="1"/>
  <c r="H1024" i="1"/>
  <c r="J1024" i="3" s="1"/>
  <c r="H1048" i="1"/>
  <c r="J1048" i="3" s="1"/>
  <c r="H1456" i="1"/>
  <c r="J1456" i="3" s="1"/>
  <c r="H1498" i="1"/>
  <c r="J1498" i="3" s="1"/>
  <c r="H1536" i="1"/>
  <c r="J1536" i="3" s="1"/>
  <c r="H1732" i="1"/>
  <c r="J1732" i="3" s="1"/>
  <c r="H901" i="1"/>
  <c r="J901" i="3" s="1"/>
  <c r="H936" i="1"/>
  <c r="J936" i="3" s="1"/>
  <c r="H974" i="1"/>
  <c r="J974" i="3" s="1"/>
  <c r="H1002" i="1"/>
  <c r="J1002" i="3" s="1"/>
  <c r="H1010" i="1"/>
  <c r="J1010" i="3" s="1"/>
  <c r="H1045" i="1"/>
  <c r="J1045" i="3" s="1"/>
  <c r="H1064" i="1"/>
  <c r="J1064" i="3" s="1"/>
  <c r="H1072" i="1"/>
  <c r="J1072" i="3" s="1"/>
  <c r="H1083" i="1"/>
  <c r="J1083" i="3" s="1"/>
  <c r="H1091" i="1"/>
  <c r="J1091" i="3" s="1"/>
  <c r="H1107" i="1"/>
  <c r="J1107" i="3" s="1"/>
  <c r="H1180" i="1"/>
  <c r="J1180" i="3" s="1"/>
  <c r="H1311" i="1"/>
  <c r="J1311" i="3" s="1"/>
  <c r="H1414" i="1"/>
  <c r="J1414" i="3" s="1"/>
  <c r="H1492" i="1"/>
  <c r="J1492" i="3" s="1"/>
  <c r="H1506" i="1"/>
  <c r="J1506" i="3" s="1"/>
  <c r="H1517" i="1"/>
  <c r="J1517" i="3" s="1"/>
  <c r="H1577" i="1"/>
  <c r="J1577" i="3" s="1"/>
  <c r="H1602" i="1"/>
  <c r="J1602" i="3" s="1"/>
  <c r="H1618" i="1"/>
  <c r="J1618" i="3" s="1"/>
  <c r="H1634" i="1"/>
  <c r="J1634" i="3" s="1"/>
  <c r="H1661" i="1"/>
  <c r="J1661" i="3" s="1"/>
  <c r="H1696" i="1"/>
  <c r="J1696" i="3" s="1"/>
  <c r="H1726" i="1"/>
  <c r="J1726" i="3" s="1"/>
  <c r="H1754" i="1"/>
  <c r="J1754" i="3" s="1"/>
  <c r="H1762" i="1"/>
  <c r="J1762" i="3" s="1"/>
  <c r="H1605" i="1"/>
  <c r="J1605" i="3" s="1"/>
  <c r="H1664" i="1"/>
  <c r="J1664" i="3" s="1"/>
  <c r="H1034" i="1"/>
  <c r="J1034" i="3" s="1"/>
  <c r="H1123" i="1"/>
  <c r="J1123" i="3" s="1"/>
  <c r="H1140" i="1"/>
  <c r="J1140" i="3" s="1"/>
  <c r="H1247" i="1"/>
  <c r="J1247" i="3" s="1"/>
  <c r="H1396" i="1"/>
  <c r="J1396" i="3" s="1"/>
  <c r="H1402" i="1"/>
  <c r="J1402" i="3" s="1"/>
  <c r="H1483" i="1"/>
  <c r="J1483" i="3" s="1"/>
  <c r="H1530" i="1"/>
  <c r="J1530" i="3" s="1"/>
  <c r="H1582" i="1"/>
  <c r="J1582" i="3" s="1"/>
  <c r="H1631" i="1"/>
  <c r="J1631" i="3" s="1"/>
  <c r="H1647" i="1"/>
  <c r="J1647" i="3" s="1"/>
  <c r="H1650" i="1"/>
  <c r="J1650" i="3" s="1"/>
  <c r="H1658" i="1"/>
  <c r="J1658" i="3" s="1"/>
  <c r="H1709" i="1"/>
  <c r="J1709" i="3" s="1"/>
  <c r="H1723" i="1"/>
  <c r="J1723" i="3" s="1"/>
  <c r="H1748" i="1"/>
  <c r="J1748" i="3" s="1"/>
  <c r="H1751" i="1"/>
  <c r="J1751" i="3" s="1"/>
  <c r="H918" i="1"/>
  <c r="J918" i="3" s="1"/>
  <c r="H1043" i="1"/>
  <c r="J1043" i="3" s="1"/>
  <c r="H937" i="1"/>
  <c r="J937" i="3" s="1"/>
  <c r="H969" i="1"/>
  <c r="J969" i="3" s="1"/>
  <c r="H1094" i="1"/>
  <c r="J1094" i="3" s="1"/>
  <c r="H1102" i="1"/>
  <c r="J1102" i="3" s="1"/>
  <c r="H1110" i="1"/>
  <c r="J1110" i="3" s="1"/>
  <c r="H1146" i="1"/>
  <c r="J1146" i="3" s="1"/>
  <c r="H1166" i="1"/>
  <c r="J1166" i="3" s="1"/>
  <c r="H1377" i="1"/>
  <c r="J1377" i="3" s="1"/>
  <c r="H1436" i="1"/>
  <c r="J1436" i="3" s="1"/>
  <c r="H1509" i="1"/>
  <c r="J1509" i="3" s="1"/>
  <c r="H1077" i="1"/>
  <c r="J1077" i="3" s="1"/>
  <c r="H1117" i="1"/>
  <c r="J1117" i="3" s="1"/>
  <c r="H1182" i="1"/>
  <c r="J1182" i="3" s="1"/>
  <c r="H1330" i="1"/>
  <c r="J1330" i="3" s="1"/>
  <c r="H1387" i="1"/>
  <c r="J1387" i="3" s="1"/>
  <c r="H1470" i="1"/>
  <c r="J1470" i="3" s="1"/>
  <c r="H1505" i="1"/>
  <c r="J1505" i="3" s="1"/>
  <c r="H1535" i="1"/>
  <c r="J1535" i="3" s="1"/>
  <c r="H1565" i="1"/>
  <c r="J1565" i="3" s="1"/>
  <c r="H1571" i="1"/>
  <c r="J1571" i="3" s="1"/>
  <c r="H1612" i="1"/>
  <c r="J1612" i="3" s="1"/>
  <c r="H1628" i="1"/>
  <c r="J1628" i="3" s="1"/>
  <c r="H1655" i="1"/>
  <c r="J1655" i="3" s="1"/>
  <c r="H1666" i="1"/>
  <c r="J1666" i="3" s="1"/>
  <c r="H1674" i="1"/>
  <c r="J1674" i="3" s="1"/>
  <c r="H1706" i="1"/>
  <c r="J1706" i="3" s="1"/>
  <c r="H1731" i="1"/>
  <c r="J1731" i="3" s="1"/>
  <c r="H1734" i="1"/>
  <c r="J1734" i="3" s="1"/>
  <c r="H915" i="1"/>
  <c r="J915" i="3" s="1"/>
  <c r="H925" i="1"/>
  <c r="J925" i="3" s="1"/>
  <c r="H1035" i="1"/>
  <c r="J1035" i="3" s="1"/>
  <c r="H1629" i="1"/>
  <c r="J1629" i="3" s="1"/>
  <c r="H1656" i="1"/>
  <c r="J1656" i="3" s="1"/>
  <c r="H1667" i="1"/>
  <c r="J1667" i="3" s="1"/>
  <c r="H917" i="1"/>
  <c r="J917" i="3" s="1"/>
  <c r="H932" i="1"/>
  <c r="J932" i="3" s="1"/>
  <c r="H971" i="1"/>
  <c r="J971" i="3" s="1"/>
  <c r="H1112" i="1"/>
  <c r="J1112" i="3" s="1"/>
  <c r="H982" i="1"/>
  <c r="J982" i="3" s="1"/>
  <c r="H2084" i="1"/>
  <c r="H2086" i="1"/>
  <c r="H2022" i="1"/>
  <c r="H2044" i="1"/>
  <c r="H2085" i="1"/>
  <c r="H2021" i="1"/>
  <c r="H2028" i="1"/>
  <c r="H2067" i="1"/>
  <c r="H1995" i="1"/>
  <c r="H1931" i="1"/>
  <c r="H1867" i="1"/>
  <c r="H1980" i="1"/>
  <c r="H2107" i="1"/>
  <c r="H2090" i="1"/>
  <c r="H2026" i="1"/>
  <c r="H1962" i="1"/>
  <c r="H2121" i="1"/>
  <c r="H2041" i="1"/>
  <c r="H1977" i="1"/>
  <c r="H2089" i="1"/>
  <c r="H2056" i="1"/>
  <c r="H1992" i="1"/>
  <c r="H1928" i="1"/>
  <c r="H1864" i="1"/>
  <c r="H2088" i="1"/>
  <c r="H2063" i="1"/>
  <c r="H1999" i="1"/>
  <c r="H1914" i="1"/>
  <c r="H1850" i="1"/>
  <c r="H1812" i="1"/>
  <c r="J1812" i="3" s="1"/>
  <c r="H1913" i="1"/>
  <c r="H1849" i="1"/>
  <c r="H1832" i="1"/>
  <c r="J1832" i="3" s="1"/>
  <c r="H1808" i="1"/>
  <c r="J1808" i="3" s="1"/>
  <c r="H1919" i="1"/>
  <c r="H1855" i="1"/>
  <c r="H1815" i="1"/>
  <c r="J1815" i="3" s="1"/>
  <c r="H1783" i="1"/>
  <c r="J1783" i="3" s="1"/>
  <c r="H1942" i="1"/>
  <c r="H1878" i="1"/>
  <c r="H1780" i="1"/>
  <c r="J1780" i="3" s="1"/>
  <c r="H1917" i="1"/>
  <c r="H1853" i="1"/>
  <c r="H1789" i="1"/>
  <c r="J1789" i="3" s="1"/>
  <c r="H2012" i="1"/>
  <c r="H2078" i="1"/>
  <c r="H2014" i="1"/>
  <c r="H1988" i="1"/>
  <c r="H2077" i="1"/>
  <c r="H2013" i="1"/>
  <c r="H1964" i="1"/>
  <c r="H2059" i="1"/>
  <c r="H1987" i="1"/>
  <c r="H1923" i="1"/>
  <c r="H1859" i="1"/>
  <c r="H1948" i="1"/>
  <c r="H2091" i="1"/>
  <c r="H2082" i="1"/>
  <c r="H2018" i="1"/>
  <c r="H1954" i="1"/>
  <c r="H2113" i="1"/>
  <c r="H2033" i="1"/>
  <c r="H1969" i="1"/>
  <c r="H2120" i="1"/>
  <c r="H2048" i="1"/>
  <c r="H1984" i="1"/>
  <c r="H1920" i="1"/>
  <c r="H1856" i="1"/>
  <c r="H2119" i="1"/>
  <c r="H2055" i="1"/>
  <c r="H1991" i="1"/>
  <c r="H1906" i="1"/>
  <c r="H1842" i="1"/>
  <c r="H1810" i="1"/>
  <c r="J1810" i="3" s="1"/>
  <c r="H1778" i="1"/>
  <c r="J1778" i="3" s="1"/>
  <c r="H1792" i="1"/>
  <c r="J1792" i="3" s="1"/>
  <c r="H1905" i="1"/>
  <c r="H1841" i="1"/>
  <c r="H1809" i="1"/>
  <c r="J1809" i="3" s="1"/>
  <c r="H1777" i="1"/>
  <c r="J1777" i="3" s="1"/>
  <c r="H1811" i="1"/>
  <c r="J1811" i="3" s="1"/>
  <c r="H1787" i="1"/>
  <c r="J1787" i="3" s="1"/>
  <c r="H1911" i="1"/>
  <c r="H1847" i="1"/>
  <c r="H1827" i="1"/>
  <c r="J1827" i="3" s="1"/>
  <c r="H1934" i="1"/>
  <c r="H1870" i="1"/>
  <c r="H1822" i="1"/>
  <c r="J1822" i="3" s="1"/>
  <c r="H1790" i="1"/>
  <c r="J1790" i="3" s="1"/>
  <c r="H1909" i="1"/>
  <c r="H1845" i="1"/>
  <c r="H1781" i="1"/>
  <c r="J1781" i="3" s="1"/>
  <c r="H1916" i="1"/>
  <c r="H2070" i="1"/>
  <c r="H2006" i="1"/>
  <c r="H1924" i="1"/>
  <c r="H2069" i="1"/>
  <c r="H2005" i="1"/>
  <c r="H1900" i="1"/>
  <c r="H2051" i="1"/>
  <c r="H1979" i="1"/>
  <c r="H1915" i="1"/>
  <c r="H1851" i="1"/>
  <c r="H1932" i="1"/>
  <c r="H2075" i="1"/>
  <c r="H2074" i="1"/>
  <c r="H2010" i="1"/>
  <c r="H1946" i="1"/>
  <c r="H2105" i="1"/>
  <c r="H2025" i="1"/>
  <c r="H1961" i="1"/>
  <c r="H2112" i="1"/>
  <c r="H2040" i="1"/>
  <c r="H1976" i="1"/>
  <c r="H1912" i="1"/>
  <c r="H1848" i="1"/>
  <c r="H2111" i="1"/>
  <c r="H2047" i="1"/>
  <c r="H1983" i="1"/>
  <c r="H1898" i="1"/>
  <c r="H1897" i="1"/>
  <c r="H1788" i="1"/>
  <c r="J1788" i="3" s="1"/>
  <c r="H1903" i="1"/>
  <c r="H1839" i="1"/>
  <c r="H1807" i="1"/>
  <c r="J1807" i="3" s="1"/>
  <c r="H1775" i="1"/>
  <c r="J1775" i="3" s="1"/>
  <c r="H1804" i="1"/>
  <c r="J1804" i="3" s="1"/>
  <c r="H1926" i="1"/>
  <c r="H1862" i="1"/>
  <c r="H1965" i="1"/>
  <c r="H1901" i="1"/>
  <c r="H1837" i="1"/>
  <c r="H1773" i="1"/>
  <c r="J1773" i="3" s="1"/>
  <c r="H1819" i="1"/>
  <c r="J1819" i="3" s="1"/>
  <c r="H2081" i="1"/>
  <c r="H2062" i="1"/>
  <c r="H1998" i="1"/>
  <c r="H2125" i="1"/>
  <c r="H2061" i="1"/>
  <c r="H1997" i="1"/>
  <c r="H1868" i="1"/>
  <c r="H2043" i="1"/>
  <c r="H1971" i="1"/>
  <c r="H1907" i="1"/>
  <c r="H1843" i="1"/>
  <c r="H1884" i="1"/>
  <c r="H2035" i="1"/>
  <c r="H2066" i="1"/>
  <c r="H2002" i="1"/>
  <c r="H2100" i="1"/>
  <c r="H2097" i="1"/>
  <c r="H2017" i="1"/>
  <c r="H2060" i="1"/>
  <c r="H2104" i="1"/>
  <c r="H2032" i="1"/>
  <c r="H1968" i="1"/>
  <c r="H1904" i="1"/>
  <c r="H1840" i="1"/>
  <c r="H2103" i="1"/>
  <c r="H2039" i="1"/>
  <c r="H1975" i="1"/>
  <c r="H1890" i="1"/>
  <c r="H1834" i="1"/>
  <c r="J1834" i="3" s="1"/>
  <c r="H1802" i="1"/>
  <c r="J1802" i="3" s="1"/>
  <c r="H1953" i="1"/>
  <c r="H1889" i="1"/>
  <c r="H1833" i="1"/>
  <c r="J1833" i="3" s="1"/>
  <c r="H1801" i="1"/>
  <c r="J1801" i="3" s="1"/>
  <c r="H1959" i="1"/>
  <c r="H1895" i="1"/>
  <c r="H1784" i="1"/>
  <c r="J1784" i="3" s="1"/>
  <c r="H1918" i="1"/>
  <c r="H1854" i="1"/>
  <c r="H1814" i="1"/>
  <c r="J1814" i="3" s="1"/>
  <c r="H1782" i="1"/>
  <c r="J1782" i="3" s="1"/>
  <c r="H1957" i="1"/>
  <c r="H1893" i="1"/>
  <c r="H1829" i="1"/>
  <c r="J1829" i="3" s="1"/>
  <c r="H1796" i="1"/>
  <c r="J1796" i="3" s="1"/>
  <c r="H1816" i="1"/>
  <c r="J1816" i="3" s="1"/>
  <c r="H2118" i="1"/>
  <c r="H2054" i="1"/>
  <c r="H1990" i="1"/>
  <c r="H2117" i="1"/>
  <c r="H2053" i="1"/>
  <c r="H1989" i="1"/>
  <c r="H1836" i="1"/>
  <c r="H2027" i="1"/>
  <c r="H1963" i="1"/>
  <c r="H1899" i="1"/>
  <c r="H1835" i="1"/>
  <c r="H1876" i="1"/>
  <c r="H2122" i="1"/>
  <c r="H2058" i="1"/>
  <c r="H1994" i="1"/>
  <c r="H2052" i="1"/>
  <c r="H2073" i="1"/>
  <c r="H2009" i="1"/>
  <c r="H2004" i="1"/>
  <c r="H2096" i="1"/>
  <c r="H2024" i="1"/>
  <c r="H1960" i="1"/>
  <c r="H1896" i="1"/>
  <c r="H2124" i="1"/>
  <c r="H2095" i="1"/>
  <c r="H2031" i="1"/>
  <c r="H1967" i="1"/>
  <c r="H1882" i="1"/>
  <c r="H1945" i="1"/>
  <c r="H1881" i="1"/>
  <c r="H1951" i="1"/>
  <c r="H1887" i="1"/>
  <c r="H1831" i="1"/>
  <c r="J1831" i="3" s="1"/>
  <c r="H1799" i="1"/>
  <c r="J1799" i="3" s="1"/>
  <c r="H1910" i="1"/>
  <c r="H1846" i="1"/>
  <c r="H1949" i="1"/>
  <c r="H1885" i="1"/>
  <c r="H1821" i="1"/>
  <c r="J1821" i="3" s="1"/>
  <c r="H1776" i="1"/>
  <c r="J1776" i="3" s="1"/>
  <c r="H1795" i="1"/>
  <c r="J1795" i="3" s="1"/>
  <c r="H2110" i="1"/>
  <c r="H2046" i="1"/>
  <c r="H1982" i="1"/>
  <c r="H2109" i="1"/>
  <c r="H2045" i="1"/>
  <c r="H1981" i="1"/>
  <c r="H2123" i="1"/>
  <c r="H2019" i="1"/>
  <c r="H1955" i="1"/>
  <c r="H1891" i="1"/>
  <c r="H2116" i="1"/>
  <c r="H1852" i="1"/>
  <c r="H2114" i="1"/>
  <c r="H2050" i="1"/>
  <c r="H1986" i="1"/>
  <c r="H1996" i="1"/>
  <c r="H2065" i="1"/>
  <c r="H2001" i="1"/>
  <c r="H1956" i="1"/>
  <c r="H2080" i="1"/>
  <c r="H2016" i="1"/>
  <c r="H1952" i="1"/>
  <c r="H1888" i="1"/>
  <c r="H2068" i="1"/>
  <c r="H2087" i="1"/>
  <c r="H2023" i="1"/>
  <c r="H1938" i="1"/>
  <c r="H1874" i="1"/>
  <c r="H1826" i="1"/>
  <c r="J1826" i="3" s="1"/>
  <c r="H1794" i="1"/>
  <c r="J1794" i="3" s="1"/>
  <c r="H1937" i="1"/>
  <c r="H1873" i="1"/>
  <c r="H1825" i="1"/>
  <c r="J1825" i="3" s="1"/>
  <c r="H1793" i="1"/>
  <c r="J1793" i="3" s="1"/>
  <c r="H1943" i="1"/>
  <c r="H1879" i="1"/>
  <c r="H1966" i="1"/>
  <c r="H1902" i="1"/>
  <c r="H1838" i="1"/>
  <c r="H1806" i="1"/>
  <c r="J1806" i="3" s="1"/>
  <c r="H1774" i="1"/>
  <c r="J1774" i="3" s="1"/>
  <c r="H1941" i="1"/>
  <c r="H1877" i="1"/>
  <c r="H1813" i="1"/>
  <c r="J1813" i="3" s="1"/>
  <c r="H1820" i="1"/>
  <c r="J1820" i="3" s="1"/>
  <c r="H1772" i="1"/>
  <c r="J1772" i="3" s="1"/>
  <c r="H2102" i="1"/>
  <c r="H2038" i="1"/>
  <c r="H1974" i="1"/>
  <c r="H2101" i="1"/>
  <c r="H2037" i="1"/>
  <c r="H1973" i="1"/>
  <c r="H2099" i="1"/>
  <c r="H2011" i="1"/>
  <c r="H1947" i="1"/>
  <c r="H1883" i="1"/>
  <c r="H2076" i="1"/>
  <c r="H1844" i="1"/>
  <c r="H2106" i="1"/>
  <c r="H2042" i="1"/>
  <c r="H1978" i="1"/>
  <c r="H1972" i="1"/>
  <c r="H2057" i="1"/>
  <c r="H1993" i="1"/>
  <c r="H1908" i="1"/>
  <c r="H2072" i="1"/>
  <c r="H2008" i="1"/>
  <c r="H1944" i="1"/>
  <c r="H1880" i="1"/>
  <c r="H2020" i="1"/>
  <c r="H2079" i="1"/>
  <c r="H2015" i="1"/>
  <c r="H1930" i="1"/>
  <c r="H1866" i="1"/>
  <c r="H1929" i="1"/>
  <c r="H1865" i="1"/>
  <c r="H1935" i="1"/>
  <c r="H1871" i="1"/>
  <c r="H1823" i="1"/>
  <c r="J1823" i="3" s="1"/>
  <c r="H1791" i="1"/>
  <c r="J1791" i="3" s="1"/>
  <c r="H1958" i="1"/>
  <c r="H1894" i="1"/>
  <c r="H1824" i="1"/>
  <c r="J1824" i="3" s="1"/>
  <c r="H1933" i="1"/>
  <c r="H1869" i="1"/>
  <c r="H1805" i="1"/>
  <c r="J1805" i="3" s="1"/>
  <c r="H1800" i="1"/>
  <c r="J1800" i="3" s="1"/>
  <c r="H2094" i="1"/>
  <c r="H2030" i="1"/>
  <c r="H2108" i="1"/>
  <c r="H2093" i="1"/>
  <c r="H2029" i="1"/>
  <c r="H2092" i="1"/>
  <c r="H2083" i="1"/>
  <c r="H2003" i="1"/>
  <c r="H1939" i="1"/>
  <c r="H1875" i="1"/>
  <c r="H2036" i="1"/>
  <c r="H2115" i="1"/>
  <c r="H2098" i="1"/>
  <c r="H2034" i="1"/>
  <c r="H1970" i="1"/>
  <c r="H1892" i="1"/>
  <c r="H2049" i="1"/>
  <c r="H1985" i="1"/>
  <c r="H1860" i="1"/>
  <c r="H2064" i="1"/>
  <c r="H2000" i="1"/>
  <c r="H1936" i="1"/>
  <c r="H1872" i="1"/>
  <c r="H1940" i="1"/>
  <c r="H2071" i="1"/>
  <c r="H2007" i="1"/>
  <c r="H1922" i="1"/>
  <c r="H1858" i="1"/>
  <c r="H1818" i="1"/>
  <c r="J1818" i="3" s="1"/>
  <c r="H1786" i="1"/>
  <c r="J1786" i="3" s="1"/>
  <c r="H1921" i="1"/>
  <c r="H1857" i="1"/>
  <c r="H1817" i="1"/>
  <c r="J1817" i="3" s="1"/>
  <c r="H1785" i="1"/>
  <c r="J1785" i="3" s="1"/>
  <c r="H1828" i="1"/>
  <c r="J1828" i="3" s="1"/>
  <c r="H1927" i="1"/>
  <c r="H1863" i="1"/>
  <c r="H1950" i="1"/>
  <c r="H1886" i="1"/>
  <c r="H1830" i="1"/>
  <c r="J1830" i="3" s="1"/>
  <c r="H1798" i="1"/>
  <c r="J1798" i="3" s="1"/>
  <c r="H1803" i="1"/>
  <c r="J1803" i="3" s="1"/>
  <c r="H1925" i="1"/>
  <c r="H1861" i="1"/>
  <c r="H1797" i="1"/>
  <c r="J1797" i="3" s="1"/>
  <c r="H1779" i="1"/>
  <c r="J1779" i="3" s="1"/>
  <c r="H916" i="1"/>
  <c r="J916" i="3" s="1"/>
  <c r="H941" i="1"/>
  <c r="J941" i="3" s="1"/>
  <c r="H947" i="1"/>
  <c r="J947" i="3" s="1"/>
  <c r="H973" i="1"/>
  <c r="J973" i="3" s="1"/>
  <c r="H1009" i="1"/>
  <c r="J1009" i="3" s="1"/>
  <c r="H1028" i="1"/>
  <c r="J1028" i="3" s="1"/>
  <c r="H1044" i="1"/>
  <c r="J1044" i="3" s="1"/>
  <c r="H1060" i="1"/>
  <c r="J1060" i="3" s="1"/>
  <c r="H1071" i="1"/>
  <c r="J1071" i="3" s="1"/>
  <c r="H1098" i="1"/>
  <c r="J1098" i="3" s="1"/>
  <c r="H1106" i="1"/>
  <c r="J1106" i="3" s="1"/>
  <c r="H1114" i="1"/>
  <c r="J1114" i="3" s="1"/>
  <c r="H1150" i="1"/>
  <c r="J1150" i="3" s="1"/>
  <c r="H1156" i="1"/>
  <c r="J1156" i="3" s="1"/>
  <c r="H1171" i="1"/>
  <c r="J1171" i="3" s="1"/>
  <c r="H1398" i="1"/>
  <c r="J1398" i="3" s="1"/>
  <c r="H1485" i="1"/>
  <c r="J1485" i="3" s="1"/>
  <c r="H1516" i="1"/>
  <c r="J1516" i="3" s="1"/>
  <c r="H1524" i="1"/>
  <c r="J1524" i="3" s="1"/>
  <c r="H1584" i="1"/>
  <c r="J1584" i="3" s="1"/>
  <c r="H1587" i="1"/>
  <c r="J1587" i="3" s="1"/>
  <c r="H1590" i="1"/>
  <c r="J1590" i="3" s="1"/>
  <c r="H1625" i="1"/>
  <c r="J1625" i="3" s="1"/>
  <c r="H1652" i="1"/>
  <c r="J1652" i="3" s="1"/>
  <c r="H1703" i="1"/>
  <c r="J1703" i="3" s="1"/>
  <c r="H1725" i="1"/>
  <c r="J1725" i="3" s="1"/>
  <c r="H1753" i="1"/>
  <c r="J1753" i="3" s="1"/>
  <c r="H1097" i="1"/>
  <c r="J1097" i="3" s="1"/>
  <c r="H913" i="1"/>
  <c r="J913" i="3" s="1"/>
  <c r="H1006" i="1"/>
  <c r="J1006" i="3" s="1"/>
  <c r="H1025" i="1"/>
  <c r="J1025" i="3" s="1"/>
  <c r="H1041" i="1"/>
  <c r="J1041" i="3" s="1"/>
  <c r="H1049" i="1"/>
  <c r="J1049" i="3" s="1"/>
  <c r="H1057" i="1"/>
  <c r="J1057" i="3" s="1"/>
  <c r="H1068" i="1"/>
  <c r="J1068" i="3" s="1"/>
  <c r="H1095" i="1"/>
  <c r="J1095" i="3" s="1"/>
  <c r="H1119" i="1"/>
  <c r="J1119" i="3" s="1"/>
  <c r="H1130" i="1"/>
  <c r="J1130" i="3" s="1"/>
  <c r="H1161" i="1"/>
  <c r="J1161" i="3" s="1"/>
  <c r="H1176" i="1"/>
  <c r="J1176" i="3" s="1"/>
  <c r="H1255" i="1"/>
  <c r="J1255" i="3" s="1"/>
  <c r="H1299" i="1"/>
  <c r="J1299" i="3" s="1"/>
  <c r="H1351" i="1"/>
  <c r="J1351" i="3" s="1"/>
  <c r="H1370" i="1"/>
  <c r="J1370" i="3" s="1"/>
  <c r="H1378" i="1"/>
  <c r="J1378" i="3" s="1"/>
  <c r="H1457" i="1"/>
  <c r="J1457" i="3" s="1"/>
  <c r="H1499" i="1"/>
  <c r="J1499" i="3" s="1"/>
  <c r="H1529" i="1"/>
  <c r="J1529" i="3" s="1"/>
  <c r="H1556" i="1"/>
  <c r="J1556" i="3" s="1"/>
  <c r="H1559" i="1"/>
  <c r="J1559" i="3" s="1"/>
  <c r="H1573" i="1"/>
  <c r="J1573" i="3" s="1"/>
  <c r="H1581" i="1"/>
  <c r="J1581" i="3" s="1"/>
  <c r="H1606" i="1"/>
  <c r="J1606" i="3" s="1"/>
  <c r="H1684" i="1"/>
  <c r="J1684" i="3" s="1"/>
  <c r="H1736" i="1"/>
  <c r="J1736" i="3" s="1"/>
  <c r="F1581" i="1"/>
  <c r="K1581" i="3" s="1"/>
  <c r="A1015" i="1"/>
  <c r="H1015" i="1" s="1"/>
  <c r="J1015" i="3" s="1"/>
  <c r="A1638" i="1"/>
  <c r="H1638" i="1" s="1"/>
  <c r="J1638" i="3" s="1"/>
  <c r="A1669" i="1"/>
  <c r="H1669" i="1" s="1"/>
  <c r="J1669" i="3" s="1"/>
  <c r="A943" i="1"/>
  <c r="H943" i="1" s="1"/>
  <c r="J943" i="3" s="1"/>
  <c r="A1359" i="1"/>
  <c r="H1359" i="1" s="1"/>
  <c r="J1359" i="3" s="1"/>
  <c r="A1376" i="1"/>
  <c r="A1448" i="1"/>
  <c r="H1448" i="1" s="1"/>
  <c r="J1448" i="3" s="1"/>
  <c r="A1099" i="1"/>
  <c r="H1099" i="1" s="1"/>
  <c r="J1099" i="3" s="1"/>
  <c r="A1317" i="1"/>
  <c r="A1317" i="3" s="1"/>
  <c r="A907" i="1"/>
  <c r="H907" i="1" s="1"/>
  <c r="J907" i="3" s="1"/>
  <c r="A1510" i="1"/>
  <c r="H1510" i="1" s="1"/>
  <c r="J1510" i="3" s="1"/>
  <c r="A1340" i="1"/>
  <c r="A1340" i="3" s="1"/>
  <c r="A1345" i="1"/>
  <c r="H1345" i="1" s="1"/>
  <c r="J1345" i="3" s="1"/>
  <c r="A1480" i="1"/>
  <c r="A1533" i="1"/>
  <c r="H1533" i="1" s="1"/>
  <c r="J1533" i="3" s="1"/>
  <c r="A1287" i="1"/>
  <c r="B1287" i="1" s="1"/>
  <c r="L1287" i="3" s="1"/>
  <c r="A1039" i="1"/>
  <c r="H1039" i="1" s="1"/>
  <c r="J1039" i="3" s="1"/>
  <c r="A1078" i="1"/>
  <c r="H1078" i="1" s="1"/>
  <c r="J1078" i="3" s="1"/>
  <c r="A1073" i="1"/>
  <c r="A1096" i="1"/>
  <c r="H1096" i="1" s="1"/>
  <c r="J1096" i="3" s="1"/>
  <c r="A1191" i="1"/>
  <c r="H1191" i="1" s="1"/>
  <c r="J1191" i="3" s="1"/>
  <c r="A1192" i="1"/>
  <c r="A1253" i="1"/>
  <c r="H1253" i="1" s="1"/>
  <c r="J1253" i="3" s="1"/>
  <c r="A1054" i="1"/>
  <c r="A1054" i="3" s="1"/>
  <c r="A1055" i="1"/>
  <c r="H1055" i="1" s="1"/>
  <c r="J1055" i="3" s="1"/>
  <c r="A1324" i="1"/>
  <c r="A1292" i="1"/>
  <c r="A1360" i="1"/>
  <c r="H1360" i="1" s="1"/>
  <c r="J1360" i="3" s="1"/>
  <c r="A1434" i="1"/>
  <c r="D1434" i="1" s="1"/>
  <c r="A1202" i="1"/>
  <c r="E1202" i="1" s="1"/>
  <c r="A1088" i="1"/>
  <c r="H1088" i="1" s="1"/>
  <c r="J1088" i="3" s="1"/>
  <c r="A1165" i="1"/>
  <c r="B1165" i="1" s="1"/>
  <c r="L1165" i="3" s="1"/>
  <c r="A1008" i="1"/>
  <c r="A1008" i="3" s="1"/>
  <c r="A1308" i="1"/>
  <c r="H1308" i="1" s="1"/>
  <c r="J1308" i="3" s="1"/>
  <c r="A1014" i="1"/>
  <c r="A1327" i="1"/>
  <c r="D1327" i="1" s="1"/>
  <c r="A1406" i="1"/>
  <c r="A1443" i="1"/>
  <c r="H1443" i="1" s="1"/>
  <c r="J1443" i="3" s="1"/>
  <c r="A1446" i="1"/>
  <c r="D1446" i="1" s="1"/>
  <c r="A1465" i="1"/>
  <c r="H1465" i="1" s="1"/>
  <c r="J1465" i="3" s="1"/>
  <c r="A1459" i="1"/>
  <c r="B1459" i="1" s="1"/>
  <c r="L1459" i="3" s="1"/>
  <c r="A1401" i="1"/>
  <c r="A1294" i="1"/>
  <c r="H1294" i="1" s="1"/>
  <c r="J1294" i="3" s="1"/>
  <c r="A1441" i="1"/>
  <c r="H1441" i="1" s="1"/>
  <c r="J1441" i="3" s="1"/>
  <c r="A1290" i="1"/>
  <c r="A1296" i="1"/>
  <c r="B1296" i="1" s="1"/>
  <c r="L1296" i="3" s="1"/>
  <c r="A1348" i="1"/>
  <c r="H1348" i="1" s="1"/>
  <c r="J1348" i="3" s="1"/>
  <c r="A1430" i="1"/>
  <c r="A1430" i="3" s="1"/>
  <c r="A1310" i="1"/>
  <c r="A1325" i="1"/>
  <c r="H1325" i="1" s="1"/>
  <c r="J1325" i="3" s="1"/>
  <c r="A1403" i="1"/>
  <c r="A1368" i="1"/>
  <c r="D1368" i="1" s="1"/>
  <c r="A1393" i="1"/>
  <c r="A1461" i="1"/>
  <c r="H1461" i="1" s="1"/>
  <c r="J1461" i="3" s="1"/>
  <c r="A1646" i="1"/>
  <c r="H1646" i="1" s="1"/>
  <c r="J1646" i="3" s="1"/>
  <c r="A1668" i="1"/>
  <c r="A1668" i="3" s="1"/>
  <c r="A1623" i="1"/>
  <c r="A1622" i="1"/>
  <c r="A1642" i="1"/>
  <c r="A1649" i="1"/>
  <c r="B1649" i="1" s="1"/>
  <c r="L1649" i="3" s="1"/>
  <c r="A1453" i="1"/>
  <c r="A1474" i="1"/>
  <c r="A1595" i="1"/>
  <c r="D1595" i="1" s="1"/>
  <c r="A1331" i="1"/>
  <c r="H1331" i="1" s="1"/>
  <c r="J1331" i="3" s="1"/>
  <c r="A1344" i="1"/>
  <c r="A1389" i="1"/>
  <c r="H1389" i="1" s="1"/>
  <c r="J1389" i="3" s="1"/>
  <c r="A1464" i="1"/>
  <c r="H1464" i="1" s="1"/>
  <c r="J1464" i="3" s="1"/>
  <c r="A1473" i="1"/>
  <c r="E1473" i="1" s="1"/>
  <c r="A1526" i="1"/>
  <c r="H1526" i="1" s="1"/>
  <c r="J1526" i="3" s="1"/>
  <c r="A1547" i="1"/>
  <c r="A1564" i="1"/>
  <c r="H1564" i="1" s="1"/>
  <c r="J1564" i="3" s="1"/>
  <c r="A1591" i="1"/>
  <c r="H1591" i="1" s="1"/>
  <c r="J1591" i="3" s="1"/>
  <c r="A1597" i="1"/>
  <c r="A1579" i="1"/>
  <c r="B1579" i="1" s="1"/>
  <c r="L1579" i="3" s="1"/>
  <c r="A1568" i="1"/>
  <c r="A1575" i="1"/>
  <c r="A1710" i="1"/>
  <c r="A1728" i="1"/>
  <c r="A1421" i="1"/>
  <c r="B1421" i="1" s="1"/>
  <c r="L1421" i="3" s="1"/>
  <c r="A1563" i="1"/>
  <c r="A1715" i="1"/>
  <c r="A1552" i="1"/>
  <c r="H1552" i="1" s="1"/>
  <c r="J1552" i="3" s="1"/>
  <c r="A1559" i="3"/>
  <c r="B1559" i="1"/>
  <c r="L1559" i="3" s="1"/>
  <c r="D1559" i="1"/>
  <c r="E1559" i="1"/>
  <c r="A1571" i="3"/>
  <c r="B1571" i="1"/>
  <c r="L1571" i="3" s="1"/>
  <c r="D1571" i="1"/>
  <c r="E1571" i="1"/>
  <c r="A1582" i="3"/>
  <c r="B1582" i="1"/>
  <c r="L1582" i="3" s="1"/>
  <c r="D1582" i="1"/>
  <c r="E1582" i="1"/>
  <c r="A1632" i="1"/>
  <c r="H1632" i="1" s="1"/>
  <c r="J1632" i="3" s="1"/>
  <c r="A1700" i="1"/>
  <c r="H1700" i="1" s="1"/>
  <c r="J1700" i="3" s="1"/>
  <c r="A1711" i="1"/>
  <c r="H1711" i="1" s="1"/>
  <c r="J1711" i="3" s="1"/>
  <c r="A1741" i="1"/>
  <c r="H1741" i="1" s="1"/>
  <c r="J1741" i="3" s="1"/>
  <c r="A1747" i="1"/>
  <c r="H1747" i="1" s="1"/>
  <c r="J1747" i="3" s="1"/>
  <c r="A1760" i="1"/>
  <c r="H1760" i="1" s="1"/>
  <c r="J1760" i="3" s="1"/>
  <c r="A963" i="1"/>
  <c r="H963" i="1" s="1"/>
  <c r="J963" i="3" s="1"/>
  <c r="A989" i="3"/>
  <c r="B989" i="1"/>
  <c r="L989" i="3" s="1"/>
  <c r="D989" i="1"/>
  <c r="E989" i="1"/>
  <c r="A995" i="1"/>
  <c r="H995" i="1" s="1"/>
  <c r="J995" i="3" s="1"/>
  <c r="A1044" i="3"/>
  <c r="B1044" i="1"/>
  <c r="L1044" i="3" s="1"/>
  <c r="D1044" i="1"/>
  <c r="E1044" i="1"/>
  <c r="A1048" i="3"/>
  <c r="B1048" i="1"/>
  <c r="L1048" i="3" s="1"/>
  <c r="D1048" i="1"/>
  <c r="E1048" i="1"/>
  <c r="A1071" i="3"/>
  <c r="B1071" i="1"/>
  <c r="L1071" i="3" s="1"/>
  <c r="D1071" i="1"/>
  <c r="E1071" i="1"/>
  <c r="A1133" i="1"/>
  <c r="H1133" i="1" s="1"/>
  <c r="J1133" i="3" s="1"/>
  <c r="A1138" i="1"/>
  <c r="H1138" i="1" s="1"/>
  <c r="J1138" i="3" s="1"/>
  <c r="A1141" i="1"/>
  <c r="H1141" i="1" s="1"/>
  <c r="J1141" i="3" s="1"/>
  <c r="A1161" i="3"/>
  <c r="B1161" i="1"/>
  <c r="L1161" i="3" s="1"/>
  <c r="D1161" i="1"/>
  <c r="E1161" i="1"/>
  <c r="A1170" i="1"/>
  <c r="H1170" i="1" s="1"/>
  <c r="J1170" i="3" s="1"/>
  <c r="A1249" i="1"/>
  <c r="H1249" i="1" s="1"/>
  <c r="J1249" i="3" s="1"/>
  <c r="A918" i="3"/>
  <c r="B918" i="1"/>
  <c r="L918" i="3" s="1"/>
  <c r="D918" i="1"/>
  <c r="E918" i="1"/>
  <c r="A931" i="1"/>
  <c r="H931" i="1" s="1"/>
  <c r="J931" i="3" s="1"/>
  <c r="A976" i="1"/>
  <c r="H976" i="1" s="1"/>
  <c r="J976" i="3" s="1"/>
  <c r="A991" i="1"/>
  <c r="H991" i="1" s="1"/>
  <c r="J991" i="3" s="1"/>
  <c r="A1047" i="1"/>
  <c r="H1047" i="1" s="1"/>
  <c r="J1047" i="3" s="1"/>
  <c r="A1062" i="1"/>
  <c r="H1062" i="1" s="1"/>
  <c r="J1062" i="3" s="1"/>
  <c r="A1070" i="1"/>
  <c r="H1070" i="1" s="1"/>
  <c r="J1070" i="3" s="1"/>
  <c r="A1111" i="1"/>
  <c r="H1111" i="1" s="1"/>
  <c r="J1111" i="3" s="1"/>
  <c r="A1160" i="1"/>
  <c r="H1160" i="1" s="1"/>
  <c r="J1160" i="3" s="1"/>
  <c r="F1161" i="1"/>
  <c r="K1161" i="3" s="1"/>
  <c r="A1168" i="1"/>
  <c r="H1168" i="1" s="1"/>
  <c r="J1168" i="3" s="1"/>
  <c r="A1171" i="3"/>
  <c r="B1171" i="1"/>
  <c r="L1171" i="3" s="1"/>
  <c r="D1171" i="1"/>
  <c r="E1171" i="1"/>
  <c r="A1198" i="1"/>
  <c r="H1198" i="1" s="1"/>
  <c r="J1198" i="3" s="1"/>
  <c r="A1390" i="1"/>
  <c r="H1390" i="1" s="1"/>
  <c r="J1390" i="3" s="1"/>
  <c r="A1467" i="1"/>
  <c r="H1467" i="1" s="1"/>
  <c r="J1467" i="3" s="1"/>
  <c r="A1495" i="1"/>
  <c r="H1495" i="1" s="1"/>
  <c r="J1495" i="3" s="1"/>
  <c r="A1500" i="1"/>
  <c r="H1500" i="1" s="1"/>
  <c r="J1500" i="3" s="1"/>
  <c r="A1516" i="3"/>
  <c r="B1516" i="1"/>
  <c r="L1516" i="3" s="1"/>
  <c r="E1516" i="1"/>
  <c r="D1516" i="1"/>
  <c r="A1520" i="1"/>
  <c r="H1520" i="1" s="1"/>
  <c r="J1520" i="3" s="1"/>
  <c r="A1523" i="1"/>
  <c r="H1523" i="1" s="1"/>
  <c r="J1523" i="3" s="1"/>
  <c r="A1528" i="1"/>
  <c r="H1528" i="1" s="1"/>
  <c r="J1528" i="3" s="1"/>
  <c r="A1532" i="1"/>
  <c r="H1532" i="1" s="1"/>
  <c r="J1532" i="3" s="1"/>
  <c r="A1539" i="3"/>
  <c r="B1539" i="1"/>
  <c r="L1539" i="3" s="1"/>
  <c r="D1539" i="1"/>
  <c r="E1539" i="1"/>
  <c r="A930" i="1"/>
  <c r="H930" i="1" s="1"/>
  <c r="J930" i="3" s="1"/>
  <c r="A947" i="3"/>
  <c r="B947" i="1"/>
  <c r="L947" i="3" s="1"/>
  <c r="D947" i="1"/>
  <c r="E947" i="1"/>
  <c r="A956" i="1"/>
  <c r="H956" i="1" s="1"/>
  <c r="J956" i="3" s="1"/>
  <c r="A962" i="1"/>
  <c r="H962" i="1" s="1"/>
  <c r="J962" i="3" s="1"/>
  <c r="A969" i="3"/>
  <c r="B969" i="1"/>
  <c r="L969" i="3" s="1"/>
  <c r="D969" i="1"/>
  <c r="E969" i="1"/>
  <c r="A970" i="1"/>
  <c r="H970" i="1" s="1"/>
  <c r="J970" i="3" s="1"/>
  <c r="A977" i="1"/>
  <c r="H977" i="1" s="1"/>
  <c r="J977" i="3" s="1"/>
  <c r="A978" i="1"/>
  <c r="H978" i="1" s="1"/>
  <c r="J978" i="3" s="1"/>
  <c r="A980" i="1"/>
  <c r="H980" i="1" s="1"/>
  <c r="J980" i="3" s="1"/>
  <c r="A984" i="1"/>
  <c r="H984" i="1" s="1"/>
  <c r="J984" i="3" s="1"/>
  <c r="A998" i="1"/>
  <c r="H998" i="1" s="1"/>
  <c r="J998" i="3" s="1"/>
  <c r="A1003" i="3"/>
  <c r="B1003" i="1"/>
  <c r="L1003" i="3" s="1"/>
  <c r="D1003" i="1"/>
  <c r="E1003" i="1"/>
  <c r="A1005" i="3"/>
  <c r="B1005" i="1"/>
  <c r="L1005" i="3" s="1"/>
  <c r="E1005" i="1"/>
  <c r="D1005" i="1"/>
  <c r="A1011" i="3"/>
  <c r="B1011" i="1"/>
  <c r="L1011" i="3" s="1"/>
  <c r="E1011" i="1"/>
  <c r="D1011" i="1"/>
  <c r="A1016" i="3"/>
  <c r="B1016" i="1"/>
  <c r="L1016" i="3" s="1"/>
  <c r="D1016" i="1"/>
  <c r="E1016" i="1"/>
  <c r="A1027" i="1"/>
  <c r="H1027" i="1" s="1"/>
  <c r="J1027" i="3" s="1"/>
  <c r="A1034" i="3"/>
  <c r="D1034" i="1"/>
  <c r="B1034" i="1"/>
  <c r="L1034" i="3" s="1"/>
  <c r="E1034" i="1"/>
  <c r="A1039" i="3"/>
  <c r="E1039" i="1"/>
  <c r="A1040" i="1"/>
  <c r="H1040" i="1" s="1"/>
  <c r="J1040" i="3" s="1"/>
  <c r="A1043" i="3"/>
  <c r="B1043" i="1"/>
  <c r="L1043" i="3" s="1"/>
  <c r="D1043" i="1"/>
  <c r="E1043" i="1"/>
  <c r="A1046" i="3"/>
  <c r="B1046" i="1"/>
  <c r="L1046" i="3" s="1"/>
  <c r="D1046" i="1"/>
  <c r="E1046" i="1"/>
  <c r="A1050" i="1"/>
  <c r="H1050" i="1" s="1"/>
  <c r="J1050" i="3" s="1"/>
  <c r="A1051" i="1"/>
  <c r="H1051" i="1" s="1"/>
  <c r="J1051" i="3" s="1"/>
  <c r="A1086" i="1"/>
  <c r="H1086" i="1" s="1"/>
  <c r="J1086" i="3" s="1"/>
  <c r="A1087" i="1"/>
  <c r="H1087" i="1" s="1"/>
  <c r="J1087" i="3" s="1"/>
  <c r="A1118" i="1"/>
  <c r="H1118" i="1" s="1"/>
  <c r="J1118" i="3" s="1"/>
  <c r="A1122" i="1"/>
  <c r="H1122" i="1" s="1"/>
  <c r="J1122" i="3" s="1"/>
  <c r="A1125" i="1"/>
  <c r="H1125" i="1" s="1"/>
  <c r="J1125" i="3" s="1"/>
  <c r="A1130" i="3"/>
  <c r="B1130" i="1"/>
  <c r="L1130" i="3" s="1"/>
  <c r="D1130" i="1"/>
  <c r="E1130" i="1"/>
  <c r="A1153" i="1"/>
  <c r="H1153" i="1" s="1"/>
  <c r="J1153" i="3" s="1"/>
  <c r="A1189" i="1"/>
  <c r="H1189" i="1" s="1"/>
  <c r="J1189" i="3" s="1"/>
  <c r="D1191" i="1"/>
  <c r="E1191" i="1"/>
  <c r="A1200" i="1"/>
  <c r="H1200" i="1" s="1"/>
  <c r="J1200" i="3" s="1"/>
  <c r="A1201" i="1"/>
  <c r="H1201" i="1" s="1"/>
  <c r="J1201" i="3" s="1"/>
  <c r="A1211" i="1"/>
  <c r="H1211" i="1" s="1"/>
  <c r="J1211" i="3" s="1"/>
  <c r="A1212" i="1"/>
  <c r="H1212" i="1" s="1"/>
  <c r="J1212" i="3" s="1"/>
  <c r="A1240" i="1"/>
  <c r="H1240" i="1" s="1"/>
  <c r="J1240" i="3" s="1"/>
  <c r="A1252" i="1"/>
  <c r="H1252" i="1" s="1"/>
  <c r="J1252" i="3" s="1"/>
  <c r="A1257" i="1"/>
  <c r="H1257" i="1" s="1"/>
  <c r="J1257" i="3" s="1"/>
  <c r="A1274" i="1"/>
  <c r="H1274" i="1" s="1"/>
  <c r="J1274" i="3" s="1"/>
  <c r="A1283" i="1"/>
  <c r="H1283" i="1" s="1"/>
  <c r="J1283" i="3" s="1"/>
  <c r="G1292" i="1"/>
  <c r="I1292" i="1" s="1"/>
  <c r="M1292" i="3" s="1"/>
  <c r="A1295" i="1"/>
  <c r="H1295" i="1" s="1"/>
  <c r="J1295" i="3" s="1"/>
  <c r="B1308" i="1"/>
  <c r="L1308" i="3" s="1"/>
  <c r="A1309" i="1"/>
  <c r="H1309" i="1" s="1"/>
  <c r="J1309" i="3" s="1"/>
  <c r="A1319" i="1"/>
  <c r="H1319" i="1" s="1"/>
  <c r="J1319" i="3" s="1"/>
  <c r="A1336" i="1"/>
  <c r="H1336" i="1" s="1"/>
  <c r="J1336" i="3" s="1"/>
  <c r="A1362" i="1"/>
  <c r="H1362" i="1" s="1"/>
  <c r="J1362" i="3" s="1"/>
  <c r="A1371" i="1"/>
  <c r="H1371" i="1" s="1"/>
  <c r="J1371" i="3" s="1"/>
  <c r="A1377" i="3"/>
  <c r="B1377" i="1"/>
  <c r="L1377" i="3" s="1"/>
  <c r="E1377" i="1"/>
  <c r="D1377" i="1"/>
  <c r="A1397" i="1"/>
  <c r="H1397" i="1" s="1"/>
  <c r="J1397" i="3" s="1"/>
  <c r="A1417" i="1"/>
  <c r="H1417" i="1" s="1"/>
  <c r="J1417" i="3" s="1"/>
  <c r="A1420" i="1"/>
  <c r="H1420" i="1" s="1"/>
  <c r="J1420" i="3" s="1"/>
  <c r="A1422" i="1"/>
  <c r="H1422" i="1" s="1"/>
  <c r="J1422" i="3" s="1"/>
  <c r="A1440" i="1"/>
  <c r="H1440" i="1" s="1"/>
  <c r="J1440" i="3" s="1"/>
  <c r="D1443" i="1"/>
  <c r="A1447" i="1"/>
  <c r="H1447" i="1" s="1"/>
  <c r="J1447" i="3" s="1"/>
  <c r="E1459" i="1"/>
  <c r="A1477" i="1"/>
  <c r="H1477" i="1" s="1"/>
  <c r="J1477" i="3" s="1"/>
  <c r="A1519" i="1"/>
  <c r="H1519" i="1" s="1"/>
  <c r="J1519" i="3" s="1"/>
  <c r="A1527" i="1"/>
  <c r="H1527" i="1" s="1"/>
  <c r="J1527" i="3" s="1"/>
  <c r="A1545" i="1"/>
  <c r="H1545" i="1" s="1"/>
  <c r="J1545" i="3" s="1"/>
  <c r="A1556" i="3"/>
  <c r="B1556" i="1"/>
  <c r="L1556" i="3" s="1"/>
  <c r="D1556" i="1"/>
  <c r="E1556" i="1"/>
  <c r="A1557" i="1"/>
  <c r="H1557" i="1" s="1"/>
  <c r="J1557" i="3" s="1"/>
  <c r="A1566" i="1"/>
  <c r="H1566" i="1" s="1"/>
  <c r="J1566" i="3" s="1"/>
  <c r="A1580" i="1"/>
  <c r="H1580" i="1" s="1"/>
  <c r="J1580" i="3" s="1"/>
  <c r="A1592" i="1"/>
  <c r="H1592" i="1" s="1"/>
  <c r="J1592" i="3" s="1"/>
  <c r="A1600" i="1"/>
  <c r="H1600" i="1" s="1"/>
  <c r="J1600" i="3" s="1"/>
  <c r="A1602" i="3"/>
  <c r="D1602" i="1"/>
  <c r="B1602" i="1"/>
  <c r="L1602" i="3" s="1"/>
  <c r="E1602" i="1"/>
  <c r="A1606" i="3"/>
  <c r="B1606" i="1"/>
  <c r="L1606" i="3" s="1"/>
  <c r="E1606" i="1"/>
  <c r="D1606" i="1"/>
  <c r="A1621" i="1"/>
  <c r="H1621" i="1" s="1"/>
  <c r="J1621" i="3" s="1"/>
  <c r="A1624" i="1"/>
  <c r="H1624" i="1" s="1"/>
  <c r="J1624" i="3" s="1"/>
  <c r="A1636" i="1"/>
  <c r="H1636" i="1" s="1"/>
  <c r="J1636" i="3" s="1"/>
  <c r="A1671" i="1"/>
  <c r="H1671" i="1" s="1"/>
  <c r="J1671" i="3" s="1"/>
  <c r="A1703" i="3"/>
  <c r="B1703" i="1"/>
  <c r="L1703" i="3" s="1"/>
  <c r="D1703" i="1"/>
  <c r="E1703" i="1"/>
  <c r="A921" i="1"/>
  <c r="H921" i="1" s="1"/>
  <c r="J921" i="3" s="1"/>
  <c r="A926" i="1"/>
  <c r="H926" i="1" s="1"/>
  <c r="J926" i="3" s="1"/>
  <c r="A981" i="3"/>
  <c r="B981" i="1"/>
  <c r="L981" i="3" s="1"/>
  <c r="D981" i="1"/>
  <c r="E981" i="1"/>
  <c r="A1035" i="3"/>
  <c r="B1035" i="1"/>
  <c r="L1035" i="3" s="1"/>
  <c r="D1035" i="1"/>
  <c r="E1035" i="1"/>
  <c r="A1036" i="1"/>
  <c r="H1036" i="1" s="1"/>
  <c r="J1036" i="3" s="1"/>
  <c r="A1119" i="3"/>
  <c r="B1119" i="1"/>
  <c r="L1119" i="3" s="1"/>
  <c r="D1119" i="1"/>
  <c r="E1119" i="1"/>
  <c r="A1123" i="3"/>
  <c r="B1123" i="1"/>
  <c r="L1123" i="3" s="1"/>
  <c r="D1123" i="1"/>
  <c r="E1123" i="1"/>
  <c r="A1126" i="1"/>
  <c r="H1126" i="1" s="1"/>
  <c r="J1126" i="3" s="1"/>
  <c r="A1131" i="1"/>
  <c r="H1131" i="1" s="1"/>
  <c r="J1131" i="3" s="1"/>
  <c r="A1146" i="3"/>
  <c r="D1146" i="1"/>
  <c r="B1146" i="1"/>
  <c r="L1146" i="3" s="1"/>
  <c r="E1146" i="1"/>
  <c r="A1238" i="1"/>
  <c r="H1238" i="1" s="1"/>
  <c r="J1238" i="3" s="1"/>
  <c r="A910" i="1"/>
  <c r="H910" i="1" s="1"/>
  <c r="J910" i="3" s="1"/>
  <c r="A1103" i="1"/>
  <c r="H1103" i="1" s="1"/>
  <c r="J1103" i="3" s="1"/>
  <c r="A1148" i="1"/>
  <c r="H1148" i="1" s="1"/>
  <c r="J1148" i="3" s="1"/>
  <c r="A1166" i="3"/>
  <c r="B1166" i="1"/>
  <c r="L1166" i="3" s="1"/>
  <c r="D1166" i="1"/>
  <c r="E1166" i="1"/>
  <c r="A1174" i="1"/>
  <c r="H1174" i="1" s="1"/>
  <c r="J1174" i="3" s="1"/>
  <c r="A1195" i="1"/>
  <c r="H1195" i="1" s="1"/>
  <c r="J1195" i="3" s="1"/>
  <c r="A1216" i="1"/>
  <c r="H1216" i="1" s="1"/>
  <c r="J1216" i="3" s="1"/>
  <c r="A1223" i="1"/>
  <c r="H1223" i="1" s="1"/>
  <c r="J1223" i="3" s="1"/>
  <c r="A1269" i="1"/>
  <c r="H1269" i="1" s="1"/>
  <c r="J1269" i="3" s="1"/>
  <c r="A1275" i="1"/>
  <c r="H1275" i="1" s="1"/>
  <c r="J1275" i="3" s="1"/>
  <c r="A1372" i="3"/>
  <c r="B1372" i="1"/>
  <c r="L1372" i="3" s="1"/>
  <c r="D1372" i="1"/>
  <c r="E1372" i="1"/>
  <c r="A1378" i="3"/>
  <c r="D1378" i="1"/>
  <c r="B1378" i="1"/>
  <c r="L1378" i="3" s="1"/>
  <c r="E1378" i="1"/>
  <c r="A1385" i="1"/>
  <c r="H1385" i="1" s="1"/>
  <c r="J1385" i="3" s="1"/>
  <c r="A1396" i="3"/>
  <c r="B1396" i="1"/>
  <c r="L1396" i="3" s="1"/>
  <c r="E1396" i="1"/>
  <c r="D1396" i="1"/>
  <c r="A1409" i="1"/>
  <c r="H1409" i="1" s="1"/>
  <c r="J1409" i="3" s="1"/>
  <c r="A1485" i="3"/>
  <c r="B1485" i="1"/>
  <c r="L1485" i="3" s="1"/>
  <c r="D1485" i="1"/>
  <c r="E1485" i="1"/>
  <c r="A1531" i="3"/>
  <c r="B1531" i="1"/>
  <c r="L1531" i="3" s="1"/>
  <c r="D1531" i="1"/>
  <c r="E1531" i="1"/>
  <c r="A1546" i="1"/>
  <c r="H1546" i="1" s="1"/>
  <c r="J1546" i="3" s="1"/>
  <c r="A1572" i="1"/>
  <c r="H1572" i="1" s="1"/>
  <c r="J1572" i="3" s="1"/>
  <c r="A1573" i="3"/>
  <c r="B1573" i="1"/>
  <c r="L1573" i="3" s="1"/>
  <c r="D1573" i="1"/>
  <c r="E1573" i="1"/>
  <c r="A900" i="1"/>
  <c r="H900" i="1" s="1"/>
  <c r="J900" i="3" s="1"/>
  <c r="B1774" i="1"/>
  <c r="L1774" i="3" s="1"/>
  <c r="B1782" i="1"/>
  <c r="L1782" i="3" s="1"/>
  <c r="B1790" i="1"/>
  <c r="L1790" i="3" s="1"/>
  <c r="B1798" i="1"/>
  <c r="L1798" i="3" s="1"/>
  <c r="B1806" i="1"/>
  <c r="L1806" i="3" s="1"/>
  <c r="B1814" i="1"/>
  <c r="L1814" i="3" s="1"/>
  <c r="B1822" i="1"/>
  <c r="L1822" i="3" s="1"/>
  <c r="B1830" i="1"/>
  <c r="L1830" i="3" s="1"/>
  <c r="B1838" i="1"/>
  <c r="B1846" i="1"/>
  <c r="B1854" i="1"/>
  <c r="B1862" i="1"/>
  <c r="B1870" i="1"/>
  <c r="B1878" i="1"/>
  <c r="B1886" i="1"/>
  <c r="B1894" i="1"/>
  <c r="B1902" i="1"/>
  <c r="B1910" i="1"/>
  <c r="B1918" i="1"/>
  <c r="B1926" i="1"/>
  <c r="B1934" i="1"/>
  <c r="B1942" i="1"/>
  <c r="B1950" i="1"/>
  <c r="B1958" i="1"/>
  <c r="B1966" i="1"/>
  <c r="B1974" i="1"/>
  <c r="B1982" i="1"/>
  <c r="B1990" i="1"/>
  <c r="B1998" i="1"/>
  <c r="B2006" i="1"/>
  <c r="B2014" i="1"/>
  <c r="B2022" i="1"/>
  <c r="B2030" i="1"/>
  <c r="B2038" i="1"/>
  <c r="B2046" i="1"/>
  <c r="B2054" i="1"/>
  <c r="B2062" i="1"/>
  <c r="B2070" i="1"/>
  <c r="B2078" i="1"/>
  <c r="B2086" i="1"/>
  <c r="B2094" i="1"/>
  <c r="B2102" i="1"/>
  <c r="B2110" i="1"/>
  <c r="B2118" i="1"/>
  <c r="C1776" i="1"/>
  <c r="C1784" i="1"/>
  <c r="C1792" i="1"/>
  <c r="C1800" i="1"/>
  <c r="C1808" i="1"/>
  <c r="C1816" i="1"/>
  <c r="C1824" i="1"/>
  <c r="C1832" i="1"/>
  <c r="C1840" i="1"/>
  <c r="C1848" i="1"/>
  <c r="C1856" i="1"/>
  <c r="C1864" i="1"/>
  <c r="C1872" i="1"/>
  <c r="C1880" i="1"/>
  <c r="C1888" i="1"/>
  <c r="C1896" i="1"/>
  <c r="C1904" i="1"/>
  <c r="C1912" i="1"/>
  <c r="C1920" i="1"/>
  <c r="C1928" i="1"/>
  <c r="C1936" i="1"/>
  <c r="C1944" i="1"/>
  <c r="C1952" i="1"/>
  <c r="C1960" i="1"/>
  <c r="C1968" i="1"/>
  <c r="C1976" i="1"/>
  <c r="C1984" i="1"/>
  <c r="C1992" i="1"/>
  <c r="C2000" i="1"/>
  <c r="C2008" i="1"/>
  <c r="C2016" i="1"/>
  <c r="C2024" i="1"/>
  <c r="C2032" i="1"/>
  <c r="C2040" i="1"/>
  <c r="C2048" i="1"/>
  <c r="C2056" i="1"/>
  <c r="C2064" i="1"/>
  <c r="C2072" i="1"/>
  <c r="C2080" i="1"/>
  <c r="C2088" i="1"/>
  <c r="C2096" i="1"/>
  <c r="C2104" i="1"/>
  <c r="C2112" i="1"/>
  <c r="C2120" i="1"/>
  <c r="B1776" i="1"/>
  <c r="L1776" i="3" s="1"/>
  <c r="B1784" i="1"/>
  <c r="L1784" i="3" s="1"/>
  <c r="B1792" i="1"/>
  <c r="L1792" i="3" s="1"/>
  <c r="B1800" i="1"/>
  <c r="L1800" i="3" s="1"/>
  <c r="B1808" i="1"/>
  <c r="L1808" i="3" s="1"/>
  <c r="B1816" i="1"/>
  <c r="L1816" i="3" s="1"/>
  <c r="B1824" i="1"/>
  <c r="L1824" i="3" s="1"/>
  <c r="B1832" i="1"/>
  <c r="L1832" i="3" s="1"/>
  <c r="B1840" i="1"/>
  <c r="B1848" i="1"/>
  <c r="B1856" i="1"/>
  <c r="B1864" i="1"/>
  <c r="B1872" i="1"/>
  <c r="B1880" i="1"/>
  <c r="B1888" i="1"/>
  <c r="B1896" i="1"/>
  <c r="B1904" i="1"/>
  <c r="B1912" i="1"/>
  <c r="B1920" i="1"/>
  <c r="B1928" i="1"/>
  <c r="B1936" i="1"/>
  <c r="B1944" i="1"/>
  <c r="B1952" i="1"/>
  <c r="B1960" i="1"/>
  <c r="B1968" i="1"/>
  <c r="B1976" i="1"/>
  <c r="B1984" i="1"/>
  <c r="B1992" i="1"/>
  <c r="B2000" i="1"/>
  <c r="B2008" i="1"/>
  <c r="B2016" i="1"/>
  <c r="B2024" i="1"/>
  <c r="B2032" i="1"/>
  <c r="B2040" i="1"/>
  <c r="B2048" i="1"/>
  <c r="B2056" i="1"/>
  <c r="B2064" i="1"/>
  <c r="B1779" i="1"/>
  <c r="L1779" i="3" s="1"/>
  <c r="B1801" i="1"/>
  <c r="L1801" i="3" s="1"/>
  <c r="B1811" i="1"/>
  <c r="L1811" i="3" s="1"/>
  <c r="B1833" i="1"/>
  <c r="L1833" i="3" s="1"/>
  <c r="B1843" i="1"/>
  <c r="B1865" i="1"/>
  <c r="B1875" i="1"/>
  <c r="B1897" i="1"/>
  <c r="B1907" i="1"/>
  <c r="B1929" i="1"/>
  <c r="B1939" i="1"/>
  <c r="B1961" i="1"/>
  <c r="B1971" i="1"/>
  <c r="B1993" i="1"/>
  <c r="B2003" i="1"/>
  <c r="B2025" i="1"/>
  <c r="B2035" i="1"/>
  <c r="B2057" i="1"/>
  <c r="B2067" i="1"/>
  <c r="B2076" i="1"/>
  <c r="B2095" i="1"/>
  <c r="B2104" i="1"/>
  <c r="B2113" i="1"/>
  <c r="B2122" i="1"/>
  <c r="C1778" i="1"/>
  <c r="C1787" i="1"/>
  <c r="C1796" i="1"/>
  <c r="C1814" i="1"/>
  <c r="C1823" i="1"/>
  <c r="C1833" i="1"/>
  <c r="B1780" i="1"/>
  <c r="L1780" i="3" s="1"/>
  <c r="B1791" i="1"/>
  <c r="L1791" i="3" s="1"/>
  <c r="B1802" i="1"/>
  <c r="L1802" i="3" s="1"/>
  <c r="B1812" i="1"/>
  <c r="L1812" i="3" s="1"/>
  <c r="B1823" i="1"/>
  <c r="L1823" i="3" s="1"/>
  <c r="B1834" i="1"/>
  <c r="L1834" i="3" s="1"/>
  <c r="B1844" i="1"/>
  <c r="B1855" i="1"/>
  <c r="B1866" i="1"/>
  <c r="B1876" i="1"/>
  <c r="B1887" i="1"/>
  <c r="B1898" i="1"/>
  <c r="B1908" i="1"/>
  <c r="B1919" i="1"/>
  <c r="B1930" i="1"/>
  <c r="B1940" i="1"/>
  <c r="B1951" i="1"/>
  <c r="B1962" i="1"/>
  <c r="B1972" i="1"/>
  <c r="B1983" i="1"/>
  <c r="B1994" i="1"/>
  <c r="B2004" i="1"/>
  <c r="B2015" i="1"/>
  <c r="B2026" i="1"/>
  <c r="B2036" i="1"/>
  <c r="B2047" i="1"/>
  <c r="B2058" i="1"/>
  <c r="B2068" i="1"/>
  <c r="B2087" i="1"/>
  <c r="B2096" i="1"/>
  <c r="B2105" i="1"/>
  <c r="B2114" i="1"/>
  <c r="B2123" i="1"/>
  <c r="C1779" i="1"/>
  <c r="C1788" i="1"/>
  <c r="C1806" i="1"/>
  <c r="C1815" i="1"/>
  <c r="C1825" i="1"/>
  <c r="C1834" i="1"/>
  <c r="C1843" i="1"/>
  <c r="C1852" i="1"/>
  <c r="C1870" i="1"/>
  <c r="C1879" i="1"/>
  <c r="C1889" i="1"/>
  <c r="C1898" i="1"/>
  <c r="C1907" i="1"/>
  <c r="C1916" i="1"/>
  <c r="C1934" i="1"/>
  <c r="C1943" i="1"/>
  <c r="C1953" i="1"/>
  <c r="C1962" i="1"/>
  <c r="C1971" i="1"/>
  <c r="C1980" i="1"/>
  <c r="C1998" i="1"/>
  <c r="C2007" i="1"/>
  <c r="C2017" i="1"/>
  <c r="C2026" i="1"/>
  <c r="C2035" i="1"/>
  <c r="C2044" i="1"/>
  <c r="C2062" i="1"/>
  <c r="C2071" i="1"/>
  <c r="C2081" i="1"/>
  <c r="C2090" i="1"/>
  <c r="C2099" i="1"/>
  <c r="C2108" i="1"/>
  <c r="B1771" i="1"/>
  <c r="L1771" i="3" s="1"/>
  <c r="B1793" i="1"/>
  <c r="L1793" i="3" s="1"/>
  <c r="B1803" i="1"/>
  <c r="L1803" i="3" s="1"/>
  <c r="B1825" i="1"/>
  <c r="L1825" i="3" s="1"/>
  <c r="B1835" i="1"/>
  <c r="B1857" i="1"/>
  <c r="B1867" i="1"/>
  <c r="B1889" i="1"/>
  <c r="B1899" i="1"/>
  <c r="B1921" i="1"/>
  <c r="B1931" i="1"/>
  <c r="B1953" i="1"/>
  <c r="B1963" i="1"/>
  <c r="B1985" i="1"/>
  <c r="B1995" i="1"/>
  <c r="B2017" i="1"/>
  <c r="B2027" i="1"/>
  <c r="B2049" i="1"/>
  <c r="B2059" i="1"/>
  <c r="B2079" i="1"/>
  <c r="B2088" i="1"/>
  <c r="B2097" i="1"/>
  <c r="B2106" i="1"/>
  <c r="B2115" i="1"/>
  <c r="B2124" i="1"/>
  <c r="C1771" i="1"/>
  <c r="C1780" i="1"/>
  <c r="C1798" i="1"/>
  <c r="C1807" i="1"/>
  <c r="C1817" i="1"/>
  <c r="C1826" i="1"/>
  <c r="C1835" i="1"/>
  <c r="C1844" i="1"/>
  <c r="C1862" i="1"/>
  <c r="C1871" i="1"/>
  <c r="C1881" i="1"/>
  <c r="C1890" i="1"/>
  <c r="C1899" i="1"/>
  <c r="C1908" i="1"/>
  <c r="C1926" i="1"/>
  <c r="C1935" i="1"/>
  <c r="C1945" i="1"/>
  <c r="C1954" i="1"/>
  <c r="C1963" i="1"/>
  <c r="C1972" i="1"/>
  <c r="C1990" i="1"/>
  <c r="C1999" i="1"/>
  <c r="C2009" i="1"/>
  <c r="C2018" i="1"/>
  <c r="C2027" i="1"/>
  <c r="C2036" i="1"/>
  <c r="C2054" i="1"/>
  <c r="C2063" i="1"/>
  <c r="C2073" i="1"/>
  <c r="C2082" i="1"/>
  <c r="C2091" i="1"/>
  <c r="C2100" i="1"/>
  <c r="C2118" i="1"/>
  <c r="B1772" i="1"/>
  <c r="L1772" i="3" s="1"/>
  <c r="B1783" i="1"/>
  <c r="L1783" i="3" s="1"/>
  <c r="B1794" i="1"/>
  <c r="L1794" i="3" s="1"/>
  <c r="B1804" i="1"/>
  <c r="L1804" i="3" s="1"/>
  <c r="B1815" i="1"/>
  <c r="L1815" i="3" s="1"/>
  <c r="B1826" i="1"/>
  <c r="L1826" i="3" s="1"/>
  <c r="B1836" i="1"/>
  <c r="B1847" i="1"/>
  <c r="B1858" i="1"/>
  <c r="B1868" i="1"/>
  <c r="B1879" i="1"/>
  <c r="B1890" i="1"/>
  <c r="B1900" i="1"/>
  <c r="B1911" i="1"/>
  <c r="B1922" i="1"/>
  <c r="B1932" i="1"/>
  <c r="B1943" i="1"/>
  <c r="B1954" i="1"/>
  <c r="B1964" i="1"/>
  <c r="B1975" i="1"/>
  <c r="B1986" i="1"/>
  <c r="B1996" i="1"/>
  <c r="B2007" i="1"/>
  <c r="B2018" i="1"/>
  <c r="B2028" i="1"/>
  <c r="B2039" i="1"/>
  <c r="B2050" i="1"/>
  <c r="B2060" i="1"/>
  <c r="B2071" i="1"/>
  <c r="B2080" i="1"/>
  <c r="B2089" i="1"/>
  <c r="B2098" i="1"/>
  <c r="B2107" i="1"/>
  <c r="B2116" i="1"/>
  <c r="B1785" i="1"/>
  <c r="L1785" i="3" s="1"/>
  <c r="B1795" i="1"/>
  <c r="L1795" i="3" s="1"/>
  <c r="B1817" i="1"/>
  <c r="L1817" i="3" s="1"/>
  <c r="B1827" i="1"/>
  <c r="L1827" i="3" s="1"/>
  <c r="B1849" i="1"/>
  <c r="B1859" i="1"/>
  <c r="B1881" i="1"/>
  <c r="B1891" i="1"/>
  <c r="B1913" i="1"/>
  <c r="B1923" i="1"/>
  <c r="B1945" i="1"/>
  <c r="B1955" i="1"/>
  <c r="B1977" i="1"/>
  <c r="B1987" i="1"/>
  <c r="B2009" i="1"/>
  <c r="B2019" i="1"/>
  <c r="B2041" i="1"/>
  <c r="B2051" i="1"/>
  <c r="B2072" i="1"/>
  <c r="B2081" i="1"/>
  <c r="B2090" i="1"/>
  <c r="B2099" i="1"/>
  <c r="B2108" i="1"/>
  <c r="C1782" i="1"/>
  <c r="C1791" i="1"/>
  <c r="C1801" i="1"/>
  <c r="C1810" i="1"/>
  <c r="C1819" i="1"/>
  <c r="C1828" i="1"/>
  <c r="C1846" i="1"/>
  <c r="C1855" i="1"/>
  <c r="C1865" i="1"/>
  <c r="C1874" i="1"/>
  <c r="C1883" i="1"/>
  <c r="C1892" i="1"/>
  <c r="C1910" i="1"/>
  <c r="C1919" i="1"/>
  <c r="C1929" i="1"/>
  <c r="C1938" i="1"/>
  <c r="C1947" i="1"/>
  <c r="C1956" i="1"/>
  <c r="C1974" i="1"/>
  <c r="C1983" i="1"/>
  <c r="C1993" i="1"/>
  <c r="C2002" i="1"/>
  <c r="C2011" i="1"/>
  <c r="C2020" i="1"/>
  <c r="C2038" i="1"/>
  <c r="C2047" i="1"/>
  <c r="C2057" i="1"/>
  <c r="C2066" i="1"/>
  <c r="C2075" i="1"/>
  <c r="C2084" i="1"/>
  <c r="C2102" i="1"/>
  <c r="C2111" i="1"/>
  <c r="B1777" i="1"/>
  <c r="L1777" i="3" s="1"/>
  <c r="B1787" i="1"/>
  <c r="L1787" i="3" s="1"/>
  <c r="B1809" i="1"/>
  <c r="L1809" i="3" s="1"/>
  <c r="B1819" i="1"/>
  <c r="L1819" i="3" s="1"/>
  <c r="B1841" i="1"/>
  <c r="B1851" i="1"/>
  <c r="B1873" i="1"/>
  <c r="B1883" i="1"/>
  <c r="B1905" i="1"/>
  <c r="B1915" i="1"/>
  <c r="B1937" i="1"/>
  <c r="B1947" i="1"/>
  <c r="B1969" i="1"/>
  <c r="B1979" i="1"/>
  <c r="B2001" i="1"/>
  <c r="B2011" i="1"/>
  <c r="B2033" i="1"/>
  <c r="B2043" i="1"/>
  <c r="B2065" i="1"/>
  <c r="B2074" i="1"/>
  <c r="B2083" i="1"/>
  <c r="B2092" i="1"/>
  <c r="B2111" i="1"/>
  <c r="B2120" i="1"/>
  <c r="B1778" i="1"/>
  <c r="L1778" i="3" s="1"/>
  <c r="B1788" i="1"/>
  <c r="L1788" i="3" s="1"/>
  <c r="B1799" i="1"/>
  <c r="L1799" i="3" s="1"/>
  <c r="B1810" i="1"/>
  <c r="L1810" i="3" s="1"/>
  <c r="B1820" i="1"/>
  <c r="L1820" i="3" s="1"/>
  <c r="B1831" i="1"/>
  <c r="L1831" i="3" s="1"/>
  <c r="B1842" i="1"/>
  <c r="B1852" i="1"/>
  <c r="B1863" i="1"/>
  <c r="B1874" i="1"/>
  <c r="B1884" i="1"/>
  <c r="B1895" i="1"/>
  <c r="B1906" i="1"/>
  <c r="B1916" i="1"/>
  <c r="B1927" i="1"/>
  <c r="B1938" i="1"/>
  <c r="B1948" i="1"/>
  <c r="B1959" i="1"/>
  <c r="B1970" i="1"/>
  <c r="B1980" i="1"/>
  <c r="B1991" i="1"/>
  <c r="B2002" i="1"/>
  <c r="B2012" i="1"/>
  <c r="B2023" i="1"/>
  <c r="B2034" i="1"/>
  <c r="B2044" i="1"/>
  <c r="B2055" i="1"/>
  <c r="B2066" i="1"/>
  <c r="B2075" i="1"/>
  <c r="B2084" i="1"/>
  <c r="B2103" i="1"/>
  <c r="B2112" i="1"/>
  <c r="B2121" i="1"/>
  <c r="B1850" i="1"/>
  <c r="B1935" i="1"/>
  <c r="B2020" i="1"/>
  <c r="B2100" i="1"/>
  <c r="C1783" i="1"/>
  <c r="C1802" i="1"/>
  <c r="C1820" i="1"/>
  <c r="C1838" i="1"/>
  <c r="C1851" i="1"/>
  <c r="C1867" i="1"/>
  <c r="C1882" i="1"/>
  <c r="C1895" i="1"/>
  <c r="C1911" i="1"/>
  <c r="C1924" i="1"/>
  <c r="C1940" i="1"/>
  <c r="C1955" i="1"/>
  <c r="C1969" i="1"/>
  <c r="C1985" i="1"/>
  <c r="C1997" i="1"/>
  <c r="C2013" i="1"/>
  <c r="C2028" i="1"/>
  <c r="C2042" i="1"/>
  <c r="C2058" i="1"/>
  <c r="C2070" i="1"/>
  <c r="C2086" i="1"/>
  <c r="C2101" i="1"/>
  <c r="C2115" i="1"/>
  <c r="D1775" i="1"/>
  <c r="D1783" i="1"/>
  <c r="D1791" i="1"/>
  <c r="D1799" i="1"/>
  <c r="D1807" i="1"/>
  <c r="D1815" i="1"/>
  <c r="D1823" i="1"/>
  <c r="D1831" i="1"/>
  <c r="D1839" i="1"/>
  <c r="D1847" i="1"/>
  <c r="D1855" i="1"/>
  <c r="D1863" i="1"/>
  <c r="D1871" i="1"/>
  <c r="D1879" i="1"/>
  <c r="D1887" i="1"/>
  <c r="D1895" i="1"/>
  <c r="D1903" i="1"/>
  <c r="D1911" i="1"/>
  <c r="D1919" i="1"/>
  <c r="D1927" i="1"/>
  <c r="D1935" i="1"/>
  <c r="D1943" i="1"/>
  <c r="D1951" i="1"/>
  <c r="D1959" i="1"/>
  <c r="D1967" i="1"/>
  <c r="D1975" i="1"/>
  <c r="D1983" i="1"/>
  <c r="D1991" i="1"/>
  <c r="D1999" i="1"/>
  <c r="D2007" i="1"/>
  <c r="D2015" i="1"/>
  <c r="D2023" i="1"/>
  <c r="D2031" i="1"/>
  <c r="D2039" i="1"/>
  <c r="D2047" i="1"/>
  <c r="D2055" i="1"/>
  <c r="D2063" i="1"/>
  <c r="D2071" i="1"/>
  <c r="D2079" i="1"/>
  <c r="D2087" i="1"/>
  <c r="D2095" i="1"/>
  <c r="D2103" i="1"/>
  <c r="D2111" i="1"/>
  <c r="D2119" i="1"/>
  <c r="B1775" i="1"/>
  <c r="L1775" i="3" s="1"/>
  <c r="B1860" i="1"/>
  <c r="B1946" i="1"/>
  <c r="B2031" i="1"/>
  <c r="C1785" i="1"/>
  <c r="C1803" i="1"/>
  <c r="C1821" i="1"/>
  <c r="C1839" i="1"/>
  <c r="C1854" i="1"/>
  <c r="C1868" i="1"/>
  <c r="C1884" i="1"/>
  <c r="C1897" i="1"/>
  <c r="C1913" i="1"/>
  <c r="C1927" i="1"/>
  <c r="C1941" i="1"/>
  <c r="C1957" i="1"/>
  <c r="C1970" i="1"/>
  <c r="C1986" i="1"/>
  <c r="C2001" i="1"/>
  <c r="C2014" i="1"/>
  <c r="C2030" i="1"/>
  <c r="C2043" i="1"/>
  <c r="C2059" i="1"/>
  <c r="C2074" i="1"/>
  <c r="C2087" i="1"/>
  <c r="C2103" i="1"/>
  <c r="C2116" i="1"/>
  <c r="D1776" i="1"/>
  <c r="D1784" i="1"/>
  <c r="D1792" i="1"/>
  <c r="D1800" i="1"/>
  <c r="D1808" i="1"/>
  <c r="D1816" i="1"/>
  <c r="D1824" i="1"/>
  <c r="D1832" i="1"/>
  <c r="D1840" i="1"/>
  <c r="D1848" i="1"/>
  <c r="D1856" i="1"/>
  <c r="D1864" i="1"/>
  <c r="D1872" i="1"/>
  <c r="D1880" i="1"/>
  <c r="D1888" i="1"/>
  <c r="D1896" i="1"/>
  <c r="D1904" i="1"/>
  <c r="D1912" i="1"/>
  <c r="D1920" i="1"/>
  <c r="D1928" i="1"/>
  <c r="D1936" i="1"/>
  <c r="D1944" i="1"/>
  <c r="D1952" i="1"/>
  <c r="D1960" i="1"/>
  <c r="D1968" i="1"/>
  <c r="D1976" i="1"/>
  <c r="D1984" i="1"/>
  <c r="D1992" i="1"/>
  <c r="D2000" i="1"/>
  <c r="D2008" i="1"/>
  <c r="D2016" i="1"/>
  <c r="D2024" i="1"/>
  <c r="D2032" i="1"/>
  <c r="D2040" i="1"/>
  <c r="D2048" i="1"/>
  <c r="D2056" i="1"/>
  <c r="D2064" i="1"/>
  <c r="D2072" i="1"/>
  <c r="D2080" i="1"/>
  <c r="D2088" i="1"/>
  <c r="D2096" i="1"/>
  <c r="D2104" i="1"/>
  <c r="D2112" i="1"/>
  <c r="D2120" i="1"/>
  <c r="E1778" i="1"/>
  <c r="E1786" i="1"/>
  <c r="E1794" i="1"/>
  <c r="E1802" i="1"/>
  <c r="E1810" i="1"/>
  <c r="E1818" i="1"/>
  <c r="B1786" i="1"/>
  <c r="L1786" i="3" s="1"/>
  <c r="B1871" i="1"/>
  <c r="B1956" i="1"/>
  <c r="B2042" i="1"/>
  <c r="B2119" i="1"/>
  <c r="C1786" i="1"/>
  <c r="C1804" i="1"/>
  <c r="C1822" i="1"/>
  <c r="C1841" i="1"/>
  <c r="C1857" i="1"/>
  <c r="C1869" i="1"/>
  <c r="C1885" i="1"/>
  <c r="C1900" i="1"/>
  <c r="C1914" i="1"/>
  <c r="C1930" i="1"/>
  <c r="C1942" i="1"/>
  <c r="C1958" i="1"/>
  <c r="C1973" i="1"/>
  <c r="C1987" i="1"/>
  <c r="C2003" i="1"/>
  <c r="C2015" i="1"/>
  <c r="C2031" i="1"/>
  <c r="C2046" i="1"/>
  <c r="C2060" i="1"/>
  <c r="C2076" i="1"/>
  <c r="C2089" i="1"/>
  <c r="C2105" i="1"/>
  <c r="C2119" i="1"/>
  <c r="D1777" i="1"/>
  <c r="D1785" i="1"/>
  <c r="D1793" i="1"/>
  <c r="D1801" i="1"/>
  <c r="D1809" i="1"/>
  <c r="D1817" i="1"/>
  <c r="D1825" i="1"/>
  <c r="D1833" i="1"/>
  <c r="D1841" i="1"/>
  <c r="D1849" i="1"/>
  <c r="D1857" i="1"/>
  <c r="D1865" i="1"/>
  <c r="D1873" i="1"/>
  <c r="D1881" i="1"/>
  <c r="D1889" i="1"/>
  <c r="D1897" i="1"/>
  <c r="D1905" i="1"/>
  <c r="D1913" i="1"/>
  <c r="D1921" i="1"/>
  <c r="D1929" i="1"/>
  <c r="D1937" i="1"/>
  <c r="D1945" i="1"/>
  <c r="D1953" i="1"/>
  <c r="D1961" i="1"/>
  <c r="D1969" i="1"/>
  <c r="D1977" i="1"/>
  <c r="D1985" i="1"/>
  <c r="D1993" i="1"/>
  <c r="D2001" i="1"/>
  <c r="D2009" i="1"/>
  <c r="D2017" i="1"/>
  <c r="D2025" i="1"/>
  <c r="D2033" i="1"/>
  <c r="D2041" i="1"/>
  <c r="D2049" i="1"/>
  <c r="D2057" i="1"/>
  <c r="D2065" i="1"/>
  <c r="D2073" i="1"/>
  <c r="D2081" i="1"/>
  <c r="D2089" i="1"/>
  <c r="D2097" i="1"/>
  <c r="D2105" i="1"/>
  <c r="D2113" i="1"/>
  <c r="D2121" i="1"/>
  <c r="B1796" i="1"/>
  <c r="L1796" i="3" s="1"/>
  <c r="B1882" i="1"/>
  <c r="B1967" i="1"/>
  <c r="B2052" i="1"/>
  <c r="C1772" i="1"/>
  <c r="C1790" i="1"/>
  <c r="C1809" i="1"/>
  <c r="C1827" i="1"/>
  <c r="C1842" i="1"/>
  <c r="C1858" i="1"/>
  <c r="C1873" i="1"/>
  <c r="C1886" i="1"/>
  <c r="C1902" i="1"/>
  <c r="C1915" i="1"/>
  <c r="C1931" i="1"/>
  <c r="C1946" i="1"/>
  <c r="C1959" i="1"/>
  <c r="C1975" i="1"/>
  <c r="C1988" i="1"/>
  <c r="C2004" i="1"/>
  <c r="C2019" i="1"/>
  <c r="C2033" i="1"/>
  <c r="C2049" i="1"/>
  <c r="C2061" i="1"/>
  <c r="C2077" i="1"/>
  <c r="C2092" i="1"/>
  <c r="C2106" i="1"/>
  <c r="C2121" i="1"/>
  <c r="D1778" i="1"/>
  <c r="D1786" i="1"/>
  <c r="D1794" i="1"/>
  <c r="D1802" i="1"/>
  <c r="D1810" i="1"/>
  <c r="D1818" i="1"/>
  <c r="D1826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2066" i="1"/>
  <c r="D2074" i="1"/>
  <c r="D2082" i="1"/>
  <c r="D2090" i="1"/>
  <c r="D2098" i="1"/>
  <c r="D2106" i="1"/>
  <c r="D2114" i="1"/>
  <c r="D2122" i="1"/>
  <c r="B1807" i="1"/>
  <c r="L1807" i="3" s="1"/>
  <c r="B1892" i="1"/>
  <c r="B1978" i="1"/>
  <c r="B2063" i="1"/>
  <c r="B1818" i="1"/>
  <c r="L1818" i="3" s="1"/>
  <c r="B1903" i="1"/>
  <c r="B1988" i="1"/>
  <c r="B2073" i="1"/>
  <c r="C1775" i="1"/>
  <c r="C1794" i="1"/>
  <c r="C1812" i="1"/>
  <c r="C1830" i="1"/>
  <c r="C1847" i="1"/>
  <c r="C1860" i="1"/>
  <c r="C1876" i="1"/>
  <c r="C1891" i="1"/>
  <c r="C1905" i="1"/>
  <c r="C1921" i="1"/>
  <c r="C1933" i="1"/>
  <c r="C1949" i="1"/>
  <c r="C1964" i="1"/>
  <c r="C1978" i="1"/>
  <c r="C1994" i="1"/>
  <c r="C2006" i="1"/>
  <c r="C2022" i="1"/>
  <c r="C2037" i="1"/>
  <c r="C2051" i="1"/>
  <c r="C2067" i="1"/>
  <c r="C2079" i="1"/>
  <c r="C2095" i="1"/>
  <c r="C2110" i="1"/>
  <c r="C2123" i="1"/>
  <c r="B1828" i="1"/>
  <c r="L1828" i="3" s="1"/>
  <c r="B1914" i="1"/>
  <c r="B1999" i="1"/>
  <c r="B2082" i="1"/>
  <c r="C1777" i="1"/>
  <c r="C1795" i="1"/>
  <c r="C1813" i="1"/>
  <c r="C1831" i="1"/>
  <c r="C1849" i="1"/>
  <c r="C1863" i="1"/>
  <c r="C1877" i="1"/>
  <c r="C1893" i="1"/>
  <c r="C1906" i="1"/>
  <c r="C1922" i="1"/>
  <c r="C1937" i="1"/>
  <c r="C1950" i="1"/>
  <c r="C1966" i="1"/>
  <c r="C1979" i="1"/>
  <c r="C1995" i="1"/>
  <c r="C2010" i="1"/>
  <c r="C2023" i="1"/>
  <c r="C2039" i="1"/>
  <c r="C2052" i="1"/>
  <c r="C2068" i="1"/>
  <c r="C2083" i="1"/>
  <c r="C2097" i="1"/>
  <c r="C2113" i="1"/>
  <c r="C2124" i="1"/>
  <c r="D1773" i="1"/>
  <c r="D1781" i="1"/>
  <c r="D1789" i="1"/>
  <c r="D1797" i="1"/>
  <c r="D1805" i="1"/>
  <c r="D1813" i="1"/>
  <c r="D1821" i="1"/>
  <c r="D1829" i="1"/>
  <c r="D1837" i="1"/>
  <c r="D1845" i="1"/>
  <c r="D1853" i="1"/>
  <c r="D1861" i="1"/>
  <c r="D1869" i="1"/>
  <c r="D1877" i="1"/>
  <c r="D1885" i="1"/>
  <c r="D1893" i="1"/>
  <c r="D1901" i="1"/>
  <c r="D1909" i="1"/>
  <c r="D1917" i="1"/>
  <c r="D1925" i="1"/>
  <c r="D1933" i="1"/>
  <c r="D1941" i="1"/>
  <c r="D1949" i="1"/>
  <c r="D1957" i="1"/>
  <c r="D1965" i="1"/>
  <c r="D1973" i="1"/>
  <c r="D1981" i="1"/>
  <c r="D1989" i="1"/>
  <c r="D1997" i="1"/>
  <c r="D2005" i="1"/>
  <c r="D2013" i="1"/>
  <c r="D2021" i="1"/>
  <c r="D2029" i="1"/>
  <c r="D2037" i="1"/>
  <c r="D2045" i="1"/>
  <c r="D2053" i="1"/>
  <c r="D2061" i="1"/>
  <c r="D2069" i="1"/>
  <c r="D2077" i="1"/>
  <c r="D2085" i="1"/>
  <c r="D2093" i="1"/>
  <c r="D2101" i="1"/>
  <c r="D2109" i="1"/>
  <c r="D2117" i="1"/>
  <c r="D2125" i="1"/>
  <c r="B2010" i="1"/>
  <c r="C1799" i="1"/>
  <c r="C1866" i="1"/>
  <c r="C1923" i="1"/>
  <c r="C1982" i="1"/>
  <c r="C2041" i="1"/>
  <c r="C2098" i="1"/>
  <c r="D1780" i="1"/>
  <c r="D1803" i="1"/>
  <c r="D1822" i="1"/>
  <c r="D1844" i="1"/>
  <c r="D1867" i="1"/>
  <c r="D1886" i="1"/>
  <c r="D1908" i="1"/>
  <c r="D1931" i="1"/>
  <c r="D1950" i="1"/>
  <c r="D1972" i="1"/>
  <c r="D1995" i="1"/>
  <c r="D2014" i="1"/>
  <c r="D2036" i="1"/>
  <c r="D2059" i="1"/>
  <c r="D2078" i="1"/>
  <c r="D2100" i="1"/>
  <c r="D2123" i="1"/>
  <c r="E1771" i="1"/>
  <c r="E1780" i="1"/>
  <c r="E1789" i="1"/>
  <c r="E1798" i="1"/>
  <c r="E1807" i="1"/>
  <c r="E1816" i="1"/>
  <c r="E1825" i="1"/>
  <c r="E1833" i="1"/>
  <c r="E1841" i="1"/>
  <c r="E1849" i="1"/>
  <c r="E1857" i="1"/>
  <c r="E1865" i="1"/>
  <c r="E1873" i="1"/>
  <c r="E1881" i="1"/>
  <c r="E1889" i="1"/>
  <c r="E1897" i="1"/>
  <c r="E1905" i="1"/>
  <c r="E1913" i="1"/>
  <c r="E1921" i="1"/>
  <c r="E1929" i="1"/>
  <c r="E1937" i="1"/>
  <c r="E1945" i="1"/>
  <c r="E1953" i="1"/>
  <c r="E1961" i="1"/>
  <c r="E1969" i="1"/>
  <c r="E1977" i="1"/>
  <c r="E1985" i="1"/>
  <c r="E1993" i="1"/>
  <c r="E2001" i="1"/>
  <c r="E2009" i="1"/>
  <c r="E2017" i="1"/>
  <c r="E2025" i="1"/>
  <c r="E2033" i="1"/>
  <c r="E2041" i="1"/>
  <c r="E2049" i="1"/>
  <c r="E2057" i="1"/>
  <c r="E2065" i="1"/>
  <c r="E2073" i="1"/>
  <c r="E2081" i="1"/>
  <c r="E2089" i="1"/>
  <c r="E2097" i="1"/>
  <c r="E2105" i="1"/>
  <c r="E2113" i="1"/>
  <c r="E2121" i="1"/>
  <c r="B2091" i="1"/>
  <c r="C1811" i="1"/>
  <c r="C1875" i="1"/>
  <c r="C1932" i="1"/>
  <c r="C1991" i="1"/>
  <c r="C2050" i="1"/>
  <c r="C2107" i="1"/>
  <c r="D1782" i="1"/>
  <c r="D1804" i="1"/>
  <c r="D1827" i="1"/>
  <c r="D1846" i="1"/>
  <c r="D1868" i="1"/>
  <c r="D1891" i="1"/>
  <c r="D1910" i="1"/>
  <c r="D1932" i="1"/>
  <c r="D1955" i="1"/>
  <c r="D1974" i="1"/>
  <c r="D1996" i="1"/>
  <c r="D2019" i="1"/>
  <c r="D2038" i="1"/>
  <c r="D2060" i="1"/>
  <c r="D2083" i="1"/>
  <c r="D2102" i="1"/>
  <c r="D2124" i="1"/>
  <c r="E1772" i="1"/>
  <c r="E1781" i="1"/>
  <c r="E1790" i="1"/>
  <c r="E1799" i="1"/>
  <c r="E1808" i="1"/>
  <c r="E1817" i="1"/>
  <c r="E1826" i="1"/>
  <c r="E1834" i="1"/>
  <c r="E1842" i="1"/>
  <c r="E1850" i="1"/>
  <c r="E1858" i="1"/>
  <c r="E1866" i="1"/>
  <c r="E1874" i="1"/>
  <c r="E1882" i="1"/>
  <c r="E1890" i="1"/>
  <c r="E1898" i="1"/>
  <c r="E1906" i="1"/>
  <c r="E1914" i="1"/>
  <c r="E1922" i="1"/>
  <c r="E1930" i="1"/>
  <c r="E1938" i="1"/>
  <c r="E1946" i="1"/>
  <c r="E1954" i="1"/>
  <c r="E1962" i="1"/>
  <c r="E1970" i="1"/>
  <c r="E1978" i="1"/>
  <c r="E1986" i="1"/>
  <c r="E1994" i="1"/>
  <c r="E2002" i="1"/>
  <c r="E2010" i="1"/>
  <c r="E2018" i="1"/>
  <c r="E2026" i="1"/>
  <c r="E2034" i="1"/>
  <c r="E2042" i="1"/>
  <c r="E2050" i="1"/>
  <c r="E2058" i="1"/>
  <c r="E2066" i="1"/>
  <c r="E2074" i="1"/>
  <c r="E2082" i="1"/>
  <c r="E2090" i="1"/>
  <c r="E2098" i="1"/>
  <c r="E2106" i="1"/>
  <c r="E2114" i="1"/>
  <c r="E2122" i="1"/>
  <c r="C1818" i="1"/>
  <c r="C1878" i="1"/>
  <c r="C1939" i="1"/>
  <c r="C1996" i="1"/>
  <c r="C2055" i="1"/>
  <c r="C2114" i="1"/>
  <c r="D1787" i="1"/>
  <c r="D1806" i="1"/>
  <c r="D1828" i="1"/>
  <c r="D1851" i="1"/>
  <c r="D1870" i="1"/>
  <c r="D1892" i="1"/>
  <c r="D1915" i="1"/>
  <c r="D1934" i="1"/>
  <c r="D1956" i="1"/>
  <c r="D1979" i="1"/>
  <c r="D1998" i="1"/>
  <c r="D2020" i="1"/>
  <c r="D2043" i="1"/>
  <c r="D2062" i="1"/>
  <c r="D2084" i="1"/>
  <c r="D2107" i="1"/>
  <c r="E1773" i="1"/>
  <c r="E1782" i="1"/>
  <c r="E1791" i="1"/>
  <c r="E1800" i="1"/>
  <c r="E1809" i="1"/>
  <c r="E1819" i="1"/>
  <c r="E1827" i="1"/>
  <c r="E1835" i="1"/>
  <c r="E1843" i="1"/>
  <c r="E1851" i="1"/>
  <c r="E1859" i="1"/>
  <c r="E1867" i="1"/>
  <c r="E1875" i="1"/>
  <c r="E1883" i="1"/>
  <c r="E1891" i="1"/>
  <c r="E1899" i="1"/>
  <c r="E1907" i="1"/>
  <c r="E1915" i="1"/>
  <c r="E1923" i="1"/>
  <c r="E1931" i="1"/>
  <c r="E1939" i="1"/>
  <c r="E1947" i="1"/>
  <c r="E1955" i="1"/>
  <c r="E1963" i="1"/>
  <c r="E1971" i="1"/>
  <c r="E1979" i="1"/>
  <c r="E1987" i="1"/>
  <c r="E1995" i="1"/>
  <c r="E2003" i="1"/>
  <c r="E2011" i="1"/>
  <c r="E2019" i="1"/>
  <c r="E2027" i="1"/>
  <c r="E2035" i="1"/>
  <c r="E2043" i="1"/>
  <c r="E2051" i="1"/>
  <c r="E2059" i="1"/>
  <c r="E2067" i="1"/>
  <c r="E2075" i="1"/>
  <c r="E2083" i="1"/>
  <c r="E2091" i="1"/>
  <c r="E2099" i="1"/>
  <c r="E2107" i="1"/>
  <c r="E2115" i="1"/>
  <c r="E2123" i="1"/>
  <c r="C1829" i="1"/>
  <c r="C1887" i="1"/>
  <c r="C1948" i="1"/>
  <c r="C2005" i="1"/>
  <c r="C2065" i="1"/>
  <c r="C2122" i="1"/>
  <c r="D1788" i="1"/>
  <c r="D1811" i="1"/>
  <c r="D1830" i="1"/>
  <c r="D1852" i="1"/>
  <c r="D1875" i="1"/>
  <c r="D1894" i="1"/>
  <c r="D1916" i="1"/>
  <c r="D1939" i="1"/>
  <c r="D1958" i="1"/>
  <c r="D1980" i="1"/>
  <c r="D2003" i="1"/>
  <c r="D2022" i="1"/>
  <c r="D2044" i="1"/>
  <c r="D2067" i="1"/>
  <c r="D2086" i="1"/>
  <c r="D2108" i="1"/>
  <c r="E1774" i="1"/>
  <c r="E1783" i="1"/>
  <c r="E1792" i="1"/>
  <c r="E1801" i="1"/>
  <c r="E1811" i="1"/>
  <c r="E1820" i="1"/>
  <c r="E1828" i="1"/>
  <c r="E1836" i="1"/>
  <c r="E1844" i="1"/>
  <c r="E1852" i="1"/>
  <c r="E1860" i="1"/>
  <c r="E1868" i="1"/>
  <c r="E1876" i="1"/>
  <c r="E1884" i="1"/>
  <c r="E1892" i="1"/>
  <c r="E1900" i="1"/>
  <c r="E1908" i="1"/>
  <c r="E1916" i="1"/>
  <c r="E1924" i="1"/>
  <c r="E1932" i="1"/>
  <c r="E1940" i="1"/>
  <c r="E1948" i="1"/>
  <c r="E1956" i="1"/>
  <c r="E1964" i="1"/>
  <c r="E1972" i="1"/>
  <c r="E1980" i="1"/>
  <c r="E1988" i="1"/>
  <c r="E1996" i="1"/>
  <c r="E2004" i="1"/>
  <c r="E2012" i="1"/>
  <c r="E2020" i="1"/>
  <c r="E2028" i="1"/>
  <c r="E2036" i="1"/>
  <c r="E2044" i="1"/>
  <c r="E2052" i="1"/>
  <c r="E2060" i="1"/>
  <c r="E2068" i="1"/>
  <c r="E2076" i="1"/>
  <c r="E2084" i="1"/>
  <c r="E2092" i="1"/>
  <c r="E2100" i="1"/>
  <c r="E2108" i="1"/>
  <c r="E2116" i="1"/>
  <c r="E2124" i="1"/>
  <c r="C1836" i="1"/>
  <c r="C1894" i="1"/>
  <c r="C1951" i="1"/>
  <c r="C2012" i="1"/>
  <c r="C2069" i="1"/>
  <c r="C2125" i="1"/>
  <c r="B1839" i="1"/>
  <c r="C1781" i="1"/>
  <c r="C1850" i="1"/>
  <c r="C1909" i="1"/>
  <c r="C1967" i="1"/>
  <c r="C2025" i="1"/>
  <c r="C2085" i="1"/>
  <c r="D1774" i="1"/>
  <c r="D1796" i="1"/>
  <c r="D1819" i="1"/>
  <c r="D1838" i="1"/>
  <c r="D1860" i="1"/>
  <c r="D1883" i="1"/>
  <c r="D1902" i="1"/>
  <c r="D1924" i="1"/>
  <c r="D1947" i="1"/>
  <c r="D1966" i="1"/>
  <c r="D1988" i="1"/>
  <c r="D2011" i="1"/>
  <c r="D2030" i="1"/>
  <c r="D2052" i="1"/>
  <c r="D2075" i="1"/>
  <c r="D2094" i="1"/>
  <c r="D2116" i="1"/>
  <c r="E1777" i="1"/>
  <c r="E1787" i="1"/>
  <c r="E1796" i="1"/>
  <c r="E1805" i="1"/>
  <c r="E1814" i="1"/>
  <c r="E1823" i="1"/>
  <c r="E1831" i="1"/>
  <c r="E1839" i="1"/>
  <c r="E1847" i="1"/>
  <c r="E1855" i="1"/>
  <c r="E1863" i="1"/>
  <c r="E1871" i="1"/>
  <c r="E1879" i="1"/>
  <c r="E1887" i="1"/>
  <c r="E1895" i="1"/>
  <c r="E1903" i="1"/>
  <c r="E1911" i="1"/>
  <c r="E1919" i="1"/>
  <c r="E1927" i="1"/>
  <c r="E1935" i="1"/>
  <c r="E1943" i="1"/>
  <c r="E1951" i="1"/>
  <c r="E1959" i="1"/>
  <c r="E1967" i="1"/>
  <c r="E1975" i="1"/>
  <c r="E1983" i="1"/>
  <c r="E1991" i="1"/>
  <c r="E1999" i="1"/>
  <c r="E2007" i="1"/>
  <c r="E2015" i="1"/>
  <c r="E2023" i="1"/>
  <c r="E2031" i="1"/>
  <c r="E2039" i="1"/>
  <c r="E2047" i="1"/>
  <c r="E2055" i="1"/>
  <c r="E2063" i="1"/>
  <c r="E2071" i="1"/>
  <c r="E2079" i="1"/>
  <c r="E2087" i="1"/>
  <c r="E2095" i="1"/>
  <c r="E2103" i="1"/>
  <c r="E2111" i="1"/>
  <c r="E2119" i="1"/>
  <c r="F1777" i="1"/>
  <c r="K1777" i="3" s="1"/>
  <c r="F1785" i="1"/>
  <c r="K1785" i="3" s="1"/>
  <c r="F1793" i="1"/>
  <c r="K1793" i="3" s="1"/>
  <c r="F1801" i="1"/>
  <c r="K1801" i="3" s="1"/>
  <c r="F1809" i="1"/>
  <c r="K1809" i="3" s="1"/>
  <c r="F1817" i="1"/>
  <c r="K1817" i="3" s="1"/>
  <c r="F1825" i="1"/>
  <c r="K1825" i="3" s="1"/>
  <c r="F1833" i="1"/>
  <c r="K1833" i="3" s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49" i="1"/>
  <c r="F2057" i="1"/>
  <c r="F2065" i="1"/>
  <c r="F2073" i="1"/>
  <c r="B1924" i="1"/>
  <c r="C1793" i="1"/>
  <c r="C1859" i="1"/>
  <c r="C1918" i="1"/>
  <c r="C1977" i="1"/>
  <c r="C2034" i="1"/>
  <c r="C2094" i="1"/>
  <c r="D1779" i="1"/>
  <c r="D1798" i="1"/>
  <c r="D1820" i="1"/>
  <c r="D1843" i="1"/>
  <c r="D1862" i="1"/>
  <c r="D1884" i="1"/>
  <c r="D1907" i="1"/>
  <c r="D1926" i="1"/>
  <c r="D1948" i="1"/>
  <c r="D1971" i="1"/>
  <c r="D1990" i="1"/>
  <c r="D2012" i="1"/>
  <c r="D2035" i="1"/>
  <c r="D2054" i="1"/>
  <c r="D2076" i="1"/>
  <c r="D2099" i="1"/>
  <c r="D2118" i="1"/>
  <c r="E1779" i="1"/>
  <c r="E1788" i="1"/>
  <c r="E1797" i="1"/>
  <c r="E1806" i="1"/>
  <c r="E1815" i="1"/>
  <c r="E1824" i="1"/>
  <c r="E1832" i="1"/>
  <c r="E1840" i="1"/>
  <c r="E1848" i="1"/>
  <c r="E1856" i="1"/>
  <c r="E1864" i="1"/>
  <c r="E1872" i="1"/>
  <c r="E1880" i="1"/>
  <c r="E1888" i="1"/>
  <c r="E1896" i="1"/>
  <c r="C2021" i="1"/>
  <c r="D1795" i="1"/>
  <c r="D1878" i="1"/>
  <c r="D1964" i="1"/>
  <c r="D2051" i="1"/>
  <c r="E1785" i="1"/>
  <c r="E1822" i="1"/>
  <c r="E1854" i="1"/>
  <c r="E1886" i="1"/>
  <c r="E1912" i="1"/>
  <c r="E1934" i="1"/>
  <c r="E1957" i="1"/>
  <c r="E1976" i="1"/>
  <c r="E1998" i="1"/>
  <c r="E2021" i="1"/>
  <c r="E2040" i="1"/>
  <c r="E2062" i="1"/>
  <c r="E2085" i="1"/>
  <c r="E2104" i="1"/>
  <c r="F1773" i="1"/>
  <c r="K1773" i="3" s="1"/>
  <c r="F1782" i="1"/>
  <c r="K1782" i="3" s="1"/>
  <c r="F1791" i="1"/>
  <c r="K1791" i="3" s="1"/>
  <c r="F1800" i="1"/>
  <c r="K1800" i="3" s="1"/>
  <c r="F1810" i="1"/>
  <c r="K1810" i="3" s="1"/>
  <c r="F1819" i="1"/>
  <c r="K1819" i="3" s="1"/>
  <c r="F1828" i="1"/>
  <c r="K1828" i="3" s="1"/>
  <c r="F1837" i="1"/>
  <c r="F1846" i="1"/>
  <c r="F1855" i="1"/>
  <c r="F1864" i="1"/>
  <c r="F1874" i="1"/>
  <c r="F1883" i="1"/>
  <c r="F1892" i="1"/>
  <c r="F1901" i="1"/>
  <c r="F1910" i="1"/>
  <c r="F1919" i="1"/>
  <c r="F1928" i="1"/>
  <c r="F1938" i="1"/>
  <c r="F1947" i="1"/>
  <c r="F1956" i="1"/>
  <c r="F1965" i="1"/>
  <c r="F1974" i="1"/>
  <c r="F1983" i="1"/>
  <c r="F1992" i="1"/>
  <c r="F2002" i="1"/>
  <c r="F2011" i="1"/>
  <c r="F2020" i="1"/>
  <c r="F2029" i="1"/>
  <c r="F2038" i="1"/>
  <c r="F2047" i="1"/>
  <c r="F2056" i="1"/>
  <c r="F2066" i="1"/>
  <c r="F2075" i="1"/>
  <c r="F2083" i="1"/>
  <c r="F2091" i="1"/>
  <c r="F2099" i="1"/>
  <c r="F2107" i="1"/>
  <c r="F2115" i="1"/>
  <c r="F2123" i="1"/>
  <c r="C2078" i="1"/>
  <c r="D1812" i="1"/>
  <c r="D1899" i="1"/>
  <c r="D1982" i="1"/>
  <c r="D2068" i="1"/>
  <c r="E1793" i="1"/>
  <c r="E1829" i="1"/>
  <c r="E1861" i="1"/>
  <c r="E1893" i="1"/>
  <c r="E1917" i="1"/>
  <c r="E1936" i="1"/>
  <c r="E1958" i="1"/>
  <c r="E1981" i="1"/>
  <c r="E2000" i="1"/>
  <c r="E2022" i="1"/>
  <c r="E2045" i="1"/>
  <c r="E2064" i="1"/>
  <c r="E2086" i="1"/>
  <c r="E2109" i="1"/>
  <c r="F1774" i="1"/>
  <c r="K1774" i="3" s="1"/>
  <c r="F1783" i="1"/>
  <c r="K1783" i="3" s="1"/>
  <c r="F1792" i="1"/>
  <c r="K1792" i="3" s="1"/>
  <c r="F1802" i="1"/>
  <c r="K1802" i="3" s="1"/>
  <c r="F1811" i="1"/>
  <c r="K1811" i="3" s="1"/>
  <c r="F1820" i="1"/>
  <c r="K1820" i="3" s="1"/>
  <c r="F1829" i="1"/>
  <c r="K1829" i="3" s="1"/>
  <c r="F1838" i="1"/>
  <c r="F1847" i="1"/>
  <c r="F1856" i="1"/>
  <c r="F1866" i="1"/>
  <c r="F1875" i="1"/>
  <c r="F1884" i="1"/>
  <c r="F1893" i="1"/>
  <c r="F1902" i="1"/>
  <c r="F1911" i="1"/>
  <c r="F1920" i="1"/>
  <c r="F1930" i="1"/>
  <c r="F1939" i="1"/>
  <c r="F1948" i="1"/>
  <c r="F1957" i="1"/>
  <c r="F1966" i="1"/>
  <c r="F1975" i="1"/>
  <c r="F1984" i="1"/>
  <c r="F1994" i="1"/>
  <c r="F2003" i="1"/>
  <c r="F2012" i="1"/>
  <c r="F2021" i="1"/>
  <c r="F2030" i="1"/>
  <c r="F2039" i="1"/>
  <c r="F2048" i="1"/>
  <c r="F2058" i="1"/>
  <c r="F2067" i="1"/>
  <c r="F2076" i="1"/>
  <c r="F2084" i="1"/>
  <c r="F2092" i="1"/>
  <c r="F2100" i="1"/>
  <c r="F2108" i="1"/>
  <c r="F2116" i="1"/>
  <c r="F2124" i="1"/>
  <c r="G1774" i="1"/>
  <c r="I1774" i="1" s="1"/>
  <c r="M1774" i="3" s="1"/>
  <c r="G1782" i="1"/>
  <c r="I1782" i="1" s="1"/>
  <c r="M1782" i="3" s="1"/>
  <c r="G1790" i="1"/>
  <c r="I1790" i="1" s="1"/>
  <c r="M1790" i="3" s="1"/>
  <c r="G1798" i="1"/>
  <c r="I1798" i="1" s="1"/>
  <c r="M1798" i="3" s="1"/>
  <c r="G1806" i="1"/>
  <c r="I1806" i="1" s="1"/>
  <c r="M1806" i="3" s="1"/>
  <c r="G1814" i="1"/>
  <c r="I1814" i="1" s="1"/>
  <c r="M1814" i="3" s="1"/>
  <c r="G1822" i="1"/>
  <c r="I1822" i="1" s="1"/>
  <c r="M1822" i="3" s="1"/>
  <c r="G1830" i="1"/>
  <c r="I1830" i="1" s="1"/>
  <c r="M1830" i="3" s="1"/>
  <c r="G1838" i="1"/>
  <c r="I1838" i="1" s="1"/>
  <c r="G1846" i="1"/>
  <c r="I1846" i="1" s="1"/>
  <c r="G1854" i="1"/>
  <c r="I1854" i="1" s="1"/>
  <c r="G1862" i="1"/>
  <c r="I1862" i="1" s="1"/>
  <c r="G1870" i="1"/>
  <c r="I1870" i="1" s="1"/>
  <c r="G1878" i="1"/>
  <c r="I1878" i="1" s="1"/>
  <c r="G1886" i="1"/>
  <c r="I1886" i="1" s="1"/>
  <c r="G1894" i="1"/>
  <c r="I1894" i="1" s="1"/>
  <c r="G1902" i="1"/>
  <c r="I1902" i="1" s="1"/>
  <c r="G1910" i="1"/>
  <c r="I1910" i="1" s="1"/>
  <c r="G1918" i="1"/>
  <c r="I1918" i="1" s="1"/>
  <c r="G1926" i="1"/>
  <c r="I1926" i="1" s="1"/>
  <c r="G1934" i="1"/>
  <c r="I1934" i="1" s="1"/>
  <c r="G1942" i="1"/>
  <c r="I1942" i="1" s="1"/>
  <c r="G1950" i="1"/>
  <c r="I1950" i="1" s="1"/>
  <c r="G1958" i="1"/>
  <c r="I1958" i="1" s="1"/>
  <c r="G1966" i="1"/>
  <c r="I1966" i="1" s="1"/>
  <c r="G1974" i="1"/>
  <c r="I1974" i="1" s="1"/>
  <c r="G1982" i="1"/>
  <c r="I1982" i="1" s="1"/>
  <c r="G1990" i="1"/>
  <c r="I1990" i="1" s="1"/>
  <c r="G1998" i="1"/>
  <c r="I1998" i="1" s="1"/>
  <c r="G2006" i="1"/>
  <c r="I2006" i="1" s="1"/>
  <c r="G2014" i="1"/>
  <c r="I2014" i="1" s="1"/>
  <c r="G2022" i="1"/>
  <c r="I2022" i="1" s="1"/>
  <c r="G2030" i="1"/>
  <c r="I2030" i="1" s="1"/>
  <c r="G2038" i="1"/>
  <c r="I2038" i="1" s="1"/>
  <c r="G2046" i="1"/>
  <c r="I2046" i="1" s="1"/>
  <c r="G2054" i="1"/>
  <c r="I2054" i="1" s="1"/>
  <c r="G2062" i="1"/>
  <c r="I2062" i="1" s="1"/>
  <c r="G2070" i="1"/>
  <c r="I2070" i="1" s="1"/>
  <c r="G2078" i="1"/>
  <c r="I2078" i="1" s="1"/>
  <c r="G2086" i="1"/>
  <c r="I2086" i="1" s="1"/>
  <c r="G2094" i="1"/>
  <c r="I2094" i="1" s="1"/>
  <c r="G2102" i="1"/>
  <c r="I2102" i="1" s="1"/>
  <c r="G2110" i="1"/>
  <c r="I2110" i="1" s="1"/>
  <c r="G2118" i="1"/>
  <c r="I2118" i="1" s="1"/>
  <c r="F2077" i="1"/>
  <c r="D1814" i="1"/>
  <c r="D1900" i="1"/>
  <c r="D1987" i="1"/>
  <c r="D2070" i="1"/>
  <c r="E1795" i="1"/>
  <c r="E1830" i="1"/>
  <c r="E1862" i="1"/>
  <c r="E1894" i="1"/>
  <c r="E1918" i="1"/>
  <c r="E1941" i="1"/>
  <c r="E1960" i="1"/>
  <c r="E1982" i="1"/>
  <c r="E2005" i="1"/>
  <c r="E2024" i="1"/>
  <c r="E2046" i="1"/>
  <c r="E2069" i="1"/>
  <c r="E2088" i="1"/>
  <c r="E2110" i="1"/>
  <c r="F1775" i="1"/>
  <c r="K1775" i="3" s="1"/>
  <c r="F1784" i="1"/>
  <c r="K1784" i="3" s="1"/>
  <c r="F1794" i="1"/>
  <c r="K1794" i="3" s="1"/>
  <c r="F1803" i="1"/>
  <c r="K1803" i="3" s="1"/>
  <c r="F1812" i="1"/>
  <c r="K1812" i="3" s="1"/>
  <c r="F1821" i="1"/>
  <c r="K1821" i="3" s="1"/>
  <c r="F1830" i="1"/>
  <c r="K1830" i="3" s="1"/>
  <c r="F1839" i="1"/>
  <c r="F1848" i="1"/>
  <c r="F1858" i="1"/>
  <c r="F1867" i="1"/>
  <c r="F1876" i="1"/>
  <c r="F1885" i="1"/>
  <c r="F1894" i="1"/>
  <c r="F1903" i="1"/>
  <c r="F1912" i="1"/>
  <c r="F1922" i="1"/>
  <c r="F1931" i="1"/>
  <c r="F1940" i="1"/>
  <c r="F1949" i="1"/>
  <c r="F1958" i="1"/>
  <c r="F1967" i="1"/>
  <c r="F1976" i="1"/>
  <c r="F1986" i="1"/>
  <c r="F1995" i="1"/>
  <c r="F2004" i="1"/>
  <c r="F2013" i="1"/>
  <c r="F2022" i="1"/>
  <c r="F2031" i="1"/>
  <c r="F2040" i="1"/>
  <c r="F2050" i="1"/>
  <c r="F2059" i="1"/>
  <c r="F2068" i="1"/>
  <c r="F2085" i="1"/>
  <c r="F2093" i="1"/>
  <c r="F2101" i="1"/>
  <c r="F2109" i="1"/>
  <c r="F2117" i="1"/>
  <c r="F2125" i="1"/>
  <c r="D1835" i="1"/>
  <c r="D1918" i="1"/>
  <c r="D2004" i="1"/>
  <c r="D2091" i="1"/>
  <c r="E1803" i="1"/>
  <c r="E1837" i="1"/>
  <c r="E1869" i="1"/>
  <c r="E1901" i="1"/>
  <c r="E1920" i="1"/>
  <c r="E1942" i="1"/>
  <c r="E1965" i="1"/>
  <c r="E1984" i="1"/>
  <c r="E2006" i="1"/>
  <c r="E2029" i="1"/>
  <c r="E2048" i="1"/>
  <c r="E2070" i="1"/>
  <c r="E2093" i="1"/>
  <c r="E2112" i="1"/>
  <c r="F1776" i="1"/>
  <c r="K1776" i="3" s="1"/>
  <c r="F1786" i="1"/>
  <c r="K1786" i="3" s="1"/>
  <c r="F1795" i="1"/>
  <c r="K1795" i="3" s="1"/>
  <c r="F1804" i="1"/>
  <c r="K1804" i="3" s="1"/>
  <c r="F1813" i="1"/>
  <c r="K1813" i="3" s="1"/>
  <c r="F1822" i="1"/>
  <c r="K1822" i="3" s="1"/>
  <c r="F1831" i="1"/>
  <c r="K1831" i="3" s="1"/>
  <c r="F1840" i="1"/>
  <c r="F1850" i="1"/>
  <c r="F1859" i="1"/>
  <c r="F1868" i="1"/>
  <c r="F1877" i="1"/>
  <c r="F1886" i="1"/>
  <c r="F1895" i="1"/>
  <c r="F1904" i="1"/>
  <c r="F1914" i="1"/>
  <c r="F1923" i="1"/>
  <c r="F1932" i="1"/>
  <c r="F1941" i="1"/>
  <c r="F1950" i="1"/>
  <c r="F1959" i="1"/>
  <c r="F1968" i="1"/>
  <c r="F1978" i="1"/>
  <c r="F1987" i="1"/>
  <c r="F1996" i="1"/>
  <c r="F2005" i="1"/>
  <c r="F2014" i="1"/>
  <c r="F2023" i="1"/>
  <c r="F2032" i="1"/>
  <c r="F2042" i="1"/>
  <c r="F2051" i="1"/>
  <c r="F2060" i="1"/>
  <c r="F2069" i="1"/>
  <c r="F2078" i="1"/>
  <c r="F2086" i="1"/>
  <c r="F2094" i="1"/>
  <c r="F2102" i="1"/>
  <c r="F2110" i="1"/>
  <c r="F2118" i="1"/>
  <c r="G1776" i="1"/>
  <c r="I1776" i="1" s="1"/>
  <c r="M1776" i="3" s="1"/>
  <c r="G1784" i="1"/>
  <c r="I1784" i="1" s="1"/>
  <c r="M1784" i="3" s="1"/>
  <c r="G1792" i="1"/>
  <c r="I1792" i="1" s="1"/>
  <c r="M1792" i="3" s="1"/>
  <c r="G1800" i="1"/>
  <c r="I1800" i="1" s="1"/>
  <c r="M1800" i="3" s="1"/>
  <c r="G1808" i="1"/>
  <c r="I1808" i="1" s="1"/>
  <c r="M1808" i="3" s="1"/>
  <c r="G1816" i="1"/>
  <c r="I1816" i="1" s="1"/>
  <c r="M1816" i="3" s="1"/>
  <c r="G1824" i="1"/>
  <c r="I1824" i="1" s="1"/>
  <c r="M1824" i="3" s="1"/>
  <c r="G1832" i="1"/>
  <c r="I1832" i="1" s="1"/>
  <c r="M1832" i="3" s="1"/>
  <c r="G1840" i="1"/>
  <c r="I1840" i="1" s="1"/>
  <c r="G1848" i="1"/>
  <c r="I1848" i="1" s="1"/>
  <c r="G1856" i="1"/>
  <c r="I1856" i="1" s="1"/>
  <c r="G1864" i="1"/>
  <c r="I1864" i="1" s="1"/>
  <c r="G1872" i="1"/>
  <c r="I1872" i="1" s="1"/>
  <c r="G1880" i="1"/>
  <c r="I1880" i="1" s="1"/>
  <c r="G1888" i="1"/>
  <c r="I1888" i="1" s="1"/>
  <c r="G1896" i="1"/>
  <c r="I1896" i="1" s="1"/>
  <c r="G1904" i="1"/>
  <c r="I1904" i="1" s="1"/>
  <c r="G1912" i="1"/>
  <c r="I1912" i="1" s="1"/>
  <c r="G1920" i="1"/>
  <c r="I1920" i="1" s="1"/>
  <c r="G1928" i="1"/>
  <c r="I1928" i="1" s="1"/>
  <c r="G1936" i="1"/>
  <c r="I1936" i="1" s="1"/>
  <c r="G1944" i="1"/>
  <c r="I1944" i="1" s="1"/>
  <c r="G1952" i="1"/>
  <c r="I1952" i="1" s="1"/>
  <c r="G1960" i="1"/>
  <c r="I1960" i="1" s="1"/>
  <c r="G1968" i="1"/>
  <c r="I1968" i="1" s="1"/>
  <c r="G1976" i="1"/>
  <c r="I1976" i="1" s="1"/>
  <c r="G1984" i="1"/>
  <c r="I1984" i="1" s="1"/>
  <c r="G1992" i="1"/>
  <c r="I1992" i="1" s="1"/>
  <c r="G2000" i="1"/>
  <c r="I2000" i="1" s="1"/>
  <c r="G2008" i="1"/>
  <c r="I2008" i="1" s="1"/>
  <c r="G2016" i="1"/>
  <c r="I2016" i="1" s="1"/>
  <c r="G2024" i="1"/>
  <c r="I2024" i="1" s="1"/>
  <c r="G2032" i="1"/>
  <c r="I2032" i="1" s="1"/>
  <c r="G2040" i="1"/>
  <c r="I2040" i="1" s="1"/>
  <c r="G2048" i="1"/>
  <c r="I2048" i="1" s="1"/>
  <c r="G2056" i="1"/>
  <c r="I2056" i="1" s="1"/>
  <c r="G2064" i="1"/>
  <c r="I2064" i="1" s="1"/>
  <c r="G2072" i="1"/>
  <c r="I2072" i="1" s="1"/>
  <c r="G2080" i="1"/>
  <c r="I2080" i="1" s="1"/>
  <c r="G2088" i="1"/>
  <c r="I2088" i="1" s="1"/>
  <c r="G2096" i="1"/>
  <c r="I2096" i="1" s="1"/>
  <c r="G2104" i="1"/>
  <c r="I2104" i="1" s="1"/>
  <c r="G2112" i="1"/>
  <c r="I2112" i="1" s="1"/>
  <c r="G2120" i="1"/>
  <c r="I2120" i="1" s="1"/>
  <c r="C1845" i="1"/>
  <c r="D1771" i="1"/>
  <c r="D1854" i="1"/>
  <c r="D1940" i="1"/>
  <c r="D2027" i="1"/>
  <c r="D2110" i="1"/>
  <c r="E1775" i="1"/>
  <c r="E1812" i="1"/>
  <c r="E1845" i="1"/>
  <c r="E1877" i="1"/>
  <c r="E1904" i="1"/>
  <c r="E1926" i="1"/>
  <c r="E1949" i="1"/>
  <c r="E1968" i="1"/>
  <c r="E1990" i="1"/>
  <c r="E2013" i="1"/>
  <c r="E2032" i="1"/>
  <c r="E2054" i="1"/>
  <c r="E2077" i="1"/>
  <c r="E2096" i="1"/>
  <c r="E2118" i="1"/>
  <c r="F1779" i="1"/>
  <c r="K1779" i="3" s="1"/>
  <c r="F1788" i="1"/>
  <c r="K1788" i="3" s="1"/>
  <c r="F1797" i="1"/>
  <c r="K1797" i="3" s="1"/>
  <c r="F1806" i="1"/>
  <c r="K1806" i="3" s="1"/>
  <c r="F1815" i="1"/>
  <c r="K1815" i="3" s="1"/>
  <c r="F1824" i="1"/>
  <c r="K1824" i="3" s="1"/>
  <c r="F1834" i="1"/>
  <c r="K1834" i="3" s="1"/>
  <c r="F1843" i="1"/>
  <c r="F1852" i="1"/>
  <c r="F1861" i="1"/>
  <c r="F1870" i="1"/>
  <c r="F1879" i="1"/>
  <c r="F1888" i="1"/>
  <c r="F1898" i="1"/>
  <c r="F1907" i="1"/>
  <c r="F1916" i="1"/>
  <c r="F1925" i="1"/>
  <c r="F1934" i="1"/>
  <c r="F1943" i="1"/>
  <c r="F1952" i="1"/>
  <c r="F1962" i="1"/>
  <c r="F1971" i="1"/>
  <c r="F1980" i="1"/>
  <c r="F1989" i="1"/>
  <c r="F1998" i="1"/>
  <c r="F2007" i="1"/>
  <c r="F2016" i="1"/>
  <c r="F2026" i="1"/>
  <c r="F2035" i="1"/>
  <c r="F2044" i="1"/>
  <c r="F2053" i="1"/>
  <c r="F2062" i="1"/>
  <c r="F2071" i="1"/>
  <c r="F2080" i="1"/>
  <c r="F2088" i="1"/>
  <c r="F2096" i="1"/>
  <c r="F2104" i="1"/>
  <c r="F2112" i="1"/>
  <c r="F2120" i="1"/>
  <c r="G1778" i="1"/>
  <c r="I1778" i="1" s="1"/>
  <c r="M1778" i="3" s="1"/>
  <c r="G1786" i="1"/>
  <c r="I1786" i="1" s="1"/>
  <c r="M1786" i="3" s="1"/>
  <c r="G1794" i="1"/>
  <c r="I1794" i="1" s="1"/>
  <c r="M1794" i="3" s="1"/>
  <c r="G1802" i="1"/>
  <c r="I1802" i="1" s="1"/>
  <c r="M1802" i="3" s="1"/>
  <c r="G1810" i="1"/>
  <c r="I1810" i="1" s="1"/>
  <c r="M1810" i="3" s="1"/>
  <c r="G1818" i="1"/>
  <c r="I1818" i="1" s="1"/>
  <c r="M1818" i="3" s="1"/>
  <c r="G1826" i="1"/>
  <c r="I1826" i="1" s="1"/>
  <c r="M1826" i="3" s="1"/>
  <c r="G1834" i="1"/>
  <c r="I1834" i="1" s="1"/>
  <c r="M1834" i="3" s="1"/>
  <c r="G1842" i="1"/>
  <c r="I1842" i="1" s="1"/>
  <c r="G1850" i="1"/>
  <c r="I1850" i="1" s="1"/>
  <c r="G1858" i="1"/>
  <c r="I1858" i="1" s="1"/>
  <c r="G1866" i="1"/>
  <c r="I1866" i="1" s="1"/>
  <c r="G1874" i="1"/>
  <c r="I1874" i="1" s="1"/>
  <c r="G1882" i="1"/>
  <c r="I1882" i="1" s="1"/>
  <c r="G1890" i="1"/>
  <c r="I1890" i="1" s="1"/>
  <c r="G1898" i="1"/>
  <c r="I1898" i="1" s="1"/>
  <c r="G1906" i="1"/>
  <c r="I1906" i="1" s="1"/>
  <c r="G1914" i="1"/>
  <c r="I1914" i="1" s="1"/>
  <c r="G1922" i="1"/>
  <c r="I1922" i="1" s="1"/>
  <c r="G1930" i="1"/>
  <c r="I1930" i="1" s="1"/>
  <c r="G1938" i="1"/>
  <c r="I1938" i="1" s="1"/>
  <c r="G1946" i="1"/>
  <c r="I1946" i="1" s="1"/>
  <c r="G1954" i="1"/>
  <c r="I1954" i="1" s="1"/>
  <c r="G1962" i="1"/>
  <c r="I1962" i="1" s="1"/>
  <c r="G1970" i="1"/>
  <c r="I1970" i="1" s="1"/>
  <c r="G1978" i="1"/>
  <c r="I1978" i="1" s="1"/>
  <c r="G1986" i="1"/>
  <c r="I1986" i="1" s="1"/>
  <c r="G1994" i="1"/>
  <c r="I1994" i="1" s="1"/>
  <c r="G2002" i="1"/>
  <c r="I2002" i="1" s="1"/>
  <c r="G2010" i="1"/>
  <c r="I2010" i="1" s="1"/>
  <c r="G2018" i="1"/>
  <c r="I2018" i="1" s="1"/>
  <c r="G2026" i="1"/>
  <c r="I2026" i="1" s="1"/>
  <c r="G2034" i="1"/>
  <c r="I2034" i="1" s="1"/>
  <c r="G2042" i="1"/>
  <c r="I2042" i="1" s="1"/>
  <c r="G2050" i="1"/>
  <c r="I2050" i="1" s="1"/>
  <c r="G2058" i="1"/>
  <c r="I2058" i="1" s="1"/>
  <c r="G2066" i="1"/>
  <c r="I2066" i="1" s="1"/>
  <c r="G2074" i="1"/>
  <c r="I2074" i="1" s="1"/>
  <c r="G2082" i="1"/>
  <c r="I2082" i="1" s="1"/>
  <c r="G2090" i="1"/>
  <c r="I2090" i="1" s="1"/>
  <c r="G2098" i="1"/>
  <c r="I2098" i="1" s="1"/>
  <c r="G2106" i="1"/>
  <c r="I2106" i="1" s="1"/>
  <c r="G2114" i="1"/>
  <c r="I2114" i="1" s="1"/>
  <c r="G2122" i="1"/>
  <c r="I2122" i="1" s="1"/>
  <c r="C1903" i="1"/>
  <c r="D1772" i="1"/>
  <c r="D1859" i="1"/>
  <c r="D1942" i="1"/>
  <c r="D2028" i="1"/>
  <c r="D2115" i="1"/>
  <c r="E1776" i="1"/>
  <c r="E1813" i="1"/>
  <c r="E1846" i="1"/>
  <c r="E1878" i="1"/>
  <c r="E1909" i="1"/>
  <c r="E1928" i="1"/>
  <c r="E1950" i="1"/>
  <c r="E1973" i="1"/>
  <c r="E1992" i="1"/>
  <c r="E2014" i="1"/>
  <c r="E2037" i="1"/>
  <c r="E2056" i="1"/>
  <c r="E2078" i="1"/>
  <c r="E2101" i="1"/>
  <c r="E2120" i="1"/>
  <c r="F1771" i="1"/>
  <c r="K1771" i="3" s="1"/>
  <c r="F1780" i="1"/>
  <c r="K1780" i="3" s="1"/>
  <c r="F1789" i="1"/>
  <c r="K1789" i="3" s="1"/>
  <c r="F1798" i="1"/>
  <c r="K1798" i="3" s="1"/>
  <c r="F1807" i="1"/>
  <c r="K1807" i="3" s="1"/>
  <c r="F1816" i="1"/>
  <c r="K1816" i="3" s="1"/>
  <c r="F1826" i="1"/>
  <c r="K1826" i="3" s="1"/>
  <c r="F1835" i="1"/>
  <c r="F1844" i="1"/>
  <c r="F1853" i="1"/>
  <c r="F1862" i="1"/>
  <c r="F1871" i="1"/>
  <c r="F1880" i="1"/>
  <c r="F1890" i="1"/>
  <c r="F1899" i="1"/>
  <c r="F1908" i="1"/>
  <c r="F1917" i="1"/>
  <c r="F1926" i="1"/>
  <c r="F1935" i="1"/>
  <c r="F1944" i="1"/>
  <c r="F1954" i="1"/>
  <c r="F1963" i="1"/>
  <c r="F1972" i="1"/>
  <c r="F1981" i="1"/>
  <c r="F1990" i="1"/>
  <c r="F1999" i="1"/>
  <c r="F2008" i="1"/>
  <c r="F2018" i="1"/>
  <c r="F2027" i="1"/>
  <c r="F2036" i="1"/>
  <c r="F2045" i="1"/>
  <c r="F2054" i="1"/>
  <c r="F2063" i="1"/>
  <c r="F2072" i="1"/>
  <c r="F2081" i="1"/>
  <c r="F2089" i="1"/>
  <c r="F2097" i="1"/>
  <c r="F2105" i="1"/>
  <c r="F2113" i="1"/>
  <c r="F2121" i="1"/>
  <c r="G1771" i="1"/>
  <c r="I1771" i="1" s="1"/>
  <c r="M1771" i="3" s="1"/>
  <c r="G1779" i="1"/>
  <c r="I1779" i="1" s="1"/>
  <c r="M1779" i="3" s="1"/>
  <c r="G1787" i="1"/>
  <c r="I1787" i="1" s="1"/>
  <c r="M1787" i="3" s="1"/>
  <c r="G1795" i="1"/>
  <c r="I1795" i="1" s="1"/>
  <c r="M1795" i="3" s="1"/>
  <c r="G1803" i="1"/>
  <c r="I1803" i="1" s="1"/>
  <c r="M1803" i="3" s="1"/>
  <c r="G1811" i="1"/>
  <c r="I1811" i="1" s="1"/>
  <c r="M1811" i="3" s="1"/>
  <c r="G1819" i="1"/>
  <c r="I1819" i="1" s="1"/>
  <c r="M1819" i="3" s="1"/>
  <c r="G1827" i="1"/>
  <c r="I1827" i="1" s="1"/>
  <c r="M1827" i="3" s="1"/>
  <c r="G1835" i="1"/>
  <c r="I1835" i="1" s="1"/>
  <c r="G1843" i="1"/>
  <c r="I1843" i="1" s="1"/>
  <c r="G1851" i="1"/>
  <c r="I1851" i="1" s="1"/>
  <c r="G1859" i="1"/>
  <c r="I1859" i="1" s="1"/>
  <c r="G1867" i="1"/>
  <c r="I1867" i="1" s="1"/>
  <c r="G1875" i="1"/>
  <c r="I1875" i="1" s="1"/>
  <c r="G1883" i="1"/>
  <c r="I1883" i="1" s="1"/>
  <c r="G1891" i="1"/>
  <c r="I1891" i="1" s="1"/>
  <c r="G1899" i="1"/>
  <c r="I1899" i="1" s="1"/>
  <c r="G1907" i="1"/>
  <c r="I1907" i="1" s="1"/>
  <c r="G1915" i="1"/>
  <c r="I1915" i="1" s="1"/>
  <c r="G1923" i="1"/>
  <c r="I1923" i="1" s="1"/>
  <c r="G1931" i="1"/>
  <c r="I1931" i="1" s="1"/>
  <c r="G1939" i="1"/>
  <c r="I1939" i="1" s="1"/>
  <c r="G1947" i="1"/>
  <c r="I1947" i="1" s="1"/>
  <c r="G1955" i="1"/>
  <c r="I1955" i="1" s="1"/>
  <c r="G1963" i="1"/>
  <c r="I1963" i="1" s="1"/>
  <c r="G1971" i="1"/>
  <c r="I1971" i="1" s="1"/>
  <c r="G1979" i="1"/>
  <c r="I1979" i="1" s="1"/>
  <c r="G1987" i="1"/>
  <c r="I1987" i="1" s="1"/>
  <c r="G1995" i="1"/>
  <c r="I1995" i="1" s="1"/>
  <c r="G2003" i="1"/>
  <c r="I2003" i="1" s="1"/>
  <c r="G2011" i="1"/>
  <c r="I2011" i="1" s="1"/>
  <c r="G2019" i="1"/>
  <c r="I2019" i="1" s="1"/>
  <c r="G2027" i="1"/>
  <c r="I2027" i="1" s="1"/>
  <c r="G2035" i="1"/>
  <c r="I2035" i="1" s="1"/>
  <c r="G2043" i="1"/>
  <c r="I2043" i="1" s="1"/>
  <c r="G2051" i="1"/>
  <c r="I2051" i="1" s="1"/>
  <c r="G2059" i="1"/>
  <c r="I2059" i="1" s="1"/>
  <c r="G2067" i="1"/>
  <c r="I2067" i="1" s="1"/>
  <c r="G2075" i="1"/>
  <c r="I2075" i="1" s="1"/>
  <c r="G2083" i="1"/>
  <c r="I2083" i="1" s="1"/>
  <c r="G2091" i="1"/>
  <c r="I2091" i="1" s="1"/>
  <c r="G2099" i="1"/>
  <c r="I2099" i="1" s="1"/>
  <c r="G2107" i="1"/>
  <c r="I2107" i="1" s="1"/>
  <c r="G2115" i="1"/>
  <c r="I2115" i="1" s="1"/>
  <c r="G2123" i="1"/>
  <c r="I2123" i="1" s="1"/>
  <c r="C1961" i="1"/>
  <c r="D1790" i="1"/>
  <c r="D1876" i="1"/>
  <c r="D1963" i="1"/>
  <c r="D2046" i="1"/>
  <c r="E1784" i="1"/>
  <c r="E1821" i="1"/>
  <c r="E1853" i="1"/>
  <c r="E1885" i="1"/>
  <c r="E1910" i="1"/>
  <c r="E1933" i="1"/>
  <c r="E1952" i="1"/>
  <c r="E1974" i="1"/>
  <c r="E1997" i="1"/>
  <c r="E2016" i="1"/>
  <c r="E2038" i="1"/>
  <c r="E2061" i="1"/>
  <c r="E2080" i="1"/>
  <c r="E2102" i="1"/>
  <c r="E2125" i="1"/>
  <c r="F1772" i="1"/>
  <c r="K1772" i="3" s="1"/>
  <c r="F1781" i="1"/>
  <c r="K1781" i="3" s="1"/>
  <c r="F1790" i="1"/>
  <c r="K1790" i="3" s="1"/>
  <c r="F1799" i="1"/>
  <c r="K1799" i="3" s="1"/>
  <c r="F1808" i="1"/>
  <c r="K1808" i="3" s="1"/>
  <c r="F1818" i="1"/>
  <c r="K1818" i="3" s="1"/>
  <c r="F1827" i="1"/>
  <c r="K1827" i="3" s="1"/>
  <c r="F1836" i="1"/>
  <c r="F1845" i="1"/>
  <c r="F1854" i="1"/>
  <c r="F1863" i="1"/>
  <c r="F1872" i="1"/>
  <c r="F1882" i="1"/>
  <c r="F1891" i="1"/>
  <c r="F1900" i="1"/>
  <c r="F1909" i="1"/>
  <c r="F1918" i="1"/>
  <c r="F1927" i="1"/>
  <c r="F1936" i="1"/>
  <c r="F1946" i="1"/>
  <c r="F1955" i="1"/>
  <c r="F1964" i="1"/>
  <c r="F1973" i="1"/>
  <c r="F1982" i="1"/>
  <c r="F1991" i="1"/>
  <c r="F2000" i="1"/>
  <c r="F2010" i="1"/>
  <c r="F2019" i="1"/>
  <c r="F2028" i="1"/>
  <c r="F2037" i="1"/>
  <c r="F2046" i="1"/>
  <c r="F2055" i="1"/>
  <c r="F2064" i="1"/>
  <c r="F2074" i="1"/>
  <c r="F2082" i="1"/>
  <c r="F2090" i="1"/>
  <c r="F2098" i="1"/>
  <c r="F2106" i="1"/>
  <c r="F2114" i="1"/>
  <c r="F2122" i="1"/>
  <c r="D2006" i="1"/>
  <c r="E1966" i="1"/>
  <c r="F1814" i="1"/>
  <c r="K1814" i="3" s="1"/>
  <c r="F1887" i="1"/>
  <c r="F1960" i="1"/>
  <c r="F2034" i="1"/>
  <c r="F2103" i="1"/>
  <c r="G1815" i="1"/>
  <c r="I1815" i="1" s="1"/>
  <c r="M1815" i="3" s="1"/>
  <c r="G1879" i="1"/>
  <c r="I1879" i="1" s="1"/>
  <c r="G1943" i="1"/>
  <c r="I1943" i="1" s="1"/>
  <c r="G2023" i="1"/>
  <c r="I2023" i="1" s="1"/>
  <c r="G2103" i="1"/>
  <c r="I2103" i="1" s="1"/>
  <c r="G1772" i="1"/>
  <c r="I1772" i="1" s="1"/>
  <c r="M1772" i="3" s="1"/>
  <c r="G1900" i="1"/>
  <c r="I1900" i="1" s="1"/>
  <c r="G1980" i="1"/>
  <c r="I1980" i="1" s="1"/>
  <c r="G2076" i="1"/>
  <c r="I2076" i="1" s="1"/>
  <c r="G1775" i="1"/>
  <c r="I1775" i="1" s="1"/>
  <c r="M1775" i="3" s="1"/>
  <c r="G1935" i="1"/>
  <c r="I1935" i="1" s="1"/>
  <c r="G2031" i="1"/>
  <c r="I2031" i="1" s="1"/>
  <c r="C1774" i="1"/>
  <c r="D2092" i="1"/>
  <c r="E1989" i="1"/>
  <c r="F1823" i="1"/>
  <c r="K1823" i="3" s="1"/>
  <c r="F1896" i="1"/>
  <c r="F1970" i="1"/>
  <c r="F2043" i="1"/>
  <c r="F2111" i="1"/>
  <c r="G1785" i="1"/>
  <c r="I1785" i="1" s="1"/>
  <c r="M1785" i="3" s="1"/>
  <c r="G1801" i="1"/>
  <c r="I1801" i="1" s="1"/>
  <c r="M1801" i="3" s="1"/>
  <c r="G1817" i="1"/>
  <c r="I1817" i="1" s="1"/>
  <c r="M1817" i="3" s="1"/>
  <c r="G1833" i="1"/>
  <c r="I1833" i="1" s="1"/>
  <c r="M1833" i="3" s="1"/>
  <c r="G1849" i="1"/>
  <c r="I1849" i="1" s="1"/>
  <c r="G1865" i="1"/>
  <c r="I1865" i="1" s="1"/>
  <c r="G1881" i="1"/>
  <c r="I1881" i="1" s="1"/>
  <c r="G1897" i="1"/>
  <c r="I1897" i="1" s="1"/>
  <c r="G1913" i="1"/>
  <c r="I1913" i="1" s="1"/>
  <c r="G1929" i="1"/>
  <c r="I1929" i="1" s="1"/>
  <c r="G1945" i="1"/>
  <c r="I1945" i="1" s="1"/>
  <c r="G1961" i="1"/>
  <c r="I1961" i="1" s="1"/>
  <c r="G1977" i="1"/>
  <c r="I1977" i="1" s="1"/>
  <c r="G1993" i="1"/>
  <c r="I1993" i="1" s="1"/>
  <c r="G2009" i="1"/>
  <c r="I2009" i="1" s="1"/>
  <c r="G2025" i="1"/>
  <c r="I2025" i="1" s="1"/>
  <c r="G2041" i="1"/>
  <c r="I2041" i="1" s="1"/>
  <c r="G2057" i="1"/>
  <c r="I2057" i="1" s="1"/>
  <c r="G2073" i="1"/>
  <c r="I2073" i="1" s="1"/>
  <c r="G2089" i="1"/>
  <c r="I2089" i="1" s="1"/>
  <c r="G2105" i="1"/>
  <c r="I2105" i="1" s="1"/>
  <c r="G2121" i="1"/>
  <c r="I2121" i="1" s="1"/>
  <c r="E1804" i="1"/>
  <c r="E2008" i="1"/>
  <c r="F1832" i="1"/>
  <c r="K1832" i="3" s="1"/>
  <c r="F1906" i="1"/>
  <c r="F1979" i="1"/>
  <c r="F2052" i="1"/>
  <c r="F2119" i="1"/>
  <c r="G1836" i="1"/>
  <c r="I1836" i="1" s="1"/>
  <c r="G1884" i="1"/>
  <c r="I1884" i="1" s="1"/>
  <c r="G1964" i="1"/>
  <c r="I1964" i="1" s="1"/>
  <c r="G2028" i="1"/>
  <c r="I2028" i="1" s="1"/>
  <c r="G2108" i="1"/>
  <c r="I2108" i="1" s="1"/>
  <c r="F1778" i="1"/>
  <c r="K1778" i="3" s="1"/>
  <c r="G1807" i="1"/>
  <c r="I1807" i="1" s="1"/>
  <c r="M1807" i="3" s="1"/>
  <c r="G1871" i="1"/>
  <c r="I1871" i="1" s="1"/>
  <c r="G1967" i="1"/>
  <c r="I1967" i="1" s="1"/>
  <c r="G2047" i="1"/>
  <c r="I2047" i="1" s="1"/>
  <c r="E1838" i="1"/>
  <c r="E2030" i="1"/>
  <c r="F1842" i="1"/>
  <c r="F1915" i="1"/>
  <c r="F1988" i="1"/>
  <c r="F2061" i="1"/>
  <c r="G1773" i="1"/>
  <c r="I1773" i="1" s="1"/>
  <c r="M1773" i="3" s="1"/>
  <c r="G1789" i="1"/>
  <c r="I1789" i="1" s="1"/>
  <c r="M1789" i="3" s="1"/>
  <c r="G1805" i="1"/>
  <c r="I1805" i="1" s="1"/>
  <c r="M1805" i="3" s="1"/>
  <c r="G1821" i="1"/>
  <c r="I1821" i="1" s="1"/>
  <c r="M1821" i="3" s="1"/>
  <c r="G1837" i="1"/>
  <c r="I1837" i="1" s="1"/>
  <c r="G1853" i="1"/>
  <c r="I1853" i="1" s="1"/>
  <c r="G1869" i="1"/>
  <c r="I1869" i="1" s="1"/>
  <c r="G1885" i="1"/>
  <c r="I1885" i="1" s="1"/>
  <c r="G1901" i="1"/>
  <c r="I1901" i="1" s="1"/>
  <c r="G1917" i="1"/>
  <c r="I1917" i="1" s="1"/>
  <c r="G1933" i="1"/>
  <c r="I1933" i="1" s="1"/>
  <c r="G1949" i="1"/>
  <c r="I1949" i="1" s="1"/>
  <c r="G1965" i="1"/>
  <c r="I1965" i="1" s="1"/>
  <c r="G1981" i="1"/>
  <c r="I1981" i="1" s="1"/>
  <c r="G1997" i="1"/>
  <c r="I1997" i="1" s="1"/>
  <c r="G2013" i="1"/>
  <c r="I2013" i="1" s="1"/>
  <c r="G2029" i="1"/>
  <c r="I2029" i="1" s="1"/>
  <c r="G2045" i="1"/>
  <c r="I2045" i="1" s="1"/>
  <c r="G2061" i="1"/>
  <c r="I2061" i="1" s="1"/>
  <c r="G2077" i="1"/>
  <c r="I2077" i="1" s="1"/>
  <c r="G2093" i="1"/>
  <c r="I2093" i="1" s="1"/>
  <c r="G2109" i="1"/>
  <c r="I2109" i="1" s="1"/>
  <c r="G2125" i="1"/>
  <c r="I2125" i="1" s="1"/>
  <c r="F1924" i="1"/>
  <c r="G1823" i="1"/>
  <c r="I1823" i="1" s="1"/>
  <c r="M1823" i="3" s="1"/>
  <c r="G1919" i="1"/>
  <c r="I1919" i="1" s="1"/>
  <c r="G2015" i="1"/>
  <c r="I2015" i="1" s="1"/>
  <c r="G2111" i="1"/>
  <c r="I2111" i="1" s="1"/>
  <c r="E1870" i="1"/>
  <c r="E2053" i="1"/>
  <c r="E1902" i="1"/>
  <c r="E2072" i="1"/>
  <c r="F1787" i="1"/>
  <c r="K1787" i="3" s="1"/>
  <c r="F1860" i="1"/>
  <c r="F1933" i="1"/>
  <c r="F2006" i="1"/>
  <c r="F2079" i="1"/>
  <c r="G1777" i="1"/>
  <c r="I1777" i="1" s="1"/>
  <c r="M1777" i="3" s="1"/>
  <c r="G1793" i="1"/>
  <c r="I1793" i="1" s="1"/>
  <c r="M1793" i="3" s="1"/>
  <c r="G1809" i="1"/>
  <c r="I1809" i="1" s="1"/>
  <c r="M1809" i="3" s="1"/>
  <c r="G1825" i="1"/>
  <c r="I1825" i="1" s="1"/>
  <c r="M1825" i="3" s="1"/>
  <c r="G1841" i="1"/>
  <c r="I1841" i="1" s="1"/>
  <c r="G1857" i="1"/>
  <c r="I1857" i="1" s="1"/>
  <c r="G1873" i="1"/>
  <c r="I1873" i="1" s="1"/>
  <c r="G1889" i="1"/>
  <c r="I1889" i="1" s="1"/>
  <c r="G1905" i="1"/>
  <c r="I1905" i="1" s="1"/>
  <c r="G1921" i="1"/>
  <c r="I1921" i="1" s="1"/>
  <c r="G1937" i="1"/>
  <c r="I1937" i="1" s="1"/>
  <c r="G1953" i="1"/>
  <c r="I1953" i="1" s="1"/>
  <c r="G1969" i="1"/>
  <c r="I1969" i="1" s="1"/>
  <c r="G1985" i="1"/>
  <c r="I1985" i="1" s="1"/>
  <c r="G2001" i="1"/>
  <c r="I2001" i="1" s="1"/>
  <c r="G2017" i="1"/>
  <c r="I2017" i="1" s="1"/>
  <c r="G2033" i="1"/>
  <c r="I2033" i="1" s="1"/>
  <c r="G2049" i="1"/>
  <c r="I2049" i="1" s="1"/>
  <c r="G2065" i="1"/>
  <c r="I2065" i="1" s="1"/>
  <c r="G2081" i="1"/>
  <c r="I2081" i="1" s="1"/>
  <c r="G2097" i="1"/>
  <c r="I2097" i="1" s="1"/>
  <c r="G2113" i="1"/>
  <c r="I2113" i="1" s="1"/>
  <c r="G1783" i="1"/>
  <c r="I1783" i="1" s="1"/>
  <c r="M1783" i="3" s="1"/>
  <c r="G1847" i="1"/>
  <c r="I1847" i="1" s="1"/>
  <c r="G1911" i="1"/>
  <c r="I1911" i="1" s="1"/>
  <c r="G1959" i="1"/>
  <c r="I1959" i="1" s="1"/>
  <c r="G2007" i="1"/>
  <c r="I2007" i="1" s="1"/>
  <c r="G2071" i="1"/>
  <c r="I2071" i="1" s="1"/>
  <c r="G2119" i="1"/>
  <c r="I2119" i="1" s="1"/>
  <c r="G1788" i="1"/>
  <c r="I1788" i="1" s="1"/>
  <c r="M1788" i="3" s="1"/>
  <c r="G1852" i="1"/>
  <c r="I1852" i="1" s="1"/>
  <c r="G1948" i="1"/>
  <c r="I1948" i="1" s="1"/>
  <c r="G2012" i="1"/>
  <c r="I2012" i="1" s="1"/>
  <c r="G2060" i="1"/>
  <c r="I2060" i="1" s="1"/>
  <c r="F1851" i="1"/>
  <c r="G1855" i="1"/>
  <c r="I1855" i="1" s="1"/>
  <c r="G1903" i="1"/>
  <c r="I1903" i="1" s="1"/>
  <c r="G1983" i="1"/>
  <c r="I1983" i="1" s="1"/>
  <c r="G2063" i="1"/>
  <c r="I2063" i="1" s="1"/>
  <c r="D1836" i="1"/>
  <c r="E1925" i="1"/>
  <c r="E2094" i="1"/>
  <c r="F1796" i="1"/>
  <c r="K1796" i="3" s="1"/>
  <c r="F1869" i="1"/>
  <c r="F1942" i="1"/>
  <c r="F2015" i="1"/>
  <c r="F2087" i="1"/>
  <c r="G1780" i="1"/>
  <c r="I1780" i="1" s="1"/>
  <c r="M1780" i="3" s="1"/>
  <c r="G1796" i="1"/>
  <c r="I1796" i="1" s="1"/>
  <c r="M1796" i="3" s="1"/>
  <c r="G1812" i="1"/>
  <c r="I1812" i="1" s="1"/>
  <c r="M1812" i="3" s="1"/>
  <c r="G1828" i="1"/>
  <c r="I1828" i="1" s="1"/>
  <c r="M1828" i="3" s="1"/>
  <c r="G1844" i="1"/>
  <c r="I1844" i="1" s="1"/>
  <c r="G1860" i="1"/>
  <c r="I1860" i="1" s="1"/>
  <c r="G1876" i="1"/>
  <c r="I1876" i="1" s="1"/>
  <c r="G1892" i="1"/>
  <c r="I1892" i="1" s="1"/>
  <c r="G1908" i="1"/>
  <c r="I1908" i="1" s="1"/>
  <c r="G1924" i="1"/>
  <c r="I1924" i="1" s="1"/>
  <c r="G1940" i="1"/>
  <c r="I1940" i="1" s="1"/>
  <c r="G1956" i="1"/>
  <c r="I1956" i="1" s="1"/>
  <c r="G1972" i="1"/>
  <c r="I1972" i="1" s="1"/>
  <c r="G1988" i="1"/>
  <c r="I1988" i="1" s="1"/>
  <c r="G2004" i="1"/>
  <c r="I2004" i="1" s="1"/>
  <c r="G2020" i="1"/>
  <c r="I2020" i="1" s="1"/>
  <c r="G2036" i="1"/>
  <c r="I2036" i="1" s="1"/>
  <c r="G2052" i="1"/>
  <c r="I2052" i="1" s="1"/>
  <c r="G2068" i="1"/>
  <c r="I2068" i="1" s="1"/>
  <c r="G2084" i="1"/>
  <c r="I2084" i="1" s="1"/>
  <c r="G2100" i="1"/>
  <c r="I2100" i="1" s="1"/>
  <c r="G2116" i="1"/>
  <c r="I2116" i="1" s="1"/>
  <c r="G2085" i="1"/>
  <c r="I2085" i="1" s="1"/>
  <c r="G2117" i="1"/>
  <c r="I2117" i="1" s="1"/>
  <c r="G1799" i="1"/>
  <c r="I1799" i="1" s="1"/>
  <c r="M1799" i="3" s="1"/>
  <c r="G1863" i="1"/>
  <c r="I1863" i="1" s="1"/>
  <c r="G1895" i="1"/>
  <c r="I1895" i="1" s="1"/>
  <c r="G1927" i="1"/>
  <c r="I1927" i="1" s="1"/>
  <c r="G1991" i="1"/>
  <c r="I1991" i="1" s="1"/>
  <c r="G2039" i="1"/>
  <c r="I2039" i="1" s="1"/>
  <c r="G2087" i="1"/>
  <c r="I2087" i="1" s="1"/>
  <c r="G1820" i="1"/>
  <c r="I1820" i="1" s="1"/>
  <c r="M1820" i="3" s="1"/>
  <c r="G1868" i="1"/>
  <c r="I1868" i="1" s="1"/>
  <c r="G1932" i="1"/>
  <c r="I1932" i="1" s="1"/>
  <c r="G2044" i="1"/>
  <c r="I2044" i="1" s="1"/>
  <c r="G2124" i="1"/>
  <c r="I2124" i="1" s="1"/>
  <c r="F1997" i="1"/>
  <c r="G1791" i="1"/>
  <c r="I1791" i="1" s="1"/>
  <c r="M1791" i="3" s="1"/>
  <c r="G1887" i="1"/>
  <c r="I1887" i="1" s="1"/>
  <c r="G1999" i="1"/>
  <c r="I1999" i="1" s="1"/>
  <c r="G2095" i="1"/>
  <c r="I2095" i="1" s="1"/>
  <c r="D1923" i="1"/>
  <c r="E1944" i="1"/>
  <c r="E2117" i="1"/>
  <c r="F1805" i="1"/>
  <c r="K1805" i="3" s="1"/>
  <c r="F1878" i="1"/>
  <c r="F1951" i="1"/>
  <c r="F2024" i="1"/>
  <c r="F2095" i="1"/>
  <c r="G1781" i="1"/>
  <c r="I1781" i="1" s="1"/>
  <c r="M1781" i="3" s="1"/>
  <c r="G1797" i="1"/>
  <c r="I1797" i="1" s="1"/>
  <c r="M1797" i="3" s="1"/>
  <c r="G1813" i="1"/>
  <c r="I1813" i="1" s="1"/>
  <c r="M1813" i="3" s="1"/>
  <c r="G1829" i="1"/>
  <c r="I1829" i="1" s="1"/>
  <c r="M1829" i="3" s="1"/>
  <c r="G1845" i="1"/>
  <c r="I1845" i="1" s="1"/>
  <c r="G1861" i="1"/>
  <c r="I1861" i="1" s="1"/>
  <c r="G1877" i="1"/>
  <c r="I1877" i="1" s="1"/>
  <c r="G1893" i="1"/>
  <c r="I1893" i="1" s="1"/>
  <c r="G1909" i="1"/>
  <c r="I1909" i="1" s="1"/>
  <c r="G1925" i="1"/>
  <c r="I1925" i="1" s="1"/>
  <c r="G1941" i="1"/>
  <c r="I1941" i="1" s="1"/>
  <c r="G1957" i="1"/>
  <c r="I1957" i="1" s="1"/>
  <c r="G1973" i="1"/>
  <c r="I1973" i="1" s="1"/>
  <c r="G1989" i="1"/>
  <c r="I1989" i="1" s="1"/>
  <c r="G2005" i="1"/>
  <c r="I2005" i="1" s="1"/>
  <c r="G2021" i="1"/>
  <c r="I2021" i="1" s="1"/>
  <c r="G2037" i="1"/>
  <c r="I2037" i="1" s="1"/>
  <c r="G2053" i="1"/>
  <c r="I2053" i="1" s="1"/>
  <c r="G2069" i="1"/>
  <c r="I2069" i="1" s="1"/>
  <c r="G2101" i="1"/>
  <c r="I2101" i="1" s="1"/>
  <c r="G1831" i="1"/>
  <c r="I1831" i="1" s="1"/>
  <c r="M1831" i="3" s="1"/>
  <c r="G1975" i="1"/>
  <c r="I1975" i="1" s="1"/>
  <c r="G2055" i="1"/>
  <c r="I2055" i="1" s="1"/>
  <c r="G1804" i="1"/>
  <c r="I1804" i="1" s="1"/>
  <c r="M1804" i="3" s="1"/>
  <c r="G1916" i="1"/>
  <c r="I1916" i="1" s="1"/>
  <c r="G1996" i="1"/>
  <c r="I1996" i="1" s="1"/>
  <c r="G2092" i="1"/>
  <c r="I2092" i="1" s="1"/>
  <c r="F2070" i="1"/>
  <c r="G1839" i="1"/>
  <c r="I1839" i="1" s="1"/>
  <c r="G1951" i="1"/>
  <c r="I1951" i="1" s="1"/>
  <c r="G2079" i="1"/>
  <c r="I2079" i="1" s="1"/>
  <c r="B2125" i="1"/>
  <c r="B2077" i="1"/>
  <c r="B2029" i="1"/>
  <c r="B1981" i="1"/>
  <c r="B1933" i="1"/>
  <c r="B1893" i="1"/>
  <c r="B1845" i="1"/>
  <c r="B1813" i="1"/>
  <c r="L1813" i="3" s="1"/>
  <c r="B1789" i="1"/>
  <c r="L1789" i="3" s="1"/>
  <c r="B1827" i="3"/>
  <c r="B1819" i="3"/>
  <c r="B1811" i="3"/>
  <c r="B1803" i="3"/>
  <c r="B1795" i="3"/>
  <c r="B1787" i="3"/>
  <c r="B1779" i="3"/>
  <c r="B1771" i="3"/>
  <c r="B1834" i="3"/>
  <c r="B1826" i="3"/>
  <c r="B1818" i="3"/>
  <c r="B1810" i="3"/>
  <c r="B1802" i="3"/>
  <c r="B1794" i="3"/>
  <c r="B1786" i="3"/>
  <c r="B1778" i="3"/>
  <c r="B1833" i="3"/>
  <c r="B1825" i="3"/>
  <c r="B1817" i="3"/>
  <c r="B1809" i="3"/>
  <c r="B1801" i="3"/>
  <c r="B1793" i="3"/>
  <c r="B1785" i="3"/>
  <c r="B1777" i="3"/>
  <c r="B1832" i="3"/>
  <c r="B1824" i="3"/>
  <c r="B1816" i="3"/>
  <c r="B1808" i="3"/>
  <c r="B1800" i="3"/>
  <c r="B1792" i="3"/>
  <c r="B1784" i="3"/>
  <c r="B1776" i="3"/>
  <c r="B1831" i="3"/>
  <c r="B1823" i="3"/>
  <c r="B1815" i="3"/>
  <c r="B1807" i="3"/>
  <c r="B1799" i="3"/>
  <c r="B1791" i="3"/>
  <c r="B1783" i="3"/>
  <c r="B1775" i="3"/>
  <c r="B1830" i="3"/>
  <c r="B1822" i="3"/>
  <c r="B1814" i="3"/>
  <c r="B1806" i="3"/>
  <c r="B1798" i="3"/>
  <c r="B1790" i="3"/>
  <c r="B1782" i="3"/>
  <c r="B1774" i="3"/>
  <c r="B1828" i="3"/>
  <c r="B1820" i="3"/>
  <c r="B1812" i="3"/>
  <c r="B1804" i="3"/>
  <c r="B1796" i="3"/>
  <c r="B1788" i="3"/>
  <c r="B1780" i="3"/>
  <c r="B1772" i="3"/>
  <c r="C2117" i="1"/>
  <c r="B2069" i="1"/>
  <c r="C2029" i="1"/>
  <c r="C1981" i="1"/>
  <c r="C1925" i="1"/>
  <c r="B1885" i="1"/>
  <c r="B1837" i="1"/>
  <c r="C1789" i="1"/>
  <c r="C1827" i="3"/>
  <c r="C1819" i="3"/>
  <c r="C1811" i="3"/>
  <c r="C1803" i="3"/>
  <c r="C1795" i="3"/>
  <c r="C1787" i="3"/>
  <c r="C1779" i="3"/>
  <c r="C1771" i="3"/>
  <c r="C1834" i="3"/>
  <c r="C1826" i="3"/>
  <c r="C1818" i="3"/>
  <c r="C1810" i="3"/>
  <c r="C1802" i="3"/>
  <c r="C1794" i="3"/>
  <c r="C1786" i="3"/>
  <c r="C1778" i="3"/>
  <c r="C1833" i="3"/>
  <c r="D1825" i="3"/>
  <c r="C1817" i="3"/>
  <c r="C1809" i="3"/>
  <c r="C1801" i="3"/>
  <c r="D1793" i="3"/>
  <c r="C1785" i="3"/>
  <c r="C1777" i="3"/>
  <c r="C1832" i="3"/>
  <c r="C1824" i="3"/>
  <c r="C1816" i="3"/>
  <c r="C1808" i="3"/>
  <c r="C1800" i="3"/>
  <c r="C1792" i="3"/>
  <c r="C1784" i="3"/>
  <c r="C1776" i="3"/>
  <c r="C1831" i="3"/>
  <c r="C1823" i="3"/>
  <c r="C1815" i="3"/>
  <c r="C1807" i="3"/>
  <c r="C1799" i="3"/>
  <c r="C1791" i="3"/>
  <c r="C1783" i="3"/>
  <c r="C1775" i="3"/>
  <c r="C1830" i="3"/>
  <c r="C1822" i="3"/>
  <c r="C1814" i="3"/>
  <c r="C1806" i="3"/>
  <c r="C1798" i="3"/>
  <c r="C1790" i="3"/>
  <c r="C1782" i="3"/>
  <c r="C1774" i="3"/>
  <c r="C1828" i="3"/>
  <c r="C1820" i="3"/>
  <c r="C1812" i="3"/>
  <c r="C1804" i="3"/>
  <c r="C1796" i="3"/>
  <c r="C1788" i="3"/>
  <c r="C1780" i="3"/>
  <c r="C1772" i="3"/>
  <c r="B2117" i="1"/>
  <c r="B2061" i="1"/>
  <c r="B2021" i="1"/>
  <c r="B1973" i="1"/>
  <c r="B1925" i="1"/>
  <c r="B1877" i="1"/>
  <c r="C1837" i="1"/>
  <c r="C1805" i="1"/>
  <c r="E1827" i="3"/>
  <c r="D1819" i="3"/>
  <c r="D1811" i="3"/>
  <c r="D1803" i="3"/>
  <c r="D1795" i="3"/>
  <c r="D1787" i="3"/>
  <c r="E1779" i="3"/>
  <c r="E1771" i="3"/>
  <c r="D1834" i="3"/>
  <c r="D1826" i="3"/>
  <c r="D1818" i="3"/>
  <c r="D1810" i="3"/>
  <c r="D1802" i="3"/>
  <c r="D1794" i="3"/>
  <c r="D1786" i="3"/>
  <c r="D1778" i="3"/>
  <c r="D1833" i="3"/>
  <c r="C1825" i="3"/>
  <c r="D1817" i="3"/>
  <c r="D1809" i="3"/>
  <c r="D1801" i="3"/>
  <c r="C1793" i="3"/>
  <c r="D1785" i="3"/>
  <c r="D1777" i="3"/>
  <c r="D1832" i="3"/>
  <c r="D1824" i="3"/>
  <c r="D1816" i="3"/>
  <c r="D1808" i="3"/>
  <c r="D1800" i="3"/>
  <c r="D1792" i="3"/>
  <c r="D1784" i="3"/>
  <c r="D1776" i="3"/>
  <c r="D1831" i="3"/>
  <c r="D1823" i="3"/>
  <c r="D1815" i="3"/>
  <c r="D1807" i="3"/>
  <c r="D1799" i="3"/>
  <c r="D1791" i="3"/>
  <c r="D1783" i="3"/>
  <c r="D1775" i="3"/>
  <c r="D1830" i="3"/>
  <c r="D1822" i="3"/>
  <c r="D1814" i="3"/>
  <c r="D1806" i="3"/>
  <c r="D1798" i="3"/>
  <c r="D1790" i="3"/>
  <c r="D1782" i="3"/>
  <c r="D1774" i="3"/>
  <c r="D1828" i="3"/>
  <c r="D1820" i="3"/>
  <c r="D1812" i="3"/>
  <c r="E1804" i="3"/>
  <c r="E1796" i="3"/>
  <c r="E1788" i="3"/>
  <c r="D1780" i="3"/>
  <c r="D1772" i="3"/>
  <c r="C2109" i="1"/>
  <c r="C2053" i="1"/>
  <c r="B2013" i="1"/>
  <c r="B1965" i="1"/>
  <c r="B1917" i="1"/>
  <c r="B1869" i="1"/>
  <c r="B1805" i="1"/>
  <c r="L1805" i="3" s="1"/>
  <c r="B1781" i="1"/>
  <c r="L1781" i="3" s="1"/>
  <c r="D1827" i="3"/>
  <c r="E1819" i="3"/>
  <c r="E1811" i="3"/>
  <c r="E1803" i="3"/>
  <c r="E1795" i="3"/>
  <c r="E1787" i="3"/>
  <c r="D1779" i="3"/>
  <c r="D1771" i="3"/>
  <c r="E1834" i="3"/>
  <c r="E1826" i="3"/>
  <c r="E1818" i="3"/>
  <c r="E1810" i="3"/>
  <c r="E1802" i="3"/>
  <c r="E1794" i="3"/>
  <c r="E1786" i="3"/>
  <c r="E1778" i="3"/>
  <c r="E1833" i="3"/>
  <c r="E1825" i="3"/>
  <c r="E1817" i="3"/>
  <c r="E1809" i="3"/>
  <c r="E1801" i="3"/>
  <c r="E1793" i="3"/>
  <c r="E1785" i="3"/>
  <c r="E1777" i="3"/>
  <c r="E1832" i="3"/>
  <c r="E1824" i="3"/>
  <c r="E1816" i="3"/>
  <c r="E1808" i="3"/>
  <c r="E1800" i="3"/>
  <c r="E1792" i="3"/>
  <c r="E1784" i="3"/>
  <c r="E1776" i="3"/>
  <c r="E1831" i="3"/>
  <c r="E1823" i="3"/>
  <c r="E1815" i="3"/>
  <c r="E1807" i="3"/>
  <c r="E1799" i="3"/>
  <c r="E1791" i="3"/>
  <c r="E1783" i="3"/>
  <c r="E1775" i="3"/>
  <c r="E1830" i="3"/>
  <c r="E1822" i="3"/>
  <c r="E1814" i="3"/>
  <c r="E1806" i="3"/>
  <c r="E1798" i="3"/>
  <c r="E1790" i="3"/>
  <c r="E1782" i="3"/>
  <c r="E1774" i="3"/>
  <c r="E1828" i="3"/>
  <c r="E1820" i="3"/>
  <c r="E1812" i="3"/>
  <c r="D1804" i="3"/>
  <c r="D1796" i="3"/>
  <c r="D1788" i="3"/>
  <c r="E1780" i="3"/>
  <c r="E1772" i="3"/>
  <c r="B2101" i="1"/>
  <c r="B2053" i="1"/>
  <c r="B2005" i="1"/>
  <c r="C1965" i="1"/>
  <c r="C1917" i="1"/>
  <c r="C1861" i="1"/>
  <c r="B1829" i="1"/>
  <c r="L1829" i="3" s="1"/>
  <c r="F1827" i="3"/>
  <c r="F1819" i="3"/>
  <c r="F1811" i="3"/>
  <c r="F1803" i="3"/>
  <c r="F1795" i="3"/>
  <c r="F1787" i="3"/>
  <c r="F1779" i="3"/>
  <c r="F1771" i="3"/>
  <c r="F1834" i="3"/>
  <c r="F1826" i="3"/>
  <c r="F1818" i="3"/>
  <c r="F1810" i="3"/>
  <c r="F1802" i="3"/>
  <c r="F1794" i="3"/>
  <c r="F1786" i="3"/>
  <c r="F1778" i="3"/>
  <c r="F1833" i="3"/>
  <c r="F1825" i="3"/>
  <c r="F1817" i="3"/>
  <c r="F1809" i="3"/>
  <c r="F1801" i="3"/>
  <c r="F1793" i="3"/>
  <c r="F1785" i="3"/>
  <c r="F1777" i="3"/>
  <c r="F1832" i="3"/>
  <c r="F1824" i="3"/>
  <c r="F1816" i="3"/>
  <c r="F1808" i="3"/>
  <c r="F1800" i="3"/>
  <c r="F1792" i="3"/>
  <c r="F1784" i="3"/>
  <c r="F1776" i="3"/>
  <c r="F1831" i="3"/>
  <c r="F1823" i="3"/>
  <c r="F1815" i="3"/>
  <c r="F1807" i="3"/>
  <c r="F1799" i="3"/>
  <c r="F1791" i="3"/>
  <c r="F1783" i="3"/>
  <c r="F1775" i="3"/>
  <c r="F1830" i="3"/>
  <c r="F1822" i="3"/>
  <c r="F1814" i="3"/>
  <c r="F1806" i="3"/>
  <c r="F1798" i="3"/>
  <c r="F1790" i="3"/>
  <c r="F1782" i="3"/>
  <c r="F1774" i="3"/>
  <c r="F1828" i="3"/>
  <c r="F1820" i="3"/>
  <c r="F1812" i="3"/>
  <c r="F1804" i="3"/>
  <c r="F1796" i="3"/>
  <c r="F1788" i="3"/>
  <c r="F1780" i="3"/>
  <c r="F1772" i="3"/>
  <c r="C2093" i="1"/>
  <c r="B2045" i="1"/>
  <c r="B1997" i="1"/>
  <c r="B1957" i="1"/>
  <c r="B1909" i="1"/>
  <c r="B1861" i="1"/>
  <c r="C1797" i="1"/>
  <c r="B1773" i="1"/>
  <c r="L1773" i="3" s="1"/>
  <c r="H1827" i="3"/>
  <c r="G1819" i="3"/>
  <c r="G1811" i="3"/>
  <c r="G1803" i="3"/>
  <c r="H1795" i="3"/>
  <c r="G1787" i="3"/>
  <c r="G1779" i="3"/>
  <c r="G1771" i="3"/>
  <c r="G1834" i="3"/>
  <c r="G1826" i="3"/>
  <c r="G1818" i="3"/>
  <c r="G1810" i="3"/>
  <c r="G1802" i="3"/>
  <c r="G1794" i="3"/>
  <c r="G1786" i="3"/>
  <c r="G1778" i="3"/>
  <c r="G1833" i="3"/>
  <c r="G1825" i="3"/>
  <c r="G1817" i="3"/>
  <c r="G1809" i="3"/>
  <c r="G1801" i="3"/>
  <c r="G1793" i="3"/>
  <c r="G1785" i="3"/>
  <c r="G1777" i="3"/>
  <c r="G1832" i="3"/>
  <c r="G1824" i="3"/>
  <c r="G1816" i="3"/>
  <c r="G1808" i="3"/>
  <c r="G1800" i="3"/>
  <c r="G1792" i="3"/>
  <c r="G1784" i="3"/>
  <c r="G1776" i="3"/>
  <c r="G1831" i="3"/>
  <c r="G1823" i="3"/>
  <c r="G1815" i="3"/>
  <c r="G1807" i="3"/>
  <c r="G1799" i="3"/>
  <c r="G1791" i="3"/>
  <c r="G1783" i="3"/>
  <c r="G1775" i="3"/>
  <c r="H1830" i="3"/>
  <c r="H1822" i="3"/>
  <c r="H1814" i="3"/>
  <c r="G1806" i="3"/>
  <c r="H1798" i="3"/>
  <c r="H1790" i="3"/>
  <c r="H1782" i="3"/>
  <c r="G1774" i="3"/>
  <c r="G1828" i="3"/>
  <c r="G1820" i="3"/>
  <c r="G1812" i="3"/>
  <c r="G1804" i="3"/>
  <c r="G1796" i="3"/>
  <c r="G1788" i="3"/>
  <c r="G1780" i="3"/>
  <c r="G1772" i="3"/>
  <c r="C1853" i="1"/>
  <c r="B2109" i="1"/>
  <c r="I1819" i="3"/>
  <c r="I1803" i="3"/>
  <c r="I1787" i="3"/>
  <c r="I1771" i="3"/>
  <c r="I1826" i="3"/>
  <c r="I1810" i="3"/>
  <c r="I1794" i="3"/>
  <c r="I1778" i="3"/>
  <c r="I1825" i="3"/>
  <c r="I1809" i="3"/>
  <c r="I1793" i="3"/>
  <c r="I1777" i="3"/>
  <c r="I1824" i="3"/>
  <c r="H1808" i="3"/>
  <c r="I1792" i="3"/>
  <c r="H1776" i="3"/>
  <c r="I1823" i="3"/>
  <c r="H1807" i="3"/>
  <c r="I1791" i="3"/>
  <c r="H1775" i="3"/>
  <c r="I1822" i="3"/>
  <c r="I1806" i="3"/>
  <c r="I1790" i="3"/>
  <c r="I1774" i="3"/>
  <c r="I1820" i="3"/>
  <c r="I1804" i="3"/>
  <c r="I1788" i="3"/>
  <c r="I1772" i="3"/>
  <c r="B2093" i="1"/>
  <c r="C2045" i="1"/>
  <c r="C1989" i="1"/>
  <c r="B1949" i="1"/>
  <c r="B1901" i="1"/>
  <c r="B1853" i="1"/>
  <c r="B1821" i="1"/>
  <c r="L1821" i="3" s="1"/>
  <c r="B1797" i="1"/>
  <c r="L1797" i="3" s="1"/>
  <c r="C1773" i="1"/>
  <c r="G1827" i="3"/>
  <c r="H1819" i="3"/>
  <c r="H1811" i="3"/>
  <c r="H1803" i="3"/>
  <c r="G1795" i="3"/>
  <c r="H1787" i="3"/>
  <c r="H1779" i="3"/>
  <c r="H1771" i="3"/>
  <c r="H1834" i="3"/>
  <c r="H1826" i="3"/>
  <c r="H1818" i="3"/>
  <c r="H1810" i="3"/>
  <c r="H1802" i="3"/>
  <c r="H1794" i="3"/>
  <c r="H1786" i="3"/>
  <c r="H1778" i="3"/>
  <c r="H1833" i="3"/>
  <c r="H1825" i="3"/>
  <c r="H1817" i="3"/>
  <c r="H1809" i="3"/>
  <c r="H1801" i="3"/>
  <c r="H1793" i="3"/>
  <c r="H1785" i="3"/>
  <c r="H1777" i="3"/>
  <c r="H1832" i="3"/>
  <c r="H1824" i="3"/>
  <c r="H1816" i="3"/>
  <c r="I1808" i="3"/>
  <c r="H1800" i="3"/>
  <c r="H1792" i="3"/>
  <c r="H1784" i="3"/>
  <c r="I1776" i="3"/>
  <c r="H1831" i="3"/>
  <c r="H1823" i="3"/>
  <c r="H1815" i="3"/>
  <c r="I1807" i="3"/>
  <c r="H1799" i="3"/>
  <c r="H1791" i="3"/>
  <c r="H1783" i="3"/>
  <c r="I1775" i="3"/>
  <c r="G1830" i="3"/>
  <c r="G1822" i="3"/>
  <c r="G1814" i="3"/>
  <c r="H1806" i="3"/>
  <c r="G1798" i="3"/>
  <c r="G1790" i="3"/>
  <c r="G1782" i="3"/>
  <c r="H1774" i="3"/>
  <c r="H1828" i="3"/>
  <c r="H1820" i="3"/>
  <c r="H1812" i="3"/>
  <c r="H1804" i="3"/>
  <c r="H1796" i="3"/>
  <c r="H1788" i="3"/>
  <c r="H1780" i="3"/>
  <c r="H1772" i="3"/>
  <c r="C1901" i="1"/>
  <c r="I1827" i="3"/>
  <c r="I1811" i="3"/>
  <c r="I1795" i="3"/>
  <c r="I1779" i="3"/>
  <c r="I1834" i="3"/>
  <c r="I1818" i="3"/>
  <c r="I1802" i="3"/>
  <c r="I1786" i="3"/>
  <c r="I1833" i="3"/>
  <c r="I1817" i="3"/>
  <c r="I1801" i="3"/>
  <c r="I1785" i="3"/>
  <c r="I1832" i="3"/>
  <c r="I1816" i="3"/>
  <c r="I1800" i="3"/>
  <c r="I1784" i="3"/>
  <c r="I1831" i="3"/>
  <c r="I1815" i="3"/>
  <c r="I1799" i="3"/>
  <c r="I1783" i="3"/>
  <c r="I1830" i="3"/>
  <c r="I1814" i="3"/>
  <c r="I1798" i="3"/>
  <c r="I1782" i="3"/>
  <c r="I1828" i="3"/>
  <c r="I1812" i="3"/>
  <c r="I1796" i="3"/>
  <c r="I1780" i="3"/>
  <c r="B2085" i="1"/>
  <c r="B2037" i="1"/>
  <c r="B1989" i="1"/>
  <c r="B1941" i="1"/>
  <c r="B1789" i="3"/>
  <c r="B1813" i="3"/>
  <c r="B1821" i="3"/>
  <c r="B1773" i="3"/>
  <c r="B1797" i="3"/>
  <c r="B1829" i="3"/>
  <c r="B1781" i="3"/>
  <c r="B1805" i="3"/>
  <c r="C1789" i="3"/>
  <c r="C1813" i="3"/>
  <c r="C1821" i="3"/>
  <c r="C1773" i="3"/>
  <c r="C1797" i="3"/>
  <c r="C1829" i="3"/>
  <c r="C1781" i="3"/>
  <c r="C1805" i="3"/>
  <c r="D1789" i="3"/>
  <c r="D1813" i="3"/>
  <c r="E1821" i="3"/>
  <c r="D1773" i="3"/>
  <c r="D1797" i="3"/>
  <c r="E1829" i="3"/>
  <c r="D1781" i="3"/>
  <c r="D1805" i="3"/>
  <c r="E1789" i="3"/>
  <c r="E1813" i="3"/>
  <c r="D1821" i="3"/>
  <c r="E1773" i="3"/>
  <c r="E1797" i="3"/>
  <c r="D1829" i="3"/>
  <c r="E1781" i="3"/>
  <c r="E1805" i="3"/>
  <c r="I1781" i="3"/>
  <c r="F1789" i="3"/>
  <c r="F1813" i="3"/>
  <c r="F1821" i="3"/>
  <c r="F1773" i="3"/>
  <c r="F1797" i="3"/>
  <c r="F1829" i="3"/>
  <c r="F1781" i="3"/>
  <c r="F1805" i="3"/>
  <c r="I1829" i="3"/>
  <c r="H1789" i="3"/>
  <c r="H1813" i="3"/>
  <c r="H1821" i="3"/>
  <c r="H1773" i="3"/>
  <c r="H1797" i="3"/>
  <c r="H1829" i="3"/>
  <c r="H1781" i="3"/>
  <c r="H1805" i="3"/>
  <c r="I1805" i="3"/>
  <c r="G1789" i="3"/>
  <c r="G1813" i="3"/>
  <c r="G1821" i="3"/>
  <c r="G1773" i="3"/>
  <c r="G1797" i="3"/>
  <c r="G1829" i="3"/>
  <c r="G1781" i="3"/>
  <c r="G1805" i="3"/>
  <c r="I1797" i="3"/>
  <c r="I1789" i="3"/>
  <c r="I1813" i="3"/>
  <c r="I1821" i="3"/>
  <c r="I1773" i="3"/>
  <c r="A903" i="1"/>
  <c r="H903" i="1" s="1"/>
  <c r="J903" i="3" s="1"/>
  <c r="A904" i="1"/>
  <c r="H904" i="1" s="1"/>
  <c r="J904" i="3" s="1"/>
  <c r="A915" i="3"/>
  <c r="B915" i="1"/>
  <c r="L915" i="3" s="1"/>
  <c r="D915" i="1"/>
  <c r="E915" i="1"/>
  <c r="A924" i="1"/>
  <c r="H924" i="1" s="1"/>
  <c r="J924" i="3" s="1"/>
  <c r="A941" i="3"/>
  <c r="B941" i="1"/>
  <c r="L941" i="3" s="1"/>
  <c r="D941" i="1"/>
  <c r="E941" i="1"/>
  <c r="A951" i="1"/>
  <c r="H951" i="1" s="1"/>
  <c r="J951" i="3" s="1"/>
  <c r="A954" i="1"/>
  <c r="H954" i="1" s="1"/>
  <c r="J954" i="3" s="1"/>
  <c r="A955" i="1"/>
  <c r="H955" i="1" s="1"/>
  <c r="J955" i="3" s="1"/>
  <c r="A960" i="1"/>
  <c r="H960" i="1" s="1"/>
  <c r="J960" i="3" s="1"/>
  <c r="A967" i="1"/>
  <c r="H967" i="1" s="1"/>
  <c r="J967" i="3" s="1"/>
  <c r="A971" i="3"/>
  <c r="B971" i="1"/>
  <c r="L971" i="3" s="1"/>
  <c r="D971" i="1"/>
  <c r="E971" i="1"/>
  <c r="A974" i="3"/>
  <c r="B974" i="1"/>
  <c r="L974" i="3" s="1"/>
  <c r="D974" i="1"/>
  <c r="E974" i="1"/>
  <c r="A979" i="1"/>
  <c r="H979" i="1" s="1"/>
  <c r="J979" i="3" s="1"/>
  <c r="A988" i="1"/>
  <c r="H988" i="1" s="1"/>
  <c r="J988" i="3" s="1"/>
  <c r="A1010" i="3"/>
  <c r="D1010" i="1"/>
  <c r="B1010" i="1"/>
  <c r="L1010" i="3" s="1"/>
  <c r="E1010" i="1"/>
  <c r="A1013" i="1"/>
  <c r="H1013" i="1" s="1"/>
  <c r="J1013" i="3" s="1"/>
  <c r="E1014" i="1"/>
  <c r="A1028" i="3"/>
  <c r="B1028" i="1"/>
  <c r="L1028" i="3" s="1"/>
  <c r="D1028" i="1"/>
  <c r="E1028" i="1"/>
  <c r="A1052" i="1"/>
  <c r="H1052" i="1" s="1"/>
  <c r="J1052" i="3" s="1"/>
  <c r="A1067" i="1"/>
  <c r="H1067" i="1" s="1"/>
  <c r="J1067" i="3" s="1"/>
  <c r="A1074" i="1"/>
  <c r="H1074" i="1" s="1"/>
  <c r="J1074" i="3" s="1"/>
  <c r="A1093" i="1"/>
  <c r="H1093" i="1" s="1"/>
  <c r="J1093" i="3" s="1"/>
  <c r="A1100" i="1"/>
  <c r="H1100" i="1" s="1"/>
  <c r="J1100" i="3" s="1"/>
  <c r="A1115" i="1"/>
  <c r="H1115" i="1" s="1"/>
  <c r="J1115" i="3" s="1"/>
  <c r="A1132" i="1"/>
  <c r="H1132" i="1" s="1"/>
  <c r="J1132" i="3" s="1"/>
  <c r="A1137" i="1"/>
  <c r="H1137" i="1" s="1"/>
  <c r="J1137" i="3" s="1"/>
  <c r="A1145" i="1"/>
  <c r="H1145" i="1" s="1"/>
  <c r="J1145" i="3" s="1"/>
  <c r="A1152" i="1"/>
  <c r="H1152" i="1" s="1"/>
  <c r="J1152" i="3" s="1"/>
  <c r="A1155" i="1"/>
  <c r="H1155" i="1" s="1"/>
  <c r="J1155" i="3" s="1"/>
  <c r="A1157" i="1"/>
  <c r="H1157" i="1" s="1"/>
  <c r="J1157" i="3" s="1"/>
  <c r="A1173" i="1"/>
  <c r="H1173" i="1" s="1"/>
  <c r="J1173" i="3" s="1"/>
  <c r="A1183" i="1"/>
  <c r="H1183" i="1" s="1"/>
  <c r="J1183" i="3" s="1"/>
  <c r="A1185" i="1"/>
  <c r="H1185" i="1" s="1"/>
  <c r="J1185" i="3" s="1"/>
  <c r="A1190" i="1"/>
  <c r="H1190" i="1" s="1"/>
  <c r="J1190" i="3" s="1"/>
  <c r="A1209" i="1"/>
  <c r="H1209" i="1" s="1"/>
  <c r="J1209" i="3" s="1"/>
  <c r="A1210" i="1"/>
  <c r="H1210" i="1" s="1"/>
  <c r="J1210" i="3" s="1"/>
  <c r="A1220" i="1"/>
  <c r="H1220" i="1" s="1"/>
  <c r="J1220" i="3" s="1"/>
  <c r="A1247" i="3"/>
  <c r="B1247" i="1"/>
  <c r="L1247" i="3" s="1"/>
  <c r="D1247" i="1"/>
  <c r="E1247" i="1"/>
  <c r="A1266" i="1"/>
  <c r="H1266" i="1" s="1"/>
  <c r="J1266" i="3" s="1"/>
  <c r="A1267" i="1"/>
  <c r="H1267" i="1" s="1"/>
  <c r="J1267" i="3" s="1"/>
  <c r="A1297" i="1"/>
  <c r="H1297" i="1" s="1"/>
  <c r="J1297" i="3" s="1"/>
  <c r="A1300" i="1"/>
  <c r="H1300" i="1" s="1"/>
  <c r="J1300" i="3" s="1"/>
  <c r="A1306" i="1"/>
  <c r="H1306" i="1" s="1"/>
  <c r="J1306" i="3" s="1"/>
  <c r="A1313" i="1"/>
  <c r="H1313" i="1" s="1"/>
  <c r="J1313" i="3" s="1"/>
  <c r="F1372" i="1"/>
  <c r="K1372" i="3" s="1"/>
  <c r="A985" i="1"/>
  <c r="H985" i="1" s="1"/>
  <c r="J985" i="3" s="1"/>
  <c r="A997" i="1"/>
  <c r="H997" i="1" s="1"/>
  <c r="J997" i="3" s="1"/>
  <c r="A1020" i="1"/>
  <c r="H1020" i="1" s="1"/>
  <c r="J1020" i="3" s="1"/>
  <c r="A1024" i="3"/>
  <c r="B1024" i="1"/>
  <c r="L1024" i="3" s="1"/>
  <c r="D1024" i="1"/>
  <c r="E1024" i="1"/>
  <c r="A1033" i="1"/>
  <c r="H1033" i="1" s="1"/>
  <c r="J1033" i="3" s="1"/>
  <c r="A1061" i="1"/>
  <c r="H1061" i="1" s="1"/>
  <c r="J1061" i="3" s="1"/>
  <c r="A1064" i="3"/>
  <c r="B1064" i="1"/>
  <c r="L1064" i="3" s="1"/>
  <c r="D1064" i="1"/>
  <c r="E1064" i="1"/>
  <c r="A1066" i="1"/>
  <c r="H1066" i="1" s="1"/>
  <c r="J1066" i="3" s="1"/>
  <c r="A1069" i="1"/>
  <c r="H1069" i="1" s="1"/>
  <c r="J1069" i="3" s="1"/>
  <c r="A1079" i="1"/>
  <c r="H1079" i="1" s="1"/>
  <c r="J1079" i="3" s="1"/>
  <c r="A1090" i="1"/>
  <c r="H1090" i="1" s="1"/>
  <c r="J1090" i="3" s="1"/>
  <c r="A1102" i="3"/>
  <c r="B1102" i="1"/>
  <c r="L1102" i="3" s="1"/>
  <c r="D1102" i="1"/>
  <c r="E1102" i="1"/>
  <c r="A1106" i="3"/>
  <c r="B1106" i="1"/>
  <c r="L1106" i="3" s="1"/>
  <c r="D1106" i="1"/>
  <c r="E1106" i="1"/>
  <c r="A1110" i="3"/>
  <c r="B1110" i="1"/>
  <c r="L1110" i="3" s="1"/>
  <c r="D1110" i="1"/>
  <c r="E1110" i="1"/>
  <c r="A1129" i="1"/>
  <c r="H1129" i="1" s="1"/>
  <c r="J1129" i="3" s="1"/>
  <c r="A1140" i="3"/>
  <c r="B1140" i="1"/>
  <c r="L1140" i="3" s="1"/>
  <c r="E1140" i="1"/>
  <c r="D1140" i="1"/>
  <c r="A1144" i="3"/>
  <c r="B1144" i="1"/>
  <c r="L1144" i="3" s="1"/>
  <c r="D1144" i="1"/>
  <c r="E1144" i="1"/>
  <c r="A1149" i="1"/>
  <c r="H1149" i="1" s="1"/>
  <c r="J1149" i="3" s="1"/>
  <c r="A1151" i="1"/>
  <c r="H1151" i="1" s="1"/>
  <c r="J1151" i="3" s="1"/>
  <c r="A1154" i="1"/>
  <c r="H1154" i="1" s="1"/>
  <c r="J1154" i="3" s="1"/>
  <c r="A1156" i="3"/>
  <c r="B1156" i="1"/>
  <c r="L1156" i="3" s="1"/>
  <c r="D1156" i="1"/>
  <c r="E1156" i="1"/>
  <c r="A1199" i="1"/>
  <c r="H1199" i="1" s="1"/>
  <c r="J1199" i="3" s="1"/>
  <c r="A1214" i="1"/>
  <c r="H1214" i="1" s="1"/>
  <c r="J1214" i="3" s="1"/>
  <c r="A1226" i="1"/>
  <c r="H1226" i="1" s="1"/>
  <c r="J1226" i="3" s="1"/>
  <c r="A1233" i="1"/>
  <c r="H1233" i="1" s="1"/>
  <c r="J1233" i="3" s="1"/>
  <c r="A1234" i="1"/>
  <c r="H1234" i="1" s="1"/>
  <c r="J1234" i="3" s="1"/>
  <c r="A1235" i="1"/>
  <c r="H1235" i="1" s="1"/>
  <c r="J1235" i="3" s="1"/>
  <c r="A1236" i="1"/>
  <c r="H1236" i="1" s="1"/>
  <c r="J1236" i="3" s="1"/>
  <c r="A1246" i="1"/>
  <c r="H1246" i="1" s="1"/>
  <c r="J1246" i="3" s="1"/>
  <c r="A1265" i="1"/>
  <c r="H1265" i="1" s="1"/>
  <c r="J1265" i="3" s="1"/>
  <c r="A1268" i="1"/>
  <c r="H1268" i="1" s="1"/>
  <c r="J1268" i="3" s="1"/>
  <c r="A1279" i="1"/>
  <c r="H1279" i="1" s="1"/>
  <c r="J1279" i="3" s="1"/>
  <c r="A1302" i="1"/>
  <c r="H1302" i="1" s="1"/>
  <c r="J1302" i="3" s="1"/>
  <c r="A1303" i="1"/>
  <c r="H1303" i="1" s="1"/>
  <c r="J1303" i="3" s="1"/>
  <c r="A1314" i="1"/>
  <c r="H1314" i="1" s="1"/>
  <c r="J1314" i="3" s="1"/>
  <c r="A1328" i="1"/>
  <c r="H1328" i="1" s="1"/>
  <c r="J1328" i="3" s="1"/>
  <c r="B1348" i="1"/>
  <c r="L1348" i="3" s="1"/>
  <c r="A1357" i="1"/>
  <c r="H1357" i="1" s="1"/>
  <c r="J1357" i="3" s="1"/>
  <c r="A1358" i="1"/>
  <c r="H1358" i="1" s="1"/>
  <c r="J1358" i="3" s="1"/>
  <c r="A1370" i="3"/>
  <c r="D1370" i="1"/>
  <c r="B1370" i="1"/>
  <c r="L1370" i="3" s="1"/>
  <c r="E1370" i="1"/>
  <c r="A1376" i="3"/>
  <c r="E1376" i="1"/>
  <c r="A1380" i="1"/>
  <c r="H1380" i="1" s="1"/>
  <c r="J1380" i="3" s="1"/>
  <c r="A1384" i="1"/>
  <c r="H1384" i="1" s="1"/>
  <c r="J1384" i="3" s="1"/>
  <c r="A1388" i="1"/>
  <c r="H1388" i="1" s="1"/>
  <c r="J1388" i="3" s="1"/>
  <c r="A1404" i="1"/>
  <c r="H1404" i="1" s="1"/>
  <c r="J1404" i="3" s="1"/>
  <c r="A1408" i="1"/>
  <c r="H1408" i="1" s="1"/>
  <c r="J1408" i="3" s="1"/>
  <c r="A1414" i="3"/>
  <c r="B1414" i="1"/>
  <c r="L1414" i="3" s="1"/>
  <c r="D1414" i="1"/>
  <c r="E1414" i="1"/>
  <c r="A1415" i="1"/>
  <c r="H1415" i="1" s="1"/>
  <c r="J1415" i="3" s="1"/>
  <c r="A1418" i="1"/>
  <c r="H1418" i="1" s="1"/>
  <c r="J1418" i="3" s="1"/>
  <c r="A1427" i="1"/>
  <c r="H1427" i="1" s="1"/>
  <c r="J1427" i="3" s="1"/>
  <c r="A1431" i="1"/>
  <c r="H1431" i="1" s="1"/>
  <c r="J1431" i="3" s="1"/>
  <c r="A1454" i="1"/>
  <c r="H1454" i="1" s="1"/>
  <c r="J1454" i="3" s="1"/>
  <c r="A1472" i="1"/>
  <c r="H1472" i="1" s="1"/>
  <c r="J1472" i="3" s="1"/>
  <c r="A1481" i="1"/>
  <c r="H1481" i="1" s="1"/>
  <c r="J1481" i="3" s="1"/>
  <c r="A1489" i="1"/>
  <c r="H1489" i="1" s="1"/>
  <c r="J1489" i="3" s="1"/>
  <c r="A1507" i="1"/>
  <c r="H1507" i="1" s="1"/>
  <c r="J1507" i="3" s="1"/>
  <c r="A1515" i="1"/>
  <c r="H1515" i="1" s="1"/>
  <c r="J1515" i="3" s="1"/>
  <c r="A1518" i="1"/>
  <c r="H1518" i="1" s="1"/>
  <c r="J1518" i="3" s="1"/>
  <c r="A1525" i="1"/>
  <c r="H1525" i="1" s="1"/>
  <c r="J1525" i="3" s="1"/>
  <c r="B1533" i="1"/>
  <c r="L1533" i="3" s="1"/>
  <c r="A1551" i="1"/>
  <c r="H1551" i="1" s="1"/>
  <c r="J1551" i="3" s="1"/>
  <c r="A1561" i="1"/>
  <c r="H1561" i="1" s="1"/>
  <c r="J1561" i="3" s="1"/>
  <c r="A1570" i="3"/>
  <c r="D1570" i="1"/>
  <c r="B1570" i="1"/>
  <c r="L1570" i="3" s="1"/>
  <c r="E1570" i="1"/>
  <c r="A1653" i="1"/>
  <c r="H1653" i="1" s="1"/>
  <c r="J1653" i="3" s="1"/>
  <c r="A1666" i="3"/>
  <c r="B1666" i="1"/>
  <c r="L1666" i="3" s="1"/>
  <c r="E1666" i="1"/>
  <c r="D1666" i="1"/>
  <c r="A1690" i="1"/>
  <c r="H1690" i="1" s="1"/>
  <c r="J1690" i="3" s="1"/>
  <c r="A1699" i="1"/>
  <c r="H1699" i="1" s="1"/>
  <c r="J1699" i="3" s="1"/>
  <c r="A1714" i="1"/>
  <c r="H1714" i="1" s="1"/>
  <c r="J1714" i="3" s="1"/>
  <c r="A1718" i="1"/>
  <c r="H1718" i="1" s="1"/>
  <c r="J1718" i="3" s="1"/>
  <c r="A1762" i="3"/>
  <c r="B1762" i="1"/>
  <c r="L1762" i="3" s="1"/>
  <c r="E1762" i="1"/>
  <c r="D1762" i="1"/>
  <c r="A1021" i="1"/>
  <c r="H1021" i="1" s="1"/>
  <c r="J1021" i="3" s="1"/>
  <c r="A1030" i="1"/>
  <c r="H1030" i="1" s="1"/>
  <c r="J1030" i="3" s="1"/>
  <c r="A1041" i="3"/>
  <c r="B1041" i="1"/>
  <c r="L1041" i="3" s="1"/>
  <c r="D1041" i="1"/>
  <c r="E1041" i="1"/>
  <c r="A1057" i="3"/>
  <c r="B1057" i="1"/>
  <c r="L1057" i="3" s="1"/>
  <c r="E1057" i="1"/>
  <c r="D1057" i="1"/>
  <c r="A1080" i="1"/>
  <c r="H1080" i="1" s="1"/>
  <c r="J1080" i="3" s="1"/>
  <c r="A1083" i="3"/>
  <c r="B1083" i="1"/>
  <c r="L1083" i="3" s="1"/>
  <c r="D1083" i="1"/>
  <c r="E1083" i="1"/>
  <c r="A1094" i="3"/>
  <c r="B1094" i="1"/>
  <c r="L1094" i="3" s="1"/>
  <c r="D1094" i="1"/>
  <c r="E1094" i="1"/>
  <c r="A1107" i="3"/>
  <c r="B1107" i="1"/>
  <c r="L1107" i="3" s="1"/>
  <c r="D1107" i="1"/>
  <c r="E1107" i="1"/>
  <c r="A1175" i="1"/>
  <c r="H1175" i="1" s="1"/>
  <c r="J1175" i="3" s="1"/>
  <c r="A1224" i="1"/>
  <c r="H1224" i="1" s="1"/>
  <c r="J1224" i="3" s="1"/>
  <c r="A1562" i="1"/>
  <c r="H1562" i="1" s="1"/>
  <c r="J1562" i="3" s="1"/>
  <c r="A1007" i="1"/>
  <c r="H1007" i="1" s="1"/>
  <c r="J1007" i="3" s="1"/>
  <c r="A1023" i="1"/>
  <c r="H1023" i="1" s="1"/>
  <c r="J1023" i="3" s="1"/>
  <c r="A1182" i="3"/>
  <c r="B1182" i="1"/>
  <c r="L1182" i="3" s="1"/>
  <c r="D1182" i="1"/>
  <c r="E1182" i="1"/>
  <c r="A1225" i="1"/>
  <c r="H1225" i="1" s="1"/>
  <c r="J1225" i="3" s="1"/>
  <c r="A1353" i="3"/>
  <c r="B1353" i="1"/>
  <c r="L1353" i="3" s="1"/>
  <c r="D1353" i="1"/>
  <c r="E1353" i="1"/>
  <c r="A1405" i="1"/>
  <c r="H1405" i="1" s="1"/>
  <c r="J1405" i="3" s="1"/>
  <c r="A1407" i="1"/>
  <c r="H1407" i="1" s="1"/>
  <c r="J1407" i="3" s="1"/>
  <c r="A1452" i="1"/>
  <c r="H1452" i="1" s="1"/>
  <c r="J1452" i="3" s="1"/>
  <c r="A1476" i="1"/>
  <c r="H1476" i="1" s="1"/>
  <c r="J1476" i="3" s="1"/>
  <c r="A1488" i="1"/>
  <c r="H1488" i="1" s="1"/>
  <c r="J1488" i="3" s="1"/>
  <c r="A1659" i="1"/>
  <c r="H1659" i="1" s="1"/>
  <c r="J1659" i="3" s="1"/>
  <c r="A1682" i="1"/>
  <c r="H1682" i="1" s="1"/>
  <c r="J1682" i="3" s="1"/>
  <c r="A1705" i="1"/>
  <c r="H1705" i="1" s="1"/>
  <c r="J1705" i="3" s="1"/>
  <c r="A1708" i="1"/>
  <c r="H1708" i="1" s="1"/>
  <c r="J1708" i="3" s="1"/>
  <c r="A1743" i="1"/>
  <c r="H1743" i="1" s="1"/>
  <c r="J1743" i="3" s="1"/>
  <c r="A1759" i="1"/>
  <c r="H1759" i="1" s="1"/>
  <c r="J1759" i="3" s="1"/>
  <c r="A1449" i="1"/>
  <c r="H1449" i="1" s="1"/>
  <c r="J1449" i="3" s="1"/>
  <c r="A1468" i="1"/>
  <c r="H1468" i="1" s="1"/>
  <c r="J1468" i="3" s="1"/>
  <c r="A1478" i="1"/>
  <c r="H1478" i="1" s="1"/>
  <c r="J1478" i="3" s="1"/>
  <c r="A1400" i="1"/>
  <c r="H1400" i="1" s="1"/>
  <c r="J1400" i="3" s="1"/>
  <c r="A1411" i="1"/>
  <c r="H1411" i="1" s="1"/>
  <c r="J1411" i="3" s="1"/>
  <c r="A1428" i="1"/>
  <c r="H1428" i="1" s="1"/>
  <c r="J1428" i="3" s="1"/>
  <c r="A1429" i="1"/>
  <c r="H1429" i="1" s="1"/>
  <c r="J1429" i="3" s="1"/>
  <c r="A940" i="1"/>
  <c r="H940" i="1" s="1"/>
  <c r="J940" i="3" s="1"/>
  <c r="A946" i="1"/>
  <c r="H946" i="1" s="1"/>
  <c r="J946" i="3" s="1"/>
  <c r="A948" i="1"/>
  <c r="H948" i="1" s="1"/>
  <c r="J948" i="3" s="1"/>
  <c r="A949" i="1"/>
  <c r="H949" i="1" s="1"/>
  <c r="J949" i="3" s="1"/>
  <c r="A950" i="1"/>
  <c r="H950" i="1" s="1"/>
  <c r="J950" i="3" s="1"/>
  <c r="A953" i="1"/>
  <c r="H953" i="1" s="1"/>
  <c r="J953" i="3" s="1"/>
  <c r="A902" i="3"/>
  <c r="B902" i="1"/>
  <c r="L902" i="3" s="1"/>
  <c r="D902" i="1"/>
  <c r="E902" i="1"/>
  <c r="A912" i="1"/>
  <c r="H912" i="1" s="1"/>
  <c r="J912" i="3" s="1"/>
  <c r="A914" i="1"/>
  <c r="H914" i="1" s="1"/>
  <c r="J914" i="3" s="1"/>
  <c r="A927" i="1"/>
  <c r="H927" i="1" s="1"/>
  <c r="J927" i="3" s="1"/>
  <c r="A929" i="1"/>
  <c r="H929" i="1" s="1"/>
  <c r="J929" i="3" s="1"/>
  <c r="A952" i="1"/>
  <c r="H952" i="1" s="1"/>
  <c r="J952" i="3" s="1"/>
  <c r="A965" i="1"/>
  <c r="H965" i="1" s="1"/>
  <c r="J965" i="3" s="1"/>
  <c r="A966" i="1"/>
  <c r="H966" i="1" s="1"/>
  <c r="J966" i="3" s="1"/>
  <c r="A973" i="3"/>
  <c r="B973" i="1"/>
  <c r="L973" i="3" s="1"/>
  <c r="D973" i="1"/>
  <c r="E973" i="1"/>
  <c r="A983" i="1"/>
  <c r="H983" i="1" s="1"/>
  <c r="J983" i="3" s="1"/>
  <c r="A993" i="1"/>
  <c r="H993" i="1" s="1"/>
  <c r="J993" i="3" s="1"/>
  <c r="A1060" i="3"/>
  <c r="B1060" i="1"/>
  <c r="L1060" i="3" s="1"/>
  <c r="E1060" i="1"/>
  <c r="D1060" i="1"/>
  <c r="A1072" i="3"/>
  <c r="B1072" i="1"/>
  <c r="L1072" i="3" s="1"/>
  <c r="D1072" i="1"/>
  <c r="E1072" i="1"/>
  <c r="A1075" i="1"/>
  <c r="H1075" i="1" s="1"/>
  <c r="J1075" i="3" s="1"/>
  <c r="A1076" i="1"/>
  <c r="H1076" i="1" s="1"/>
  <c r="J1076" i="3" s="1"/>
  <c r="A1105" i="1"/>
  <c r="H1105" i="1" s="1"/>
  <c r="J1105" i="3" s="1"/>
  <c r="A1116" i="3"/>
  <c r="B1116" i="1"/>
  <c r="L1116" i="3" s="1"/>
  <c r="D1116" i="1"/>
  <c r="E1116" i="1"/>
  <c r="A1117" i="3"/>
  <c r="B1117" i="1"/>
  <c r="L1117" i="3" s="1"/>
  <c r="D1117" i="1"/>
  <c r="E1117" i="1"/>
  <c r="A1121" i="1"/>
  <c r="H1121" i="1" s="1"/>
  <c r="J1121" i="3" s="1"/>
  <c r="A1136" i="1"/>
  <c r="H1136" i="1" s="1"/>
  <c r="J1136" i="3" s="1"/>
  <c r="A1203" i="1"/>
  <c r="H1203" i="1" s="1"/>
  <c r="J1203" i="3" s="1"/>
  <c r="A1208" i="1"/>
  <c r="H1208" i="1" s="1"/>
  <c r="J1208" i="3" s="1"/>
  <c r="A1232" i="1"/>
  <c r="H1232" i="1" s="1"/>
  <c r="J1232" i="3" s="1"/>
  <c r="A1492" i="3"/>
  <c r="B1492" i="1"/>
  <c r="L1492" i="3" s="1"/>
  <c r="D1492" i="1"/>
  <c r="E1492" i="1"/>
  <c r="A1514" i="1"/>
  <c r="H1514" i="1" s="1"/>
  <c r="J1514" i="3" s="1"/>
  <c r="A1534" i="3"/>
  <c r="B1534" i="1"/>
  <c r="L1534" i="3" s="1"/>
  <c r="D1534" i="1"/>
  <c r="E1534" i="1"/>
  <c r="A1537" i="1"/>
  <c r="H1537" i="1" s="1"/>
  <c r="J1537" i="3" s="1"/>
  <c r="A1550" i="3"/>
  <c r="B1550" i="1"/>
  <c r="L1550" i="3" s="1"/>
  <c r="E1550" i="1"/>
  <c r="D1550" i="1"/>
  <c r="A933" i="1"/>
  <c r="H933" i="1" s="1"/>
  <c r="J933" i="3" s="1"/>
  <c r="A934" i="1"/>
  <c r="H934" i="1" s="1"/>
  <c r="J934" i="3" s="1"/>
  <c r="A935" i="1"/>
  <c r="H935" i="1" s="1"/>
  <c r="J935" i="3" s="1"/>
  <c r="A936" i="3"/>
  <c r="B936" i="1"/>
  <c r="L936" i="3" s="1"/>
  <c r="D936" i="1"/>
  <c r="E936" i="1"/>
  <c r="A938" i="1"/>
  <c r="H938" i="1" s="1"/>
  <c r="J938" i="3" s="1"/>
  <c r="A939" i="1"/>
  <c r="H939" i="1" s="1"/>
  <c r="J939" i="3" s="1"/>
  <c r="A964" i="1"/>
  <c r="H964" i="1" s="1"/>
  <c r="J964" i="3" s="1"/>
  <c r="A986" i="1"/>
  <c r="H986" i="1" s="1"/>
  <c r="J986" i="3" s="1"/>
  <c r="A996" i="1"/>
  <c r="H996" i="1" s="1"/>
  <c r="J996" i="3" s="1"/>
  <c r="A1045" i="3"/>
  <c r="B1045" i="1"/>
  <c r="L1045" i="3" s="1"/>
  <c r="D1045" i="1"/>
  <c r="E1045" i="1"/>
  <c r="A1049" i="3"/>
  <c r="B1049" i="1"/>
  <c r="L1049" i="3" s="1"/>
  <c r="D1049" i="1"/>
  <c r="E1049" i="1"/>
  <c r="A1058" i="1"/>
  <c r="H1058" i="1" s="1"/>
  <c r="J1058" i="3" s="1"/>
  <c r="A1089" i="1"/>
  <c r="H1089" i="1" s="1"/>
  <c r="J1089" i="3" s="1"/>
  <c r="A1109" i="1"/>
  <c r="H1109" i="1" s="1"/>
  <c r="J1109" i="3" s="1"/>
  <c r="A1135" i="1"/>
  <c r="H1135" i="1" s="1"/>
  <c r="J1135" i="3" s="1"/>
  <c r="A1143" i="1"/>
  <c r="H1143" i="1" s="1"/>
  <c r="J1143" i="3" s="1"/>
  <c r="A1172" i="1"/>
  <c r="H1172" i="1" s="1"/>
  <c r="J1172" i="3" s="1"/>
  <c r="A1206" i="1"/>
  <c r="H1206" i="1" s="1"/>
  <c r="J1206" i="3" s="1"/>
  <c r="A1215" i="1"/>
  <c r="H1215" i="1" s="1"/>
  <c r="J1215" i="3" s="1"/>
  <c r="A1217" i="1"/>
  <c r="H1217" i="1" s="1"/>
  <c r="J1217" i="3" s="1"/>
  <c r="A1242" i="1"/>
  <c r="H1242" i="1" s="1"/>
  <c r="J1242" i="3" s="1"/>
  <c r="A1251" i="1"/>
  <c r="H1251" i="1" s="1"/>
  <c r="J1251" i="3" s="1"/>
  <c r="A1254" i="1"/>
  <c r="H1254" i="1" s="1"/>
  <c r="J1254" i="3" s="1"/>
  <c r="A1255" i="3"/>
  <c r="B1255" i="1"/>
  <c r="L1255" i="3" s="1"/>
  <c r="D1255" i="1"/>
  <c r="E1255" i="1"/>
  <c r="G1270" i="1"/>
  <c r="I1270" i="1" s="1"/>
  <c r="M1270" i="3" s="1"/>
  <c r="A1276" i="1"/>
  <c r="H1276" i="1" s="1"/>
  <c r="J1276" i="3" s="1"/>
  <c r="A1277" i="1"/>
  <c r="H1277" i="1" s="1"/>
  <c r="J1277" i="3" s="1"/>
  <c r="A1280" i="1"/>
  <c r="H1280" i="1" s="1"/>
  <c r="J1280" i="3" s="1"/>
  <c r="A1281" i="1"/>
  <c r="H1281" i="1" s="1"/>
  <c r="J1281" i="3" s="1"/>
  <c r="A1284" i="1"/>
  <c r="H1284" i="1" s="1"/>
  <c r="J1284" i="3" s="1"/>
  <c r="A1285" i="1"/>
  <c r="H1285" i="1" s="1"/>
  <c r="J1285" i="3" s="1"/>
  <c r="A1304" i="1"/>
  <c r="H1304" i="1" s="1"/>
  <c r="J1304" i="3" s="1"/>
  <c r="A1312" i="1"/>
  <c r="H1312" i="1" s="1"/>
  <c r="J1312" i="3" s="1"/>
  <c r="A1326" i="1"/>
  <c r="H1326" i="1" s="1"/>
  <c r="J1326" i="3" s="1"/>
  <c r="A1333" i="1"/>
  <c r="H1333" i="1" s="1"/>
  <c r="J1333" i="3" s="1"/>
  <c r="A1347" i="1"/>
  <c r="H1347" i="1" s="1"/>
  <c r="J1347" i="3" s="1"/>
  <c r="A1375" i="1"/>
  <c r="H1375" i="1" s="1"/>
  <c r="J1375" i="3" s="1"/>
  <c r="A1381" i="1"/>
  <c r="H1381" i="1" s="1"/>
  <c r="J1381" i="3" s="1"/>
  <c r="A1392" i="1"/>
  <c r="H1392" i="1" s="1"/>
  <c r="J1392" i="3" s="1"/>
  <c r="A1394" i="1"/>
  <c r="H1394" i="1" s="1"/>
  <c r="J1394" i="3" s="1"/>
  <c r="A1399" i="1"/>
  <c r="H1399" i="1" s="1"/>
  <c r="J1399" i="3" s="1"/>
  <c r="A1425" i="1"/>
  <c r="H1425" i="1" s="1"/>
  <c r="J1425" i="3" s="1"/>
  <c r="A1433" i="1"/>
  <c r="H1433" i="1" s="1"/>
  <c r="J1433" i="3" s="1"/>
  <c r="A1451" i="3"/>
  <c r="B1451" i="1"/>
  <c r="L1451" i="3" s="1"/>
  <c r="D1451" i="1"/>
  <c r="E1451" i="1"/>
  <c r="A1455" i="1"/>
  <c r="H1455" i="1" s="1"/>
  <c r="J1455" i="3" s="1"/>
  <c r="A1457" i="3"/>
  <c r="B1457" i="1"/>
  <c r="L1457" i="3" s="1"/>
  <c r="D1457" i="1"/>
  <c r="E1457" i="1"/>
  <c r="A1463" i="1"/>
  <c r="H1463" i="1" s="1"/>
  <c r="J1463" i="3" s="1"/>
  <c r="A1482" i="1"/>
  <c r="H1482" i="1" s="1"/>
  <c r="J1482" i="3" s="1"/>
  <c r="A1484" i="3"/>
  <c r="B1484" i="1"/>
  <c r="L1484" i="3" s="1"/>
  <c r="D1484" i="1"/>
  <c r="E1484" i="1"/>
  <c r="A1487" i="1"/>
  <c r="H1487" i="1" s="1"/>
  <c r="J1487" i="3" s="1"/>
  <c r="A1505" i="3"/>
  <c r="B1505" i="1"/>
  <c r="L1505" i="3" s="1"/>
  <c r="D1505" i="1"/>
  <c r="E1505" i="1"/>
  <c r="A1506" i="3"/>
  <c r="D1506" i="1"/>
  <c r="B1506" i="1"/>
  <c r="L1506" i="3" s="1"/>
  <c r="E1506" i="1"/>
  <c r="A1508" i="1"/>
  <c r="H1508" i="1" s="1"/>
  <c r="J1508" i="3" s="1"/>
  <c r="A1510" i="3"/>
  <c r="B1510" i="1"/>
  <c r="L1510" i="3" s="1"/>
  <c r="D1510" i="1"/>
  <c r="E1510" i="1"/>
  <c r="A1511" i="1"/>
  <c r="H1511" i="1" s="1"/>
  <c r="J1511" i="3" s="1"/>
  <c r="A1512" i="1"/>
  <c r="H1512" i="1" s="1"/>
  <c r="J1512" i="3" s="1"/>
  <c r="A1535" i="3"/>
  <c r="B1535" i="1"/>
  <c r="L1535" i="3" s="1"/>
  <c r="D1535" i="1"/>
  <c r="E1535" i="1"/>
  <c r="A1538" i="1"/>
  <c r="H1538" i="1" s="1"/>
  <c r="J1538" i="3" s="1"/>
  <c r="A1548" i="1"/>
  <c r="H1548" i="1" s="1"/>
  <c r="J1548" i="3" s="1"/>
  <c r="A1574" i="1"/>
  <c r="H1574" i="1" s="1"/>
  <c r="J1574" i="3" s="1"/>
  <c r="A1578" i="1"/>
  <c r="H1578" i="1" s="1"/>
  <c r="J1578" i="3" s="1"/>
  <c r="A1586" i="3"/>
  <c r="D1586" i="1"/>
  <c r="B1586" i="1"/>
  <c r="L1586" i="3" s="1"/>
  <c r="E1586" i="1"/>
  <c r="A1593" i="1"/>
  <c r="H1593" i="1" s="1"/>
  <c r="J1593" i="3" s="1"/>
  <c r="A1594" i="1"/>
  <c r="H1594" i="1" s="1"/>
  <c r="J1594" i="3" s="1"/>
  <c r="A1596" i="1"/>
  <c r="H1596" i="1" s="1"/>
  <c r="J1596" i="3" s="1"/>
  <c r="A1605" i="3"/>
  <c r="B1605" i="1"/>
  <c r="L1605" i="3" s="1"/>
  <c r="D1605" i="1"/>
  <c r="E1605" i="1"/>
  <c r="A1616" i="1"/>
  <c r="H1616" i="1" s="1"/>
  <c r="J1616" i="3" s="1"/>
  <c r="A1619" i="1"/>
  <c r="H1619" i="1" s="1"/>
  <c r="J1619" i="3" s="1"/>
  <c r="A1634" i="3"/>
  <c r="D1634" i="1"/>
  <c r="B1634" i="1"/>
  <c r="L1634" i="3" s="1"/>
  <c r="E1634" i="1"/>
  <c r="A1639" i="1"/>
  <c r="H1639" i="1" s="1"/>
  <c r="J1639" i="3" s="1"/>
  <c r="A1675" i="1"/>
  <c r="H1675" i="1" s="1"/>
  <c r="J1675" i="3" s="1"/>
  <c r="A1695" i="1"/>
  <c r="H1695" i="1" s="1"/>
  <c r="J1695" i="3" s="1"/>
  <c r="A1702" i="1"/>
  <c r="H1702" i="1" s="1"/>
  <c r="J1702" i="3" s="1"/>
  <c r="A1724" i="1"/>
  <c r="H1724" i="1" s="1"/>
  <c r="J1724" i="3" s="1"/>
  <c r="A1739" i="1"/>
  <c r="H1739" i="1" s="1"/>
  <c r="J1739" i="3" s="1"/>
  <c r="A1754" i="3"/>
  <c r="E1754" i="1"/>
  <c r="D1754" i="1"/>
  <c r="B1754" i="1"/>
  <c r="L1754" i="3" s="1"/>
  <c r="A1764" i="1"/>
  <c r="H1764" i="1" s="1"/>
  <c r="J1764" i="3" s="1"/>
  <c r="A905" i="1"/>
  <c r="H905" i="1" s="1"/>
  <c r="J905" i="3" s="1"/>
  <c r="A906" i="1"/>
  <c r="H906" i="1" s="1"/>
  <c r="J906" i="3" s="1"/>
  <c r="A922" i="1"/>
  <c r="H922" i="1" s="1"/>
  <c r="J922" i="3" s="1"/>
  <c r="A925" i="3"/>
  <c r="B925" i="1"/>
  <c r="L925" i="3" s="1"/>
  <c r="D925" i="1"/>
  <c r="E925" i="1"/>
  <c r="A942" i="1"/>
  <c r="H942" i="1" s="1"/>
  <c r="J942" i="3" s="1"/>
  <c r="A987" i="1"/>
  <c r="H987" i="1" s="1"/>
  <c r="J987" i="3" s="1"/>
  <c r="A1001" i="1"/>
  <c r="H1001" i="1" s="1"/>
  <c r="J1001" i="3" s="1"/>
  <c r="A1006" i="3"/>
  <c r="B1006" i="1"/>
  <c r="L1006" i="3" s="1"/>
  <c r="D1006" i="1"/>
  <c r="E1006" i="1"/>
  <c r="A1104" i="1"/>
  <c r="H1104" i="1" s="1"/>
  <c r="J1104" i="3" s="1"/>
  <c r="A1108" i="1"/>
  <c r="H1108" i="1" s="1"/>
  <c r="J1108" i="3" s="1"/>
  <c r="A1169" i="1"/>
  <c r="H1169" i="1" s="1"/>
  <c r="J1169" i="3" s="1"/>
  <c r="A1204" i="1"/>
  <c r="H1204" i="1" s="1"/>
  <c r="J1204" i="3" s="1"/>
  <c r="A1213" i="1"/>
  <c r="H1213" i="1" s="1"/>
  <c r="J1213" i="3" s="1"/>
  <c r="A909" i="1"/>
  <c r="H909" i="1" s="1"/>
  <c r="J909" i="3" s="1"/>
  <c r="A957" i="1"/>
  <c r="H957" i="1" s="1"/>
  <c r="J957" i="3" s="1"/>
  <c r="A1000" i="1"/>
  <c r="H1000" i="1" s="1"/>
  <c r="J1000" i="3" s="1"/>
  <c r="A1004" i="1"/>
  <c r="H1004" i="1" s="1"/>
  <c r="J1004" i="3" s="1"/>
  <c r="A1017" i="1"/>
  <c r="H1017" i="1" s="1"/>
  <c r="J1017" i="3" s="1"/>
  <c r="A1184" i="1"/>
  <c r="H1184" i="1" s="1"/>
  <c r="J1184" i="3" s="1"/>
  <c r="A1196" i="1"/>
  <c r="H1196" i="1" s="1"/>
  <c r="J1196" i="3" s="1"/>
  <c r="A1219" i="1"/>
  <c r="H1219" i="1" s="1"/>
  <c r="J1219" i="3" s="1"/>
  <c r="A1248" i="1"/>
  <c r="H1248" i="1" s="1"/>
  <c r="J1248" i="3" s="1"/>
  <c r="A1260" i="1"/>
  <c r="H1260" i="1" s="1"/>
  <c r="J1260" i="3" s="1"/>
  <c r="A1261" i="1"/>
  <c r="H1261" i="1" s="1"/>
  <c r="J1261" i="3" s="1"/>
  <c r="A1293" i="1"/>
  <c r="H1293" i="1" s="1"/>
  <c r="J1293" i="3" s="1"/>
  <c r="A1341" i="1"/>
  <c r="H1341" i="1" s="1"/>
  <c r="J1341" i="3" s="1"/>
  <c r="A1346" i="1"/>
  <c r="H1346" i="1" s="1"/>
  <c r="J1346" i="3" s="1"/>
  <c r="A1444" i="1"/>
  <c r="H1444" i="1" s="1"/>
  <c r="J1444" i="3" s="1"/>
  <c r="A1059" i="1"/>
  <c r="H1059" i="1" s="1"/>
  <c r="J1059" i="3" s="1"/>
  <c r="A1077" i="3"/>
  <c r="B1077" i="1"/>
  <c r="L1077" i="3" s="1"/>
  <c r="D1077" i="1"/>
  <c r="E1077" i="1"/>
  <c r="A1178" i="1"/>
  <c r="H1178" i="1" s="1"/>
  <c r="J1178" i="3" s="1"/>
  <c r="A1187" i="1"/>
  <c r="H1187" i="1" s="1"/>
  <c r="J1187" i="3" s="1"/>
  <c r="A1188" i="1"/>
  <c r="H1188" i="1" s="1"/>
  <c r="J1188" i="3" s="1"/>
  <c r="E1192" i="1"/>
  <c r="A1239" i="1"/>
  <c r="H1239" i="1" s="1"/>
  <c r="J1239" i="3" s="1"/>
  <c r="A1245" i="1"/>
  <c r="H1245" i="1" s="1"/>
  <c r="J1245" i="3" s="1"/>
  <c r="A1270" i="3"/>
  <c r="B1270" i="1"/>
  <c r="L1270" i="3" s="1"/>
  <c r="D1270" i="1"/>
  <c r="E1270" i="1"/>
  <c r="A1291" i="1"/>
  <c r="H1291" i="1" s="1"/>
  <c r="J1291" i="3" s="1"/>
  <c r="A1316" i="1"/>
  <c r="H1316" i="1" s="1"/>
  <c r="J1316" i="3" s="1"/>
  <c r="A1321" i="1"/>
  <c r="H1321" i="1" s="1"/>
  <c r="J1321" i="3" s="1"/>
  <c r="A1338" i="1"/>
  <c r="H1338" i="1" s="1"/>
  <c r="J1338" i="3" s="1"/>
  <c r="A1342" i="1"/>
  <c r="H1342" i="1" s="1"/>
  <c r="J1342" i="3" s="1"/>
  <c r="A1365" i="1"/>
  <c r="H1365" i="1" s="1"/>
  <c r="J1365" i="3" s="1"/>
  <c r="A1369" i="1"/>
  <c r="H1369" i="1" s="1"/>
  <c r="J1369" i="3" s="1"/>
  <c r="A1413" i="1"/>
  <c r="H1413" i="1" s="1"/>
  <c r="J1413" i="3" s="1"/>
  <c r="A1426" i="1"/>
  <c r="H1426" i="1" s="1"/>
  <c r="J1426" i="3" s="1"/>
  <c r="A1435" i="1"/>
  <c r="H1435" i="1" s="1"/>
  <c r="J1435" i="3" s="1"/>
  <c r="A1439" i="1"/>
  <c r="H1439" i="1" s="1"/>
  <c r="J1439" i="3" s="1"/>
  <c r="A1458" i="1"/>
  <c r="H1458" i="1" s="1"/>
  <c r="J1458" i="3" s="1"/>
  <c r="A1461" i="3"/>
  <c r="B1461" i="1"/>
  <c r="L1461" i="3" s="1"/>
  <c r="D1461" i="1"/>
  <c r="E1461" i="1"/>
  <c r="A1462" i="1"/>
  <c r="H1462" i="1" s="1"/>
  <c r="J1462" i="3" s="1"/>
  <c r="A1541" i="1"/>
  <c r="H1541" i="1" s="1"/>
  <c r="J1541" i="3" s="1"/>
  <c r="A1549" i="1"/>
  <c r="H1549" i="1" s="1"/>
  <c r="J1549" i="3" s="1"/>
  <c r="A1554" i="1"/>
  <c r="H1554" i="1" s="1"/>
  <c r="J1554" i="3" s="1"/>
  <c r="A1558" i="1"/>
  <c r="H1558" i="1" s="1"/>
  <c r="J1558" i="3" s="1"/>
  <c r="A1611" i="1"/>
  <c r="H1611" i="1" s="1"/>
  <c r="J1611" i="3" s="1"/>
  <c r="A917" i="3"/>
  <c r="B917" i="1"/>
  <c r="L917" i="3" s="1"/>
  <c r="D917" i="1"/>
  <c r="E917" i="1"/>
  <c r="A920" i="1"/>
  <c r="H920" i="1" s="1"/>
  <c r="J920" i="3" s="1"/>
  <c r="A945" i="1"/>
  <c r="H945" i="1" s="1"/>
  <c r="J945" i="3" s="1"/>
  <c r="A958" i="1"/>
  <c r="H958" i="1" s="1"/>
  <c r="J958" i="3" s="1"/>
  <c r="A959" i="1"/>
  <c r="H959" i="1" s="1"/>
  <c r="J959" i="3" s="1"/>
  <c r="A1018" i="1"/>
  <c r="H1018" i="1" s="1"/>
  <c r="J1018" i="3" s="1"/>
  <c r="A1019" i="1"/>
  <c r="H1019" i="1" s="1"/>
  <c r="J1019" i="3" s="1"/>
  <c r="A1026" i="1"/>
  <c r="H1026" i="1" s="1"/>
  <c r="J1026" i="3" s="1"/>
  <c r="A1038" i="1"/>
  <c r="H1038" i="1" s="1"/>
  <c r="J1038" i="3" s="1"/>
  <c r="A1042" i="1"/>
  <c r="H1042" i="1" s="1"/>
  <c r="J1042" i="3" s="1"/>
  <c r="A1082" i="1"/>
  <c r="H1082" i="1" s="1"/>
  <c r="J1082" i="3" s="1"/>
  <c r="A1127" i="1"/>
  <c r="H1127" i="1" s="1"/>
  <c r="J1127" i="3" s="1"/>
  <c r="A1150" i="3"/>
  <c r="B1150" i="1"/>
  <c r="L1150" i="3" s="1"/>
  <c r="D1150" i="1"/>
  <c r="E1150" i="1"/>
  <c r="A1163" i="1"/>
  <c r="H1163" i="1" s="1"/>
  <c r="J1163" i="3" s="1"/>
  <c r="A1164" i="1"/>
  <c r="H1164" i="1" s="1"/>
  <c r="J1164" i="3" s="1"/>
  <c r="A1176" i="3"/>
  <c r="B1176" i="1"/>
  <c r="L1176" i="3" s="1"/>
  <c r="E1176" i="1"/>
  <c r="D1176" i="1"/>
  <c r="A1180" i="3"/>
  <c r="B1180" i="1"/>
  <c r="L1180" i="3" s="1"/>
  <c r="D1180" i="1"/>
  <c r="E1180" i="1"/>
  <c r="A1181" i="1"/>
  <c r="H1181" i="1" s="1"/>
  <c r="J1181" i="3" s="1"/>
  <c r="A1186" i="1"/>
  <c r="H1186" i="1" s="1"/>
  <c r="J1186" i="3" s="1"/>
  <c r="A901" i="3"/>
  <c r="B901" i="1"/>
  <c r="L901" i="3" s="1"/>
  <c r="D901" i="1"/>
  <c r="E901" i="1"/>
  <c r="A908" i="1"/>
  <c r="H908" i="1" s="1"/>
  <c r="J908" i="3" s="1"/>
  <c r="A911" i="1"/>
  <c r="H911" i="1" s="1"/>
  <c r="J911" i="3" s="1"/>
  <c r="A916" i="3"/>
  <c r="B916" i="1"/>
  <c r="L916" i="3" s="1"/>
  <c r="D916" i="1"/>
  <c r="E916" i="1"/>
  <c r="A919" i="1"/>
  <c r="H919" i="1" s="1"/>
  <c r="J919" i="3" s="1"/>
  <c r="A923" i="1"/>
  <c r="H923" i="1" s="1"/>
  <c r="J923" i="3" s="1"/>
  <c r="A937" i="3"/>
  <c r="B937" i="1"/>
  <c r="L937" i="3" s="1"/>
  <c r="D937" i="1"/>
  <c r="E937" i="1"/>
  <c r="A961" i="1"/>
  <c r="H961" i="1" s="1"/>
  <c r="J961" i="3" s="1"/>
  <c r="A975" i="1"/>
  <c r="H975" i="1" s="1"/>
  <c r="J975" i="3" s="1"/>
  <c r="A999" i="1"/>
  <c r="H999" i="1" s="1"/>
  <c r="J999" i="3" s="1"/>
  <c r="A1022" i="3"/>
  <c r="B1022" i="1"/>
  <c r="L1022" i="3" s="1"/>
  <c r="D1022" i="1"/>
  <c r="E1022" i="1"/>
  <c r="A1029" i="1"/>
  <c r="H1029" i="1" s="1"/>
  <c r="J1029" i="3" s="1"/>
  <c r="A1037" i="1"/>
  <c r="H1037" i="1" s="1"/>
  <c r="J1037" i="3" s="1"/>
  <c r="A1053" i="1"/>
  <c r="H1053" i="1" s="1"/>
  <c r="J1053" i="3" s="1"/>
  <c r="A1055" i="3"/>
  <c r="B1055" i="1"/>
  <c r="L1055" i="3" s="1"/>
  <c r="D1055" i="1"/>
  <c r="E1055" i="1"/>
  <c r="A1063" i="1"/>
  <c r="H1063" i="1" s="1"/>
  <c r="J1063" i="3" s="1"/>
  <c r="A1084" i="3"/>
  <c r="B1084" i="1"/>
  <c r="L1084" i="3" s="1"/>
  <c r="E1084" i="1"/>
  <c r="D1084" i="1"/>
  <c r="A1092" i="1"/>
  <c r="H1092" i="1" s="1"/>
  <c r="J1092" i="3" s="1"/>
  <c r="A1097" i="3"/>
  <c r="B1097" i="1"/>
  <c r="L1097" i="3" s="1"/>
  <c r="D1097" i="1"/>
  <c r="E1097" i="1"/>
  <c r="A1101" i="1"/>
  <c r="H1101" i="1" s="1"/>
  <c r="J1101" i="3" s="1"/>
  <c r="A1128" i="1"/>
  <c r="H1128" i="1" s="1"/>
  <c r="J1128" i="3" s="1"/>
  <c r="A1134" i="1"/>
  <c r="H1134" i="1" s="1"/>
  <c r="J1134" i="3" s="1"/>
  <c r="A1147" i="1"/>
  <c r="H1147" i="1" s="1"/>
  <c r="J1147" i="3" s="1"/>
  <c r="A1165" i="3"/>
  <c r="A1167" i="1"/>
  <c r="H1167" i="1" s="1"/>
  <c r="J1167" i="3" s="1"/>
  <c r="A1179" i="1"/>
  <c r="H1179" i="1" s="1"/>
  <c r="J1179" i="3" s="1"/>
  <c r="A1193" i="1"/>
  <c r="H1193" i="1" s="1"/>
  <c r="J1193" i="3" s="1"/>
  <c r="A1207" i="1"/>
  <c r="H1207" i="1" s="1"/>
  <c r="J1207" i="3" s="1"/>
  <c r="A1222" i="1"/>
  <c r="H1222" i="1" s="1"/>
  <c r="J1222" i="3" s="1"/>
  <c r="D1253" i="1"/>
  <c r="A1258" i="1"/>
  <c r="H1258" i="1" s="1"/>
  <c r="J1258" i="3" s="1"/>
  <c r="A1273" i="1"/>
  <c r="H1273" i="1" s="1"/>
  <c r="J1273" i="3" s="1"/>
  <c r="A1286" i="1"/>
  <c r="H1286" i="1" s="1"/>
  <c r="J1286" i="3" s="1"/>
  <c r="A1288" i="1"/>
  <c r="H1288" i="1" s="1"/>
  <c r="J1288" i="3" s="1"/>
  <c r="A1294" i="3"/>
  <c r="B1294" i="1"/>
  <c r="L1294" i="3" s="1"/>
  <c r="D1294" i="1"/>
  <c r="E1294" i="1"/>
  <c r="A1301" i="3"/>
  <c r="B1301" i="1"/>
  <c r="L1301" i="3" s="1"/>
  <c r="D1301" i="1"/>
  <c r="E1301" i="1"/>
  <c r="A1305" i="1"/>
  <c r="H1305" i="1" s="1"/>
  <c r="J1305" i="3" s="1"/>
  <c r="A1315" i="1"/>
  <c r="H1315" i="1" s="1"/>
  <c r="J1315" i="3" s="1"/>
  <c r="A1320" i="1"/>
  <c r="H1320" i="1" s="1"/>
  <c r="J1320" i="3" s="1"/>
  <c r="A1322" i="1"/>
  <c r="H1322" i="1" s="1"/>
  <c r="J1322" i="3" s="1"/>
  <c r="A1323" i="1"/>
  <c r="H1323" i="1" s="1"/>
  <c r="J1323" i="3" s="1"/>
  <c r="A1329" i="1"/>
  <c r="H1329" i="1" s="1"/>
  <c r="J1329" i="3" s="1"/>
  <c r="A1335" i="1"/>
  <c r="H1335" i="1" s="1"/>
  <c r="J1335" i="3" s="1"/>
  <c r="A1359" i="3"/>
  <c r="B1359" i="1"/>
  <c r="L1359" i="3" s="1"/>
  <c r="E1359" i="1"/>
  <c r="D1359" i="1"/>
  <c r="A1363" i="1"/>
  <c r="H1363" i="1" s="1"/>
  <c r="J1363" i="3" s="1"/>
  <c r="A1387" i="3"/>
  <c r="B1387" i="1"/>
  <c r="L1387" i="3" s="1"/>
  <c r="D1387" i="1"/>
  <c r="E1387" i="1"/>
  <c r="A1395" i="1"/>
  <c r="H1395" i="1" s="1"/>
  <c r="J1395" i="3" s="1"/>
  <c r="A1412" i="1"/>
  <c r="H1412" i="1" s="1"/>
  <c r="J1412" i="3" s="1"/>
  <c r="A1416" i="1"/>
  <c r="H1416" i="1" s="1"/>
  <c r="J1416" i="3" s="1"/>
  <c r="A1424" i="1"/>
  <c r="H1424" i="1" s="1"/>
  <c r="J1424" i="3" s="1"/>
  <c r="A1438" i="1"/>
  <c r="H1438" i="1" s="1"/>
  <c r="J1438" i="3" s="1"/>
  <c r="A1450" i="1"/>
  <c r="H1450" i="1" s="1"/>
  <c r="J1450" i="3" s="1"/>
  <c r="A1469" i="1"/>
  <c r="H1469" i="1" s="1"/>
  <c r="J1469" i="3" s="1"/>
  <c r="A1470" i="3"/>
  <c r="B1470" i="1"/>
  <c r="L1470" i="3" s="1"/>
  <c r="D1470" i="1"/>
  <c r="E1470" i="1"/>
  <c r="F1480" i="1"/>
  <c r="K1480" i="3" s="1"/>
  <c r="A1486" i="1"/>
  <c r="H1486" i="1" s="1"/>
  <c r="J1486" i="3" s="1"/>
  <c r="A1498" i="3"/>
  <c r="D1498" i="1"/>
  <c r="E1498" i="1"/>
  <c r="B1498" i="1"/>
  <c r="L1498" i="3" s="1"/>
  <c r="A1524" i="3"/>
  <c r="B1524" i="1"/>
  <c r="L1524" i="3" s="1"/>
  <c r="E1524" i="1"/>
  <c r="D1524" i="1"/>
  <c r="A1529" i="3"/>
  <c r="B1529" i="1"/>
  <c r="L1529" i="3" s="1"/>
  <c r="D1529" i="1"/>
  <c r="E1529" i="1"/>
  <c r="A1560" i="1"/>
  <c r="H1560" i="1" s="1"/>
  <c r="J1560" i="3" s="1"/>
  <c r="A1658" i="3"/>
  <c r="E1658" i="1"/>
  <c r="D1658" i="1"/>
  <c r="B1658" i="1"/>
  <c r="L1658" i="3" s="1"/>
  <c r="A1681" i="1"/>
  <c r="H1681" i="1" s="1"/>
  <c r="J1681" i="3" s="1"/>
  <c r="A1689" i="1"/>
  <c r="H1689" i="1" s="1"/>
  <c r="J1689" i="3" s="1"/>
  <c r="A1698" i="1"/>
  <c r="H1698" i="1" s="1"/>
  <c r="J1698" i="3" s="1"/>
  <c r="A1717" i="1"/>
  <c r="H1717" i="1" s="1"/>
  <c r="J1717" i="3" s="1"/>
  <c r="A1750" i="1"/>
  <c r="H1750" i="1" s="1"/>
  <c r="J1750" i="3" s="1"/>
  <c r="A1031" i="1"/>
  <c r="H1031" i="1" s="1"/>
  <c r="J1031" i="3" s="1"/>
  <c r="A1056" i="1"/>
  <c r="H1056" i="1" s="1"/>
  <c r="J1056" i="3" s="1"/>
  <c r="A1081" i="1"/>
  <c r="H1081" i="1" s="1"/>
  <c r="J1081" i="3" s="1"/>
  <c r="A1091" i="3"/>
  <c r="B1091" i="1"/>
  <c r="L1091" i="3" s="1"/>
  <c r="D1091" i="1"/>
  <c r="E1091" i="1"/>
  <c r="A1142" i="1"/>
  <c r="H1142" i="1" s="1"/>
  <c r="J1142" i="3" s="1"/>
  <c r="A1159" i="1"/>
  <c r="H1159" i="1" s="1"/>
  <c r="J1159" i="3" s="1"/>
  <c r="A1194" i="1"/>
  <c r="H1194" i="1" s="1"/>
  <c r="J1194" i="3" s="1"/>
  <c r="A1256" i="1"/>
  <c r="H1256" i="1" s="1"/>
  <c r="J1256" i="3" s="1"/>
  <c r="A1264" i="1"/>
  <c r="H1264" i="1" s="1"/>
  <c r="J1264" i="3" s="1"/>
  <c r="A1272" i="1"/>
  <c r="H1272" i="1" s="1"/>
  <c r="J1272" i="3" s="1"/>
  <c r="A1282" i="3"/>
  <c r="B1282" i="1"/>
  <c r="L1282" i="3" s="1"/>
  <c r="D1282" i="1"/>
  <c r="E1282" i="1"/>
  <c r="A1307" i="1"/>
  <c r="H1307" i="1" s="1"/>
  <c r="J1307" i="3" s="1"/>
  <c r="A1311" i="3"/>
  <c r="B1311" i="1"/>
  <c r="L1311" i="3" s="1"/>
  <c r="D1311" i="1"/>
  <c r="E1311" i="1"/>
  <c r="A1318" i="1"/>
  <c r="H1318" i="1" s="1"/>
  <c r="J1318" i="3" s="1"/>
  <c r="A1339" i="1"/>
  <c r="H1339" i="1" s="1"/>
  <c r="J1339" i="3" s="1"/>
  <c r="A1343" i="1"/>
  <c r="H1343" i="1" s="1"/>
  <c r="J1343" i="3" s="1"/>
  <c r="A1356" i="1"/>
  <c r="H1356" i="1" s="1"/>
  <c r="J1356" i="3" s="1"/>
  <c r="A1361" i="1"/>
  <c r="H1361" i="1" s="1"/>
  <c r="J1361" i="3" s="1"/>
  <c r="A1364" i="1"/>
  <c r="H1364" i="1" s="1"/>
  <c r="J1364" i="3" s="1"/>
  <c r="A1374" i="1"/>
  <c r="H1374" i="1" s="1"/>
  <c r="J1374" i="3" s="1"/>
  <c r="A1379" i="1"/>
  <c r="H1379" i="1" s="1"/>
  <c r="J1379" i="3" s="1"/>
  <c r="A1382" i="1"/>
  <c r="H1382" i="1" s="1"/>
  <c r="J1382" i="3" s="1"/>
  <c r="A1386" i="3"/>
  <c r="B1386" i="1"/>
  <c r="L1386" i="3" s="1"/>
  <c r="D1386" i="1"/>
  <c r="E1386" i="1"/>
  <c r="A1423" i="1"/>
  <c r="H1423" i="1" s="1"/>
  <c r="J1423" i="3" s="1"/>
  <c r="A1437" i="1"/>
  <c r="H1437" i="1" s="1"/>
  <c r="J1437" i="3" s="1"/>
  <c r="A1456" i="3"/>
  <c r="B1456" i="1"/>
  <c r="L1456" i="3" s="1"/>
  <c r="D1456" i="1"/>
  <c r="E1456" i="1"/>
  <c r="A1466" i="1"/>
  <c r="H1466" i="1" s="1"/>
  <c r="J1466" i="3" s="1"/>
  <c r="A1475" i="1"/>
  <c r="H1475" i="1" s="1"/>
  <c r="J1475" i="3" s="1"/>
  <c r="A1483" i="3"/>
  <c r="B1483" i="1"/>
  <c r="L1483" i="3" s="1"/>
  <c r="D1483" i="1"/>
  <c r="E1483" i="1"/>
  <c r="A1491" i="1"/>
  <c r="H1491" i="1" s="1"/>
  <c r="J1491" i="3" s="1"/>
  <c r="A1496" i="1"/>
  <c r="H1496" i="1" s="1"/>
  <c r="J1496" i="3" s="1"/>
  <c r="A1497" i="1"/>
  <c r="H1497" i="1" s="1"/>
  <c r="J1497" i="3" s="1"/>
  <c r="A1521" i="1"/>
  <c r="H1521" i="1" s="1"/>
  <c r="J1521" i="3" s="1"/>
  <c r="A1553" i="1"/>
  <c r="H1553" i="1" s="1"/>
  <c r="J1553" i="3" s="1"/>
  <c r="A1567" i="1"/>
  <c r="H1567" i="1" s="1"/>
  <c r="J1567" i="3" s="1"/>
  <c r="A1583" i="1"/>
  <c r="H1583" i="1" s="1"/>
  <c r="J1583" i="3" s="1"/>
  <c r="A1585" i="1"/>
  <c r="H1585" i="1" s="1"/>
  <c r="J1585" i="3" s="1"/>
  <c r="A1603" i="3"/>
  <c r="B1603" i="1"/>
  <c r="L1603" i="3" s="1"/>
  <c r="D1603" i="1"/>
  <c r="E1603" i="1"/>
  <c r="A1613" i="1"/>
  <c r="H1613" i="1" s="1"/>
  <c r="J1613" i="3" s="1"/>
  <c r="A1637" i="1"/>
  <c r="H1637" i="1" s="1"/>
  <c r="J1637" i="3" s="1"/>
  <c r="A1657" i="1"/>
  <c r="H1657" i="1" s="1"/>
  <c r="J1657" i="3" s="1"/>
  <c r="A1679" i="1"/>
  <c r="H1679" i="1" s="1"/>
  <c r="J1679" i="3" s="1"/>
  <c r="A1680" i="1"/>
  <c r="H1680" i="1" s="1"/>
  <c r="J1680" i="3" s="1"/>
  <c r="A1688" i="1"/>
  <c r="H1688" i="1" s="1"/>
  <c r="J1688" i="3" s="1"/>
  <c r="A1701" i="1"/>
  <c r="H1701" i="1" s="1"/>
  <c r="J1701" i="3" s="1"/>
  <c r="A1205" i="1"/>
  <c r="H1205" i="1" s="1"/>
  <c r="J1205" i="3" s="1"/>
  <c r="A1502" i="1"/>
  <c r="H1502" i="1" s="1"/>
  <c r="J1502" i="3" s="1"/>
  <c r="A1607" i="1"/>
  <c r="H1607" i="1" s="1"/>
  <c r="J1607" i="3" s="1"/>
  <c r="A1618" i="3"/>
  <c r="D1618" i="1"/>
  <c r="B1618" i="1"/>
  <c r="L1618" i="3" s="1"/>
  <c r="E1618" i="1"/>
  <c r="A1625" i="3"/>
  <c r="B1625" i="1"/>
  <c r="L1625" i="3" s="1"/>
  <c r="D1625" i="1"/>
  <c r="E1625" i="1"/>
  <c r="A1629" i="3"/>
  <c r="B1629" i="1"/>
  <c r="L1629" i="3" s="1"/>
  <c r="D1629" i="1"/>
  <c r="E1629" i="1"/>
  <c r="A1643" i="1"/>
  <c r="H1643" i="1" s="1"/>
  <c r="J1643" i="3" s="1"/>
  <c r="A1673" i="1"/>
  <c r="H1673" i="1" s="1"/>
  <c r="J1673" i="3" s="1"/>
  <c r="A1687" i="1"/>
  <c r="H1687" i="1" s="1"/>
  <c r="J1687" i="3" s="1"/>
  <c r="A1720" i="1"/>
  <c r="H1720" i="1" s="1"/>
  <c r="J1720" i="3" s="1"/>
  <c r="A1726" i="3"/>
  <c r="B1726" i="1"/>
  <c r="L1726" i="3" s="1"/>
  <c r="E1726" i="1"/>
  <c r="D1726" i="1"/>
  <c r="A1763" i="1"/>
  <c r="H1763" i="1" s="1"/>
  <c r="J1763" i="3" s="1"/>
  <c r="A1626" i="1"/>
  <c r="H1626" i="1" s="1"/>
  <c r="J1626" i="3" s="1"/>
  <c r="A1627" i="1"/>
  <c r="H1627" i="1" s="1"/>
  <c r="J1627" i="3" s="1"/>
  <c r="A1644" i="1"/>
  <c r="H1644" i="1" s="1"/>
  <c r="J1644" i="3" s="1"/>
  <c r="A1648" i="3"/>
  <c r="B1648" i="1"/>
  <c r="L1648" i="3" s="1"/>
  <c r="D1648" i="1"/>
  <c r="E1648" i="1"/>
  <c r="A1651" i="1"/>
  <c r="H1651" i="1" s="1"/>
  <c r="J1651" i="3" s="1"/>
  <c r="A1669" i="3"/>
  <c r="B1669" i="1"/>
  <c r="L1669" i="3" s="1"/>
  <c r="D1669" i="1"/>
  <c r="E1669" i="1"/>
  <c r="A1672" i="1"/>
  <c r="H1672" i="1" s="1"/>
  <c r="J1672" i="3" s="1"/>
  <c r="A1677" i="1"/>
  <c r="H1677" i="1" s="1"/>
  <c r="J1677" i="3" s="1"/>
  <c r="A1704" i="1"/>
  <c r="H1704" i="1" s="1"/>
  <c r="J1704" i="3" s="1"/>
  <c r="A1719" i="1"/>
  <c r="H1719" i="1" s="1"/>
  <c r="J1719" i="3" s="1"/>
  <c r="A1727" i="1"/>
  <c r="H1727" i="1" s="1"/>
  <c r="J1727" i="3" s="1"/>
  <c r="A1731" i="3"/>
  <c r="B1731" i="1"/>
  <c r="L1731" i="3" s="1"/>
  <c r="D1731" i="1"/>
  <c r="E1731" i="1"/>
  <c r="A1746" i="1"/>
  <c r="H1746" i="1" s="1"/>
  <c r="J1746" i="3" s="1"/>
  <c r="A1227" i="1"/>
  <c r="H1227" i="1" s="1"/>
  <c r="J1227" i="3" s="1"/>
  <c r="A1228" i="1"/>
  <c r="H1228" i="1" s="1"/>
  <c r="J1228" i="3" s="1"/>
  <c r="A1229" i="1"/>
  <c r="H1229" i="1" s="1"/>
  <c r="J1229" i="3" s="1"/>
  <c r="A1237" i="1"/>
  <c r="H1237" i="1" s="1"/>
  <c r="J1237" i="3" s="1"/>
  <c r="A1241" i="1"/>
  <c r="H1241" i="1" s="1"/>
  <c r="J1241" i="3" s="1"/>
  <c r="A1244" i="1"/>
  <c r="H1244" i="1" s="1"/>
  <c r="J1244" i="3" s="1"/>
  <c r="B1317" i="1"/>
  <c r="L1317" i="3" s="1"/>
  <c r="A1325" i="3"/>
  <c r="B1325" i="1"/>
  <c r="L1325" i="3" s="1"/>
  <c r="D1325" i="1"/>
  <c r="A1332" i="1"/>
  <c r="H1332" i="1" s="1"/>
  <c r="J1332" i="3" s="1"/>
  <c r="A1334" i="1"/>
  <c r="H1334" i="1" s="1"/>
  <c r="J1334" i="3" s="1"/>
  <c r="A1345" i="3"/>
  <c r="B1345" i="1"/>
  <c r="L1345" i="3" s="1"/>
  <c r="D1345" i="1"/>
  <c r="E1345" i="1"/>
  <c r="A1350" i="1"/>
  <c r="H1350" i="1" s="1"/>
  <c r="J1350" i="3" s="1"/>
  <c r="A1352" i="1"/>
  <c r="H1352" i="1" s="1"/>
  <c r="J1352" i="3" s="1"/>
  <c r="A1354" i="1"/>
  <c r="H1354" i="1" s="1"/>
  <c r="J1354" i="3" s="1"/>
  <c r="A1410" i="1"/>
  <c r="H1410" i="1" s="1"/>
  <c r="J1410" i="3" s="1"/>
  <c r="A1448" i="3"/>
  <c r="E1448" i="1"/>
  <c r="A1471" i="1"/>
  <c r="H1471" i="1" s="1"/>
  <c r="J1471" i="3" s="1"/>
  <c r="A1504" i="1"/>
  <c r="H1504" i="1" s="1"/>
  <c r="J1504" i="3" s="1"/>
  <c r="A1513" i="1"/>
  <c r="H1513" i="1" s="1"/>
  <c r="J1513" i="3" s="1"/>
  <c r="A1517" i="3"/>
  <c r="B1517" i="1"/>
  <c r="L1517" i="3" s="1"/>
  <c r="E1517" i="1"/>
  <c r="D1517" i="1"/>
  <c r="A1522" i="1"/>
  <c r="H1522" i="1" s="1"/>
  <c r="J1522" i="3" s="1"/>
  <c r="B1526" i="1"/>
  <c r="L1526" i="3" s="1"/>
  <c r="A1536" i="3"/>
  <c r="B1536" i="1"/>
  <c r="L1536" i="3" s="1"/>
  <c r="D1536" i="1"/>
  <c r="E1536" i="1"/>
  <c r="A1542" i="1"/>
  <c r="H1542" i="1" s="1"/>
  <c r="J1542" i="3" s="1"/>
  <c r="A1544" i="1"/>
  <c r="H1544" i="1" s="1"/>
  <c r="J1544" i="3" s="1"/>
  <c r="A1547" i="3"/>
  <c r="A1565" i="3"/>
  <c r="B1565" i="1"/>
  <c r="L1565" i="3" s="1"/>
  <c r="D1565" i="1"/>
  <c r="E1565" i="1"/>
  <c r="A1614" i="1"/>
  <c r="H1614" i="1" s="1"/>
  <c r="J1614" i="3" s="1"/>
  <c r="A1617" i="1"/>
  <c r="H1617" i="1" s="1"/>
  <c r="J1617" i="3" s="1"/>
  <c r="A1620" i="1"/>
  <c r="H1620" i="1" s="1"/>
  <c r="J1620" i="3" s="1"/>
  <c r="A1647" i="3"/>
  <c r="D1647" i="1"/>
  <c r="B1647" i="1"/>
  <c r="L1647" i="3" s="1"/>
  <c r="E1647" i="1"/>
  <c r="A1652" i="3"/>
  <c r="B1652" i="1"/>
  <c r="L1652" i="3" s="1"/>
  <c r="D1652" i="1"/>
  <c r="E1652" i="1"/>
  <c r="A1696" i="3"/>
  <c r="B1696" i="1"/>
  <c r="L1696" i="3" s="1"/>
  <c r="D1696" i="1"/>
  <c r="E1696" i="1"/>
  <c r="A1707" i="1"/>
  <c r="H1707" i="1" s="1"/>
  <c r="J1707" i="3" s="1"/>
  <c r="A1732" i="3"/>
  <c r="B1732" i="1"/>
  <c r="L1732" i="3" s="1"/>
  <c r="D1732" i="1"/>
  <c r="E1732" i="1"/>
  <c r="A1735" i="1"/>
  <c r="H1735" i="1" s="1"/>
  <c r="J1735" i="3" s="1"/>
  <c r="A1736" i="3"/>
  <c r="B1736" i="1"/>
  <c r="L1736" i="3" s="1"/>
  <c r="D1736" i="1"/>
  <c r="E1736" i="1"/>
  <c r="A1737" i="1"/>
  <c r="H1737" i="1" s="1"/>
  <c r="J1737" i="3" s="1"/>
  <c r="A1744" i="3"/>
  <c r="B1744" i="1"/>
  <c r="L1744" i="3" s="1"/>
  <c r="D1744" i="1"/>
  <c r="E1744" i="1"/>
  <c r="A1753" i="3"/>
  <c r="B1753" i="1"/>
  <c r="L1753" i="3" s="1"/>
  <c r="D1753" i="1"/>
  <c r="E1753" i="1"/>
  <c r="A1758" i="1"/>
  <c r="H1758" i="1" s="1"/>
  <c r="J1758" i="3" s="1"/>
  <c r="A1761" i="1"/>
  <c r="H1761" i="1" s="1"/>
  <c r="J1761" i="3" s="1"/>
  <c r="A1765" i="1"/>
  <c r="H1765" i="1" s="1"/>
  <c r="J1765" i="3" s="1"/>
  <c r="A1768" i="1"/>
  <c r="H1768" i="1" s="1"/>
  <c r="J1768" i="3" s="1"/>
  <c r="A1230" i="1"/>
  <c r="H1230" i="1" s="1"/>
  <c r="J1230" i="3" s="1"/>
  <c r="A1262" i="1"/>
  <c r="H1262" i="1" s="1"/>
  <c r="J1262" i="3" s="1"/>
  <c r="A1278" i="1"/>
  <c r="H1278" i="1" s="1"/>
  <c r="J1278" i="3" s="1"/>
  <c r="D1290" i="1"/>
  <c r="E1290" i="1"/>
  <c r="A1298" i="1"/>
  <c r="H1298" i="1" s="1"/>
  <c r="J1298" i="3" s="1"/>
  <c r="A1366" i="1"/>
  <c r="H1366" i="1" s="1"/>
  <c r="J1366" i="3" s="1"/>
  <c r="D1389" i="1"/>
  <c r="A1391" i="1"/>
  <c r="H1391" i="1" s="1"/>
  <c r="J1391" i="3" s="1"/>
  <c r="A1398" i="3"/>
  <c r="B1398" i="1"/>
  <c r="L1398" i="3" s="1"/>
  <c r="E1398" i="1"/>
  <c r="D1398" i="1"/>
  <c r="A1402" i="3"/>
  <c r="D1402" i="1"/>
  <c r="E1402" i="1"/>
  <c r="B1402" i="1"/>
  <c r="L1402" i="3" s="1"/>
  <c r="A1432" i="1"/>
  <c r="H1432" i="1" s="1"/>
  <c r="J1432" i="3" s="1"/>
  <c r="A1460" i="1"/>
  <c r="H1460" i="1" s="1"/>
  <c r="J1460" i="3" s="1"/>
  <c r="A1490" i="1"/>
  <c r="H1490" i="1" s="1"/>
  <c r="J1490" i="3" s="1"/>
  <c r="A1501" i="1"/>
  <c r="H1501" i="1" s="1"/>
  <c r="J1501" i="3" s="1"/>
  <c r="A1503" i="1"/>
  <c r="H1503" i="1" s="1"/>
  <c r="J1503" i="3" s="1"/>
  <c r="A1589" i="1"/>
  <c r="H1589" i="1" s="1"/>
  <c r="J1589" i="3" s="1"/>
  <c r="A1590" i="3"/>
  <c r="B1590" i="1"/>
  <c r="L1590" i="3" s="1"/>
  <c r="E1590" i="1"/>
  <c r="D1590" i="1"/>
  <c r="A1599" i="1"/>
  <c r="H1599" i="1" s="1"/>
  <c r="J1599" i="3" s="1"/>
  <c r="A1604" i="1"/>
  <c r="H1604" i="1" s="1"/>
  <c r="J1604" i="3" s="1"/>
  <c r="A1633" i="1"/>
  <c r="H1633" i="1" s="1"/>
  <c r="J1633" i="3" s="1"/>
  <c r="A1662" i="3"/>
  <c r="B1662" i="1"/>
  <c r="L1662" i="3" s="1"/>
  <c r="E1662" i="1"/>
  <c r="D1662" i="1"/>
  <c r="D1668" i="1"/>
  <c r="A1678" i="1"/>
  <c r="H1678" i="1" s="1"/>
  <c r="J1678" i="3" s="1"/>
  <c r="A1684" i="3"/>
  <c r="B1684" i="1"/>
  <c r="L1684" i="3" s="1"/>
  <c r="E1684" i="1"/>
  <c r="D1684" i="1"/>
  <c r="A1686" i="1"/>
  <c r="H1686" i="1" s="1"/>
  <c r="J1686" i="3" s="1"/>
  <c r="A907" i="3"/>
  <c r="B907" i="1"/>
  <c r="L907" i="3" s="1"/>
  <c r="D907" i="1"/>
  <c r="E907" i="1"/>
  <c r="A913" i="3"/>
  <c r="B913" i="1"/>
  <c r="L913" i="3" s="1"/>
  <c r="D913" i="1"/>
  <c r="E913" i="1"/>
  <c r="A928" i="1"/>
  <c r="H928" i="1" s="1"/>
  <c r="J928" i="3" s="1"/>
  <c r="A932" i="3"/>
  <c r="B932" i="1"/>
  <c r="L932" i="3" s="1"/>
  <c r="E932" i="1"/>
  <c r="D932" i="1"/>
  <c r="A944" i="1"/>
  <c r="H944" i="1" s="1"/>
  <c r="J944" i="3" s="1"/>
  <c r="A968" i="1"/>
  <c r="H968" i="1" s="1"/>
  <c r="J968" i="3" s="1"/>
  <c r="A972" i="1"/>
  <c r="H972" i="1" s="1"/>
  <c r="J972" i="3" s="1"/>
  <c r="A982" i="3"/>
  <c r="B982" i="1"/>
  <c r="L982" i="3" s="1"/>
  <c r="D982" i="1"/>
  <c r="E982" i="1"/>
  <c r="A990" i="1"/>
  <c r="H990" i="1" s="1"/>
  <c r="J990" i="3" s="1"/>
  <c r="A992" i="1"/>
  <c r="H992" i="1" s="1"/>
  <c r="J992" i="3" s="1"/>
  <c r="A994" i="1"/>
  <c r="H994" i="1" s="1"/>
  <c r="J994" i="3" s="1"/>
  <c r="A1002" i="3"/>
  <c r="B1002" i="1"/>
  <c r="L1002" i="3" s="1"/>
  <c r="D1002" i="1"/>
  <c r="E1002" i="1"/>
  <c r="E1008" i="1"/>
  <c r="A1009" i="3"/>
  <c r="D1009" i="1"/>
  <c r="E1009" i="1"/>
  <c r="B1009" i="1"/>
  <c r="L1009" i="3" s="1"/>
  <c r="A1012" i="1"/>
  <c r="H1012" i="1" s="1"/>
  <c r="J1012" i="3" s="1"/>
  <c r="B1015" i="1"/>
  <c r="L1015" i="3" s="1"/>
  <c r="A1025" i="3"/>
  <c r="B1025" i="1"/>
  <c r="L1025" i="3" s="1"/>
  <c r="D1025" i="1"/>
  <c r="E1025" i="1"/>
  <c r="A1032" i="1"/>
  <c r="H1032" i="1" s="1"/>
  <c r="J1032" i="3" s="1"/>
  <c r="A1065" i="1"/>
  <c r="H1065" i="1" s="1"/>
  <c r="J1065" i="3" s="1"/>
  <c r="A1068" i="3"/>
  <c r="B1068" i="1"/>
  <c r="L1068" i="3" s="1"/>
  <c r="E1068" i="1"/>
  <c r="D1068" i="1"/>
  <c r="A1078" i="3"/>
  <c r="B1078" i="1"/>
  <c r="L1078" i="3" s="1"/>
  <c r="D1078" i="1"/>
  <c r="E1078" i="1"/>
  <c r="A1085" i="1"/>
  <c r="H1085" i="1" s="1"/>
  <c r="J1085" i="3" s="1"/>
  <c r="A1088" i="3"/>
  <c r="E1088" i="1"/>
  <c r="A1095" i="3"/>
  <c r="B1095" i="1"/>
  <c r="L1095" i="3" s="1"/>
  <c r="D1095" i="1"/>
  <c r="E1095" i="1"/>
  <c r="A1096" i="3"/>
  <c r="A1098" i="3"/>
  <c r="D1098" i="1"/>
  <c r="E1098" i="1"/>
  <c r="B1098" i="1"/>
  <c r="L1098" i="3" s="1"/>
  <c r="A1112" i="3"/>
  <c r="B1112" i="1"/>
  <c r="L1112" i="3" s="1"/>
  <c r="E1112" i="1"/>
  <c r="D1112" i="1"/>
  <c r="A1113" i="3"/>
  <c r="B1113" i="1"/>
  <c r="L1113" i="3" s="1"/>
  <c r="D1113" i="1"/>
  <c r="E1113" i="1"/>
  <c r="A1114" i="3"/>
  <c r="D1114" i="1"/>
  <c r="B1114" i="1"/>
  <c r="L1114" i="3" s="1"/>
  <c r="E1114" i="1"/>
  <c r="A1120" i="1"/>
  <c r="H1120" i="1" s="1"/>
  <c r="J1120" i="3" s="1"/>
  <c r="A1124" i="3"/>
  <c r="B1124" i="1"/>
  <c r="L1124" i="3" s="1"/>
  <c r="E1124" i="1"/>
  <c r="D1124" i="1"/>
  <c r="A1139" i="1"/>
  <c r="H1139" i="1" s="1"/>
  <c r="J1139" i="3" s="1"/>
  <c r="A1158" i="1"/>
  <c r="H1158" i="1" s="1"/>
  <c r="J1158" i="3" s="1"/>
  <c r="A1162" i="1"/>
  <c r="H1162" i="1" s="1"/>
  <c r="J1162" i="3" s="1"/>
  <c r="A1177" i="1"/>
  <c r="H1177" i="1" s="1"/>
  <c r="J1177" i="3" s="1"/>
  <c r="A1197" i="1"/>
  <c r="H1197" i="1" s="1"/>
  <c r="J1197" i="3" s="1"/>
  <c r="A1218" i="1"/>
  <c r="H1218" i="1" s="1"/>
  <c r="J1218" i="3" s="1"/>
  <c r="A1221" i="1"/>
  <c r="H1221" i="1" s="1"/>
  <c r="J1221" i="3" s="1"/>
  <c r="A1231" i="1"/>
  <c r="H1231" i="1" s="1"/>
  <c r="J1231" i="3" s="1"/>
  <c r="A1243" i="3"/>
  <c r="B1243" i="1"/>
  <c r="L1243" i="3" s="1"/>
  <c r="D1243" i="1"/>
  <c r="E1243" i="1"/>
  <c r="A1250" i="1"/>
  <c r="H1250" i="1" s="1"/>
  <c r="J1250" i="3" s="1"/>
  <c r="A1259" i="1"/>
  <c r="H1259" i="1" s="1"/>
  <c r="J1259" i="3" s="1"/>
  <c r="A1263" i="1"/>
  <c r="H1263" i="1" s="1"/>
  <c r="J1263" i="3" s="1"/>
  <c r="A1271" i="1"/>
  <c r="H1271" i="1" s="1"/>
  <c r="J1271" i="3" s="1"/>
  <c r="A1289" i="1"/>
  <c r="H1289" i="1" s="1"/>
  <c r="J1289" i="3" s="1"/>
  <c r="D1292" i="1"/>
  <c r="A1299" i="3"/>
  <c r="B1299" i="1"/>
  <c r="L1299" i="3" s="1"/>
  <c r="D1299" i="1"/>
  <c r="E1299" i="1"/>
  <c r="A1324" i="3"/>
  <c r="E1324" i="1"/>
  <c r="D1324" i="1"/>
  <c r="A1330" i="3"/>
  <c r="D1330" i="1"/>
  <c r="B1330" i="1"/>
  <c r="L1330" i="3" s="1"/>
  <c r="E1330" i="1"/>
  <c r="A1337" i="3"/>
  <c r="B1337" i="1"/>
  <c r="L1337" i="3" s="1"/>
  <c r="D1337" i="1"/>
  <c r="E1337" i="1"/>
  <c r="A1349" i="1"/>
  <c r="H1349" i="1" s="1"/>
  <c r="J1349" i="3" s="1"/>
  <c r="A1351" i="3"/>
  <c r="B1351" i="1"/>
  <c r="L1351" i="3" s="1"/>
  <c r="D1351" i="1"/>
  <c r="E1351" i="1"/>
  <c r="A1355" i="1"/>
  <c r="H1355" i="1" s="1"/>
  <c r="J1355" i="3" s="1"/>
  <c r="B1360" i="1"/>
  <c r="L1360" i="3" s="1"/>
  <c r="A1367" i="1"/>
  <c r="H1367" i="1" s="1"/>
  <c r="J1367" i="3" s="1"/>
  <c r="A1373" i="1"/>
  <c r="H1373" i="1" s="1"/>
  <c r="J1373" i="3" s="1"/>
  <c r="A1383" i="1"/>
  <c r="H1383" i="1" s="1"/>
  <c r="J1383" i="3" s="1"/>
  <c r="A1401" i="3"/>
  <c r="B1401" i="1"/>
  <c r="L1401" i="3" s="1"/>
  <c r="E1401" i="1"/>
  <c r="B1406" i="1"/>
  <c r="L1406" i="3" s="1"/>
  <c r="E1406" i="1"/>
  <c r="A1419" i="1"/>
  <c r="H1419" i="1" s="1"/>
  <c r="J1419" i="3" s="1"/>
  <c r="E1434" i="1"/>
  <c r="A1436" i="3"/>
  <c r="B1436" i="1"/>
  <c r="L1436" i="3" s="1"/>
  <c r="D1436" i="1"/>
  <c r="E1436" i="1"/>
  <c r="A1442" i="1"/>
  <c r="H1442" i="1" s="1"/>
  <c r="J1442" i="3" s="1"/>
  <c r="A1445" i="1"/>
  <c r="H1445" i="1" s="1"/>
  <c r="J1445" i="3" s="1"/>
  <c r="E1446" i="1"/>
  <c r="A1474" i="3"/>
  <c r="D1474" i="1"/>
  <c r="E1474" i="1"/>
  <c r="A1479" i="1"/>
  <c r="H1479" i="1" s="1"/>
  <c r="J1479" i="3" s="1"/>
  <c r="B1480" i="1"/>
  <c r="L1480" i="3" s="1"/>
  <c r="D1480" i="1"/>
  <c r="E1480" i="1"/>
  <c r="A1493" i="1"/>
  <c r="H1493" i="1" s="1"/>
  <c r="J1493" i="3" s="1"/>
  <c r="A1494" i="1"/>
  <c r="H1494" i="1" s="1"/>
  <c r="J1494" i="3" s="1"/>
  <c r="A1499" i="3"/>
  <c r="B1499" i="1"/>
  <c r="L1499" i="3" s="1"/>
  <c r="E1499" i="1"/>
  <c r="D1499" i="1"/>
  <c r="A1509" i="3"/>
  <c r="B1509" i="1"/>
  <c r="L1509" i="3" s="1"/>
  <c r="D1509" i="1"/>
  <c r="E1509" i="1"/>
  <c r="A1530" i="3"/>
  <c r="D1530" i="1"/>
  <c r="E1530" i="1"/>
  <c r="B1530" i="1"/>
  <c r="L1530" i="3" s="1"/>
  <c r="A1540" i="1"/>
  <c r="H1540" i="1" s="1"/>
  <c r="J1540" i="3" s="1"/>
  <c r="A1543" i="1"/>
  <c r="H1543" i="1" s="1"/>
  <c r="J1543" i="3" s="1"/>
  <c r="A1555" i="1"/>
  <c r="H1555" i="1" s="1"/>
  <c r="J1555" i="3" s="1"/>
  <c r="A1569" i="1"/>
  <c r="H1569" i="1" s="1"/>
  <c r="J1569" i="3" s="1"/>
  <c r="A1576" i="1"/>
  <c r="H1576" i="1" s="1"/>
  <c r="J1576" i="3" s="1"/>
  <c r="A1581" i="3"/>
  <c r="B1581" i="1"/>
  <c r="L1581" i="3" s="1"/>
  <c r="D1581" i="1"/>
  <c r="E1581" i="1"/>
  <c r="A1587" i="3"/>
  <c r="B1587" i="1"/>
  <c r="L1587" i="3" s="1"/>
  <c r="D1587" i="1"/>
  <c r="E1587" i="1"/>
  <c r="B1597" i="1"/>
  <c r="L1597" i="3" s="1"/>
  <c r="A1598" i="1"/>
  <c r="H1598" i="1" s="1"/>
  <c r="J1598" i="3" s="1"/>
  <c r="A1610" i="1"/>
  <c r="H1610" i="1" s="1"/>
  <c r="J1610" i="3" s="1"/>
  <c r="A1612" i="3"/>
  <c r="B1612" i="1"/>
  <c r="L1612" i="3" s="1"/>
  <c r="D1612" i="1"/>
  <c r="E1612" i="1"/>
  <c r="A1622" i="3"/>
  <c r="B1622" i="1"/>
  <c r="L1622" i="3" s="1"/>
  <c r="D1622" i="1"/>
  <c r="D1623" i="1"/>
  <c r="A1630" i="1"/>
  <c r="H1630" i="1" s="1"/>
  <c r="J1630" i="3" s="1"/>
  <c r="E1638" i="1"/>
  <c r="A1656" i="3"/>
  <c r="B1656" i="1"/>
  <c r="L1656" i="3" s="1"/>
  <c r="D1656" i="1"/>
  <c r="E1656" i="1"/>
  <c r="A1667" i="3"/>
  <c r="B1667" i="1"/>
  <c r="L1667" i="3" s="1"/>
  <c r="E1667" i="1"/>
  <c r="D1667" i="1"/>
  <c r="A1676" i="1"/>
  <c r="H1676" i="1" s="1"/>
  <c r="J1676" i="3" s="1"/>
  <c r="A1691" i="1"/>
  <c r="H1691" i="1" s="1"/>
  <c r="J1691" i="3" s="1"/>
  <c r="A1692" i="1"/>
  <c r="H1692" i="1" s="1"/>
  <c r="J1692" i="3" s="1"/>
  <c r="A1722" i="1"/>
  <c r="H1722" i="1" s="1"/>
  <c r="J1722" i="3" s="1"/>
  <c r="A1729" i="1"/>
  <c r="H1729" i="1" s="1"/>
  <c r="J1729" i="3" s="1"/>
  <c r="A1730" i="1"/>
  <c r="H1730" i="1" s="1"/>
  <c r="J1730" i="3" s="1"/>
  <c r="F1732" i="1"/>
  <c r="K1732" i="3" s="1"/>
  <c r="A1734" i="3"/>
  <c r="B1734" i="1"/>
  <c r="L1734" i="3" s="1"/>
  <c r="E1734" i="1"/>
  <c r="D1734" i="1"/>
  <c r="A1740" i="1"/>
  <c r="H1740" i="1" s="1"/>
  <c r="J1740" i="3" s="1"/>
  <c r="A1749" i="1"/>
  <c r="H1749" i="1" s="1"/>
  <c r="J1749" i="3" s="1"/>
  <c r="A1756" i="1"/>
  <c r="H1756" i="1" s="1"/>
  <c r="J1756" i="3" s="1"/>
  <c r="A1757" i="1"/>
  <c r="H1757" i="1" s="1"/>
  <c r="J1757" i="3" s="1"/>
  <c r="A1770" i="1"/>
  <c r="H1770" i="1" s="1"/>
  <c r="J1770" i="3" s="1"/>
  <c r="A1635" i="1"/>
  <c r="H1635" i="1" s="1"/>
  <c r="J1635" i="3" s="1"/>
  <c r="D1642" i="1"/>
  <c r="A1645" i="1"/>
  <c r="H1645" i="1" s="1"/>
  <c r="J1645" i="3" s="1"/>
  <c r="A1654" i="1"/>
  <c r="H1654" i="1" s="1"/>
  <c r="J1654" i="3" s="1"/>
  <c r="A1655" i="3"/>
  <c r="B1655" i="1"/>
  <c r="L1655" i="3" s="1"/>
  <c r="D1655" i="1"/>
  <c r="E1655" i="1"/>
  <c r="A1661" i="3"/>
  <c r="B1661" i="1"/>
  <c r="L1661" i="3" s="1"/>
  <c r="D1661" i="1"/>
  <c r="E1661" i="1"/>
  <c r="A1665" i="1"/>
  <c r="H1665" i="1" s="1"/>
  <c r="J1665" i="3" s="1"/>
  <c r="A1683" i="1"/>
  <c r="H1683" i="1" s="1"/>
  <c r="J1683" i="3" s="1"/>
  <c r="A1685" i="1"/>
  <c r="H1685" i="1" s="1"/>
  <c r="J1685" i="3" s="1"/>
  <c r="A1693" i="1"/>
  <c r="H1693" i="1" s="1"/>
  <c r="J1693" i="3" s="1"/>
  <c r="A1694" i="3"/>
  <c r="B1694" i="1"/>
  <c r="L1694" i="3" s="1"/>
  <c r="D1694" i="1"/>
  <c r="E1694" i="1"/>
  <c r="A1706" i="3"/>
  <c r="B1706" i="1"/>
  <c r="L1706" i="3" s="1"/>
  <c r="E1706" i="1"/>
  <c r="D1706" i="1"/>
  <c r="A1709" i="3"/>
  <c r="B1709" i="1"/>
  <c r="L1709" i="3" s="1"/>
  <c r="D1709" i="1"/>
  <c r="E1709" i="1"/>
  <c r="A1710" i="3"/>
  <c r="E1710" i="1"/>
  <c r="D1710" i="1"/>
  <c r="A1716" i="1"/>
  <c r="H1716" i="1" s="1"/>
  <c r="J1716" i="3" s="1"/>
  <c r="A1721" i="1"/>
  <c r="H1721" i="1" s="1"/>
  <c r="J1721" i="3" s="1"/>
  <c r="A1725" i="3"/>
  <c r="B1725" i="1"/>
  <c r="L1725" i="3" s="1"/>
  <c r="D1725" i="1"/>
  <c r="E1725" i="1"/>
  <c r="A1733" i="1"/>
  <c r="H1733" i="1" s="1"/>
  <c r="J1733" i="3" s="1"/>
  <c r="A1748" i="3"/>
  <c r="B1748" i="1"/>
  <c r="L1748" i="3" s="1"/>
  <c r="D1748" i="1"/>
  <c r="E1748" i="1"/>
  <c r="A1752" i="1"/>
  <c r="H1752" i="1" s="1"/>
  <c r="J1752" i="3" s="1"/>
  <c r="A1755" i="1"/>
  <c r="H1755" i="1" s="1"/>
  <c r="J1755" i="3" s="1"/>
  <c r="A1767" i="1"/>
  <c r="H1767" i="1" s="1"/>
  <c r="J1767" i="3" s="1"/>
  <c r="A1738" i="1"/>
  <c r="H1738" i="1" s="1"/>
  <c r="J1738" i="3" s="1"/>
  <c r="A1742" i="1"/>
  <c r="H1742" i="1" s="1"/>
  <c r="J1742" i="3" s="1"/>
  <c r="A1751" i="3"/>
  <c r="B1751" i="1"/>
  <c r="L1751" i="3" s="1"/>
  <c r="D1751" i="1"/>
  <c r="E1751" i="1"/>
  <c r="A1769" i="1"/>
  <c r="H1769" i="1" s="1"/>
  <c r="J1769" i="3" s="1"/>
  <c r="A1577" i="3"/>
  <c r="B1577" i="1"/>
  <c r="L1577" i="3" s="1"/>
  <c r="D1577" i="1"/>
  <c r="E1577" i="1"/>
  <c r="A1584" i="3"/>
  <c r="B1584" i="1"/>
  <c r="L1584" i="3" s="1"/>
  <c r="D1584" i="1"/>
  <c r="E1584" i="1"/>
  <c r="A1588" i="1"/>
  <c r="H1588" i="1" s="1"/>
  <c r="J1588" i="3" s="1"/>
  <c r="B1595" i="1"/>
  <c r="L1595" i="3" s="1"/>
  <c r="A1601" i="1"/>
  <c r="H1601" i="1" s="1"/>
  <c r="J1601" i="3" s="1"/>
  <c r="A1608" i="1"/>
  <c r="H1608" i="1" s="1"/>
  <c r="J1608" i="3" s="1"/>
  <c r="A1609" i="1"/>
  <c r="H1609" i="1" s="1"/>
  <c r="J1609" i="3" s="1"/>
  <c r="A1615" i="1"/>
  <c r="H1615" i="1" s="1"/>
  <c r="J1615" i="3" s="1"/>
  <c r="A1628" i="3"/>
  <c r="B1628" i="1"/>
  <c r="L1628" i="3" s="1"/>
  <c r="D1628" i="1"/>
  <c r="E1628" i="1"/>
  <c r="A1631" i="3"/>
  <c r="B1631" i="1"/>
  <c r="L1631" i="3" s="1"/>
  <c r="D1631" i="1"/>
  <c r="E1631" i="1"/>
  <c r="A1640" i="1"/>
  <c r="H1640" i="1" s="1"/>
  <c r="J1640" i="3" s="1"/>
  <c r="A1641" i="1"/>
  <c r="H1641" i="1" s="1"/>
  <c r="J1641" i="3" s="1"/>
  <c r="A1650" i="3"/>
  <c r="D1650" i="1"/>
  <c r="B1650" i="1"/>
  <c r="L1650" i="3" s="1"/>
  <c r="E1650" i="1"/>
  <c r="A1660" i="1"/>
  <c r="H1660" i="1" s="1"/>
  <c r="J1660" i="3" s="1"/>
  <c r="A1663" i="1"/>
  <c r="H1663" i="1" s="1"/>
  <c r="J1663" i="3" s="1"/>
  <c r="A1664" i="3"/>
  <c r="B1664" i="1"/>
  <c r="L1664" i="3" s="1"/>
  <c r="D1664" i="1"/>
  <c r="E1664" i="1"/>
  <c r="A1670" i="1"/>
  <c r="H1670" i="1" s="1"/>
  <c r="J1670" i="3" s="1"/>
  <c r="A1674" i="3"/>
  <c r="B1674" i="1"/>
  <c r="L1674" i="3" s="1"/>
  <c r="E1674" i="1"/>
  <c r="D1674" i="1"/>
  <c r="A1697" i="3"/>
  <c r="B1697" i="1"/>
  <c r="L1697" i="3" s="1"/>
  <c r="D1697" i="1"/>
  <c r="E1697" i="1"/>
  <c r="A1712" i="1"/>
  <c r="H1712" i="1" s="1"/>
  <c r="J1712" i="3" s="1"/>
  <c r="A1713" i="1"/>
  <c r="H1713" i="1" s="1"/>
  <c r="J1713" i="3" s="1"/>
  <c r="A1723" i="3"/>
  <c r="B1723" i="1"/>
  <c r="L1723" i="3" s="1"/>
  <c r="D1723" i="1"/>
  <c r="E1723" i="1"/>
  <c r="A1745" i="1"/>
  <c r="H1745" i="1" s="1"/>
  <c r="J1745" i="3" s="1"/>
  <c r="A1766" i="1"/>
  <c r="H1766" i="1" s="1"/>
  <c r="J1766" i="3" s="1"/>
  <c r="F1072" i="1"/>
  <c r="K1072" i="3" s="1"/>
  <c r="G1064" i="1"/>
  <c r="I1064" i="1" s="1"/>
  <c r="M1064" i="3" s="1"/>
  <c r="F982" i="1"/>
  <c r="K982" i="3" s="1"/>
  <c r="G1088" i="1"/>
  <c r="I1088" i="1" s="1"/>
  <c r="M1088" i="3" s="1"/>
  <c r="G1054" i="1"/>
  <c r="I1054" i="1" s="1"/>
  <c r="M1054" i="3" s="1"/>
  <c r="G1498" i="1"/>
  <c r="I1498" i="1" s="1"/>
  <c r="M1498" i="3" s="1"/>
  <c r="F1509" i="1"/>
  <c r="K1509" i="3" s="1"/>
  <c r="F1517" i="1"/>
  <c r="K1517" i="3" s="1"/>
  <c r="F1612" i="1"/>
  <c r="K1612" i="3" s="1"/>
  <c r="F1510" i="1"/>
  <c r="K1510" i="3" s="1"/>
  <c r="F1499" i="1"/>
  <c r="K1499" i="3" s="1"/>
  <c r="F1077" i="1"/>
  <c r="K1077" i="3" s="1"/>
  <c r="F1529" i="1"/>
  <c r="K1529" i="3" s="1"/>
  <c r="F1531" i="1"/>
  <c r="K1531" i="3" s="1"/>
  <c r="G1703" i="1"/>
  <c r="I1703" i="1" s="1"/>
  <c r="M1703" i="3" s="1"/>
  <c r="G1674" i="1"/>
  <c r="I1674" i="1" s="1"/>
  <c r="M1674" i="3" s="1"/>
  <c r="G1650" i="1"/>
  <c r="I1650" i="1" s="1"/>
  <c r="M1650" i="3" s="1"/>
  <c r="G1694" i="1"/>
  <c r="I1694" i="1" s="1"/>
  <c r="M1694" i="3" s="1"/>
  <c r="F1709" i="1"/>
  <c r="K1709" i="3" s="1"/>
  <c r="F1010" i="1"/>
  <c r="K1010" i="3" s="1"/>
  <c r="F1083" i="1"/>
  <c r="K1083" i="3" s="1"/>
  <c r="F913" i="1"/>
  <c r="K913" i="3" s="1"/>
  <c r="G913" i="1"/>
  <c r="I913" i="1" s="1"/>
  <c r="M913" i="3" s="1"/>
  <c r="F1064" i="1"/>
  <c r="K1064" i="3" s="1"/>
  <c r="F1112" i="1"/>
  <c r="K1112" i="3" s="1"/>
  <c r="G1112" i="1"/>
  <c r="I1112" i="1" s="1"/>
  <c r="M1112" i="3" s="1"/>
  <c r="F1140" i="1"/>
  <c r="K1140" i="3" s="1"/>
  <c r="G1123" i="1"/>
  <c r="I1123" i="1" s="1"/>
  <c r="M1123" i="3" s="1"/>
  <c r="G1282" i="1"/>
  <c r="I1282" i="1" s="1"/>
  <c r="M1282" i="3" s="1"/>
  <c r="F1292" i="1"/>
  <c r="K1292" i="3" s="1"/>
  <c r="G1359" i="1"/>
  <c r="I1359" i="1" s="1"/>
  <c r="M1359" i="3" s="1"/>
  <c r="F1359" i="1"/>
  <c r="K1359" i="3" s="1"/>
  <c r="F1459" i="1"/>
  <c r="K1459" i="3" s="1"/>
  <c r="G1459" i="1"/>
  <c r="I1459" i="1" s="1"/>
  <c r="M1459" i="3" s="1"/>
  <c r="G1372" i="1"/>
  <c r="I1372" i="1" s="1"/>
  <c r="M1372" i="3" s="1"/>
  <c r="G1393" i="1"/>
  <c r="I1393" i="1" s="1"/>
  <c r="M1393" i="3" s="1"/>
  <c r="G1480" i="1"/>
  <c r="I1480" i="1" s="1"/>
  <c r="M1480" i="3" s="1"/>
  <c r="G1536" i="1"/>
  <c r="I1536" i="1" s="1"/>
  <c r="M1536" i="3" s="1"/>
  <c r="G1612" i="1"/>
  <c r="I1612" i="1" s="1"/>
  <c r="M1612" i="3" s="1"/>
  <c r="F1623" i="1"/>
  <c r="K1623" i="3" s="1"/>
  <c r="F1638" i="1"/>
  <c r="K1638" i="3" s="1"/>
  <c r="F1650" i="1"/>
  <c r="K1650" i="3" s="1"/>
  <c r="G1646" i="1"/>
  <c r="I1646" i="1" s="1"/>
  <c r="M1646" i="3" s="1"/>
  <c r="G1648" i="1"/>
  <c r="I1648" i="1" s="1"/>
  <c r="M1648" i="3" s="1"/>
  <c r="F1656" i="1"/>
  <c r="K1656" i="3" s="1"/>
  <c r="G1656" i="1"/>
  <c r="I1656" i="1" s="1"/>
  <c r="M1656" i="3" s="1"/>
  <c r="G1684" i="1"/>
  <c r="I1684" i="1" s="1"/>
  <c r="M1684" i="3" s="1"/>
  <c r="F1694" i="1"/>
  <c r="K1694" i="3" s="1"/>
  <c r="G1726" i="1"/>
  <c r="I1726" i="1" s="1"/>
  <c r="M1726" i="3" s="1"/>
  <c r="F1734" i="1"/>
  <c r="K1734" i="3" s="1"/>
  <c r="F1751" i="1"/>
  <c r="K1751" i="3" s="1"/>
  <c r="F1360" i="1" l="1"/>
  <c r="K1360" i="3" s="1"/>
  <c r="E1595" i="1"/>
  <c r="A1360" i="3"/>
  <c r="D1448" i="1"/>
  <c r="B1253" i="1"/>
  <c r="L1253" i="3" s="1"/>
  <c r="A1533" i="3"/>
  <c r="F1533" i="3" s="1"/>
  <c r="E1348" i="1"/>
  <c r="G1096" i="1"/>
  <c r="I1096" i="1" s="1"/>
  <c r="M1096" i="3" s="1"/>
  <c r="D1649" i="1"/>
  <c r="B1448" i="1"/>
  <c r="L1448" i="3" s="1"/>
  <c r="A1253" i="3"/>
  <c r="D1348" i="1"/>
  <c r="F1088" i="1"/>
  <c r="K1088" i="3" s="1"/>
  <c r="E1441" i="1"/>
  <c r="A1348" i="3"/>
  <c r="E1368" i="1"/>
  <c r="D1441" i="1"/>
  <c r="B1441" i="1"/>
  <c r="L1441" i="3" s="1"/>
  <c r="G1360" i="1"/>
  <c r="I1360" i="1" s="1"/>
  <c r="M1360" i="3" s="1"/>
  <c r="D1096" i="1"/>
  <c r="D1088" i="1"/>
  <c r="D943" i="1"/>
  <c r="D1340" i="1"/>
  <c r="E1533" i="1"/>
  <c r="A1368" i="3"/>
  <c r="A1191" i="3"/>
  <c r="E943" i="1"/>
  <c r="G1564" i="1"/>
  <c r="I1564" i="1" s="1"/>
  <c r="M1564" i="3" s="1"/>
  <c r="A1441" i="3"/>
  <c r="E1360" i="1"/>
  <c r="B1096" i="1"/>
  <c r="L1096" i="3" s="1"/>
  <c r="B1088" i="1"/>
  <c r="L1088" i="3" s="1"/>
  <c r="B943" i="1"/>
  <c r="L943" i="3" s="1"/>
  <c r="E1253" i="1"/>
  <c r="B1340" i="1"/>
  <c r="L1340" i="3" s="1"/>
  <c r="D1533" i="1"/>
  <c r="D1308" i="1"/>
  <c r="E1430" i="1"/>
  <c r="D1430" i="1"/>
  <c r="D1054" i="1"/>
  <c r="B1054" i="1"/>
  <c r="L1054" i="3" s="1"/>
  <c r="B1443" i="1"/>
  <c r="L1443" i="3" s="1"/>
  <c r="E1308" i="1"/>
  <c r="B1191" i="1"/>
  <c r="L1191" i="3" s="1"/>
  <c r="D1039" i="1"/>
  <c r="E1465" i="1"/>
  <c r="E1331" i="1"/>
  <c r="E1287" i="1"/>
  <c r="A1443" i="3"/>
  <c r="E1668" i="1"/>
  <c r="B1465" i="1"/>
  <c r="L1465" i="3" s="1"/>
  <c r="A943" i="3"/>
  <c r="D1360" i="1"/>
  <c r="E1096" i="1"/>
  <c r="A1308" i="3"/>
  <c r="B1039" i="1"/>
  <c r="L1039" i="3" s="1"/>
  <c r="E1443" i="1"/>
  <c r="A1473" i="3"/>
  <c r="E1015" i="1"/>
  <c r="B1591" i="1"/>
  <c r="L1591" i="3" s="1"/>
  <c r="D1526" i="1"/>
  <c r="F1054" i="1"/>
  <c r="K1054" i="3" s="1"/>
  <c r="G1638" i="1"/>
  <c r="I1638" i="1" s="1"/>
  <c r="M1638" i="3" s="1"/>
  <c r="D1015" i="1"/>
  <c r="A1591" i="3"/>
  <c r="E1389" i="1"/>
  <c r="E1526" i="1"/>
  <c r="D1331" i="1"/>
  <c r="E1317" i="1"/>
  <c r="F1296" i="1"/>
  <c r="K1296" i="3" s="1"/>
  <c r="D1638" i="1"/>
  <c r="E1464" i="1"/>
  <c r="A1015" i="3"/>
  <c r="B1008" i="1"/>
  <c r="L1008" i="3" s="1"/>
  <c r="B1389" i="1"/>
  <c r="L1389" i="3" s="1"/>
  <c r="D1296" i="1"/>
  <c r="A1526" i="3"/>
  <c r="B1331" i="1"/>
  <c r="L1331" i="3" s="1"/>
  <c r="E1099" i="1"/>
  <c r="F1484" i="1"/>
  <c r="K1484" i="3" s="1"/>
  <c r="F1649" i="1"/>
  <c r="K1649" i="3" s="1"/>
  <c r="G1269" i="1"/>
  <c r="I1269" i="1" s="1"/>
  <c r="M1269" i="3" s="1"/>
  <c r="B1638" i="1"/>
  <c r="L1638" i="3" s="1"/>
  <c r="D1464" i="1"/>
  <c r="A1389" i="3"/>
  <c r="D1465" i="1"/>
  <c r="A1331" i="3"/>
  <c r="D1099" i="1"/>
  <c r="A1421" i="3"/>
  <c r="F1753" i="1"/>
  <c r="K1753" i="3" s="1"/>
  <c r="G1649" i="1"/>
  <c r="I1649" i="1" s="1"/>
  <c r="M1649" i="3" s="1"/>
  <c r="G1613" i="1"/>
  <c r="I1613" i="1" s="1"/>
  <c r="M1613" i="3" s="1"/>
  <c r="G1529" i="1"/>
  <c r="I1529" i="1" s="1"/>
  <c r="M1529" i="3" s="1"/>
  <c r="G1591" i="1"/>
  <c r="I1591" i="1" s="1"/>
  <c r="M1591" i="3" s="1"/>
  <c r="A1638" i="3"/>
  <c r="B1464" i="1"/>
  <c r="L1464" i="3" s="1"/>
  <c r="B1099" i="1"/>
  <c r="L1099" i="3" s="1"/>
  <c r="G1753" i="1"/>
  <c r="I1753" i="1" s="1"/>
  <c r="M1753" i="3" s="1"/>
  <c r="F1761" i="1"/>
  <c r="K1761" i="3" s="1"/>
  <c r="G1605" i="1"/>
  <c r="I1605" i="1" s="1"/>
  <c r="M1605" i="3" s="1"/>
  <c r="G1534" i="1"/>
  <c r="I1534" i="1" s="1"/>
  <c r="M1534" i="3" s="1"/>
  <c r="F1213" i="1"/>
  <c r="K1213" i="3" s="1"/>
  <c r="F1591" i="1"/>
  <c r="K1591" i="3" s="1"/>
  <c r="A1646" i="3"/>
  <c r="A1464" i="3"/>
  <c r="E1591" i="1"/>
  <c r="E1579" i="1"/>
  <c r="A1465" i="3"/>
  <c r="A1099" i="3"/>
  <c r="F1674" i="1"/>
  <c r="K1674" i="3" s="1"/>
  <c r="F1677" i="1"/>
  <c r="K1677" i="3" s="1"/>
  <c r="G1581" i="1"/>
  <c r="I1581" i="1" s="1"/>
  <c r="M1581" i="3" s="1"/>
  <c r="F1492" i="1"/>
  <c r="K1492" i="3" s="1"/>
  <c r="D1591" i="1"/>
  <c r="D1579" i="1"/>
  <c r="G1484" i="1"/>
  <c r="I1484" i="1" s="1"/>
  <c r="M1484" i="3" s="1"/>
  <c r="B1575" i="1"/>
  <c r="L1575" i="3" s="1"/>
  <c r="H1575" i="1"/>
  <c r="J1575" i="3" s="1"/>
  <c r="A1453" i="3"/>
  <c r="H1453" i="1"/>
  <c r="J1453" i="3" s="1"/>
  <c r="B1642" i="1"/>
  <c r="L1642" i="3" s="1"/>
  <c r="H1642" i="1"/>
  <c r="J1642" i="3" s="1"/>
  <c r="E1393" i="1"/>
  <c r="H1393" i="1"/>
  <c r="J1393" i="3" s="1"/>
  <c r="D1310" i="1"/>
  <c r="H1310" i="1"/>
  <c r="J1310" i="3" s="1"/>
  <c r="A1446" i="3"/>
  <c r="H1446" i="1"/>
  <c r="J1446" i="3" s="1"/>
  <c r="A1202" i="3"/>
  <c r="H1202" i="1"/>
  <c r="J1202" i="3" s="1"/>
  <c r="E1073" i="1"/>
  <c r="H1073" i="1"/>
  <c r="J1073" i="3" s="1"/>
  <c r="D1376" i="1"/>
  <c r="H1376" i="1"/>
  <c r="J1376" i="3" s="1"/>
  <c r="E1646" i="1"/>
  <c r="D1564" i="1"/>
  <c r="E1325" i="1"/>
  <c r="E1421" i="1"/>
  <c r="A1597" i="3"/>
  <c r="H1597" i="1"/>
  <c r="J1597" i="3" s="1"/>
  <c r="D1547" i="1"/>
  <c r="H1547" i="1"/>
  <c r="J1547" i="3" s="1"/>
  <c r="A1344" i="3"/>
  <c r="H1344" i="1"/>
  <c r="J1344" i="3" s="1"/>
  <c r="G1623" i="1"/>
  <c r="I1623" i="1" s="1"/>
  <c r="M1623" i="3" s="1"/>
  <c r="D1403" i="1"/>
  <c r="H1403" i="1"/>
  <c r="J1403" i="3" s="1"/>
  <c r="A1327" i="3"/>
  <c r="H1327" i="1"/>
  <c r="J1327" i="3" s="1"/>
  <c r="D1165" i="1"/>
  <c r="H1165" i="1"/>
  <c r="J1165" i="3" s="1"/>
  <c r="E1292" i="1"/>
  <c r="H1292" i="1"/>
  <c r="J1292" i="3" s="1"/>
  <c r="D1192" i="1"/>
  <c r="H1192" i="1"/>
  <c r="J1192" i="3" s="1"/>
  <c r="D1287" i="1"/>
  <c r="H1287" i="1"/>
  <c r="J1287" i="3" s="1"/>
  <c r="A1480" i="3"/>
  <c r="I1480" i="3" s="1"/>
  <c r="H1480" i="1"/>
  <c r="J1480" i="3" s="1"/>
  <c r="E1563" i="1"/>
  <c r="H1563" i="1"/>
  <c r="J1563" i="3" s="1"/>
  <c r="B1568" i="1"/>
  <c r="L1568" i="3" s="1"/>
  <c r="H1568" i="1"/>
  <c r="J1568" i="3" s="1"/>
  <c r="A1595" i="3"/>
  <c r="H1595" i="1"/>
  <c r="J1595" i="3" s="1"/>
  <c r="E1622" i="1"/>
  <c r="H1622" i="1"/>
  <c r="J1622" i="3" s="1"/>
  <c r="B1668" i="1"/>
  <c r="L1668" i="3" s="1"/>
  <c r="H1668" i="1"/>
  <c r="J1668" i="3" s="1"/>
  <c r="B1368" i="1"/>
  <c r="L1368" i="3" s="1"/>
  <c r="H1368" i="1"/>
  <c r="J1368" i="3" s="1"/>
  <c r="D1421" i="1"/>
  <c r="H1421" i="1"/>
  <c r="J1421" i="3" s="1"/>
  <c r="B1623" i="1"/>
  <c r="L1623" i="3" s="1"/>
  <c r="H1623" i="1"/>
  <c r="J1623" i="3" s="1"/>
  <c r="E1575" i="1"/>
  <c r="A1715" i="3"/>
  <c r="H1715" i="1"/>
  <c r="J1715" i="3" s="1"/>
  <c r="E1728" i="1"/>
  <c r="H1728" i="1"/>
  <c r="J1728" i="3" s="1"/>
  <c r="A1296" i="3"/>
  <c r="H1296" i="1"/>
  <c r="J1296" i="3" s="1"/>
  <c r="D1008" i="1"/>
  <c r="H1008" i="1"/>
  <c r="J1008" i="3" s="1"/>
  <c r="B1434" i="1"/>
  <c r="L1434" i="3" s="1"/>
  <c r="H1434" i="1"/>
  <c r="J1434" i="3" s="1"/>
  <c r="D1317" i="1"/>
  <c r="H1317" i="1"/>
  <c r="J1317" i="3" s="1"/>
  <c r="D1575" i="1"/>
  <c r="A1649" i="3"/>
  <c r="G1649" i="3" s="1"/>
  <c r="H1649" i="1"/>
  <c r="J1649" i="3" s="1"/>
  <c r="F1534" i="1"/>
  <c r="K1534" i="3" s="1"/>
  <c r="A1623" i="3"/>
  <c r="A1575" i="3"/>
  <c r="B1376" i="1"/>
  <c r="L1376" i="3" s="1"/>
  <c r="B1710" i="1"/>
  <c r="L1710" i="3" s="1"/>
  <c r="H1710" i="1"/>
  <c r="J1710" i="3" s="1"/>
  <c r="B1474" i="1"/>
  <c r="L1474" i="3" s="1"/>
  <c r="H1474" i="1"/>
  <c r="J1474" i="3" s="1"/>
  <c r="B1430" i="1"/>
  <c r="L1430" i="3" s="1"/>
  <c r="H1430" i="1"/>
  <c r="J1430" i="3" s="1"/>
  <c r="A1290" i="3"/>
  <c r="H1290" i="1"/>
  <c r="J1290" i="3" s="1"/>
  <c r="D1459" i="1"/>
  <c r="H1459" i="1"/>
  <c r="J1459" i="3" s="1"/>
  <c r="D1406" i="1"/>
  <c r="H1406" i="1"/>
  <c r="J1406" i="3" s="1"/>
  <c r="D1014" i="1"/>
  <c r="H1014" i="1"/>
  <c r="J1014" i="3" s="1"/>
  <c r="B1324" i="1"/>
  <c r="L1324" i="3" s="1"/>
  <c r="H1324" i="1"/>
  <c r="J1324" i="3" s="1"/>
  <c r="E1054" i="1"/>
  <c r="H1054" i="1"/>
  <c r="J1054" i="3" s="1"/>
  <c r="E1340" i="1"/>
  <c r="H1340" i="1"/>
  <c r="J1340" i="3" s="1"/>
  <c r="A1579" i="3"/>
  <c r="H1579" i="1"/>
  <c r="J1579" i="3" s="1"/>
  <c r="B1473" i="1"/>
  <c r="L1473" i="3" s="1"/>
  <c r="H1473" i="1"/>
  <c r="J1473" i="3" s="1"/>
  <c r="D1401" i="1"/>
  <c r="H1401" i="1"/>
  <c r="J1401" i="3" s="1"/>
  <c r="G919" i="1"/>
  <c r="I919" i="1" s="1"/>
  <c r="M919" i="3" s="1"/>
  <c r="A1073" i="3"/>
  <c r="B1547" i="1"/>
  <c r="L1547" i="3" s="1"/>
  <c r="B1014" i="1"/>
  <c r="L1014" i="3" s="1"/>
  <c r="E1642" i="1"/>
  <c r="F926" i="1"/>
  <c r="K926" i="3" s="1"/>
  <c r="G1492" i="1"/>
  <c r="I1492" i="1" s="1"/>
  <c r="M1492" i="3" s="1"/>
  <c r="D1715" i="1"/>
  <c r="G1709" i="1"/>
  <c r="I1709" i="1" s="1"/>
  <c r="M1709" i="3" s="1"/>
  <c r="D1372" i="3"/>
  <c r="A1568" i="3"/>
  <c r="E1547" i="1"/>
  <c r="A1728" i="3"/>
  <c r="E1165" i="1"/>
  <c r="D1393" i="1"/>
  <c r="B1403" i="1"/>
  <c r="L1403" i="3" s="1"/>
  <c r="B1073" i="1"/>
  <c r="L1073" i="3" s="1"/>
  <c r="F1195" i="1"/>
  <c r="K1195" i="3" s="1"/>
  <c r="E1597" i="1"/>
  <c r="A1393" i="3"/>
  <c r="A1403" i="3"/>
  <c r="D1073" i="1"/>
  <c r="F1754" i="1"/>
  <c r="K1754" i="3" s="1"/>
  <c r="G1099" i="1"/>
  <c r="I1099" i="1" s="1"/>
  <c r="M1099" i="3" s="1"/>
  <c r="A1642" i="3"/>
  <c r="D1642" i="3" s="1"/>
  <c r="B1446" i="1"/>
  <c r="L1446" i="3" s="1"/>
  <c r="E1344" i="1"/>
  <c r="B1292" i="1"/>
  <c r="L1292" i="3" s="1"/>
  <c r="D1563" i="1"/>
  <c r="E1310" i="1"/>
  <c r="B1192" i="1"/>
  <c r="L1192" i="3" s="1"/>
  <c r="A1287" i="3"/>
  <c r="D1453" i="1"/>
  <c r="B1327" i="1"/>
  <c r="L1327" i="3" s="1"/>
  <c r="B1202" i="1"/>
  <c r="L1202" i="3" s="1"/>
  <c r="F1256" i="1"/>
  <c r="K1256" i="3" s="1"/>
  <c r="D1568" i="1"/>
  <c r="D1344" i="1"/>
  <c r="A1292" i="3"/>
  <c r="B1563" i="1"/>
  <c r="L1563" i="3" s="1"/>
  <c r="B1310" i="1"/>
  <c r="L1310" i="3" s="1"/>
  <c r="G1430" i="1"/>
  <c r="I1430" i="1" s="1"/>
  <c r="M1430" i="3" s="1"/>
  <c r="B1453" i="1"/>
  <c r="L1453" i="3" s="1"/>
  <c r="D1202" i="1"/>
  <c r="D1709" i="3"/>
  <c r="F1526" i="1"/>
  <c r="K1526" i="3" s="1"/>
  <c r="F1393" i="1"/>
  <c r="K1393" i="3" s="1"/>
  <c r="G1161" i="1"/>
  <c r="I1161" i="1" s="1"/>
  <c r="M1161" i="3" s="1"/>
  <c r="G1058" i="1"/>
  <c r="I1058" i="1" s="1"/>
  <c r="M1058" i="3" s="1"/>
  <c r="E1568" i="1"/>
  <c r="B1344" i="1"/>
  <c r="L1344" i="3" s="1"/>
  <c r="A1563" i="3"/>
  <c r="A1310" i="3"/>
  <c r="E1403" i="1"/>
  <c r="G1754" i="1"/>
  <c r="I1754" i="1" s="1"/>
  <c r="M1754" i="3" s="1"/>
  <c r="F1547" i="1"/>
  <c r="K1547" i="3" s="1"/>
  <c r="G915" i="1"/>
  <c r="I915" i="1" s="1"/>
  <c r="M915" i="3" s="1"/>
  <c r="E1623" i="1"/>
  <c r="D1728" i="1"/>
  <c r="F1099" i="1"/>
  <c r="K1099" i="3" s="1"/>
  <c r="G1448" i="1"/>
  <c r="I1448" i="1" s="1"/>
  <c r="M1448" i="3" s="1"/>
  <c r="G1340" i="1"/>
  <c r="I1340" i="1" s="1"/>
  <c r="M1340" i="3" s="1"/>
  <c r="A1564" i="3"/>
  <c r="E1564" i="1"/>
  <c r="B1564" i="1"/>
  <c r="L1564" i="3" s="1"/>
  <c r="D1646" i="1"/>
  <c r="B1646" i="1"/>
  <c r="L1646" i="3" s="1"/>
  <c r="F956" i="1"/>
  <c r="K956" i="3" s="1"/>
  <c r="F1073" i="1"/>
  <c r="K1073" i="3" s="1"/>
  <c r="F1317" i="1"/>
  <c r="K1317" i="3" s="1"/>
  <c r="F1726" i="1"/>
  <c r="K1726" i="3" s="1"/>
  <c r="F1552" i="1"/>
  <c r="K1552" i="3" s="1"/>
  <c r="G1396" i="1"/>
  <c r="I1396" i="1" s="1"/>
  <c r="M1396" i="3" s="1"/>
  <c r="G1317" i="1"/>
  <c r="I1317" i="1" s="1"/>
  <c r="M1317" i="3" s="1"/>
  <c r="G1402" i="1"/>
  <c r="I1402" i="1" s="1"/>
  <c r="M1402" i="3" s="1"/>
  <c r="F1402" i="1"/>
  <c r="K1402" i="3" s="1"/>
  <c r="C1612" i="3"/>
  <c r="G1499" i="1"/>
  <c r="I1499" i="1" s="1"/>
  <c r="M1499" i="3" s="1"/>
  <c r="F1014" i="1"/>
  <c r="K1014" i="3" s="1"/>
  <c r="G1547" i="1"/>
  <c r="I1547" i="1" s="1"/>
  <c r="M1547" i="3" s="1"/>
  <c r="G1296" i="1"/>
  <c r="I1296" i="1" s="1"/>
  <c r="M1296" i="3" s="1"/>
  <c r="G959" i="1"/>
  <c r="I959" i="1" s="1"/>
  <c r="M959" i="3" s="1"/>
  <c r="D1473" i="1"/>
  <c r="F903" i="1"/>
  <c r="K903" i="3" s="1"/>
  <c r="E1649" i="1"/>
  <c r="A1434" i="3"/>
  <c r="A1406" i="3"/>
  <c r="B1290" i="1"/>
  <c r="L1290" i="3" s="1"/>
  <c r="A1192" i="3"/>
  <c r="F1192" i="3" s="1"/>
  <c r="B1393" i="1"/>
  <c r="L1393" i="3" s="1"/>
  <c r="E1453" i="1"/>
  <c r="A1014" i="3"/>
  <c r="A1459" i="3"/>
  <c r="D1597" i="1"/>
  <c r="F1430" i="1"/>
  <c r="K1430" i="3" s="1"/>
  <c r="E1296" i="1"/>
  <c r="B1728" i="1"/>
  <c r="L1728" i="3" s="1"/>
  <c r="E1327" i="1"/>
  <c r="E1715" i="1"/>
  <c r="G1728" i="1"/>
  <c r="I1728" i="1" s="1"/>
  <c r="M1728" i="3" s="1"/>
  <c r="B1715" i="1"/>
  <c r="L1715" i="3" s="1"/>
  <c r="G1140" i="1"/>
  <c r="I1140" i="1" s="1"/>
  <c r="M1140" i="3" s="1"/>
  <c r="F915" i="1"/>
  <c r="K915" i="3" s="1"/>
  <c r="C915" i="3"/>
  <c r="F1728" i="1"/>
  <c r="K1728" i="3" s="1"/>
  <c r="F1448" i="1"/>
  <c r="K1448" i="3" s="1"/>
  <c r="C1402" i="3"/>
  <c r="D925" i="3"/>
  <c r="F1477" i="1"/>
  <c r="K1477" i="3" s="1"/>
  <c r="F1665" i="1"/>
  <c r="K1665" i="3" s="1"/>
  <c r="G1670" i="1"/>
  <c r="I1670" i="1" s="1"/>
  <c r="M1670" i="3" s="1"/>
  <c r="G1665" i="1"/>
  <c r="I1665" i="1" s="1"/>
  <c r="M1665" i="3" s="1"/>
  <c r="E1402" i="3"/>
  <c r="C1650" i="1"/>
  <c r="G1083" i="1"/>
  <c r="I1083" i="1" s="1"/>
  <c r="M1083" i="3" s="1"/>
  <c r="A1663" i="3"/>
  <c r="B1663" i="1"/>
  <c r="L1663" i="3" s="1"/>
  <c r="D1663" i="1"/>
  <c r="E1663" i="1"/>
  <c r="G1663" i="1"/>
  <c r="I1663" i="1" s="1"/>
  <c r="M1663" i="3" s="1"/>
  <c r="F1628" i="3"/>
  <c r="G1628" i="3"/>
  <c r="H1628" i="3"/>
  <c r="I1628" i="3"/>
  <c r="A1608" i="3"/>
  <c r="B1608" i="1"/>
  <c r="L1608" i="3" s="1"/>
  <c r="D1608" i="1"/>
  <c r="E1608" i="1"/>
  <c r="A1721" i="3"/>
  <c r="B1721" i="1"/>
  <c r="L1721" i="3" s="1"/>
  <c r="D1721" i="1"/>
  <c r="F1721" i="1"/>
  <c r="K1721" i="3" s="1"/>
  <c r="E1721" i="1"/>
  <c r="G1721" i="1"/>
  <c r="I1721" i="1" s="1"/>
  <c r="M1721" i="3" s="1"/>
  <c r="C1694" i="3"/>
  <c r="E1694" i="3"/>
  <c r="F1694" i="3"/>
  <c r="H1694" i="3"/>
  <c r="G1694" i="3"/>
  <c r="I1694" i="3"/>
  <c r="A1665" i="3"/>
  <c r="B1665" i="1"/>
  <c r="L1665" i="3" s="1"/>
  <c r="D1665" i="1"/>
  <c r="E1665" i="1"/>
  <c r="F1661" i="3"/>
  <c r="H1661" i="3"/>
  <c r="G1661" i="3"/>
  <c r="I1661" i="3"/>
  <c r="A1654" i="3"/>
  <c r="B1654" i="1"/>
  <c r="L1654" i="3" s="1"/>
  <c r="D1654" i="1"/>
  <c r="E1654" i="1"/>
  <c r="F1654" i="1"/>
  <c r="K1654" i="3" s="1"/>
  <c r="G1654" i="1"/>
  <c r="I1654" i="1" s="1"/>
  <c r="M1654" i="3" s="1"/>
  <c r="A1757" i="3"/>
  <c r="B1757" i="1"/>
  <c r="L1757" i="3" s="1"/>
  <c r="D1757" i="1"/>
  <c r="E1757" i="1"/>
  <c r="A1692" i="3"/>
  <c r="B1692" i="1"/>
  <c r="L1692" i="3" s="1"/>
  <c r="E1692" i="1"/>
  <c r="D1692" i="1"/>
  <c r="F1692" i="1"/>
  <c r="K1692" i="3" s="1"/>
  <c r="G1692" i="1"/>
  <c r="I1692" i="1" s="1"/>
  <c r="M1692" i="3" s="1"/>
  <c r="A1676" i="3"/>
  <c r="B1676" i="1"/>
  <c r="L1676" i="3" s="1"/>
  <c r="D1676" i="1"/>
  <c r="E1676" i="1"/>
  <c r="F1667" i="3"/>
  <c r="H1667" i="3"/>
  <c r="G1667" i="3"/>
  <c r="I1667" i="3"/>
  <c r="B1656" i="3"/>
  <c r="C1656" i="3"/>
  <c r="D1656" i="3"/>
  <c r="E1656" i="3"/>
  <c r="F1656" i="3"/>
  <c r="G1656" i="3"/>
  <c r="H1656" i="3"/>
  <c r="I1656" i="3"/>
  <c r="A1598" i="3"/>
  <c r="B1598" i="1"/>
  <c r="L1598" i="3" s="1"/>
  <c r="D1598" i="1"/>
  <c r="E1598" i="1"/>
  <c r="F1587" i="3"/>
  <c r="G1587" i="3"/>
  <c r="H1587" i="3"/>
  <c r="I1587" i="3"/>
  <c r="B1581" i="3"/>
  <c r="C1581" i="3"/>
  <c r="D1581" i="3"/>
  <c r="E1581" i="3"/>
  <c r="F1581" i="3"/>
  <c r="H1581" i="3"/>
  <c r="G1581" i="3"/>
  <c r="I1581" i="3"/>
  <c r="F1480" i="3"/>
  <c r="F1436" i="3"/>
  <c r="G1436" i="3"/>
  <c r="I1436" i="3"/>
  <c r="H1436" i="3"/>
  <c r="G1434" i="3"/>
  <c r="B1360" i="3"/>
  <c r="C1360" i="3"/>
  <c r="D1360" i="3"/>
  <c r="E1360" i="3"/>
  <c r="F1360" i="3"/>
  <c r="H1360" i="3"/>
  <c r="G1360" i="3"/>
  <c r="I1360" i="3"/>
  <c r="A1162" i="3"/>
  <c r="D1162" i="1"/>
  <c r="E1162" i="1"/>
  <c r="B1162" i="1"/>
  <c r="L1162" i="3" s="1"/>
  <c r="F1162" i="1"/>
  <c r="K1162" i="3" s="1"/>
  <c r="G1162" i="1"/>
  <c r="I1162" i="1" s="1"/>
  <c r="M1162" i="3" s="1"/>
  <c r="F1114" i="3"/>
  <c r="G1114" i="3"/>
  <c r="H1114" i="3"/>
  <c r="I1114" i="3"/>
  <c r="A1032" i="3"/>
  <c r="B1032" i="1"/>
  <c r="L1032" i="3" s="1"/>
  <c r="E1032" i="1"/>
  <c r="D1032" i="1"/>
  <c r="F1025" i="3"/>
  <c r="G1025" i="3"/>
  <c r="H1025" i="3"/>
  <c r="I1025" i="3"/>
  <c r="A1012" i="3"/>
  <c r="B1012" i="1"/>
  <c r="L1012" i="3" s="1"/>
  <c r="E1012" i="1"/>
  <c r="D1012" i="1"/>
  <c r="F1012" i="1"/>
  <c r="K1012" i="3" s="1"/>
  <c r="G1012" i="1"/>
  <c r="I1012" i="1" s="1"/>
  <c r="M1012" i="3" s="1"/>
  <c r="F1009" i="3"/>
  <c r="G1009" i="3"/>
  <c r="H1009" i="3"/>
  <c r="I1009" i="3"/>
  <c r="A994" i="3"/>
  <c r="D994" i="1"/>
  <c r="B994" i="1"/>
  <c r="L994" i="3" s="1"/>
  <c r="E994" i="1"/>
  <c r="A1678" i="3"/>
  <c r="B1678" i="1"/>
  <c r="L1678" i="3" s="1"/>
  <c r="D1678" i="1"/>
  <c r="E1678" i="1"/>
  <c r="F1678" i="1"/>
  <c r="K1678" i="3" s="1"/>
  <c r="A1604" i="3"/>
  <c r="B1604" i="1"/>
  <c r="L1604" i="3" s="1"/>
  <c r="D1604" i="1"/>
  <c r="E1604" i="1"/>
  <c r="A1501" i="3"/>
  <c r="B1501" i="1"/>
  <c r="L1501" i="3" s="1"/>
  <c r="D1501" i="1"/>
  <c r="E1501" i="1"/>
  <c r="B1402" i="3"/>
  <c r="D1402" i="3"/>
  <c r="F1402" i="3"/>
  <c r="G1402" i="3"/>
  <c r="H1402" i="3"/>
  <c r="I1402" i="3"/>
  <c r="F1398" i="3"/>
  <c r="G1398" i="3"/>
  <c r="H1398" i="3"/>
  <c r="I1398" i="3"/>
  <c r="I1290" i="3"/>
  <c r="A1230" i="3"/>
  <c r="B1230" i="1"/>
  <c r="L1230" i="3" s="1"/>
  <c r="D1230" i="1"/>
  <c r="E1230" i="1"/>
  <c r="A1761" i="3"/>
  <c r="B1761" i="1"/>
  <c r="L1761" i="3" s="1"/>
  <c r="D1761" i="1"/>
  <c r="E1761" i="1"/>
  <c r="G1761" i="1"/>
  <c r="I1761" i="1" s="1"/>
  <c r="M1761" i="3" s="1"/>
  <c r="A1707" i="3"/>
  <c r="B1707" i="1"/>
  <c r="L1707" i="3" s="1"/>
  <c r="E1707" i="1"/>
  <c r="F1707" i="1"/>
  <c r="K1707" i="3" s="1"/>
  <c r="D1707" i="1"/>
  <c r="F1696" i="3"/>
  <c r="G1696" i="3"/>
  <c r="H1696" i="3"/>
  <c r="I1696" i="3"/>
  <c r="F1647" i="3"/>
  <c r="G1647" i="3"/>
  <c r="H1647" i="3"/>
  <c r="I1647" i="3"/>
  <c r="A1513" i="3"/>
  <c r="B1513" i="1"/>
  <c r="L1513" i="3" s="1"/>
  <c r="D1513" i="1"/>
  <c r="F1513" i="1"/>
  <c r="K1513" i="3" s="1"/>
  <c r="E1513" i="1"/>
  <c r="F1345" i="3"/>
  <c r="G1345" i="3"/>
  <c r="H1345" i="3"/>
  <c r="I1345" i="3"/>
  <c r="A1651" i="3"/>
  <c r="B1651" i="1"/>
  <c r="L1651" i="3" s="1"/>
  <c r="D1651" i="1"/>
  <c r="E1651" i="1"/>
  <c r="F1651" i="1"/>
  <c r="K1651" i="3" s="1"/>
  <c r="B1648" i="3"/>
  <c r="F1648" i="3"/>
  <c r="G1648" i="3"/>
  <c r="H1648" i="3"/>
  <c r="I1648" i="3"/>
  <c r="A1643" i="3"/>
  <c r="B1643" i="1"/>
  <c r="L1643" i="3" s="1"/>
  <c r="E1643" i="1"/>
  <c r="D1643" i="1"/>
  <c r="F1629" i="3"/>
  <c r="H1629" i="3"/>
  <c r="G1629" i="3"/>
  <c r="I1629" i="3"/>
  <c r="A1657" i="3"/>
  <c r="B1657" i="1"/>
  <c r="L1657" i="3" s="1"/>
  <c r="D1657" i="1"/>
  <c r="G1657" i="1"/>
  <c r="I1657" i="1" s="1"/>
  <c r="M1657" i="3" s="1"/>
  <c r="E1657" i="1"/>
  <c r="A1497" i="3"/>
  <c r="B1497" i="1"/>
  <c r="L1497" i="3" s="1"/>
  <c r="D1497" i="1"/>
  <c r="E1497" i="1"/>
  <c r="A1475" i="3"/>
  <c r="B1475" i="1"/>
  <c r="L1475" i="3" s="1"/>
  <c r="D1475" i="1"/>
  <c r="E1475" i="1"/>
  <c r="A1437" i="3"/>
  <c r="B1437" i="1"/>
  <c r="L1437" i="3" s="1"/>
  <c r="D1437" i="1"/>
  <c r="E1437" i="1"/>
  <c r="A1374" i="3"/>
  <c r="B1374" i="1"/>
  <c r="L1374" i="3" s="1"/>
  <c r="D1374" i="1"/>
  <c r="E1374" i="1"/>
  <c r="G1374" i="1"/>
  <c r="I1374" i="1" s="1"/>
  <c r="M1374" i="3" s="1"/>
  <c r="F1374" i="1"/>
  <c r="K1374" i="3" s="1"/>
  <c r="A1361" i="3"/>
  <c r="B1361" i="1"/>
  <c r="L1361" i="3" s="1"/>
  <c r="D1361" i="1"/>
  <c r="E1361" i="1"/>
  <c r="F1361" i="1"/>
  <c r="K1361" i="3" s="1"/>
  <c r="G1361" i="1"/>
  <c r="I1361" i="1" s="1"/>
  <c r="M1361" i="3" s="1"/>
  <c r="A1159" i="3"/>
  <c r="B1159" i="1"/>
  <c r="L1159" i="3" s="1"/>
  <c r="D1159" i="1"/>
  <c r="E1159" i="1"/>
  <c r="A1750" i="3"/>
  <c r="B1750" i="1"/>
  <c r="L1750" i="3" s="1"/>
  <c r="E1750" i="1"/>
  <c r="F1750" i="1"/>
  <c r="K1750" i="3" s="1"/>
  <c r="D1750" i="1"/>
  <c r="A1560" i="3"/>
  <c r="B1560" i="1"/>
  <c r="L1560" i="3" s="1"/>
  <c r="E1560" i="1"/>
  <c r="D1560" i="1"/>
  <c r="G1560" i="1"/>
  <c r="I1560" i="1" s="1"/>
  <c r="M1560" i="3" s="1"/>
  <c r="F1560" i="1"/>
  <c r="K1560" i="3" s="1"/>
  <c r="A1323" i="3"/>
  <c r="B1323" i="1"/>
  <c r="L1323" i="3" s="1"/>
  <c r="E1323" i="1"/>
  <c r="F1323" i="1"/>
  <c r="K1323" i="3" s="1"/>
  <c r="G1323" i="1"/>
  <c r="I1323" i="1" s="1"/>
  <c r="M1323" i="3" s="1"/>
  <c r="D1323" i="1"/>
  <c r="F1165" i="3"/>
  <c r="G1165" i="3"/>
  <c r="H1165" i="3"/>
  <c r="I1165" i="3"/>
  <c r="G917" i="1"/>
  <c r="I917" i="1" s="1"/>
  <c r="M917" i="3" s="1"/>
  <c r="A1181" i="3"/>
  <c r="B1181" i="1"/>
  <c r="L1181" i="3" s="1"/>
  <c r="D1181" i="1"/>
  <c r="F1181" i="1"/>
  <c r="K1181" i="3" s="1"/>
  <c r="E1181" i="1"/>
  <c r="F1180" i="3"/>
  <c r="G1180" i="3"/>
  <c r="I1180" i="3"/>
  <c r="H1180" i="3"/>
  <c r="F1176" i="3"/>
  <c r="G1176" i="3"/>
  <c r="H1176" i="3"/>
  <c r="I1176" i="3"/>
  <c r="A1163" i="3"/>
  <c r="B1163" i="1"/>
  <c r="L1163" i="3" s="1"/>
  <c r="D1163" i="1"/>
  <c r="E1163" i="1"/>
  <c r="A1019" i="3"/>
  <c r="B1019" i="1"/>
  <c r="L1019" i="3" s="1"/>
  <c r="D1019" i="1"/>
  <c r="E1019" i="1"/>
  <c r="A959" i="3"/>
  <c r="B959" i="1"/>
  <c r="L959" i="3" s="1"/>
  <c r="E959" i="1"/>
  <c r="D959" i="1"/>
  <c r="A1549" i="3"/>
  <c r="B1549" i="1"/>
  <c r="L1549" i="3" s="1"/>
  <c r="D1549" i="1"/>
  <c r="E1549" i="1"/>
  <c r="A1462" i="3"/>
  <c r="B1462" i="1"/>
  <c r="L1462" i="3" s="1"/>
  <c r="D1462" i="1"/>
  <c r="E1462" i="1"/>
  <c r="A1188" i="3"/>
  <c r="B1188" i="1"/>
  <c r="L1188" i="3" s="1"/>
  <c r="E1188" i="1"/>
  <c r="D1188" i="1"/>
  <c r="F1188" i="1"/>
  <c r="K1188" i="3" s="1"/>
  <c r="B1077" i="3"/>
  <c r="D1077" i="3"/>
  <c r="C1077" i="3"/>
  <c r="E1077" i="3"/>
  <c r="F1077" i="3"/>
  <c r="G1077" i="3"/>
  <c r="H1077" i="3"/>
  <c r="I1077" i="3"/>
  <c r="A1219" i="3"/>
  <c r="B1219" i="1"/>
  <c r="L1219" i="3" s="1"/>
  <c r="D1219" i="1"/>
  <c r="F1219" i="1"/>
  <c r="K1219" i="3" s="1"/>
  <c r="E1219" i="1"/>
  <c r="A1675" i="3"/>
  <c r="B1675" i="1"/>
  <c r="L1675" i="3" s="1"/>
  <c r="D1675" i="1"/>
  <c r="E1675" i="1"/>
  <c r="A1433" i="3"/>
  <c r="B1433" i="1"/>
  <c r="L1433" i="3" s="1"/>
  <c r="D1433" i="1"/>
  <c r="E1433" i="1"/>
  <c r="A1425" i="3"/>
  <c r="B1425" i="1"/>
  <c r="L1425" i="3" s="1"/>
  <c r="E1425" i="1"/>
  <c r="D1425" i="1"/>
  <c r="F1425" i="1"/>
  <c r="K1425" i="3" s="1"/>
  <c r="G1425" i="1"/>
  <c r="I1425" i="1" s="1"/>
  <c r="M1425" i="3" s="1"/>
  <c r="A1312" i="3"/>
  <c r="B1312" i="1"/>
  <c r="L1312" i="3" s="1"/>
  <c r="D1312" i="1"/>
  <c r="E1312" i="1"/>
  <c r="A1089" i="3"/>
  <c r="B1089" i="1"/>
  <c r="L1089" i="3" s="1"/>
  <c r="D1089" i="1"/>
  <c r="E1089" i="1"/>
  <c r="A996" i="3"/>
  <c r="B996" i="1"/>
  <c r="L996" i="3" s="1"/>
  <c r="E996" i="1"/>
  <c r="D996" i="1"/>
  <c r="A964" i="3"/>
  <c r="B964" i="1"/>
  <c r="L964" i="3" s="1"/>
  <c r="D964" i="1"/>
  <c r="E964" i="1"/>
  <c r="B1492" i="3"/>
  <c r="C1492" i="3"/>
  <c r="D1492" i="3"/>
  <c r="E1492" i="3"/>
  <c r="F1492" i="3"/>
  <c r="G1492" i="3"/>
  <c r="H1492" i="3"/>
  <c r="I1492" i="3"/>
  <c r="A946" i="3"/>
  <c r="D946" i="1"/>
  <c r="B946" i="1"/>
  <c r="L946" i="3" s="1"/>
  <c r="E946" i="1"/>
  <c r="A1468" i="3"/>
  <c r="B1468" i="1"/>
  <c r="L1468" i="3" s="1"/>
  <c r="E1468" i="1"/>
  <c r="D1468" i="1"/>
  <c r="A1743" i="3"/>
  <c r="D1743" i="1"/>
  <c r="B1743" i="1"/>
  <c r="L1743" i="3" s="1"/>
  <c r="E1743" i="1"/>
  <c r="F1743" i="1"/>
  <c r="K1743" i="3" s="1"/>
  <c r="G1743" i="1"/>
  <c r="I1743" i="1" s="1"/>
  <c r="M1743" i="3" s="1"/>
  <c r="A1476" i="3"/>
  <c r="D1476" i="1"/>
  <c r="E1476" i="1"/>
  <c r="B1476" i="1"/>
  <c r="L1476" i="3" s="1"/>
  <c r="A1407" i="3"/>
  <c r="B1407" i="1"/>
  <c r="L1407" i="3" s="1"/>
  <c r="D1407" i="1"/>
  <c r="E1407" i="1"/>
  <c r="B1083" i="3"/>
  <c r="C1083" i="3"/>
  <c r="F1083" i="3"/>
  <c r="G1083" i="3"/>
  <c r="I1083" i="3"/>
  <c r="H1083" i="3"/>
  <c r="F1041" i="3"/>
  <c r="G1041" i="3"/>
  <c r="H1041" i="3"/>
  <c r="I1041" i="3"/>
  <c r="A1690" i="3"/>
  <c r="B1690" i="1"/>
  <c r="L1690" i="3" s="1"/>
  <c r="E1690" i="1"/>
  <c r="D1690" i="1"/>
  <c r="A1653" i="3"/>
  <c r="B1653" i="1"/>
  <c r="L1653" i="3" s="1"/>
  <c r="D1653" i="1"/>
  <c r="E1653" i="1"/>
  <c r="A1404" i="3"/>
  <c r="B1404" i="1"/>
  <c r="L1404" i="3" s="1"/>
  <c r="E1404" i="1"/>
  <c r="D1404" i="1"/>
  <c r="F1404" i="1"/>
  <c r="K1404" i="3" s="1"/>
  <c r="G1404" i="1"/>
  <c r="I1404" i="1" s="1"/>
  <c r="M1404" i="3" s="1"/>
  <c r="A1157" i="3"/>
  <c r="B1157" i="1"/>
  <c r="L1157" i="3" s="1"/>
  <c r="E1157" i="1"/>
  <c r="D1157" i="1"/>
  <c r="A1145" i="3"/>
  <c r="B1145" i="1"/>
  <c r="L1145" i="3" s="1"/>
  <c r="D1145" i="1"/>
  <c r="F1145" i="1"/>
  <c r="K1145" i="3" s="1"/>
  <c r="E1145" i="1"/>
  <c r="A988" i="3"/>
  <c r="B988" i="1"/>
  <c r="L988" i="3" s="1"/>
  <c r="D988" i="1"/>
  <c r="E988" i="1"/>
  <c r="F988" i="1"/>
  <c r="K988" i="3" s="1"/>
  <c r="G988" i="1"/>
  <c r="I988" i="1" s="1"/>
  <c r="M988" i="3" s="1"/>
  <c r="A951" i="3"/>
  <c r="B951" i="1"/>
  <c r="L951" i="3" s="1"/>
  <c r="D951" i="1"/>
  <c r="E951" i="1"/>
  <c r="F941" i="3"/>
  <c r="G941" i="3"/>
  <c r="H941" i="3"/>
  <c r="I941" i="3"/>
  <c r="A1385" i="3"/>
  <c r="B1385" i="1"/>
  <c r="L1385" i="3" s="1"/>
  <c r="D1385" i="1"/>
  <c r="F1385" i="1"/>
  <c r="K1385" i="3" s="1"/>
  <c r="E1385" i="1"/>
  <c r="G1385" i="1"/>
  <c r="I1385" i="1" s="1"/>
  <c r="M1385" i="3" s="1"/>
  <c r="F1378" i="3"/>
  <c r="G1378" i="3"/>
  <c r="H1378" i="3"/>
  <c r="I1378" i="3"/>
  <c r="C1372" i="3"/>
  <c r="B1372" i="3"/>
  <c r="E1372" i="3"/>
  <c r="F1372" i="3"/>
  <c r="G1372" i="3"/>
  <c r="I1372" i="3"/>
  <c r="H1372" i="3"/>
  <c r="F1204" i="1"/>
  <c r="K1204" i="3" s="1"/>
  <c r="A1148" i="3"/>
  <c r="B1148" i="1"/>
  <c r="L1148" i="3" s="1"/>
  <c r="E1148" i="1"/>
  <c r="D1148" i="1"/>
  <c r="F1148" i="1"/>
  <c r="K1148" i="3" s="1"/>
  <c r="G1148" i="1"/>
  <c r="I1148" i="1" s="1"/>
  <c r="M1148" i="3" s="1"/>
  <c r="A910" i="3"/>
  <c r="B910" i="1"/>
  <c r="L910" i="3" s="1"/>
  <c r="G910" i="1"/>
  <c r="I910" i="1" s="1"/>
  <c r="M910" i="3" s="1"/>
  <c r="E910" i="1"/>
  <c r="D910" i="1"/>
  <c r="B1703" i="3"/>
  <c r="C1703" i="3"/>
  <c r="E1703" i="3"/>
  <c r="F1703" i="3"/>
  <c r="G1703" i="3"/>
  <c r="H1703" i="3"/>
  <c r="I1703" i="3"/>
  <c r="A1624" i="3"/>
  <c r="B1624" i="1"/>
  <c r="L1624" i="3" s="1"/>
  <c r="E1624" i="1"/>
  <c r="D1624" i="1"/>
  <c r="G1624" i="1"/>
  <c r="I1624" i="1" s="1"/>
  <c r="M1624" i="3" s="1"/>
  <c r="F1624" i="1"/>
  <c r="K1624" i="3" s="1"/>
  <c r="A1477" i="3"/>
  <c r="B1477" i="1"/>
  <c r="L1477" i="3" s="1"/>
  <c r="E1477" i="1"/>
  <c r="D1477" i="1"/>
  <c r="G1477" i="1"/>
  <c r="I1477" i="1" s="1"/>
  <c r="M1477" i="3" s="1"/>
  <c r="A1420" i="3"/>
  <c r="B1420" i="1"/>
  <c r="L1420" i="3" s="1"/>
  <c r="D1420" i="1"/>
  <c r="E1420" i="1"/>
  <c r="F1420" i="1"/>
  <c r="K1420" i="3" s="1"/>
  <c r="A1417" i="3"/>
  <c r="B1417" i="1"/>
  <c r="L1417" i="3" s="1"/>
  <c r="D1417" i="1"/>
  <c r="E1417" i="1"/>
  <c r="A1309" i="3"/>
  <c r="B1309" i="1"/>
  <c r="L1309" i="3" s="1"/>
  <c r="D1309" i="1"/>
  <c r="E1309" i="1"/>
  <c r="F1309" i="1"/>
  <c r="K1309" i="3" s="1"/>
  <c r="A1189" i="3"/>
  <c r="B1189" i="1"/>
  <c r="L1189" i="3" s="1"/>
  <c r="D1189" i="1"/>
  <c r="E1189" i="1"/>
  <c r="F1189" i="1"/>
  <c r="K1189" i="3" s="1"/>
  <c r="A1086" i="3"/>
  <c r="B1086" i="1"/>
  <c r="L1086" i="3" s="1"/>
  <c r="D1086" i="1"/>
  <c r="E1086" i="1"/>
  <c r="A1051" i="3"/>
  <c r="B1051" i="1"/>
  <c r="L1051" i="3" s="1"/>
  <c r="D1051" i="1"/>
  <c r="F1051" i="1"/>
  <c r="K1051" i="3" s="1"/>
  <c r="E1051" i="1"/>
  <c r="G1051" i="1"/>
  <c r="I1051" i="1" s="1"/>
  <c r="M1051" i="3" s="1"/>
  <c r="F947" i="3"/>
  <c r="G947" i="3"/>
  <c r="H947" i="3"/>
  <c r="I947" i="3"/>
  <c r="A1532" i="3"/>
  <c r="B1532" i="1"/>
  <c r="L1532" i="3" s="1"/>
  <c r="E1532" i="1"/>
  <c r="D1532" i="1"/>
  <c r="F1532" i="1"/>
  <c r="K1532" i="3" s="1"/>
  <c r="G1532" i="1"/>
  <c r="I1532" i="1" s="1"/>
  <c r="M1532" i="3" s="1"/>
  <c r="E1202" i="3"/>
  <c r="A1070" i="3"/>
  <c r="B1070" i="1"/>
  <c r="L1070" i="3" s="1"/>
  <c r="D1070" i="1"/>
  <c r="E1070" i="1"/>
  <c r="A1170" i="3"/>
  <c r="B1170" i="1"/>
  <c r="L1170" i="3" s="1"/>
  <c r="D1170" i="1"/>
  <c r="E1170" i="1"/>
  <c r="F1170" i="1"/>
  <c r="K1170" i="3" s="1"/>
  <c r="G1170" i="1"/>
  <c r="I1170" i="1" s="1"/>
  <c r="M1170" i="3" s="1"/>
  <c r="B1161" i="3"/>
  <c r="C1161" i="3"/>
  <c r="D1161" i="3"/>
  <c r="E1161" i="3"/>
  <c r="F1161" i="3"/>
  <c r="G1161" i="3"/>
  <c r="H1161" i="3"/>
  <c r="I1161" i="3"/>
  <c r="F1071" i="3"/>
  <c r="G1071" i="3"/>
  <c r="I1071" i="3"/>
  <c r="H1071" i="3"/>
  <c r="A995" i="3"/>
  <c r="B995" i="1"/>
  <c r="L995" i="3" s="1"/>
  <c r="D995" i="1"/>
  <c r="E995" i="1"/>
  <c r="F995" i="1"/>
  <c r="K995" i="3" s="1"/>
  <c r="A963" i="3"/>
  <c r="B963" i="1"/>
  <c r="L963" i="3" s="1"/>
  <c r="D963" i="1"/>
  <c r="E963" i="1"/>
  <c r="A1711" i="3"/>
  <c r="D1711" i="1"/>
  <c r="B1711" i="1"/>
  <c r="L1711" i="3" s="1"/>
  <c r="F1711" i="1"/>
  <c r="K1711" i="3" s="1"/>
  <c r="E1711" i="1"/>
  <c r="F1571" i="3"/>
  <c r="G1571" i="3"/>
  <c r="H1571" i="3"/>
  <c r="I1571" i="3"/>
  <c r="F1096" i="1"/>
  <c r="K1096" i="3" s="1"/>
  <c r="F1723" i="3"/>
  <c r="G1723" i="3"/>
  <c r="H1723" i="3"/>
  <c r="I1723" i="3"/>
  <c r="A1640" i="3"/>
  <c r="B1640" i="1"/>
  <c r="L1640" i="3" s="1"/>
  <c r="D1640" i="1"/>
  <c r="E1640" i="1"/>
  <c r="F1631" i="3"/>
  <c r="H1631" i="3"/>
  <c r="G1631" i="3"/>
  <c r="I1631" i="3"/>
  <c r="A1767" i="3"/>
  <c r="B1767" i="1"/>
  <c r="L1767" i="3" s="1"/>
  <c r="D1767" i="1"/>
  <c r="E1767" i="1"/>
  <c r="F1706" i="3"/>
  <c r="G1706" i="3"/>
  <c r="H1706" i="3"/>
  <c r="I1706" i="3"/>
  <c r="A1693" i="3"/>
  <c r="B1693" i="1"/>
  <c r="L1693" i="3" s="1"/>
  <c r="D1693" i="1"/>
  <c r="E1693" i="1"/>
  <c r="A1740" i="3"/>
  <c r="B1740" i="1"/>
  <c r="L1740" i="3" s="1"/>
  <c r="D1740" i="1"/>
  <c r="F1740" i="1"/>
  <c r="K1740" i="3" s="1"/>
  <c r="E1740" i="1"/>
  <c r="B1638" i="3"/>
  <c r="C1638" i="3"/>
  <c r="D1638" i="3"/>
  <c r="A1576" i="3"/>
  <c r="B1576" i="1"/>
  <c r="L1576" i="3" s="1"/>
  <c r="D1576" i="1"/>
  <c r="E1576" i="1"/>
  <c r="I1575" i="3"/>
  <c r="C1564" i="3"/>
  <c r="D1564" i="3"/>
  <c r="E1564" i="3"/>
  <c r="F1564" i="3"/>
  <c r="G1564" i="3"/>
  <c r="H1564" i="3"/>
  <c r="I1564" i="3"/>
  <c r="A1479" i="3"/>
  <c r="B1479" i="1"/>
  <c r="L1479" i="3" s="1"/>
  <c r="D1479" i="1"/>
  <c r="E1479" i="1"/>
  <c r="F1479" i="1"/>
  <c r="K1479" i="3" s="1"/>
  <c r="G1479" i="1"/>
  <c r="I1479" i="1" s="1"/>
  <c r="M1479" i="3" s="1"/>
  <c r="A1442" i="3"/>
  <c r="D1442" i="1"/>
  <c r="B1442" i="1"/>
  <c r="L1442" i="3" s="1"/>
  <c r="E1442" i="1"/>
  <c r="G1442" i="1"/>
  <c r="I1442" i="1" s="1"/>
  <c r="M1442" i="3" s="1"/>
  <c r="F1442" i="1"/>
  <c r="K1442" i="3" s="1"/>
  <c r="F1441" i="3"/>
  <c r="G1441" i="3"/>
  <c r="H1441" i="3"/>
  <c r="I1441" i="3"/>
  <c r="B1430" i="3"/>
  <c r="C1430" i="3"/>
  <c r="D1430" i="3"/>
  <c r="E1430" i="3"/>
  <c r="F1430" i="3"/>
  <c r="G1430" i="3"/>
  <c r="H1430" i="3"/>
  <c r="I1430" i="3"/>
  <c r="A1383" i="3"/>
  <c r="B1383" i="1"/>
  <c r="L1383" i="3" s="1"/>
  <c r="D1383" i="1"/>
  <c r="E1383" i="1"/>
  <c r="A1197" i="3"/>
  <c r="B1197" i="1"/>
  <c r="L1197" i="3" s="1"/>
  <c r="D1197" i="1"/>
  <c r="E1197" i="1"/>
  <c r="F1197" i="1"/>
  <c r="K1197" i="3" s="1"/>
  <c r="G1197" i="1"/>
  <c r="I1197" i="1" s="1"/>
  <c r="M1197" i="3" s="1"/>
  <c r="A968" i="3"/>
  <c r="B968" i="1"/>
  <c r="L968" i="3" s="1"/>
  <c r="D968" i="1"/>
  <c r="E968" i="1"/>
  <c r="F1668" i="3"/>
  <c r="G1668" i="3"/>
  <c r="H1668" i="3"/>
  <c r="I1668" i="3"/>
  <c r="F1662" i="3"/>
  <c r="H1662" i="3"/>
  <c r="G1662" i="3"/>
  <c r="I1662" i="3"/>
  <c r="F1744" i="3"/>
  <c r="G1744" i="3"/>
  <c r="I1744" i="3"/>
  <c r="H1744" i="3"/>
  <c r="F1652" i="3"/>
  <c r="G1652" i="3"/>
  <c r="H1652" i="3"/>
  <c r="I1652" i="3"/>
  <c r="A1614" i="3"/>
  <c r="B1614" i="1"/>
  <c r="L1614" i="3" s="1"/>
  <c r="D1614" i="1"/>
  <c r="E1614" i="1"/>
  <c r="G1614" i="1"/>
  <c r="I1614" i="1" s="1"/>
  <c r="M1614" i="3" s="1"/>
  <c r="F1614" i="1"/>
  <c r="K1614" i="3" s="1"/>
  <c r="F1565" i="3"/>
  <c r="H1565" i="3"/>
  <c r="G1565" i="3"/>
  <c r="I1565" i="3"/>
  <c r="B1547" i="3"/>
  <c r="C1547" i="3"/>
  <c r="D1547" i="3"/>
  <c r="E1547" i="3"/>
  <c r="G1547" i="3"/>
  <c r="F1547" i="3"/>
  <c r="H1547" i="3"/>
  <c r="I1547" i="3"/>
  <c r="A1354" i="3"/>
  <c r="D1354" i="1"/>
  <c r="E1354" i="1"/>
  <c r="B1354" i="1"/>
  <c r="L1354" i="3" s="1"/>
  <c r="A1241" i="3"/>
  <c r="B1241" i="1"/>
  <c r="L1241" i="3" s="1"/>
  <c r="D1241" i="1"/>
  <c r="E1241" i="1"/>
  <c r="A1228" i="3"/>
  <c r="B1228" i="1"/>
  <c r="L1228" i="3" s="1"/>
  <c r="D1228" i="1"/>
  <c r="E1228" i="1"/>
  <c r="F1228" i="1"/>
  <c r="K1228" i="3" s="1"/>
  <c r="G1228" i="1"/>
  <c r="I1228" i="1" s="1"/>
  <c r="M1228" i="3" s="1"/>
  <c r="A1613" i="3"/>
  <c r="B1613" i="1"/>
  <c r="L1613" i="3" s="1"/>
  <c r="D1613" i="1"/>
  <c r="E1613" i="1"/>
  <c r="F1613" i="1"/>
  <c r="K1613" i="3" s="1"/>
  <c r="A1583" i="3"/>
  <c r="D1583" i="1"/>
  <c r="B1583" i="1"/>
  <c r="L1583" i="3" s="1"/>
  <c r="F1583" i="1"/>
  <c r="K1583" i="3" s="1"/>
  <c r="E1583" i="1"/>
  <c r="G1583" i="1"/>
  <c r="I1583" i="1" s="1"/>
  <c r="M1583" i="3" s="1"/>
  <c r="F1386" i="3"/>
  <c r="G1386" i="3"/>
  <c r="H1386" i="3"/>
  <c r="I1386" i="3"/>
  <c r="B1282" i="3"/>
  <c r="C1282" i="3"/>
  <c r="D1282" i="3"/>
  <c r="F1282" i="3"/>
  <c r="G1282" i="3"/>
  <c r="H1282" i="3"/>
  <c r="I1282" i="3"/>
  <c r="A1264" i="3"/>
  <c r="B1264" i="1"/>
  <c r="L1264" i="3" s="1"/>
  <c r="D1264" i="1"/>
  <c r="E1264" i="1"/>
  <c r="F1264" i="1"/>
  <c r="K1264" i="3" s="1"/>
  <c r="G1264" i="1"/>
  <c r="I1264" i="1" s="1"/>
  <c r="M1264" i="3" s="1"/>
  <c r="A1681" i="3"/>
  <c r="B1681" i="1"/>
  <c r="L1681" i="3" s="1"/>
  <c r="D1681" i="1"/>
  <c r="E1681" i="1"/>
  <c r="F1681" i="1"/>
  <c r="K1681" i="3" s="1"/>
  <c r="F1658" i="3"/>
  <c r="G1658" i="3"/>
  <c r="H1658" i="3"/>
  <c r="I1658" i="3"/>
  <c r="A1450" i="3"/>
  <c r="B1450" i="1"/>
  <c r="L1450" i="3" s="1"/>
  <c r="D1450" i="1"/>
  <c r="E1450" i="1"/>
  <c r="F1450" i="1"/>
  <c r="K1450" i="3" s="1"/>
  <c r="G1450" i="1"/>
  <c r="I1450" i="1" s="1"/>
  <c r="M1450" i="3" s="1"/>
  <c r="G1387" i="3"/>
  <c r="F1387" i="3"/>
  <c r="I1387" i="3"/>
  <c r="H1387" i="3"/>
  <c r="A1320" i="3"/>
  <c r="B1320" i="1"/>
  <c r="L1320" i="3" s="1"/>
  <c r="D1320" i="1"/>
  <c r="E1320" i="1"/>
  <c r="G1320" i="1"/>
  <c r="I1320" i="1" s="1"/>
  <c r="M1320" i="3" s="1"/>
  <c r="F1320" i="1"/>
  <c r="K1320" i="3" s="1"/>
  <c r="F1301" i="3"/>
  <c r="H1301" i="3"/>
  <c r="G1301" i="3"/>
  <c r="I1301" i="3"/>
  <c r="A1273" i="3"/>
  <c r="B1273" i="1"/>
  <c r="L1273" i="3" s="1"/>
  <c r="D1273" i="1"/>
  <c r="F1273" i="1"/>
  <c r="K1273" i="3" s="1"/>
  <c r="E1273" i="1"/>
  <c r="G1273" i="1"/>
  <c r="I1273" i="1" s="1"/>
  <c r="M1273" i="3" s="1"/>
  <c r="F1253" i="3"/>
  <c r="G1253" i="3"/>
  <c r="H1253" i="3"/>
  <c r="I1253" i="3"/>
  <c r="A1222" i="3"/>
  <c r="B1222" i="1"/>
  <c r="L1222" i="3" s="1"/>
  <c r="D1222" i="1"/>
  <c r="E1222" i="1"/>
  <c r="G1222" i="1"/>
  <c r="I1222" i="1" s="1"/>
  <c r="M1222" i="3" s="1"/>
  <c r="F1222" i="1"/>
  <c r="K1222" i="3" s="1"/>
  <c r="A999" i="3"/>
  <c r="B999" i="1"/>
  <c r="L999" i="3" s="1"/>
  <c r="D999" i="1"/>
  <c r="E999" i="1"/>
  <c r="A923" i="3"/>
  <c r="B923" i="1"/>
  <c r="L923" i="3" s="1"/>
  <c r="D923" i="1"/>
  <c r="F923" i="1"/>
  <c r="K923" i="3" s="1"/>
  <c r="E923" i="1"/>
  <c r="G923" i="1"/>
  <c r="I923" i="1" s="1"/>
  <c r="M923" i="3" s="1"/>
  <c r="A911" i="3"/>
  <c r="B911" i="1"/>
  <c r="L911" i="3" s="1"/>
  <c r="E911" i="1"/>
  <c r="D911" i="1"/>
  <c r="A920" i="3"/>
  <c r="B920" i="1"/>
  <c r="L920" i="3" s="1"/>
  <c r="D920" i="1"/>
  <c r="E920" i="1"/>
  <c r="A1321" i="3"/>
  <c r="B1321" i="1"/>
  <c r="L1321" i="3" s="1"/>
  <c r="D1321" i="1"/>
  <c r="E1321" i="1"/>
  <c r="A1178" i="3"/>
  <c r="D1178" i="1"/>
  <c r="B1178" i="1"/>
  <c r="L1178" i="3" s="1"/>
  <c r="E1178" i="1"/>
  <c r="A1261" i="3"/>
  <c r="B1261" i="1"/>
  <c r="L1261" i="3" s="1"/>
  <c r="D1261" i="1"/>
  <c r="E1261" i="1"/>
  <c r="F1261" i="1"/>
  <c r="K1261" i="3" s="1"/>
  <c r="A1004" i="3"/>
  <c r="B1004" i="1"/>
  <c r="L1004" i="3" s="1"/>
  <c r="E1004" i="1"/>
  <c r="D1004" i="1"/>
  <c r="A1204" i="3"/>
  <c r="B1204" i="1"/>
  <c r="L1204" i="3" s="1"/>
  <c r="E1204" i="1"/>
  <c r="G1204" i="1"/>
  <c r="I1204" i="1" s="1"/>
  <c r="M1204" i="3" s="1"/>
  <c r="D1204" i="1"/>
  <c r="A905" i="3"/>
  <c r="D905" i="1"/>
  <c r="B905" i="1"/>
  <c r="L905" i="3" s="1"/>
  <c r="E905" i="1"/>
  <c r="F905" i="1"/>
  <c r="K905" i="3" s="1"/>
  <c r="G905" i="1"/>
  <c r="I905" i="1" s="1"/>
  <c r="M905" i="3" s="1"/>
  <c r="A1616" i="3"/>
  <c r="B1616" i="1"/>
  <c r="L1616" i="3" s="1"/>
  <c r="D1616" i="1"/>
  <c r="E1616" i="1"/>
  <c r="G1616" i="1"/>
  <c r="I1616" i="1" s="1"/>
  <c r="M1616" i="3" s="1"/>
  <c r="F1616" i="1"/>
  <c r="K1616" i="3" s="1"/>
  <c r="A1548" i="3"/>
  <c r="B1548" i="1"/>
  <c r="L1548" i="3" s="1"/>
  <c r="D1548" i="1"/>
  <c r="E1548" i="1"/>
  <c r="A1487" i="3"/>
  <c r="B1487" i="1"/>
  <c r="L1487" i="3" s="1"/>
  <c r="E1487" i="1"/>
  <c r="D1487" i="1"/>
  <c r="A1455" i="3"/>
  <c r="D1455" i="1"/>
  <c r="B1455" i="1"/>
  <c r="L1455" i="3" s="1"/>
  <c r="E1455" i="1"/>
  <c r="A1381" i="3"/>
  <c r="B1381" i="1"/>
  <c r="L1381" i="3" s="1"/>
  <c r="D1381" i="1"/>
  <c r="E1381" i="1"/>
  <c r="A1347" i="3"/>
  <c r="B1347" i="1"/>
  <c r="L1347" i="3" s="1"/>
  <c r="D1347" i="1"/>
  <c r="E1347" i="1"/>
  <c r="F1347" i="1"/>
  <c r="K1347" i="3" s="1"/>
  <c r="G1347" i="1"/>
  <c r="I1347" i="1" s="1"/>
  <c r="M1347" i="3" s="1"/>
  <c r="F1255" i="3"/>
  <c r="G1255" i="3"/>
  <c r="I1255" i="3"/>
  <c r="H1255" i="3"/>
  <c r="A1215" i="3"/>
  <c r="B1215" i="1"/>
  <c r="L1215" i="3" s="1"/>
  <c r="E1215" i="1"/>
  <c r="D1215" i="1"/>
  <c r="F1215" i="1"/>
  <c r="K1215" i="3" s="1"/>
  <c r="A933" i="3"/>
  <c r="B933" i="1"/>
  <c r="L933" i="3" s="1"/>
  <c r="D933" i="1"/>
  <c r="E933" i="1"/>
  <c r="A927" i="3"/>
  <c r="B927" i="1"/>
  <c r="L927" i="3" s="1"/>
  <c r="D927" i="1"/>
  <c r="E927" i="1"/>
  <c r="A1429" i="3"/>
  <c r="B1429" i="1"/>
  <c r="L1429" i="3" s="1"/>
  <c r="D1429" i="1"/>
  <c r="E1429" i="1"/>
  <c r="A1405" i="3"/>
  <c r="B1405" i="1"/>
  <c r="L1405" i="3" s="1"/>
  <c r="E1405" i="1"/>
  <c r="D1405" i="1"/>
  <c r="F1094" i="3"/>
  <c r="G1094" i="3"/>
  <c r="H1094" i="3"/>
  <c r="I1094" i="3"/>
  <c r="A1080" i="3"/>
  <c r="B1080" i="1"/>
  <c r="L1080" i="3" s="1"/>
  <c r="D1080" i="1"/>
  <c r="E1080" i="1"/>
  <c r="F1080" i="1"/>
  <c r="K1080" i="3" s="1"/>
  <c r="F1057" i="3"/>
  <c r="G1057" i="3"/>
  <c r="H1057" i="3"/>
  <c r="I1057" i="3"/>
  <c r="A1384" i="3"/>
  <c r="B1384" i="1"/>
  <c r="L1384" i="3" s="1"/>
  <c r="D1384" i="1"/>
  <c r="G1384" i="1"/>
  <c r="I1384" i="1" s="1"/>
  <c r="M1384" i="3" s="1"/>
  <c r="E1384" i="1"/>
  <c r="F1384" i="1"/>
  <c r="K1384" i="3" s="1"/>
  <c r="A1268" i="3"/>
  <c r="B1268" i="1"/>
  <c r="L1268" i="3" s="1"/>
  <c r="E1268" i="1"/>
  <c r="D1268" i="1"/>
  <c r="F1268" i="1"/>
  <c r="K1268" i="3" s="1"/>
  <c r="G1268" i="1"/>
  <c r="I1268" i="1" s="1"/>
  <c r="M1268" i="3" s="1"/>
  <c r="A1236" i="3"/>
  <c r="B1236" i="1"/>
  <c r="L1236" i="3" s="1"/>
  <c r="D1236" i="1"/>
  <c r="E1236" i="1"/>
  <c r="F1236" i="1"/>
  <c r="K1236" i="3" s="1"/>
  <c r="G1236" i="1"/>
  <c r="I1236" i="1" s="1"/>
  <c r="M1236" i="3" s="1"/>
  <c r="A1151" i="3"/>
  <c r="B1151" i="1"/>
  <c r="L1151" i="3" s="1"/>
  <c r="E1151" i="1"/>
  <c r="F1151" i="1"/>
  <c r="K1151" i="3" s="1"/>
  <c r="D1151" i="1"/>
  <c r="G1151" i="1"/>
  <c r="I1151" i="1" s="1"/>
  <c r="M1151" i="3" s="1"/>
  <c r="F1099" i="3"/>
  <c r="A1033" i="3"/>
  <c r="B1033" i="1"/>
  <c r="L1033" i="3" s="1"/>
  <c r="D1033" i="1"/>
  <c r="E1033" i="1"/>
  <c r="F1024" i="3"/>
  <c r="G1024" i="3"/>
  <c r="H1024" i="3"/>
  <c r="I1024" i="3"/>
  <c r="A985" i="3"/>
  <c r="B985" i="1"/>
  <c r="L985" i="3" s="1"/>
  <c r="D985" i="1"/>
  <c r="E985" i="1"/>
  <c r="F985" i="1"/>
  <c r="K985" i="3" s="1"/>
  <c r="F1247" i="3"/>
  <c r="G1247" i="3"/>
  <c r="I1247" i="3"/>
  <c r="H1247" i="3"/>
  <c r="A1220" i="3"/>
  <c r="B1220" i="1"/>
  <c r="L1220" i="3" s="1"/>
  <c r="D1220" i="1"/>
  <c r="E1220" i="1"/>
  <c r="G1220" i="1"/>
  <c r="I1220" i="1" s="1"/>
  <c r="M1220" i="3" s="1"/>
  <c r="F1220" i="1"/>
  <c r="K1220" i="3" s="1"/>
  <c r="A1183" i="3"/>
  <c r="B1183" i="1"/>
  <c r="L1183" i="3" s="1"/>
  <c r="D1183" i="1"/>
  <c r="E1183" i="1"/>
  <c r="A1173" i="3"/>
  <c r="B1173" i="1"/>
  <c r="L1173" i="3" s="1"/>
  <c r="D1173" i="1"/>
  <c r="E1173" i="1"/>
  <c r="F1173" i="1"/>
  <c r="K1173" i="3" s="1"/>
  <c r="G1173" i="1"/>
  <c r="I1173" i="1" s="1"/>
  <c r="M1173" i="3" s="1"/>
  <c r="A1152" i="3"/>
  <c r="B1152" i="1"/>
  <c r="L1152" i="3" s="1"/>
  <c r="D1152" i="1"/>
  <c r="E1152" i="1"/>
  <c r="G1152" i="1"/>
  <c r="I1152" i="1" s="1"/>
  <c r="M1152" i="3" s="1"/>
  <c r="A1074" i="3"/>
  <c r="D1074" i="1"/>
  <c r="B1074" i="1"/>
  <c r="L1074" i="3" s="1"/>
  <c r="E1074" i="1"/>
  <c r="G1074" i="1"/>
  <c r="I1074" i="1" s="1"/>
  <c r="M1074" i="3" s="1"/>
  <c r="F1074" i="1"/>
  <c r="K1074" i="3" s="1"/>
  <c r="D1073" i="3"/>
  <c r="F1073" i="3"/>
  <c r="G1073" i="3"/>
  <c r="A924" i="3"/>
  <c r="B924" i="1"/>
  <c r="L924" i="3" s="1"/>
  <c r="D924" i="1"/>
  <c r="E924" i="1"/>
  <c r="B915" i="3"/>
  <c r="D915" i="3"/>
  <c r="E915" i="3"/>
  <c r="F915" i="3"/>
  <c r="G915" i="3"/>
  <c r="H915" i="3"/>
  <c r="I915" i="3"/>
  <c r="F1119" i="3"/>
  <c r="G1119" i="3"/>
  <c r="I1119" i="3"/>
  <c r="H1119" i="3"/>
  <c r="H1715" i="3"/>
  <c r="A1447" i="3"/>
  <c r="B1447" i="1"/>
  <c r="L1447" i="3" s="1"/>
  <c r="D1447" i="1"/>
  <c r="C1447" i="1"/>
  <c r="E1447" i="1"/>
  <c r="F1447" i="1"/>
  <c r="K1447" i="3" s="1"/>
  <c r="G1447" i="1"/>
  <c r="I1447" i="1" s="1"/>
  <c r="M1447" i="3" s="1"/>
  <c r="F1443" i="3"/>
  <c r="G1443" i="3"/>
  <c r="H1443" i="3"/>
  <c r="I1443" i="3"/>
  <c r="A1371" i="3"/>
  <c r="B1371" i="1"/>
  <c r="L1371" i="3" s="1"/>
  <c r="F1371" i="1"/>
  <c r="K1371" i="3" s="1"/>
  <c r="D1371" i="1"/>
  <c r="E1371" i="1"/>
  <c r="A1274" i="3"/>
  <c r="D1274" i="1"/>
  <c r="B1274" i="1"/>
  <c r="L1274" i="3" s="1"/>
  <c r="E1274" i="1"/>
  <c r="A1252" i="3"/>
  <c r="B1252" i="1"/>
  <c r="L1252" i="3" s="1"/>
  <c r="E1252" i="1"/>
  <c r="F1252" i="1"/>
  <c r="K1252" i="3" s="1"/>
  <c r="D1252" i="1"/>
  <c r="G1252" i="1"/>
  <c r="I1252" i="1" s="1"/>
  <c r="M1252" i="3" s="1"/>
  <c r="A1212" i="3"/>
  <c r="B1212" i="1"/>
  <c r="L1212" i="3" s="1"/>
  <c r="E1212" i="1"/>
  <c r="D1212" i="1"/>
  <c r="F1212" i="1"/>
  <c r="K1212" i="3" s="1"/>
  <c r="G1212" i="1"/>
  <c r="I1212" i="1" s="1"/>
  <c r="M1212" i="3" s="1"/>
  <c r="A1118" i="3"/>
  <c r="B1118" i="1"/>
  <c r="L1118" i="3" s="1"/>
  <c r="D1118" i="1"/>
  <c r="E1118" i="1"/>
  <c r="F1043" i="3"/>
  <c r="G1043" i="3"/>
  <c r="H1043" i="3"/>
  <c r="I1043" i="3"/>
  <c r="F1034" i="3"/>
  <c r="H1034" i="3"/>
  <c r="G1034" i="3"/>
  <c r="I1034" i="3"/>
  <c r="A977" i="3"/>
  <c r="B977" i="1"/>
  <c r="L977" i="3" s="1"/>
  <c r="D977" i="1"/>
  <c r="E977" i="1"/>
  <c r="A1528" i="3"/>
  <c r="B1528" i="1"/>
  <c r="L1528" i="3" s="1"/>
  <c r="D1528" i="1"/>
  <c r="E1528" i="1"/>
  <c r="A1500" i="3"/>
  <c r="B1500" i="1"/>
  <c r="L1500" i="3" s="1"/>
  <c r="D1500" i="1"/>
  <c r="E1500" i="1"/>
  <c r="A1160" i="3"/>
  <c r="B1160" i="1"/>
  <c r="L1160" i="3" s="1"/>
  <c r="E1160" i="1"/>
  <c r="D1160" i="1"/>
  <c r="F1160" i="1"/>
  <c r="K1160" i="3" s="1"/>
  <c r="G1160" i="1"/>
  <c r="I1160" i="1" s="1"/>
  <c r="M1160" i="3" s="1"/>
  <c r="A976" i="3"/>
  <c r="B976" i="1"/>
  <c r="L976" i="3" s="1"/>
  <c r="D976" i="1"/>
  <c r="E976" i="1"/>
  <c r="A1133" i="3"/>
  <c r="B1133" i="1"/>
  <c r="L1133" i="3" s="1"/>
  <c r="D1133" i="1"/>
  <c r="E1133" i="1"/>
  <c r="A1632" i="3"/>
  <c r="B1632" i="1"/>
  <c r="L1632" i="3" s="1"/>
  <c r="D1632" i="1"/>
  <c r="E1632" i="1"/>
  <c r="G1632" i="1"/>
  <c r="I1632" i="1" s="1"/>
  <c r="M1632" i="3" s="1"/>
  <c r="F1632" i="1"/>
  <c r="K1632" i="3" s="1"/>
  <c r="F1582" i="3"/>
  <c r="H1582" i="3"/>
  <c r="G1582" i="3"/>
  <c r="I1582" i="3"/>
  <c r="F910" i="1"/>
  <c r="K910" i="3" s="1"/>
  <c r="A1601" i="3"/>
  <c r="B1601" i="1"/>
  <c r="L1601" i="3" s="1"/>
  <c r="D1601" i="1"/>
  <c r="F1601" i="1"/>
  <c r="K1601" i="3" s="1"/>
  <c r="E1601" i="1"/>
  <c r="G1601" i="1"/>
  <c r="I1601" i="1" s="1"/>
  <c r="M1601" i="3" s="1"/>
  <c r="G1595" i="3"/>
  <c r="F1595" i="3"/>
  <c r="H1595" i="3"/>
  <c r="I1595" i="3"/>
  <c r="A1716" i="3"/>
  <c r="B1716" i="1"/>
  <c r="L1716" i="3" s="1"/>
  <c r="D1716" i="1"/>
  <c r="E1716" i="1"/>
  <c r="F1716" i="1"/>
  <c r="K1716" i="3" s="1"/>
  <c r="G1716" i="1"/>
  <c r="I1716" i="1" s="1"/>
  <c r="M1716" i="3" s="1"/>
  <c r="E1709" i="3"/>
  <c r="F1709" i="3"/>
  <c r="H1709" i="3"/>
  <c r="G1709" i="3"/>
  <c r="I1709" i="3"/>
  <c r="A1645" i="3"/>
  <c r="B1645" i="1"/>
  <c r="L1645" i="3" s="1"/>
  <c r="E1645" i="1"/>
  <c r="D1645" i="1"/>
  <c r="F1645" i="1"/>
  <c r="K1645" i="3" s="1"/>
  <c r="G1645" i="1"/>
  <c r="I1645" i="1" s="1"/>
  <c r="M1645" i="3" s="1"/>
  <c r="H1642" i="3"/>
  <c r="A1756" i="3"/>
  <c r="B1756" i="1"/>
  <c r="L1756" i="3" s="1"/>
  <c r="E1756" i="1"/>
  <c r="D1756" i="1"/>
  <c r="F1756" i="1"/>
  <c r="K1756" i="3" s="1"/>
  <c r="G1756" i="1"/>
  <c r="I1756" i="1" s="1"/>
  <c r="M1756" i="3" s="1"/>
  <c r="C1734" i="3"/>
  <c r="D1734" i="3"/>
  <c r="E1734" i="3"/>
  <c r="F1734" i="3"/>
  <c r="H1734" i="3"/>
  <c r="G1734" i="3"/>
  <c r="I1734" i="3"/>
  <c r="A1722" i="3"/>
  <c r="E1722" i="1"/>
  <c r="D1722" i="1"/>
  <c r="B1722" i="1"/>
  <c r="L1722" i="3" s="1"/>
  <c r="F1722" i="1"/>
  <c r="K1722" i="3" s="1"/>
  <c r="A1691" i="3"/>
  <c r="B1691" i="1"/>
  <c r="L1691" i="3" s="1"/>
  <c r="E1691" i="1"/>
  <c r="D1691" i="1"/>
  <c r="A1630" i="3"/>
  <c r="B1630" i="1"/>
  <c r="L1630" i="3" s="1"/>
  <c r="D1630" i="1"/>
  <c r="E1630" i="1"/>
  <c r="F1622" i="3"/>
  <c r="G1622" i="3"/>
  <c r="H1622" i="3"/>
  <c r="I1622" i="3"/>
  <c r="F1612" i="3"/>
  <c r="G1612" i="3"/>
  <c r="H1612" i="3"/>
  <c r="I1612" i="3"/>
  <c r="A1569" i="3"/>
  <c r="B1569" i="1"/>
  <c r="L1569" i="3" s="1"/>
  <c r="E1569" i="1"/>
  <c r="F1569" i="1"/>
  <c r="K1569" i="3" s="1"/>
  <c r="D1569" i="1"/>
  <c r="G1569" i="1"/>
  <c r="I1569" i="1" s="1"/>
  <c r="M1569" i="3" s="1"/>
  <c r="A1555" i="3"/>
  <c r="B1555" i="1"/>
  <c r="L1555" i="3" s="1"/>
  <c r="D1555" i="1"/>
  <c r="E1555" i="1"/>
  <c r="A1540" i="3"/>
  <c r="B1540" i="1"/>
  <c r="L1540" i="3" s="1"/>
  <c r="D1540" i="1"/>
  <c r="E1540" i="1"/>
  <c r="F1530" i="3"/>
  <c r="G1530" i="3"/>
  <c r="H1530" i="3"/>
  <c r="I1530" i="3"/>
  <c r="F1474" i="3"/>
  <c r="G1474" i="3"/>
  <c r="H1474" i="3"/>
  <c r="I1474" i="3"/>
  <c r="A1355" i="3"/>
  <c r="B1355" i="1"/>
  <c r="L1355" i="3" s="1"/>
  <c r="D1355" i="1"/>
  <c r="E1355" i="1"/>
  <c r="F1355" i="1"/>
  <c r="K1355" i="3" s="1"/>
  <c r="G1355" i="1"/>
  <c r="I1355" i="1" s="1"/>
  <c r="M1355" i="3" s="1"/>
  <c r="G1332" i="1"/>
  <c r="I1332" i="1" s="1"/>
  <c r="M1332" i="3" s="1"/>
  <c r="F1330" i="3"/>
  <c r="G1330" i="3"/>
  <c r="H1330" i="3"/>
  <c r="I1330" i="3"/>
  <c r="F1324" i="3"/>
  <c r="G1324" i="3"/>
  <c r="I1324" i="3"/>
  <c r="H1324" i="3"/>
  <c r="A1259" i="3"/>
  <c r="B1259" i="1"/>
  <c r="L1259" i="3" s="1"/>
  <c r="E1259" i="1"/>
  <c r="D1259" i="1"/>
  <c r="F1259" i="1"/>
  <c r="K1259" i="3" s="1"/>
  <c r="G1259" i="1"/>
  <c r="I1259" i="1" s="1"/>
  <c r="M1259" i="3" s="1"/>
  <c r="A1158" i="3"/>
  <c r="B1158" i="1"/>
  <c r="L1158" i="3" s="1"/>
  <c r="D1158" i="1"/>
  <c r="E1158" i="1"/>
  <c r="A992" i="3"/>
  <c r="C992" i="1"/>
  <c r="B992" i="1"/>
  <c r="L992" i="3" s="1"/>
  <c r="D992" i="1"/>
  <c r="E992" i="1"/>
  <c r="F932" i="3"/>
  <c r="G932" i="3"/>
  <c r="I932" i="3"/>
  <c r="H932" i="3"/>
  <c r="A1490" i="3"/>
  <c r="D1490" i="1"/>
  <c r="B1490" i="1"/>
  <c r="L1490" i="3" s="1"/>
  <c r="E1490" i="1"/>
  <c r="A1391" i="3"/>
  <c r="D1391" i="1"/>
  <c r="B1391" i="1"/>
  <c r="L1391" i="3" s="1"/>
  <c r="E1391" i="1"/>
  <c r="A1278" i="3"/>
  <c r="B1278" i="1"/>
  <c r="L1278" i="3" s="1"/>
  <c r="D1278" i="1"/>
  <c r="E1278" i="1"/>
  <c r="G1278" i="1"/>
  <c r="I1278" i="1" s="1"/>
  <c r="M1278" i="3" s="1"/>
  <c r="F1278" i="1"/>
  <c r="K1278" i="3" s="1"/>
  <c r="A1758" i="3"/>
  <c r="B1758" i="1"/>
  <c r="L1758" i="3" s="1"/>
  <c r="D1758" i="1"/>
  <c r="E1758" i="1"/>
  <c r="C1753" i="3"/>
  <c r="D1753" i="3"/>
  <c r="F1753" i="3"/>
  <c r="G1753" i="3"/>
  <c r="H1753" i="3"/>
  <c r="I1753" i="3"/>
  <c r="A1334" i="3"/>
  <c r="B1334" i="1"/>
  <c r="L1334" i="3" s="1"/>
  <c r="D1334" i="1"/>
  <c r="F1334" i="1"/>
  <c r="K1334" i="3" s="1"/>
  <c r="E1334" i="1"/>
  <c r="B1731" i="3"/>
  <c r="F1731" i="3"/>
  <c r="H1731" i="3"/>
  <c r="G1731" i="3"/>
  <c r="I1731" i="3"/>
  <c r="B1728" i="3"/>
  <c r="C1728" i="3"/>
  <c r="E1728" i="3"/>
  <c r="D1728" i="3"/>
  <c r="F1728" i="3"/>
  <c r="G1728" i="3"/>
  <c r="H1728" i="3"/>
  <c r="I1728" i="3"/>
  <c r="A1704" i="3"/>
  <c r="B1704" i="1"/>
  <c r="L1704" i="3" s="1"/>
  <c r="D1704" i="1"/>
  <c r="E1704" i="1"/>
  <c r="A1644" i="3"/>
  <c r="B1644" i="1"/>
  <c r="L1644" i="3" s="1"/>
  <c r="D1644" i="1"/>
  <c r="E1644" i="1"/>
  <c r="F1644" i="1"/>
  <c r="K1644" i="3" s="1"/>
  <c r="G1644" i="1"/>
  <c r="I1644" i="1" s="1"/>
  <c r="M1644" i="3" s="1"/>
  <c r="A1673" i="3"/>
  <c r="B1673" i="1"/>
  <c r="L1673" i="3" s="1"/>
  <c r="D1673" i="1"/>
  <c r="E1673" i="1"/>
  <c r="F1673" i="1"/>
  <c r="K1673" i="3" s="1"/>
  <c r="G1673" i="1"/>
  <c r="I1673" i="1" s="1"/>
  <c r="M1673" i="3" s="1"/>
  <c r="A1502" i="3"/>
  <c r="B1502" i="1"/>
  <c r="L1502" i="3" s="1"/>
  <c r="D1502" i="1"/>
  <c r="G1502" i="1"/>
  <c r="I1502" i="1" s="1"/>
  <c r="M1502" i="3" s="1"/>
  <c r="E1502" i="1"/>
  <c r="F1502" i="1"/>
  <c r="K1502" i="3" s="1"/>
  <c r="A1688" i="3"/>
  <c r="B1688" i="1"/>
  <c r="L1688" i="3" s="1"/>
  <c r="D1688" i="1"/>
  <c r="E1688" i="1"/>
  <c r="G1688" i="1"/>
  <c r="I1688" i="1" s="1"/>
  <c r="M1688" i="3" s="1"/>
  <c r="F1688" i="1"/>
  <c r="K1688" i="3" s="1"/>
  <c r="F1603" i="3"/>
  <c r="G1603" i="3"/>
  <c r="H1603" i="3"/>
  <c r="I1603" i="3"/>
  <c r="A1496" i="3"/>
  <c r="B1496" i="1"/>
  <c r="L1496" i="3" s="1"/>
  <c r="E1496" i="1"/>
  <c r="G1496" i="1"/>
  <c r="I1496" i="1" s="1"/>
  <c r="M1496" i="3" s="1"/>
  <c r="D1496" i="1"/>
  <c r="F1496" i="1"/>
  <c r="K1496" i="3" s="1"/>
  <c r="A1379" i="3"/>
  <c r="B1379" i="1"/>
  <c r="L1379" i="3" s="1"/>
  <c r="D1379" i="1"/>
  <c r="E1379" i="1"/>
  <c r="G1379" i="1"/>
  <c r="I1379" i="1" s="1"/>
  <c r="M1379" i="3" s="1"/>
  <c r="F1379" i="1"/>
  <c r="K1379" i="3" s="1"/>
  <c r="A1318" i="3"/>
  <c r="B1318" i="1"/>
  <c r="L1318" i="3" s="1"/>
  <c r="D1318" i="1"/>
  <c r="E1318" i="1"/>
  <c r="G1311" i="3"/>
  <c r="F1311" i="3"/>
  <c r="I1311" i="3"/>
  <c r="H1311" i="3"/>
  <c r="F1091" i="3"/>
  <c r="G1091" i="3"/>
  <c r="I1091" i="3"/>
  <c r="H1091" i="3"/>
  <c r="A1416" i="3"/>
  <c r="B1416" i="1"/>
  <c r="L1416" i="3" s="1"/>
  <c r="D1416" i="1"/>
  <c r="E1416" i="1"/>
  <c r="A1363" i="3"/>
  <c r="B1363" i="1"/>
  <c r="L1363" i="3" s="1"/>
  <c r="D1363" i="1"/>
  <c r="E1363" i="1"/>
  <c r="F1363" i="1"/>
  <c r="K1363" i="3" s="1"/>
  <c r="G1363" i="1"/>
  <c r="I1363" i="1" s="1"/>
  <c r="M1363" i="3" s="1"/>
  <c r="A1305" i="3"/>
  <c r="B1305" i="1"/>
  <c r="L1305" i="3" s="1"/>
  <c r="D1305" i="1"/>
  <c r="E1305" i="1"/>
  <c r="F1294" i="3"/>
  <c r="H1294" i="3"/>
  <c r="G1294" i="3"/>
  <c r="I1294" i="3"/>
  <c r="A1147" i="3"/>
  <c r="B1147" i="1"/>
  <c r="L1147" i="3" s="1"/>
  <c r="D1147" i="1"/>
  <c r="E1147" i="1"/>
  <c r="G1147" i="1"/>
  <c r="I1147" i="1" s="1"/>
  <c r="M1147" i="3" s="1"/>
  <c r="F1147" i="1"/>
  <c r="K1147" i="3" s="1"/>
  <c r="A1101" i="3"/>
  <c r="B1101" i="1"/>
  <c r="L1101" i="3" s="1"/>
  <c r="D1101" i="1"/>
  <c r="E1101" i="1"/>
  <c r="F1097" i="3"/>
  <c r="G1097" i="3"/>
  <c r="H1097" i="3"/>
  <c r="I1097" i="3"/>
  <c r="F1022" i="3"/>
  <c r="G1022" i="3"/>
  <c r="H1022" i="3"/>
  <c r="I1022" i="3"/>
  <c r="A975" i="3"/>
  <c r="B975" i="1"/>
  <c r="L975" i="3" s="1"/>
  <c r="E975" i="1"/>
  <c r="D975" i="1"/>
  <c r="B901" i="3"/>
  <c r="C901" i="3"/>
  <c r="F901" i="3"/>
  <c r="G901" i="3"/>
  <c r="H901" i="3"/>
  <c r="I901" i="3"/>
  <c r="A1038" i="3"/>
  <c r="B1038" i="1"/>
  <c r="L1038" i="3" s="1"/>
  <c r="D1038" i="1"/>
  <c r="G1038" i="1"/>
  <c r="I1038" i="1" s="1"/>
  <c r="M1038" i="3" s="1"/>
  <c r="F1038" i="1"/>
  <c r="K1038" i="3" s="1"/>
  <c r="E1038" i="1"/>
  <c r="A1558" i="3"/>
  <c r="B1558" i="1"/>
  <c r="L1558" i="3" s="1"/>
  <c r="D1558" i="1"/>
  <c r="E1558" i="1"/>
  <c r="A1458" i="3"/>
  <c r="D1458" i="1"/>
  <c r="B1458" i="1"/>
  <c r="L1458" i="3" s="1"/>
  <c r="E1458" i="1"/>
  <c r="G1458" i="1"/>
  <c r="I1458" i="1" s="1"/>
  <c r="M1458" i="3" s="1"/>
  <c r="A1435" i="3"/>
  <c r="B1435" i="1"/>
  <c r="L1435" i="3" s="1"/>
  <c r="D1435" i="1"/>
  <c r="E1435" i="1"/>
  <c r="A1059" i="3"/>
  <c r="B1059" i="1"/>
  <c r="L1059" i="3" s="1"/>
  <c r="D1059" i="1"/>
  <c r="E1059" i="1"/>
  <c r="F1059" i="1"/>
  <c r="K1059" i="3" s="1"/>
  <c r="A1104" i="3"/>
  <c r="B1104" i="1"/>
  <c r="L1104" i="3" s="1"/>
  <c r="D1104" i="1"/>
  <c r="E1104" i="1"/>
  <c r="G1104" i="1"/>
  <c r="I1104" i="1" s="1"/>
  <c r="M1104" i="3" s="1"/>
  <c r="F1104" i="1"/>
  <c r="K1104" i="3" s="1"/>
  <c r="F1006" i="3"/>
  <c r="G1006" i="3"/>
  <c r="H1006" i="3"/>
  <c r="I1006" i="3"/>
  <c r="A942" i="3"/>
  <c r="B942" i="1"/>
  <c r="L942" i="3" s="1"/>
  <c r="D942" i="1"/>
  <c r="E942" i="1"/>
  <c r="C925" i="3"/>
  <c r="F925" i="3"/>
  <c r="G925" i="3"/>
  <c r="H925" i="3"/>
  <c r="I925" i="3"/>
  <c r="A1724" i="3"/>
  <c r="B1724" i="1"/>
  <c r="L1724" i="3" s="1"/>
  <c r="D1724" i="1"/>
  <c r="E1724" i="1"/>
  <c r="F1724" i="1"/>
  <c r="K1724" i="3" s="1"/>
  <c r="G1724" i="1"/>
  <c r="I1724" i="1" s="1"/>
  <c r="M1724" i="3" s="1"/>
  <c r="B1605" i="3"/>
  <c r="C1605" i="3"/>
  <c r="E1605" i="3"/>
  <c r="F1605" i="3"/>
  <c r="H1605" i="3"/>
  <c r="G1605" i="3"/>
  <c r="I1605" i="3"/>
  <c r="F1586" i="3"/>
  <c r="G1586" i="3"/>
  <c r="H1586" i="3"/>
  <c r="I1586" i="3"/>
  <c r="A1512" i="3"/>
  <c r="B1512" i="1"/>
  <c r="L1512" i="3" s="1"/>
  <c r="D1512" i="1"/>
  <c r="G1512" i="1"/>
  <c r="I1512" i="1" s="1"/>
  <c r="M1512" i="3" s="1"/>
  <c r="E1512" i="1"/>
  <c r="F1512" i="1"/>
  <c r="K1512" i="3" s="1"/>
  <c r="B1484" i="3"/>
  <c r="C1484" i="3"/>
  <c r="D1484" i="3"/>
  <c r="E1484" i="3"/>
  <c r="F1484" i="3"/>
  <c r="G1484" i="3"/>
  <c r="H1484" i="3"/>
  <c r="I1484" i="3"/>
  <c r="A1399" i="3"/>
  <c r="B1399" i="1"/>
  <c r="L1399" i="3" s="1"/>
  <c r="D1399" i="1"/>
  <c r="E1399" i="1"/>
  <c r="F1399" i="1"/>
  <c r="K1399" i="3" s="1"/>
  <c r="G1399" i="1"/>
  <c r="I1399" i="1" s="1"/>
  <c r="M1399" i="3" s="1"/>
  <c r="A1326" i="3"/>
  <c r="B1326" i="1"/>
  <c r="L1326" i="3" s="1"/>
  <c r="D1326" i="1"/>
  <c r="E1326" i="1"/>
  <c r="F1326" i="1"/>
  <c r="K1326" i="3" s="1"/>
  <c r="G1326" i="1"/>
  <c r="I1326" i="1" s="1"/>
  <c r="M1326" i="3" s="1"/>
  <c r="A1285" i="3"/>
  <c r="B1285" i="1"/>
  <c r="L1285" i="3" s="1"/>
  <c r="E1285" i="1"/>
  <c r="D1285" i="1"/>
  <c r="F1285" i="1"/>
  <c r="K1285" i="3" s="1"/>
  <c r="G1285" i="1"/>
  <c r="I1285" i="1" s="1"/>
  <c r="M1285" i="3" s="1"/>
  <c r="A1281" i="3"/>
  <c r="B1281" i="1"/>
  <c r="L1281" i="3" s="1"/>
  <c r="D1281" i="1"/>
  <c r="F1281" i="1"/>
  <c r="K1281" i="3" s="1"/>
  <c r="E1281" i="1"/>
  <c r="G1281" i="1"/>
  <c r="I1281" i="1" s="1"/>
  <c r="M1281" i="3" s="1"/>
  <c r="A1251" i="3"/>
  <c r="B1251" i="1"/>
  <c r="L1251" i="3" s="1"/>
  <c r="D1251" i="1"/>
  <c r="E1251" i="1"/>
  <c r="G1251" i="1"/>
  <c r="I1251" i="1" s="1"/>
  <c r="M1251" i="3" s="1"/>
  <c r="F1251" i="1"/>
  <c r="K1251" i="3" s="1"/>
  <c r="A1143" i="3"/>
  <c r="B1143" i="1"/>
  <c r="L1143" i="3" s="1"/>
  <c r="D1143" i="1"/>
  <c r="E1143" i="1"/>
  <c r="F1143" i="1"/>
  <c r="K1143" i="3" s="1"/>
  <c r="G1143" i="1"/>
  <c r="I1143" i="1" s="1"/>
  <c r="M1143" i="3" s="1"/>
  <c r="A939" i="3"/>
  <c r="B939" i="1"/>
  <c r="L939" i="3" s="1"/>
  <c r="D939" i="1"/>
  <c r="E939" i="1"/>
  <c r="A1076" i="3"/>
  <c r="B1076" i="1"/>
  <c r="L1076" i="3" s="1"/>
  <c r="E1076" i="1"/>
  <c r="D1076" i="1"/>
  <c r="A983" i="3"/>
  <c r="B983" i="1"/>
  <c r="L983" i="3" s="1"/>
  <c r="E983" i="1"/>
  <c r="D983" i="1"/>
  <c r="F983" i="1"/>
  <c r="K983" i="3" s="1"/>
  <c r="B973" i="3"/>
  <c r="C973" i="3"/>
  <c r="D973" i="3"/>
  <c r="E973" i="3"/>
  <c r="F973" i="3"/>
  <c r="G973" i="3"/>
  <c r="H973" i="3"/>
  <c r="I973" i="3"/>
  <c r="A950" i="3"/>
  <c r="B950" i="1"/>
  <c r="L950" i="3" s="1"/>
  <c r="D950" i="1"/>
  <c r="E950" i="1"/>
  <c r="A940" i="3"/>
  <c r="B940" i="1"/>
  <c r="L940" i="3" s="1"/>
  <c r="E940" i="1"/>
  <c r="D940" i="1"/>
  <c r="A1411" i="3"/>
  <c r="B1411" i="1"/>
  <c r="L1411" i="3" s="1"/>
  <c r="D1411" i="1"/>
  <c r="E1411" i="1"/>
  <c r="G1411" i="1"/>
  <c r="I1411" i="1" s="1"/>
  <c r="M1411" i="3" s="1"/>
  <c r="F1396" i="1"/>
  <c r="K1396" i="3" s="1"/>
  <c r="C1396" i="3"/>
  <c r="A1708" i="3"/>
  <c r="B1708" i="1"/>
  <c r="L1708" i="3" s="1"/>
  <c r="E1708" i="1"/>
  <c r="D1708" i="1"/>
  <c r="D1107" i="3"/>
  <c r="E1107" i="3"/>
  <c r="F1107" i="3"/>
  <c r="G1107" i="3"/>
  <c r="I1107" i="3"/>
  <c r="H1107" i="3"/>
  <c r="A1030" i="3"/>
  <c r="B1030" i="1"/>
  <c r="L1030" i="3" s="1"/>
  <c r="E1030" i="1"/>
  <c r="D1030" i="1"/>
  <c r="A1714" i="3"/>
  <c r="B1714" i="1"/>
  <c r="L1714" i="3" s="1"/>
  <c r="E1714" i="1"/>
  <c r="D1714" i="1"/>
  <c r="F1714" i="1"/>
  <c r="K1714" i="3" s="1"/>
  <c r="G1420" i="1"/>
  <c r="I1420" i="1" s="1"/>
  <c r="M1420" i="3" s="1"/>
  <c r="A1214" i="3"/>
  <c r="B1214" i="1"/>
  <c r="L1214" i="3" s="1"/>
  <c r="D1214" i="1"/>
  <c r="E1214" i="1"/>
  <c r="A1154" i="3"/>
  <c r="B1154" i="1"/>
  <c r="L1154" i="3" s="1"/>
  <c r="D1154" i="1"/>
  <c r="E1154" i="1"/>
  <c r="F1154" i="1"/>
  <c r="K1154" i="3" s="1"/>
  <c r="G1154" i="1"/>
  <c r="I1154" i="1" s="1"/>
  <c r="M1154" i="3" s="1"/>
  <c r="A1129" i="3"/>
  <c r="B1129" i="1"/>
  <c r="L1129" i="3" s="1"/>
  <c r="E1129" i="1"/>
  <c r="D1129" i="1"/>
  <c r="F1102" i="3"/>
  <c r="G1102" i="3"/>
  <c r="H1102" i="3"/>
  <c r="I1102" i="3"/>
  <c r="A1069" i="3"/>
  <c r="B1069" i="1"/>
  <c r="L1069" i="3" s="1"/>
  <c r="D1069" i="1"/>
  <c r="E1069" i="1"/>
  <c r="A1020" i="3"/>
  <c r="B1020" i="1"/>
  <c r="L1020" i="3" s="1"/>
  <c r="E1020" i="1"/>
  <c r="D1020" i="1"/>
  <c r="A1313" i="3"/>
  <c r="B1313" i="1"/>
  <c r="L1313" i="3" s="1"/>
  <c r="E1313" i="1"/>
  <c r="D1313" i="1"/>
  <c r="F1313" i="1"/>
  <c r="K1313" i="3" s="1"/>
  <c r="G1313" i="1"/>
  <c r="I1313" i="1" s="1"/>
  <c r="M1313" i="3" s="1"/>
  <c r="A1297" i="3"/>
  <c r="B1297" i="1"/>
  <c r="L1297" i="3" s="1"/>
  <c r="E1297" i="1"/>
  <c r="F1297" i="1"/>
  <c r="K1297" i="3" s="1"/>
  <c r="D1297" i="1"/>
  <c r="G1297" i="1"/>
  <c r="I1297" i="1" s="1"/>
  <c r="M1297" i="3" s="1"/>
  <c r="A1266" i="3"/>
  <c r="D1266" i="1"/>
  <c r="B1266" i="1"/>
  <c r="L1266" i="3" s="1"/>
  <c r="E1266" i="1"/>
  <c r="G1266" i="1"/>
  <c r="I1266" i="1" s="1"/>
  <c r="M1266" i="3" s="1"/>
  <c r="F1266" i="1"/>
  <c r="K1266" i="3" s="1"/>
  <c r="F1248" i="1"/>
  <c r="K1248" i="3" s="1"/>
  <c r="A1115" i="3"/>
  <c r="B1115" i="1"/>
  <c r="L1115" i="3" s="1"/>
  <c r="D1115" i="1"/>
  <c r="E1115" i="1"/>
  <c r="G1115" i="1"/>
  <c r="I1115" i="1" s="1"/>
  <c r="M1115" i="3" s="1"/>
  <c r="A1067" i="3"/>
  <c r="B1067" i="1"/>
  <c r="L1067" i="3" s="1"/>
  <c r="D1067" i="1"/>
  <c r="E1067" i="1"/>
  <c r="F971" i="3"/>
  <c r="G971" i="3"/>
  <c r="H971" i="3"/>
  <c r="I971" i="3"/>
  <c r="A955" i="3"/>
  <c r="B955" i="1"/>
  <c r="L955" i="3" s="1"/>
  <c r="D955" i="1"/>
  <c r="E955" i="1"/>
  <c r="A904" i="3"/>
  <c r="B904" i="1"/>
  <c r="L904" i="3" s="1"/>
  <c r="D904" i="1"/>
  <c r="E904" i="1"/>
  <c r="A900" i="3"/>
  <c r="B900" i="1"/>
  <c r="L900" i="3" s="1"/>
  <c r="E900" i="1"/>
  <c r="D900" i="1"/>
  <c r="G900" i="1"/>
  <c r="I900" i="1" s="1"/>
  <c r="M900" i="3" s="1"/>
  <c r="F900" i="1"/>
  <c r="K900" i="3" s="1"/>
  <c r="F1485" i="3"/>
  <c r="H1485" i="3"/>
  <c r="G1485" i="3"/>
  <c r="I1485" i="3"/>
  <c r="F1282" i="1"/>
  <c r="K1282" i="3" s="1"/>
  <c r="E1282" i="3"/>
  <c r="A1223" i="3"/>
  <c r="B1223" i="1"/>
  <c r="L1223" i="3" s="1"/>
  <c r="D1223" i="1"/>
  <c r="E1223" i="1"/>
  <c r="F1146" i="3"/>
  <c r="G1146" i="3"/>
  <c r="H1146" i="3"/>
  <c r="I1146" i="3"/>
  <c r="A1126" i="3"/>
  <c r="B1126" i="1"/>
  <c r="L1126" i="3" s="1"/>
  <c r="D1126" i="1"/>
  <c r="E1126" i="1"/>
  <c r="C1123" i="3"/>
  <c r="D1123" i="3"/>
  <c r="E1123" i="3"/>
  <c r="F1123" i="3"/>
  <c r="G1123" i="3"/>
  <c r="I1123" i="3"/>
  <c r="H1123" i="3"/>
  <c r="F1602" i="3"/>
  <c r="G1602" i="3"/>
  <c r="H1602" i="3"/>
  <c r="I1602" i="3"/>
  <c r="A1545" i="3"/>
  <c r="B1545" i="1"/>
  <c r="L1545" i="3" s="1"/>
  <c r="D1545" i="1"/>
  <c r="E1545" i="1"/>
  <c r="A1519" i="3"/>
  <c r="B1519" i="1"/>
  <c r="L1519" i="3" s="1"/>
  <c r="D1519" i="1"/>
  <c r="E1519" i="1"/>
  <c r="B1459" i="3"/>
  <c r="C1459" i="3"/>
  <c r="D1459" i="3"/>
  <c r="E1459" i="3"/>
  <c r="F1459" i="3"/>
  <c r="G1459" i="3"/>
  <c r="H1459" i="3"/>
  <c r="I1459" i="3"/>
  <c r="A1319" i="3"/>
  <c r="B1319" i="1"/>
  <c r="L1319" i="3" s="1"/>
  <c r="D1319" i="1"/>
  <c r="E1319" i="1"/>
  <c r="F1319" i="1"/>
  <c r="K1319" i="3" s="1"/>
  <c r="G1319" i="1"/>
  <c r="I1319" i="1" s="1"/>
  <c r="M1319" i="3" s="1"/>
  <c r="F1130" i="3"/>
  <c r="G1130" i="3"/>
  <c r="H1130" i="3"/>
  <c r="I1130" i="3"/>
  <c r="A1050" i="3"/>
  <c r="D1050" i="1"/>
  <c r="B1050" i="1"/>
  <c r="L1050" i="3" s="1"/>
  <c r="E1050" i="1"/>
  <c r="F1046" i="3"/>
  <c r="G1046" i="3"/>
  <c r="H1046" i="3"/>
  <c r="I1046" i="3"/>
  <c r="A1040" i="3"/>
  <c r="B1040" i="1"/>
  <c r="L1040" i="3" s="1"/>
  <c r="D1040" i="1"/>
  <c r="E1040" i="1"/>
  <c r="F1040" i="1"/>
  <c r="K1040" i="3" s="1"/>
  <c r="F1039" i="3"/>
  <c r="G1039" i="3"/>
  <c r="H1039" i="3"/>
  <c r="I1039" i="3"/>
  <c r="A930" i="3"/>
  <c r="D930" i="1"/>
  <c r="B930" i="1"/>
  <c r="L930" i="3" s="1"/>
  <c r="E930" i="1"/>
  <c r="A1198" i="3"/>
  <c r="B1198" i="1"/>
  <c r="L1198" i="3" s="1"/>
  <c r="D1198" i="1"/>
  <c r="E1198" i="1"/>
  <c r="F1171" i="3"/>
  <c r="G1171" i="3"/>
  <c r="I1171" i="3"/>
  <c r="H1171" i="3"/>
  <c r="A1062" i="3"/>
  <c r="B1062" i="1"/>
  <c r="L1062" i="3" s="1"/>
  <c r="D1062" i="1"/>
  <c r="E1062" i="1"/>
  <c r="A1552" i="3"/>
  <c r="B1552" i="1"/>
  <c r="L1552" i="3" s="1"/>
  <c r="D1552" i="1"/>
  <c r="E1552" i="1"/>
  <c r="C1128" i="1"/>
  <c r="F917" i="1"/>
  <c r="K917" i="3" s="1"/>
  <c r="A1766" i="3"/>
  <c r="B1766" i="1"/>
  <c r="L1766" i="3" s="1"/>
  <c r="D1766" i="1"/>
  <c r="E1766" i="1"/>
  <c r="A1713" i="3"/>
  <c r="B1713" i="1"/>
  <c r="L1713" i="3" s="1"/>
  <c r="D1713" i="1"/>
  <c r="E1713" i="1"/>
  <c r="A1660" i="3"/>
  <c r="B1660" i="1"/>
  <c r="L1660" i="3" s="1"/>
  <c r="D1660" i="1"/>
  <c r="E1660" i="1"/>
  <c r="F1660" i="1"/>
  <c r="K1660" i="3" s="1"/>
  <c r="G1660" i="1"/>
  <c r="I1660" i="1" s="1"/>
  <c r="M1660" i="3" s="1"/>
  <c r="A1615" i="3"/>
  <c r="B1615" i="1"/>
  <c r="L1615" i="3" s="1"/>
  <c r="E1615" i="1"/>
  <c r="D1615" i="1"/>
  <c r="F1577" i="3"/>
  <c r="G1577" i="3"/>
  <c r="H1577" i="3"/>
  <c r="I1577" i="3"/>
  <c r="A1755" i="3"/>
  <c r="B1755" i="1"/>
  <c r="L1755" i="3" s="1"/>
  <c r="E1755" i="1"/>
  <c r="D1755" i="1"/>
  <c r="F1755" i="1"/>
  <c r="K1755" i="3" s="1"/>
  <c r="G1755" i="1"/>
  <c r="I1755" i="1" s="1"/>
  <c r="M1755" i="3" s="1"/>
  <c r="F1710" i="3"/>
  <c r="G1710" i="3"/>
  <c r="H1710" i="3"/>
  <c r="I1710" i="3"/>
  <c r="A1685" i="3"/>
  <c r="B1685" i="1"/>
  <c r="L1685" i="3" s="1"/>
  <c r="D1685" i="1"/>
  <c r="E1685" i="1"/>
  <c r="C1623" i="3"/>
  <c r="E1623" i="3"/>
  <c r="F1623" i="3"/>
  <c r="G1623" i="3"/>
  <c r="I1623" i="3"/>
  <c r="F1509" i="3"/>
  <c r="H1509" i="3"/>
  <c r="G1509" i="3"/>
  <c r="I1509" i="3"/>
  <c r="B1499" i="3"/>
  <c r="G1499" i="3"/>
  <c r="F1499" i="3"/>
  <c r="H1499" i="3"/>
  <c r="I1499" i="3"/>
  <c r="G1464" i="3"/>
  <c r="A1419" i="3"/>
  <c r="B1419" i="1"/>
  <c r="L1419" i="3" s="1"/>
  <c r="D1419" i="1"/>
  <c r="E1419" i="1"/>
  <c r="F1419" i="1"/>
  <c r="K1419" i="3" s="1"/>
  <c r="G1419" i="1"/>
  <c r="I1419" i="1" s="1"/>
  <c r="M1419" i="3" s="1"/>
  <c r="F1331" i="1"/>
  <c r="K1331" i="3" s="1"/>
  <c r="G1331" i="1"/>
  <c r="I1331" i="1" s="1"/>
  <c r="M1331" i="3" s="1"/>
  <c r="F1299" i="3"/>
  <c r="G1299" i="3"/>
  <c r="I1299" i="3"/>
  <c r="H1299" i="3"/>
  <c r="A1271" i="3"/>
  <c r="B1271" i="1"/>
  <c r="L1271" i="3" s="1"/>
  <c r="D1271" i="1"/>
  <c r="E1271" i="1"/>
  <c r="F1271" i="1"/>
  <c r="K1271" i="3" s="1"/>
  <c r="G1271" i="1"/>
  <c r="I1271" i="1" s="1"/>
  <c r="M1271" i="3" s="1"/>
  <c r="A1231" i="3"/>
  <c r="B1231" i="1"/>
  <c r="L1231" i="3" s="1"/>
  <c r="E1231" i="1"/>
  <c r="D1231" i="1"/>
  <c r="A1221" i="3"/>
  <c r="B1221" i="1"/>
  <c r="L1221" i="3" s="1"/>
  <c r="D1221" i="1"/>
  <c r="E1221" i="1"/>
  <c r="A944" i="3"/>
  <c r="B944" i="1"/>
  <c r="L944" i="3" s="1"/>
  <c r="D944" i="1"/>
  <c r="E944" i="1"/>
  <c r="F943" i="3"/>
  <c r="G943" i="3"/>
  <c r="H943" i="3"/>
  <c r="I943" i="3"/>
  <c r="A1599" i="3"/>
  <c r="B1599" i="1"/>
  <c r="L1599" i="3" s="1"/>
  <c r="E1599" i="1"/>
  <c r="D1599" i="1"/>
  <c r="F1599" i="1"/>
  <c r="K1599" i="3" s="1"/>
  <c r="F1590" i="3"/>
  <c r="G1590" i="3"/>
  <c r="H1590" i="3"/>
  <c r="I1590" i="3"/>
  <c r="H1389" i="3"/>
  <c r="G1389" i="3"/>
  <c r="A1737" i="3"/>
  <c r="B1737" i="1"/>
  <c r="L1737" i="3" s="1"/>
  <c r="D1737" i="1"/>
  <c r="E1737" i="1"/>
  <c r="F1736" i="3"/>
  <c r="G1736" i="3"/>
  <c r="H1736" i="3"/>
  <c r="I1736" i="3"/>
  <c r="A1544" i="3"/>
  <c r="B1544" i="1"/>
  <c r="L1544" i="3" s="1"/>
  <c r="D1544" i="1"/>
  <c r="E1544" i="1"/>
  <c r="A1504" i="3"/>
  <c r="B1504" i="1"/>
  <c r="L1504" i="3" s="1"/>
  <c r="E1504" i="1"/>
  <c r="D1504" i="1"/>
  <c r="A1227" i="3"/>
  <c r="B1227" i="1"/>
  <c r="L1227" i="3" s="1"/>
  <c r="D1227" i="1"/>
  <c r="E1227" i="1"/>
  <c r="F1227" i="1"/>
  <c r="K1227" i="3" s="1"/>
  <c r="G1227" i="1"/>
  <c r="I1227" i="1" s="1"/>
  <c r="M1227" i="3" s="1"/>
  <c r="A1727" i="3"/>
  <c r="B1727" i="1"/>
  <c r="L1727" i="3" s="1"/>
  <c r="D1727" i="1"/>
  <c r="E1727" i="1"/>
  <c r="F1727" i="1"/>
  <c r="K1727" i="3" s="1"/>
  <c r="G1727" i="1"/>
  <c r="I1727" i="1" s="1"/>
  <c r="M1727" i="3" s="1"/>
  <c r="A1763" i="3"/>
  <c r="B1763" i="1"/>
  <c r="L1763" i="3" s="1"/>
  <c r="D1763" i="1"/>
  <c r="E1763" i="1"/>
  <c r="G1763" i="1"/>
  <c r="I1763" i="1" s="1"/>
  <c r="M1763" i="3" s="1"/>
  <c r="F1763" i="1"/>
  <c r="K1763" i="3" s="1"/>
  <c r="B1726" i="3"/>
  <c r="C1726" i="3"/>
  <c r="D1726" i="3"/>
  <c r="E1726" i="3"/>
  <c r="F1726" i="3"/>
  <c r="H1726" i="3"/>
  <c r="G1726" i="3"/>
  <c r="I1726" i="3"/>
  <c r="A1701" i="3"/>
  <c r="B1701" i="1"/>
  <c r="L1701" i="3" s="1"/>
  <c r="D1701" i="1"/>
  <c r="E1701" i="1"/>
  <c r="G1701" i="1"/>
  <c r="I1701" i="1" s="1"/>
  <c r="M1701" i="3" s="1"/>
  <c r="A1356" i="3"/>
  <c r="B1356" i="1"/>
  <c r="L1356" i="3" s="1"/>
  <c r="D1356" i="1"/>
  <c r="E1356" i="1"/>
  <c r="F1356" i="1"/>
  <c r="K1356" i="3" s="1"/>
  <c r="G1356" i="1"/>
  <c r="I1356" i="1" s="1"/>
  <c r="M1356" i="3" s="1"/>
  <c r="A1194" i="3"/>
  <c r="B1194" i="1"/>
  <c r="L1194" i="3" s="1"/>
  <c r="C1194" i="1"/>
  <c r="D1194" i="1"/>
  <c r="E1194" i="1"/>
  <c r="A1142" i="3"/>
  <c r="B1142" i="1"/>
  <c r="L1142" i="3" s="1"/>
  <c r="D1142" i="1"/>
  <c r="E1142" i="1"/>
  <c r="A1081" i="3"/>
  <c r="B1081" i="1"/>
  <c r="L1081" i="3" s="1"/>
  <c r="D1081" i="1"/>
  <c r="F1081" i="1"/>
  <c r="K1081" i="3" s="1"/>
  <c r="E1081" i="1"/>
  <c r="A1698" i="3"/>
  <c r="B1698" i="1"/>
  <c r="L1698" i="3" s="1"/>
  <c r="E1698" i="1"/>
  <c r="D1698" i="1"/>
  <c r="F1524" i="3"/>
  <c r="G1524" i="3"/>
  <c r="H1524" i="3"/>
  <c r="I1524" i="3"/>
  <c r="A1335" i="3"/>
  <c r="B1335" i="1"/>
  <c r="L1335" i="3" s="1"/>
  <c r="D1335" i="1"/>
  <c r="E1335" i="1"/>
  <c r="F1335" i="1"/>
  <c r="K1335" i="3" s="1"/>
  <c r="G1335" i="1"/>
  <c r="I1335" i="1" s="1"/>
  <c r="M1335" i="3" s="1"/>
  <c r="A1286" i="3"/>
  <c r="B1286" i="1"/>
  <c r="L1286" i="3" s="1"/>
  <c r="D1286" i="1"/>
  <c r="E1286" i="1"/>
  <c r="G1286" i="1"/>
  <c r="I1286" i="1" s="1"/>
  <c r="M1286" i="3" s="1"/>
  <c r="F1286" i="1"/>
  <c r="K1286" i="3" s="1"/>
  <c r="A1193" i="3"/>
  <c r="B1193" i="1"/>
  <c r="L1193" i="3" s="1"/>
  <c r="D1193" i="1"/>
  <c r="F1193" i="1"/>
  <c r="K1193" i="3" s="1"/>
  <c r="E1193" i="1"/>
  <c r="G1193" i="1"/>
  <c r="I1193" i="1" s="1"/>
  <c r="M1193" i="3" s="1"/>
  <c r="A1029" i="3"/>
  <c r="B1029" i="1"/>
  <c r="L1029" i="3" s="1"/>
  <c r="D1029" i="1"/>
  <c r="E1029" i="1"/>
  <c r="F1029" i="1"/>
  <c r="K1029" i="3" s="1"/>
  <c r="G1029" i="1"/>
  <c r="I1029" i="1" s="1"/>
  <c r="M1029" i="3" s="1"/>
  <c r="G1187" i="1"/>
  <c r="I1187" i="1" s="1"/>
  <c r="M1187" i="3" s="1"/>
  <c r="A1018" i="3"/>
  <c r="D1018" i="1"/>
  <c r="B1018" i="1"/>
  <c r="L1018" i="3" s="1"/>
  <c r="E1018" i="1"/>
  <c r="A958" i="3"/>
  <c r="B958" i="1"/>
  <c r="L958" i="3" s="1"/>
  <c r="D958" i="1"/>
  <c r="E958" i="1"/>
  <c r="F958" i="1"/>
  <c r="K958" i="3" s="1"/>
  <c r="B917" i="3"/>
  <c r="C917" i="3"/>
  <c r="D917" i="3"/>
  <c r="E917" i="3"/>
  <c r="F917" i="3"/>
  <c r="G917" i="3"/>
  <c r="H917" i="3"/>
  <c r="I917" i="3"/>
  <c r="A1541" i="3"/>
  <c r="B1541" i="1"/>
  <c r="L1541" i="3" s="1"/>
  <c r="E1541" i="1"/>
  <c r="D1541" i="1"/>
  <c r="F1541" i="1"/>
  <c r="K1541" i="3" s="1"/>
  <c r="G1541" i="1"/>
  <c r="I1541" i="1" s="1"/>
  <c r="M1541" i="3" s="1"/>
  <c r="A1413" i="3"/>
  <c r="B1413" i="1"/>
  <c r="L1413" i="3" s="1"/>
  <c r="D1413" i="1"/>
  <c r="E1413" i="1"/>
  <c r="A1369" i="3"/>
  <c r="B1369" i="1"/>
  <c r="L1369" i="3" s="1"/>
  <c r="D1369" i="1"/>
  <c r="E1369" i="1"/>
  <c r="F1369" i="1"/>
  <c r="K1369" i="3" s="1"/>
  <c r="A1346" i="3"/>
  <c r="B1346" i="1"/>
  <c r="L1346" i="3" s="1"/>
  <c r="D1346" i="1"/>
  <c r="E1346" i="1"/>
  <c r="G1346" i="1"/>
  <c r="I1346" i="1" s="1"/>
  <c r="M1346" i="3" s="1"/>
  <c r="A1184" i="3"/>
  <c r="B1184" i="1"/>
  <c r="L1184" i="3" s="1"/>
  <c r="D1184" i="1"/>
  <c r="E1184" i="1"/>
  <c r="G1184" i="1"/>
  <c r="I1184" i="1" s="1"/>
  <c r="M1184" i="3" s="1"/>
  <c r="F1184" i="1"/>
  <c r="K1184" i="3" s="1"/>
  <c r="A1000" i="3"/>
  <c r="B1000" i="1"/>
  <c r="L1000" i="3" s="1"/>
  <c r="D1000" i="1"/>
  <c r="E1000" i="1"/>
  <c r="G1000" i="1"/>
  <c r="I1000" i="1" s="1"/>
  <c r="M1000" i="3" s="1"/>
  <c r="F1000" i="1"/>
  <c r="K1000" i="3" s="1"/>
  <c r="A1001" i="3"/>
  <c r="B1001" i="1"/>
  <c r="L1001" i="3" s="1"/>
  <c r="D1001" i="1"/>
  <c r="E1001" i="1"/>
  <c r="A922" i="3"/>
  <c r="D922" i="1"/>
  <c r="B922" i="1"/>
  <c r="L922" i="3" s="1"/>
  <c r="E922" i="1"/>
  <c r="A1764" i="3"/>
  <c r="B1764" i="1"/>
  <c r="L1764" i="3" s="1"/>
  <c r="D1764" i="1"/>
  <c r="E1764" i="1"/>
  <c r="B1754" i="3"/>
  <c r="C1754" i="3"/>
  <c r="D1754" i="3"/>
  <c r="E1754" i="3"/>
  <c r="F1754" i="3"/>
  <c r="G1754" i="3"/>
  <c r="H1754" i="3"/>
  <c r="I1754" i="3"/>
  <c r="A1596" i="3"/>
  <c r="B1596" i="1"/>
  <c r="L1596" i="3" s="1"/>
  <c r="E1596" i="1"/>
  <c r="D1596" i="1"/>
  <c r="A1593" i="3"/>
  <c r="B1593" i="1"/>
  <c r="L1593" i="3" s="1"/>
  <c r="D1593" i="1"/>
  <c r="F1593" i="1"/>
  <c r="K1593" i="3" s="1"/>
  <c r="E1593" i="1"/>
  <c r="G1593" i="1"/>
  <c r="I1593" i="1" s="1"/>
  <c r="M1593" i="3" s="1"/>
  <c r="A1578" i="3"/>
  <c r="B1578" i="1"/>
  <c r="L1578" i="3" s="1"/>
  <c r="D1578" i="1"/>
  <c r="E1578" i="1"/>
  <c r="G1451" i="3"/>
  <c r="F1451" i="3"/>
  <c r="H1451" i="3"/>
  <c r="I1451" i="3"/>
  <c r="G1369" i="1"/>
  <c r="I1369" i="1" s="1"/>
  <c r="M1369" i="3" s="1"/>
  <c r="F1270" i="1"/>
  <c r="K1270" i="3" s="1"/>
  <c r="A1217" i="3"/>
  <c r="B1217" i="1"/>
  <c r="L1217" i="3" s="1"/>
  <c r="D1217" i="1"/>
  <c r="E1217" i="1"/>
  <c r="A1109" i="3"/>
  <c r="B1109" i="1"/>
  <c r="L1109" i="3" s="1"/>
  <c r="D1109" i="1"/>
  <c r="E1109" i="1"/>
  <c r="A986" i="3"/>
  <c r="D986" i="1"/>
  <c r="B986" i="1"/>
  <c r="L986" i="3" s="1"/>
  <c r="E986" i="1"/>
  <c r="F986" i="1"/>
  <c r="K986" i="3" s="1"/>
  <c r="F1550" i="3"/>
  <c r="H1550" i="3"/>
  <c r="G1550" i="3"/>
  <c r="I1550" i="3"/>
  <c r="A1121" i="3"/>
  <c r="B1121" i="1"/>
  <c r="L1121" i="3" s="1"/>
  <c r="E1121" i="1"/>
  <c r="D1121" i="1"/>
  <c r="F1060" i="3"/>
  <c r="G1060" i="3"/>
  <c r="I1060" i="3"/>
  <c r="H1060" i="3"/>
  <c r="A952" i="3"/>
  <c r="B952" i="1"/>
  <c r="L952" i="3" s="1"/>
  <c r="D952" i="1"/>
  <c r="E952" i="1"/>
  <c r="G1238" i="1"/>
  <c r="I1238" i="1" s="1"/>
  <c r="M1238" i="3" s="1"/>
  <c r="A1718" i="3"/>
  <c r="B1718" i="1"/>
  <c r="L1718" i="3" s="1"/>
  <c r="D1718" i="1"/>
  <c r="E1718" i="1"/>
  <c r="F1718" i="1"/>
  <c r="K1718" i="3" s="1"/>
  <c r="G1718" i="1"/>
  <c r="I1718" i="1" s="1"/>
  <c r="M1718" i="3" s="1"/>
  <c r="A1699" i="3"/>
  <c r="B1699" i="1"/>
  <c r="L1699" i="3" s="1"/>
  <c r="D1699" i="1"/>
  <c r="E1699" i="1"/>
  <c r="F1570" i="3"/>
  <c r="G1570" i="3"/>
  <c r="H1570" i="3"/>
  <c r="I1570" i="3"/>
  <c r="I1533" i="3"/>
  <c r="A1515" i="3"/>
  <c r="B1515" i="1"/>
  <c r="L1515" i="3" s="1"/>
  <c r="D1515" i="1"/>
  <c r="E1515" i="1"/>
  <c r="A1489" i="3"/>
  <c r="B1489" i="1"/>
  <c r="L1489" i="3" s="1"/>
  <c r="D1489" i="1"/>
  <c r="E1489" i="1"/>
  <c r="F1489" i="1"/>
  <c r="K1489" i="3" s="1"/>
  <c r="G1489" i="1"/>
  <c r="I1489" i="1" s="1"/>
  <c r="M1489" i="3" s="1"/>
  <c r="A1418" i="3"/>
  <c r="B1418" i="1"/>
  <c r="L1418" i="3" s="1"/>
  <c r="D1418" i="1"/>
  <c r="E1418" i="1"/>
  <c r="A1408" i="3"/>
  <c r="B1408" i="1"/>
  <c r="L1408" i="3" s="1"/>
  <c r="D1408" i="1"/>
  <c r="E1408" i="1"/>
  <c r="F1408" i="1"/>
  <c r="K1408" i="3" s="1"/>
  <c r="G1408" i="1"/>
  <c r="I1408" i="1" s="1"/>
  <c r="M1408" i="3" s="1"/>
  <c r="A1388" i="3"/>
  <c r="B1388" i="1"/>
  <c r="L1388" i="3" s="1"/>
  <c r="E1388" i="1"/>
  <c r="D1388" i="1"/>
  <c r="F1388" i="1"/>
  <c r="K1388" i="3" s="1"/>
  <c r="G1388" i="1"/>
  <c r="I1388" i="1" s="1"/>
  <c r="M1388" i="3" s="1"/>
  <c r="A1358" i="3"/>
  <c r="B1358" i="1"/>
  <c r="L1358" i="3" s="1"/>
  <c r="D1358" i="1"/>
  <c r="E1358" i="1"/>
  <c r="A1303" i="3"/>
  <c r="B1303" i="1"/>
  <c r="L1303" i="3" s="1"/>
  <c r="E1303" i="1"/>
  <c r="D1303" i="1"/>
  <c r="A1234" i="3"/>
  <c r="B1234" i="1"/>
  <c r="L1234" i="3" s="1"/>
  <c r="D1234" i="1"/>
  <c r="E1234" i="1"/>
  <c r="F1234" i="1"/>
  <c r="K1234" i="3" s="1"/>
  <c r="G1234" i="1"/>
  <c r="I1234" i="1" s="1"/>
  <c r="M1234" i="3" s="1"/>
  <c r="F1106" i="3"/>
  <c r="G1106" i="3"/>
  <c r="H1106" i="3"/>
  <c r="I1106" i="3"/>
  <c r="A1090" i="3"/>
  <c r="B1090" i="1"/>
  <c r="L1090" i="3" s="1"/>
  <c r="D1090" i="1"/>
  <c r="E1090" i="1"/>
  <c r="F1090" i="1"/>
  <c r="K1090" i="3" s="1"/>
  <c r="G1090" i="1"/>
  <c r="I1090" i="1" s="1"/>
  <c r="M1090" i="3" s="1"/>
  <c r="A1306" i="3"/>
  <c r="D1306" i="1"/>
  <c r="B1306" i="1"/>
  <c r="L1306" i="3" s="1"/>
  <c r="E1306" i="1"/>
  <c r="G1306" i="1"/>
  <c r="I1306" i="1" s="1"/>
  <c r="M1306" i="3" s="1"/>
  <c r="F1306" i="1"/>
  <c r="K1306" i="3" s="1"/>
  <c r="G1202" i="1"/>
  <c r="I1202" i="1" s="1"/>
  <c r="M1202" i="3" s="1"/>
  <c r="F1202" i="1"/>
  <c r="K1202" i="3" s="1"/>
  <c r="A979" i="3"/>
  <c r="B979" i="1"/>
  <c r="L979" i="3" s="1"/>
  <c r="D979" i="1"/>
  <c r="E979" i="1"/>
  <c r="F974" i="3"/>
  <c r="G974" i="3"/>
  <c r="H974" i="3"/>
  <c r="I974" i="3"/>
  <c r="A967" i="3"/>
  <c r="B967" i="1"/>
  <c r="L967" i="3" s="1"/>
  <c r="D967" i="1"/>
  <c r="E967" i="1"/>
  <c r="A1546" i="3"/>
  <c r="B1546" i="1"/>
  <c r="L1546" i="3" s="1"/>
  <c r="D1546" i="1"/>
  <c r="E1546" i="1"/>
  <c r="F1546" i="1"/>
  <c r="K1546" i="3" s="1"/>
  <c r="G1546" i="1"/>
  <c r="I1546" i="1" s="1"/>
  <c r="M1546" i="3" s="1"/>
  <c r="G1531" i="3"/>
  <c r="F1531" i="3"/>
  <c r="H1531" i="3"/>
  <c r="I1531" i="3"/>
  <c r="A1238" i="3"/>
  <c r="B1238" i="1"/>
  <c r="L1238" i="3" s="1"/>
  <c r="D1238" i="1"/>
  <c r="E1238" i="1"/>
  <c r="F1238" i="1"/>
  <c r="K1238" i="3" s="1"/>
  <c r="F981" i="3"/>
  <c r="G981" i="3"/>
  <c r="H981" i="3"/>
  <c r="I981" i="3"/>
  <c r="F1606" i="3"/>
  <c r="G1606" i="3"/>
  <c r="H1606" i="3"/>
  <c r="I1606" i="3"/>
  <c r="A1592" i="3"/>
  <c r="B1592" i="1"/>
  <c r="L1592" i="3" s="1"/>
  <c r="D1592" i="1"/>
  <c r="F1592" i="1"/>
  <c r="K1592" i="3" s="1"/>
  <c r="G1592" i="1"/>
  <c r="I1592" i="1" s="1"/>
  <c r="M1592" i="3" s="1"/>
  <c r="E1592" i="1"/>
  <c r="A1440" i="3"/>
  <c r="B1440" i="1"/>
  <c r="L1440" i="3" s="1"/>
  <c r="D1440" i="1"/>
  <c r="E1440" i="1"/>
  <c r="F1411" i="1"/>
  <c r="K1411" i="3" s="1"/>
  <c r="A1125" i="3"/>
  <c r="B1125" i="1"/>
  <c r="L1125" i="3" s="1"/>
  <c r="D1125" i="1"/>
  <c r="E1125" i="1"/>
  <c r="A1027" i="3"/>
  <c r="B1027" i="1"/>
  <c r="L1027" i="3" s="1"/>
  <c r="D1027" i="1"/>
  <c r="E1027" i="1"/>
  <c r="F1016" i="3"/>
  <c r="G1016" i="3"/>
  <c r="H1016" i="3"/>
  <c r="I1016" i="3"/>
  <c r="F1003" i="3"/>
  <c r="G1003" i="3"/>
  <c r="H1003" i="3"/>
  <c r="I1003" i="3"/>
  <c r="A984" i="3"/>
  <c r="B984" i="1"/>
  <c r="L984" i="3" s="1"/>
  <c r="E984" i="1"/>
  <c r="F984" i="1"/>
  <c r="K984" i="3" s="1"/>
  <c r="D984" i="1"/>
  <c r="A970" i="3"/>
  <c r="D970" i="1"/>
  <c r="E970" i="1"/>
  <c r="B970" i="1"/>
  <c r="L970" i="3" s="1"/>
  <c r="F969" i="3"/>
  <c r="G969" i="3"/>
  <c r="H969" i="3"/>
  <c r="I969" i="3"/>
  <c r="F1539" i="3"/>
  <c r="G1539" i="3"/>
  <c r="H1539" i="3"/>
  <c r="I1539" i="3"/>
  <c r="A1523" i="3"/>
  <c r="B1523" i="1"/>
  <c r="L1523" i="3" s="1"/>
  <c r="D1523" i="1"/>
  <c r="E1523" i="1"/>
  <c r="A1495" i="3"/>
  <c r="B1495" i="1"/>
  <c r="L1495" i="3" s="1"/>
  <c r="E1495" i="1"/>
  <c r="D1495" i="1"/>
  <c r="A1390" i="3"/>
  <c r="B1390" i="1"/>
  <c r="L1390" i="3" s="1"/>
  <c r="D1390" i="1"/>
  <c r="E1390" i="1"/>
  <c r="F1390" i="1"/>
  <c r="K1390" i="3" s="1"/>
  <c r="G1390" i="1"/>
  <c r="I1390" i="1" s="1"/>
  <c r="M1390" i="3" s="1"/>
  <c r="A931" i="3"/>
  <c r="B931" i="1"/>
  <c r="L931" i="3" s="1"/>
  <c r="D931" i="1"/>
  <c r="E931" i="1"/>
  <c r="F918" i="3"/>
  <c r="G918" i="3"/>
  <c r="H918" i="3"/>
  <c r="I918" i="3"/>
  <c r="A1760" i="3"/>
  <c r="B1760" i="1"/>
  <c r="L1760" i="3" s="1"/>
  <c r="D1760" i="1"/>
  <c r="E1760" i="1"/>
  <c r="C1281" i="1"/>
  <c r="G1194" i="1"/>
  <c r="I1194" i="1" s="1"/>
  <c r="M1194" i="3" s="1"/>
  <c r="F1015" i="1"/>
  <c r="K1015" i="3" s="1"/>
  <c r="F901" i="1"/>
  <c r="K901" i="3" s="1"/>
  <c r="F916" i="1"/>
  <c r="K916" i="3" s="1"/>
  <c r="G925" i="1"/>
  <c r="I925" i="1" s="1"/>
  <c r="M925" i="3" s="1"/>
  <c r="G901" i="1"/>
  <c r="I901" i="1" s="1"/>
  <c r="M901" i="3" s="1"/>
  <c r="G995" i="1"/>
  <c r="I995" i="1" s="1"/>
  <c r="M995" i="3" s="1"/>
  <c r="A1588" i="3"/>
  <c r="B1588" i="1"/>
  <c r="L1588" i="3" s="1"/>
  <c r="E1588" i="1"/>
  <c r="D1588" i="1"/>
  <c r="F1588" i="1"/>
  <c r="K1588" i="3" s="1"/>
  <c r="G1588" i="1"/>
  <c r="I1588" i="1" s="1"/>
  <c r="M1588" i="3" s="1"/>
  <c r="F1584" i="3"/>
  <c r="H1584" i="3"/>
  <c r="G1584" i="3"/>
  <c r="I1584" i="3"/>
  <c r="A1769" i="3"/>
  <c r="B1769" i="1"/>
  <c r="L1769" i="3" s="1"/>
  <c r="D1769" i="1"/>
  <c r="E1769" i="1"/>
  <c r="B1751" i="3"/>
  <c r="C1751" i="3"/>
  <c r="D1751" i="3"/>
  <c r="F1751" i="3"/>
  <c r="G1751" i="3"/>
  <c r="H1751" i="3"/>
  <c r="I1751" i="3"/>
  <c r="A1635" i="3"/>
  <c r="B1635" i="1"/>
  <c r="L1635" i="3" s="1"/>
  <c r="D1635" i="1"/>
  <c r="E1635" i="1"/>
  <c r="G1732" i="1"/>
  <c r="I1732" i="1" s="1"/>
  <c r="M1732" i="3" s="1"/>
  <c r="A1610" i="3"/>
  <c r="B1610" i="1"/>
  <c r="L1610" i="3" s="1"/>
  <c r="D1610" i="1"/>
  <c r="E1610" i="1"/>
  <c r="F1610" i="1"/>
  <c r="K1610" i="3" s="1"/>
  <c r="G1610" i="1"/>
  <c r="I1610" i="1" s="1"/>
  <c r="M1610" i="3" s="1"/>
  <c r="G1513" i="1"/>
  <c r="I1513" i="1" s="1"/>
  <c r="M1513" i="3" s="1"/>
  <c r="A1494" i="3"/>
  <c r="B1494" i="1"/>
  <c r="L1494" i="3" s="1"/>
  <c r="D1494" i="1"/>
  <c r="E1494" i="1"/>
  <c r="F1446" i="3"/>
  <c r="G1446" i="3"/>
  <c r="H1446" i="3"/>
  <c r="I1446" i="3"/>
  <c r="A1373" i="3"/>
  <c r="B1373" i="1"/>
  <c r="L1373" i="3" s="1"/>
  <c r="D1373" i="1"/>
  <c r="F1373" i="1"/>
  <c r="K1373" i="3" s="1"/>
  <c r="G1373" i="1"/>
  <c r="I1373" i="1" s="1"/>
  <c r="M1373" i="3" s="1"/>
  <c r="E1373" i="1"/>
  <c r="F1351" i="3"/>
  <c r="G1351" i="3"/>
  <c r="I1351" i="3"/>
  <c r="H1351" i="3"/>
  <c r="B1292" i="3"/>
  <c r="C1292" i="3"/>
  <c r="D1292" i="3"/>
  <c r="E1292" i="3"/>
  <c r="F1292" i="3"/>
  <c r="G1292" i="3"/>
  <c r="I1292" i="3"/>
  <c r="H1292" i="3"/>
  <c r="F1095" i="3"/>
  <c r="G1095" i="3"/>
  <c r="I1095" i="3"/>
  <c r="H1095" i="3"/>
  <c r="B1088" i="3"/>
  <c r="C1088" i="3"/>
  <c r="D1088" i="3"/>
  <c r="E1088" i="3"/>
  <c r="F1088" i="3"/>
  <c r="G1088" i="3"/>
  <c r="H1088" i="3"/>
  <c r="I1088" i="3"/>
  <c r="F1068" i="3"/>
  <c r="G1068" i="3"/>
  <c r="I1068" i="3"/>
  <c r="H1068" i="3"/>
  <c r="A928" i="3"/>
  <c r="B928" i="1"/>
  <c r="L928" i="3" s="1"/>
  <c r="D928" i="1"/>
  <c r="E928" i="1"/>
  <c r="G928" i="1"/>
  <c r="I928" i="1" s="1"/>
  <c r="M928" i="3" s="1"/>
  <c r="F928" i="1"/>
  <c r="K928" i="3" s="1"/>
  <c r="F907" i="3"/>
  <c r="G907" i="3"/>
  <c r="H907" i="3"/>
  <c r="I907" i="3"/>
  <c r="A1589" i="3"/>
  <c r="B1589" i="1"/>
  <c r="L1589" i="3" s="1"/>
  <c r="D1589" i="1"/>
  <c r="E1589" i="1"/>
  <c r="F1589" i="1"/>
  <c r="K1589" i="3" s="1"/>
  <c r="A1460" i="3"/>
  <c r="B1460" i="1"/>
  <c r="L1460" i="3" s="1"/>
  <c r="E1460" i="1"/>
  <c r="D1460" i="1"/>
  <c r="A1366" i="3"/>
  <c r="B1366" i="1"/>
  <c r="L1366" i="3" s="1"/>
  <c r="D1366" i="1"/>
  <c r="E1366" i="1"/>
  <c r="A1768" i="3"/>
  <c r="B1768" i="1"/>
  <c r="L1768" i="3" s="1"/>
  <c r="D1768" i="1"/>
  <c r="E1768" i="1"/>
  <c r="A1735" i="3"/>
  <c r="B1735" i="1"/>
  <c r="L1735" i="3" s="1"/>
  <c r="D1735" i="1"/>
  <c r="E1735" i="1"/>
  <c r="F1735" i="1"/>
  <c r="K1735" i="3" s="1"/>
  <c r="G1735" i="1"/>
  <c r="I1735" i="1" s="1"/>
  <c r="M1735" i="3" s="1"/>
  <c r="A1620" i="3"/>
  <c r="B1620" i="1"/>
  <c r="L1620" i="3" s="1"/>
  <c r="D1620" i="1"/>
  <c r="F1620" i="1"/>
  <c r="K1620" i="3" s="1"/>
  <c r="E1620" i="1"/>
  <c r="G1620" i="1"/>
  <c r="I1620" i="1" s="1"/>
  <c r="M1620" i="3" s="1"/>
  <c r="A1352" i="3"/>
  <c r="B1352" i="1"/>
  <c r="L1352" i="3" s="1"/>
  <c r="E1352" i="1"/>
  <c r="D1352" i="1"/>
  <c r="G1352" i="1"/>
  <c r="I1352" i="1" s="1"/>
  <c r="M1352" i="3" s="1"/>
  <c r="B1317" i="3"/>
  <c r="D1317" i="3"/>
  <c r="E1317" i="3"/>
  <c r="F1317" i="3"/>
  <c r="H1317" i="3"/>
  <c r="G1317" i="3"/>
  <c r="I1317" i="3"/>
  <c r="A1237" i="3"/>
  <c r="B1237" i="1"/>
  <c r="L1237" i="3" s="1"/>
  <c r="D1237" i="1"/>
  <c r="E1237" i="1"/>
  <c r="F1237" i="1"/>
  <c r="K1237" i="3" s="1"/>
  <c r="G1237" i="1"/>
  <c r="I1237" i="1" s="1"/>
  <c r="M1237" i="3" s="1"/>
  <c r="A1677" i="3"/>
  <c r="B1677" i="1"/>
  <c r="L1677" i="3" s="1"/>
  <c r="D1677" i="1"/>
  <c r="E1677" i="1"/>
  <c r="G1677" i="1"/>
  <c r="I1677" i="1" s="1"/>
  <c r="M1677" i="3" s="1"/>
  <c r="A1627" i="3"/>
  <c r="B1627" i="1"/>
  <c r="L1627" i="3" s="1"/>
  <c r="D1627" i="1"/>
  <c r="E1627" i="1"/>
  <c r="A1637" i="3"/>
  <c r="B1637" i="1"/>
  <c r="L1637" i="3" s="1"/>
  <c r="D1637" i="1"/>
  <c r="E1637" i="1"/>
  <c r="A1521" i="3"/>
  <c r="B1521" i="1"/>
  <c r="L1521" i="3" s="1"/>
  <c r="D1521" i="1"/>
  <c r="E1521" i="1"/>
  <c r="A1423" i="3"/>
  <c r="B1423" i="1"/>
  <c r="L1423" i="3" s="1"/>
  <c r="E1423" i="1"/>
  <c r="D1423" i="1"/>
  <c r="A1364" i="3"/>
  <c r="B1364" i="1"/>
  <c r="L1364" i="3" s="1"/>
  <c r="D1364" i="1"/>
  <c r="E1364" i="1"/>
  <c r="A1339" i="3"/>
  <c r="B1339" i="1"/>
  <c r="L1339" i="3" s="1"/>
  <c r="D1339" i="1"/>
  <c r="E1339" i="1"/>
  <c r="G1339" i="1"/>
  <c r="I1339" i="1" s="1"/>
  <c r="M1339" i="3" s="1"/>
  <c r="F1339" i="1"/>
  <c r="K1339" i="3" s="1"/>
  <c r="F1529" i="3"/>
  <c r="G1529" i="3"/>
  <c r="H1529" i="3"/>
  <c r="I1529" i="3"/>
  <c r="F1470" i="3"/>
  <c r="H1470" i="3"/>
  <c r="G1470" i="3"/>
  <c r="I1470" i="3"/>
  <c r="A1424" i="3"/>
  <c r="B1424" i="1"/>
  <c r="L1424" i="3" s="1"/>
  <c r="D1424" i="1"/>
  <c r="E1424" i="1"/>
  <c r="G1424" i="1"/>
  <c r="I1424" i="1" s="1"/>
  <c r="M1424" i="3" s="1"/>
  <c r="F1424" i="1"/>
  <c r="K1424" i="3" s="1"/>
  <c r="B1359" i="3"/>
  <c r="C1359" i="3"/>
  <c r="D1359" i="3"/>
  <c r="E1359" i="3"/>
  <c r="G1359" i="3"/>
  <c r="F1359" i="3"/>
  <c r="I1359" i="3"/>
  <c r="H1359" i="3"/>
  <c r="A1329" i="3"/>
  <c r="B1329" i="1"/>
  <c r="L1329" i="3" s="1"/>
  <c r="D1329" i="1"/>
  <c r="E1329" i="1"/>
  <c r="A1207" i="3"/>
  <c r="B1207" i="1"/>
  <c r="L1207" i="3" s="1"/>
  <c r="D1207" i="1"/>
  <c r="E1207" i="1"/>
  <c r="F1207" i="1"/>
  <c r="K1207" i="3" s="1"/>
  <c r="G1207" i="1"/>
  <c r="I1207" i="1" s="1"/>
  <c r="M1207" i="3" s="1"/>
  <c r="G1181" i="1"/>
  <c r="I1181" i="1" s="1"/>
  <c r="M1181" i="3" s="1"/>
  <c r="A1128" i="3"/>
  <c r="B1128" i="1"/>
  <c r="L1128" i="3" s="1"/>
  <c r="D1128" i="1"/>
  <c r="G1128" i="1"/>
  <c r="I1128" i="1" s="1"/>
  <c r="M1128" i="3" s="1"/>
  <c r="E1128" i="1"/>
  <c r="F1128" i="1"/>
  <c r="K1128" i="3" s="1"/>
  <c r="A1037" i="3"/>
  <c r="B1037" i="1"/>
  <c r="L1037" i="3" s="1"/>
  <c r="D1037" i="1"/>
  <c r="E1037" i="1"/>
  <c r="G1037" i="1"/>
  <c r="I1037" i="1" s="1"/>
  <c r="M1037" i="3" s="1"/>
  <c r="F1037" i="1"/>
  <c r="K1037" i="3" s="1"/>
  <c r="F937" i="3"/>
  <c r="G937" i="3"/>
  <c r="H937" i="3"/>
  <c r="I937" i="3"/>
  <c r="A1186" i="3"/>
  <c r="D1186" i="1"/>
  <c r="B1186" i="1"/>
  <c r="L1186" i="3" s="1"/>
  <c r="E1186" i="1"/>
  <c r="A1082" i="3"/>
  <c r="D1082" i="1"/>
  <c r="B1082" i="1"/>
  <c r="L1082" i="3" s="1"/>
  <c r="E1082" i="1"/>
  <c r="F1082" i="1"/>
  <c r="K1082" i="3" s="1"/>
  <c r="G1082" i="1"/>
  <c r="I1082" i="1" s="1"/>
  <c r="M1082" i="3" s="1"/>
  <c r="A945" i="3"/>
  <c r="B945" i="1"/>
  <c r="L945" i="3" s="1"/>
  <c r="D945" i="1"/>
  <c r="E945" i="1"/>
  <c r="F945" i="1"/>
  <c r="K945" i="3" s="1"/>
  <c r="A1338" i="3"/>
  <c r="D1338" i="1"/>
  <c r="B1338" i="1"/>
  <c r="L1338" i="3" s="1"/>
  <c r="E1338" i="1"/>
  <c r="F1338" i="1"/>
  <c r="K1338" i="3" s="1"/>
  <c r="G1338" i="1"/>
  <c r="I1338" i="1" s="1"/>
  <c r="M1338" i="3" s="1"/>
  <c r="B1270" i="3"/>
  <c r="C1270" i="3"/>
  <c r="E1270" i="3"/>
  <c r="F1270" i="3"/>
  <c r="G1270" i="3"/>
  <c r="H1270" i="3"/>
  <c r="I1270" i="3"/>
  <c r="A1187" i="3"/>
  <c r="B1187" i="1"/>
  <c r="L1187" i="3" s="1"/>
  <c r="D1187" i="1"/>
  <c r="E1187" i="1"/>
  <c r="F1187" i="1"/>
  <c r="K1187" i="3" s="1"/>
  <c r="A1293" i="3"/>
  <c r="B1293" i="1"/>
  <c r="L1293" i="3" s="1"/>
  <c r="D1293" i="1"/>
  <c r="E1293" i="1"/>
  <c r="F1293" i="1"/>
  <c r="K1293" i="3" s="1"/>
  <c r="A1248" i="3"/>
  <c r="B1248" i="1"/>
  <c r="L1248" i="3" s="1"/>
  <c r="D1248" i="1"/>
  <c r="E1248" i="1"/>
  <c r="G1248" i="1"/>
  <c r="I1248" i="1" s="1"/>
  <c r="M1248" i="3" s="1"/>
  <c r="A1169" i="3"/>
  <c r="B1169" i="1"/>
  <c r="L1169" i="3" s="1"/>
  <c r="D1169" i="1"/>
  <c r="E1169" i="1"/>
  <c r="A1702" i="3"/>
  <c r="B1702" i="1"/>
  <c r="L1702" i="3" s="1"/>
  <c r="D1702" i="1"/>
  <c r="E1702" i="1"/>
  <c r="A1511" i="3"/>
  <c r="B1511" i="1"/>
  <c r="L1511" i="3" s="1"/>
  <c r="D1511" i="1"/>
  <c r="E1511" i="1"/>
  <c r="F1511" i="1"/>
  <c r="K1511" i="3" s="1"/>
  <c r="F1510" i="3"/>
  <c r="G1510" i="3"/>
  <c r="H1510" i="3"/>
  <c r="I1510" i="3"/>
  <c r="F1452" i="1"/>
  <c r="K1452" i="3" s="1"/>
  <c r="A1394" i="3"/>
  <c r="D1394" i="1"/>
  <c r="B1394" i="1"/>
  <c r="L1394" i="3" s="1"/>
  <c r="E1394" i="1"/>
  <c r="G1394" i="1"/>
  <c r="I1394" i="1" s="1"/>
  <c r="M1394" i="3" s="1"/>
  <c r="F1394" i="1"/>
  <c r="K1394" i="3" s="1"/>
  <c r="B1393" i="3"/>
  <c r="C1393" i="3"/>
  <c r="D1393" i="3"/>
  <c r="E1393" i="3"/>
  <c r="F1393" i="3"/>
  <c r="G1393" i="3"/>
  <c r="H1393" i="3"/>
  <c r="I1393" i="3"/>
  <c r="A1333" i="3"/>
  <c r="B1333" i="1"/>
  <c r="L1333" i="3" s="1"/>
  <c r="C1333" i="1"/>
  <c r="D1333" i="1"/>
  <c r="E1333" i="1"/>
  <c r="F1333" i="1"/>
  <c r="K1333" i="3" s="1"/>
  <c r="G1333" i="1"/>
  <c r="I1333" i="1" s="1"/>
  <c r="M1333" i="3" s="1"/>
  <c r="I1287" i="3"/>
  <c r="H1287" i="3"/>
  <c r="A1284" i="3"/>
  <c r="B1284" i="1"/>
  <c r="L1284" i="3" s="1"/>
  <c r="D1284" i="1"/>
  <c r="E1284" i="1"/>
  <c r="A1277" i="3"/>
  <c r="B1277" i="1"/>
  <c r="L1277" i="3" s="1"/>
  <c r="E1277" i="1"/>
  <c r="F1277" i="1"/>
  <c r="K1277" i="3" s="1"/>
  <c r="D1277" i="1"/>
  <c r="G1277" i="1"/>
  <c r="I1277" i="1" s="1"/>
  <c r="M1277" i="3" s="1"/>
  <c r="A1254" i="3"/>
  <c r="B1254" i="1"/>
  <c r="L1254" i="3" s="1"/>
  <c r="D1254" i="1"/>
  <c r="E1254" i="1"/>
  <c r="G1254" i="1"/>
  <c r="I1254" i="1" s="1"/>
  <c r="M1254" i="3" s="1"/>
  <c r="F1254" i="1"/>
  <c r="K1254" i="3" s="1"/>
  <c r="A1058" i="3"/>
  <c r="D1058" i="1"/>
  <c r="B1058" i="1"/>
  <c r="L1058" i="3" s="1"/>
  <c r="E1058" i="1"/>
  <c r="F1058" i="1"/>
  <c r="K1058" i="3" s="1"/>
  <c r="F1045" i="3"/>
  <c r="G1045" i="3"/>
  <c r="H1045" i="3"/>
  <c r="I1045" i="3"/>
  <c r="A938" i="3"/>
  <c r="B938" i="1"/>
  <c r="L938" i="3" s="1"/>
  <c r="D938" i="1"/>
  <c r="E938" i="1"/>
  <c r="F936" i="3"/>
  <c r="G936" i="3"/>
  <c r="H936" i="3"/>
  <c r="I936" i="3"/>
  <c r="A1537" i="3"/>
  <c r="B1537" i="1"/>
  <c r="L1537" i="3" s="1"/>
  <c r="D1537" i="1"/>
  <c r="F1537" i="1"/>
  <c r="K1537" i="3" s="1"/>
  <c r="E1537" i="1"/>
  <c r="G1537" i="1"/>
  <c r="I1537" i="1" s="1"/>
  <c r="M1537" i="3" s="1"/>
  <c r="B1534" i="3"/>
  <c r="C1534" i="3"/>
  <c r="D1534" i="3"/>
  <c r="E1534" i="3"/>
  <c r="F1534" i="3"/>
  <c r="H1534" i="3"/>
  <c r="G1534" i="3"/>
  <c r="I1534" i="3"/>
  <c r="F1116" i="3"/>
  <c r="G1116" i="3"/>
  <c r="I1116" i="3"/>
  <c r="H1116" i="3"/>
  <c r="A1075" i="3"/>
  <c r="B1075" i="1"/>
  <c r="L1075" i="3" s="1"/>
  <c r="D1075" i="1"/>
  <c r="E1075" i="1"/>
  <c r="B1072" i="3"/>
  <c r="C1072" i="3"/>
  <c r="D1072" i="3"/>
  <c r="F1072" i="3"/>
  <c r="G1072" i="3"/>
  <c r="H1072" i="3"/>
  <c r="I1072" i="3"/>
  <c r="A914" i="3"/>
  <c r="B914" i="1"/>
  <c r="L914" i="3" s="1"/>
  <c r="D914" i="1"/>
  <c r="E914" i="1"/>
  <c r="F914" i="1"/>
  <c r="K914" i="3" s="1"/>
  <c r="G914" i="1"/>
  <c r="I914" i="1" s="1"/>
  <c r="M914" i="3" s="1"/>
  <c r="A949" i="3"/>
  <c r="B949" i="1"/>
  <c r="L949" i="3" s="1"/>
  <c r="D949" i="1"/>
  <c r="E949" i="1"/>
  <c r="F949" i="1"/>
  <c r="K949" i="3" s="1"/>
  <c r="G949" i="1"/>
  <c r="I949" i="1" s="1"/>
  <c r="M949" i="3" s="1"/>
  <c r="A1428" i="3"/>
  <c r="B1428" i="1"/>
  <c r="L1428" i="3" s="1"/>
  <c r="D1428" i="1"/>
  <c r="E1428" i="1"/>
  <c r="A1449" i="3"/>
  <c r="B1449" i="1"/>
  <c r="L1449" i="3" s="1"/>
  <c r="F1449" i="1"/>
  <c r="K1449" i="3" s="1"/>
  <c r="D1449" i="1"/>
  <c r="E1449" i="1"/>
  <c r="A1705" i="3"/>
  <c r="B1705" i="1"/>
  <c r="L1705" i="3" s="1"/>
  <c r="D1705" i="1"/>
  <c r="F1705" i="1"/>
  <c r="K1705" i="3" s="1"/>
  <c r="E1705" i="1"/>
  <c r="G1705" i="1"/>
  <c r="I1705" i="1" s="1"/>
  <c r="M1705" i="3" s="1"/>
  <c r="A1659" i="3"/>
  <c r="B1659" i="1"/>
  <c r="L1659" i="3" s="1"/>
  <c r="D1659" i="1"/>
  <c r="E1659" i="1"/>
  <c r="F1659" i="1"/>
  <c r="K1659" i="3" s="1"/>
  <c r="A1452" i="3"/>
  <c r="B1452" i="1"/>
  <c r="L1452" i="3" s="1"/>
  <c r="E1452" i="1"/>
  <c r="D1452" i="1"/>
  <c r="G1452" i="1"/>
  <c r="I1452" i="1" s="1"/>
  <c r="M1452" i="3" s="1"/>
  <c r="A1562" i="3"/>
  <c r="D1562" i="1"/>
  <c r="E1562" i="1"/>
  <c r="B1562" i="1"/>
  <c r="L1562" i="3" s="1"/>
  <c r="A1021" i="3"/>
  <c r="B1021" i="1"/>
  <c r="L1021" i="3" s="1"/>
  <c r="D1021" i="1"/>
  <c r="E1021" i="1"/>
  <c r="F1021" i="1"/>
  <c r="K1021" i="3" s="1"/>
  <c r="G1021" i="1"/>
  <c r="I1021" i="1" s="1"/>
  <c r="M1021" i="3" s="1"/>
  <c r="F1762" i="3"/>
  <c r="G1762" i="3"/>
  <c r="H1762" i="3"/>
  <c r="I1762" i="3"/>
  <c r="A1561" i="3"/>
  <c r="B1561" i="1"/>
  <c r="L1561" i="3" s="1"/>
  <c r="D1561" i="1"/>
  <c r="E1561" i="1"/>
  <c r="A1472" i="3"/>
  <c r="B1472" i="1"/>
  <c r="L1472" i="3" s="1"/>
  <c r="D1472" i="1"/>
  <c r="E1472" i="1"/>
  <c r="F1472" i="1"/>
  <c r="K1472" i="3" s="1"/>
  <c r="G1472" i="1"/>
  <c r="I1472" i="1" s="1"/>
  <c r="M1472" i="3" s="1"/>
  <c r="A1431" i="3"/>
  <c r="B1431" i="1"/>
  <c r="L1431" i="3" s="1"/>
  <c r="D1431" i="1"/>
  <c r="E1431" i="1"/>
  <c r="F1376" i="3"/>
  <c r="H1376" i="3"/>
  <c r="G1376" i="3"/>
  <c r="I1376" i="3"/>
  <c r="A1357" i="3"/>
  <c r="B1357" i="1"/>
  <c r="L1357" i="3" s="1"/>
  <c r="D1357" i="1"/>
  <c r="E1357" i="1"/>
  <c r="F1348" i="3"/>
  <c r="G1348" i="3"/>
  <c r="I1348" i="3"/>
  <c r="H1348" i="3"/>
  <c r="A1302" i="3"/>
  <c r="B1302" i="1"/>
  <c r="L1302" i="3" s="1"/>
  <c r="D1302" i="1"/>
  <c r="E1302" i="1"/>
  <c r="A1226" i="3"/>
  <c r="D1226" i="1"/>
  <c r="B1226" i="1"/>
  <c r="L1226" i="3" s="1"/>
  <c r="E1226" i="1"/>
  <c r="F1226" i="1"/>
  <c r="K1226" i="3" s="1"/>
  <c r="G1226" i="1"/>
  <c r="I1226" i="1" s="1"/>
  <c r="M1226" i="3" s="1"/>
  <c r="A1199" i="3"/>
  <c r="B1199" i="1"/>
  <c r="L1199" i="3" s="1"/>
  <c r="D1199" i="1"/>
  <c r="E1199" i="1"/>
  <c r="F1199" i="1"/>
  <c r="K1199" i="3" s="1"/>
  <c r="G1199" i="1"/>
  <c r="I1199" i="1" s="1"/>
  <c r="M1199" i="3" s="1"/>
  <c r="A1149" i="3"/>
  <c r="B1149" i="1"/>
  <c r="L1149" i="3" s="1"/>
  <c r="E1149" i="1"/>
  <c r="D1149" i="1"/>
  <c r="F1149" i="1"/>
  <c r="K1149" i="3" s="1"/>
  <c r="G1149" i="1"/>
  <c r="I1149" i="1" s="1"/>
  <c r="M1149" i="3" s="1"/>
  <c r="F1110" i="3"/>
  <c r="G1110" i="3"/>
  <c r="H1110" i="3"/>
  <c r="I1110" i="3"/>
  <c r="A1066" i="3"/>
  <c r="B1066" i="1"/>
  <c r="L1066" i="3" s="1"/>
  <c r="D1066" i="1"/>
  <c r="E1066" i="1"/>
  <c r="F1346" i="1"/>
  <c r="K1346" i="3" s="1"/>
  <c r="F1269" i="1"/>
  <c r="K1269" i="3" s="1"/>
  <c r="G1219" i="1"/>
  <c r="I1219" i="1" s="1"/>
  <c r="M1219" i="3" s="1"/>
  <c r="A1210" i="3"/>
  <c r="D1210" i="1"/>
  <c r="B1210" i="1"/>
  <c r="L1210" i="3" s="1"/>
  <c r="E1210" i="1"/>
  <c r="F1210" i="1"/>
  <c r="K1210" i="3" s="1"/>
  <c r="G1210" i="1"/>
  <c r="I1210" i="1" s="1"/>
  <c r="M1210" i="3" s="1"/>
  <c r="A1190" i="3"/>
  <c r="B1190" i="1"/>
  <c r="L1190" i="3" s="1"/>
  <c r="D1190" i="1"/>
  <c r="E1190" i="1"/>
  <c r="G1190" i="1"/>
  <c r="I1190" i="1" s="1"/>
  <c r="M1190" i="3" s="1"/>
  <c r="F1190" i="1"/>
  <c r="K1190" i="3" s="1"/>
  <c r="A1137" i="3"/>
  <c r="B1137" i="1"/>
  <c r="L1137" i="3" s="1"/>
  <c r="D1137" i="1"/>
  <c r="E1137" i="1"/>
  <c r="A1100" i="3"/>
  <c r="B1100" i="1"/>
  <c r="L1100" i="3" s="1"/>
  <c r="D1100" i="1"/>
  <c r="E1100" i="1"/>
  <c r="A1052" i="3"/>
  <c r="B1052" i="1"/>
  <c r="L1052" i="3" s="1"/>
  <c r="D1052" i="1"/>
  <c r="E1052" i="1"/>
  <c r="F1028" i="3"/>
  <c r="G1028" i="3"/>
  <c r="I1028" i="3"/>
  <c r="H1028" i="3"/>
  <c r="B1014" i="3"/>
  <c r="C1014" i="3"/>
  <c r="D1014" i="3"/>
  <c r="F1014" i="3"/>
  <c r="G1014" i="3"/>
  <c r="H1014" i="3"/>
  <c r="I1014" i="3"/>
  <c r="A954" i="3"/>
  <c r="D954" i="1"/>
  <c r="B954" i="1"/>
  <c r="L954" i="3" s="1"/>
  <c r="E954" i="1"/>
  <c r="F1573" i="3"/>
  <c r="H1573" i="3"/>
  <c r="G1573" i="3"/>
  <c r="I1573" i="3"/>
  <c r="A1269" i="3"/>
  <c r="B1269" i="1"/>
  <c r="L1269" i="3" s="1"/>
  <c r="D1269" i="1"/>
  <c r="E1269" i="1"/>
  <c r="A1195" i="3"/>
  <c r="B1195" i="1"/>
  <c r="L1195" i="3" s="1"/>
  <c r="D1195" i="1"/>
  <c r="E1195" i="1"/>
  <c r="G1195" i="1"/>
  <c r="I1195" i="1" s="1"/>
  <c r="M1195" i="3" s="1"/>
  <c r="A1103" i="3"/>
  <c r="B1103" i="1"/>
  <c r="L1103" i="3" s="1"/>
  <c r="E1103" i="1"/>
  <c r="D1103" i="1"/>
  <c r="A1036" i="3"/>
  <c r="B1036" i="1"/>
  <c r="L1036" i="3" s="1"/>
  <c r="D1036" i="1"/>
  <c r="E1036" i="1"/>
  <c r="F1035" i="3"/>
  <c r="G1035" i="3"/>
  <c r="H1035" i="3"/>
  <c r="I1035" i="3"/>
  <c r="A926" i="3"/>
  <c r="B926" i="1"/>
  <c r="L926" i="3" s="1"/>
  <c r="D926" i="1"/>
  <c r="E926" i="1"/>
  <c r="A1671" i="3"/>
  <c r="B1671" i="1"/>
  <c r="L1671" i="3" s="1"/>
  <c r="D1671" i="1"/>
  <c r="E1671" i="1"/>
  <c r="F1671" i="1"/>
  <c r="K1671" i="3" s="1"/>
  <c r="G1671" i="1"/>
  <c r="I1671" i="1" s="1"/>
  <c r="M1671" i="3" s="1"/>
  <c r="A1621" i="3"/>
  <c r="B1621" i="1"/>
  <c r="L1621" i="3" s="1"/>
  <c r="D1621" i="1"/>
  <c r="E1621" i="1"/>
  <c r="A1397" i="3"/>
  <c r="B1397" i="1"/>
  <c r="L1397" i="3" s="1"/>
  <c r="D1397" i="1"/>
  <c r="E1397" i="1"/>
  <c r="A1336" i="3"/>
  <c r="B1336" i="1"/>
  <c r="L1336" i="3" s="1"/>
  <c r="D1336" i="1"/>
  <c r="E1336" i="1"/>
  <c r="F1336" i="1"/>
  <c r="K1336" i="3" s="1"/>
  <c r="G1336" i="1"/>
  <c r="I1336" i="1" s="1"/>
  <c r="M1336" i="3" s="1"/>
  <c r="G1327" i="3"/>
  <c r="F1327" i="3"/>
  <c r="I1327" i="3"/>
  <c r="H1327" i="3"/>
  <c r="A1211" i="3"/>
  <c r="B1211" i="1"/>
  <c r="L1211" i="3" s="1"/>
  <c r="D1211" i="1"/>
  <c r="E1211" i="1"/>
  <c r="G1211" i="1"/>
  <c r="I1211" i="1" s="1"/>
  <c r="M1211" i="3" s="1"/>
  <c r="F1211" i="1"/>
  <c r="K1211" i="3" s="1"/>
  <c r="F1191" i="3"/>
  <c r="G1191" i="3"/>
  <c r="I1191" i="3"/>
  <c r="H1191" i="3"/>
  <c r="A1153" i="3"/>
  <c r="B1153" i="1"/>
  <c r="L1153" i="3" s="1"/>
  <c r="D1153" i="1"/>
  <c r="F1153" i="1"/>
  <c r="K1153" i="3" s="1"/>
  <c r="E1153" i="1"/>
  <c r="G1153" i="1"/>
  <c r="I1153" i="1" s="1"/>
  <c r="M1153" i="3" s="1"/>
  <c r="F1115" i="1"/>
  <c r="K1115" i="3" s="1"/>
  <c r="F1011" i="3"/>
  <c r="G1011" i="3"/>
  <c r="H1011" i="3"/>
  <c r="I1011" i="3"/>
  <c r="F1005" i="3"/>
  <c r="G1005" i="3"/>
  <c r="H1005" i="3"/>
  <c r="I1005" i="3"/>
  <c r="G1495" i="1"/>
  <c r="I1495" i="1" s="1"/>
  <c r="M1495" i="3" s="1"/>
  <c r="F1495" i="1"/>
  <c r="K1495" i="3" s="1"/>
  <c r="F1123" i="1"/>
  <c r="K1123" i="3" s="1"/>
  <c r="B1123" i="3"/>
  <c r="A1047" i="3"/>
  <c r="B1047" i="1"/>
  <c r="L1047" i="3" s="1"/>
  <c r="E1047" i="1"/>
  <c r="D1047" i="1"/>
  <c r="A1249" i="3"/>
  <c r="B1249" i="1"/>
  <c r="L1249" i="3" s="1"/>
  <c r="E1249" i="1"/>
  <c r="F1249" i="1"/>
  <c r="K1249" i="3" s="1"/>
  <c r="D1249" i="1"/>
  <c r="G1249" i="1"/>
  <c r="I1249" i="1" s="1"/>
  <c r="M1249" i="3" s="1"/>
  <c r="A1141" i="3"/>
  <c r="B1141" i="1"/>
  <c r="L1141" i="3" s="1"/>
  <c r="D1141" i="1"/>
  <c r="E1141" i="1"/>
  <c r="F1141" i="1"/>
  <c r="K1141" i="3" s="1"/>
  <c r="G1141" i="1"/>
  <c r="I1141" i="1" s="1"/>
  <c r="M1141" i="3" s="1"/>
  <c r="C1454" i="1"/>
  <c r="F1194" i="1"/>
  <c r="K1194" i="3" s="1"/>
  <c r="C1000" i="1"/>
  <c r="B1107" i="3"/>
  <c r="F957" i="1"/>
  <c r="K957" i="3" s="1"/>
  <c r="B1650" i="3"/>
  <c r="C1650" i="3"/>
  <c r="D1650" i="3"/>
  <c r="E1650" i="3"/>
  <c r="F1650" i="3"/>
  <c r="G1650" i="3"/>
  <c r="H1650" i="3"/>
  <c r="I1650" i="3"/>
  <c r="A1742" i="3"/>
  <c r="B1742" i="1"/>
  <c r="L1742" i="3" s="1"/>
  <c r="D1742" i="1"/>
  <c r="E1742" i="1"/>
  <c r="A1752" i="3"/>
  <c r="B1752" i="1"/>
  <c r="L1752" i="3" s="1"/>
  <c r="D1752" i="1"/>
  <c r="E1752" i="1"/>
  <c r="F1748" i="3"/>
  <c r="G1748" i="3"/>
  <c r="H1748" i="3"/>
  <c r="I1748" i="3"/>
  <c r="A1683" i="3"/>
  <c r="B1683" i="1"/>
  <c r="L1683" i="3" s="1"/>
  <c r="D1683" i="1"/>
  <c r="E1683" i="1"/>
  <c r="A1730" i="3"/>
  <c r="B1730" i="1"/>
  <c r="L1730" i="3" s="1"/>
  <c r="E1730" i="1"/>
  <c r="D1730" i="1"/>
  <c r="F1684" i="1"/>
  <c r="K1684" i="3" s="1"/>
  <c r="F1406" i="3"/>
  <c r="H1406" i="3"/>
  <c r="G1406" i="3"/>
  <c r="I1406" i="3"/>
  <c r="F1401" i="3"/>
  <c r="G1401" i="3"/>
  <c r="H1401" i="3"/>
  <c r="I1401" i="3"/>
  <c r="F1352" i="1"/>
  <c r="K1352" i="3" s="1"/>
  <c r="F1337" i="3"/>
  <c r="G1337" i="3"/>
  <c r="H1337" i="3"/>
  <c r="I1337" i="3"/>
  <c r="A1250" i="3"/>
  <c r="D1250" i="1"/>
  <c r="B1250" i="1"/>
  <c r="L1250" i="3" s="1"/>
  <c r="E1250" i="1"/>
  <c r="G1250" i="1"/>
  <c r="I1250" i="1" s="1"/>
  <c r="M1250" i="3" s="1"/>
  <c r="F1250" i="1"/>
  <c r="K1250" i="3" s="1"/>
  <c r="F1243" i="3"/>
  <c r="G1243" i="3"/>
  <c r="I1243" i="3"/>
  <c r="H1243" i="3"/>
  <c r="A1177" i="3"/>
  <c r="B1177" i="1"/>
  <c r="L1177" i="3" s="1"/>
  <c r="D1177" i="1"/>
  <c r="E1177" i="1"/>
  <c r="F1177" i="1"/>
  <c r="K1177" i="3" s="1"/>
  <c r="G1177" i="1"/>
  <c r="I1177" i="1" s="1"/>
  <c r="M1177" i="3" s="1"/>
  <c r="A1139" i="3"/>
  <c r="B1139" i="1"/>
  <c r="L1139" i="3" s="1"/>
  <c r="E1139" i="1"/>
  <c r="D1139" i="1"/>
  <c r="F1139" i="1"/>
  <c r="K1139" i="3" s="1"/>
  <c r="G1139" i="1"/>
  <c r="I1139" i="1" s="1"/>
  <c r="M1139" i="3" s="1"/>
  <c r="F1124" i="3"/>
  <c r="G1124" i="3"/>
  <c r="I1124" i="3"/>
  <c r="H1124" i="3"/>
  <c r="F1098" i="3"/>
  <c r="G1098" i="3"/>
  <c r="H1098" i="3"/>
  <c r="I1098" i="3"/>
  <c r="C1096" i="3"/>
  <c r="F1096" i="3"/>
  <c r="G1096" i="3"/>
  <c r="H1096" i="3"/>
  <c r="I1096" i="3"/>
  <c r="A1085" i="3"/>
  <c r="B1085" i="1"/>
  <c r="L1085" i="3" s="1"/>
  <c r="E1085" i="1"/>
  <c r="D1085" i="1"/>
  <c r="F1078" i="3"/>
  <c r="G1078" i="3"/>
  <c r="H1078" i="3"/>
  <c r="I1078" i="3"/>
  <c r="A990" i="3"/>
  <c r="B990" i="1"/>
  <c r="L990" i="3" s="1"/>
  <c r="D990" i="1"/>
  <c r="E990" i="1"/>
  <c r="B982" i="3"/>
  <c r="C982" i="3"/>
  <c r="D982" i="3"/>
  <c r="E982" i="3"/>
  <c r="F982" i="3"/>
  <c r="G982" i="3"/>
  <c r="H982" i="3"/>
  <c r="I982" i="3"/>
  <c r="B913" i="3"/>
  <c r="C913" i="3"/>
  <c r="D913" i="3"/>
  <c r="E913" i="3"/>
  <c r="F913" i="3"/>
  <c r="G913" i="3"/>
  <c r="H913" i="3"/>
  <c r="I913" i="3"/>
  <c r="A1686" i="3"/>
  <c r="B1686" i="1"/>
  <c r="L1686" i="3" s="1"/>
  <c r="E1686" i="1"/>
  <c r="D1686" i="1"/>
  <c r="A1633" i="3"/>
  <c r="B1633" i="1"/>
  <c r="L1633" i="3" s="1"/>
  <c r="E1633" i="1"/>
  <c r="D1633" i="1"/>
  <c r="A1262" i="3"/>
  <c r="B1262" i="1"/>
  <c r="L1262" i="3" s="1"/>
  <c r="D1262" i="1"/>
  <c r="E1262" i="1"/>
  <c r="F1262" i="1"/>
  <c r="K1262" i="3" s="1"/>
  <c r="G1262" i="1"/>
  <c r="I1262" i="1" s="1"/>
  <c r="M1262" i="3" s="1"/>
  <c r="B1732" i="3"/>
  <c r="C1732" i="3"/>
  <c r="E1732" i="3"/>
  <c r="F1732" i="3"/>
  <c r="D1732" i="3"/>
  <c r="G1732" i="3"/>
  <c r="H1732" i="3"/>
  <c r="I1732" i="3"/>
  <c r="I1526" i="3"/>
  <c r="A1332" i="3"/>
  <c r="B1332" i="1"/>
  <c r="L1332" i="3" s="1"/>
  <c r="E1332" i="1"/>
  <c r="D1332" i="1"/>
  <c r="F1332" i="1"/>
  <c r="K1332" i="3" s="1"/>
  <c r="B1331" i="3"/>
  <c r="C1331" i="3"/>
  <c r="D1331" i="3"/>
  <c r="E1331" i="3"/>
  <c r="F1331" i="3"/>
  <c r="G1331" i="3"/>
  <c r="I1331" i="3"/>
  <c r="H1331" i="3"/>
  <c r="F1325" i="3"/>
  <c r="H1325" i="3"/>
  <c r="G1325" i="3"/>
  <c r="I1325" i="3"/>
  <c r="A1719" i="3"/>
  <c r="B1719" i="1"/>
  <c r="L1719" i="3" s="1"/>
  <c r="D1719" i="1"/>
  <c r="E1719" i="1"/>
  <c r="A1720" i="3"/>
  <c r="B1720" i="1"/>
  <c r="L1720" i="3" s="1"/>
  <c r="D1720" i="1"/>
  <c r="E1720" i="1"/>
  <c r="A1205" i="3"/>
  <c r="B1205" i="1"/>
  <c r="L1205" i="3" s="1"/>
  <c r="D1205" i="1"/>
  <c r="E1205" i="1"/>
  <c r="A1585" i="3"/>
  <c r="B1585" i="1"/>
  <c r="L1585" i="3" s="1"/>
  <c r="D1585" i="1"/>
  <c r="E1585" i="1"/>
  <c r="A1567" i="3"/>
  <c r="B1567" i="1"/>
  <c r="L1567" i="3" s="1"/>
  <c r="D1567" i="1"/>
  <c r="E1567" i="1"/>
  <c r="G1567" i="1"/>
  <c r="I1567" i="1" s="1"/>
  <c r="M1567" i="3" s="1"/>
  <c r="F1567" i="1"/>
  <c r="K1567" i="3" s="1"/>
  <c r="G1483" i="3"/>
  <c r="F1483" i="3"/>
  <c r="H1483" i="3"/>
  <c r="I1483" i="3"/>
  <c r="A1382" i="3"/>
  <c r="B1382" i="1"/>
  <c r="L1382" i="3" s="1"/>
  <c r="D1382" i="1"/>
  <c r="E1382" i="1"/>
  <c r="G1382" i="1"/>
  <c r="I1382" i="1" s="1"/>
  <c r="M1382" i="3" s="1"/>
  <c r="F1382" i="1"/>
  <c r="K1382" i="3" s="1"/>
  <c r="A1272" i="3"/>
  <c r="B1272" i="1"/>
  <c r="L1272" i="3" s="1"/>
  <c r="D1272" i="1"/>
  <c r="E1272" i="1"/>
  <c r="F1272" i="1"/>
  <c r="K1272" i="3" s="1"/>
  <c r="A1056" i="3"/>
  <c r="B1056" i="1"/>
  <c r="L1056" i="3" s="1"/>
  <c r="E1056" i="1"/>
  <c r="D1056" i="1"/>
  <c r="D1498" i="3"/>
  <c r="E1498" i="3"/>
  <c r="F1498" i="3"/>
  <c r="G1498" i="3"/>
  <c r="H1498" i="3"/>
  <c r="I1498" i="3"/>
  <c r="A1438" i="3"/>
  <c r="B1438" i="1"/>
  <c r="L1438" i="3" s="1"/>
  <c r="D1438" i="1"/>
  <c r="E1438" i="1"/>
  <c r="A1412" i="3"/>
  <c r="D1412" i="1"/>
  <c r="E1412" i="1"/>
  <c r="B1412" i="1"/>
  <c r="L1412" i="3" s="1"/>
  <c r="A1395" i="3"/>
  <c r="B1395" i="1"/>
  <c r="L1395" i="3" s="1"/>
  <c r="D1395" i="1"/>
  <c r="F1395" i="1"/>
  <c r="K1395" i="3" s="1"/>
  <c r="G1395" i="1"/>
  <c r="I1395" i="1" s="1"/>
  <c r="M1395" i="3" s="1"/>
  <c r="E1395" i="1"/>
  <c r="A1322" i="3"/>
  <c r="B1322" i="1"/>
  <c r="L1322" i="3" s="1"/>
  <c r="D1322" i="1"/>
  <c r="E1322" i="1"/>
  <c r="A1315" i="3"/>
  <c r="D1315" i="1"/>
  <c r="B1315" i="1"/>
  <c r="L1315" i="3" s="1"/>
  <c r="E1315" i="1"/>
  <c r="F1217" i="1"/>
  <c r="K1217" i="3" s="1"/>
  <c r="G1217" i="1"/>
  <c r="I1217" i="1" s="1"/>
  <c r="M1217" i="3" s="1"/>
  <c r="A1179" i="3"/>
  <c r="B1179" i="1"/>
  <c r="L1179" i="3" s="1"/>
  <c r="E1179" i="1"/>
  <c r="D1179" i="1"/>
  <c r="A1063" i="3"/>
  <c r="B1063" i="1"/>
  <c r="L1063" i="3" s="1"/>
  <c r="D1063" i="1"/>
  <c r="E1063" i="1"/>
  <c r="A919" i="3"/>
  <c r="B919" i="1"/>
  <c r="L919" i="3" s="1"/>
  <c r="E919" i="1"/>
  <c r="D919" i="1"/>
  <c r="F919" i="1"/>
  <c r="K919" i="3" s="1"/>
  <c r="A1164" i="3"/>
  <c r="B1164" i="1"/>
  <c r="L1164" i="3" s="1"/>
  <c r="D1164" i="1"/>
  <c r="E1164" i="1"/>
  <c r="F1150" i="3"/>
  <c r="G1150" i="3"/>
  <c r="H1150" i="3"/>
  <c r="I1150" i="3"/>
  <c r="A1127" i="3"/>
  <c r="B1127" i="1"/>
  <c r="L1127" i="3" s="1"/>
  <c r="D1127" i="1"/>
  <c r="E1127" i="1"/>
  <c r="A1026" i="3"/>
  <c r="B1026" i="1"/>
  <c r="L1026" i="3" s="1"/>
  <c r="D1026" i="1"/>
  <c r="E1026" i="1"/>
  <c r="A1239" i="3"/>
  <c r="B1239" i="1"/>
  <c r="L1239" i="3" s="1"/>
  <c r="E1239" i="1"/>
  <c r="D1239" i="1"/>
  <c r="F1239" i="1"/>
  <c r="K1239" i="3" s="1"/>
  <c r="G1239" i="1"/>
  <c r="I1239" i="1" s="1"/>
  <c r="M1239" i="3" s="1"/>
  <c r="A1444" i="3"/>
  <c r="B1444" i="1"/>
  <c r="L1444" i="3" s="1"/>
  <c r="E1444" i="1"/>
  <c r="D1444" i="1"/>
  <c r="A1260" i="3"/>
  <c r="B1260" i="1"/>
  <c r="L1260" i="3" s="1"/>
  <c r="E1260" i="1"/>
  <c r="D1260" i="1"/>
  <c r="F1260" i="1"/>
  <c r="K1260" i="3" s="1"/>
  <c r="A957" i="3"/>
  <c r="B957" i="1"/>
  <c r="L957" i="3" s="1"/>
  <c r="E957" i="1"/>
  <c r="D957" i="1"/>
  <c r="A906" i="3"/>
  <c r="D906" i="1"/>
  <c r="E906" i="1"/>
  <c r="B906" i="1"/>
  <c r="L906" i="3" s="1"/>
  <c r="A1538" i="3"/>
  <c r="D1538" i="1"/>
  <c r="B1538" i="1"/>
  <c r="L1538" i="3" s="1"/>
  <c r="E1538" i="1"/>
  <c r="F1538" i="1"/>
  <c r="K1538" i="3" s="1"/>
  <c r="G1538" i="1"/>
  <c r="I1538" i="1" s="1"/>
  <c r="M1538" i="3" s="1"/>
  <c r="A1482" i="3"/>
  <c r="B1482" i="1"/>
  <c r="L1482" i="3" s="1"/>
  <c r="D1482" i="1"/>
  <c r="E1482" i="1"/>
  <c r="F1482" i="1"/>
  <c r="K1482" i="3" s="1"/>
  <c r="G1482" i="1"/>
  <c r="I1482" i="1" s="1"/>
  <c r="M1482" i="3" s="1"/>
  <c r="A1463" i="3"/>
  <c r="B1463" i="1"/>
  <c r="L1463" i="3" s="1"/>
  <c r="D1463" i="1"/>
  <c r="E1463" i="1"/>
  <c r="F1463" i="1"/>
  <c r="K1463" i="3" s="1"/>
  <c r="G1463" i="1"/>
  <c r="I1463" i="1" s="1"/>
  <c r="M1463" i="3" s="1"/>
  <c r="F1340" i="1"/>
  <c r="K1340" i="3" s="1"/>
  <c r="A1172" i="3"/>
  <c r="B1172" i="1"/>
  <c r="L1172" i="3" s="1"/>
  <c r="D1172" i="1"/>
  <c r="E1172" i="1"/>
  <c r="F1172" i="1"/>
  <c r="K1172" i="3" s="1"/>
  <c r="G1172" i="1"/>
  <c r="I1172" i="1" s="1"/>
  <c r="M1172" i="3" s="1"/>
  <c r="F1049" i="3"/>
  <c r="G1049" i="3"/>
  <c r="H1049" i="3"/>
  <c r="I1049" i="3"/>
  <c r="A935" i="3"/>
  <c r="B935" i="1"/>
  <c r="L935" i="3" s="1"/>
  <c r="D935" i="1"/>
  <c r="E935" i="1"/>
  <c r="A1232" i="3"/>
  <c r="B1232" i="1"/>
  <c r="L1232" i="3" s="1"/>
  <c r="D1232" i="1"/>
  <c r="E1232" i="1"/>
  <c r="F1117" i="3"/>
  <c r="G1117" i="3"/>
  <c r="H1117" i="3"/>
  <c r="I1117" i="3"/>
  <c r="A966" i="3"/>
  <c r="B966" i="1"/>
  <c r="L966" i="3" s="1"/>
  <c r="C966" i="1"/>
  <c r="D966" i="1"/>
  <c r="E966" i="1"/>
  <c r="G966" i="1"/>
  <c r="I966" i="1" s="1"/>
  <c r="M966" i="3" s="1"/>
  <c r="F966" i="1"/>
  <c r="K966" i="3" s="1"/>
  <c r="G1449" i="1"/>
  <c r="I1449" i="1" s="1"/>
  <c r="M1449" i="3" s="1"/>
  <c r="A1478" i="3"/>
  <c r="B1478" i="1"/>
  <c r="L1478" i="3" s="1"/>
  <c r="E1478" i="1"/>
  <c r="D1478" i="1"/>
  <c r="F1478" i="1"/>
  <c r="K1478" i="3" s="1"/>
  <c r="A1759" i="3"/>
  <c r="B1759" i="1"/>
  <c r="L1759" i="3" s="1"/>
  <c r="D1759" i="1"/>
  <c r="E1759" i="1"/>
  <c r="F1353" i="3"/>
  <c r="G1353" i="3"/>
  <c r="H1353" i="3"/>
  <c r="I1353" i="3"/>
  <c r="A1023" i="3"/>
  <c r="B1023" i="1"/>
  <c r="L1023" i="3" s="1"/>
  <c r="E1023" i="1"/>
  <c r="D1023" i="1"/>
  <c r="A1525" i="3"/>
  <c r="B1525" i="1"/>
  <c r="L1525" i="3" s="1"/>
  <c r="D1525" i="1"/>
  <c r="E1525" i="1"/>
  <c r="F1525" i="1"/>
  <c r="K1525" i="3" s="1"/>
  <c r="G1525" i="1"/>
  <c r="I1525" i="1" s="1"/>
  <c r="M1525" i="3" s="1"/>
  <c r="A1454" i="3"/>
  <c r="B1454" i="1"/>
  <c r="L1454" i="3" s="1"/>
  <c r="D1454" i="1"/>
  <c r="E1454" i="1"/>
  <c r="F1454" i="1"/>
  <c r="K1454" i="3" s="1"/>
  <c r="G1454" i="1"/>
  <c r="I1454" i="1" s="1"/>
  <c r="M1454" i="3" s="1"/>
  <c r="F1453" i="3"/>
  <c r="H1453" i="3"/>
  <c r="G1453" i="3"/>
  <c r="I1453" i="3"/>
  <c r="F1417" i="1"/>
  <c r="K1417" i="3" s="1"/>
  <c r="G1417" i="1"/>
  <c r="I1417" i="1" s="1"/>
  <c r="M1417" i="3" s="1"/>
  <c r="A1380" i="3"/>
  <c r="B1380" i="1"/>
  <c r="L1380" i="3" s="1"/>
  <c r="E1380" i="1"/>
  <c r="D1380" i="1"/>
  <c r="F1380" i="1"/>
  <c r="K1380" i="3" s="1"/>
  <c r="G1380" i="1"/>
  <c r="I1380" i="1" s="1"/>
  <c r="M1380" i="3" s="1"/>
  <c r="F1370" i="3"/>
  <c r="G1370" i="3"/>
  <c r="H1370" i="3"/>
  <c r="I1370" i="3"/>
  <c r="F1368" i="3"/>
  <c r="G1368" i="3"/>
  <c r="H1368" i="3"/>
  <c r="I1368" i="3"/>
  <c r="A1246" i="3"/>
  <c r="B1246" i="1"/>
  <c r="L1246" i="3" s="1"/>
  <c r="D1246" i="1"/>
  <c r="E1246" i="1"/>
  <c r="F1144" i="3"/>
  <c r="G1144" i="3"/>
  <c r="H1144" i="3"/>
  <c r="I1144" i="3"/>
  <c r="A1079" i="3"/>
  <c r="B1079" i="1"/>
  <c r="L1079" i="3" s="1"/>
  <c r="D1079" i="1"/>
  <c r="E1079" i="1"/>
  <c r="B1064" i="3"/>
  <c r="C1064" i="3"/>
  <c r="D1064" i="3"/>
  <c r="E1064" i="3"/>
  <c r="F1064" i="3"/>
  <c r="G1064" i="3"/>
  <c r="H1064" i="3"/>
  <c r="I1064" i="3"/>
  <c r="A997" i="3"/>
  <c r="B997" i="1"/>
  <c r="L997" i="3" s="1"/>
  <c r="D997" i="1"/>
  <c r="E997" i="1"/>
  <c r="G1293" i="1"/>
  <c r="I1293" i="1" s="1"/>
  <c r="M1293" i="3" s="1"/>
  <c r="A1155" i="3"/>
  <c r="B1155" i="1"/>
  <c r="L1155" i="3" s="1"/>
  <c r="D1155" i="1"/>
  <c r="E1155" i="1"/>
  <c r="F1155" i="1"/>
  <c r="K1155" i="3" s="1"/>
  <c r="G1155" i="1"/>
  <c r="I1155" i="1" s="1"/>
  <c r="M1155" i="3" s="1"/>
  <c r="A1013" i="3"/>
  <c r="B1013" i="1"/>
  <c r="L1013" i="3" s="1"/>
  <c r="D1013" i="1"/>
  <c r="E1013" i="1"/>
  <c r="A1572" i="3"/>
  <c r="B1572" i="1"/>
  <c r="L1572" i="3" s="1"/>
  <c r="E1572" i="1"/>
  <c r="D1572" i="1"/>
  <c r="F1572" i="1"/>
  <c r="K1572" i="3" s="1"/>
  <c r="G1572" i="1"/>
  <c r="I1572" i="1" s="1"/>
  <c r="M1572" i="3" s="1"/>
  <c r="A1409" i="3"/>
  <c r="B1409" i="1"/>
  <c r="L1409" i="3" s="1"/>
  <c r="D1409" i="1"/>
  <c r="F1409" i="1"/>
  <c r="K1409" i="3" s="1"/>
  <c r="E1409" i="1"/>
  <c r="G1409" i="1"/>
  <c r="I1409" i="1" s="1"/>
  <c r="M1409" i="3" s="1"/>
  <c r="B1396" i="3"/>
  <c r="D1396" i="3"/>
  <c r="E1396" i="3"/>
  <c r="F1396" i="3"/>
  <c r="G1396" i="3"/>
  <c r="I1396" i="3"/>
  <c r="H1396" i="3"/>
  <c r="A1580" i="3"/>
  <c r="B1580" i="1"/>
  <c r="L1580" i="3" s="1"/>
  <c r="D1580" i="1"/>
  <c r="E1580" i="1"/>
  <c r="F1580" i="1"/>
  <c r="K1580" i="3" s="1"/>
  <c r="G1580" i="1"/>
  <c r="I1580" i="1" s="1"/>
  <c r="M1580" i="3" s="1"/>
  <c r="A1557" i="3"/>
  <c r="B1557" i="1"/>
  <c r="L1557" i="3" s="1"/>
  <c r="D1557" i="1"/>
  <c r="F1557" i="1"/>
  <c r="K1557" i="3" s="1"/>
  <c r="E1557" i="1"/>
  <c r="G1557" i="1"/>
  <c r="I1557" i="1" s="1"/>
  <c r="M1557" i="3" s="1"/>
  <c r="F1556" i="3"/>
  <c r="G1556" i="3"/>
  <c r="H1556" i="3"/>
  <c r="I1556" i="3"/>
  <c r="A1422" i="3"/>
  <c r="B1422" i="1"/>
  <c r="L1422" i="3" s="1"/>
  <c r="E1422" i="1"/>
  <c r="D1422" i="1"/>
  <c r="F1421" i="3"/>
  <c r="H1421" i="3"/>
  <c r="G1421" i="3"/>
  <c r="I1421" i="3"/>
  <c r="G1309" i="1"/>
  <c r="I1309" i="1" s="1"/>
  <c r="M1309" i="3" s="1"/>
  <c r="A1295" i="3"/>
  <c r="B1295" i="1"/>
  <c r="L1295" i="3" s="1"/>
  <c r="E1295" i="1"/>
  <c r="D1295" i="1"/>
  <c r="F1295" i="1"/>
  <c r="K1295" i="3" s="1"/>
  <c r="G1295" i="1"/>
  <c r="I1295" i="1" s="1"/>
  <c r="M1295" i="3" s="1"/>
  <c r="A1257" i="3"/>
  <c r="B1257" i="1"/>
  <c r="L1257" i="3" s="1"/>
  <c r="D1257" i="1"/>
  <c r="F1257" i="1"/>
  <c r="K1257" i="3" s="1"/>
  <c r="E1257" i="1"/>
  <c r="G1257" i="1"/>
  <c r="I1257" i="1" s="1"/>
  <c r="M1257" i="3" s="1"/>
  <c r="A1201" i="3"/>
  <c r="D1201" i="1"/>
  <c r="B1201" i="1"/>
  <c r="L1201" i="3" s="1"/>
  <c r="E1201" i="1"/>
  <c r="F1201" i="1"/>
  <c r="K1201" i="3" s="1"/>
  <c r="G1201" i="1"/>
  <c r="I1201" i="1" s="1"/>
  <c r="M1201" i="3" s="1"/>
  <c r="A980" i="3"/>
  <c r="B980" i="1"/>
  <c r="L980" i="3" s="1"/>
  <c r="D980" i="1"/>
  <c r="E980" i="1"/>
  <c r="F980" i="1"/>
  <c r="K980" i="3" s="1"/>
  <c r="A962" i="3"/>
  <c r="B962" i="1"/>
  <c r="L962" i="3" s="1"/>
  <c r="D962" i="1"/>
  <c r="E962" i="1"/>
  <c r="F1516" i="3"/>
  <c r="G1516" i="3"/>
  <c r="H1516" i="3"/>
  <c r="I1516" i="3"/>
  <c r="G1478" i="1"/>
  <c r="I1478" i="1" s="1"/>
  <c r="M1478" i="3" s="1"/>
  <c r="A1168" i="3"/>
  <c r="B1168" i="1"/>
  <c r="L1168" i="3" s="1"/>
  <c r="D1168" i="1"/>
  <c r="G1168" i="1"/>
  <c r="I1168" i="1" s="1"/>
  <c r="M1168" i="3" s="1"/>
  <c r="F1168" i="1"/>
  <c r="K1168" i="3" s="1"/>
  <c r="E1168" i="1"/>
  <c r="A1111" i="3"/>
  <c r="E1111" i="1"/>
  <c r="B1111" i="1"/>
  <c r="L1111" i="3" s="1"/>
  <c r="D1111" i="1"/>
  <c r="A1741" i="3"/>
  <c r="B1741" i="1"/>
  <c r="L1741" i="3" s="1"/>
  <c r="D1741" i="1"/>
  <c r="E1741" i="1"/>
  <c r="A1700" i="3"/>
  <c r="B1700" i="1"/>
  <c r="L1700" i="3" s="1"/>
  <c r="D1700" i="1"/>
  <c r="E1700" i="1"/>
  <c r="C1538" i="1"/>
  <c r="C1361" i="1"/>
  <c r="A1745" i="3"/>
  <c r="B1745" i="1"/>
  <c r="L1745" i="3" s="1"/>
  <c r="D1745" i="1"/>
  <c r="E1745" i="1"/>
  <c r="F1745" i="1"/>
  <c r="K1745" i="3" s="1"/>
  <c r="A1712" i="3"/>
  <c r="B1712" i="1"/>
  <c r="L1712" i="3" s="1"/>
  <c r="D1712" i="1"/>
  <c r="E1712" i="1"/>
  <c r="F1712" i="1"/>
  <c r="K1712" i="3" s="1"/>
  <c r="G1712" i="1"/>
  <c r="I1712" i="1" s="1"/>
  <c r="M1712" i="3" s="1"/>
  <c r="F1697" i="3"/>
  <c r="G1697" i="3"/>
  <c r="H1697" i="3"/>
  <c r="I1697" i="3"/>
  <c r="B1674" i="3"/>
  <c r="E1674" i="3"/>
  <c r="F1674" i="3"/>
  <c r="G1674" i="3"/>
  <c r="H1674" i="3"/>
  <c r="I1674" i="3"/>
  <c r="A1609" i="3"/>
  <c r="B1609" i="1"/>
  <c r="L1609" i="3" s="1"/>
  <c r="D1609" i="1"/>
  <c r="E1609" i="1"/>
  <c r="F1609" i="1"/>
  <c r="K1609" i="3" s="1"/>
  <c r="G1609" i="1"/>
  <c r="I1609" i="1" s="1"/>
  <c r="M1609" i="3" s="1"/>
  <c r="A1770" i="3"/>
  <c r="B1770" i="1"/>
  <c r="L1770" i="3" s="1"/>
  <c r="E1770" i="1"/>
  <c r="D1770" i="1"/>
  <c r="A1749" i="3"/>
  <c r="B1749" i="1"/>
  <c r="L1749" i="3" s="1"/>
  <c r="D1749" i="1"/>
  <c r="E1749" i="1"/>
  <c r="F1749" i="1"/>
  <c r="K1749" i="3" s="1"/>
  <c r="G1749" i="1"/>
  <c r="I1749" i="1" s="1"/>
  <c r="M1749" i="3" s="1"/>
  <c r="A1493" i="3"/>
  <c r="B1493" i="1"/>
  <c r="L1493" i="3" s="1"/>
  <c r="D1493" i="1"/>
  <c r="E1493" i="1"/>
  <c r="G1493" i="1"/>
  <c r="I1493" i="1" s="1"/>
  <c r="M1493" i="3" s="1"/>
  <c r="A1445" i="3"/>
  <c r="B1445" i="1"/>
  <c r="L1445" i="3" s="1"/>
  <c r="D1445" i="1"/>
  <c r="E1445" i="1"/>
  <c r="F1445" i="1"/>
  <c r="K1445" i="3" s="1"/>
  <c r="G1445" i="1"/>
  <c r="I1445" i="1" s="1"/>
  <c r="M1445" i="3" s="1"/>
  <c r="A1349" i="3"/>
  <c r="B1349" i="1"/>
  <c r="L1349" i="3" s="1"/>
  <c r="E1349" i="1"/>
  <c r="D1349" i="1"/>
  <c r="F1349" i="1"/>
  <c r="K1349" i="3" s="1"/>
  <c r="G1349" i="1"/>
  <c r="I1349" i="1" s="1"/>
  <c r="M1349" i="3" s="1"/>
  <c r="A1289" i="3"/>
  <c r="B1289" i="1"/>
  <c r="L1289" i="3" s="1"/>
  <c r="C1289" i="1"/>
  <c r="D1289" i="1"/>
  <c r="E1289" i="1"/>
  <c r="F1289" i="1"/>
  <c r="K1289" i="3" s="1"/>
  <c r="G1289" i="1"/>
  <c r="I1289" i="1" s="1"/>
  <c r="M1289" i="3" s="1"/>
  <c r="A1263" i="3"/>
  <c r="B1263" i="1"/>
  <c r="L1263" i="3" s="1"/>
  <c r="D1263" i="1"/>
  <c r="E1263" i="1"/>
  <c r="A1218" i="3"/>
  <c r="B1218" i="1"/>
  <c r="L1218" i="3" s="1"/>
  <c r="D1218" i="1"/>
  <c r="E1218" i="1"/>
  <c r="F1218" i="1"/>
  <c r="K1218" i="3" s="1"/>
  <c r="G1218" i="1"/>
  <c r="I1218" i="1" s="1"/>
  <c r="M1218" i="3" s="1"/>
  <c r="B1112" i="3"/>
  <c r="C1112" i="3"/>
  <c r="D1112" i="3"/>
  <c r="E1112" i="3"/>
  <c r="F1112" i="3"/>
  <c r="G1112" i="3"/>
  <c r="H1112" i="3"/>
  <c r="I1112" i="3"/>
  <c r="A1065" i="3"/>
  <c r="B1065" i="1"/>
  <c r="L1065" i="3" s="1"/>
  <c r="F1065" i="1"/>
  <c r="K1065" i="3" s="1"/>
  <c r="D1065" i="1"/>
  <c r="E1065" i="1"/>
  <c r="G1065" i="1"/>
  <c r="I1065" i="1" s="1"/>
  <c r="M1065" i="3" s="1"/>
  <c r="F1002" i="3"/>
  <c r="H1002" i="3"/>
  <c r="G1002" i="3"/>
  <c r="I1002" i="3"/>
  <c r="A972" i="3"/>
  <c r="B972" i="1"/>
  <c r="L972" i="3" s="1"/>
  <c r="D972" i="1"/>
  <c r="E972" i="1"/>
  <c r="B1684" i="3"/>
  <c r="C1684" i="3"/>
  <c r="D1684" i="3"/>
  <c r="E1684" i="3"/>
  <c r="F1684" i="3"/>
  <c r="G1684" i="3"/>
  <c r="H1684" i="3"/>
  <c r="I1684" i="3"/>
  <c r="A1503" i="3"/>
  <c r="B1503" i="1"/>
  <c r="L1503" i="3" s="1"/>
  <c r="D1503" i="1"/>
  <c r="E1503" i="1"/>
  <c r="A1765" i="3"/>
  <c r="B1765" i="1"/>
  <c r="L1765" i="3" s="1"/>
  <c r="D1765" i="1"/>
  <c r="E1765" i="1"/>
  <c r="A1617" i="3"/>
  <c r="B1617" i="1"/>
  <c r="L1617" i="3" s="1"/>
  <c r="E1617" i="1"/>
  <c r="D1617" i="1"/>
  <c r="A1542" i="3"/>
  <c r="B1542" i="1"/>
  <c r="L1542" i="3" s="1"/>
  <c r="E1542" i="1"/>
  <c r="D1542" i="1"/>
  <c r="G1542" i="1"/>
  <c r="I1542" i="1" s="1"/>
  <c r="M1542" i="3" s="1"/>
  <c r="F1542" i="1"/>
  <c r="K1542" i="3" s="1"/>
  <c r="B1536" i="3"/>
  <c r="F1536" i="3"/>
  <c r="H1536" i="3"/>
  <c r="G1536" i="3"/>
  <c r="I1536" i="3"/>
  <c r="A1522" i="3"/>
  <c r="D1522" i="1"/>
  <c r="B1522" i="1"/>
  <c r="L1522" i="3" s="1"/>
  <c r="E1522" i="1"/>
  <c r="G1522" i="1"/>
  <c r="I1522" i="1" s="1"/>
  <c r="M1522" i="3" s="1"/>
  <c r="F1522" i="1"/>
  <c r="K1522" i="3" s="1"/>
  <c r="F1517" i="3"/>
  <c r="H1517" i="3"/>
  <c r="G1517" i="3"/>
  <c r="I1517" i="3"/>
  <c r="A1471" i="3"/>
  <c r="B1471" i="1"/>
  <c r="L1471" i="3" s="1"/>
  <c r="F1471" i="1"/>
  <c r="K1471" i="3" s="1"/>
  <c r="E1471" i="1"/>
  <c r="G1471" i="1"/>
  <c r="I1471" i="1" s="1"/>
  <c r="M1471" i="3" s="1"/>
  <c r="D1471" i="1"/>
  <c r="F1465" i="3"/>
  <c r="G1465" i="3"/>
  <c r="H1465" i="3"/>
  <c r="I1465" i="3"/>
  <c r="B1448" i="3"/>
  <c r="C1448" i="3"/>
  <c r="D1448" i="3"/>
  <c r="E1448" i="3"/>
  <c r="F1448" i="3"/>
  <c r="G1448" i="3"/>
  <c r="H1448" i="3"/>
  <c r="I1448" i="3"/>
  <c r="A1244" i="3"/>
  <c r="B1244" i="1"/>
  <c r="L1244" i="3" s="1"/>
  <c r="D1244" i="1"/>
  <c r="E1244" i="1"/>
  <c r="A1746" i="3"/>
  <c r="B1746" i="1"/>
  <c r="L1746" i="3" s="1"/>
  <c r="E1746" i="1"/>
  <c r="D1746" i="1"/>
  <c r="F1746" i="1"/>
  <c r="K1746" i="3" s="1"/>
  <c r="G1746" i="1"/>
  <c r="I1746" i="1" s="1"/>
  <c r="M1746" i="3" s="1"/>
  <c r="A1672" i="3"/>
  <c r="B1672" i="1"/>
  <c r="L1672" i="3" s="1"/>
  <c r="D1672" i="1"/>
  <c r="E1672" i="1"/>
  <c r="F1672" i="1"/>
  <c r="K1672" i="3" s="1"/>
  <c r="G1672" i="1"/>
  <c r="I1672" i="1" s="1"/>
  <c r="M1672" i="3" s="1"/>
  <c r="F1669" i="3"/>
  <c r="H1669" i="3"/>
  <c r="G1669" i="3"/>
  <c r="I1669" i="3"/>
  <c r="A1626" i="3"/>
  <c r="D1626" i="1"/>
  <c r="E1626" i="1"/>
  <c r="B1626" i="1"/>
  <c r="L1626" i="3" s="1"/>
  <c r="F1618" i="3"/>
  <c r="G1618" i="3"/>
  <c r="H1618" i="3"/>
  <c r="I1618" i="3"/>
  <c r="A1680" i="3"/>
  <c r="B1680" i="1"/>
  <c r="L1680" i="3" s="1"/>
  <c r="D1680" i="1"/>
  <c r="E1680" i="1"/>
  <c r="G1680" i="1"/>
  <c r="I1680" i="1" s="1"/>
  <c r="M1680" i="3" s="1"/>
  <c r="F1680" i="1"/>
  <c r="K1680" i="3" s="1"/>
  <c r="A1679" i="3"/>
  <c r="B1679" i="1"/>
  <c r="L1679" i="3" s="1"/>
  <c r="D1679" i="1"/>
  <c r="E1679" i="1"/>
  <c r="F1679" i="1"/>
  <c r="K1679" i="3" s="1"/>
  <c r="G1679" i="1"/>
  <c r="I1679" i="1" s="1"/>
  <c r="M1679" i="3" s="1"/>
  <c r="A1491" i="3"/>
  <c r="B1491" i="1"/>
  <c r="L1491" i="3" s="1"/>
  <c r="D1491" i="1"/>
  <c r="E1491" i="1"/>
  <c r="F1456" i="3"/>
  <c r="H1456" i="3"/>
  <c r="G1456" i="3"/>
  <c r="I1456" i="3"/>
  <c r="A1343" i="3"/>
  <c r="B1343" i="1"/>
  <c r="L1343" i="3" s="1"/>
  <c r="E1343" i="1"/>
  <c r="D1343" i="1"/>
  <c r="G1750" i="1"/>
  <c r="I1750" i="1" s="1"/>
  <c r="M1750" i="3" s="1"/>
  <c r="A1717" i="3"/>
  <c r="B1717" i="1"/>
  <c r="L1717" i="3" s="1"/>
  <c r="D1717" i="1"/>
  <c r="E1717" i="1"/>
  <c r="G1563" i="3"/>
  <c r="F1563" i="3"/>
  <c r="H1563" i="3"/>
  <c r="I1563" i="3"/>
  <c r="A1486" i="3"/>
  <c r="B1486" i="1"/>
  <c r="L1486" i="3" s="1"/>
  <c r="E1486" i="1"/>
  <c r="D1486" i="1"/>
  <c r="F1310" i="3"/>
  <c r="H1310" i="3"/>
  <c r="G1310" i="3"/>
  <c r="I1310" i="3"/>
  <c r="A1288" i="3"/>
  <c r="B1288" i="1"/>
  <c r="L1288" i="3" s="1"/>
  <c r="E1288" i="1"/>
  <c r="D1288" i="1"/>
  <c r="F1288" i="1"/>
  <c r="K1288" i="3" s="1"/>
  <c r="G1288" i="1"/>
  <c r="I1288" i="1" s="1"/>
  <c r="M1288" i="3" s="1"/>
  <c r="F1242" i="1"/>
  <c r="K1242" i="3" s="1"/>
  <c r="A1092" i="3"/>
  <c r="B1092" i="1"/>
  <c r="L1092" i="3" s="1"/>
  <c r="D1092" i="1"/>
  <c r="E1092" i="1"/>
  <c r="G1092" i="1"/>
  <c r="I1092" i="1" s="1"/>
  <c r="M1092" i="3" s="1"/>
  <c r="F1092" i="1"/>
  <c r="K1092" i="3" s="1"/>
  <c r="F1055" i="3"/>
  <c r="G1055" i="3"/>
  <c r="I1055" i="3"/>
  <c r="H1055" i="3"/>
  <c r="A1554" i="3"/>
  <c r="D1554" i="1"/>
  <c r="B1554" i="1"/>
  <c r="L1554" i="3" s="1"/>
  <c r="E1554" i="1"/>
  <c r="F1554" i="1"/>
  <c r="K1554" i="3" s="1"/>
  <c r="G1554" i="1"/>
  <c r="I1554" i="1" s="1"/>
  <c r="M1554" i="3" s="1"/>
  <c r="A1316" i="3"/>
  <c r="B1316" i="1"/>
  <c r="L1316" i="3" s="1"/>
  <c r="E1316" i="1"/>
  <c r="D1316" i="1"/>
  <c r="G1188" i="1"/>
  <c r="I1188" i="1" s="1"/>
  <c r="M1188" i="3" s="1"/>
  <c r="G1261" i="1"/>
  <c r="I1261" i="1" s="1"/>
  <c r="M1261" i="3" s="1"/>
  <c r="A1196" i="3"/>
  <c r="B1196" i="1"/>
  <c r="L1196" i="3" s="1"/>
  <c r="E1196" i="1"/>
  <c r="D1196" i="1"/>
  <c r="F1196" i="1"/>
  <c r="K1196" i="3" s="1"/>
  <c r="G1196" i="1"/>
  <c r="I1196" i="1" s="1"/>
  <c r="M1196" i="3" s="1"/>
  <c r="A1017" i="3"/>
  <c r="B1017" i="1"/>
  <c r="L1017" i="3" s="1"/>
  <c r="C1017" i="1"/>
  <c r="D1017" i="1"/>
  <c r="F1017" i="1"/>
  <c r="K1017" i="3" s="1"/>
  <c r="E1017" i="1"/>
  <c r="G1017" i="1"/>
  <c r="I1017" i="1" s="1"/>
  <c r="M1017" i="3" s="1"/>
  <c r="A1739" i="3"/>
  <c r="B1739" i="1"/>
  <c r="L1739" i="3" s="1"/>
  <c r="D1739" i="1"/>
  <c r="F1739" i="1"/>
  <c r="K1739" i="3" s="1"/>
  <c r="E1739" i="1"/>
  <c r="A1695" i="3"/>
  <c r="B1695" i="1"/>
  <c r="L1695" i="3" s="1"/>
  <c r="D1695" i="1"/>
  <c r="E1695" i="1"/>
  <c r="F1634" i="3"/>
  <c r="G1634" i="3"/>
  <c r="H1634" i="3"/>
  <c r="I1634" i="3"/>
  <c r="A1594" i="3"/>
  <c r="D1594" i="1"/>
  <c r="B1594" i="1"/>
  <c r="L1594" i="3" s="1"/>
  <c r="E1594" i="1"/>
  <c r="F1594" i="1"/>
  <c r="K1594" i="3" s="1"/>
  <c r="G1594" i="1"/>
  <c r="I1594" i="1" s="1"/>
  <c r="M1594" i="3" s="1"/>
  <c r="A1574" i="3"/>
  <c r="B1574" i="1"/>
  <c r="L1574" i="3" s="1"/>
  <c r="D1574" i="1"/>
  <c r="E1574" i="1"/>
  <c r="G1535" i="3"/>
  <c r="F1535" i="3"/>
  <c r="H1535" i="3"/>
  <c r="I1535" i="3"/>
  <c r="F1505" i="3"/>
  <c r="G1505" i="3"/>
  <c r="H1505" i="3"/>
  <c r="I1505" i="3"/>
  <c r="F1473" i="3"/>
  <c r="G1473" i="3"/>
  <c r="H1473" i="3"/>
  <c r="I1473" i="3"/>
  <c r="F1457" i="3"/>
  <c r="G1457" i="3"/>
  <c r="H1457" i="3"/>
  <c r="I1457" i="3"/>
  <c r="A1304" i="3"/>
  <c r="B1304" i="1"/>
  <c r="L1304" i="3" s="1"/>
  <c r="E1304" i="1"/>
  <c r="D1304" i="1"/>
  <c r="A1280" i="3"/>
  <c r="B1280" i="1"/>
  <c r="L1280" i="3" s="1"/>
  <c r="D1280" i="1"/>
  <c r="E1280" i="1"/>
  <c r="F1280" i="1"/>
  <c r="K1280" i="3" s="1"/>
  <c r="G1280" i="1"/>
  <c r="I1280" i="1" s="1"/>
  <c r="M1280" i="3" s="1"/>
  <c r="A1242" i="3"/>
  <c r="D1242" i="1"/>
  <c r="B1242" i="1"/>
  <c r="L1242" i="3" s="1"/>
  <c r="E1242" i="1"/>
  <c r="G1242" i="1"/>
  <c r="I1242" i="1" s="1"/>
  <c r="M1242" i="3" s="1"/>
  <c r="A1206" i="3"/>
  <c r="B1206" i="1"/>
  <c r="L1206" i="3" s="1"/>
  <c r="D1206" i="1"/>
  <c r="F1206" i="1"/>
  <c r="K1206" i="3" s="1"/>
  <c r="E1206" i="1"/>
  <c r="A1203" i="3"/>
  <c r="B1203" i="1"/>
  <c r="L1203" i="3" s="1"/>
  <c r="E1203" i="1"/>
  <c r="D1203" i="1"/>
  <c r="F1203" i="1"/>
  <c r="K1203" i="3" s="1"/>
  <c r="G1203" i="1"/>
  <c r="I1203" i="1" s="1"/>
  <c r="M1203" i="3" s="1"/>
  <c r="A1136" i="3"/>
  <c r="B1136" i="1"/>
  <c r="L1136" i="3" s="1"/>
  <c r="D1136" i="1"/>
  <c r="E1136" i="1"/>
  <c r="F1136" i="1"/>
  <c r="K1136" i="3" s="1"/>
  <c r="G1136" i="1"/>
  <c r="I1136" i="1" s="1"/>
  <c r="M1136" i="3" s="1"/>
  <c r="A1105" i="3"/>
  <c r="B1105" i="1"/>
  <c r="L1105" i="3" s="1"/>
  <c r="E1105" i="1"/>
  <c r="D1105" i="1"/>
  <c r="A993" i="3"/>
  <c r="B993" i="1"/>
  <c r="L993" i="3" s="1"/>
  <c r="D993" i="1"/>
  <c r="E993" i="1"/>
  <c r="A912" i="3"/>
  <c r="B912" i="1"/>
  <c r="L912" i="3" s="1"/>
  <c r="D912" i="1"/>
  <c r="E912" i="1"/>
  <c r="F902" i="3"/>
  <c r="G902" i="3"/>
  <c r="H902" i="3"/>
  <c r="I902" i="3"/>
  <c r="A948" i="3"/>
  <c r="B948" i="1"/>
  <c r="L948" i="3" s="1"/>
  <c r="E948" i="1"/>
  <c r="D948" i="1"/>
  <c r="A1224" i="3"/>
  <c r="B1224" i="1"/>
  <c r="L1224" i="3" s="1"/>
  <c r="E1224" i="1"/>
  <c r="F1224" i="1"/>
  <c r="K1224" i="3" s="1"/>
  <c r="G1224" i="1"/>
  <c r="I1224" i="1" s="1"/>
  <c r="M1224" i="3" s="1"/>
  <c r="D1224" i="1"/>
  <c r="A1175" i="3"/>
  <c r="B1175" i="1"/>
  <c r="L1175" i="3" s="1"/>
  <c r="E1175" i="1"/>
  <c r="D1175" i="1"/>
  <c r="F1175" i="1"/>
  <c r="K1175" i="3" s="1"/>
  <c r="G1175" i="1"/>
  <c r="I1175" i="1" s="1"/>
  <c r="M1175" i="3" s="1"/>
  <c r="A1427" i="3"/>
  <c r="B1427" i="1"/>
  <c r="L1427" i="3" s="1"/>
  <c r="D1427" i="1"/>
  <c r="E1427" i="1"/>
  <c r="G1371" i="1"/>
  <c r="I1371" i="1" s="1"/>
  <c r="M1371" i="3" s="1"/>
  <c r="A1314" i="3"/>
  <c r="D1314" i="1"/>
  <c r="B1314" i="1"/>
  <c r="L1314" i="3" s="1"/>
  <c r="E1314" i="1"/>
  <c r="A1235" i="3"/>
  <c r="B1235" i="1"/>
  <c r="L1235" i="3" s="1"/>
  <c r="D1235" i="1"/>
  <c r="E1235" i="1"/>
  <c r="F1235" i="1"/>
  <c r="K1235" i="3" s="1"/>
  <c r="G1235" i="1"/>
  <c r="I1235" i="1" s="1"/>
  <c r="M1235" i="3" s="1"/>
  <c r="G1145" i="1"/>
  <c r="I1145" i="1" s="1"/>
  <c r="M1145" i="3" s="1"/>
  <c r="B1010" i="3"/>
  <c r="C1010" i="3"/>
  <c r="D1010" i="3"/>
  <c r="E1010" i="3"/>
  <c r="F1010" i="3"/>
  <c r="H1010" i="3"/>
  <c r="G1010" i="3"/>
  <c r="I1010" i="3"/>
  <c r="A903" i="3"/>
  <c r="B903" i="1"/>
  <c r="L903" i="3" s="1"/>
  <c r="E903" i="1"/>
  <c r="D903" i="1"/>
  <c r="G903" i="1"/>
  <c r="I903" i="1" s="1"/>
  <c r="M903" i="3" s="1"/>
  <c r="F1166" i="3"/>
  <c r="G1166" i="3"/>
  <c r="H1166" i="3"/>
  <c r="I1166" i="3"/>
  <c r="A921" i="3"/>
  <c r="B921" i="1"/>
  <c r="L921" i="3" s="1"/>
  <c r="D921" i="1"/>
  <c r="E921" i="1"/>
  <c r="A1636" i="3"/>
  <c r="B1636" i="1"/>
  <c r="L1636" i="3" s="1"/>
  <c r="E1636" i="1"/>
  <c r="D1636" i="1"/>
  <c r="A1600" i="3"/>
  <c r="B1600" i="1"/>
  <c r="L1600" i="3" s="1"/>
  <c r="D1600" i="1"/>
  <c r="E1600" i="1"/>
  <c r="F1377" i="3"/>
  <c r="G1377" i="3"/>
  <c r="H1377" i="3"/>
  <c r="I1377" i="3"/>
  <c r="A1283" i="3"/>
  <c r="B1283" i="1"/>
  <c r="L1283" i="3" s="1"/>
  <c r="D1283" i="1"/>
  <c r="F1283" i="1"/>
  <c r="K1283" i="3" s="1"/>
  <c r="E1283" i="1"/>
  <c r="G1283" i="1"/>
  <c r="I1283" i="1" s="1"/>
  <c r="M1283" i="3" s="1"/>
  <c r="G1189" i="1"/>
  <c r="I1189" i="1" s="1"/>
  <c r="M1189" i="3" s="1"/>
  <c r="F1152" i="1"/>
  <c r="K1152" i="3" s="1"/>
  <c r="A1122" i="3"/>
  <c r="D1122" i="1"/>
  <c r="B1122" i="1"/>
  <c r="L1122" i="3" s="1"/>
  <c r="E1122" i="1"/>
  <c r="A1087" i="3"/>
  <c r="B1087" i="1"/>
  <c r="L1087" i="3" s="1"/>
  <c r="E1087" i="1"/>
  <c r="D1087" i="1"/>
  <c r="A998" i="3"/>
  <c r="B998" i="1"/>
  <c r="L998" i="3" s="1"/>
  <c r="D998" i="1"/>
  <c r="E998" i="1"/>
  <c r="A1520" i="3"/>
  <c r="B1520" i="1"/>
  <c r="L1520" i="3" s="1"/>
  <c r="D1520" i="1"/>
  <c r="E1520" i="1"/>
  <c r="A1138" i="3"/>
  <c r="D1138" i="1"/>
  <c r="B1138" i="1"/>
  <c r="L1138" i="3" s="1"/>
  <c r="E1138" i="1"/>
  <c r="F1044" i="3"/>
  <c r="G1044" i="3"/>
  <c r="H1044" i="3"/>
  <c r="I1044" i="3"/>
  <c r="A1747" i="3"/>
  <c r="B1747" i="1"/>
  <c r="L1747" i="3" s="1"/>
  <c r="C1747" i="1"/>
  <c r="D1747" i="1"/>
  <c r="E1747" i="1"/>
  <c r="F1747" i="1"/>
  <c r="K1747" i="3" s="1"/>
  <c r="G1747" i="1"/>
  <c r="I1747" i="1" s="1"/>
  <c r="M1747" i="3" s="1"/>
  <c r="G957" i="1"/>
  <c r="I957" i="1" s="1"/>
  <c r="M957" i="3" s="1"/>
  <c r="G1010" i="1"/>
  <c r="I1010" i="1" s="1"/>
  <c r="M1010" i="3" s="1"/>
  <c r="A1670" i="3"/>
  <c r="B1670" i="1"/>
  <c r="L1670" i="3" s="1"/>
  <c r="E1670" i="1"/>
  <c r="D1670" i="1"/>
  <c r="F1664" i="3"/>
  <c r="H1664" i="3"/>
  <c r="G1664" i="3"/>
  <c r="I1664" i="3"/>
  <c r="A1641" i="3"/>
  <c r="B1641" i="1"/>
  <c r="L1641" i="3" s="1"/>
  <c r="E1641" i="1"/>
  <c r="D1641" i="1"/>
  <c r="A1738" i="3"/>
  <c r="B1738" i="1"/>
  <c r="L1738" i="3" s="1"/>
  <c r="E1738" i="1"/>
  <c r="D1738" i="1"/>
  <c r="A1733" i="3"/>
  <c r="B1733" i="1"/>
  <c r="L1733" i="3" s="1"/>
  <c r="D1733" i="1"/>
  <c r="E1733" i="1"/>
  <c r="F1733" i="1"/>
  <c r="K1733" i="3" s="1"/>
  <c r="G1733" i="1"/>
  <c r="I1733" i="1" s="1"/>
  <c r="M1733" i="3" s="1"/>
  <c r="F1725" i="3"/>
  <c r="H1725" i="3"/>
  <c r="G1725" i="3"/>
  <c r="I1725" i="3"/>
  <c r="F1655" i="3"/>
  <c r="H1655" i="3"/>
  <c r="G1655" i="3"/>
  <c r="I1655" i="3"/>
  <c r="A1729" i="3"/>
  <c r="B1729" i="1"/>
  <c r="L1729" i="3" s="1"/>
  <c r="D1729" i="1"/>
  <c r="E1729" i="1"/>
  <c r="G1678" i="1"/>
  <c r="I1678" i="1" s="1"/>
  <c r="M1678" i="3" s="1"/>
  <c r="B1646" i="3"/>
  <c r="D1646" i="3"/>
  <c r="E1646" i="3"/>
  <c r="F1646" i="3"/>
  <c r="G1646" i="3"/>
  <c r="H1646" i="3"/>
  <c r="I1646" i="3"/>
  <c r="A1543" i="3"/>
  <c r="B1543" i="1"/>
  <c r="L1543" i="3" s="1"/>
  <c r="D1543" i="1"/>
  <c r="E1543" i="1"/>
  <c r="C1480" i="1"/>
  <c r="A1367" i="3"/>
  <c r="B1367" i="1"/>
  <c r="L1367" i="3" s="1"/>
  <c r="E1367" i="1"/>
  <c r="D1367" i="1"/>
  <c r="F1367" i="1"/>
  <c r="K1367" i="3" s="1"/>
  <c r="G1367" i="1"/>
  <c r="I1367" i="1" s="1"/>
  <c r="M1367" i="3" s="1"/>
  <c r="G1334" i="1"/>
  <c r="I1334" i="1" s="1"/>
  <c r="M1334" i="3" s="1"/>
  <c r="F1241" i="1"/>
  <c r="K1241" i="3" s="1"/>
  <c r="G1241" i="1"/>
  <c r="I1241" i="1" s="1"/>
  <c r="M1241" i="3" s="1"/>
  <c r="A1120" i="3"/>
  <c r="C1120" i="1"/>
  <c r="B1120" i="1"/>
  <c r="L1120" i="3" s="1"/>
  <c r="D1120" i="1"/>
  <c r="E1120" i="1"/>
  <c r="G1120" i="1"/>
  <c r="I1120" i="1" s="1"/>
  <c r="M1120" i="3" s="1"/>
  <c r="F1120" i="1"/>
  <c r="K1120" i="3" s="1"/>
  <c r="F1113" i="3"/>
  <c r="G1113" i="3"/>
  <c r="H1113" i="3"/>
  <c r="I1113" i="3"/>
  <c r="B1054" i="3"/>
  <c r="C1054" i="3"/>
  <c r="D1054" i="3"/>
  <c r="E1054" i="3"/>
  <c r="F1054" i="3"/>
  <c r="G1054" i="3"/>
  <c r="H1054" i="3"/>
  <c r="I1054" i="3"/>
  <c r="B1015" i="3"/>
  <c r="C1015" i="3"/>
  <c r="D1015" i="3"/>
  <c r="E1015" i="3"/>
  <c r="F1015" i="3"/>
  <c r="G1015" i="3"/>
  <c r="I1015" i="3"/>
  <c r="H1015" i="3"/>
  <c r="B1008" i="3"/>
  <c r="C1008" i="3"/>
  <c r="D1008" i="3"/>
  <c r="F1008" i="3"/>
  <c r="G1008" i="3"/>
  <c r="H1008" i="3"/>
  <c r="I1008" i="3"/>
  <c r="A1432" i="3"/>
  <c r="B1432" i="1"/>
  <c r="L1432" i="3" s="1"/>
  <c r="D1432" i="1"/>
  <c r="E1432" i="1"/>
  <c r="G1432" i="1"/>
  <c r="I1432" i="1" s="1"/>
  <c r="M1432" i="3" s="1"/>
  <c r="F1432" i="1"/>
  <c r="K1432" i="3" s="1"/>
  <c r="A1298" i="3"/>
  <c r="B1298" i="1"/>
  <c r="L1298" i="3" s="1"/>
  <c r="D1298" i="1"/>
  <c r="E1298" i="1"/>
  <c r="A1410" i="3"/>
  <c r="D1410" i="1"/>
  <c r="B1410" i="1"/>
  <c r="L1410" i="3" s="1"/>
  <c r="E1410" i="1"/>
  <c r="F1410" i="1"/>
  <c r="K1410" i="3" s="1"/>
  <c r="G1410" i="1"/>
  <c r="I1410" i="1" s="1"/>
  <c r="M1410" i="3" s="1"/>
  <c r="A1350" i="3"/>
  <c r="B1350" i="1"/>
  <c r="L1350" i="3" s="1"/>
  <c r="E1350" i="1"/>
  <c r="D1350" i="1"/>
  <c r="A1229" i="3"/>
  <c r="B1229" i="1"/>
  <c r="L1229" i="3" s="1"/>
  <c r="D1229" i="1"/>
  <c r="E1229" i="1"/>
  <c r="F1229" i="1"/>
  <c r="K1229" i="3" s="1"/>
  <c r="G1229" i="1"/>
  <c r="I1229" i="1" s="1"/>
  <c r="M1229" i="3" s="1"/>
  <c r="A1687" i="3"/>
  <c r="B1687" i="1"/>
  <c r="L1687" i="3" s="1"/>
  <c r="D1687" i="1"/>
  <c r="E1687" i="1"/>
  <c r="F1625" i="3"/>
  <c r="G1625" i="3"/>
  <c r="H1625" i="3"/>
  <c r="I1625" i="3"/>
  <c r="A1607" i="3"/>
  <c r="B1607" i="1"/>
  <c r="L1607" i="3" s="1"/>
  <c r="D1607" i="1"/>
  <c r="E1607" i="1"/>
  <c r="A1553" i="3"/>
  <c r="B1553" i="1"/>
  <c r="L1553" i="3" s="1"/>
  <c r="D1553" i="1"/>
  <c r="E1553" i="1"/>
  <c r="A1466" i="3"/>
  <c r="D1466" i="1"/>
  <c r="E1466" i="1"/>
  <c r="B1466" i="1"/>
  <c r="L1466" i="3" s="1"/>
  <c r="F1466" i="1"/>
  <c r="K1466" i="3" s="1"/>
  <c r="G1466" i="1"/>
  <c r="I1466" i="1" s="1"/>
  <c r="M1466" i="3" s="1"/>
  <c r="A1307" i="3"/>
  <c r="B1307" i="1"/>
  <c r="L1307" i="3" s="1"/>
  <c r="D1307" i="1"/>
  <c r="E1307" i="1"/>
  <c r="A1256" i="3"/>
  <c r="B1256" i="1"/>
  <c r="L1256" i="3" s="1"/>
  <c r="D1256" i="1"/>
  <c r="E1256" i="1"/>
  <c r="G1256" i="1"/>
  <c r="I1256" i="1" s="1"/>
  <c r="M1256" i="3" s="1"/>
  <c r="A1031" i="3"/>
  <c r="B1031" i="1"/>
  <c r="L1031" i="3" s="1"/>
  <c r="D1031" i="1"/>
  <c r="E1031" i="1"/>
  <c r="F1031" i="1"/>
  <c r="K1031" i="3" s="1"/>
  <c r="G1031" i="1"/>
  <c r="I1031" i="1" s="1"/>
  <c r="M1031" i="3" s="1"/>
  <c r="A1689" i="3"/>
  <c r="B1689" i="1"/>
  <c r="L1689" i="3" s="1"/>
  <c r="D1689" i="1"/>
  <c r="E1689" i="1"/>
  <c r="A1469" i="3"/>
  <c r="B1469" i="1"/>
  <c r="L1469" i="3" s="1"/>
  <c r="E1469" i="1"/>
  <c r="D1469" i="1"/>
  <c r="A1258" i="3"/>
  <c r="B1258" i="1"/>
  <c r="L1258" i="3" s="1"/>
  <c r="D1258" i="1"/>
  <c r="E1258" i="1"/>
  <c r="F1258" i="1"/>
  <c r="K1258" i="3" s="1"/>
  <c r="G1258" i="1"/>
  <c r="I1258" i="1" s="1"/>
  <c r="M1258" i="3" s="1"/>
  <c r="G1206" i="1"/>
  <c r="I1206" i="1" s="1"/>
  <c r="M1206" i="3" s="1"/>
  <c r="A1167" i="3"/>
  <c r="B1167" i="1"/>
  <c r="L1167" i="3" s="1"/>
  <c r="E1167" i="1"/>
  <c r="D1167" i="1"/>
  <c r="A1134" i="3"/>
  <c r="B1134" i="1"/>
  <c r="L1134" i="3" s="1"/>
  <c r="D1134" i="1"/>
  <c r="E1134" i="1"/>
  <c r="F1084" i="3"/>
  <c r="G1084" i="3"/>
  <c r="I1084" i="3"/>
  <c r="H1084" i="3"/>
  <c r="A1053" i="3"/>
  <c r="B1053" i="1"/>
  <c r="L1053" i="3" s="1"/>
  <c r="C1053" i="1"/>
  <c r="D1053" i="1"/>
  <c r="E1053" i="1"/>
  <c r="F1053" i="1"/>
  <c r="K1053" i="3" s="1"/>
  <c r="G1053" i="1"/>
  <c r="I1053" i="1" s="1"/>
  <c r="M1053" i="3" s="1"/>
  <c r="A961" i="3"/>
  <c r="B961" i="1"/>
  <c r="L961" i="3" s="1"/>
  <c r="D961" i="1"/>
  <c r="F961" i="1"/>
  <c r="K961" i="3" s="1"/>
  <c r="E961" i="1"/>
  <c r="G961" i="1"/>
  <c r="I961" i="1" s="1"/>
  <c r="M961" i="3" s="1"/>
  <c r="B916" i="3"/>
  <c r="C916" i="3"/>
  <c r="D916" i="3"/>
  <c r="E916" i="3"/>
  <c r="F916" i="3"/>
  <c r="G916" i="3"/>
  <c r="H916" i="3"/>
  <c r="I916" i="3"/>
  <c r="A908" i="3"/>
  <c r="B908" i="1"/>
  <c r="L908" i="3" s="1"/>
  <c r="D908" i="1"/>
  <c r="E908" i="1"/>
  <c r="F908" i="1"/>
  <c r="K908" i="3" s="1"/>
  <c r="A1042" i="3"/>
  <c r="B1042" i="1"/>
  <c r="L1042" i="3" s="1"/>
  <c r="D1042" i="1"/>
  <c r="E1042" i="1"/>
  <c r="G1042" i="1"/>
  <c r="I1042" i="1" s="1"/>
  <c r="M1042" i="3" s="1"/>
  <c r="A1611" i="3"/>
  <c r="B1611" i="1"/>
  <c r="L1611" i="3" s="1"/>
  <c r="D1611" i="1"/>
  <c r="E1611" i="1"/>
  <c r="F1461" i="3"/>
  <c r="H1461" i="3"/>
  <c r="G1461" i="3"/>
  <c r="I1461" i="3"/>
  <c r="A1439" i="3"/>
  <c r="B1439" i="1"/>
  <c r="L1439" i="3" s="1"/>
  <c r="D1439" i="1"/>
  <c r="E1439" i="1"/>
  <c r="A1426" i="3"/>
  <c r="D1426" i="1"/>
  <c r="B1426" i="1"/>
  <c r="L1426" i="3" s="1"/>
  <c r="E1426" i="1"/>
  <c r="F1426" i="1"/>
  <c r="K1426" i="3" s="1"/>
  <c r="G1426" i="1"/>
  <c r="I1426" i="1" s="1"/>
  <c r="M1426" i="3" s="1"/>
  <c r="A1365" i="3"/>
  <c r="B1365" i="1"/>
  <c r="L1365" i="3" s="1"/>
  <c r="D1365" i="1"/>
  <c r="E1365" i="1"/>
  <c r="A1342" i="3"/>
  <c r="B1342" i="1"/>
  <c r="L1342" i="3" s="1"/>
  <c r="D1342" i="1"/>
  <c r="E1342" i="1"/>
  <c r="B1340" i="3"/>
  <c r="C1340" i="3"/>
  <c r="D1340" i="3"/>
  <c r="E1340" i="3"/>
  <c r="F1340" i="3"/>
  <c r="G1340" i="3"/>
  <c r="I1340" i="3"/>
  <c r="H1340" i="3"/>
  <c r="A1291" i="3"/>
  <c r="B1291" i="1"/>
  <c r="L1291" i="3" s="1"/>
  <c r="D1291" i="1"/>
  <c r="E1291" i="1"/>
  <c r="F1291" i="1"/>
  <c r="K1291" i="3" s="1"/>
  <c r="G1291" i="1"/>
  <c r="I1291" i="1" s="1"/>
  <c r="M1291" i="3" s="1"/>
  <c r="A1245" i="3"/>
  <c r="B1245" i="1"/>
  <c r="L1245" i="3" s="1"/>
  <c r="D1245" i="1"/>
  <c r="E1245" i="1"/>
  <c r="F1245" i="1"/>
  <c r="K1245" i="3" s="1"/>
  <c r="G1245" i="1"/>
  <c r="I1245" i="1" s="1"/>
  <c r="M1245" i="3" s="1"/>
  <c r="A1341" i="3"/>
  <c r="B1341" i="1"/>
  <c r="L1341" i="3" s="1"/>
  <c r="E1341" i="1"/>
  <c r="D1341" i="1"/>
  <c r="F1341" i="1"/>
  <c r="K1341" i="3" s="1"/>
  <c r="G1341" i="1"/>
  <c r="I1341" i="1" s="1"/>
  <c r="M1341" i="3" s="1"/>
  <c r="A909" i="3"/>
  <c r="B909" i="1"/>
  <c r="L909" i="3" s="1"/>
  <c r="D909" i="1"/>
  <c r="E909" i="1"/>
  <c r="A1213" i="3"/>
  <c r="D1213" i="1"/>
  <c r="E1213" i="1"/>
  <c r="B1213" i="1"/>
  <c r="L1213" i="3" s="1"/>
  <c r="G1213" i="1"/>
  <c r="I1213" i="1" s="1"/>
  <c r="M1213" i="3" s="1"/>
  <c r="A1108" i="3"/>
  <c r="B1108" i="1"/>
  <c r="L1108" i="3" s="1"/>
  <c r="D1108" i="1"/>
  <c r="E1108" i="1"/>
  <c r="A987" i="3"/>
  <c r="B987" i="1"/>
  <c r="L987" i="3" s="1"/>
  <c r="D987" i="1"/>
  <c r="F987" i="1"/>
  <c r="K987" i="3" s="1"/>
  <c r="G987" i="1"/>
  <c r="I987" i="1" s="1"/>
  <c r="M987" i="3" s="1"/>
  <c r="E987" i="1"/>
  <c r="A1639" i="3"/>
  <c r="B1639" i="1"/>
  <c r="L1639" i="3" s="1"/>
  <c r="D1639" i="1"/>
  <c r="E1639" i="1"/>
  <c r="F1639" i="1"/>
  <c r="K1639" i="3" s="1"/>
  <c r="G1639" i="1"/>
  <c r="I1639" i="1" s="1"/>
  <c r="M1639" i="3" s="1"/>
  <c r="A1619" i="3"/>
  <c r="B1619" i="1"/>
  <c r="L1619" i="3" s="1"/>
  <c r="D1619" i="1"/>
  <c r="E1619" i="1"/>
  <c r="A1508" i="3"/>
  <c r="B1508" i="1"/>
  <c r="L1508" i="3" s="1"/>
  <c r="E1508" i="1"/>
  <c r="D1508" i="1"/>
  <c r="F1508" i="1"/>
  <c r="K1508" i="3" s="1"/>
  <c r="G1508" i="1"/>
  <c r="I1508" i="1" s="1"/>
  <c r="M1508" i="3" s="1"/>
  <c r="F1506" i="3"/>
  <c r="G1506" i="3"/>
  <c r="H1506" i="3"/>
  <c r="I1506" i="3"/>
  <c r="F1458" i="1"/>
  <c r="K1458" i="3" s="1"/>
  <c r="A1392" i="3"/>
  <c r="B1392" i="1"/>
  <c r="L1392" i="3" s="1"/>
  <c r="D1392" i="1"/>
  <c r="E1392" i="1"/>
  <c r="F1392" i="1"/>
  <c r="K1392" i="3" s="1"/>
  <c r="G1392" i="1"/>
  <c r="I1392" i="1" s="1"/>
  <c r="M1392" i="3" s="1"/>
  <c r="A1375" i="3"/>
  <c r="B1375" i="1"/>
  <c r="L1375" i="3" s="1"/>
  <c r="D1375" i="1"/>
  <c r="E1375" i="1"/>
  <c r="F1375" i="1"/>
  <c r="K1375" i="3" s="1"/>
  <c r="G1375" i="1"/>
  <c r="I1375" i="1" s="1"/>
  <c r="M1375" i="3" s="1"/>
  <c r="A1276" i="3"/>
  <c r="B1276" i="1"/>
  <c r="L1276" i="3" s="1"/>
  <c r="E1276" i="1"/>
  <c r="D1276" i="1"/>
  <c r="F1276" i="1"/>
  <c r="K1276" i="3" s="1"/>
  <c r="G1276" i="1"/>
  <c r="I1276" i="1" s="1"/>
  <c r="M1276" i="3" s="1"/>
  <c r="G1215" i="1"/>
  <c r="I1215" i="1" s="1"/>
  <c r="M1215" i="3" s="1"/>
  <c r="A1135" i="3"/>
  <c r="B1135" i="1"/>
  <c r="L1135" i="3" s="1"/>
  <c r="D1135" i="1"/>
  <c r="E1135" i="1"/>
  <c r="A934" i="3"/>
  <c r="B934" i="1"/>
  <c r="L934" i="3" s="1"/>
  <c r="D934" i="1"/>
  <c r="E934" i="1"/>
  <c r="A1514" i="3"/>
  <c r="B1514" i="1"/>
  <c r="L1514" i="3" s="1"/>
  <c r="D1514" i="1"/>
  <c r="E1514" i="1"/>
  <c r="F1514" i="1"/>
  <c r="K1514" i="3" s="1"/>
  <c r="G1514" i="1"/>
  <c r="I1514" i="1" s="1"/>
  <c r="M1514" i="3" s="1"/>
  <c r="A1208" i="3"/>
  <c r="B1208" i="1"/>
  <c r="L1208" i="3" s="1"/>
  <c r="D1208" i="1"/>
  <c r="E1208" i="1"/>
  <c r="A965" i="3"/>
  <c r="B965" i="1"/>
  <c r="L965" i="3" s="1"/>
  <c r="D965" i="1"/>
  <c r="E965" i="1"/>
  <c r="A929" i="3"/>
  <c r="B929" i="1"/>
  <c r="L929" i="3" s="1"/>
  <c r="E929" i="1"/>
  <c r="D929" i="1"/>
  <c r="G929" i="1"/>
  <c r="I929" i="1" s="1"/>
  <c r="M929" i="3" s="1"/>
  <c r="A953" i="3"/>
  <c r="B953" i="1"/>
  <c r="L953" i="3" s="1"/>
  <c r="D953" i="1"/>
  <c r="E953" i="1"/>
  <c r="A1400" i="3"/>
  <c r="B1400" i="1"/>
  <c r="L1400" i="3" s="1"/>
  <c r="D1400" i="1"/>
  <c r="E1400" i="1"/>
  <c r="A1682" i="3"/>
  <c r="B1682" i="1"/>
  <c r="L1682" i="3" s="1"/>
  <c r="E1682" i="1"/>
  <c r="D1682" i="1"/>
  <c r="F1682" i="1"/>
  <c r="K1682" i="3" s="1"/>
  <c r="A1488" i="3"/>
  <c r="B1488" i="1"/>
  <c r="L1488" i="3" s="1"/>
  <c r="D1488" i="1"/>
  <c r="E1488" i="1"/>
  <c r="A1225" i="3"/>
  <c r="B1225" i="1"/>
  <c r="L1225" i="3" s="1"/>
  <c r="D1225" i="1"/>
  <c r="E1225" i="1"/>
  <c r="F1182" i="3"/>
  <c r="G1182" i="3"/>
  <c r="H1182" i="3"/>
  <c r="I1182" i="3"/>
  <c r="A1007" i="3"/>
  <c r="B1007" i="1"/>
  <c r="L1007" i="3" s="1"/>
  <c r="D1007" i="1"/>
  <c r="E1007" i="1"/>
  <c r="F1007" i="1"/>
  <c r="K1007" i="3" s="1"/>
  <c r="G1007" i="1"/>
  <c r="I1007" i="1" s="1"/>
  <c r="M1007" i="3" s="1"/>
  <c r="G1272" i="1"/>
  <c r="I1272" i="1" s="1"/>
  <c r="M1272" i="3" s="1"/>
  <c r="F1666" i="3"/>
  <c r="G1666" i="3"/>
  <c r="H1666" i="3"/>
  <c r="I1666" i="3"/>
  <c r="A1551" i="3"/>
  <c r="B1551" i="1"/>
  <c r="L1551" i="3" s="1"/>
  <c r="E1551" i="1"/>
  <c r="D1551" i="1"/>
  <c r="F1551" i="1"/>
  <c r="K1551" i="3" s="1"/>
  <c r="G1551" i="1"/>
  <c r="I1551" i="1" s="1"/>
  <c r="M1551" i="3" s="1"/>
  <c r="A1518" i="3"/>
  <c r="B1518" i="1"/>
  <c r="L1518" i="3" s="1"/>
  <c r="D1518" i="1"/>
  <c r="E1518" i="1"/>
  <c r="A1507" i="3"/>
  <c r="B1507" i="1"/>
  <c r="L1507" i="3" s="1"/>
  <c r="D1507" i="1"/>
  <c r="E1507" i="1"/>
  <c r="G1507" i="1"/>
  <c r="I1507" i="1" s="1"/>
  <c r="M1507" i="3" s="1"/>
  <c r="F1507" i="1"/>
  <c r="K1507" i="3" s="1"/>
  <c r="A1481" i="3"/>
  <c r="B1481" i="1"/>
  <c r="L1481" i="3" s="1"/>
  <c r="D1481" i="1"/>
  <c r="E1481" i="1"/>
  <c r="A1415" i="3"/>
  <c r="B1415" i="1"/>
  <c r="L1415" i="3" s="1"/>
  <c r="D1415" i="1"/>
  <c r="E1415" i="1"/>
  <c r="F1415" i="1"/>
  <c r="K1415" i="3" s="1"/>
  <c r="G1415" i="1"/>
  <c r="I1415" i="1" s="1"/>
  <c r="M1415" i="3" s="1"/>
  <c r="F1414" i="3"/>
  <c r="G1414" i="3"/>
  <c r="H1414" i="3"/>
  <c r="I1414" i="3"/>
  <c r="F1403" i="3"/>
  <c r="A1328" i="3"/>
  <c r="B1328" i="1"/>
  <c r="L1328" i="3" s="1"/>
  <c r="D1328" i="1"/>
  <c r="E1328" i="1"/>
  <c r="A1279" i="3"/>
  <c r="B1279" i="1"/>
  <c r="L1279" i="3" s="1"/>
  <c r="E1279" i="1"/>
  <c r="D1279" i="1"/>
  <c r="F1279" i="1"/>
  <c r="K1279" i="3" s="1"/>
  <c r="G1279" i="1"/>
  <c r="I1279" i="1" s="1"/>
  <c r="M1279" i="3" s="1"/>
  <c r="A1265" i="3"/>
  <c r="B1265" i="1"/>
  <c r="L1265" i="3" s="1"/>
  <c r="D1265" i="1"/>
  <c r="E1265" i="1"/>
  <c r="F1265" i="1"/>
  <c r="K1265" i="3" s="1"/>
  <c r="G1265" i="1"/>
  <c r="I1265" i="1" s="1"/>
  <c r="M1265" i="3" s="1"/>
  <c r="A1233" i="3"/>
  <c r="B1233" i="1"/>
  <c r="L1233" i="3" s="1"/>
  <c r="E1233" i="1"/>
  <c r="D1233" i="1"/>
  <c r="F1156" i="3"/>
  <c r="G1156" i="3"/>
  <c r="I1156" i="3"/>
  <c r="H1156" i="3"/>
  <c r="B1140" i="3"/>
  <c r="C1140" i="3"/>
  <c r="D1140" i="3"/>
  <c r="E1140" i="3"/>
  <c r="F1140" i="3"/>
  <c r="G1140" i="3"/>
  <c r="I1140" i="3"/>
  <c r="H1140" i="3"/>
  <c r="A1061" i="3"/>
  <c r="B1061" i="1"/>
  <c r="L1061" i="3" s="1"/>
  <c r="D1061" i="1"/>
  <c r="E1061" i="1"/>
  <c r="A1300" i="3"/>
  <c r="B1300" i="1"/>
  <c r="L1300" i="3" s="1"/>
  <c r="D1300" i="1"/>
  <c r="E1300" i="1"/>
  <c r="F1300" i="1"/>
  <c r="K1300" i="3" s="1"/>
  <c r="G1300" i="1"/>
  <c r="I1300" i="1" s="1"/>
  <c r="M1300" i="3" s="1"/>
  <c r="G1275" i="1"/>
  <c r="I1275" i="1" s="1"/>
  <c r="M1275" i="3" s="1"/>
  <c r="A1267" i="3"/>
  <c r="C1267" i="1"/>
  <c r="B1267" i="1"/>
  <c r="L1267" i="3" s="1"/>
  <c r="D1267" i="1"/>
  <c r="E1267" i="1"/>
  <c r="F1267" i="1"/>
  <c r="K1267" i="3" s="1"/>
  <c r="G1267" i="1"/>
  <c r="I1267" i="1" s="1"/>
  <c r="M1267" i="3" s="1"/>
  <c r="G1260" i="1"/>
  <c r="I1260" i="1" s="1"/>
  <c r="M1260" i="3" s="1"/>
  <c r="A1209" i="3"/>
  <c r="B1209" i="1"/>
  <c r="L1209" i="3" s="1"/>
  <c r="D1209" i="1"/>
  <c r="E1209" i="1"/>
  <c r="A1185" i="3"/>
  <c r="B1185" i="1"/>
  <c r="L1185" i="3" s="1"/>
  <c r="E1185" i="1"/>
  <c r="F1185" i="1"/>
  <c r="K1185" i="3" s="1"/>
  <c r="D1185" i="1"/>
  <c r="G1185" i="1"/>
  <c r="I1185" i="1" s="1"/>
  <c r="M1185" i="3" s="1"/>
  <c r="A1132" i="3"/>
  <c r="B1132" i="1"/>
  <c r="L1132" i="3" s="1"/>
  <c r="E1132" i="1"/>
  <c r="D1132" i="1"/>
  <c r="A1093" i="3"/>
  <c r="B1093" i="1"/>
  <c r="L1093" i="3" s="1"/>
  <c r="D1093" i="1"/>
  <c r="E1093" i="1"/>
  <c r="A960" i="3"/>
  <c r="B960" i="1"/>
  <c r="L960" i="3" s="1"/>
  <c r="D960" i="1"/>
  <c r="E960" i="1"/>
  <c r="F960" i="1"/>
  <c r="K960" i="3" s="1"/>
  <c r="G960" i="1"/>
  <c r="I960" i="1" s="1"/>
  <c r="M960" i="3" s="1"/>
  <c r="A1275" i="3"/>
  <c r="B1275" i="1"/>
  <c r="L1275" i="3" s="1"/>
  <c r="D1275" i="1"/>
  <c r="E1275" i="1"/>
  <c r="F1275" i="1"/>
  <c r="K1275" i="3" s="1"/>
  <c r="A1216" i="3"/>
  <c r="B1216" i="1"/>
  <c r="L1216" i="3" s="1"/>
  <c r="D1216" i="1"/>
  <c r="E1216" i="1"/>
  <c r="F1216" i="1"/>
  <c r="K1216" i="3" s="1"/>
  <c r="G1216" i="1"/>
  <c r="I1216" i="1" s="1"/>
  <c r="M1216" i="3" s="1"/>
  <c r="A1174" i="3"/>
  <c r="B1174" i="1"/>
  <c r="L1174" i="3" s="1"/>
  <c r="D1174" i="1"/>
  <c r="E1174" i="1"/>
  <c r="G1174" i="1"/>
  <c r="I1174" i="1" s="1"/>
  <c r="M1174" i="3" s="1"/>
  <c r="F1174" i="1"/>
  <c r="K1174" i="3" s="1"/>
  <c r="A1131" i="3"/>
  <c r="B1131" i="1"/>
  <c r="L1131" i="3" s="1"/>
  <c r="E1131" i="1"/>
  <c r="D1131" i="1"/>
  <c r="F1131" i="1"/>
  <c r="K1131" i="3" s="1"/>
  <c r="G1131" i="1"/>
  <c r="I1131" i="1" s="1"/>
  <c r="M1131" i="3" s="1"/>
  <c r="A1566" i="3"/>
  <c r="B1566" i="1"/>
  <c r="L1566" i="3" s="1"/>
  <c r="D1566" i="1"/>
  <c r="E1566" i="1"/>
  <c r="A1527" i="3"/>
  <c r="B1527" i="1"/>
  <c r="L1527" i="3" s="1"/>
  <c r="D1527" i="1"/>
  <c r="E1527" i="1"/>
  <c r="F1527" i="1"/>
  <c r="K1527" i="3" s="1"/>
  <c r="G1527" i="1"/>
  <c r="I1527" i="1" s="1"/>
  <c r="M1527" i="3" s="1"/>
  <c r="A1362" i="3"/>
  <c r="B1362" i="1"/>
  <c r="L1362" i="3" s="1"/>
  <c r="D1362" i="1"/>
  <c r="E1362" i="1"/>
  <c r="F1362" i="1"/>
  <c r="K1362" i="3" s="1"/>
  <c r="G1362" i="1"/>
  <c r="I1362" i="1" s="1"/>
  <c r="M1362" i="3" s="1"/>
  <c r="A1240" i="3"/>
  <c r="C1240" i="1"/>
  <c r="B1240" i="1"/>
  <c r="L1240" i="3" s="1"/>
  <c r="D1240" i="1"/>
  <c r="E1240" i="1"/>
  <c r="G1240" i="1"/>
  <c r="I1240" i="1" s="1"/>
  <c r="M1240" i="3" s="1"/>
  <c r="F1240" i="1"/>
  <c r="K1240" i="3" s="1"/>
  <c r="A1200" i="3"/>
  <c r="B1200" i="1"/>
  <c r="L1200" i="3" s="1"/>
  <c r="D1200" i="1"/>
  <c r="E1200" i="1"/>
  <c r="A978" i="3"/>
  <c r="B978" i="1"/>
  <c r="L978" i="3" s="1"/>
  <c r="D978" i="1"/>
  <c r="E978" i="1"/>
  <c r="A956" i="3"/>
  <c r="B956" i="1"/>
  <c r="L956" i="3" s="1"/>
  <c r="E956" i="1"/>
  <c r="D956" i="1"/>
  <c r="G956" i="1"/>
  <c r="I956" i="1" s="1"/>
  <c r="M956" i="3" s="1"/>
  <c r="A1467" i="3"/>
  <c r="B1467" i="1"/>
  <c r="L1467" i="3" s="1"/>
  <c r="D1467" i="1"/>
  <c r="E1467" i="1"/>
  <c r="A991" i="3"/>
  <c r="B991" i="1"/>
  <c r="L991" i="3" s="1"/>
  <c r="D991" i="1"/>
  <c r="E991" i="1"/>
  <c r="F1048" i="3"/>
  <c r="G1048" i="3"/>
  <c r="H1048" i="3"/>
  <c r="I1048" i="3"/>
  <c r="F989" i="3"/>
  <c r="G989" i="3"/>
  <c r="H989" i="3"/>
  <c r="I989" i="3"/>
  <c r="F1559" i="3"/>
  <c r="G1559" i="3"/>
  <c r="H1559" i="3"/>
  <c r="I1559" i="3"/>
  <c r="C1547" i="1"/>
  <c r="C1319" i="1"/>
  <c r="C1139" i="1"/>
  <c r="G1107" i="1"/>
  <c r="I1107" i="1" s="1"/>
  <c r="M1107" i="3" s="1"/>
  <c r="B1753" i="3"/>
  <c r="E1753" i="3"/>
  <c r="B1709" i="3"/>
  <c r="G1707" i="1"/>
  <c r="I1707" i="1" s="1"/>
  <c r="M1707" i="3" s="1"/>
  <c r="G1552" i="1"/>
  <c r="I1552" i="1" s="1"/>
  <c r="M1552" i="3" s="1"/>
  <c r="G1526" i="1"/>
  <c r="I1526" i="1" s="1"/>
  <c r="M1526" i="3" s="1"/>
  <c r="E1526" i="3"/>
  <c r="E1014" i="3"/>
  <c r="G1014" i="1"/>
  <c r="I1014" i="1" s="1"/>
  <c r="M1014" i="3" s="1"/>
  <c r="G908" i="1"/>
  <c r="I908" i="1" s="1"/>
  <c r="M908" i="3" s="1"/>
  <c r="G1059" i="1"/>
  <c r="I1059" i="1" s="1"/>
  <c r="M1059" i="3" s="1"/>
  <c r="G1510" i="1"/>
  <c r="I1510" i="1" s="1"/>
  <c r="M1510" i="3" s="1"/>
  <c r="E1510" i="3"/>
  <c r="D1510" i="3"/>
  <c r="C1510" i="3"/>
  <c r="B1510" i="3"/>
  <c r="G1081" i="1"/>
  <c r="I1081" i="1" s="1"/>
  <c r="M1081" i="3" s="1"/>
  <c r="C1726" i="1"/>
  <c r="C1572" i="1"/>
  <c r="C1534" i="1"/>
  <c r="C1395" i="1"/>
  <c r="C1112" i="1"/>
  <c r="C1090" i="1"/>
  <c r="C949" i="1"/>
  <c r="C1007" i="1"/>
  <c r="F1700" i="1"/>
  <c r="K1700" i="3" s="1"/>
  <c r="G1700" i="1"/>
  <c r="I1700" i="1" s="1"/>
  <c r="M1700" i="3" s="1"/>
  <c r="G1617" i="1"/>
  <c r="I1617" i="1" s="1"/>
  <c r="M1617" i="3" s="1"/>
  <c r="F1617" i="1"/>
  <c r="K1617" i="3" s="1"/>
  <c r="G1511" i="1"/>
  <c r="I1511" i="1" s="1"/>
  <c r="M1511" i="3" s="1"/>
  <c r="B1096" i="3"/>
  <c r="G1015" i="1"/>
  <c r="I1015" i="1" s="1"/>
  <c r="M1015" i="3" s="1"/>
  <c r="F999" i="1"/>
  <c r="K999" i="3" s="1"/>
  <c r="G999" i="1"/>
  <c r="I999" i="1" s="1"/>
  <c r="M999" i="3" s="1"/>
  <c r="F1605" i="1"/>
  <c r="K1605" i="3" s="1"/>
  <c r="D1605" i="3"/>
  <c r="F1042" i="1"/>
  <c r="K1042" i="3" s="1"/>
  <c r="G982" i="1"/>
  <c r="I982" i="1" s="1"/>
  <c r="M982" i="3" s="1"/>
  <c r="G958" i="1"/>
  <c r="I958" i="1" s="1"/>
  <c r="M958" i="3" s="1"/>
  <c r="G930" i="1"/>
  <c r="I930" i="1" s="1"/>
  <c r="M930" i="3" s="1"/>
  <c r="F930" i="1"/>
  <c r="K930" i="3" s="1"/>
  <c r="E1073" i="3"/>
  <c r="G1073" i="1"/>
  <c r="I1073" i="1" s="1"/>
  <c r="M1073" i="3" s="1"/>
  <c r="G1072" i="1"/>
  <c r="I1072" i="1" s="1"/>
  <c r="M1072" i="3" s="1"/>
  <c r="E1072" i="3"/>
  <c r="F1657" i="1"/>
  <c r="K1657" i="3" s="1"/>
  <c r="F1703" i="1"/>
  <c r="K1703" i="3" s="1"/>
  <c r="G1599" i="1"/>
  <c r="I1599" i="1" s="1"/>
  <c r="M1599" i="3" s="1"/>
  <c r="F1637" i="1"/>
  <c r="K1637" i="3" s="1"/>
  <c r="G1637" i="1"/>
  <c r="I1637" i="1" s="1"/>
  <c r="M1637" i="3" s="1"/>
  <c r="G1589" i="1"/>
  <c r="I1589" i="1" s="1"/>
  <c r="M1589" i="3" s="1"/>
  <c r="G1080" i="1"/>
  <c r="I1080" i="1" s="1"/>
  <c r="M1080" i="3" s="1"/>
  <c r="C1394" i="1"/>
  <c r="C1037" i="1"/>
  <c r="G1740" i="1"/>
  <c r="I1740" i="1" s="1"/>
  <c r="M1740" i="3" s="1"/>
  <c r="E1751" i="3"/>
  <c r="G1751" i="1"/>
  <c r="I1751" i="1" s="1"/>
  <c r="M1751" i="3" s="1"/>
  <c r="G1682" i="1"/>
  <c r="I1682" i="1" s="1"/>
  <c r="M1682" i="3" s="1"/>
  <c r="F1635" i="1"/>
  <c r="K1635" i="3" s="1"/>
  <c r="G1635" i="1"/>
  <c r="I1635" i="1" s="1"/>
  <c r="M1635" i="3" s="1"/>
  <c r="D1694" i="3"/>
  <c r="F1564" i="1"/>
  <c r="K1564" i="3" s="1"/>
  <c r="G1531" i="1"/>
  <c r="I1531" i="1" s="1"/>
  <c r="M1531" i="3" s="1"/>
  <c r="D1531" i="3"/>
  <c r="C1531" i="3"/>
  <c r="E1531" i="3"/>
  <c r="B1531" i="3"/>
  <c r="D1529" i="3"/>
  <c r="B1529" i="3"/>
  <c r="E1529" i="3"/>
  <c r="G986" i="1"/>
  <c r="I986" i="1" s="1"/>
  <c r="M986" i="3" s="1"/>
  <c r="G973" i="1"/>
  <c r="I973" i="1" s="1"/>
  <c r="M973" i="3" s="1"/>
  <c r="F973" i="1"/>
  <c r="K973" i="3" s="1"/>
  <c r="C1551" i="1"/>
  <c r="C1527" i="1"/>
  <c r="C1514" i="1"/>
  <c r="F1663" i="1"/>
  <c r="K1663" i="3" s="1"/>
  <c r="G1651" i="1"/>
  <c r="I1651" i="1" s="1"/>
  <c r="M1651" i="3" s="1"/>
  <c r="C1674" i="3"/>
  <c r="D1674" i="3"/>
  <c r="F1648" i="1"/>
  <c r="K1648" i="3" s="1"/>
  <c r="C1648" i="3"/>
  <c r="E1648" i="3"/>
  <c r="G934" i="1"/>
  <c r="I934" i="1" s="1"/>
  <c r="M934" i="3" s="1"/>
  <c r="F934" i="1"/>
  <c r="K934" i="3" s="1"/>
  <c r="G1077" i="1"/>
  <c r="I1077" i="1" s="1"/>
  <c r="M1077" i="3" s="1"/>
  <c r="E1499" i="3"/>
  <c r="D1499" i="3"/>
  <c r="G1509" i="1"/>
  <c r="I1509" i="1" s="1"/>
  <c r="M1509" i="3" s="1"/>
  <c r="B1509" i="3"/>
  <c r="E1509" i="3"/>
  <c r="G1040" i="1"/>
  <c r="I1040" i="1" s="1"/>
  <c r="M1040" i="3" s="1"/>
  <c r="G1008" i="1"/>
  <c r="I1008" i="1" s="1"/>
  <c r="M1008" i="3" s="1"/>
  <c r="F1008" i="1"/>
  <c r="K1008" i="3" s="1"/>
  <c r="G972" i="1"/>
  <c r="I972" i="1" s="1"/>
  <c r="M972" i="3" s="1"/>
  <c r="F972" i="1"/>
  <c r="K972" i="3" s="1"/>
  <c r="G916" i="1"/>
  <c r="I916" i="1" s="1"/>
  <c r="M916" i="3" s="1"/>
  <c r="C1709" i="1"/>
  <c r="C1601" i="1"/>
  <c r="C1502" i="1"/>
  <c r="C1338" i="1"/>
  <c r="F959" i="1"/>
  <c r="K959" i="3" s="1"/>
  <c r="F1107" i="1"/>
  <c r="K1107" i="3" s="1"/>
  <c r="G1745" i="1"/>
  <c r="I1745" i="1" s="1"/>
  <c r="M1745" i="3" s="1"/>
  <c r="G1739" i="1"/>
  <c r="I1739" i="1" s="1"/>
  <c r="M1739" i="3" s="1"/>
  <c r="G1690" i="1"/>
  <c r="I1690" i="1" s="1"/>
  <c r="M1690" i="3" s="1"/>
  <c r="F1690" i="1"/>
  <c r="K1690" i="3" s="1"/>
  <c r="F1731" i="1"/>
  <c r="K1731" i="3" s="1"/>
  <c r="C1731" i="3"/>
  <c r="G1731" i="1"/>
  <c r="I1731" i="1" s="1"/>
  <c r="M1731" i="3" s="1"/>
  <c r="E1731" i="3"/>
  <c r="F1670" i="1"/>
  <c r="K1670" i="3" s="1"/>
  <c r="F1646" i="1"/>
  <c r="K1646" i="3" s="1"/>
  <c r="C1646" i="3"/>
  <c r="F1544" i="1"/>
  <c r="K1544" i="3" s="1"/>
  <c r="G1544" i="1"/>
  <c r="I1544" i="1" s="1"/>
  <c r="M1544" i="3" s="1"/>
  <c r="G938" i="1"/>
  <c r="I938" i="1" s="1"/>
  <c r="M938" i="3" s="1"/>
  <c r="F938" i="1"/>
  <c r="K938" i="3" s="1"/>
  <c r="G985" i="1"/>
  <c r="I985" i="1" s="1"/>
  <c r="M985" i="3" s="1"/>
  <c r="F1536" i="1"/>
  <c r="K1536" i="3" s="1"/>
  <c r="E1536" i="3"/>
  <c r="D1536" i="3"/>
  <c r="E1612" i="3"/>
  <c r="D1612" i="3"/>
  <c r="G945" i="1"/>
  <c r="I945" i="1" s="1"/>
  <c r="M945" i="3" s="1"/>
  <c r="D901" i="3"/>
  <c r="G980" i="1"/>
  <c r="I980" i="1" s="1"/>
  <c r="M980" i="3" s="1"/>
  <c r="F929" i="1"/>
  <c r="K929" i="3" s="1"/>
  <c r="C1588" i="1"/>
  <c r="C1569" i="1"/>
  <c r="G1714" i="1"/>
  <c r="I1714" i="1" s="1"/>
  <c r="M1714" i="3" s="1"/>
  <c r="G1722" i="1"/>
  <c r="I1722" i="1" s="1"/>
  <c r="M1722" i="3" s="1"/>
  <c r="F1701" i="1"/>
  <c r="K1701" i="3" s="1"/>
  <c r="G1711" i="1"/>
  <c r="I1711" i="1" s="1"/>
  <c r="M1711" i="3" s="1"/>
  <c r="G1681" i="1"/>
  <c r="I1681" i="1" s="1"/>
  <c r="M1681" i="3" s="1"/>
  <c r="G1659" i="1"/>
  <c r="I1659" i="1" s="1"/>
  <c r="M1659" i="3" s="1"/>
  <c r="F1004" i="1"/>
  <c r="K1004" i="3" s="1"/>
  <c r="G1004" i="1"/>
  <c r="I1004" i="1" s="1"/>
  <c r="M1004" i="3" s="1"/>
  <c r="C1560" i="1"/>
  <c r="G1517" i="1"/>
  <c r="I1517" i="1" s="1"/>
  <c r="M1517" i="3" s="1"/>
  <c r="E1517" i="3"/>
  <c r="C1517" i="3"/>
  <c r="B1517" i="3"/>
  <c r="G1734" i="1"/>
  <c r="I1734" i="1" s="1"/>
  <c r="M1734" i="3" s="1"/>
  <c r="F1493" i="1"/>
  <c r="K1493" i="3" s="1"/>
  <c r="F990" i="1"/>
  <c r="K990" i="3" s="1"/>
  <c r="G990" i="1"/>
  <c r="I990" i="1" s="1"/>
  <c r="M990" i="3" s="1"/>
  <c r="G984" i="1"/>
  <c r="I984" i="1" s="1"/>
  <c r="M984" i="3" s="1"/>
  <c r="F1498" i="1"/>
  <c r="K1498" i="3" s="1"/>
  <c r="C1498" i="3"/>
  <c r="F964" i="1"/>
  <c r="K964" i="3" s="1"/>
  <c r="G964" i="1"/>
  <c r="I964" i="1" s="1"/>
  <c r="M964" i="3" s="1"/>
  <c r="G926" i="1"/>
  <c r="I926" i="1" s="1"/>
  <c r="M926" i="3" s="1"/>
  <c r="G942" i="1"/>
  <c r="I942" i="1" s="1"/>
  <c r="M942" i="3" s="1"/>
  <c r="F942" i="1"/>
  <c r="K942" i="3" s="1"/>
  <c r="G983" i="1"/>
  <c r="I983" i="1" s="1"/>
  <c r="M983" i="3" s="1"/>
  <c r="E925" i="3"/>
  <c r="F925" i="1"/>
  <c r="K925" i="3" s="1"/>
  <c r="G1766" i="1"/>
  <c r="I1766" i="1" s="1"/>
  <c r="M1766" i="3" s="1"/>
  <c r="F1766" i="1"/>
  <c r="K1766" i="3" s="1"/>
  <c r="G1717" i="1"/>
  <c r="I1717" i="1" s="1"/>
  <c r="M1717" i="3" s="1"/>
  <c r="F1717" i="1"/>
  <c r="K1717" i="3" s="1"/>
  <c r="G1664" i="1"/>
  <c r="I1664" i="1" s="1"/>
  <c r="M1664" i="3" s="1"/>
  <c r="F1664" i="1"/>
  <c r="K1664" i="3" s="1"/>
  <c r="B1664" i="3"/>
  <c r="E1664" i="3"/>
  <c r="C1664" i="3"/>
  <c r="D1664" i="3"/>
  <c r="G1742" i="1"/>
  <c r="I1742" i="1" s="1"/>
  <c r="M1742" i="3" s="1"/>
  <c r="F1742" i="1"/>
  <c r="K1742" i="3" s="1"/>
  <c r="C1732" i="1"/>
  <c r="C1677" i="1"/>
  <c r="G1574" i="1"/>
  <c r="I1574" i="1" s="1"/>
  <c r="M1574" i="3" s="1"/>
  <c r="F1574" i="1"/>
  <c r="K1574" i="3" s="1"/>
  <c r="G1741" i="1"/>
  <c r="I1741" i="1" s="1"/>
  <c r="M1741" i="3" s="1"/>
  <c r="F1741" i="1"/>
  <c r="K1741" i="3" s="1"/>
  <c r="B1736" i="3"/>
  <c r="D1736" i="3"/>
  <c r="E1736" i="3"/>
  <c r="G1736" i="1"/>
  <c r="I1736" i="1" s="1"/>
  <c r="M1736" i="3" s="1"/>
  <c r="F1736" i="1"/>
  <c r="K1736" i="3" s="1"/>
  <c r="G1706" i="1"/>
  <c r="I1706" i="1" s="1"/>
  <c r="M1706" i="3" s="1"/>
  <c r="E1706" i="3"/>
  <c r="D1706" i="3"/>
  <c r="F1706" i="1"/>
  <c r="K1706" i="3" s="1"/>
  <c r="C1706" i="3"/>
  <c r="B1706" i="3"/>
  <c r="F1604" i="1"/>
  <c r="K1604" i="3" s="1"/>
  <c r="G1604" i="1"/>
  <c r="I1604" i="1" s="1"/>
  <c r="M1604" i="3" s="1"/>
  <c r="G1627" i="1"/>
  <c r="I1627" i="1" s="1"/>
  <c r="M1627" i="3" s="1"/>
  <c r="F1627" i="1"/>
  <c r="K1627" i="3" s="1"/>
  <c r="G1629" i="1"/>
  <c r="I1629" i="1" s="1"/>
  <c r="M1629" i="3" s="1"/>
  <c r="D1629" i="3"/>
  <c r="E1629" i="3"/>
  <c r="C1629" i="3"/>
  <c r="B1629" i="3"/>
  <c r="F1629" i="1"/>
  <c r="K1629" i="3" s="1"/>
  <c r="E1570" i="3"/>
  <c r="G1570" i="1"/>
  <c r="I1570" i="1" s="1"/>
  <c r="M1570" i="3" s="1"/>
  <c r="B1570" i="3"/>
  <c r="D1570" i="3"/>
  <c r="F1570" i="1"/>
  <c r="K1570" i="3" s="1"/>
  <c r="G1540" i="1"/>
  <c r="I1540" i="1" s="1"/>
  <c r="M1540" i="3" s="1"/>
  <c r="F1540" i="1"/>
  <c r="K1540" i="3" s="1"/>
  <c r="F1686" i="1"/>
  <c r="K1686" i="3" s="1"/>
  <c r="G1686" i="1"/>
  <c r="I1686" i="1" s="1"/>
  <c r="M1686" i="3" s="1"/>
  <c r="F1615" i="1"/>
  <c r="K1615" i="3" s="1"/>
  <c r="G1615" i="1"/>
  <c r="I1615" i="1" s="1"/>
  <c r="M1615" i="3" s="1"/>
  <c r="G1619" i="1"/>
  <c r="I1619" i="1" s="1"/>
  <c r="M1619" i="3" s="1"/>
  <c r="F1619" i="1"/>
  <c r="K1619" i="3" s="1"/>
  <c r="D1595" i="3"/>
  <c r="E1595" i="3"/>
  <c r="G1595" i="1"/>
  <c r="I1595" i="1" s="1"/>
  <c r="M1595" i="3" s="1"/>
  <c r="C1595" i="3"/>
  <c r="F1595" i="1"/>
  <c r="K1595" i="3" s="1"/>
  <c r="G1770" i="1"/>
  <c r="I1770" i="1" s="1"/>
  <c r="M1770" i="3" s="1"/>
  <c r="F1770" i="1"/>
  <c r="K1770" i="3" s="1"/>
  <c r="G1762" i="1"/>
  <c r="I1762" i="1" s="1"/>
  <c r="M1762" i="3" s="1"/>
  <c r="F1762" i="1"/>
  <c r="K1762" i="3" s="1"/>
  <c r="C1762" i="3"/>
  <c r="B1762" i="3"/>
  <c r="G1758" i="1"/>
  <c r="I1758" i="1" s="1"/>
  <c r="M1758" i="3" s="1"/>
  <c r="F1758" i="1"/>
  <c r="K1758" i="3" s="1"/>
  <c r="G1767" i="1"/>
  <c r="I1767" i="1" s="1"/>
  <c r="M1767" i="3" s="1"/>
  <c r="F1767" i="1"/>
  <c r="K1767" i="3" s="1"/>
  <c r="G1744" i="1"/>
  <c r="I1744" i="1" s="1"/>
  <c r="M1744" i="3" s="1"/>
  <c r="C1744" i="3"/>
  <c r="E1744" i="3"/>
  <c r="B1744" i="3"/>
  <c r="F1744" i="1"/>
  <c r="K1744" i="3" s="1"/>
  <c r="D1744" i="3"/>
  <c r="F1719" i="1"/>
  <c r="K1719" i="3" s="1"/>
  <c r="G1719" i="1"/>
  <c r="I1719" i="1" s="1"/>
  <c r="M1719" i="3" s="1"/>
  <c r="G1523" i="1"/>
  <c r="I1523" i="1" s="1"/>
  <c r="M1523" i="3" s="1"/>
  <c r="F1523" i="1"/>
  <c r="K1523" i="3" s="1"/>
  <c r="G1244" i="1"/>
  <c r="I1244" i="1" s="1"/>
  <c r="M1244" i="3" s="1"/>
  <c r="F1244" i="1"/>
  <c r="K1244" i="3" s="1"/>
  <c r="G1729" i="1"/>
  <c r="I1729" i="1" s="1"/>
  <c r="M1729" i="3" s="1"/>
  <c r="F1729" i="1"/>
  <c r="K1729" i="3" s="1"/>
  <c r="G1698" i="1"/>
  <c r="I1698" i="1" s="1"/>
  <c r="M1698" i="3" s="1"/>
  <c r="F1698" i="1"/>
  <c r="K1698" i="3" s="1"/>
  <c r="G1598" i="1"/>
  <c r="I1598" i="1" s="1"/>
  <c r="M1598" i="3" s="1"/>
  <c r="F1598" i="1"/>
  <c r="K1598" i="3" s="1"/>
  <c r="G1764" i="1"/>
  <c r="I1764" i="1" s="1"/>
  <c r="M1764" i="3" s="1"/>
  <c r="F1764" i="1"/>
  <c r="K1764" i="3" s="1"/>
  <c r="G1757" i="1"/>
  <c r="I1757" i="1" s="1"/>
  <c r="M1757" i="3" s="1"/>
  <c r="F1757" i="1"/>
  <c r="K1757" i="3" s="1"/>
  <c r="C1666" i="3"/>
  <c r="B1666" i="3"/>
  <c r="F1666" i="1"/>
  <c r="K1666" i="3" s="1"/>
  <c r="E1666" i="3"/>
  <c r="D1666" i="3"/>
  <c r="G1666" i="1"/>
  <c r="I1666" i="1" s="1"/>
  <c r="M1666" i="3" s="1"/>
  <c r="G1658" i="1"/>
  <c r="I1658" i="1" s="1"/>
  <c r="M1658" i="3" s="1"/>
  <c r="E1658" i="3"/>
  <c r="D1658" i="3"/>
  <c r="C1658" i="3"/>
  <c r="B1658" i="3"/>
  <c r="F1658" i="1"/>
  <c r="K1658" i="3" s="1"/>
  <c r="C1649" i="1"/>
  <c r="G1618" i="1"/>
  <c r="I1618" i="1" s="1"/>
  <c r="M1618" i="3" s="1"/>
  <c r="C1618" i="3"/>
  <c r="D1618" i="3"/>
  <c r="F1618" i="1"/>
  <c r="K1618" i="3" s="1"/>
  <c r="B1618" i="3"/>
  <c r="G1608" i="1"/>
  <c r="I1608" i="1" s="1"/>
  <c r="M1608" i="3" s="1"/>
  <c r="F1608" i="1"/>
  <c r="K1608" i="3" s="1"/>
  <c r="G1565" i="1"/>
  <c r="I1565" i="1" s="1"/>
  <c r="M1565" i="3" s="1"/>
  <c r="E1565" i="3"/>
  <c r="C1565" i="3"/>
  <c r="B1565" i="3"/>
  <c r="D1565" i="3"/>
  <c r="F1565" i="1"/>
  <c r="K1565" i="3" s="1"/>
  <c r="B1299" i="3"/>
  <c r="E1299" i="3"/>
  <c r="D1299" i="3"/>
  <c r="C1299" i="3"/>
  <c r="G1299" i="1"/>
  <c r="I1299" i="1" s="1"/>
  <c r="M1299" i="3" s="1"/>
  <c r="F1299" i="1"/>
  <c r="K1299" i="3" s="1"/>
  <c r="G1768" i="1"/>
  <c r="I1768" i="1" s="1"/>
  <c r="M1768" i="3" s="1"/>
  <c r="F1768" i="1"/>
  <c r="K1768" i="3" s="1"/>
  <c r="G1760" i="1"/>
  <c r="I1760" i="1" s="1"/>
  <c r="M1760" i="3" s="1"/>
  <c r="F1760" i="1"/>
  <c r="K1760" i="3" s="1"/>
  <c r="G1737" i="1"/>
  <c r="I1737" i="1" s="1"/>
  <c r="M1737" i="3" s="1"/>
  <c r="F1737" i="1"/>
  <c r="K1737" i="3" s="1"/>
  <c r="G1748" i="1"/>
  <c r="I1748" i="1" s="1"/>
  <c r="M1748" i="3" s="1"/>
  <c r="E1748" i="3"/>
  <c r="C1748" i="3"/>
  <c r="B1748" i="3"/>
  <c r="F1748" i="1"/>
  <c r="K1748" i="3" s="1"/>
  <c r="D1748" i="3"/>
  <c r="E1725" i="3"/>
  <c r="B1725" i="3"/>
  <c r="G1725" i="1"/>
  <c r="I1725" i="1" s="1"/>
  <c r="M1725" i="3" s="1"/>
  <c r="F1725" i="1"/>
  <c r="K1725" i="3" s="1"/>
  <c r="B1667" i="3"/>
  <c r="E1667" i="3"/>
  <c r="D1667" i="3"/>
  <c r="G1667" i="1"/>
  <c r="I1667" i="1" s="1"/>
  <c r="M1667" i="3" s="1"/>
  <c r="F1667" i="1"/>
  <c r="K1667" i="3" s="1"/>
  <c r="C1667" i="3"/>
  <c r="G1461" i="1"/>
  <c r="I1461" i="1" s="1"/>
  <c r="M1461" i="3" s="1"/>
  <c r="B1461" i="3"/>
  <c r="F1461" i="1"/>
  <c r="K1461" i="3" s="1"/>
  <c r="E1461" i="3"/>
  <c r="D1461" i="3"/>
  <c r="G1428" i="1"/>
  <c r="I1428" i="1" s="1"/>
  <c r="M1428" i="3" s="1"/>
  <c r="F1428" i="1"/>
  <c r="K1428" i="3" s="1"/>
  <c r="G1412" i="1"/>
  <c r="I1412" i="1" s="1"/>
  <c r="M1412" i="3" s="1"/>
  <c r="F1412" i="1"/>
  <c r="K1412" i="3" s="1"/>
  <c r="G1322" i="1"/>
  <c r="I1322" i="1" s="1"/>
  <c r="M1322" i="3" s="1"/>
  <c r="F1322" i="1"/>
  <c r="K1322" i="3" s="1"/>
  <c r="G1765" i="1"/>
  <c r="I1765" i="1" s="1"/>
  <c r="M1765" i="3" s="1"/>
  <c r="F1765" i="1"/>
  <c r="K1765" i="3" s="1"/>
  <c r="G1759" i="1"/>
  <c r="I1759" i="1" s="1"/>
  <c r="M1759" i="3" s="1"/>
  <c r="F1759" i="1"/>
  <c r="K1759" i="3" s="1"/>
  <c r="G1738" i="1"/>
  <c r="I1738" i="1" s="1"/>
  <c r="M1738" i="3" s="1"/>
  <c r="F1738" i="1"/>
  <c r="K1738" i="3" s="1"/>
  <c r="G1708" i="1"/>
  <c r="I1708" i="1" s="1"/>
  <c r="M1708" i="3" s="1"/>
  <c r="F1708" i="1"/>
  <c r="K1708" i="3" s="1"/>
  <c r="C1715" i="3"/>
  <c r="F1715" i="1"/>
  <c r="K1715" i="3" s="1"/>
  <c r="E1715" i="3"/>
  <c r="B1715" i="3"/>
  <c r="G1715" i="1"/>
  <c r="I1715" i="1" s="1"/>
  <c r="M1715" i="3" s="1"/>
  <c r="B1571" i="3"/>
  <c r="F1571" i="1"/>
  <c r="K1571" i="3" s="1"/>
  <c r="C1571" i="3"/>
  <c r="G1571" i="1"/>
  <c r="I1571" i="1" s="1"/>
  <c r="M1571" i="3" s="1"/>
  <c r="B1550" i="3"/>
  <c r="G1550" i="1"/>
  <c r="I1550" i="1" s="1"/>
  <c r="M1550" i="3" s="1"/>
  <c r="F1550" i="1"/>
  <c r="K1550" i="3" s="1"/>
  <c r="E1550" i="3"/>
  <c r="G1486" i="1"/>
  <c r="I1486" i="1" s="1"/>
  <c r="M1486" i="3" s="1"/>
  <c r="F1486" i="1"/>
  <c r="K1486" i="3" s="1"/>
  <c r="F1533" i="1"/>
  <c r="K1533" i="3" s="1"/>
  <c r="G1533" i="1"/>
  <c r="I1533" i="1" s="1"/>
  <c r="M1533" i="3" s="1"/>
  <c r="G1519" i="1"/>
  <c r="I1519" i="1" s="1"/>
  <c r="M1519" i="3" s="1"/>
  <c r="F1519" i="1"/>
  <c r="K1519" i="3" s="1"/>
  <c r="E1348" i="3"/>
  <c r="G1348" i="1"/>
  <c r="I1348" i="1" s="1"/>
  <c r="M1348" i="3" s="1"/>
  <c r="F1348" i="1"/>
  <c r="K1348" i="3" s="1"/>
  <c r="C1348" i="3"/>
  <c r="B1348" i="3"/>
  <c r="D1348" i="3"/>
  <c r="G1351" i="1"/>
  <c r="I1351" i="1" s="1"/>
  <c r="M1351" i="3" s="1"/>
  <c r="D1351" i="3"/>
  <c r="F1351" i="1"/>
  <c r="K1351" i="3" s="1"/>
  <c r="C1351" i="3"/>
  <c r="B1351" i="3"/>
  <c r="E1351" i="3"/>
  <c r="G1769" i="1"/>
  <c r="I1769" i="1" s="1"/>
  <c r="M1769" i="3" s="1"/>
  <c r="F1769" i="1"/>
  <c r="K1769" i="3" s="1"/>
  <c r="G1730" i="1"/>
  <c r="I1730" i="1" s="1"/>
  <c r="M1730" i="3" s="1"/>
  <c r="F1730" i="1"/>
  <c r="K1730" i="3" s="1"/>
  <c r="C1727" i="1"/>
  <c r="G1720" i="1"/>
  <c r="I1720" i="1" s="1"/>
  <c r="M1720" i="3" s="1"/>
  <c r="F1720" i="1"/>
  <c r="K1720" i="3" s="1"/>
  <c r="G1643" i="1"/>
  <c r="I1643" i="1" s="1"/>
  <c r="M1643" i="3" s="1"/>
  <c r="F1643" i="1"/>
  <c r="K1643" i="3" s="1"/>
  <c r="E1661" i="3"/>
  <c r="D1661" i="3"/>
  <c r="G1661" i="1"/>
  <c r="I1661" i="1" s="1"/>
  <c r="M1661" i="3" s="1"/>
  <c r="F1661" i="1"/>
  <c r="K1661" i="3" s="1"/>
  <c r="B1661" i="3"/>
  <c r="G1628" i="1"/>
  <c r="I1628" i="1" s="1"/>
  <c r="M1628" i="3" s="1"/>
  <c r="D1628" i="3"/>
  <c r="C1628" i="3"/>
  <c r="B1628" i="3"/>
  <c r="F1628" i="1"/>
  <c r="K1628" i="3" s="1"/>
  <c r="F1636" i="1"/>
  <c r="K1636" i="3" s="1"/>
  <c r="G1636" i="1"/>
  <c r="I1636" i="1" s="1"/>
  <c r="M1636" i="3" s="1"/>
  <c r="G1520" i="1"/>
  <c r="I1520" i="1" s="1"/>
  <c r="M1520" i="3" s="1"/>
  <c r="F1520" i="1"/>
  <c r="K1520" i="3" s="1"/>
  <c r="G1441" i="1"/>
  <c r="I1441" i="1" s="1"/>
  <c r="M1441" i="3" s="1"/>
  <c r="F1441" i="1"/>
  <c r="K1441" i="3" s="1"/>
  <c r="E1441" i="3"/>
  <c r="D1441" i="3"/>
  <c r="C1441" i="3"/>
  <c r="B1441" i="3"/>
  <c r="D1401" i="3"/>
  <c r="F1401" i="1"/>
  <c r="K1401" i="3" s="1"/>
  <c r="E1401" i="3"/>
  <c r="G1401" i="1"/>
  <c r="I1401" i="1" s="1"/>
  <c r="M1401" i="3" s="1"/>
  <c r="B1401" i="3"/>
  <c r="F1315" i="1"/>
  <c r="K1315" i="3" s="1"/>
  <c r="G1315" i="1"/>
  <c r="I1315" i="1" s="1"/>
  <c r="M1315" i="3" s="1"/>
  <c r="G1169" i="1"/>
  <c r="I1169" i="1" s="1"/>
  <c r="M1169" i="3" s="1"/>
  <c r="F1169" i="1"/>
  <c r="K1169" i="3" s="1"/>
  <c r="C1202" i="1"/>
  <c r="G1208" i="1"/>
  <c r="I1208" i="1" s="1"/>
  <c r="M1208" i="3" s="1"/>
  <c r="F1208" i="1"/>
  <c r="K1208" i="3" s="1"/>
  <c r="G1198" i="1"/>
  <c r="I1198" i="1" s="1"/>
  <c r="M1198" i="3" s="1"/>
  <c r="F1198" i="1"/>
  <c r="K1198" i="3" s="1"/>
  <c r="G1086" i="1"/>
  <c r="I1086" i="1" s="1"/>
  <c r="M1086" i="3" s="1"/>
  <c r="F1086" i="1"/>
  <c r="K1086" i="3" s="1"/>
  <c r="G1070" i="1"/>
  <c r="I1070" i="1" s="1"/>
  <c r="M1070" i="3" s="1"/>
  <c r="F1070" i="1"/>
  <c r="K1070" i="3" s="1"/>
  <c r="G1030" i="1"/>
  <c r="I1030" i="1" s="1"/>
  <c r="M1030" i="3" s="1"/>
  <c r="F1030" i="1"/>
  <c r="K1030" i="3" s="1"/>
  <c r="G941" i="1"/>
  <c r="I941" i="1" s="1"/>
  <c r="M941" i="3" s="1"/>
  <c r="F941" i="1"/>
  <c r="K941" i="3" s="1"/>
  <c r="C941" i="3"/>
  <c r="D941" i="3"/>
  <c r="E941" i="3"/>
  <c r="B941" i="3"/>
  <c r="G1109" i="1"/>
  <c r="I1109" i="1" s="1"/>
  <c r="M1109" i="3" s="1"/>
  <c r="F1109" i="1"/>
  <c r="K1109" i="3" s="1"/>
  <c r="G1019" i="1"/>
  <c r="I1019" i="1" s="1"/>
  <c r="M1019" i="3" s="1"/>
  <c r="F1019" i="1"/>
  <c r="K1019" i="3" s="1"/>
  <c r="C1014" i="1"/>
  <c r="G1125" i="1"/>
  <c r="I1125" i="1" s="1"/>
  <c r="M1125" i="3" s="1"/>
  <c r="F1125" i="1"/>
  <c r="K1125" i="3" s="1"/>
  <c r="G1118" i="1"/>
  <c r="I1118" i="1" s="1"/>
  <c r="M1118" i="3" s="1"/>
  <c r="F1118" i="1"/>
  <c r="K1118" i="3" s="1"/>
  <c r="G1043" i="1"/>
  <c r="I1043" i="1" s="1"/>
  <c r="M1043" i="3" s="1"/>
  <c r="F1043" i="1"/>
  <c r="K1043" i="3" s="1"/>
  <c r="E1043" i="3"/>
  <c r="D1043" i="3"/>
  <c r="B1043" i="3"/>
  <c r="C1110" i="3"/>
  <c r="G1110" i="1"/>
  <c r="I1110" i="1" s="1"/>
  <c r="M1110" i="3" s="1"/>
  <c r="D1110" i="3"/>
  <c r="B1110" i="3"/>
  <c r="F1110" i="1"/>
  <c r="K1110" i="3" s="1"/>
  <c r="E1057" i="3"/>
  <c r="C1057" i="3"/>
  <c r="F1057" i="1"/>
  <c r="K1057" i="3" s="1"/>
  <c r="B1057" i="3"/>
  <c r="G1057" i="1"/>
  <c r="I1057" i="1" s="1"/>
  <c r="M1057" i="3" s="1"/>
  <c r="G993" i="1"/>
  <c r="I993" i="1" s="1"/>
  <c r="M993" i="3" s="1"/>
  <c r="F993" i="1"/>
  <c r="K993" i="3" s="1"/>
  <c r="G944" i="1"/>
  <c r="I944" i="1" s="1"/>
  <c r="M944" i="3" s="1"/>
  <c r="F944" i="1"/>
  <c r="K944" i="3" s="1"/>
  <c r="G1050" i="1"/>
  <c r="I1050" i="1" s="1"/>
  <c r="M1050" i="3" s="1"/>
  <c r="F1050" i="1"/>
  <c r="K1050" i="3" s="1"/>
  <c r="G1713" i="1"/>
  <c r="I1713" i="1" s="1"/>
  <c r="M1713" i="3" s="1"/>
  <c r="F1713" i="1"/>
  <c r="K1713" i="3" s="1"/>
  <c r="G1704" i="1"/>
  <c r="I1704" i="1" s="1"/>
  <c r="M1704" i="3" s="1"/>
  <c r="F1704" i="1"/>
  <c r="K1704" i="3" s="1"/>
  <c r="C1692" i="1"/>
  <c r="G1676" i="1"/>
  <c r="I1676" i="1" s="1"/>
  <c r="M1676" i="3" s="1"/>
  <c r="F1676" i="1"/>
  <c r="K1676" i="3" s="1"/>
  <c r="G1640" i="1"/>
  <c r="I1640" i="1" s="1"/>
  <c r="M1640" i="3" s="1"/>
  <c r="F1640" i="1"/>
  <c r="K1640" i="3" s="1"/>
  <c r="D1662" i="3"/>
  <c r="E1662" i="3"/>
  <c r="B1662" i="3"/>
  <c r="G1662" i="1"/>
  <c r="I1662" i="1" s="1"/>
  <c r="M1662" i="3" s="1"/>
  <c r="C1662" i="3"/>
  <c r="F1662" i="1"/>
  <c r="K1662" i="3" s="1"/>
  <c r="B1603" i="3"/>
  <c r="G1603" i="1"/>
  <c r="I1603" i="1" s="1"/>
  <c r="M1603" i="3" s="1"/>
  <c r="F1603" i="1"/>
  <c r="K1603" i="3" s="1"/>
  <c r="F1575" i="1"/>
  <c r="K1575" i="3" s="1"/>
  <c r="G1575" i="1"/>
  <c r="I1575" i="1" s="1"/>
  <c r="M1575" i="3" s="1"/>
  <c r="G1553" i="1"/>
  <c r="I1553" i="1" s="1"/>
  <c r="M1553" i="3" s="1"/>
  <c r="F1553" i="1"/>
  <c r="K1553" i="3" s="1"/>
  <c r="G1491" i="1"/>
  <c r="I1491" i="1" s="1"/>
  <c r="M1491" i="3" s="1"/>
  <c r="F1491" i="1"/>
  <c r="K1491" i="3" s="1"/>
  <c r="E1559" i="3"/>
  <c r="G1559" i="1"/>
  <c r="I1559" i="1" s="1"/>
  <c r="M1559" i="3" s="1"/>
  <c r="F1559" i="1"/>
  <c r="K1559" i="3" s="1"/>
  <c r="G1503" i="1"/>
  <c r="I1503" i="1" s="1"/>
  <c r="M1503" i="3" s="1"/>
  <c r="F1503" i="1"/>
  <c r="K1503" i="3" s="1"/>
  <c r="G1590" i="1"/>
  <c r="I1590" i="1" s="1"/>
  <c r="M1590" i="3" s="1"/>
  <c r="F1590" i="1"/>
  <c r="K1590" i="3" s="1"/>
  <c r="E1590" i="3"/>
  <c r="E1530" i="3"/>
  <c r="G1530" i="1"/>
  <c r="I1530" i="1" s="1"/>
  <c r="M1530" i="3" s="1"/>
  <c r="D1530" i="3"/>
  <c r="C1530" i="3"/>
  <c r="F1530" i="1"/>
  <c r="K1530" i="3" s="1"/>
  <c r="D1539" i="3"/>
  <c r="E1539" i="3"/>
  <c r="F1539" i="1"/>
  <c r="K1539" i="3" s="1"/>
  <c r="C1539" i="3"/>
  <c r="B1539" i="3"/>
  <c r="G1539" i="1"/>
  <c r="I1539" i="1" s="1"/>
  <c r="M1539" i="3" s="1"/>
  <c r="C1506" i="3"/>
  <c r="B1506" i="3"/>
  <c r="F1506" i="1"/>
  <c r="K1506" i="3" s="1"/>
  <c r="E1506" i="3"/>
  <c r="G1506" i="1"/>
  <c r="I1506" i="1" s="1"/>
  <c r="M1506" i="3" s="1"/>
  <c r="C1495" i="1"/>
  <c r="G1381" i="1"/>
  <c r="I1381" i="1" s="1"/>
  <c r="M1381" i="3" s="1"/>
  <c r="F1381" i="1"/>
  <c r="K1381" i="3" s="1"/>
  <c r="F1434" i="1"/>
  <c r="K1434" i="3" s="1"/>
  <c r="G1434" i="1"/>
  <c r="I1434" i="1" s="1"/>
  <c r="M1434" i="3" s="1"/>
  <c r="G1468" i="1"/>
  <c r="I1468" i="1" s="1"/>
  <c r="M1468" i="3" s="1"/>
  <c r="F1468" i="1"/>
  <c r="K1468" i="3" s="1"/>
  <c r="G1391" i="1"/>
  <c r="I1391" i="1" s="1"/>
  <c r="M1391" i="3" s="1"/>
  <c r="F1391" i="1"/>
  <c r="K1391" i="3" s="1"/>
  <c r="G1358" i="1"/>
  <c r="I1358" i="1" s="1"/>
  <c r="M1358" i="3" s="1"/>
  <c r="F1358" i="1"/>
  <c r="K1358" i="3" s="1"/>
  <c r="F1464" i="1"/>
  <c r="K1464" i="3" s="1"/>
  <c r="B1464" i="3"/>
  <c r="G1464" i="1"/>
  <c r="I1464" i="1" s="1"/>
  <c r="M1464" i="3" s="1"/>
  <c r="B1446" i="3"/>
  <c r="F1446" i="1"/>
  <c r="K1446" i="3" s="1"/>
  <c r="D1446" i="3"/>
  <c r="G1446" i="1"/>
  <c r="I1446" i="1" s="1"/>
  <c r="M1446" i="3" s="1"/>
  <c r="E1446" i="3"/>
  <c r="G1407" i="1"/>
  <c r="I1407" i="1" s="1"/>
  <c r="M1407" i="3" s="1"/>
  <c r="F1407" i="1"/>
  <c r="K1407" i="3" s="1"/>
  <c r="F1476" i="1"/>
  <c r="K1476" i="3" s="1"/>
  <c r="G1476" i="1"/>
  <c r="I1476" i="1" s="1"/>
  <c r="M1476" i="3" s="1"/>
  <c r="B1451" i="3"/>
  <c r="G1451" i="1"/>
  <c r="I1451" i="1" s="1"/>
  <c r="M1451" i="3" s="1"/>
  <c r="E1451" i="3"/>
  <c r="D1451" i="3"/>
  <c r="F1451" i="1"/>
  <c r="K1451" i="3" s="1"/>
  <c r="E1403" i="3"/>
  <c r="G1403" i="1"/>
  <c r="I1403" i="1" s="1"/>
  <c r="M1403" i="3" s="1"/>
  <c r="F1403" i="1"/>
  <c r="K1403" i="3" s="1"/>
  <c r="G1365" i="1"/>
  <c r="I1365" i="1" s="1"/>
  <c r="M1365" i="3" s="1"/>
  <c r="F1365" i="1"/>
  <c r="K1365" i="3" s="1"/>
  <c r="G1345" i="1"/>
  <c r="I1345" i="1" s="1"/>
  <c r="M1345" i="3" s="1"/>
  <c r="D1345" i="3"/>
  <c r="E1345" i="3"/>
  <c r="C1345" i="3"/>
  <c r="B1345" i="3"/>
  <c r="F1345" i="1"/>
  <c r="K1345" i="3" s="1"/>
  <c r="C1459" i="1"/>
  <c r="C1359" i="1"/>
  <c r="C1327" i="3"/>
  <c r="G1327" i="1"/>
  <c r="I1327" i="1" s="1"/>
  <c r="M1327" i="3" s="1"/>
  <c r="F1327" i="1"/>
  <c r="K1327" i="3" s="1"/>
  <c r="B1327" i="3"/>
  <c r="E1330" i="3"/>
  <c r="D1330" i="3"/>
  <c r="C1330" i="3"/>
  <c r="G1330" i="1"/>
  <c r="I1330" i="1" s="1"/>
  <c r="M1330" i="3" s="1"/>
  <c r="F1330" i="1"/>
  <c r="K1330" i="3" s="1"/>
  <c r="D1287" i="3"/>
  <c r="G1287" i="1"/>
  <c r="I1287" i="1" s="1"/>
  <c r="M1287" i="3" s="1"/>
  <c r="F1287" i="1"/>
  <c r="K1287" i="3" s="1"/>
  <c r="G1324" i="1"/>
  <c r="I1324" i="1" s="1"/>
  <c r="M1324" i="3" s="1"/>
  <c r="C1324" i="3"/>
  <c r="E1324" i="3"/>
  <c r="B1324" i="3"/>
  <c r="F1324" i="1"/>
  <c r="K1324" i="3" s="1"/>
  <c r="G1221" i="1"/>
  <c r="I1221" i="1" s="1"/>
  <c r="M1221" i="3" s="1"/>
  <c r="F1221" i="1"/>
  <c r="K1221" i="3" s="1"/>
  <c r="G1200" i="1"/>
  <c r="I1200" i="1" s="1"/>
  <c r="M1200" i="3" s="1"/>
  <c r="F1200" i="1"/>
  <c r="K1200" i="3" s="1"/>
  <c r="G1179" i="1"/>
  <c r="I1179" i="1" s="1"/>
  <c r="M1179" i="3" s="1"/>
  <c r="F1179" i="1"/>
  <c r="K1179" i="3" s="1"/>
  <c r="C1166" i="3"/>
  <c r="F1166" i="1"/>
  <c r="K1166" i="3" s="1"/>
  <c r="E1166" i="3"/>
  <c r="B1166" i="3"/>
  <c r="D1166" i="3"/>
  <c r="G1166" i="1"/>
  <c r="I1166" i="1" s="1"/>
  <c r="M1166" i="3" s="1"/>
  <c r="C1148" i="1"/>
  <c r="G1105" i="1"/>
  <c r="I1105" i="1" s="1"/>
  <c r="M1105" i="3" s="1"/>
  <c r="F1105" i="1"/>
  <c r="K1105" i="3" s="1"/>
  <c r="G1056" i="1"/>
  <c r="I1056" i="1" s="1"/>
  <c r="M1056" i="3" s="1"/>
  <c r="F1056" i="1"/>
  <c r="K1056" i="3" s="1"/>
  <c r="G954" i="1"/>
  <c r="I954" i="1" s="1"/>
  <c r="M954" i="3" s="1"/>
  <c r="F954" i="1"/>
  <c r="K954" i="3" s="1"/>
  <c r="G907" i="1"/>
  <c r="I907" i="1" s="1"/>
  <c r="M907" i="3" s="1"/>
  <c r="F907" i="1"/>
  <c r="K907" i="3" s="1"/>
  <c r="C907" i="3"/>
  <c r="B907" i="3"/>
  <c r="E907" i="3"/>
  <c r="B1176" i="3"/>
  <c r="D1176" i="3"/>
  <c r="G1176" i="1"/>
  <c r="I1176" i="1" s="1"/>
  <c r="M1176" i="3" s="1"/>
  <c r="F1176" i="1"/>
  <c r="K1176" i="3" s="1"/>
  <c r="E1176" i="3"/>
  <c r="C1176" i="3"/>
  <c r="G1033" i="1"/>
  <c r="I1033" i="1" s="1"/>
  <c r="M1033" i="3" s="1"/>
  <c r="F1033" i="1"/>
  <c r="K1033" i="3" s="1"/>
  <c r="B1098" i="3"/>
  <c r="D1098" i="3"/>
  <c r="G1098" i="1"/>
  <c r="I1098" i="1" s="1"/>
  <c r="M1098" i="3" s="1"/>
  <c r="E1098" i="3"/>
  <c r="F1098" i="1"/>
  <c r="K1098" i="3" s="1"/>
  <c r="E1084" i="3"/>
  <c r="C1084" i="3"/>
  <c r="G1084" i="1"/>
  <c r="I1084" i="1" s="1"/>
  <c r="M1084" i="3" s="1"/>
  <c r="D1084" i="3"/>
  <c r="F1084" i="1"/>
  <c r="K1084" i="3" s="1"/>
  <c r="B1084" i="3"/>
  <c r="C1065" i="1"/>
  <c r="G1101" i="1"/>
  <c r="I1101" i="1" s="1"/>
  <c r="M1101" i="3" s="1"/>
  <c r="F1101" i="1"/>
  <c r="K1101" i="3" s="1"/>
  <c r="G1087" i="1"/>
  <c r="I1087" i="1" s="1"/>
  <c r="M1087" i="3" s="1"/>
  <c r="F1087" i="1"/>
  <c r="K1087" i="3" s="1"/>
  <c r="G1047" i="1"/>
  <c r="I1047" i="1" s="1"/>
  <c r="M1047" i="3" s="1"/>
  <c r="F1047" i="1"/>
  <c r="K1047" i="3" s="1"/>
  <c r="G1117" i="1"/>
  <c r="I1117" i="1" s="1"/>
  <c r="M1117" i="3" s="1"/>
  <c r="C1117" i="3"/>
  <c r="F1117" i="1"/>
  <c r="K1117" i="3" s="1"/>
  <c r="B1117" i="3"/>
  <c r="D1117" i="3"/>
  <c r="G1150" i="1"/>
  <c r="I1150" i="1" s="1"/>
  <c r="M1150" i="3" s="1"/>
  <c r="F1150" i="1"/>
  <c r="K1150" i="3" s="1"/>
  <c r="G1049" i="1"/>
  <c r="I1049" i="1" s="1"/>
  <c r="M1049" i="3" s="1"/>
  <c r="E1049" i="3"/>
  <c r="B1049" i="3"/>
  <c r="F1049" i="1"/>
  <c r="K1049" i="3" s="1"/>
  <c r="D1049" i="3"/>
  <c r="G920" i="1"/>
  <c r="I920" i="1" s="1"/>
  <c r="M920" i="3" s="1"/>
  <c r="F920" i="1"/>
  <c r="K920" i="3" s="1"/>
  <c r="G992" i="1"/>
  <c r="I992" i="1" s="1"/>
  <c r="M992" i="3" s="1"/>
  <c r="F992" i="1"/>
  <c r="K992" i="3" s="1"/>
  <c r="G933" i="1"/>
  <c r="I933" i="1" s="1"/>
  <c r="M933" i="3" s="1"/>
  <c r="F933" i="1"/>
  <c r="K933" i="3" s="1"/>
  <c r="E1068" i="3"/>
  <c r="G1068" i="1"/>
  <c r="I1068" i="1" s="1"/>
  <c r="M1068" i="3" s="1"/>
  <c r="D1068" i="3"/>
  <c r="B1068" i="3"/>
  <c r="F1068" i="1"/>
  <c r="K1068" i="3" s="1"/>
  <c r="F1723" i="1"/>
  <c r="K1723" i="3" s="1"/>
  <c r="B1723" i="3"/>
  <c r="G1723" i="1"/>
  <c r="I1723" i="1" s="1"/>
  <c r="M1723" i="3" s="1"/>
  <c r="C1721" i="1"/>
  <c r="G1699" i="1"/>
  <c r="I1699" i="1" s="1"/>
  <c r="M1699" i="3" s="1"/>
  <c r="F1699" i="1"/>
  <c r="K1699" i="3" s="1"/>
  <c r="G1689" i="1"/>
  <c r="I1689" i="1" s="1"/>
  <c r="M1689" i="3" s="1"/>
  <c r="F1689" i="1"/>
  <c r="K1689" i="3" s="1"/>
  <c r="E1697" i="3"/>
  <c r="G1697" i="1"/>
  <c r="I1697" i="1" s="1"/>
  <c r="M1697" i="3" s="1"/>
  <c r="F1697" i="1"/>
  <c r="K1697" i="3" s="1"/>
  <c r="B1697" i="3"/>
  <c r="C1697" i="3"/>
  <c r="G1625" i="1"/>
  <c r="I1625" i="1" s="1"/>
  <c r="M1625" i="3" s="1"/>
  <c r="D1625" i="3"/>
  <c r="F1625" i="1"/>
  <c r="K1625" i="3" s="1"/>
  <c r="E1625" i="3"/>
  <c r="G1634" i="1"/>
  <c r="I1634" i="1" s="1"/>
  <c r="M1634" i="3" s="1"/>
  <c r="F1634" i="1"/>
  <c r="K1634" i="3" s="1"/>
  <c r="B1634" i="3"/>
  <c r="E1634" i="3"/>
  <c r="D1634" i="3"/>
  <c r="C1634" i="3"/>
  <c r="G1611" i="1"/>
  <c r="I1611" i="1" s="1"/>
  <c r="M1611" i="3" s="1"/>
  <c r="F1611" i="1"/>
  <c r="K1611" i="3" s="1"/>
  <c r="G1490" i="1"/>
  <c r="I1490" i="1" s="1"/>
  <c r="M1490" i="3" s="1"/>
  <c r="F1490" i="1"/>
  <c r="K1490" i="3" s="1"/>
  <c r="G1518" i="1"/>
  <c r="I1518" i="1" s="1"/>
  <c r="M1518" i="3" s="1"/>
  <c r="F1518" i="1"/>
  <c r="K1518" i="3" s="1"/>
  <c r="G1566" i="1"/>
  <c r="I1566" i="1" s="1"/>
  <c r="M1566" i="3" s="1"/>
  <c r="F1566" i="1"/>
  <c r="K1566" i="3" s="1"/>
  <c r="F1573" i="1"/>
  <c r="K1573" i="3" s="1"/>
  <c r="C1573" i="3"/>
  <c r="G1573" i="1"/>
  <c r="I1573" i="1" s="1"/>
  <c r="M1573" i="3" s="1"/>
  <c r="B1573" i="3"/>
  <c r="D1573" i="3"/>
  <c r="F1561" i="1"/>
  <c r="K1561" i="3" s="1"/>
  <c r="G1561" i="1"/>
  <c r="I1561" i="1" s="1"/>
  <c r="M1561" i="3" s="1"/>
  <c r="G1429" i="1"/>
  <c r="I1429" i="1" s="1"/>
  <c r="M1429" i="3" s="1"/>
  <c r="F1429" i="1"/>
  <c r="K1429" i="3" s="1"/>
  <c r="B1584" i="3"/>
  <c r="F1584" i="1"/>
  <c r="K1584" i="3" s="1"/>
  <c r="E1584" i="3"/>
  <c r="G1584" i="1"/>
  <c r="I1584" i="1" s="1"/>
  <c r="M1584" i="3" s="1"/>
  <c r="C1584" i="3"/>
  <c r="G1439" i="1"/>
  <c r="I1439" i="1" s="1"/>
  <c r="M1439" i="3" s="1"/>
  <c r="F1439" i="1"/>
  <c r="K1439" i="3" s="1"/>
  <c r="G1473" i="1"/>
  <c r="I1473" i="1" s="1"/>
  <c r="M1473" i="3" s="1"/>
  <c r="B1473" i="3"/>
  <c r="F1473" i="1"/>
  <c r="K1473" i="3" s="1"/>
  <c r="D1473" i="3"/>
  <c r="E1524" i="3"/>
  <c r="G1524" i="1"/>
  <c r="I1524" i="1" s="1"/>
  <c r="M1524" i="3" s="1"/>
  <c r="F1524" i="1"/>
  <c r="K1524" i="3" s="1"/>
  <c r="D1524" i="3"/>
  <c r="F1487" i="1"/>
  <c r="K1487" i="3" s="1"/>
  <c r="G1487" i="1"/>
  <c r="I1487" i="1" s="1"/>
  <c r="M1487" i="3" s="1"/>
  <c r="G1416" i="1"/>
  <c r="I1416" i="1" s="1"/>
  <c r="M1416" i="3" s="1"/>
  <c r="F1416" i="1"/>
  <c r="K1416" i="3" s="1"/>
  <c r="D1485" i="3"/>
  <c r="C1485" i="3"/>
  <c r="F1485" i="1"/>
  <c r="K1485" i="3" s="1"/>
  <c r="G1485" i="1"/>
  <c r="I1485" i="1" s="1"/>
  <c r="M1485" i="3" s="1"/>
  <c r="E1485" i="3"/>
  <c r="B1485" i="3"/>
  <c r="E1465" i="3"/>
  <c r="G1465" i="1"/>
  <c r="I1465" i="1" s="1"/>
  <c r="M1465" i="3" s="1"/>
  <c r="F1465" i="1"/>
  <c r="K1465" i="3" s="1"/>
  <c r="B1465" i="3"/>
  <c r="D1465" i="3"/>
  <c r="C1483" i="3"/>
  <c r="B1483" i="3"/>
  <c r="E1483" i="3"/>
  <c r="F1483" i="1"/>
  <c r="K1483" i="3" s="1"/>
  <c r="G1483" i="1"/>
  <c r="I1483" i="1" s="1"/>
  <c r="M1483" i="3" s="1"/>
  <c r="D1483" i="3"/>
  <c r="G1389" i="1"/>
  <c r="I1389" i="1" s="1"/>
  <c r="M1389" i="3" s="1"/>
  <c r="D1389" i="3"/>
  <c r="F1389" i="1"/>
  <c r="K1389" i="3" s="1"/>
  <c r="G1386" i="1"/>
  <c r="I1386" i="1" s="1"/>
  <c r="M1386" i="3" s="1"/>
  <c r="C1386" i="3"/>
  <c r="F1386" i="1"/>
  <c r="K1386" i="3" s="1"/>
  <c r="D1386" i="3"/>
  <c r="G1350" i="1"/>
  <c r="I1350" i="1" s="1"/>
  <c r="M1350" i="3" s="1"/>
  <c r="F1350" i="1"/>
  <c r="K1350" i="3" s="1"/>
  <c r="G1378" i="1"/>
  <c r="I1378" i="1" s="1"/>
  <c r="M1378" i="3" s="1"/>
  <c r="F1378" i="1"/>
  <c r="K1378" i="3" s="1"/>
  <c r="D1378" i="3"/>
  <c r="G1316" i="1"/>
  <c r="I1316" i="1" s="1"/>
  <c r="M1316" i="3" s="1"/>
  <c r="F1316" i="1"/>
  <c r="K1316" i="3" s="1"/>
  <c r="G1305" i="1"/>
  <c r="I1305" i="1" s="1"/>
  <c r="M1305" i="3" s="1"/>
  <c r="F1305" i="1"/>
  <c r="K1305" i="3" s="1"/>
  <c r="G1436" i="1"/>
  <c r="I1436" i="1" s="1"/>
  <c r="M1436" i="3" s="1"/>
  <c r="D1436" i="3"/>
  <c r="E1436" i="3"/>
  <c r="B1436" i="3"/>
  <c r="F1436" i="1"/>
  <c r="K1436" i="3" s="1"/>
  <c r="C1436" i="3"/>
  <c r="G1274" i="1"/>
  <c r="I1274" i="1" s="1"/>
  <c r="M1274" i="3" s="1"/>
  <c r="F1274" i="1"/>
  <c r="K1274" i="3" s="1"/>
  <c r="E1337" i="3"/>
  <c r="G1337" i="1"/>
  <c r="I1337" i="1" s="1"/>
  <c r="M1337" i="3" s="1"/>
  <c r="D1337" i="3"/>
  <c r="C1337" i="3"/>
  <c r="F1337" i="1"/>
  <c r="K1337" i="3" s="1"/>
  <c r="B1255" i="3"/>
  <c r="G1255" i="1"/>
  <c r="I1255" i="1" s="1"/>
  <c r="M1255" i="3" s="1"/>
  <c r="F1255" i="1"/>
  <c r="K1255" i="3" s="1"/>
  <c r="E1255" i="3"/>
  <c r="C1308" i="3"/>
  <c r="G1308" i="1"/>
  <c r="I1308" i="1" s="1"/>
  <c r="M1308" i="3" s="1"/>
  <c r="F1308" i="1"/>
  <c r="K1308" i="3" s="1"/>
  <c r="E1308" i="3"/>
  <c r="B1308" i="3"/>
  <c r="G1209" i="1"/>
  <c r="I1209" i="1" s="1"/>
  <c r="M1209" i="3" s="1"/>
  <c r="F1209" i="1"/>
  <c r="K1209" i="3" s="1"/>
  <c r="B1191" i="3"/>
  <c r="G1191" i="1"/>
  <c r="I1191" i="1" s="1"/>
  <c r="M1191" i="3" s="1"/>
  <c r="E1191" i="3"/>
  <c r="F1191" i="1"/>
  <c r="K1191" i="3" s="1"/>
  <c r="G1180" i="1"/>
  <c r="I1180" i="1" s="1"/>
  <c r="M1180" i="3" s="1"/>
  <c r="B1180" i="3"/>
  <c r="F1180" i="1"/>
  <c r="K1180" i="3" s="1"/>
  <c r="E1180" i="3"/>
  <c r="D1180" i="3"/>
  <c r="G994" i="1"/>
  <c r="I994" i="1" s="1"/>
  <c r="M994" i="3" s="1"/>
  <c r="F994" i="1"/>
  <c r="K994" i="3" s="1"/>
  <c r="G979" i="1"/>
  <c r="I979" i="1" s="1"/>
  <c r="M979" i="3" s="1"/>
  <c r="F979" i="1"/>
  <c r="K979" i="3" s="1"/>
  <c r="G951" i="1"/>
  <c r="I951" i="1" s="1"/>
  <c r="M951" i="3" s="1"/>
  <c r="F951" i="1"/>
  <c r="K951" i="3" s="1"/>
  <c r="G936" i="1"/>
  <c r="I936" i="1" s="1"/>
  <c r="M936" i="3" s="1"/>
  <c r="F936" i="1"/>
  <c r="K936" i="3" s="1"/>
  <c r="C936" i="3"/>
  <c r="E936" i="3"/>
  <c r="D936" i="3"/>
  <c r="B936" i="3"/>
  <c r="G1048" i="1"/>
  <c r="I1048" i="1" s="1"/>
  <c r="M1048" i="3" s="1"/>
  <c r="E1048" i="3"/>
  <c r="D1048" i="3"/>
  <c r="C1048" i="3"/>
  <c r="B1048" i="3"/>
  <c r="F1048" i="1"/>
  <c r="K1048" i="3" s="1"/>
  <c r="G1039" i="1"/>
  <c r="I1039" i="1" s="1"/>
  <c r="M1039" i="3" s="1"/>
  <c r="E1039" i="3"/>
  <c r="D1039" i="3"/>
  <c r="B1039" i="3"/>
  <c r="F1039" i="1"/>
  <c r="K1039" i="3" s="1"/>
  <c r="E1097" i="3"/>
  <c r="G1097" i="1"/>
  <c r="I1097" i="1" s="1"/>
  <c r="M1097" i="3" s="1"/>
  <c r="B1097" i="3"/>
  <c r="F1097" i="1"/>
  <c r="K1097" i="3" s="1"/>
  <c r="D1097" i="3"/>
  <c r="C1243" i="3"/>
  <c r="G1243" i="1"/>
  <c r="I1243" i="1" s="1"/>
  <c r="M1243" i="3" s="1"/>
  <c r="E1243" i="3"/>
  <c r="F1243" i="1"/>
  <c r="K1243" i="3" s="1"/>
  <c r="D1243" i="3"/>
  <c r="F1135" i="1"/>
  <c r="K1135" i="3" s="1"/>
  <c r="G1135" i="1"/>
  <c r="I1135" i="1" s="1"/>
  <c r="M1135" i="3" s="1"/>
  <c r="C1045" i="3"/>
  <c r="G1045" i="1"/>
  <c r="I1045" i="1" s="1"/>
  <c r="M1045" i="3" s="1"/>
  <c r="F1045" i="1"/>
  <c r="K1045" i="3" s="1"/>
  <c r="E1045" i="3"/>
  <c r="D1045" i="3"/>
  <c r="B1045" i="3"/>
  <c r="E1113" i="3"/>
  <c r="G1113" i="1"/>
  <c r="I1113" i="1" s="1"/>
  <c r="M1113" i="3" s="1"/>
  <c r="B1113" i="3"/>
  <c r="F1113" i="1"/>
  <c r="K1113" i="3" s="1"/>
  <c r="C905" i="1"/>
  <c r="G1094" i="1"/>
  <c r="I1094" i="1" s="1"/>
  <c r="M1094" i="3" s="1"/>
  <c r="E1094" i="3"/>
  <c r="D1094" i="3"/>
  <c r="B1094" i="3"/>
  <c r="F1094" i="1"/>
  <c r="K1094" i="3" s="1"/>
  <c r="G935" i="1"/>
  <c r="I935" i="1" s="1"/>
  <c r="M935" i="3" s="1"/>
  <c r="F935" i="1"/>
  <c r="K935" i="3" s="1"/>
  <c r="G1002" i="1"/>
  <c r="I1002" i="1" s="1"/>
  <c r="M1002" i="3" s="1"/>
  <c r="E1002" i="3"/>
  <c r="F1002" i="1"/>
  <c r="K1002" i="3" s="1"/>
  <c r="D1002" i="3"/>
  <c r="C1002" i="3"/>
  <c r="B1002" i="3"/>
  <c r="G967" i="1"/>
  <c r="I967" i="1" s="1"/>
  <c r="M967" i="3" s="1"/>
  <c r="F967" i="1"/>
  <c r="K967" i="3" s="1"/>
  <c r="E1041" i="3"/>
  <c r="C1041" i="3"/>
  <c r="G1041" i="1"/>
  <c r="I1041" i="1" s="1"/>
  <c r="M1041" i="3" s="1"/>
  <c r="F1041" i="1"/>
  <c r="K1041" i="3" s="1"/>
  <c r="D1041" i="3"/>
  <c r="B1041" i="3"/>
  <c r="G991" i="1"/>
  <c r="I991" i="1" s="1"/>
  <c r="M991" i="3" s="1"/>
  <c r="F991" i="1"/>
  <c r="K991" i="3" s="1"/>
  <c r="G932" i="1"/>
  <c r="I932" i="1" s="1"/>
  <c r="M932" i="3" s="1"/>
  <c r="D932" i="3"/>
  <c r="E932" i="3"/>
  <c r="C932" i="3"/>
  <c r="B932" i="3"/>
  <c r="F932" i="1"/>
  <c r="K932" i="3" s="1"/>
  <c r="C974" i="3"/>
  <c r="B974" i="3"/>
  <c r="G974" i="1"/>
  <c r="I974" i="1" s="1"/>
  <c r="M974" i="3" s="1"/>
  <c r="E974" i="3"/>
  <c r="F974" i="1"/>
  <c r="K974" i="3" s="1"/>
  <c r="C934" i="1"/>
  <c r="G1020" i="1"/>
  <c r="I1020" i="1" s="1"/>
  <c r="M1020" i="3" s="1"/>
  <c r="F1020" i="1"/>
  <c r="K1020" i="3" s="1"/>
  <c r="F927" i="1"/>
  <c r="K927" i="3" s="1"/>
  <c r="G927" i="1"/>
  <c r="I927" i="1" s="1"/>
  <c r="M927" i="3" s="1"/>
  <c r="D1016" i="3"/>
  <c r="B1016" i="3"/>
  <c r="E1016" i="3"/>
  <c r="C1016" i="3"/>
  <c r="G1016" i="1"/>
  <c r="I1016" i="1" s="1"/>
  <c r="M1016" i="3" s="1"/>
  <c r="F1016" i="1"/>
  <c r="K1016" i="3" s="1"/>
  <c r="G989" i="1"/>
  <c r="I989" i="1" s="1"/>
  <c r="M989" i="3" s="1"/>
  <c r="F989" i="1"/>
  <c r="K989" i="3" s="1"/>
  <c r="C989" i="3"/>
  <c r="D989" i="3"/>
  <c r="B989" i="3"/>
  <c r="E989" i="3"/>
  <c r="B1046" i="3"/>
  <c r="E1046" i="3"/>
  <c r="C1046" i="3"/>
  <c r="G1046" i="1"/>
  <c r="I1046" i="1" s="1"/>
  <c r="M1046" i="3" s="1"/>
  <c r="F1046" i="1"/>
  <c r="K1046" i="3" s="1"/>
  <c r="G1752" i="1"/>
  <c r="I1752" i="1" s="1"/>
  <c r="M1752" i="3" s="1"/>
  <c r="F1752" i="1"/>
  <c r="K1752" i="3" s="1"/>
  <c r="G1685" i="1"/>
  <c r="I1685" i="1" s="1"/>
  <c r="M1685" i="3" s="1"/>
  <c r="F1685" i="1"/>
  <c r="K1685" i="3" s="1"/>
  <c r="G1702" i="1"/>
  <c r="I1702" i="1" s="1"/>
  <c r="M1702" i="3" s="1"/>
  <c r="F1702" i="1"/>
  <c r="K1702" i="3" s="1"/>
  <c r="G1691" i="1"/>
  <c r="I1691" i="1" s="1"/>
  <c r="M1691" i="3" s="1"/>
  <c r="F1691" i="1"/>
  <c r="K1691" i="3" s="1"/>
  <c r="G1695" i="1"/>
  <c r="I1695" i="1" s="1"/>
  <c r="M1695" i="3" s="1"/>
  <c r="F1695" i="1"/>
  <c r="K1695" i="3" s="1"/>
  <c r="G1675" i="1"/>
  <c r="I1675" i="1" s="1"/>
  <c r="M1675" i="3" s="1"/>
  <c r="F1675" i="1"/>
  <c r="K1675" i="3" s="1"/>
  <c r="G1600" i="1"/>
  <c r="I1600" i="1" s="1"/>
  <c r="M1600" i="3" s="1"/>
  <c r="F1600" i="1"/>
  <c r="K1600" i="3" s="1"/>
  <c r="C1655" i="3"/>
  <c r="E1655" i="3"/>
  <c r="D1655" i="3"/>
  <c r="B1655" i="3"/>
  <c r="G1655" i="1"/>
  <c r="I1655" i="1" s="1"/>
  <c r="M1655" i="3" s="1"/>
  <c r="F1655" i="1"/>
  <c r="K1655" i="3" s="1"/>
  <c r="B1631" i="3"/>
  <c r="G1631" i="1"/>
  <c r="I1631" i="1" s="1"/>
  <c r="M1631" i="3" s="1"/>
  <c r="F1631" i="1"/>
  <c r="K1631" i="3" s="1"/>
  <c r="G1653" i="1"/>
  <c r="I1653" i="1" s="1"/>
  <c r="M1653" i="3" s="1"/>
  <c r="F1653" i="1"/>
  <c r="K1653" i="3" s="1"/>
  <c r="B1556" i="3"/>
  <c r="G1556" i="1"/>
  <c r="I1556" i="1" s="1"/>
  <c r="M1556" i="3" s="1"/>
  <c r="F1556" i="1"/>
  <c r="K1556" i="3" s="1"/>
  <c r="E1556" i="3"/>
  <c r="D1556" i="3"/>
  <c r="G1585" i="1"/>
  <c r="I1585" i="1" s="1"/>
  <c r="M1585" i="3" s="1"/>
  <c r="F1585" i="1"/>
  <c r="K1585" i="3" s="1"/>
  <c r="D1582" i="3"/>
  <c r="F1582" i="1"/>
  <c r="K1582" i="3" s="1"/>
  <c r="B1582" i="3"/>
  <c r="G1582" i="1"/>
  <c r="I1582" i="1" s="1"/>
  <c r="M1582" i="3" s="1"/>
  <c r="C1581" i="1"/>
  <c r="G1505" i="1"/>
  <c r="I1505" i="1" s="1"/>
  <c r="M1505" i="3" s="1"/>
  <c r="F1505" i="1"/>
  <c r="K1505" i="3" s="1"/>
  <c r="E1505" i="3"/>
  <c r="C1505" i="3"/>
  <c r="B1505" i="3"/>
  <c r="G1488" i="1"/>
  <c r="I1488" i="1" s="1"/>
  <c r="M1488" i="3" s="1"/>
  <c r="F1488" i="1"/>
  <c r="K1488" i="3" s="1"/>
  <c r="F1597" i="1"/>
  <c r="K1597" i="3" s="1"/>
  <c r="G1597" i="1"/>
  <c r="I1597" i="1" s="1"/>
  <c r="M1597" i="3" s="1"/>
  <c r="G1562" i="1"/>
  <c r="I1562" i="1" s="1"/>
  <c r="M1562" i="3" s="1"/>
  <c r="F1562" i="1"/>
  <c r="K1562" i="3" s="1"/>
  <c r="G1548" i="1"/>
  <c r="I1548" i="1" s="1"/>
  <c r="M1548" i="3" s="1"/>
  <c r="F1548" i="1"/>
  <c r="K1548" i="3" s="1"/>
  <c r="G1543" i="1"/>
  <c r="I1543" i="1" s="1"/>
  <c r="M1543" i="3" s="1"/>
  <c r="F1543" i="1"/>
  <c r="K1543" i="3" s="1"/>
  <c r="E1516" i="3"/>
  <c r="G1516" i="1"/>
  <c r="I1516" i="1" s="1"/>
  <c r="M1516" i="3" s="1"/>
  <c r="B1516" i="3"/>
  <c r="F1516" i="1"/>
  <c r="K1516" i="3" s="1"/>
  <c r="C1484" i="1"/>
  <c r="G1437" i="1"/>
  <c r="I1437" i="1" s="1"/>
  <c r="M1437" i="3" s="1"/>
  <c r="F1437" i="1"/>
  <c r="K1437" i="3" s="1"/>
  <c r="G1427" i="1"/>
  <c r="I1427" i="1" s="1"/>
  <c r="M1427" i="3" s="1"/>
  <c r="F1427" i="1"/>
  <c r="K1427" i="3" s="1"/>
  <c r="E1456" i="3"/>
  <c r="C1456" i="3"/>
  <c r="F1456" i="1"/>
  <c r="K1456" i="3" s="1"/>
  <c r="D1456" i="3"/>
  <c r="G1456" i="1"/>
  <c r="I1456" i="1" s="1"/>
  <c r="M1456" i="3" s="1"/>
  <c r="G1460" i="1"/>
  <c r="I1460" i="1" s="1"/>
  <c r="M1460" i="3" s="1"/>
  <c r="F1460" i="1"/>
  <c r="K1460" i="3" s="1"/>
  <c r="G1418" i="1"/>
  <c r="I1418" i="1" s="1"/>
  <c r="M1418" i="3" s="1"/>
  <c r="F1418" i="1"/>
  <c r="K1418" i="3" s="1"/>
  <c r="G1343" i="1"/>
  <c r="I1343" i="1" s="1"/>
  <c r="M1343" i="3" s="1"/>
  <c r="F1343" i="1"/>
  <c r="K1343" i="3" s="1"/>
  <c r="B1377" i="3"/>
  <c r="D1377" i="3"/>
  <c r="G1377" i="1"/>
  <c r="I1377" i="1" s="1"/>
  <c r="M1377" i="3" s="1"/>
  <c r="E1377" i="3"/>
  <c r="C1377" i="3"/>
  <c r="F1377" i="1"/>
  <c r="K1377" i="3" s="1"/>
  <c r="B1294" i="3"/>
  <c r="E1294" i="3"/>
  <c r="G1294" i="1"/>
  <c r="I1294" i="1" s="1"/>
  <c r="M1294" i="3" s="1"/>
  <c r="F1294" i="1"/>
  <c r="K1294" i="3" s="1"/>
  <c r="B1311" i="3"/>
  <c r="E1311" i="3"/>
  <c r="F1311" i="1"/>
  <c r="K1311" i="3" s="1"/>
  <c r="D1311" i="3"/>
  <c r="C1311" i="3"/>
  <c r="G1311" i="1"/>
  <c r="I1311" i="1" s="1"/>
  <c r="M1311" i="3" s="1"/>
  <c r="G1232" i="1"/>
  <c r="I1232" i="1" s="1"/>
  <c r="M1232" i="3" s="1"/>
  <c r="F1232" i="1"/>
  <c r="K1232" i="3" s="1"/>
  <c r="G1133" i="1"/>
  <c r="I1133" i="1" s="1"/>
  <c r="M1133" i="3" s="1"/>
  <c r="F1133" i="1"/>
  <c r="K1133" i="3" s="1"/>
  <c r="G1132" i="1"/>
  <c r="I1132" i="1" s="1"/>
  <c r="M1132" i="3" s="1"/>
  <c r="F1132" i="1"/>
  <c r="K1132" i="3" s="1"/>
  <c r="G1027" i="1"/>
  <c r="I1027" i="1" s="1"/>
  <c r="M1027" i="3" s="1"/>
  <c r="F1027" i="1"/>
  <c r="K1027" i="3" s="1"/>
  <c r="D1011" i="3"/>
  <c r="B1011" i="3"/>
  <c r="G1011" i="1"/>
  <c r="I1011" i="1" s="1"/>
  <c r="M1011" i="3" s="1"/>
  <c r="F1011" i="1"/>
  <c r="K1011" i="3" s="1"/>
  <c r="E1011" i="3"/>
  <c r="F978" i="1"/>
  <c r="K978" i="3" s="1"/>
  <c r="G978" i="1"/>
  <c r="I978" i="1" s="1"/>
  <c r="M978" i="3" s="1"/>
  <c r="F1157" i="1"/>
  <c r="K1157" i="3" s="1"/>
  <c r="G1157" i="1"/>
  <c r="I1157" i="1" s="1"/>
  <c r="M1157" i="3" s="1"/>
  <c r="C1054" i="1"/>
  <c r="G1134" i="1"/>
  <c r="I1134" i="1" s="1"/>
  <c r="M1134" i="3" s="1"/>
  <c r="F1134" i="1"/>
  <c r="K1134" i="3" s="1"/>
  <c r="G1093" i="1"/>
  <c r="I1093" i="1" s="1"/>
  <c r="M1093" i="3" s="1"/>
  <c r="F1093" i="1"/>
  <c r="K1093" i="3" s="1"/>
  <c r="C1144" i="3"/>
  <c r="B1144" i="3"/>
  <c r="F1144" i="1"/>
  <c r="K1144" i="3" s="1"/>
  <c r="G1144" i="1"/>
  <c r="I1144" i="1" s="1"/>
  <c r="M1144" i="3" s="1"/>
  <c r="C1083" i="1"/>
  <c r="G1035" i="1"/>
  <c r="I1035" i="1" s="1"/>
  <c r="M1035" i="3" s="1"/>
  <c r="E1035" i="3"/>
  <c r="F1035" i="1"/>
  <c r="K1035" i="3" s="1"/>
  <c r="D1035" i="3"/>
  <c r="G952" i="1"/>
  <c r="I952" i="1" s="1"/>
  <c r="M952" i="3" s="1"/>
  <c r="F952" i="1"/>
  <c r="K952" i="3" s="1"/>
  <c r="G1006" i="1"/>
  <c r="I1006" i="1" s="1"/>
  <c r="M1006" i="3" s="1"/>
  <c r="B1006" i="3"/>
  <c r="F1006" i="1"/>
  <c r="K1006" i="3" s="1"/>
  <c r="D1006" i="3"/>
  <c r="E1006" i="3"/>
  <c r="C1006" i="3"/>
  <c r="G963" i="1"/>
  <c r="I963" i="1" s="1"/>
  <c r="M963" i="3" s="1"/>
  <c r="F963" i="1"/>
  <c r="K963" i="3" s="1"/>
  <c r="G946" i="1"/>
  <c r="I946" i="1" s="1"/>
  <c r="M946" i="3" s="1"/>
  <c r="F946" i="1"/>
  <c r="K946" i="3" s="1"/>
  <c r="G911" i="1"/>
  <c r="I911" i="1" s="1"/>
  <c r="M911" i="3" s="1"/>
  <c r="F911" i="1"/>
  <c r="K911" i="3" s="1"/>
  <c r="C1010" i="1"/>
  <c r="G1121" i="1"/>
  <c r="I1121" i="1" s="1"/>
  <c r="M1121" i="3" s="1"/>
  <c r="F1121" i="1"/>
  <c r="K1121" i="3" s="1"/>
  <c r="C1024" i="3"/>
  <c r="G1024" i="1"/>
  <c r="I1024" i="1" s="1"/>
  <c r="M1024" i="3" s="1"/>
  <c r="F1024" i="1"/>
  <c r="K1024" i="3" s="1"/>
  <c r="D1024" i="3"/>
  <c r="E1024" i="3"/>
  <c r="B1024" i="3"/>
  <c r="G924" i="1"/>
  <c r="I924" i="1" s="1"/>
  <c r="M924" i="3" s="1"/>
  <c r="F924" i="1"/>
  <c r="K924" i="3" s="1"/>
  <c r="G1124" i="1"/>
  <c r="I1124" i="1" s="1"/>
  <c r="M1124" i="3" s="1"/>
  <c r="E1124" i="3"/>
  <c r="B1124" i="3"/>
  <c r="F1124" i="1"/>
  <c r="K1124" i="3" s="1"/>
  <c r="G1089" i="1"/>
  <c r="I1089" i="1" s="1"/>
  <c r="M1089" i="3" s="1"/>
  <c r="F1089" i="1"/>
  <c r="K1089" i="3" s="1"/>
  <c r="D1034" i="3"/>
  <c r="B1034" i="3"/>
  <c r="E1034" i="3"/>
  <c r="C1034" i="3"/>
  <c r="G1034" i="1"/>
  <c r="I1034" i="1" s="1"/>
  <c r="M1034" i="3" s="1"/>
  <c r="F1034" i="1"/>
  <c r="K1034" i="3" s="1"/>
  <c r="D971" i="3"/>
  <c r="B971" i="3"/>
  <c r="F971" i="1"/>
  <c r="K971" i="3" s="1"/>
  <c r="E971" i="3"/>
  <c r="G971" i="1"/>
  <c r="I971" i="1" s="1"/>
  <c r="M971" i="3" s="1"/>
  <c r="G909" i="1"/>
  <c r="I909" i="1" s="1"/>
  <c r="M909" i="3" s="1"/>
  <c r="F909" i="1"/>
  <c r="K909" i="3" s="1"/>
  <c r="G1693" i="1"/>
  <c r="I1693" i="1" s="1"/>
  <c r="M1693" i="3" s="1"/>
  <c r="F1693" i="1"/>
  <c r="K1693" i="3" s="1"/>
  <c r="G1683" i="1"/>
  <c r="I1683" i="1" s="1"/>
  <c r="M1683" i="3" s="1"/>
  <c r="F1683" i="1"/>
  <c r="K1683" i="3" s="1"/>
  <c r="E1652" i="3"/>
  <c r="B1652" i="3"/>
  <c r="G1652" i="1"/>
  <c r="I1652" i="1" s="1"/>
  <c r="M1652" i="3" s="1"/>
  <c r="F1652" i="1"/>
  <c r="K1652" i="3" s="1"/>
  <c r="G1647" i="1"/>
  <c r="I1647" i="1" s="1"/>
  <c r="M1647" i="3" s="1"/>
  <c r="D1647" i="3"/>
  <c r="C1647" i="3"/>
  <c r="B1647" i="3"/>
  <c r="F1647" i="1"/>
  <c r="K1647" i="3" s="1"/>
  <c r="E1647" i="3"/>
  <c r="G1607" i="1"/>
  <c r="I1607" i="1" s="1"/>
  <c r="M1607" i="3" s="1"/>
  <c r="F1607" i="1"/>
  <c r="K1607" i="3" s="1"/>
  <c r="C1622" i="3"/>
  <c r="D1622" i="3"/>
  <c r="E1622" i="3"/>
  <c r="B1622" i="3"/>
  <c r="G1622" i="1"/>
  <c r="I1622" i="1" s="1"/>
  <c r="M1622" i="3" s="1"/>
  <c r="F1622" i="1"/>
  <c r="K1622" i="3" s="1"/>
  <c r="G1626" i="1"/>
  <c r="I1626" i="1" s="1"/>
  <c r="M1626" i="3" s="1"/>
  <c r="F1626" i="1"/>
  <c r="K1626" i="3" s="1"/>
  <c r="G1630" i="1"/>
  <c r="I1630" i="1" s="1"/>
  <c r="M1630" i="3" s="1"/>
  <c r="F1630" i="1"/>
  <c r="K1630" i="3" s="1"/>
  <c r="E1602" i="3"/>
  <c r="D1602" i="3"/>
  <c r="G1602" i="1"/>
  <c r="I1602" i="1" s="1"/>
  <c r="M1602" i="3" s="1"/>
  <c r="F1602" i="1"/>
  <c r="K1602" i="3" s="1"/>
  <c r="G1576" i="1"/>
  <c r="I1576" i="1" s="1"/>
  <c r="M1576" i="3" s="1"/>
  <c r="F1576" i="1"/>
  <c r="K1576" i="3" s="1"/>
  <c r="G1504" i="1"/>
  <c r="I1504" i="1" s="1"/>
  <c r="M1504" i="3" s="1"/>
  <c r="F1504" i="1"/>
  <c r="K1504" i="3" s="1"/>
  <c r="G1558" i="1"/>
  <c r="I1558" i="1" s="1"/>
  <c r="M1558" i="3" s="1"/>
  <c r="F1558" i="1"/>
  <c r="K1558" i="3" s="1"/>
  <c r="G1578" i="1"/>
  <c r="I1578" i="1" s="1"/>
  <c r="M1578" i="3" s="1"/>
  <c r="F1578" i="1"/>
  <c r="K1578" i="3" s="1"/>
  <c r="G1497" i="1"/>
  <c r="I1497" i="1" s="1"/>
  <c r="M1497" i="3" s="1"/>
  <c r="F1497" i="1"/>
  <c r="K1497" i="3" s="1"/>
  <c r="E1470" i="3"/>
  <c r="G1470" i="1"/>
  <c r="I1470" i="1" s="1"/>
  <c r="M1470" i="3" s="1"/>
  <c r="C1470" i="3"/>
  <c r="F1470" i="1"/>
  <c r="K1470" i="3" s="1"/>
  <c r="F1423" i="1"/>
  <c r="K1423" i="3" s="1"/>
  <c r="G1423" i="1"/>
  <c r="I1423" i="1" s="1"/>
  <c r="M1423" i="3" s="1"/>
  <c r="F1413" i="1"/>
  <c r="K1413" i="3" s="1"/>
  <c r="G1413" i="1"/>
  <c r="I1413" i="1" s="1"/>
  <c r="M1413" i="3" s="1"/>
  <c r="G1397" i="1"/>
  <c r="I1397" i="1" s="1"/>
  <c r="M1397" i="3" s="1"/>
  <c r="F1397" i="1"/>
  <c r="K1397" i="3" s="1"/>
  <c r="C1448" i="1"/>
  <c r="G1328" i="1"/>
  <c r="I1328" i="1" s="1"/>
  <c r="M1328" i="3" s="1"/>
  <c r="F1328" i="1"/>
  <c r="K1328" i="3" s="1"/>
  <c r="B1376" i="3"/>
  <c r="G1376" i="1"/>
  <c r="I1376" i="1" s="1"/>
  <c r="M1376" i="3" s="1"/>
  <c r="F1376" i="1"/>
  <c r="K1376" i="3" s="1"/>
  <c r="E1376" i="3"/>
  <c r="G1325" i="1"/>
  <c r="I1325" i="1" s="1"/>
  <c r="M1325" i="3" s="1"/>
  <c r="B1325" i="3"/>
  <c r="D1325" i="3"/>
  <c r="C1325" i="3"/>
  <c r="F1325" i="1"/>
  <c r="K1325" i="3" s="1"/>
  <c r="E1325" i="3"/>
  <c r="G1366" i="1"/>
  <c r="I1366" i="1" s="1"/>
  <c r="M1366" i="3" s="1"/>
  <c r="F1366" i="1"/>
  <c r="K1366" i="3" s="1"/>
  <c r="G1400" i="1"/>
  <c r="I1400" i="1" s="1"/>
  <c r="M1400" i="3" s="1"/>
  <c r="F1400" i="1"/>
  <c r="K1400" i="3" s="1"/>
  <c r="G1314" i="1"/>
  <c r="I1314" i="1" s="1"/>
  <c r="M1314" i="3" s="1"/>
  <c r="F1314" i="1"/>
  <c r="K1314" i="3" s="1"/>
  <c r="F1364" i="1"/>
  <c r="K1364" i="3" s="1"/>
  <c r="G1364" i="1"/>
  <c r="I1364" i="1" s="1"/>
  <c r="M1364" i="3" s="1"/>
  <c r="E1344" i="3"/>
  <c r="D1344" i="3"/>
  <c r="F1344" i="1"/>
  <c r="K1344" i="3" s="1"/>
  <c r="G1344" i="1"/>
  <c r="I1344" i="1" s="1"/>
  <c r="M1344" i="3" s="1"/>
  <c r="G1321" i="1"/>
  <c r="I1321" i="1" s="1"/>
  <c r="M1321" i="3" s="1"/>
  <c r="F1321" i="1"/>
  <c r="K1321" i="3" s="1"/>
  <c r="G1263" i="1"/>
  <c r="I1263" i="1" s="1"/>
  <c r="M1263" i="3" s="1"/>
  <c r="F1263" i="1"/>
  <c r="K1263" i="3" s="1"/>
  <c r="G1329" i="1"/>
  <c r="I1329" i="1" s="1"/>
  <c r="M1329" i="3" s="1"/>
  <c r="F1329" i="1"/>
  <c r="K1329" i="3" s="1"/>
  <c r="G1290" i="1"/>
  <c r="I1290" i="1" s="1"/>
  <c r="M1290" i="3" s="1"/>
  <c r="F1290" i="1"/>
  <c r="K1290" i="3" s="1"/>
  <c r="G1230" i="1"/>
  <c r="I1230" i="1" s="1"/>
  <c r="M1230" i="3" s="1"/>
  <c r="F1230" i="1"/>
  <c r="K1230" i="3" s="1"/>
  <c r="G1183" i="1"/>
  <c r="I1183" i="1" s="1"/>
  <c r="M1183" i="3" s="1"/>
  <c r="F1183" i="1"/>
  <c r="K1183" i="3" s="1"/>
  <c r="G1158" i="1"/>
  <c r="I1158" i="1" s="1"/>
  <c r="M1158" i="3" s="1"/>
  <c r="F1158" i="1"/>
  <c r="K1158" i="3" s="1"/>
  <c r="G1214" i="1"/>
  <c r="I1214" i="1" s="1"/>
  <c r="M1214" i="3" s="1"/>
  <c r="F1214" i="1"/>
  <c r="K1214" i="3" s="1"/>
  <c r="F1103" i="1"/>
  <c r="K1103" i="3" s="1"/>
  <c r="G1103" i="1"/>
  <c r="I1103" i="1" s="1"/>
  <c r="M1103" i="3" s="1"/>
  <c r="G1013" i="1"/>
  <c r="I1013" i="1" s="1"/>
  <c r="M1013" i="3" s="1"/>
  <c r="F1013" i="1"/>
  <c r="K1013" i="3" s="1"/>
  <c r="G976" i="1"/>
  <c r="I976" i="1" s="1"/>
  <c r="M976" i="3" s="1"/>
  <c r="F976" i="1"/>
  <c r="K976" i="3" s="1"/>
  <c r="G947" i="1"/>
  <c r="I947" i="1" s="1"/>
  <c r="M947" i="3" s="1"/>
  <c r="F947" i="1"/>
  <c r="K947" i="3" s="1"/>
  <c r="C947" i="3"/>
  <c r="E947" i="3"/>
  <c r="B947" i="3"/>
  <c r="G1023" i="1"/>
  <c r="I1023" i="1" s="1"/>
  <c r="M1023" i="3" s="1"/>
  <c r="F1023" i="1"/>
  <c r="K1023" i="3" s="1"/>
  <c r="C1095" i="3"/>
  <c r="B1095" i="3"/>
  <c r="F1095" i="1"/>
  <c r="K1095" i="3" s="1"/>
  <c r="G1095" i="1"/>
  <c r="I1095" i="1" s="1"/>
  <c r="M1095" i="3" s="1"/>
  <c r="B1182" i="3"/>
  <c r="E1182" i="3"/>
  <c r="F1182" i="1"/>
  <c r="K1182" i="3" s="1"/>
  <c r="D1182" i="3"/>
  <c r="G1182" i="1"/>
  <c r="I1182" i="1" s="1"/>
  <c r="M1182" i="3" s="1"/>
  <c r="G1067" i="1"/>
  <c r="I1067" i="1" s="1"/>
  <c r="M1067" i="3" s="1"/>
  <c r="F1067" i="1"/>
  <c r="K1067" i="3" s="1"/>
  <c r="C1156" i="3"/>
  <c r="G1156" i="1"/>
  <c r="I1156" i="1" s="1"/>
  <c r="M1156" i="3" s="1"/>
  <c r="F1156" i="1"/>
  <c r="K1156" i="3" s="1"/>
  <c r="F1111" i="1"/>
  <c r="K1111" i="3" s="1"/>
  <c r="G1111" i="1"/>
  <c r="I1111" i="1" s="1"/>
  <c r="M1111" i="3" s="1"/>
  <c r="G1075" i="1"/>
  <c r="I1075" i="1" s="1"/>
  <c r="M1075" i="3" s="1"/>
  <c r="F1075" i="1"/>
  <c r="K1075" i="3" s="1"/>
  <c r="B1106" i="3"/>
  <c r="G1106" i="1"/>
  <c r="I1106" i="1" s="1"/>
  <c r="M1106" i="3" s="1"/>
  <c r="F1106" i="1"/>
  <c r="K1106" i="3" s="1"/>
  <c r="E1106" i="3"/>
  <c r="G997" i="1"/>
  <c r="I997" i="1" s="1"/>
  <c r="M997" i="3" s="1"/>
  <c r="F997" i="1"/>
  <c r="K997" i="3" s="1"/>
  <c r="G948" i="1"/>
  <c r="I948" i="1" s="1"/>
  <c r="M948" i="3" s="1"/>
  <c r="F948" i="1"/>
  <c r="K948" i="3" s="1"/>
  <c r="G970" i="1"/>
  <c r="I970" i="1" s="1"/>
  <c r="M970" i="3" s="1"/>
  <c r="F970" i="1"/>
  <c r="K970" i="3" s="1"/>
  <c r="G969" i="1"/>
  <c r="I969" i="1" s="1"/>
  <c r="M969" i="3" s="1"/>
  <c r="F969" i="1"/>
  <c r="K969" i="3" s="1"/>
  <c r="B969" i="3"/>
  <c r="G940" i="1"/>
  <c r="I940" i="1" s="1"/>
  <c r="M940" i="3" s="1"/>
  <c r="F940" i="1"/>
  <c r="K940" i="3" s="1"/>
  <c r="G1455" i="1"/>
  <c r="I1455" i="1" s="1"/>
  <c r="M1455" i="3" s="1"/>
  <c r="F1455" i="1"/>
  <c r="K1455" i="3" s="1"/>
  <c r="G1555" i="1"/>
  <c r="I1555" i="1" s="1"/>
  <c r="M1555" i="3" s="1"/>
  <c r="F1555" i="1"/>
  <c r="K1555" i="3" s="1"/>
  <c r="E1474" i="3"/>
  <c r="B1474" i="3"/>
  <c r="G1474" i="1"/>
  <c r="I1474" i="1" s="1"/>
  <c r="M1474" i="3" s="1"/>
  <c r="F1474" i="1"/>
  <c r="K1474" i="3" s="1"/>
  <c r="D1474" i="3"/>
  <c r="C1474" i="3"/>
  <c r="B1453" i="3"/>
  <c r="F1453" i="1"/>
  <c r="K1453" i="3" s="1"/>
  <c r="E1453" i="3"/>
  <c r="D1453" i="3"/>
  <c r="G1453" i="1"/>
  <c r="I1453" i="1" s="1"/>
  <c r="M1453" i="3" s="1"/>
  <c r="G1438" i="1"/>
  <c r="I1438" i="1" s="1"/>
  <c r="M1438" i="3" s="1"/>
  <c r="F1438" i="1"/>
  <c r="K1438" i="3" s="1"/>
  <c r="F1435" i="1"/>
  <c r="K1435" i="3" s="1"/>
  <c r="G1435" i="1"/>
  <c r="I1435" i="1" s="1"/>
  <c r="M1435" i="3" s="1"/>
  <c r="F1383" i="1"/>
  <c r="K1383" i="3" s="1"/>
  <c r="G1383" i="1"/>
  <c r="I1383" i="1" s="1"/>
  <c r="M1383" i="3" s="1"/>
  <c r="G1354" i="1"/>
  <c r="I1354" i="1" s="1"/>
  <c r="M1354" i="3" s="1"/>
  <c r="F1354" i="1"/>
  <c r="K1354" i="3" s="1"/>
  <c r="G1414" i="1"/>
  <c r="I1414" i="1" s="1"/>
  <c r="M1414" i="3" s="1"/>
  <c r="C1414" i="3"/>
  <c r="E1414" i="3"/>
  <c r="D1414" i="3"/>
  <c r="F1414" i="1"/>
  <c r="K1414" i="3" s="1"/>
  <c r="C1368" i="3"/>
  <c r="E1368" i="3"/>
  <c r="D1368" i="3"/>
  <c r="G1368" i="1"/>
  <c r="I1368" i="1" s="1"/>
  <c r="M1368" i="3" s="1"/>
  <c r="F1368" i="1"/>
  <c r="K1368" i="3" s="1"/>
  <c r="E1443" i="3"/>
  <c r="D1443" i="3"/>
  <c r="C1443" i="3"/>
  <c r="G1443" i="1"/>
  <c r="I1443" i="1" s="1"/>
  <c r="M1443" i="3" s="1"/>
  <c r="F1443" i="1"/>
  <c r="K1443" i="3" s="1"/>
  <c r="G1284" i="1"/>
  <c r="I1284" i="1" s="1"/>
  <c r="M1284" i="3" s="1"/>
  <c r="F1284" i="1"/>
  <c r="K1284" i="3" s="1"/>
  <c r="F1304" i="1"/>
  <c r="K1304" i="3" s="1"/>
  <c r="G1304" i="1"/>
  <c r="I1304" i="1" s="1"/>
  <c r="M1304" i="3" s="1"/>
  <c r="D1301" i="3"/>
  <c r="F1301" i="1"/>
  <c r="K1301" i="3" s="1"/>
  <c r="B1301" i="3"/>
  <c r="G1301" i="1"/>
  <c r="I1301" i="1" s="1"/>
  <c r="M1301" i="3" s="1"/>
  <c r="E1301" i="3"/>
  <c r="G1164" i="1"/>
  <c r="I1164" i="1" s="1"/>
  <c r="M1164" i="3" s="1"/>
  <c r="F1164" i="1"/>
  <c r="K1164" i="3" s="1"/>
  <c r="G1159" i="1"/>
  <c r="I1159" i="1" s="1"/>
  <c r="M1159" i="3" s="1"/>
  <c r="F1159" i="1"/>
  <c r="K1159" i="3" s="1"/>
  <c r="B1253" i="3"/>
  <c r="C1253" i="3"/>
  <c r="D1253" i="3"/>
  <c r="G1253" i="1"/>
  <c r="I1253" i="1" s="1"/>
  <c r="M1253" i="3" s="1"/>
  <c r="E1253" i="3"/>
  <c r="F1253" i="1"/>
  <c r="K1253" i="3" s="1"/>
  <c r="D1165" i="3"/>
  <c r="G1165" i="1"/>
  <c r="I1165" i="1" s="1"/>
  <c r="M1165" i="3" s="1"/>
  <c r="E1165" i="3"/>
  <c r="B1165" i="3"/>
  <c r="F1165" i="1"/>
  <c r="K1165" i="3" s="1"/>
  <c r="G1192" i="1"/>
  <c r="I1192" i="1" s="1"/>
  <c r="M1192" i="3" s="1"/>
  <c r="E1192" i="3"/>
  <c r="F1192" i="1"/>
  <c r="K1192" i="3" s="1"/>
  <c r="G1129" i="1"/>
  <c r="I1129" i="1" s="1"/>
  <c r="M1129" i="3" s="1"/>
  <c r="F1129" i="1"/>
  <c r="K1129" i="3" s="1"/>
  <c r="G1116" i="1"/>
  <c r="I1116" i="1" s="1"/>
  <c r="M1116" i="3" s="1"/>
  <c r="B1116" i="3"/>
  <c r="F1116" i="1"/>
  <c r="K1116" i="3" s="1"/>
  <c r="G998" i="1"/>
  <c r="I998" i="1" s="1"/>
  <c r="M998" i="3" s="1"/>
  <c r="F998" i="1"/>
  <c r="K998" i="3" s="1"/>
  <c r="G968" i="1"/>
  <c r="I968" i="1" s="1"/>
  <c r="M968" i="3" s="1"/>
  <c r="F968" i="1"/>
  <c r="K968" i="3" s="1"/>
  <c r="G1079" i="1"/>
  <c r="I1079" i="1" s="1"/>
  <c r="M1079" i="3" s="1"/>
  <c r="F1079" i="1"/>
  <c r="K1079" i="3" s="1"/>
  <c r="G1069" i="1"/>
  <c r="I1069" i="1" s="1"/>
  <c r="M1069" i="3" s="1"/>
  <c r="F1069" i="1"/>
  <c r="K1069" i="3" s="1"/>
  <c r="G1171" i="1"/>
  <c r="I1171" i="1" s="1"/>
  <c r="M1171" i="3" s="1"/>
  <c r="E1171" i="3"/>
  <c r="F1171" i="1"/>
  <c r="K1171" i="3" s="1"/>
  <c r="G1091" i="1"/>
  <c r="I1091" i="1" s="1"/>
  <c r="M1091" i="3" s="1"/>
  <c r="F1091" i="1"/>
  <c r="K1091" i="3" s="1"/>
  <c r="B1091" i="3"/>
  <c r="G1028" i="1"/>
  <c r="I1028" i="1" s="1"/>
  <c r="M1028" i="3" s="1"/>
  <c r="E1028" i="3"/>
  <c r="F1028" i="1"/>
  <c r="K1028" i="3" s="1"/>
  <c r="D1028" i="3"/>
  <c r="B1028" i="3"/>
  <c r="G1063" i="1"/>
  <c r="I1063" i="1" s="1"/>
  <c r="M1063" i="3" s="1"/>
  <c r="F1063" i="1"/>
  <c r="K1063" i="3" s="1"/>
  <c r="G1052" i="1"/>
  <c r="I1052" i="1" s="1"/>
  <c r="M1052" i="3" s="1"/>
  <c r="F1052" i="1"/>
  <c r="K1052" i="3" s="1"/>
  <c r="G1100" i="1"/>
  <c r="I1100" i="1" s="1"/>
  <c r="M1100" i="3" s="1"/>
  <c r="F1100" i="1"/>
  <c r="K1100" i="3" s="1"/>
  <c r="G922" i="1"/>
  <c r="I922" i="1" s="1"/>
  <c r="M922" i="3" s="1"/>
  <c r="F922" i="1"/>
  <c r="K922" i="3" s="1"/>
  <c r="B918" i="3"/>
  <c r="G918" i="1"/>
  <c r="I918" i="1" s="1"/>
  <c r="M918" i="3" s="1"/>
  <c r="F918" i="1"/>
  <c r="K918" i="3" s="1"/>
  <c r="E918" i="3"/>
  <c r="C918" i="3"/>
  <c r="E902" i="3"/>
  <c r="D902" i="3"/>
  <c r="C902" i="3"/>
  <c r="G902" i="1"/>
  <c r="I902" i="1" s="1"/>
  <c r="M902" i="3" s="1"/>
  <c r="F902" i="1"/>
  <c r="K902" i="3" s="1"/>
  <c r="F1119" i="1"/>
  <c r="K1119" i="3" s="1"/>
  <c r="G1119" i="1"/>
  <c r="I1119" i="1" s="1"/>
  <c r="M1119" i="3" s="1"/>
  <c r="C1022" i="3"/>
  <c r="G1022" i="1"/>
  <c r="I1022" i="1" s="1"/>
  <c r="M1022" i="3" s="1"/>
  <c r="F1022" i="1"/>
  <c r="K1022" i="3" s="1"/>
  <c r="B1022" i="3"/>
  <c r="E1022" i="3"/>
  <c r="G977" i="1"/>
  <c r="I977" i="1" s="1"/>
  <c r="M977" i="3" s="1"/>
  <c r="F977" i="1"/>
  <c r="K977" i="3" s="1"/>
  <c r="G912" i="1"/>
  <c r="I912" i="1" s="1"/>
  <c r="M912" i="3" s="1"/>
  <c r="F912" i="1"/>
  <c r="K912" i="3" s="1"/>
  <c r="F904" i="1"/>
  <c r="K904" i="3" s="1"/>
  <c r="G904" i="1"/>
  <c r="I904" i="1" s="1"/>
  <c r="M904" i="3" s="1"/>
  <c r="E981" i="3"/>
  <c r="G981" i="1"/>
  <c r="I981" i="1" s="1"/>
  <c r="M981" i="3" s="1"/>
  <c r="B981" i="3"/>
  <c r="F981" i="1"/>
  <c r="K981" i="3" s="1"/>
  <c r="D981" i="3"/>
  <c r="B1710" i="3"/>
  <c r="G1710" i="1"/>
  <c r="I1710" i="1" s="1"/>
  <c r="M1710" i="3" s="1"/>
  <c r="D1710" i="3"/>
  <c r="C1710" i="3"/>
  <c r="F1710" i="1"/>
  <c r="K1710" i="3" s="1"/>
  <c r="E1710" i="3"/>
  <c r="G1687" i="1"/>
  <c r="I1687" i="1" s="1"/>
  <c r="M1687" i="3" s="1"/>
  <c r="F1687" i="1"/>
  <c r="K1687" i="3" s="1"/>
  <c r="B1696" i="3"/>
  <c r="G1696" i="1"/>
  <c r="I1696" i="1" s="1"/>
  <c r="M1696" i="3" s="1"/>
  <c r="F1696" i="1"/>
  <c r="K1696" i="3" s="1"/>
  <c r="G1669" i="1"/>
  <c r="I1669" i="1" s="1"/>
  <c r="M1669" i="3" s="1"/>
  <c r="D1669" i="3"/>
  <c r="E1669" i="3"/>
  <c r="B1669" i="3"/>
  <c r="F1669" i="1"/>
  <c r="K1669" i="3" s="1"/>
  <c r="G1668" i="1"/>
  <c r="I1668" i="1" s="1"/>
  <c r="M1668" i="3" s="1"/>
  <c r="E1668" i="3"/>
  <c r="B1668" i="3"/>
  <c r="F1668" i="1"/>
  <c r="K1668" i="3" s="1"/>
  <c r="G1641" i="1"/>
  <c r="I1641" i="1" s="1"/>
  <c r="M1641" i="3" s="1"/>
  <c r="F1641" i="1"/>
  <c r="K1641" i="3" s="1"/>
  <c r="G1621" i="1"/>
  <c r="I1621" i="1" s="1"/>
  <c r="M1621" i="3" s="1"/>
  <c r="F1621" i="1"/>
  <c r="K1621" i="3" s="1"/>
  <c r="G1633" i="1"/>
  <c r="I1633" i="1" s="1"/>
  <c r="M1633" i="3" s="1"/>
  <c r="F1633" i="1"/>
  <c r="K1633" i="3" s="1"/>
  <c r="G1642" i="1"/>
  <c r="I1642" i="1" s="1"/>
  <c r="M1642" i="3" s="1"/>
  <c r="F1642" i="1"/>
  <c r="K1642" i="3" s="1"/>
  <c r="B1587" i="3"/>
  <c r="G1587" i="1"/>
  <c r="I1587" i="1" s="1"/>
  <c r="M1587" i="3" s="1"/>
  <c r="F1587" i="1"/>
  <c r="K1587" i="3" s="1"/>
  <c r="G1549" i="1"/>
  <c r="I1549" i="1" s="1"/>
  <c r="M1549" i="3" s="1"/>
  <c r="F1549" i="1"/>
  <c r="K1549" i="3" s="1"/>
  <c r="G1501" i="1"/>
  <c r="I1501" i="1" s="1"/>
  <c r="M1501" i="3" s="1"/>
  <c r="F1501" i="1"/>
  <c r="K1501" i="3" s="1"/>
  <c r="C1579" i="3"/>
  <c r="B1579" i="3"/>
  <c r="G1579" i="1"/>
  <c r="I1579" i="1" s="1"/>
  <c r="M1579" i="3" s="1"/>
  <c r="F1579" i="1"/>
  <c r="K1579" i="3" s="1"/>
  <c r="G1521" i="1"/>
  <c r="I1521" i="1" s="1"/>
  <c r="M1521" i="3" s="1"/>
  <c r="F1521" i="1"/>
  <c r="K1521" i="3" s="1"/>
  <c r="E1568" i="3"/>
  <c r="F1568" i="1"/>
  <c r="K1568" i="3" s="1"/>
  <c r="G1568" i="1"/>
  <c r="I1568" i="1" s="1"/>
  <c r="M1568" i="3" s="1"/>
  <c r="G1515" i="1"/>
  <c r="I1515" i="1" s="1"/>
  <c r="M1515" i="3" s="1"/>
  <c r="F1515" i="1"/>
  <c r="K1515" i="3" s="1"/>
  <c r="F1563" i="1"/>
  <c r="K1563" i="3" s="1"/>
  <c r="D1563" i="3"/>
  <c r="G1563" i="1"/>
  <c r="I1563" i="1" s="1"/>
  <c r="M1563" i="3" s="1"/>
  <c r="E1563" i="3"/>
  <c r="G1469" i="1"/>
  <c r="I1469" i="1" s="1"/>
  <c r="M1469" i="3" s="1"/>
  <c r="F1469" i="1"/>
  <c r="K1469" i="3" s="1"/>
  <c r="G1444" i="1"/>
  <c r="I1444" i="1" s="1"/>
  <c r="M1444" i="3" s="1"/>
  <c r="F1444" i="1"/>
  <c r="K1444" i="3" s="1"/>
  <c r="F1398" i="1"/>
  <c r="K1398" i="3" s="1"/>
  <c r="G1398" i="1"/>
  <c r="I1398" i="1" s="1"/>
  <c r="M1398" i="3" s="1"/>
  <c r="G1342" i="1"/>
  <c r="I1342" i="1" s="1"/>
  <c r="M1342" i="3" s="1"/>
  <c r="F1342" i="1"/>
  <c r="K1342" i="3" s="1"/>
  <c r="F1357" i="1"/>
  <c r="K1357" i="3" s="1"/>
  <c r="G1357" i="1"/>
  <c r="I1357" i="1" s="1"/>
  <c r="M1357" i="3" s="1"/>
  <c r="G1422" i="1"/>
  <c r="I1422" i="1" s="1"/>
  <c r="M1422" i="3" s="1"/>
  <c r="F1422" i="1"/>
  <c r="K1422" i="3" s="1"/>
  <c r="G1318" i="1"/>
  <c r="I1318" i="1" s="1"/>
  <c r="M1318" i="3" s="1"/>
  <c r="F1318" i="1"/>
  <c r="K1318" i="3" s="1"/>
  <c r="G1303" i="1"/>
  <c r="I1303" i="1" s="1"/>
  <c r="M1303" i="3" s="1"/>
  <c r="F1303" i="1"/>
  <c r="K1303" i="3" s="1"/>
  <c r="B1387" i="3"/>
  <c r="G1387" i="1"/>
  <c r="I1387" i="1" s="1"/>
  <c r="M1387" i="3" s="1"/>
  <c r="F1387" i="1"/>
  <c r="K1387" i="3" s="1"/>
  <c r="G1298" i="1"/>
  <c r="I1298" i="1" s="1"/>
  <c r="M1298" i="3" s="1"/>
  <c r="F1298" i="1"/>
  <c r="K1298" i="3" s="1"/>
  <c r="G1312" i="1"/>
  <c r="I1312" i="1" s="1"/>
  <c r="M1312" i="3" s="1"/>
  <c r="F1312" i="1"/>
  <c r="K1312" i="3" s="1"/>
  <c r="C1306" i="1"/>
  <c r="G1246" i="1"/>
  <c r="I1246" i="1" s="1"/>
  <c r="M1246" i="3" s="1"/>
  <c r="F1246" i="1"/>
  <c r="K1246" i="3" s="1"/>
  <c r="B1310" i="3"/>
  <c r="G1310" i="1"/>
  <c r="I1310" i="1" s="1"/>
  <c r="M1310" i="3" s="1"/>
  <c r="F1310" i="1"/>
  <c r="K1310" i="3" s="1"/>
  <c r="E1310" i="3"/>
  <c r="D1310" i="3"/>
  <c r="G1231" i="1"/>
  <c r="I1231" i="1" s="1"/>
  <c r="M1231" i="3" s="1"/>
  <c r="F1231" i="1"/>
  <c r="K1231" i="3" s="1"/>
  <c r="G1138" i="1"/>
  <c r="I1138" i="1" s="1"/>
  <c r="M1138" i="3" s="1"/>
  <c r="F1138" i="1"/>
  <c r="K1138" i="3" s="1"/>
  <c r="G1225" i="1"/>
  <c r="I1225" i="1" s="1"/>
  <c r="M1225" i="3" s="1"/>
  <c r="F1225" i="1"/>
  <c r="K1225" i="3" s="1"/>
  <c r="G1178" i="1"/>
  <c r="I1178" i="1" s="1"/>
  <c r="M1178" i="3" s="1"/>
  <c r="F1178" i="1"/>
  <c r="K1178" i="3" s="1"/>
  <c r="G1018" i="1"/>
  <c r="I1018" i="1" s="1"/>
  <c r="M1018" i="3" s="1"/>
  <c r="F1018" i="1"/>
  <c r="K1018" i="3" s="1"/>
  <c r="G965" i="1"/>
  <c r="I965" i="1" s="1"/>
  <c r="M965" i="3" s="1"/>
  <c r="F965" i="1"/>
  <c r="K965" i="3" s="1"/>
  <c r="G943" i="1"/>
  <c r="I943" i="1" s="1"/>
  <c r="M943" i="3" s="1"/>
  <c r="F943" i="1"/>
  <c r="K943" i="3" s="1"/>
  <c r="B943" i="3"/>
  <c r="E943" i="3"/>
  <c r="D943" i="3"/>
  <c r="G921" i="1"/>
  <c r="I921" i="1" s="1"/>
  <c r="M921" i="3" s="1"/>
  <c r="F921" i="1"/>
  <c r="K921" i="3" s="1"/>
  <c r="G975" i="1"/>
  <c r="I975" i="1" s="1"/>
  <c r="M975" i="3" s="1"/>
  <c r="F975" i="1"/>
  <c r="K975" i="3" s="1"/>
  <c r="G1108" i="1"/>
  <c r="I1108" i="1" s="1"/>
  <c r="M1108" i="3" s="1"/>
  <c r="F1108" i="1"/>
  <c r="K1108" i="3" s="1"/>
  <c r="G1122" i="1"/>
  <c r="I1122" i="1" s="1"/>
  <c r="M1122" i="3" s="1"/>
  <c r="F1122" i="1"/>
  <c r="K1122" i="3" s="1"/>
  <c r="G1137" i="1"/>
  <c r="I1137" i="1" s="1"/>
  <c r="M1137" i="3" s="1"/>
  <c r="F1137" i="1"/>
  <c r="K1137" i="3" s="1"/>
  <c r="B1114" i="3"/>
  <c r="G1114" i="1"/>
  <c r="I1114" i="1" s="1"/>
  <c r="M1114" i="3" s="1"/>
  <c r="F1114" i="1"/>
  <c r="K1114" i="3" s="1"/>
  <c r="G1076" i="1"/>
  <c r="I1076" i="1" s="1"/>
  <c r="M1076" i="3" s="1"/>
  <c r="F1076" i="1"/>
  <c r="K1076" i="3" s="1"/>
  <c r="E1055" i="3"/>
  <c r="G1055" i="1"/>
  <c r="I1055" i="1" s="1"/>
  <c r="M1055" i="3" s="1"/>
  <c r="D1055" i="3"/>
  <c r="B1055" i="3"/>
  <c r="F1055" i="1"/>
  <c r="K1055" i="3" s="1"/>
  <c r="G1146" i="1"/>
  <c r="I1146" i="1" s="1"/>
  <c r="M1146" i="3" s="1"/>
  <c r="B1146" i="3"/>
  <c r="F1146" i="1"/>
  <c r="K1146" i="3" s="1"/>
  <c r="G1066" i="1"/>
  <c r="I1066" i="1" s="1"/>
  <c r="M1066" i="3" s="1"/>
  <c r="F1066" i="1"/>
  <c r="K1066" i="3" s="1"/>
  <c r="B1247" i="3"/>
  <c r="G1247" i="1"/>
  <c r="I1247" i="1" s="1"/>
  <c r="M1247" i="3" s="1"/>
  <c r="E1247" i="3"/>
  <c r="D1247" i="3"/>
  <c r="F1247" i="1"/>
  <c r="K1247" i="3" s="1"/>
  <c r="E1005" i="3"/>
  <c r="F1005" i="1"/>
  <c r="K1005" i="3" s="1"/>
  <c r="B1005" i="3"/>
  <c r="D1005" i="3"/>
  <c r="G1005" i="1"/>
  <c r="I1005" i="1" s="1"/>
  <c r="M1005" i="3" s="1"/>
  <c r="G1032" i="1"/>
  <c r="I1032" i="1" s="1"/>
  <c r="M1032" i="3" s="1"/>
  <c r="F1032" i="1"/>
  <c r="K1032" i="3" s="1"/>
  <c r="G906" i="1"/>
  <c r="I906" i="1" s="1"/>
  <c r="M906" i="3" s="1"/>
  <c r="F906" i="1"/>
  <c r="K906" i="3" s="1"/>
  <c r="G1026" i="1"/>
  <c r="I1026" i="1" s="1"/>
  <c r="M1026" i="3" s="1"/>
  <c r="F1026" i="1"/>
  <c r="K1026" i="3" s="1"/>
  <c r="G950" i="1"/>
  <c r="I950" i="1" s="1"/>
  <c r="M950" i="3" s="1"/>
  <c r="F950" i="1"/>
  <c r="K950" i="3" s="1"/>
  <c r="G1071" i="1"/>
  <c r="I1071" i="1" s="1"/>
  <c r="M1071" i="3" s="1"/>
  <c r="E1071" i="3"/>
  <c r="D1071" i="3"/>
  <c r="B1071" i="3"/>
  <c r="F1071" i="1"/>
  <c r="K1071" i="3" s="1"/>
  <c r="G955" i="1"/>
  <c r="I955" i="1" s="1"/>
  <c r="M955" i="3" s="1"/>
  <c r="F955" i="1"/>
  <c r="K955" i="3" s="1"/>
  <c r="G1596" i="1"/>
  <c r="I1596" i="1" s="1"/>
  <c r="M1596" i="3" s="1"/>
  <c r="F1596" i="1"/>
  <c r="K1596" i="3" s="1"/>
  <c r="B1606" i="3"/>
  <c r="F1606" i="1"/>
  <c r="K1606" i="3" s="1"/>
  <c r="C1606" i="3"/>
  <c r="E1606" i="3"/>
  <c r="D1606" i="3"/>
  <c r="G1606" i="1"/>
  <c r="I1606" i="1" s="1"/>
  <c r="M1606" i="3" s="1"/>
  <c r="G1500" i="1"/>
  <c r="I1500" i="1" s="1"/>
  <c r="M1500" i="3" s="1"/>
  <c r="F1500" i="1"/>
  <c r="K1500" i="3" s="1"/>
  <c r="G1481" i="1"/>
  <c r="I1481" i="1" s="1"/>
  <c r="M1481" i="3" s="1"/>
  <c r="F1481" i="1"/>
  <c r="K1481" i="3" s="1"/>
  <c r="F1535" i="1"/>
  <c r="K1535" i="3" s="1"/>
  <c r="B1535" i="3"/>
  <c r="G1535" i="1"/>
  <c r="I1535" i="1" s="1"/>
  <c r="M1535" i="3" s="1"/>
  <c r="G1545" i="1"/>
  <c r="I1545" i="1" s="1"/>
  <c r="M1545" i="3" s="1"/>
  <c r="F1545" i="1"/>
  <c r="K1545" i="3" s="1"/>
  <c r="D1586" i="3"/>
  <c r="B1586" i="3"/>
  <c r="E1586" i="3"/>
  <c r="F1586" i="1"/>
  <c r="K1586" i="3" s="1"/>
  <c r="G1586" i="1"/>
  <c r="I1586" i="1" s="1"/>
  <c r="M1586" i="3" s="1"/>
  <c r="G1431" i="1"/>
  <c r="I1431" i="1" s="1"/>
  <c r="M1431" i="3" s="1"/>
  <c r="F1431" i="1"/>
  <c r="K1431" i="3" s="1"/>
  <c r="F1494" i="1"/>
  <c r="K1494" i="3" s="1"/>
  <c r="G1494" i="1"/>
  <c r="I1494" i="1" s="1"/>
  <c r="M1494" i="3" s="1"/>
  <c r="E1577" i="3"/>
  <c r="D1577" i="3"/>
  <c r="C1577" i="3"/>
  <c r="F1577" i="1"/>
  <c r="K1577" i="3" s="1"/>
  <c r="G1577" i="1"/>
  <c r="I1577" i="1" s="1"/>
  <c r="M1577" i="3" s="1"/>
  <c r="G1462" i="1"/>
  <c r="I1462" i="1" s="1"/>
  <c r="M1462" i="3" s="1"/>
  <c r="F1462" i="1"/>
  <c r="K1462" i="3" s="1"/>
  <c r="G1528" i="1"/>
  <c r="I1528" i="1" s="1"/>
  <c r="M1528" i="3" s="1"/>
  <c r="F1528" i="1"/>
  <c r="K1528" i="3" s="1"/>
  <c r="G1467" i="1"/>
  <c r="I1467" i="1" s="1"/>
  <c r="M1467" i="3" s="1"/>
  <c r="F1467" i="1"/>
  <c r="K1467" i="3" s="1"/>
  <c r="F1433" i="1"/>
  <c r="K1433" i="3" s="1"/>
  <c r="G1433" i="1"/>
  <c r="I1433" i="1" s="1"/>
  <c r="M1433" i="3" s="1"/>
  <c r="G1475" i="1"/>
  <c r="I1475" i="1" s="1"/>
  <c r="M1475" i="3" s="1"/>
  <c r="F1475" i="1"/>
  <c r="K1475" i="3" s="1"/>
  <c r="B1421" i="3"/>
  <c r="C1421" i="3"/>
  <c r="E1421" i="3"/>
  <c r="D1421" i="3"/>
  <c r="G1421" i="1"/>
  <c r="I1421" i="1" s="1"/>
  <c r="M1421" i="3" s="1"/>
  <c r="F1421" i="1"/>
  <c r="K1421" i="3" s="1"/>
  <c r="C1406" i="3"/>
  <c r="E1406" i="3"/>
  <c r="D1406" i="3"/>
  <c r="F1406" i="1"/>
  <c r="K1406" i="3" s="1"/>
  <c r="G1406" i="1"/>
  <c r="I1406" i="1" s="1"/>
  <c r="M1406" i="3" s="1"/>
  <c r="G1405" i="1"/>
  <c r="I1405" i="1" s="1"/>
  <c r="M1405" i="3" s="1"/>
  <c r="F1405" i="1"/>
  <c r="K1405" i="3" s="1"/>
  <c r="F1440" i="1"/>
  <c r="K1440" i="3" s="1"/>
  <c r="G1440" i="1"/>
  <c r="I1440" i="1" s="1"/>
  <c r="M1440" i="3" s="1"/>
  <c r="E1457" i="3"/>
  <c r="F1457" i="1"/>
  <c r="K1457" i="3" s="1"/>
  <c r="G1457" i="1"/>
  <c r="I1457" i="1" s="1"/>
  <c r="M1457" i="3" s="1"/>
  <c r="B1457" i="3"/>
  <c r="G1307" i="1"/>
  <c r="I1307" i="1" s="1"/>
  <c r="M1307" i="3" s="1"/>
  <c r="F1307" i="1"/>
  <c r="K1307" i="3" s="1"/>
  <c r="B1370" i="3"/>
  <c r="G1370" i="1"/>
  <c r="I1370" i="1" s="1"/>
  <c r="M1370" i="3" s="1"/>
  <c r="F1370" i="1"/>
  <c r="K1370" i="3" s="1"/>
  <c r="B1353" i="3"/>
  <c r="F1353" i="1"/>
  <c r="K1353" i="3" s="1"/>
  <c r="E1353" i="3"/>
  <c r="C1353" i="3"/>
  <c r="G1353" i="1"/>
  <c r="I1353" i="1" s="1"/>
  <c r="M1353" i="3" s="1"/>
  <c r="F1302" i="1"/>
  <c r="K1302" i="3" s="1"/>
  <c r="G1302" i="1"/>
  <c r="I1302" i="1" s="1"/>
  <c r="M1302" i="3" s="1"/>
  <c r="G1142" i="1"/>
  <c r="I1142" i="1" s="1"/>
  <c r="M1142" i="3" s="1"/>
  <c r="F1142" i="1"/>
  <c r="K1142" i="3" s="1"/>
  <c r="G1233" i="1"/>
  <c r="I1233" i="1" s="1"/>
  <c r="M1233" i="3" s="1"/>
  <c r="F1233" i="1"/>
  <c r="K1233" i="3" s="1"/>
  <c r="G1186" i="1"/>
  <c r="I1186" i="1" s="1"/>
  <c r="M1186" i="3" s="1"/>
  <c r="F1186" i="1"/>
  <c r="K1186" i="3" s="1"/>
  <c r="G1167" i="1"/>
  <c r="I1167" i="1" s="1"/>
  <c r="M1167" i="3" s="1"/>
  <c r="F1167" i="1"/>
  <c r="K1167" i="3" s="1"/>
  <c r="G1163" i="1"/>
  <c r="I1163" i="1" s="1"/>
  <c r="M1163" i="3" s="1"/>
  <c r="F1163" i="1"/>
  <c r="K1163" i="3" s="1"/>
  <c r="G1223" i="1"/>
  <c r="I1223" i="1" s="1"/>
  <c r="M1223" i="3" s="1"/>
  <c r="F1223" i="1"/>
  <c r="K1223" i="3" s="1"/>
  <c r="G1205" i="1"/>
  <c r="I1205" i="1" s="1"/>
  <c r="M1205" i="3" s="1"/>
  <c r="F1205" i="1"/>
  <c r="K1205" i="3" s="1"/>
  <c r="F1127" i="1"/>
  <c r="K1127" i="3" s="1"/>
  <c r="G1127" i="1"/>
  <c r="I1127" i="1" s="1"/>
  <c r="M1127" i="3" s="1"/>
  <c r="G1062" i="1"/>
  <c r="I1062" i="1" s="1"/>
  <c r="M1062" i="3" s="1"/>
  <c r="F1062" i="1"/>
  <c r="K1062" i="3" s="1"/>
  <c r="G1036" i="1"/>
  <c r="I1036" i="1" s="1"/>
  <c r="M1036" i="3" s="1"/>
  <c r="F1036" i="1"/>
  <c r="K1036" i="3" s="1"/>
  <c r="G996" i="1"/>
  <c r="I996" i="1" s="1"/>
  <c r="M996" i="3" s="1"/>
  <c r="F996" i="1"/>
  <c r="K996" i="3" s="1"/>
  <c r="G1126" i="1"/>
  <c r="I1126" i="1" s="1"/>
  <c r="M1126" i="3" s="1"/>
  <c r="F1126" i="1"/>
  <c r="K1126" i="3" s="1"/>
  <c r="G1102" i="1"/>
  <c r="I1102" i="1" s="1"/>
  <c r="M1102" i="3" s="1"/>
  <c r="F1102" i="1"/>
  <c r="K1102" i="3" s="1"/>
  <c r="G1085" i="1"/>
  <c r="I1085" i="1" s="1"/>
  <c r="M1085" i="3" s="1"/>
  <c r="F1085" i="1"/>
  <c r="K1085" i="3" s="1"/>
  <c r="G1061" i="1"/>
  <c r="I1061" i="1" s="1"/>
  <c r="M1061" i="3" s="1"/>
  <c r="F1061" i="1"/>
  <c r="K1061" i="3" s="1"/>
  <c r="C1044" i="3"/>
  <c r="G1044" i="1"/>
  <c r="I1044" i="1" s="1"/>
  <c r="M1044" i="3" s="1"/>
  <c r="E1044" i="3"/>
  <c r="F1044" i="1"/>
  <c r="K1044" i="3" s="1"/>
  <c r="B1044" i="3"/>
  <c r="C1025" i="3"/>
  <c r="G1025" i="1"/>
  <c r="I1025" i="1" s="1"/>
  <c r="M1025" i="3" s="1"/>
  <c r="E1025" i="3"/>
  <c r="D1025" i="3"/>
  <c r="F1025" i="1"/>
  <c r="K1025" i="3" s="1"/>
  <c r="E1060" i="3"/>
  <c r="C1060" i="3"/>
  <c r="G1060" i="1"/>
  <c r="I1060" i="1" s="1"/>
  <c r="M1060" i="3" s="1"/>
  <c r="F1060" i="1"/>
  <c r="K1060" i="3" s="1"/>
  <c r="B1060" i="3"/>
  <c r="E1078" i="3"/>
  <c r="G1078" i="1"/>
  <c r="I1078" i="1" s="1"/>
  <c r="M1078" i="3" s="1"/>
  <c r="B1078" i="3"/>
  <c r="F1078" i="1"/>
  <c r="K1078" i="3" s="1"/>
  <c r="D1078" i="3"/>
  <c r="G1130" i="1"/>
  <c r="I1130" i="1" s="1"/>
  <c r="M1130" i="3" s="1"/>
  <c r="F1130" i="1"/>
  <c r="K1130" i="3" s="1"/>
  <c r="G1009" i="1"/>
  <c r="I1009" i="1" s="1"/>
  <c r="M1009" i="3" s="1"/>
  <c r="B1009" i="3"/>
  <c r="F1009" i="1"/>
  <c r="K1009" i="3" s="1"/>
  <c r="E1009" i="3"/>
  <c r="G1001" i="1"/>
  <c r="I1001" i="1" s="1"/>
  <c r="M1001" i="3" s="1"/>
  <c r="F1001" i="1"/>
  <c r="K1001" i="3" s="1"/>
  <c r="G931" i="1"/>
  <c r="I931" i="1" s="1"/>
  <c r="M931" i="3" s="1"/>
  <c r="F931" i="1"/>
  <c r="K931" i="3" s="1"/>
  <c r="G939" i="1"/>
  <c r="I939" i="1" s="1"/>
  <c r="M939" i="3" s="1"/>
  <c r="F939" i="1"/>
  <c r="K939" i="3" s="1"/>
  <c r="G962" i="1"/>
  <c r="I962" i="1" s="1"/>
  <c r="M962" i="3" s="1"/>
  <c r="F962" i="1"/>
  <c r="K962" i="3" s="1"/>
  <c r="G953" i="1"/>
  <c r="I953" i="1" s="1"/>
  <c r="M953" i="3" s="1"/>
  <c r="F953" i="1"/>
  <c r="K953" i="3" s="1"/>
  <c r="C937" i="3"/>
  <c r="B937" i="3"/>
  <c r="E937" i="3"/>
  <c r="D937" i="3"/>
  <c r="G937" i="1"/>
  <c r="I937" i="1" s="1"/>
  <c r="M937" i="3" s="1"/>
  <c r="F937" i="1"/>
  <c r="K937" i="3" s="1"/>
  <c r="G1003" i="1"/>
  <c r="I1003" i="1" s="1"/>
  <c r="M1003" i="3" s="1"/>
  <c r="E1003" i="3"/>
  <c r="F1003" i="1"/>
  <c r="K1003" i="3" s="1"/>
  <c r="B1003" i="3"/>
  <c r="D1003" i="3"/>
  <c r="C1003" i="3"/>
  <c r="B1642" i="3" l="1"/>
  <c r="D1533" i="3"/>
  <c r="H1480" i="3"/>
  <c r="E1642" i="3"/>
  <c r="E1533" i="3"/>
  <c r="I1642" i="3"/>
  <c r="G1480" i="3"/>
  <c r="D1192" i="3"/>
  <c r="C1533" i="3"/>
  <c r="G1533" i="3"/>
  <c r="I1192" i="3"/>
  <c r="G1642" i="3"/>
  <c r="E1480" i="3"/>
  <c r="H1533" i="3"/>
  <c r="H1192" i="3"/>
  <c r="F1642" i="3"/>
  <c r="D1480" i="3"/>
  <c r="B1533" i="3"/>
  <c r="G1192" i="3"/>
  <c r="C1480" i="3"/>
  <c r="B1480" i="3"/>
  <c r="H1526" i="3"/>
  <c r="G1287" i="3"/>
  <c r="F1389" i="3"/>
  <c r="E1099" i="3"/>
  <c r="G1526" i="3"/>
  <c r="F1287" i="3"/>
  <c r="C1099" i="3"/>
  <c r="F1526" i="3"/>
  <c r="B1099" i="3"/>
  <c r="D1526" i="3"/>
  <c r="C1526" i="3"/>
  <c r="H1099" i="3"/>
  <c r="E1287" i="3"/>
  <c r="I1389" i="3"/>
  <c r="I1099" i="3"/>
  <c r="C1296" i="3"/>
  <c r="G1099" i="3"/>
  <c r="B1296" i="3"/>
  <c r="C1073" i="3"/>
  <c r="I1638" i="3"/>
  <c r="H1308" i="3"/>
  <c r="I1296" i="3"/>
  <c r="B1073" i="3"/>
  <c r="G1638" i="3"/>
  <c r="I1308" i="3"/>
  <c r="H1296" i="3"/>
  <c r="H1434" i="3"/>
  <c r="B1597" i="3"/>
  <c r="H1638" i="3"/>
  <c r="G1308" i="3"/>
  <c r="G1296" i="3"/>
  <c r="I1403" i="3"/>
  <c r="F1290" i="3"/>
  <c r="F1575" i="3"/>
  <c r="I1073" i="3"/>
  <c r="F1638" i="3"/>
  <c r="F1308" i="3"/>
  <c r="F1296" i="3"/>
  <c r="B1623" i="3"/>
  <c r="F1715" i="3"/>
  <c r="I1202" i="3"/>
  <c r="H1464" i="3"/>
  <c r="C1591" i="3"/>
  <c r="H1073" i="3"/>
  <c r="E1638" i="3"/>
  <c r="E1296" i="3"/>
  <c r="F1568" i="3"/>
  <c r="G1579" i="3"/>
  <c r="F1344" i="3"/>
  <c r="H1649" i="3"/>
  <c r="E1434" i="3"/>
  <c r="F1434" i="3"/>
  <c r="B1434" i="3"/>
  <c r="I1597" i="3"/>
  <c r="G1597" i="3"/>
  <c r="H1597" i="3"/>
  <c r="F1597" i="3"/>
  <c r="C1434" i="3"/>
  <c r="I1434" i="3"/>
  <c r="D1434" i="3"/>
  <c r="H1623" i="3"/>
  <c r="H1202" i="3"/>
  <c r="I1715" i="3"/>
  <c r="G1202" i="3"/>
  <c r="G1715" i="3"/>
  <c r="F1202" i="3"/>
  <c r="D1623" i="3"/>
  <c r="D1202" i="3"/>
  <c r="C1202" i="3"/>
  <c r="B1202" i="3"/>
  <c r="I1568" i="3"/>
  <c r="G1568" i="3"/>
  <c r="H1568" i="3"/>
  <c r="C1249" i="1"/>
  <c r="C972" i="1"/>
  <c r="C1404" i="1"/>
  <c r="C1317" i="1"/>
  <c r="C1340" i="1"/>
  <c r="G1403" i="3"/>
  <c r="I1591" i="3"/>
  <c r="F1649" i="3"/>
  <c r="F1464" i="3"/>
  <c r="D1099" i="3"/>
  <c r="H1575" i="3"/>
  <c r="H1290" i="3"/>
  <c r="C1290" i="3"/>
  <c r="H1591" i="3"/>
  <c r="E1649" i="3"/>
  <c r="G1575" i="3"/>
  <c r="G1290" i="3"/>
  <c r="D1579" i="3"/>
  <c r="E1464" i="3"/>
  <c r="D1575" i="3"/>
  <c r="I1344" i="3"/>
  <c r="D1270" i="3"/>
  <c r="G1591" i="3"/>
  <c r="D1649" i="3"/>
  <c r="E1290" i="3"/>
  <c r="C1403" i="3"/>
  <c r="E1575" i="3"/>
  <c r="G1344" i="3"/>
  <c r="F1591" i="3"/>
  <c r="C1649" i="3"/>
  <c r="I1579" i="3"/>
  <c r="D1403" i="3"/>
  <c r="B1575" i="3"/>
  <c r="H1344" i="3"/>
  <c r="C1317" i="3"/>
  <c r="E1591" i="3"/>
  <c r="B1649" i="3"/>
  <c r="H1579" i="3"/>
  <c r="B1290" i="3"/>
  <c r="C1344" i="3"/>
  <c r="D1464" i="3"/>
  <c r="C1575" i="3"/>
  <c r="H1403" i="3"/>
  <c r="I1649" i="3"/>
  <c r="I1464" i="3"/>
  <c r="F1579" i="3"/>
  <c r="C1712" i="1"/>
  <c r="C1074" i="1"/>
  <c r="E1008" i="3"/>
  <c r="D1096" i="3"/>
  <c r="C1701" i="1"/>
  <c r="C1728" i="1"/>
  <c r="C1292" i="1"/>
  <c r="C1392" i="1"/>
  <c r="D1296" i="3"/>
  <c r="C1536" i="1"/>
  <c r="C1564" i="1"/>
  <c r="C1012" i="1"/>
  <c r="C982" i="1"/>
  <c r="C915" i="1"/>
  <c r="C917" i="1"/>
  <c r="C1123" i="1"/>
  <c r="C1282" i="1"/>
  <c r="C1623" i="1"/>
  <c r="C913" i="1"/>
  <c r="C1674" i="1"/>
  <c r="C1734" i="1"/>
  <c r="C1161" i="1"/>
  <c r="C1684" i="1"/>
  <c r="C1526" i="1"/>
  <c r="C1360" i="1"/>
  <c r="C1559" i="3"/>
  <c r="B956" i="3"/>
  <c r="D956" i="3"/>
  <c r="C956" i="3"/>
  <c r="E956" i="3"/>
  <c r="F956" i="3"/>
  <c r="G956" i="3"/>
  <c r="H956" i="3"/>
  <c r="I956" i="3"/>
  <c r="B1174" i="3"/>
  <c r="C1174" i="3"/>
  <c r="D1174" i="3"/>
  <c r="E1174" i="3"/>
  <c r="F1174" i="3"/>
  <c r="G1174" i="3"/>
  <c r="H1174" i="3"/>
  <c r="I1174" i="3"/>
  <c r="B1061" i="3"/>
  <c r="C1061" i="3"/>
  <c r="D1061" i="3"/>
  <c r="E1061" i="3"/>
  <c r="F1061" i="3"/>
  <c r="G1061" i="3"/>
  <c r="H1061" i="3"/>
  <c r="I1061" i="3"/>
  <c r="B1156" i="3"/>
  <c r="C1507" i="1"/>
  <c r="B1682" i="3"/>
  <c r="C1682" i="3"/>
  <c r="D1682" i="3"/>
  <c r="E1682" i="3"/>
  <c r="F1682" i="3"/>
  <c r="G1682" i="3"/>
  <c r="H1682" i="3"/>
  <c r="I1682" i="3"/>
  <c r="B1135" i="3"/>
  <c r="C1135" i="3"/>
  <c r="D1135" i="3"/>
  <c r="E1135" i="3"/>
  <c r="F1135" i="3"/>
  <c r="G1135" i="3"/>
  <c r="I1135" i="3"/>
  <c r="H1135" i="3"/>
  <c r="B1375" i="3"/>
  <c r="C1375" i="3"/>
  <c r="D1375" i="3"/>
  <c r="E1375" i="3"/>
  <c r="G1375" i="3"/>
  <c r="F1375" i="3"/>
  <c r="I1375" i="3"/>
  <c r="H1375" i="3"/>
  <c r="C1508" i="1"/>
  <c r="B1619" i="3"/>
  <c r="C1619" i="3"/>
  <c r="D1619" i="3"/>
  <c r="E1619" i="3"/>
  <c r="F1619" i="3"/>
  <c r="G1619" i="3"/>
  <c r="H1619" i="3"/>
  <c r="I1619" i="3"/>
  <c r="B1291" i="3"/>
  <c r="C1291" i="3"/>
  <c r="D1291" i="3"/>
  <c r="E1291" i="3"/>
  <c r="G1291" i="3"/>
  <c r="F1291" i="3"/>
  <c r="I1291" i="3"/>
  <c r="H1291" i="3"/>
  <c r="B961" i="3"/>
  <c r="C961" i="3"/>
  <c r="D961" i="3"/>
  <c r="E961" i="3"/>
  <c r="F961" i="3"/>
  <c r="G961" i="3"/>
  <c r="H961" i="3"/>
  <c r="I961" i="3"/>
  <c r="B1258" i="3"/>
  <c r="C1258" i="3"/>
  <c r="D1258" i="3"/>
  <c r="E1258" i="3"/>
  <c r="F1258" i="3"/>
  <c r="G1258" i="3"/>
  <c r="H1258" i="3"/>
  <c r="I1258" i="3"/>
  <c r="B1607" i="3"/>
  <c r="C1607" i="3"/>
  <c r="D1607" i="3"/>
  <c r="E1607" i="3"/>
  <c r="F1607" i="3"/>
  <c r="G1607" i="3"/>
  <c r="H1607" i="3"/>
  <c r="I1607" i="3"/>
  <c r="B1625" i="3"/>
  <c r="C1410" i="1"/>
  <c r="D1113" i="3"/>
  <c r="B1641" i="3"/>
  <c r="C1641" i="3"/>
  <c r="D1641" i="3"/>
  <c r="E1641" i="3"/>
  <c r="F1641" i="3"/>
  <c r="G1641" i="3"/>
  <c r="H1641" i="3"/>
  <c r="I1641" i="3"/>
  <c r="B1747" i="3"/>
  <c r="C1747" i="3"/>
  <c r="D1747" i="3"/>
  <c r="E1747" i="3"/>
  <c r="F1747" i="3"/>
  <c r="G1747" i="3"/>
  <c r="H1747" i="3"/>
  <c r="I1747" i="3"/>
  <c r="B993" i="3"/>
  <c r="C993" i="3"/>
  <c r="D993" i="3"/>
  <c r="E993" i="3"/>
  <c r="F993" i="3"/>
  <c r="G993" i="3"/>
  <c r="H993" i="3"/>
  <c r="I993" i="3"/>
  <c r="C1457" i="3"/>
  <c r="C1473" i="3"/>
  <c r="D1505" i="3"/>
  <c r="C1535" i="3"/>
  <c r="B1574" i="3"/>
  <c r="C1574" i="3"/>
  <c r="D1574" i="3"/>
  <c r="E1574" i="3"/>
  <c r="F1574" i="3"/>
  <c r="G1574" i="3"/>
  <c r="H1574" i="3"/>
  <c r="I1574" i="3"/>
  <c r="C1669" i="3"/>
  <c r="B1672" i="3"/>
  <c r="C1672" i="3"/>
  <c r="D1672" i="3"/>
  <c r="E1672" i="3"/>
  <c r="F1672" i="3"/>
  <c r="H1672" i="3"/>
  <c r="G1672" i="3"/>
  <c r="I1672" i="3"/>
  <c r="C1617" i="1"/>
  <c r="B972" i="3"/>
  <c r="C972" i="3"/>
  <c r="D972" i="3"/>
  <c r="E972" i="3"/>
  <c r="F972" i="3"/>
  <c r="G972" i="3"/>
  <c r="H972" i="3"/>
  <c r="I972" i="3"/>
  <c r="C1749" i="1"/>
  <c r="B1609" i="3"/>
  <c r="C1609" i="3"/>
  <c r="D1609" i="3"/>
  <c r="E1609" i="3"/>
  <c r="F1609" i="3"/>
  <c r="G1609" i="3"/>
  <c r="H1609" i="3"/>
  <c r="I1609" i="3"/>
  <c r="B1111" i="3"/>
  <c r="D1111" i="3"/>
  <c r="C1111" i="3"/>
  <c r="E1111" i="3"/>
  <c r="F1111" i="3"/>
  <c r="G1111" i="3"/>
  <c r="I1111" i="3"/>
  <c r="H1111" i="3"/>
  <c r="C1516" i="3"/>
  <c r="B962" i="3"/>
  <c r="C962" i="3"/>
  <c r="D962" i="3"/>
  <c r="E962" i="3"/>
  <c r="F962" i="3"/>
  <c r="H962" i="3"/>
  <c r="G962" i="3"/>
  <c r="I962" i="3"/>
  <c r="C1580" i="1"/>
  <c r="B1013" i="3"/>
  <c r="D1013" i="3"/>
  <c r="C1013" i="3"/>
  <c r="E1013" i="3"/>
  <c r="F1013" i="3"/>
  <c r="G1013" i="3"/>
  <c r="H1013" i="3"/>
  <c r="I1013" i="3"/>
  <c r="B1246" i="3"/>
  <c r="C1246" i="3"/>
  <c r="D1246" i="3"/>
  <c r="E1246" i="3"/>
  <c r="F1246" i="3"/>
  <c r="G1246" i="3"/>
  <c r="H1246" i="3"/>
  <c r="I1246" i="3"/>
  <c r="B1368" i="3"/>
  <c r="C1525" i="1"/>
  <c r="D1353" i="3"/>
  <c r="E1117" i="3"/>
  <c r="C1049" i="3"/>
  <c r="B1172" i="3"/>
  <c r="C1172" i="3"/>
  <c r="D1172" i="3"/>
  <c r="E1172" i="3"/>
  <c r="F1172" i="3"/>
  <c r="G1172" i="3"/>
  <c r="I1172" i="3"/>
  <c r="H1172" i="3"/>
  <c r="B1482" i="3"/>
  <c r="C1482" i="3"/>
  <c r="D1482" i="3"/>
  <c r="E1482" i="3"/>
  <c r="F1482" i="3"/>
  <c r="G1482" i="3"/>
  <c r="H1482" i="3"/>
  <c r="I1482" i="3"/>
  <c r="B1127" i="3"/>
  <c r="C1127" i="3"/>
  <c r="D1127" i="3"/>
  <c r="E1127" i="3"/>
  <c r="F1127" i="3"/>
  <c r="G1127" i="3"/>
  <c r="I1127" i="3"/>
  <c r="H1127" i="3"/>
  <c r="B1150" i="3"/>
  <c r="B1322" i="3"/>
  <c r="C1322" i="3"/>
  <c r="D1322" i="3"/>
  <c r="E1322" i="3"/>
  <c r="F1322" i="3"/>
  <c r="G1322" i="3"/>
  <c r="H1322" i="3"/>
  <c r="I1322" i="3"/>
  <c r="C1382" i="1"/>
  <c r="C1567" i="1"/>
  <c r="B1585" i="3"/>
  <c r="C1585" i="3"/>
  <c r="D1585" i="3"/>
  <c r="E1585" i="3"/>
  <c r="F1585" i="3"/>
  <c r="G1585" i="3"/>
  <c r="H1585" i="3"/>
  <c r="I1585" i="3"/>
  <c r="B990" i="3"/>
  <c r="C990" i="3"/>
  <c r="D990" i="3"/>
  <c r="E990" i="3"/>
  <c r="F990" i="3"/>
  <c r="G990" i="3"/>
  <c r="H990" i="3"/>
  <c r="I990" i="3"/>
  <c r="B1406" i="3"/>
  <c r="B1249" i="3"/>
  <c r="C1249" i="3"/>
  <c r="D1249" i="3"/>
  <c r="E1249" i="3"/>
  <c r="F1249" i="3"/>
  <c r="G1249" i="3"/>
  <c r="H1249" i="3"/>
  <c r="I1249" i="3"/>
  <c r="E1327" i="3"/>
  <c r="B1621" i="3"/>
  <c r="C1621" i="3"/>
  <c r="D1621" i="3"/>
  <c r="E1621" i="3"/>
  <c r="F1621" i="3"/>
  <c r="H1621" i="3"/>
  <c r="G1621" i="3"/>
  <c r="I1621" i="3"/>
  <c r="E1573" i="3"/>
  <c r="C1028" i="3"/>
  <c r="B1052" i="3"/>
  <c r="C1052" i="3"/>
  <c r="D1052" i="3"/>
  <c r="E1052" i="3"/>
  <c r="F1052" i="3"/>
  <c r="G1052" i="3"/>
  <c r="H1052" i="3"/>
  <c r="I1052" i="3"/>
  <c r="C1149" i="1"/>
  <c r="B1199" i="3"/>
  <c r="C1199" i="3"/>
  <c r="D1199" i="3"/>
  <c r="E1199" i="3"/>
  <c r="F1199" i="3"/>
  <c r="G1199" i="3"/>
  <c r="I1199" i="3"/>
  <c r="H1199" i="3"/>
  <c r="B1302" i="3"/>
  <c r="C1302" i="3"/>
  <c r="D1302" i="3"/>
  <c r="E1302" i="3"/>
  <c r="F1302" i="3"/>
  <c r="G1302" i="3"/>
  <c r="H1302" i="3"/>
  <c r="I1302" i="3"/>
  <c r="B1659" i="3"/>
  <c r="C1659" i="3"/>
  <c r="D1659" i="3"/>
  <c r="E1659" i="3"/>
  <c r="F1659" i="3"/>
  <c r="G1659" i="3"/>
  <c r="H1659" i="3"/>
  <c r="I1659" i="3"/>
  <c r="C914" i="1"/>
  <c r="D1116" i="3"/>
  <c r="B938" i="3"/>
  <c r="C938" i="3"/>
  <c r="D938" i="3"/>
  <c r="E938" i="3"/>
  <c r="F938" i="3"/>
  <c r="H938" i="3"/>
  <c r="G938" i="3"/>
  <c r="I938" i="3"/>
  <c r="B1423" i="3"/>
  <c r="C1423" i="3"/>
  <c r="D1423" i="3"/>
  <c r="E1423" i="3"/>
  <c r="G1423" i="3"/>
  <c r="F1423" i="3"/>
  <c r="I1423" i="3"/>
  <c r="H1423" i="3"/>
  <c r="B1627" i="3"/>
  <c r="C1627" i="3"/>
  <c r="D1627" i="3"/>
  <c r="E1627" i="3"/>
  <c r="G1627" i="3"/>
  <c r="F1627" i="3"/>
  <c r="H1627" i="3"/>
  <c r="I1627" i="3"/>
  <c r="C1735" i="1"/>
  <c r="B1460" i="3"/>
  <c r="C1460" i="3"/>
  <c r="D1460" i="3"/>
  <c r="E1460" i="3"/>
  <c r="F1460" i="3"/>
  <c r="G1460" i="3"/>
  <c r="I1460" i="3"/>
  <c r="H1460" i="3"/>
  <c r="D918" i="3"/>
  <c r="B1390" i="3"/>
  <c r="C1390" i="3"/>
  <c r="D1390" i="3"/>
  <c r="E1390" i="3"/>
  <c r="F1390" i="3"/>
  <c r="H1390" i="3"/>
  <c r="G1390" i="3"/>
  <c r="I1390" i="3"/>
  <c r="B1592" i="3"/>
  <c r="C1592" i="3"/>
  <c r="D1592" i="3"/>
  <c r="E1592" i="3"/>
  <c r="F1592" i="3"/>
  <c r="G1592" i="3"/>
  <c r="H1592" i="3"/>
  <c r="I1592" i="3"/>
  <c r="B1489" i="3"/>
  <c r="C1489" i="3"/>
  <c r="D1489" i="3"/>
  <c r="E1489" i="3"/>
  <c r="F1489" i="3"/>
  <c r="G1489" i="3"/>
  <c r="H1489" i="3"/>
  <c r="I1489" i="3"/>
  <c r="C986" i="1"/>
  <c r="C1217" i="1"/>
  <c r="B1184" i="3"/>
  <c r="D1184" i="3"/>
  <c r="C1184" i="3"/>
  <c r="E1184" i="3"/>
  <c r="F1184" i="3"/>
  <c r="G1184" i="3"/>
  <c r="H1184" i="3"/>
  <c r="I1184" i="3"/>
  <c r="C1286" i="1"/>
  <c r="C1524" i="3"/>
  <c r="B1698" i="3"/>
  <c r="D1698" i="3"/>
  <c r="C1698" i="3"/>
  <c r="E1698" i="3"/>
  <c r="F1698" i="3"/>
  <c r="G1698" i="3"/>
  <c r="H1698" i="3"/>
  <c r="I1698" i="3"/>
  <c r="C1356" i="1"/>
  <c r="B1227" i="3"/>
  <c r="C1227" i="3"/>
  <c r="D1227" i="3"/>
  <c r="E1227" i="3"/>
  <c r="F1227" i="3"/>
  <c r="G1227" i="3"/>
  <c r="I1227" i="3"/>
  <c r="H1227" i="3"/>
  <c r="B1271" i="3"/>
  <c r="C1271" i="3"/>
  <c r="D1271" i="3"/>
  <c r="E1271" i="3"/>
  <c r="F1271" i="3"/>
  <c r="G1271" i="3"/>
  <c r="I1271" i="3"/>
  <c r="H1271" i="3"/>
  <c r="B1660" i="3"/>
  <c r="C1660" i="3"/>
  <c r="D1660" i="3"/>
  <c r="E1660" i="3"/>
  <c r="F1660" i="3"/>
  <c r="G1660" i="3"/>
  <c r="H1660" i="3"/>
  <c r="I1660" i="3"/>
  <c r="D1130" i="3"/>
  <c r="B1069" i="3"/>
  <c r="C1069" i="3"/>
  <c r="D1069" i="3"/>
  <c r="E1069" i="3"/>
  <c r="F1069" i="3"/>
  <c r="G1069" i="3"/>
  <c r="H1069" i="3"/>
  <c r="I1069" i="3"/>
  <c r="B1102" i="3"/>
  <c r="B1030" i="3"/>
  <c r="C1030" i="3"/>
  <c r="D1030" i="3"/>
  <c r="E1030" i="3"/>
  <c r="F1030" i="3"/>
  <c r="G1030" i="3"/>
  <c r="H1030" i="3"/>
  <c r="I1030" i="3"/>
  <c r="C1107" i="3"/>
  <c r="B1076" i="3"/>
  <c r="C1076" i="3"/>
  <c r="D1076" i="3"/>
  <c r="E1076" i="3"/>
  <c r="F1076" i="3"/>
  <c r="G1076" i="3"/>
  <c r="I1076" i="3"/>
  <c r="H1076" i="3"/>
  <c r="C1326" i="1"/>
  <c r="B1512" i="3"/>
  <c r="C1512" i="3"/>
  <c r="D1512" i="3"/>
  <c r="E1512" i="3"/>
  <c r="F1512" i="3"/>
  <c r="G1512" i="3"/>
  <c r="H1512" i="3"/>
  <c r="I1512" i="3"/>
  <c r="B1038" i="3"/>
  <c r="C1038" i="3"/>
  <c r="D1038" i="3"/>
  <c r="E1038" i="3"/>
  <c r="F1038" i="3"/>
  <c r="G1038" i="3"/>
  <c r="H1038" i="3"/>
  <c r="I1038" i="3"/>
  <c r="C1097" i="3"/>
  <c r="B1101" i="3"/>
  <c r="C1101" i="3"/>
  <c r="D1101" i="3"/>
  <c r="E1101" i="3"/>
  <c r="F1101" i="3"/>
  <c r="G1101" i="3"/>
  <c r="H1101" i="3"/>
  <c r="I1101" i="3"/>
  <c r="D1091" i="3"/>
  <c r="B1379" i="3"/>
  <c r="C1379" i="3"/>
  <c r="D1379" i="3"/>
  <c r="E1379" i="3"/>
  <c r="F1379" i="3"/>
  <c r="G1379" i="3"/>
  <c r="I1379" i="3"/>
  <c r="H1379" i="3"/>
  <c r="D1731" i="3"/>
  <c r="C1334" i="1"/>
  <c r="B1278" i="3"/>
  <c r="C1278" i="3"/>
  <c r="D1278" i="3"/>
  <c r="E1278" i="3"/>
  <c r="F1278" i="3"/>
  <c r="G1278" i="3"/>
  <c r="H1278" i="3"/>
  <c r="I1278" i="3"/>
  <c r="B1540" i="3"/>
  <c r="C1540" i="3"/>
  <c r="D1540" i="3"/>
  <c r="E1540" i="3"/>
  <c r="F1540" i="3"/>
  <c r="G1540" i="3"/>
  <c r="H1540" i="3"/>
  <c r="I1540" i="3"/>
  <c r="C1756" i="1"/>
  <c r="C1709" i="3"/>
  <c r="B1716" i="3"/>
  <c r="C1716" i="3"/>
  <c r="D1716" i="3"/>
  <c r="E1716" i="3"/>
  <c r="F1716" i="3"/>
  <c r="G1716" i="3"/>
  <c r="H1716" i="3"/>
  <c r="I1716" i="3"/>
  <c r="B1595" i="3"/>
  <c r="C1582" i="3"/>
  <c r="B1632" i="3"/>
  <c r="C1632" i="3"/>
  <c r="D1632" i="3"/>
  <c r="E1632" i="3"/>
  <c r="F1632" i="3"/>
  <c r="H1632" i="3"/>
  <c r="G1632" i="3"/>
  <c r="I1632" i="3"/>
  <c r="B1212" i="3"/>
  <c r="D1212" i="3"/>
  <c r="C1212" i="3"/>
  <c r="E1212" i="3"/>
  <c r="F1212" i="3"/>
  <c r="G1212" i="3"/>
  <c r="I1212" i="3"/>
  <c r="H1212" i="3"/>
  <c r="B1371" i="3"/>
  <c r="C1371" i="3"/>
  <c r="D1371" i="3"/>
  <c r="E1371" i="3"/>
  <c r="G1371" i="3"/>
  <c r="F1371" i="3"/>
  <c r="I1371" i="3"/>
  <c r="H1371" i="3"/>
  <c r="B1443" i="3"/>
  <c r="C1173" i="1"/>
  <c r="C1247" i="3"/>
  <c r="B985" i="3"/>
  <c r="C985" i="3"/>
  <c r="D985" i="3"/>
  <c r="E985" i="3"/>
  <c r="F985" i="3"/>
  <c r="G985" i="3"/>
  <c r="H985" i="3"/>
  <c r="I985" i="3"/>
  <c r="B933" i="3"/>
  <c r="C933" i="3"/>
  <c r="D933" i="3"/>
  <c r="E933" i="3"/>
  <c r="F933" i="3"/>
  <c r="G933" i="3"/>
  <c r="H933" i="3"/>
  <c r="I933" i="3"/>
  <c r="C1347" i="1"/>
  <c r="B1455" i="3"/>
  <c r="C1455" i="3"/>
  <c r="D1455" i="3"/>
  <c r="E1455" i="3"/>
  <c r="G1455" i="3"/>
  <c r="F1455" i="3"/>
  <c r="H1455" i="3"/>
  <c r="I1455" i="3"/>
  <c r="C1004" i="1"/>
  <c r="B1178" i="3"/>
  <c r="C1178" i="3"/>
  <c r="D1178" i="3"/>
  <c r="F1178" i="3"/>
  <c r="E1178" i="3"/>
  <c r="G1178" i="3"/>
  <c r="H1178" i="3"/>
  <c r="I1178" i="3"/>
  <c r="B1321" i="3"/>
  <c r="C1321" i="3"/>
  <c r="D1321" i="3"/>
  <c r="E1321" i="3"/>
  <c r="F1321" i="3"/>
  <c r="G1321" i="3"/>
  <c r="H1321" i="3"/>
  <c r="I1321" i="3"/>
  <c r="C1273" i="1"/>
  <c r="C1320" i="1"/>
  <c r="C1387" i="3"/>
  <c r="B1450" i="3"/>
  <c r="C1450" i="3"/>
  <c r="D1450" i="3"/>
  <c r="E1450" i="3"/>
  <c r="F1450" i="3"/>
  <c r="G1450" i="3"/>
  <c r="H1450" i="3"/>
  <c r="I1450" i="3"/>
  <c r="B1614" i="3"/>
  <c r="C1614" i="3"/>
  <c r="D1614" i="3"/>
  <c r="E1614" i="3"/>
  <c r="F1614" i="3"/>
  <c r="H1614" i="3"/>
  <c r="G1614" i="3"/>
  <c r="I1614" i="3"/>
  <c r="C1479" i="1"/>
  <c r="B1740" i="3"/>
  <c r="C1740" i="3"/>
  <c r="D1740" i="3"/>
  <c r="E1740" i="3"/>
  <c r="F1740" i="3"/>
  <c r="G1740" i="3"/>
  <c r="H1740" i="3"/>
  <c r="I1740" i="3"/>
  <c r="B1767" i="3"/>
  <c r="C1767" i="3"/>
  <c r="D1767" i="3"/>
  <c r="E1767" i="3"/>
  <c r="F1767" i="3"/>
  <c r="G1767" i="3"/>
  <c r="H1767" i="3"/>
  <c r="I1767" i="3"/>
  <c r="C1170" i="1"/>
  <c r="C1532" i="1"/>
  <c r="B1051" i="3"/>
  <c r="C1051" i="3"/>
  <c r="D1051" i="3"/>
  <c r="E1051" i="3"/>
  <c r="F1051" i="3"/>
  <c r="G1051" i="3"/>
  <c r="H1051" i="3"/>
  <c r="I1051" i="3"/>
  <c r="C988" i="1"/>
  <c r="C1690" i="1"/>
  <c r="B996" i="3"/>
  <c r="D996" i="3"/>
  <c r="C996" i="3"/>
  <c r="E996" i="3"/>
  <c r="F996" i="3"/>
  <c r="G996" i="3"/>
  <c r="I996" i="3"/>
  <c r="H996" i="3"/>
  <c r="B959" i="3"/>
  <c r="D959" i="3"/>
  <c r="C959" i="3"/>
  <c r="E959" i="3"/>
  <c r="F959" i="3"/>
  <c r="G959" i="3"/>
  <c r="I959" i="3"/>
  <c r="H959" i="3"/>
  <c r="B1475" i="3"/>
  <c r="C1475" i="3"/>
  <c r="D1475" i="3"/>
  <c r="E1475" i="3"/>
  <c r="F1475" i="3"/>
  <c r="G1475" i="3"/>
  <c r="H1475" i="3"/>
  <c r="I1475" i="3"/>
  <c r="D1290" i="3"/>
  <c r="D1398" i="3"/>
  <c r="B1604" i="3"/>
  <c r="C1604" i="3"/>
  <c r="D1604" i="3"/>
  <c r="E1604" i="3"/>
  <c r="F1604" i="3"/>
  <c r="G1604" i="3"/>
  <c r="H1604" i="3"/>
  <c r="I1604" i="3"/>
  <c r="E1114" i="3"/>
  <c r="C1587" i="3"/>
  <c r="C1597" i="3"/>
  <c r="B1598" i="3"/>
  <c r="C1598" i="3"/>
  <c r="D1598" i="3"/>
  <c r="E1598" i="3"/>
  <c r="F1598" i="3"/>
  <c r="H1598" i="3"/>
  <c r="G1598" i="3"/>
  <c r="I1598" i="3"/>
  <c r="C1665" i="1"/>
  <c r="B1663" i="3"/>
  <c r="C1663" i="3"/>
  <c r="D1663" i="3"/>
  <c r="E1663" i="3"/>
  <c r="F1663" i="3"/>
  <c r="H1663" i="3"/>
  <c r="G1663" i="3"/>
  <c r="I1663" i="3"/>
  <c r="C1605" i="1"/>
  <c r="C1008" i="1"/>
  <c r="C1499" i="1"/>
  <c r="C1064" i="1"/>
  <c r="B1559" i="3"/>
  <c r="B1467" i="3"/>
  <c r="C1467" i="3"/>
  <c r="D1467" i="3"/>
  <c r="E1467" i="3"/>
  <c r="G1467" i="3"/>
  <c r="F1467" i="3"/>
  <c r="H1467" i="3"/>
  <c r="I1467" i="3"/>
  <c r="C1362" i="1"/>
  <c r="B1131" i="3"/>
  <c r="C1131" i="3"/>
  <c r="D1131" i="3"/>
  <c r="E1131" i="3"/>
  <c r="F1131" i="3"/>
  <c r="G1131" i="3"/>
  <c r="I1131" i="3"/>
  <c r="H1131" i="3"/>
  <c r="B1300" i="3"/>
  <c r="C1300" i="3"/>
  <c r="D1300" i="3"/>
  <c r="E1300" i="3"/>
  <c r="F1300" i="3"/>
  <c r="G1300" i="3"/>
  <c r="I1300" i="3"/>
  <c r="H1300" i="3"/>
  <c r="C1415" i="1"/>
  <c r="B1551" i="3"/>
  <c r="C1551" i="3"/>
  <c r="D1551" i="3"/>
  <c r="E1551" i="3"/>
  <c r="G1551" i="3"/>
  <c r="F1551" i="3"/>
  <c r="H1551" i="3"/>
  <c r="I1551" i="3"/>
  <c r="B1488" i="3"/>
  <c r="C1488" i="3"/>
  <c r="D1488" i="3"/>
  <c r="E1488" i="3"/>
  <c r="F1488" i="3"/>
  <c r="H1488" i="3"/>
  <c r="G1488" i="3"/>
  <c r="I1488" i="3"/>
  <c r="B934" i="3"/>
  <c r="C934" i="3"/>
  <c r="D934" i="3"/>
  <c r="E934" i="3"/>
  <c r="F934" i="3"/>
  <c r="G934" i="3"/>
  <c r="H934" i="3"/>
  <c r="I934" i="3"/>
  <c r="B1276" i="3"/>
  <c r="C1276" i="3"/>
  <c r="D1276" i="3"/>
  <c r="E1276" i="3"/>
  <c r="F1276" i="3"/>
  <c r="I1276" i="3"/>
  <c r="G1276" i="3"/>
  <c r="H1276" i="3"/>
  <c r="D1506" i="3"/>
  <c r="B1508" i="3"/>
  <c r="C1508" i="3"/>
  <c r="D1508" i="3"/>
  <c r="E1508" i="3"/>
  <c r="F1508" i="3"/>
  <c r="G1508" i="3"/>
  <c r="H1508" i="3"/>
  <c r="I1508" i="3"/>
  <c r="C1341" i="1"/>
  <c r="B1245" i="3"/>
  <c r="C1245" i="3"/>
  <c r="D1245" i="3"/>
  <c r="E1245" i="3"/>
  <c r="F1245" i="3"/>
  <c r="G1245" i="3"/>
  <c r="H1245" i="3"/>
  <c r="I1245" i="3"/>
  <c r="B908" i="3"/>
  <c r="C908" i="3"/>
  <c r="D908" i="3"/>
  <c r="E908" i="3"/>
  <c r="F908" i="3"/>
  <c r="G908" i="3"/>
  <c r="H908" i="3"/>
  <c r="I908" i="3"/>
  <c r="C1031" i="1"/>
  <c r="B1553" i="3"/>
  <c r="C1553" i="3"/>
  <c r="D1553" i="3"/>
  <c r="E1553" i="3"/>
  <c r="F1553" i="3"/>
  <c r="G1553" i="3"/>
  <c r="H1553" i="3"/>
  <c r="I1553" i="3"/>
  <c r="C1432" i="1"/>
  <c r="C1113" i="3"/>
  <c r="B1120" i="3"/>
  <c r="C1120" i="3"/>
  <c r="D1120" i="3"/>
  <c r="E1120" i="3"/>
  <c r="F1120" i="3"/>
  <c r="G1120" i="3"/>
  <c r="H1120" i="3"/>
  <c r="I1120" i="3"/>
  <c r="C1367" i="1"/>
  <c r="D1725" i="3"/>
  <c r="C1733" i="1"/>
  <c r="B1738" i="3"/>
  <c r="C1738" i="3"/>
  <c r="D1738" i="3"/>
  <c r="E1738" i="3"/>
  <c r="F1738" i="3"/>
  <c r="G1738" i="3"/>
  <c r="H1738" i="3"/>
  <c r="I1738" i="3"/>
  <c r="B903" i="3"/>
  <c r="C903" i="3"/>
  <c r="D903" i="3"/>
  <c r="E903" i="3"/>
  <c r="F903" i="3"/>
  <c r="G903" i="3"/>
  <c r="I903" i="3"/>
  <c r="H903" i="3"/>
  <c r="B912" i="3"/>
  <c r="D912" i="3"/>
  <c r="C912" i="3"/>
  <c r="E912" i="3"/>
  <c r="F912" i="3"/>
  <c r="G912" i="3"/>
  <c r="H912" i="3"/>
  <c r="I912" i="3"/>
  <c r="C1280" i="1"/>
  <c r="B1304" i="3"/>
  <c r="C1304" i="3"/>
  <c r="D1304" i="3"/>
  <c r="E1304" i="3"/>
  <c r="F1304" i="3"/>
  <c r="G1304" i="3"/>
  <c r="H1304" i="3"/>
  <c r="I1304" i="3"/>
  <c r="C1680" i="1"/>
  <c r="B1626" i="3"/>
  <c r="C1626" i="3"/>
  <c r="D1626" i="3"/>
  <c r="E1626" i="3"/>
  <c r="F1626" i="3"/>
  <c r="G1626" i="3"/>
  <c r="H1626" i="3"/>
  <c r="I1626" i="3"/>
  <c r="B1503" i="3"/>
  <c r="C1503" i="3"/>
  <c r="D1503" i="3"/>
  <c r="E1503" i="3"/>
  <c r="G1503" i="3"/>
  <c r="F1503" i="3"/>
  <c r="H1503" i="3"/>
  <c r="I1503" i="3"/>
  <c r="C1445" i="1"/>
  <c r="B1770" i="3"/>
  <c r="C1770" i="3"/>
  <c r="D1770" i="3"/>
  <c r="E1770" i="3"/>
  <c r="F1770" i="3"/>
  <c r="G1770" i="3"/>
  <c r="H1770" i="3"/>
  <c r="I1770" i="3"/>
  <c r="C1700" i="1"/>
  <c r="B1741" i="3"/>
  <c r="C1741" i="3"/>
  <c r="D1741" i="3"/>
  <c r="E1741" i="3"/>
  <c r="F1741" i="3"/>
  <c r="H1741" i="3"/>
  <c r="G1741" i="3"/>
  <c r="I1741" i="3"/>
  <c r="B1572" i="3"/>
  <c r="C1572" i="3"/>
  <c r="D1572" i="3"/>
  <c r="E1572" i="3"/>
  <c r="F1572" i="3"/>
  <c r="G1572" i="3"/>
  <c r="H1572" i="3"/>
  <c r="I1572" i="3"/>
  <c r="B1079" i="3"/>
  <c r="C1079" i="3"/>
  <c r="D1079" i="3"/>
  <c r="E1079" i="3"/>
  <c r="F1079" i="3"/>
  <c r="G1079" i="3"/>
  <c r="I1079" i="3"/>
  <c r="H1079" i="3"/>
  <c r="B935" i="3"/>
  <c r="C935" i="3"/>
  <c r="D935" i="3"/>
  <c r="E935" i="3"/>
  <c r="F935" i="3"/>
  <c r="G935" i="3"/>
  <c r="I935" i="3"/>
  <c r="H935" i="3"/>
  <c r="B1463" i="3"/>
  <c r="C1463" i="3"/>
  <c r="D1463" i="3"/>
  <c r="E1463" i="3"/>
  <c r="F1463" i="3"/>
  <c r="G1463" i="3"/>
  <c r="H1463" i="3"/>
  <c r="I1463" i="3"/>
  <c r="B1026" i="3"/>
  <c r="C1026" i="3"/>
  <c r="D1026" i="3"/>
  <c r="E1026" i="3"/>
  <c r="F1026" i="3"/>
  <c r="H1026" i="3"/>
  <c r="G1026" i="3"/>
  <c r="I1026" i="3"/>
  <c r="B1315" i="3"/>
  <c r="C1315" i="3"/>
  <c r="D1315" i="3"/>
  <c r="E1315" i="3"/>
  <c r="F1315" i="3"/>
  <c r="G1315" i="3"/>
  <c r="I1315" i="3"/>
  <c r="H1315" i="3"/>
  <c r="B1567" i="3"/>
  <c r="C1567" i="3"/>
  <c r="D1567" i="3"/>
  <c r="E1567" i="3"/>
  <c r="G1567" i="3"/>
  <c r="F1567" i="3"/>
  <c r="H1567" i="3"/>
  <c r="I1567" i="3"/>
  <c r="B1686" i="3"/>
  <c r="C1686" i="3"/>
  <c r="D1686" i="3"/>
  <c r="E1686" i="3"/>
  <c r="F1686" i="3"/>
  <c r="H1686" i="3"/>
  <c r="G1686" i="3"/>
  <c r="I1686" i="3"/>
  <c r="B1742" i="3"/>
  <c r="C1742" i="3"/>
  <c r="D1742" i="3"/>
  <c r="E1742" i="3"/>
  <c r="F1742" i="3"/>
  <c r="G1742" i="3"/>
  <c r="H1742" i="3"/>
  <c r="I1742" i="3"/>
  <c r="B1141" i="3"/>
  <c r="C1141" i="3"/>
  <c r="D1141" i="3"/>
  <c r="E1141" i="3"/>
  <c r="F1141" i="3"/>
  <c r="G1141" i="3"/>
  <c r="H1141" i="3"/>
  <c r="I1141" i="3"/>
  <c r="C1005" i="3"/>
  <c r="D1327" i="3"/>
  <c r="C1336" i="1"/>
  <c r="B1397" i="3"/>
  <c r="C1397" i="3"/>
  <c r="E1397" i="3"/>
  <c r="D1397" i="3"/>
  <c r="F1397" i="3"/>
  <c r="H1397" i="3"/>
  <c r="G1397" i="3"/>
  <c r="I1397" i="3"/>
  <c r="C1195" i="1"/>
  <c r="B954" i="3"/>
  <c r="C954" i="3"/>
  <c r="D954" i="3"/>
  <c r="E954" i="3"/>
  <c r="F954" i="3"/>
  <c r="H954" i="3"/>
  <c r="G954" i="3"/>
  <c r="I954" i="3"/>
  <c r="B1210" i="3"/>
  <c r="C1210" i="3"/>
  <c r="D1210" i="3"/>
  <c r="E1210" i="3"/>
  <c r="F1210" i="3"/>
  <c r="G1210" i="3"/>
  <c r="H1210" i="3"/>
  <c r="I1210" i="3"/>
  <c r="B1149" i="3"/>
  <c r="C1149" i="3"/>
  <c r="D1149" i="3"/>
  <c r="E1149" i="3"/>
  <c r="F1149" i="3"/>
  <c r="G1149" i="3"/>
  <c r="H1149" i="3"/>
  <c r="I1149" i="3"/>
  <c r="E1762" i="3"/>
  <c r="B1452" i="3"/>
  <c r="C1452" i="3"/>
  <c r="D1452" i="3"/>
  <c r="E1452" i="3"/>
  <c r="F1452" i="3"/>
  <c r="G1452" i="3"/>
  <c r="I1452" i="3"/>
  <c r="H1452" i="3"/>
  <c r="C1116" i="3"/>
  <c r="B1537" i="3"/>
  <c r="D1537" i="3"/>
  <c r="C1537" i="3"/>
  <c r="E1537" i="3"/>
  <c r="F1537" i="3"/>
  <c r="G1537" i="3"/>
  <c r="H1537" i="3"/>
  <c r="I1537" i="3"/>
  <c r="C1187" i="1"/>
  <c r="B1338" i="3"/>
  <c r="C1338" i="3"/>
  <c r="D1338" i="3"/>
  <c r="E1338" i="3"/>
  <c r="F1338" i="3"/>
  <c r="G1338" i="3"/>
  <c r="H1338" i="3"/>
  <c r="I1338" i="3"/>
  <c r="C1207" i="1"/>
  <c r="D1470" i="3"/>
  <c r="C1339" i="1"/>
  <c r="B1364" i="3"/>
  <c r="C1364" i="3"/>
  <c r="D1364" i="3"/>
  <c r="E1364" i="3"/>
  <c r="F1364" i="3"/>
  <c r="G1364" i="3"/>
  <c r="I1364" i="3"/>
  <c r="H1364" i="3"/>
  <c r="B1366" i="3"/>
  <c r="C1366" i="3"/>
  <c r="D1366" i="3"/>
  <c r="E1366" i="3"/>
  <c r="F1366" i="3"/>
  <c r="G1366" i="3"/>
  <c r="H1366" i="3"/>
  <c r="I1366" i="3"/>
  <c r="C1610" i="1"/>
  <c r="B931" i="3"/>
  <c r="C931" i="3"/>
  <c r="D931" i="3"/>
  <c r="E931" i="3"/>
  <c r="F931" i="3"/>
  <c r="G931" i="3"/>
  <c r="H931" i="3"/>
  <c r="I931" i="3"/>
  <c r="B1440" i="3"/>
  <c r="C1440" i="3"/>
  <c r="D1440" i="3"/>
  <c r="E1440" i="3"/>
  <c r="F1440" i="3"/>
  <c r="H1440" i="3"/>
  <c r="G1440" i="3"/>
  <c r="I1440" i="3"/>
  <c r="C1234" i="1"/>
  <c r="C1388" i="1"/>
  <c r="C1408" i="1"/>
  <c r="B1418" i="3"/>
  <c r="C1418" i="3"/>
  <c r="D1418" i="3"/>
  <c r="E1418" i="3"/>
  <c r="F1418" i="3"/>
  <c r="G1418" i="3"/>
  <c r="H1418" i="3"/>
  <c r="I1418" i="3"/>
  <c r="B1000" i="3"/>
  <c r="C1000" i="3"/>
  <c r="D1000" i="3"/>
  <c r="E1000" i="3"/>
  <c r="F1000" i="3"/>
  <c r="G1000" i="3"/>
  <c r="H1000" i="3"/>
  <c r="I1000" i="3"/>
  <c r="C1193" i="1"/>
  <c r="B1335" i="3"/>
  <c r="C1335" i="3"/>
  <c r="D1335" i="3"/>
  <c r="E1335" i="3"/>
  <c r="F1335" i="3"/>
  <c r="G1335" i="3"/>
  <c r="I1335" i="3"/>
  <c r="H1335" i="3"/>
  <c r="B1524" i="3"/>
  <c r="B1727" i="3"/>
  <c r="C1727" i="3"/>
  <c r="D1727" i="3"/>
  <c r="E1727" i="3"/>
  <c r="F1727" i="3"/>
  <c r="G1727" i="3"/>
  <c r="H1727" i="3"/>
  <c r="I1727" i="3"/>
  <c r="B1231" i="3"/>
  <c r="C1231" i="3"/>
  <c r="D1231" i="3"/>
  <c r="E1231" i="3"/>
  <c r="F1231" i="3"/>
  <c r="G1231" i="3"/>
  <c r="I1231" i="3"/>
  <c r="H1231" i="3"/>
  <c r="D1509" i="3"/>
  <c r="C1755" i="1"/>
  <c r="B1615" i="3"/>
  <c r="C1615" i="3"/>
  <c r="D1615" i="3"/>
  <c r="E1615" i="3"/>
  <c r="G1615" i="3"/>
  <c r="F1615" i="3"/>
  <c r="H1615" i="3"/>
  <c r="I1615" i="3"/>
  <c r="D1046" i="3"/>
  <c r="C1130" i="3"/>
  <c r="E1146" i="3"/>
  <c r="B1115" i="3"/>
  <c r="C1115" i="3"/>
  <c r="D1115" i="3"/>
  <c r="E1115" i="3"/>
  <c r="F1115" i="3"/>
  <c r="G1115" i="3"/>
  <c r="I1115" i="3"/>
  <c r="H1115" i="3"/>
  <c r="C1297" i="1"/>
  <c r="C1313" i="1"/>
  <c r="B1020" i="3"/>
  <c r="C1020" i="3"/>
  <c r="D1020" i="3"/>
  <c r="E1020" i="3"/>
  <c r="F1020" i="3"/>
  <c r="G1020" i="3"/>
  <c r="H1020" i="3"/>
  <c r="I1020" i="3"/>
  <c r="B1714" i="3"/>
  <c r="C1714" i="3"/>
  <c r="D1714" i="3"/>
  <c r="E1714" i="3"/>
  <c r="F1714" i="3"/>
  <c r="G1714" i="3"/>
  <c r="H1714" i="3"/>
  <c r="I1714" i="3"/>
  <c r="C1411" i="1"/>
  <c r="B983" i="3"/>
  <c r="D983" i="3"/>
  <c r="C983" i="3"/>
  <c r="E983" i="3"/>
  <c r="F983" i="3"/>
  <c r="G983" i="3"/>
  <c r="I983" i="3"/>
  <c r="H983" i="3"/>
  <c r="C1251" i="1"/>
  <c r="B1399" i="3"/>
  <c r="C1399" i="3"/>
  <c r="D1399" i="3"/>
  <c r="E1399" i="3"/>
  <c r="F1399" i="3"/>
  <c r="G1399" i="3"/>
  <c r="I1399" i="3"/>
  <c r="H1399" i="3"/>
  <c r="C1458" i="1"/>
  <c r="B1558" i="3"/>
  <c r="C1558" i="3"/>
  <c r="D1558" i="3"/>
  <c r="E1558" i="3"/>
  <c r="F1558" i="3"/>
  <c r="G1558" i="3"/>
  <c r="H1558" i="3"/>
  <c r="I1558" i="3"/>
  <c r="B975" i="3"/>
  <c r="C975" i="3"/>
  <c r="D975" i="3"/>
  <c r="E975" i="3"/>
  <c r="F975" i="3"/>
  <c r="G975" i="3"/>
  <c r="H975" i="3"/>
  <c r="I975" i="3"/>
  <c r="C1363" i="1"/>
  <c r="C1091" i="3"/>
  <c r="B1318" i="3"/>
  <c r="C1318" i="3"/>
  <c r="D1318" i="3"/>
  <c r="E1318" i="3"/>
  <c r="F1318" i="3"/>
  <c r="G1318" i="3"/>
  <c r="H1318" i="3"/>
  <c r="I1318" i="3"/>
  <c r="C1644" i="1"/>
  <c r="B1758" i="3"/>
  <c r="C1758" i="3"/>
  <c r="D1758" i="3"/>
  <c r="E1758" i="3"/>
  <c r="F1758" i="3"/>
  <c r="H1758" i="3"/>
  <c r="G1758" i="3"/>
  <c r="I1758" i="3"/>
  <c r="B1355" i="3"/>
  <c r="C1355" i="3"/>
  <c r="D1355" i="3"/>
  <c r="E1355" i="3"/>
  <c r="G1355" i="3"/>
  <c r="F1355" i="3"/>
  <c r="I1355" i="3"/>
  <c r="H1355" i="3"/>
  <c r="B1530" i="3"/>
  <c r="C1642" i="3"/>
  <c r="B1645" i="3"/>
  <c r="C1645" i="3"/>
  <c r="D1645" i="3"/>
  <c r="E1645" i="3"/>
  <c r="F1645" i="3"/>
  <c r="H1645" i="3"/>
  <c r="G1645" i="3"/>
  <c r="I1645" i="3"/>
  <c r="C1656" i="1"/>
  <c r="C1043" i="3"/>
  <c r="B1118" i="3"/>
  <c r="C1118" i="3"/>
  <c r="D1118" i="3"/>
  <c r="E1118" i="3"/>
  <c r="F1118" i="3"/>
  <c r="G1118" i="3"/>
  <c r="H1118" i="3"/>
  <c r="I1118" i="3"/>
  <c r="B1220" i="3"/>
  <c r="C1220" i="3"/>
  <c r="D1220" i="3"/>
  <c r="E1220" i="3"/>
  <c r="F1220" i="3"/>
  <c r="G1220" i="3"/>
  <c r="I1220" i="3"/>
  <c r="H1220" i="3"/>
  <c r="B927" i="3"/>
  <c r="C927" i="3"/>
  <c r="D927" i="3"/>
  <c r="E927" i="3"/>
  <c r="F927" i="3"/>
  <c r="G927" i="3"/>
  <c r="I927" i="3"/>
  <c r="H927" i="3"/>
  <c r="D1255" i="3"/>
  <c r="B1381" i="3"/>
  <c r="C1381" i="3"/>
  <c r="E1381" i="3"/>
  <c r="D1381" i="3"/>
  <c r="F1381" i="3"/>
  <c r="H1381" i="3"/>
  <c r="G1381" i="3"/>
  <c r="I1381" i="3"/>
  <c r="C1204" i="1"/>
  <c r="B1261" i="3"/>
  <c r="C1261" i="3"/>
  <c r="D1261" i="3"/>
  <c r="E1261" i="3"/>
  <c r="F1261" i="3"/>
  <c r="G1261" i="3"/>
  <c r="H1261" i="3"/>
  <c r="I1261" i="3"/>
  <c r="C1222" i="1"/>
  <c r="C1301" i="3"/>
  <c r="B1320" i="3"/>
  <c r="C1320" i="3"/>
  <c r="D1320" i="3"/>
  <c r="E1320" i="3"/>
  <c r="F1320" i="3"/>
  <c r="G1320" i="3"/>
  <c r="H1320" i="3"/>
  <c r="I1320" i="3"/>
  <c r="B1354" i="3"/>
  <c r="C1354" i="3"/>
  <c r="D1354" i="3"/>
  <c r="E1354" i="3"/>
  <c r="F1354" i="3"/>
  <c r="G1354" i="3"/>
  <c r="H1354" i="3"/>
  <c r="I1354" i="3"/>
  <c r="B1576" i="3"/>
  <c r="C1576" i="3"/>
  <c r="D1576" i="3"/>
  <c r="E1576" i="3"/>
  <c r="F1576" i="3"/>
  <c r="G1576" i="3"/>
  <c r="H1576" i="3"/>
  <c r="I1576" i="3"/>
  <c r="C995" i="1"/>
  <c r="B1532" i="3"/>
  <c r="C1532" i="3"/>
  <c r="D1532" i="3"/>
  <c r="E1532" i="3"/>
  <c r="F1532" i="3"/>
  <c r="G1532" i="3"/>
  <c r="H1532" i="3"/>
  <c r="I1532" i="3"/>
  <c r="C1189" i="1"/>
  <c r="C910" i="1"/>
  <c r="E1083" i="3"/>
  <c r="B964" i="3"/>
  <c r="C964" i="3"/>
  <c r="D964" i="3"/>
  <c r="E964" i="3"/>
  <c r="F964" i="3"/>
  <c r="G964" i="3"/>
  <c r="I964" i="3"/>
  <c r="H964" i="3"/>
  <c r="C1188" i="1"/>
  <c r="B1549" i="3"/>
  <c r="C1549" i="3"/>
  <c r="D1549" i="3"/>
  <c r="E1549" i="3"/>
  <c r="F1549" i="3"/>
  <c r="H1549" i="3"/>
  <c r="G1549" i="3"/>
  <c r="I1549" i="3"/>
  <c r="B1437" i="3"/>
  <c r="C1437" i="3"/>
  <c r="D1437" i="3"/>
  <c r="E1437" i="3"/>
  <c r="F1437" i="3"/>
  <c r="H1437" i="3"/>
  <c r="G1437" i="3"/>
  <c r="I1437" i="3"/>
  <c r="C1398" i="3"/>
  <c r="B1501" i="3"/>
  <c r="C1501" i="3"/>
  <c r="D1501" i="3"/>
  <c r="E1501" i="3"/>
  <c r="F1501" i="3"/>
  <c r="H1501" i="3"/>
  <c r="G1501" i="3"/>
  <c r="I1501" i="3"/>
  <c r="C1162" i="1"/>
  <c r="B1608" i="3"/>
  <c r="C1608" i="3"/>
  <c r="D1608" i="3"/>
  <c r="E1608" i="3"/>
  <c r="F1608" i="3"/>
  <c r="G1608" i="3"/>
  <c r="H1608" i="3"/>
  <c r="I1608" i="3"/>
  <c r="C1035" i="1"/>
  <c r="C1396" i="1"/>
  <c r="C1530" i="1"/>
  <c r="C1107" i="1"/>
  <c r="B991" i="3"/>
  <c r="C991" i="3"/>
  <c r="D991" i="3"/>
  <c r="E991" i="3"/>
  <c r="F991" i="3"/>
  <c r="G991" i="3"/>
  <c r="I991" i="3"/>
  <c r="H991" i="3"/>
  <c r="B1566" i="3"/>
  <c r="C1566" i="3"/>
  <c r="D1566" i="3"/>
  <c r="E1566" i="3"/>
  <c r="F1566" i="3"/>
  <c r="H1566" i="3"/>
  <c r="G1566" i="3"/>
  <c r="I1566" i="3"/>
  <c r="B1518" i="3"/>
  <c r="C1518" i="3"/>
  <c r="D1518" i="3"/>
  <c r="E1518" i="3"/>
  <c r="F1518" i="3"/>
  <c r="H1518" i="3"/>
  <c r="G1518" i="3"/>
  <c r="I1518" i="3"/>
  <c r="C1182" i="3"/>
  <c r="B1225" i="3"/>
  <c r="C1225" i="3"/>
  <c r="D1225" i="3"/>
  <c r="E1225" i="3"/>
  <c r="F1225" i="3"/>
  <c r="G1225" i="3"/>
  <c r="H1225" i="3"/>
  <c r="I1225" i="3"/>
  <c r="B1514" i="3"/>
  <c r="C1514" i="3"/>
  <c r="D1514" i="3"/>
  <c r="E1514" i="3"/>
  <c r="F1514" i="3"/>
  <c r="G1514" i="3"/>
  <c r="H1514" i="3"/>
  <c r="I1514" i="3"/>
  <c r="B1341" i="3"/>
  <c r="C1341" i="3"/>
  <c r="D1341" i="3"/>
  <c r="E1341" i="3"/>
  <c r="F1341" i="3"/>
  <c r="H1341" i="3"/>
  <c r="G1341" i="3"/>
  <c r="I1341" i="3"/>
  <c r="B1042" i="3"/>
  <c r="C1042" i="3"/>
  <c r="E1042" i="3"/>
  <c r="D1042" i="3"/>
  <c r="F1042" i="3"/>
  <c r="H1042" i="3"/>
  <c r="G1042" i="3"/>
  <c r="I1042" i="3"/>
  <c r="B1466" i="3"/>
  <c r="C1466" i="3"/>
  <c r="D1466" i="3"/>
  <c r="E1466" i="3"/>
  <c r="F1466" i="3"/>
  <c r="G1466" i="3"/>
  <c r="H1466" i="3"/>
  <c r="I1466" i="3"/>
  <c r="B1432" i="3"/>
  <c r="C1432" i="3"/>
  <c r="D1432" i="3"/>
  <c r="E1432" i="3"/>
  <c r="F1432" i="3"/>
  <c r="G1432" i="3"/>
  <c r="H1432" i="3"/>
  <c r="I1432" i="3"/>
  <c r="B1367" i="3"/>
  <c r="C1367" i="3"/>
  <c r="D1367" i="3"/>
  <c r="E1367" i="3"/>
  <c r="F1367" i="3"/>
  <c r="G1367" i="3"/>
  <c r="I1367" i="3"/>
  <c r="H1367" i="3"/>
  <c r="B1543" i="3"/>
  <c r="C1543" i="3"/>
  <c r="D1543" i="3"/>
  <c r="E1543" i="3"/>
  <c r="F1543" i="3"/>
  <c r="G1543" i="3"/>
  <c r="H1543" i="3"/>
  <c r="I1543" i="3"/>
  <c r="C1725" i="3"/>
  <c r="B1733" i="3"/>
  <c r="C1733" i="3"/>
  <c r="D1733" i="3"/>
  <c r="E1733" i="3"/>
  <c r="F1733" i="3"/>
  <c r="H1733" i="3"/>
  <c r="G1733" i="3"/>
  <c r="I1733" i="3"/>
  <c r="C1283" i="1"/>
  <c r="B921" i="3"/>
  <c r="C921" i="3"/>
  <c r="D921" i="3"/>
  <c r="E921" i="3"/>
  <c r="F921" i="3"/>
  <c r="G921" i="3"/>
  <c r="H921" i="3"/>
  <c r="I921" i="3"/>
  <c r="C1235" i="1"/>
  <c r="C1224" i="1"/>
  <c r="B948" i="3"/>
  <c r="C948" i="3"/>
  <c r="D948" i="3"/>
  <c r="E948" i="3"/>
  <c r="F948" i="3"/>
  <c r="G948" i="3"/>
  <c r="H948" i="3"/>
  <c r="I948" i="3"/>
  <c r="B902" i="3"/>
  <c r="C1206" i="1"/>
  <c r="B1280" i="3"/>
  <c r="C1280" i="3"/>
  <c r="D1280" i="3"/>
  <c r="E1280" i="3"/>
  <c r="F1280" i="3"/>
  <c r="G1280" i="3"/>
  <c r="H1280" i="3"/>
  <c r="I1280" i="3"/>
  <c r="B1680" i="3"/>
  <c r="C1680" i="3"/>
  <c r="D1680" i="3"/>
  <c r="E1680" i="3"/>
  <c r="F1680" i="3"/>
  <c r="G1680" i="3"/>
  <c r="H1680" i="3"/>
  <c r="I1680" i="3"/>
  <c r="C1542" i="1"/>
  <c r="B1765" i="3"/>
  <c r="C1765" i="3"/>
  <c r="E1765" i="3"/>
  <c r="D1765" i="3"/>
  <c r="F1765" i="3"/>
  <c r="H1765" i="3"/>
  <c r="G1765" i="3"/>
  <c r="I1765" i="3"/>
  <c r="B1749" i="3"/>
  <c r="C1749" i="3"/>
  <c r="D1749" i="3"/>
  <c r="E1749" i="3"/>
  <c r="F1749" i="3"/>
  <c r="H1749" i="3"/>
  <c r="G1749" i="3"/>
  <c r="I1749" i="3"/>
  <c r="B1700" i="3"/>
  <c r="C1700" i="3"/>
  <c r="D1700" i="3"/>
  <c r="E1700" i="3"/>
  <c r="F1700" i="3"/>
  <c r="G1700" i="3"/>
  <c r="H1700" i="3"/>
  <c r="I1700" i="3"/>
  <c r="C1295" i="1"/>
  <c r="B1409" i="3"/>
  <c r="C1409" i="3"/>
  <c r="D1409" i="3"/>
  <c r="E1409" i="3"/>
  <c r="F1409" i="3"/>
  <c r="G1409" i="3"/>
  <c r="H1409" i="3"/>
  <c r="I1409" i="3"/>
  <c r="B997" i="3"/>
  <c r="C997" i="3"/>
  <c r="D997" i="3"/>
  <c r="E997" i="3"/>
  <c r="F997" i="3"/>
  <c r="G997" i="3"/>
  <c r="H997" i="3"/>
  <c r="I997" i="3"/>
  <c r="B1023" i="3"/>
  <c r="C1023" i="3"/>
  <c r="D1023" i="3"/>
  <c r="E1023" i="3"/>
  <c r="F1023" i="3"/>
  <c r="G1023" i="3"/>
  <c r="I1023" i="3"/>
  <c r="H1023" i="3"/>
  <c r="B1478" i="3"/>
  <c r="C1478" i="3"/>
  <c r="D1478" i="3"/>
  <c r="E1478" i="3"/>
  <c r="F1478" i="3"/>
  <c r="G1478" i="3"/>
  <c r="H1478" i="3"/>
  <c r="I1478" i="3"/>
  <c r="B1232" i="3"/>
  <c r="C1232" i="3"/>
  <c r="D1232" i="3"/>
  <c r="E1232" i="3"/>
  <c r="F1232" i="3"/>
  <c r="G1232" i="3"/>
  <c r="H1232" i="3"/>
  <c r="I1232" i="3"/>
  <c r="C1260" i="1"/>
  <c r="B1239" i="3"/>
  <c r="C1239" i="3"/>
  <c r="D1239" i="3"/>
  <c r="E1239" i="3"/>
  <c r="F1239" i="3"/>
  <c r="G1239" i="3"/>
  <c r="I1239" i="3"/>
  <c r="H1239" i="3"/>
  <c r="C1272" i="1"/>
  <c r="B1382" i="3"/>
  <c r="C1382" i="3"/>
  <c r="D1382" i="3"/>
  <c r="E1382" i="3"/>
  <c r="F1382" i="3"/>
  <c r="G1382" i="3"/>
  <c r="H1382" i="3"/>
  <c r="I1382" i="3"/>
  <c r="C1332" i="1"/>
  <c r="B1633" i="3"/>
  <c r="D1633" i="3"/>
  <c r="C1633" i="3"/>
  <c r="E1633" i="3"/>
  <c r="F1633" i="3"/>
  <c r="G1633" i="3"/>
  <c r="H1633" i="3"/>
  <c r="I1633" i="3"/>
  <c r="B1752" i="3"/>
  <c r="C1752" i="3"/>
  <c r="D1752" i="3"/>
  <c r="E1752" i="3"/>
  <c r="F1752" i="3"/>
  <c r="G1752" i="3"/>
  <c r="H1752" i="3"/>
  <c r="I1752" i="3"/>
  <c r="C1011" i="3"/>
  <c r="D1191" i="3"/>
  <c r="C1211" i="1"/>
  <c r="B1336" i="3"/>
  <c r="C1336" i="3"/>
  <c r="D1336" i="3"/>
  <c r="E1336" i="3"/>
  <c r="F1336" i="3"/>
  <c r="G1336" i="3"/>
  <c r="H1336" i="3"/>
  <c r="I1336" i="3"/>
  <c r="B1269" i="3"/>
  <c r="C1269" i="3"/>
  <c r="D1269" i="3"/>
  <c r="E1269" i="3"/>
  <c r="F1269" i="3"/>
  <c r="G1269" i="3"/>
  <c r="H1269" i="3"/>
  <c r="I1269" i="3"/>
  <c r="B1190" i="3"/>
  <c r="C1190" i="3"/>
  <c r="D1190" i="3"/>
  <c r="E1190" i="3"/>
  <c r="F1190" i="3"/>
  <c r="G1190" i="3"/>
  <c r="H1190" i="3"/>
  <c r="I1190" i="3"/>
  <c r="B1066" i="3"/>
  <c r="D1066" i="3"/>
  <c r="E1066" i="3"/>
  <c r="C1066" i="3"/>
  <c r="F1066" i="3"/>
  <c r="G1066" i="3"/>
  <c r="H1066" i="3"/>
  <c r="I1066" i="3"/>
  <c r="D1762" i="3"/>
  <c r="C1021" i="1"/>
  <c r="B1562" i="3"/>
  <c r="C1562" i="3"/>
  <c r="D1562" i="3"/>
  <c r="E1562" i="3"/>
  <c r="F1562" i="3"/>
  <c r="G1562" i="3"/>
  <c r="H1562" i="3"/>
  <c r="I1562" i="3"/>
  <c r="B1075" i="3"/>
  <c r="C1075" i="3"/>
  <c r="D1075" i="3"/>
  <c r="E1075" i="3"/>
  <c r="F1075" i="3"/>
  <c r="G1075" i="3"/>
  <c r="I1075" i="3"/>
  <c r="H1075" i="3"/>
  <c r="B1394" i="3"/>
  <c r="C1394" i="3"/>
  <c r="D1394" i="3"/>
  <c r="E1394" i="3"/>
  <c r="F1394" i="3"/>
  <c r="G1394" i="3"/>
  <c r="H1394" i="3"/>
  <c r="I1394" i="3"/>
  <c r="C1293" i="1"/>
  <c r="B1187" i="3"/>
  <c r="C1187" i="3"/>
  <c r="D1187" i="3"/>
  <c r="E1187" i="3"/>
  <c r="F1187" i="3"/>
  <c r="G1187" i="3"/>
  <c r="I1187" i="3"/>
  <c r="H1187" i="3"/>
  <c r="C1082" i="1"/>
  <c r="C1424" i="1"/>
  <c r="C1529" i="3"/>
  <c r="B1339" i="3"/>
  <c r="C1339" i="3"/>
  <c r="D1339" i="3"/>
  <c r="E1339" i="3"/>
  <c r="G1339" i="3"/>
  <c r="F1339" i="3"/>
  <c r="I1339" i="3"/>
  <c r="H1339" i="3"/>
  <c r="C1620" i="1"/>
  <c r="B1768" i="3"/>
  <c r="C1768" i="3"/>
  <c r="D1768" i="3"/>
  <c r="E1768" i="3"/>
  <c r="F1768" i="3"/>
  <c r="G1768" i="3"/>
  <c r="H1768" i="3"/>
  <c r="I1768" i="3"/>
  <c r="C1373" i="1"/>
  <c r="C1635" i="1"/>
  <c r="B1760" i="3"/>
  <c r="C1760" i="3"/>
  <c r="D1760" i="3"/>
  <c r="E1760" i="3"/>
  <c r="F1760" i="3"/>
  <c r="G1760" i="3"/>
  <c r="H1760" i="3"/>
  <c r="I1760" i="3"/>
  <c r="B1125" i="3"/>
  <c r="C1125" i="3"/>
  <c r="D1125" i="3"/>
  <c r="E1125" i="3"/>
  <c r="F1125" i="3"/>
  <c r="G1125" i="3"/>
  <c r="H1125" i="3"/>
  <c r="I1125" i="3"/>
  <c r="B1408" i="3"/>
  <c r="C1408" i="3"/>
  <c r="D1408" i="3"/>
  <c r="E1408" i="3"/>
  <c r="F1408" i="3"/>
  <c r="H1408" i="3"/>
  <c r="G1408" i="3"/>
  <c r="I1408" i="3"/>
  <c r="B1217" i="3"/>
  <c r="C1217" i="3"/>
  <c r="D1217" i="3"/>
  <c r="E1217" i="3"/>
  <c r="F1217" i="3"/>
  <c r="G1217" i="3"/>
  <c r="H1217" i="3"/>
  <c r="I1217" i="3"/>
  <c r="B1001" i="3"/>
  <c r="C1001" i="3"/>
  <c r="D1001" i="3"/>
  <c r="E1001" i="3"/>
  <c r="F1001" i="3"/>
  <c r="G1001" i="3"/>
  <c r="H1001" i="3"/>
  <c r="I1001" i="3"/>
  <c r="B1018" i="3"/>
  <c r="C1018" i="3"/>
  <c r="D1018" i="3"/>
  <c r="E1018" i="3"/>
  <c r="F1018" i="3"/>
  <c r="H1018" i="3"/>
  <c r="G1018" i="3"/>
  <c r="I1018" i="3"/>
  <c r="B1286" i="3"/>
  <c r="C1286" i="3"/>
  <c r="D1286" i="3"/>
  <c r="E1286" i="3"/>
  <c r="F1286" i="3"/>
  <c r="H1286" i="3"/>
  <c r="G1286" i="3"/>
  <c r="I1286" i="3"/>
  <c r="B1763" i="3"/>
  <c r="C1763" i="3"/>
  <c r="E1763" i="3"/>
  <c r="D1763" i="3"/>
  <c r="F1763" i="3"/>
  <c r="H1763" i="3"/>
  <c r="G1763" i="3"/>
  <c r="I1763" i="3"/>
  <c r="E1389" i="3"/>
  <c r="C1599" i="1"/>
  <c r="B1221" i="3"/>
  <c r="C1221" i="3"/>
  <c r="D1221" i="3"/>
  <c r="E1221" i="3"/>
  <c r="F1221" i="3"/>
  <c r="G1221" i="3"/>
  <c r="H1221" i="3"/>
  <c r="I1221" i="3"/>
  <c r="C1419" i="1"/>
  <c r="B1755" i="3"/>
  <c r="C1755" i="3"/>
  <c r="D1755" i="3"/>
  <c r="E1755" i="3"/>
  <c r="F1755" i="3"/>
  <c r="G1755" i="3"/>
  <c r="H1755" i="3"/>
  <c r="I1755" i="3"/>
  <c r="B1577" i="3"/>
  <c r="C1040" i="1"/>
  <c r="B1050" i="3"/>
  <c r="C1050" i="3"/>
  <c r="D1050" i="3"/>
  <c r="E1050" i="3"/>
  <c r="F1050" i="3"/>
  <c r="H1050" i="3"/>
  <c r="G1050" i="3"/>
  <c r="I1050" i="3"/>
  <c r="B1130" i="3"/>
  <c r="D1146" i="3"/>
  <c r="C971" i="3"/>
  <c r="B1067" i="3"/>
  <c r="C1067" i="3"/>
  <c r="D1067" i="3"/>
  <c r="E1067" i="3"/>
  <c r="F1067" i="3"/>
  <c r="G1067" i="3"/>
  <c r="I1067" i="3"/>
  <c r="H1067" i="3"/>
  <c r="B1313" i="3"/>
  <c r="C1313" i="3"/>
  <c r="D1313" i="3"/>
  <c r="E1313" i="3"/>
  <c r="F1313" i="3"/>
  <c r="G1313" i="3"/>
  <c r="H1313" i="3"/>
  <c r="I1313" i="3"/>
  <c r="C1154" i="1"/>
  <c r="B1708" i="3"/>
  <c r="C1708" i="3"/>
  <c r="D1708" i="3"/>
  <c r="E1708" i="3"/>
  <c r="F1708" i="3"/>
  <c r="G1708" i="3"/>
  <c r="H1708" i="3"/>
  <c r="I1708" i="3"/>
  <c r="B950" i="3"/>
  <c r="C950" i="3"/>
  <c r="D950" i="3"/>
  <c r="E950" i="3"/>
  <c r="F950" i="3"/>
  <c r="G950" i="3"/>
  <c r="H950" i="3"/>
  <c r="I950" i="3"/>
  <c r="C1285" i="1"/>
  <c r="B1326" i="3"/>
  <c r="C1326" i="3"/>
  <c r="D1326" i="3"/>
  <c r="E1326" i="3"/>
  <c r="F1326" i="3"/>
  <c r="H1326" i="3"/>
  <c r="G1326" i="3"/>
  <c r="I1326" i="3"/>
  <c r="C1059" i="1"/>
  <c r="B1458" i="3"/>
  <c r="C1458" i="3"/>
  <c r="D1458" i="3"/>
  <c r="E1458" i="3"/>
  <c r="F1458" i="3"/>
  <c r="G1458" i="3"/>
  <c r="H1458" i="3"/>
  <c r="I1458" i="3"/>
  <c r="B1416" i="3"/>
  <c r="C1416" i="3"/>
  <c r="D1416" i="3"/>
  <c r="E1416" i="3"/>
  <c r="F1416" i="3"/>
  <c r="G1416" i="3"/>
  <c r="H1416" i="3"/>
  <c r="I1416" i="3"/>
  <c r="B1704" i="3"/>
  <c r="C1704" i="3"/>
  <c r="D1704" i="3"/>
  <c r="E1704" i="3"/>
  <c r="F1704" i="3"/>
  <c r="G1704" i="3"/>
  <c r="H1704" i="3"/>
  <c r="I1704" i="3"/>
  <c r="B1334" i="3"/>
  <c r="C1334" i="3"/>
  <c r="D1334" i="3"/>
  <c r="E1334" i="3"/>
  <c r="F1334" i="3"/>
  <c r="G1334" i="3"/>
  <c r="H1334" i="3"/>
  <c r="I1334" i="3"/>
  <c r="B1756" i="3"/>
  <c r="C1756" i="3"/>
  <c r="D1756" i="3"/>
  <c r="E1756" i="3"/>
  <c r="F1756" i="3"/>
  <c r="G1756" i="3"/>
  <c r="H1756" i="3"/>
  <c r="I1756" i="3"/>
  <c r="B977" i="3"/>
  <c r="C977" i="3"/>
  <c r="D977" i="3"/>
  <c r="E977" i="3"/>
  <c r="F977" i="3"/>
  <c r="G977" i="3"/>
  <c r="H977" i="3"/>
  <c r="I977" i="3"/>
  <c r="B1183" i="3"/>
  <c r="C1183" i="3"/>
  <c r="D1183" i="3"/>
  <c r="E1183" i="3"/>
  <c r="F1183" i="3"/>
  <c r="G1183" i="3"/>
  <c r="I1183" i="3"/>
  <c r="H1183" i="3"/>
  <c r="B1429" i="3"/>
  <c r="C1429" i="3"/>
  <c r="D1429" i="3"/>
  <c r="E1429" i="3"/>
  <c r="F1429" i="3"/>
  <c r="H1429" i="3"/>
  <c r="G1429" i="3"/>
  <c r="I1429" i="3"/>
  <c r="C1255" i="3"/>
  <c r="B1347" i="3"/>
  <c r="C1347" i="3"/>
  <c r="D1347" i="3"/>
  <c r="E1347" i="3"/>
  <c r="F1347" i="3"/>
  <c r="G1347" i="3"/>
  <c r="I1347" i="3"/>
  <c r="H1347" i="3"/>
  <c r="B1004" i="3"/>
  <c r="D1004" i="3"/>
  <c r="C1004" i="3"/>
  <c r="E1004" i="3"/>
  <c r="F1004" i="3"/>
  <c r="G1004" i="3"/>
  <c r="H1004" i="3"/>
  <c r="I1004" i="3"/>
  <c r="C999" i="1"/>
  <c r="B1273" i="3"/>
  <c r="C1273" i="3"/>
  <c r="D1273" i="3"/>
  <c r="E1273" i="3"/>
  <c r="F1273" i="3"/>
  <c r="G1273" i="3"/>
  <c r="H1273" i="3"/>
  <c r="I1273" i="3"/>
  <c r="B1241" i="3"/>
  <c r="C1241" i="3"/>
  <c r="D1241" i="3"/>
  <c r="E1241" i="3"/>
  <c r="F1241" i="3"/>
  <c r="G1241" i="3"/>
  <c r="H1241" i="3"/>
  <c r="I1241" i="3"/>
  <c r="C1442" i="1"/>
  <c r="B1479" i="3"/>
  <c r="C1479" i="3"/>
  <c r="D1479" i="3"/>
  <c r="E1479" i="3"/>
  <c r="F1479" i="3"/>
  <c r="G1479" i="3"/>
  <c r="H1479" i="3"/>
  <c r="I1479" i="3"/>
  <c r="B1564" i="3"/>
  <c r="B1070" i="3"/>
  <c r="C1070" i="3"/>
  <c r="D1070" i="3"/>
  <c r="E1070" i="3"/>
  <c r="F1070" i="3"/>
  <c r="G1070" i="3"/>
  <c r="H1070" i="3"/>
  <c r="I1070" i="3"/>
  <c r="D1703" i="3"/>
  <c r="B1148" i="3"/>
  <c r="D1148" i="3"/>
  <c r="C1148" i="3"/>
  <c r="E1148" i="3"/>
  <c r="F1148" i="3"/>
  <c r="G1148" i="3"/>
  <c r="I1148" i="3"/>
  <c r="H1148" i="3"/>
  <c r="B1157" i="3"/>
  <c r="D1157" i="3"/>
  <c r="C1157" i="3"/>
  <c r="E1157" i="3"/>
  <c r="F1157" i="3"/>
  <c r="G1157" i="3"/>
  <c r="H1157" i="3"/>
  <c r="I1157" i="3"/>
  <c r="D1083" i="3"/>
  <c r="B946" i="3"/>
  <c r="C946" i="3"/>
  <c r="D946" i="3"/>
  <c r="E946" i="3"/>
  <c r="F946" i="3"/>
  <c r="H946" i="3"/>
  <c r="G946" i="3"/>
  <c r="I946" i="3"/>
  <c r="C1219" i="1"/>
  <c r="B1462" i="3"/>
  <c r="D1462" i="3"/>
  <c r="C1462" i="3"/>
  <c r="E1462" i="3"/>
  <c r="F1462" i="3"/>
  <c r="G1462" i="3"/>
  <c r="H1462" i="3"/>
  <c r="I1462" i="3"/>
  <c r="B1374" i="3"/>
  <c r="C1374" i="3"/>
  <c r="D1374" i="3"/>
  <c r="E1374" i="3"/>
  <c r="F1374" i="3"/>
  <c r="H1374" i="3"/>
  <c r="G1374" i="3"/>
  <c r="I1374" i="3"/>
  <c r="E1696" i="3"/>
  <c r="C1707" i="1"/>
  <c r="C1761" i="1"/>
  <c r="B1230" i="3"/>
  <c r="C1230" i="3"/>
  <c r="D1230" i="3"/>
  <c r="E1230" i="3"/>
  <c r="F1230" i="3"/>
  <c r="G1230" i="3"/>
  <c r="H1230" i="3"/>
  <c r="I1230" i="3"/>
  <c r="B1398" i="3"/>
  <c r="D1114" i="3"/>
  <c r="B1721" i="3"/>
  <c r="C1721" i="3"/>
  <c r="D1721" i="3"/>
  <c r="E1721" i="3"/>
  <c r="F1721" i="3"/>
  <c r="G1721" i="3"/>
  <c r="H1721" i="3"/>
  <c r="I1721" i="3"/>
  <c r="C1025" i="1"/>
  <c r="C1270" i="1"/>
  <c r="C1077" i="1"/>
  <c r="C1393" i="1"/>
  <c r="C1072" i="1"/>
  <c r="B1527" i="3"/>
  <c r="C1527" i="3"/>
  <c r="D1527" i="3"/>
  <c r="E1527" i="3"/>
  <c r="F1527" i="3"/>
  <c r="G1527" i="3"/>
  <c r="H1527" i="3"/>
  <c r="I1527" i="3"/>
  <c r="B1132" i="3"/>
  <c r="D1132" i="3"/>
  <c r="C1132" i="3"/>
  <c r="E1132" i="3"/>
  <c r="F1132" i="3"/>
  <c r="G1132" i="3"/>
  <c r="I1132" i="3"/>
  <c r="H1132" i="3"/>
  <c r="C1185" i="1"/>
  <c r="C1265" i="1"/>
  <c r="B1507" i="3"/>
  <c r="C1507" i="3"/>
  <c r="D1507" i="3"/>
  <c r="E1507" i="3"/>
  <c r="F1507" i="3"/>
  <c r="G1507" i="3"/>
  <c r="H1507" i="3"/>
  <c r="I1507" i="3"/>
  <c r="B1007" i="3"/>
  <c r="C1007" i="3"/>
  <c r="D1007" i="3"/>
  <c r="E1007" i="3"/>
  <c r="F1007" i="3"/>
  <c r="G1007" i="3"/>
  <c r="H1007" i="3"/>
  <c r="I1007" i="3"/>
  <c r="B1208" i="3"/>
  <c r="C1208" i="3"/>
  <c r="D1208" i="3"/>
  <c r="E1208" i="3"/>
  <c r="F1208" i="3"/>
  <c r="G1208" i="3"/>
  <c r="H1208" i="3"/>
  <c r="I1208" i="3"/>
  <c r="C1213" i="1"/>
  <c r="B909" i="3"/>
  <c r="C909" i="3"/>
  <c r="D909" i="3"/>
  <c r="E909" i="3"/>
  <c r="F909" i="3"/>
  <c r="G909" i="3"/>
  <c r="H909" i="3"/>
  <c r="I909" i="3"/>
  <c r="C1461" i="3"/>
  <c r="B1611" i="3"/>
  <c r="C1611" i="3"/>
  <c r="D1611" i="3"/>
  <c r="E1611" i="3"/>
  <c r="G1611" i="3"/>
  <c r="F1611" i="3"/>
  <c r="H1611" i="3"/>
  <c r="I1611" i="3"/>
  <c r="C1256" i="1"/>
  <c r="B1307" i="3"/>
  <c r="C1307" i="3"/>
  <c r="D1307" i="3"/>
  <c r="E1307" i="3"/>
  <c r="G1307" i="3"/>
  <c r="F1307" i="3"/>
  <c r="I1307" i="3"/>
  <c r="H1307" i="3"/>
  <c r="B1298" i="3"/>
  <c r="C1298" i="3"/>
  <c r="D1298" i="3"/>
  <c r="E1298" i="3"/>
  <c r="F1298" i="3"/>
  <c r="G1298" i="3"/>
  <c r="H1298" i="3"/>
  <c r="I1298" i="3"/>
  <c r="B1729" i="3"/>
  <c r="D1729" i="3"/>
  <c r="C1729" i="3"/>
  <c r="E1729" i="3"/>
  <c r="F1729" i="3"/>
  <c r="G1729" i="3"/>
  <c r="H1729" i="3"/>
  <c r="I1729" i="3"/>
  <c r="B1122" i="3"/>
  <c r="C1122" i="3"/>
  <c r="D1122" i="3"/>
  <c r="F1122" i="3"/>
  <c r="E1122" i="3"/>
  <c r="G1122" i="3"/>
  <c r="H1122" i="3"/>
  <c r="I1122" i="3"/>
  <c r="B1636" i="3"/>
  <c r="C1636" i="3"/>
  <c r="D1636" i="3"/>
  <c r="E1636" i="3"/>
  <c r="F1636" i="3"/>
  <c r="G1636" i="3"/>
  <c r="H1636" i="3"/>
  <c r="I1636" i="3"/>
  <c r="B1314" i="3"/>
  <c r="C1314" i="3"/>
  <c r="D1314" i="3"/>
  <c r="E1314" i="3"/>
  <c r="F1314" i="3"/>
  <c r="G1314" i="3"/>
  <c r="H1314" i="3"/>
  <c r="I1314" i="3"/>
  <c r="C1175" i="1"/>
  <c r="B1224" i="3"/>
  <c r="C1224" i="3"/>
  <c r="D1224" i="3"/>
  <c r="E1224" i="3"/>
  <c r="F1224" i="3"/>
  <c r="G1224" i="3"/>
  <c r="H1224" i="3"/>
  <c r="I1224" i="3"/>
  <c r="B1242" i="3"/>
  <c r="C1242" i="3"/>
  <c r="D1242" i="3"/>
  <c r="F1242" i="3"/>
  <c r="E1242" i="3"/>
  <c r="G1242" i="3"/>
  <c r="H1242" i="3"/>
  <c r="I1242" i="3"/>
  <c r="C1594" i="1"/>
  <c r="B1196" i="3"/>
  <c r="D1196" i="3"/>
  <c r="C1196" i="3"/>
  <c r="E1196" i="3"/>
  <c r="F1196" i="3"/>
  <c r="G1196" i="3"/>
  <c r="I1196" i="3"/>
  <c r="H1196" i="3"/>
  <c r="C1092" i="1"/>
  <c r="C1563" i="3"/>
  <c r="B1717" i="3"/>
  <c r="C1717" i="3"/>
  <c r="E1717" i="3"/>
  <c r="D1717" i="3"/>
  <c r="F1717" i="3"/>
  <c r="H1717" i="3"/>
  <c r="G1717" i="3"/>
  <c r="I1717" i="3"/>
  <c r="B1679" i="3"/>
  <c r="C1679" i="3"/>
  <c r="D1679" i="3"/>
  <c r="E1679" i="3"/>
  <c r="F1679" i="3"/>
  <c r="G1679" i="3"/>
  <c r="H1679" i="3"/>
  <c r="I1679" i="3"/>
  <c r="B1617" i="3"/>
  <c r="C1617" i="3"/>
  <c r="D1617" i="3"/>
  <c r="E1617" i="3"/>
  <c r="F1617" i="3"/>
  <c r="G1617" i="3"/>
  <c r="H1617" i="3"/>
  <c r="I1617" i="3"/>
  <c r="C1218" i="1"/>
  <c r="B1493" i="3"/>
  <c r="C1493" i="3"/>
  <c r="D1493" i="3"/>
  <c r="E1493" i="3"/>
  <c r="F1493" i="3"/>
  <c r="H1493" i="3"/>
  <c r="G1493" i="3"/>
  <c r="I1493" i="3"/>
  <c r="C1745" i="1"/>
  <c r="C1257" i="1"/>
  <c r="B1580" i="3"/>
  <c r="C1580" i="3"/>
  <c r="D1580" i="3"/>
  <c r="E1580" i="3"/>
  <c r="F1580" i="3"/>
  <c r="G1580" i="3"/>
  <c r="H1580" i="3"/>
  <c r="I1580" i="3"/>
  <c r="B1525" i="3"/>
  <c r="C1525" i="3"/>
  <c r="E1525" i="3"/>
  <c r="D1525" i="3"/>
  <c r="F1525" i="3"/>
  <c r="H1525" i="3"/>
  <c r="G1525" i="3"/>
  <c r="I1525" i="3"/>
  <c r="B1759" i="3"/>
  <c r="C1759" i="3"/>
  <c r="D1759" i="3"/>
  <c r="E1759" i="3"/>
  <c r="F1759" i="3"/>
  <c r="G1759" i="3"/>
  <c r="H1759" i="3"/>
  <c r="I1759" i="3"/>
  <c r="B966" i="3"/>
  <c r="C966" i="3"/>
  <c r="D966" i="3"/>
  <c r="E966" i="3"/>
  <c r="F966" i="3"/>
  <c r="G966" i="3"/>
  <c r="H966" i="3"/>
  <c r="I966" i="3"/>
  <c r="B1444" i="3"/>
  <c r="C1444" i="3"/>
  <c r="D1444" i="3"/>
  <c r="E1444" i="3"/>
  <c r="F1444" i="3"/>
  <c r="G1444" i="3"/>
  <c r="I1444" i="3"/>
  <c r="H1444" i="3"/>
  <c r="B1272" i="3"/>
  <c r="C1272" i="3"/>
  <c r="D1272" i="3"/>
  <c r="E1272" i="3"/>
  <c r="F1272" i="3"/>
  <c r="G1272" i="3"/>
  <c r="H1272" i="3"/>
  <c r="I1272" i="3"/>
  <c r="B1262" i="3"/>
  <c r="C1262" i="3"/>
  <c r="D1262" i="3"/>
  <c r="E1262" i="3"/>
  <c r="F1262" i="3"/>
  <c r="G1262" i="3"/>
  <c r="H1262" i="3"/>
  <c r="I1262" i="3"/>
  <c r="C1250" i="1"/>
  <c r="B1683" i="3"/>
  <c r="C1683" i="3"/>
  <c r="D1683" i="3"/>
  <c r="E1683" i="3"/>
  <c r="F1683" i="3"/>
  <c r="G1683" i="3"/>
  <c r="H1683" i="3"/>
  <c r="I1683" i="3"/>
  <c r="C1191" i="3"/>
  <c r="B1211" i="3"/>
  <c r="C1211" i="3"/>
  <c r="D1211" i="3"/>
  <c r="E1211" i="3"/>
  <c r="F1211" i="3"/>
  <c r="G1211" i="3"/>
  <c r="I1211" i="3"/>
  <c r="H1211" i="3"/>
  <c r="C1671" i="1"/>
  <c r="B1195" i="3"/>
  <c r="C1195" i="3"/>
  <c r="D1195" i="3"/>
  <c r="E1195" i="3"/>
  <c r="F1195" i="3"/>
  <c r="G1195" i="3"/>
  <c r="I1195" i="3"/>
  <c r="H1195" i="3"/>
  <c r="C1226" i="1"/>
  <c r="B1021" i="3"/>
  <c r="C1021" i="3"/>
  <c r="D1021" i="3"/>
  <c r="E1021" i="3"/>
  <c r="F1021" i="3"/>
  <c r="G1021" i="3"/>
  <c r="H1021" i="3"/>
  <c r="I1021" i="3"/>
  <c r="B914" i="3"/>
  <c r="C914" i="3"/>
  <c r="D914" i="3"/>
  <c r="E914" i="3"/>
  <c r="F914" i="3"/>
  <c r="H914" i="3"/>
  <c r="G914" i="3"/>
  <c r="I914" i="3"/>
  <c r="C1287" i="3"/>
  <c r="B1333" i="3"/>
  <c r="C1333" i="3"/>
  <c r="D1333" i="3"/>
  <c r="E1333" i="3"/>
  <c r="F1333" i="3"/>
  <c r="H1333" i="3"/>
  <c r="G1333" i="3"/>
  <c r="I1333" i="3"/>
  <c r="B1169" i="3"/>
  <c r="C1169" i="3"/>
  <c r="D1169" i="3"/>
  <c r="E1169" i="3"/>
  <c r="F1169" i="3"/>
  <c r="G1169" i="3"/>
  <c r="H1169" i="3"/>
  <c r="I1169" i="3"/>
  <c r="C1248" i="1"/>
  <c r="B1293" i="3"/>
  <c r="C1293" i="3"/>
  <c r="D1293" i="3"/>
  <c r="E1293" i="3"/>
  <c r="F1293" i="3"/>
  <c r="H1293" i="3"/>
  <c r="G1293" i="3"/>
  <c r="I1293" i="3"/>
  <c r="B1128" i="3"/>
  <c r="C1128" i="3"/>
  <c r="D1128" i="3"/>
  <c r="E1128" i="3"/>
  <c r="F1128" i="3"/>
  <c r="G1128" i="3"/>
  <c r="H1128" i="3"/>
  <c r="I1128" i="3"/>
  <c r="B1424" i="3"/>
  <c r="C1424" i="3"/>
  <c r="D1424" i="3"/>
  <c r="E1424" i="3"/>
  <c r="F1424" i="3"/>
  <c r="H1424" i="3"/>
  <c r="G1424" i="3"/>
  <c r="I1424" i="3"/>
  <c r="B1470" i="3"/>
  <c r="B1735" i="3"/>
  <c r="C1735" i="3"/>
  <c r="D1735" i="3"/>
  <c r="E1735" i="3"/>
  <c r="F1735" i="3"/>
  <c r="G1735" i="3"/>
  <c r="H1735" i="3"/>
  <c r="I1735" i="3"/>
  <c r="E1095" i="3"/>
  <c r="D1584" i="3"/>
  <c r="E969" i="3"/>
  <c r="C984" i="1"/>
  <c r="B1027" i="3"/>
  <c r="C1027" i="3"/>
  <c r="D1027" i="3"/>
  <c r="E1027" i="3"/>
  <c r="F1027" i="3"/>
  <c r="G1027" i="3"/>
  <c r="H1027" i="3"/>
  <c r="I1027" i="3"/>
  <c r="C1546" i="1"/>
  <c r="D974" i="3"/>
  <c r="D1106" i="3"/>
  <c r="B1388" i="3"/>
  <c r="C1388" i="3"/>
  <c r="D1388" i="3"/>
  <c r="E1388" i="3"/>
  <c r="F1388" i="3"/>
  <c r="G1388" i="3"/>
  <c r="I1388" i="3"/>
  <c r="H1388" i="3"/>
  <c r="C1718" i="1"/>
  <c r="D1550" i="3"/>
  <c r="B1109" i="3"/>
  <c r="C1109" i="3"/>
  <c r="D1109" i="3"/>
  <c r="E1109" i="3"/>
  <c r="F1109" i="3"/>
  <c r="G1109" i="3"/>
  <c r="H1109" i="3"/>
  <c r="I1109" i="3"/>
  <c r="C1593" i="1"/>
  <c r="B922" i="3"/>
  <c r="C922" i="3"/>
  <c r="D922" i="3"/>
  <c r="E922" i="3"/>
  <c r="F922" i="3"/>
  <c r="H922" i="3"/>
  <c r="G922" i="3"/>
  <c r="I922" i="3"/>
  <c r="B958" i="3"/>
  <c r="C958" i="3"/>
  <c r="D958" i="3"/>
  <c r="E958" i="3"/>
  <c r="F958" i="3"/>
  <c r="G958" i="3"/>
  <c r="H958" i="3"/>
  <c r="I958" i="3"/>
  <c r="C1029" i="1"/>
  <c r="B1193" i="3"/>
  <c r="C1193" i="3"/>
  <c r="D1193" i="3"/>
  <c r="E1193" i="3"/>
  <c r="F1193" i="3"/>
  <c r="G1193" i="3"/>
  <c r="H1193" i="3"/>
  <c r="I1193" i="3"/>
  <c r="B1701" i="3"/>
  <c r="C1701" i="3"/>
  <c r="E1701" i="3"/>
  <c r="D1701" i="3"/>
  <c r="F1701" i="3"/>
  <c r="H1701" i="3"/>
  <c r="G1701" i="3"/>
  <c r="I1701" i="3"/>
  <c r="D1590" i="3"/>
  <c r="C943" i="3"/>
  <c r="B944" i="3"/>
  <c r="C944" i="3"/>
  <c r="D944" i="3"/>
  <c r="E944" i="3"/>
  <c r="F944" i="3"/>
  <c r="G944" i="3"/>
  <c r="H944" i="3"/>
  <c r="I944" i="3"/>
  <c r="C1464" i="3"/>
  <c r="C1499" i="3"/>
  <c r="C1509" i="3"/>
  <c r="B1685" i="3"/>
  <c r="C1685" i="3"/>
  <c r="D1685" i="3"/>
  <c r="E1685" i="3"/>
  <c r="F1685" i="3"/>
  <c r="H1685" i="3"/>
  <c r="G1685" i="3"/>
  <c r="I1685" i="3"/>
  <c r="C930" i="1"/>
  <c r="C1039" i="3"/>
  <c r="B1040" i="3"/>
  <c r="D1040" i="3"/>
  <c r="C1040" i="3"/>
  <c r="E1040" i="3"/>
  <c r="F1040" i="3"/>
  <c r="G1040" i="3"/>
  <c r="H1040" i="3"/>
  <c r="I1040" i="3"/>
  <c r="B1545" i="3"/>
  <c r="C1545" i="3"/>
  <c r="D1545" i="3"/>
  <c r="E1545" i="3"/>
  <c r="F1545" i="3"/>
  <c r="G1545" i="3"/>
  <c r="H1545" i="3"/>
  <c r="I1545" i="3"/>
  <c r="C1602" i="3"/>
  <c r="C1146" i="3"/>
  <c r="B1223" i="3"/>
  <c r="C1223" i="3"/>
  <c r="D1223" i="3"/>
  <c r="E1223" i="3"/>
  <c r="F1223" i="3"/>
  <c r="G1223" i="3"/>
  <c r="I1223" i="3"/>
  <c r="H1223" i="3"/>
  <c r="C900" i="1"/>
  <c r="B955" i="3"/>
  <c r="C955" i="3"/>
  <c r="D955" i="3"/>
  <c r="E955" i="3"/>
  <c r="F955" i="3"/>
  <c r="G955" i="3"/>
  <c r="H955" i="3"/>
  <c r="I955" i="3"/>
  <c r="C1266" i="1"/>
  <c r="B1297" i="3"/>
  <c r="C1297" i="3"/>
  <c r="D1297" i="3"/>
  <c r="E1297" i="3"/>
  <c r="F1297" i="3"/>
  <c r="G1297" i="3"/>
  <c r="H1297" i="3"/>
  <c r="I1297" i="3"/>
  <c r="B940" i="3"/>
  <c r="D940" i="3"/>
  <c r="C940" i="3"/>
  <c r="E940" i="3"/>
  <c r="F940" i="3"/>
  <c r="G940" i="3"/>
  <c r="H940" i="3"/>
  <c r="I940" i="3"/>
  <c r="B1285" i="3"/>
  <c r="C1285" i="3"/>
  <c r="D1285" i="3"/>
  <c r="E1285" i="3"/>
  <c r="F1285" i="3"/>
  <c r="H1285" i="3"/>
  <c r="G1285" i="3"/>
  <c r="I1285" i="3"/>
  <c r="B1435" i="3"/>
  <c r="C1435" i="3"/>
  <c r="D1435" i="3"/>
  <c r="E1435" i="3"/>
  <c r="G1435" i="3"/>
  <c r="F1435" i="3"/>
  <c r="I1435" i="3"/>
  <c r="H1435" i="3"/>
  <c r="D1294" i="3"/>
  <c r="B1363" i="3"/>
  <c r="C1363" i="3"/>
  <c r="D1363" i="3"/>
  <c r="E1363" i="3"/>
  <c r="F1363" i="3"/>
  <c r="G1363" i="3"/>
  <c r="I1363" i="3"/>
  <c r="H1363" i="3"/>
  <c r="B1644" i="3"/>
  <c r="C1644" i="3"/>
  <c r="D1644" i="3"/>
  <c r="E1644" i="3"/>
  <c r="F1644" i="3"/>
  <c r="G1644" i="3"/>
  <c r="H1644" i="3"/>
  <c r="I1644" i="3"/>
  <c r="C1259" i="1"/>
  <c r="C1691" i="1"/>
  <c r="B1722" i="3"/>
  <c r="C1722" i="3"/>
  <c r="D1722" i="3"/>
  <c r="E1722" i="3"/>
  <c r="F1722" i="3"/>
  <c r="G1722" i="3"/>
  <c r="H1722" i="3"/>
  <c r="I1722" i="3"/>
  <c r="B1734" i="3"/>
  <c r="B1528" i="3"/>
  <c r="C1528" i="3"/>
  <c r="D1528" i="3"/>
  <c r="E1528" i="3"/>
  <c r="F1528" i="3"/>
  <c r="G1528" i="3"/>
  <c r="H1528" i="3"/>
  <c r="I1528" i="3"/>
  <c r="B1173" i="3"/>
  <c r="C1173" i="3"/>
  <c r="D1173" i="3"/>
  <c r="E1173" i="3"/>
  <c r="F1173" i="3"/>
  <c r="G1173" i="3"/>
  <c r="H1173" i="3"/>
  <c r="I1173" i="3"/>
  <c r="D1057" i="3"/>
  <c r="C1080" i="1"/>
  <c r="C1094" i="3"/>
  <c r="B1405" i="3"/>
  <c r="C1405" i="3"/>
  <c r="D1405" i="3"/>
  <c r="E1405" i="3"/>
  <c r="F1405" i="3"/>
  <c r="H1405" i="3"/>
  <c r="G1405" i="3"/>
  <c r="I1405" i="3"/>
  <c r="B1204" i="3"/>
  <c r="C1204" i="3"/>
  <c r="D1204" i="3"/>
  <c r="E1204" i="3"/>
  <c r="F1204" i="3"/>
  <c r="G1204" i="3"/>
  <c r="I1204" i="3"/>
  <c r="H1204" i="3"/>
  <c r="C923" i="1"/>
  <c r="B1222" i="3"/>
  <c r="C1222" i="3"/>
  <c r="D1222" i="3"/>
  <c r="E1222" i="3"/>
  <c r="F1222" i="3"/>
  <c r="G1222" i="3"/>
  <c r="H1222" i="3"/>
  <c r="I1222" i="3"/>
  <c r="E1386" i="3"/>
  <c r="C1613" i="1"/>
  <c r="B1228" i="3"/>
  <c r="C1228" i="3"/>
  <c r="D1228" i="3"/>
  <c r="E1228" i="3"/>
  <c r="F1228" i="3"/>
  <c r="G1228" i="3"/>
  <c r="I1228" i="3"/>
  <c r="H1228" i="3"/>
  <c r="B1442" i="3"/>
  <c r="C1442" i="3"/>
  <c r="D1442" i="3"/>
  <c r="E1442" i="3"/>
  <c r="F1442" i="3"/>
  <c r="G1442" i="3"/>
  <c r="H1442" i="3"/>
  <c r="I1442" i="3"/>
  <c r="C1071" i="3"/>
  <c r="B1170" i="3"/>
  <c r="C1170" i="3"/>
  <c r="D1170" i="3"/>
  <c r="E1170" i="3"/>
  <c r="F1170" i="3"/>
  <c r="G1170" i="3"/>
  <c r="H1170" i="3"/>
  <c r="I1170" i="3"/>
  <c r="C1309" i="1"/>
  <c r="C1624" i="1"/>
  <c r="B910" i="3"/>
  <c r="D910" i="3"/>
  <c r="C910" i="3"/>
  <c r="E910" i="3"/>
  <c r="F910" i="3"/>
  <c r="G910" i="3"/>
  <c r="H910" i="3"/>
  <c r="I910" i="3"/>
  <c r="B1145" i="3"/>
  <c r="C1145" i="3"/>
  <c r="D1145" i="3"/>
  <c r="E1145" i="3"/>
  <c r="F1145" i="3"/>
  <c r="G1145" i="3"/>
  <c r="H1145" i="3"/>
  <c r="I1145" i="3"/>
  <c r="C1743" i="1"/>
  <c r="B1468" i="3"/>
  <c r="C1468" i="3"/>
  <c r="D1468" i="3"/>
  <c r="E1468" i="3"/>
  <c r="F1468" i="3"/>
  <c r="G1468" i="3"/>
  <c r="I1468" i="3"/>
  <c r="H1468" i="3"/>
  <c r="C1425" i="1"/>
  <c r="B1675" i="3"/>
  <c r="C1675" i="3"/>
  <c r="D1675" i="3"/>
  <c r="E1675" i="3"/>
  <c r="F1675" i="3"/>
  <c r="G1675" i="3"/>
  <c r="H1675" i="3"/>
  <c r="I1675" i="3"/>
  <c r="B1188" i="3"/>
  <c r="C1188" i="3"/>
  <c r="D1188" i="3"/>
  <c r="E1188" i="3"/>
  <c r="F1188" i="3"/>
  <c r="G1188" i="3"/>
  <c r="I1188" i="3"/>
  <c r="H1188" i="3"/>
  <c r="C1750" i="1"/>
  <c r="B1361" i="3"/>
  <c r="C1361" i="3"/>
  <c r="D1361" i="3"/>
  <c r="E1361" i="3"/>
  <c r="F1361" i="3"/>
  <c r="G1361" i="3"/>
  <c r="H1361" i="3"/>
  <c r="I1361" i="3"/>
  <c r="C1513" i="1"/>
  <c r="D1696" i="3"/>
  <c r="B1761" i="3"/>
  <c r="D1761" i="3"/>
  <c r="C1761" i="3"/>
  <c r="E1761" i="3"/>
  <c r="F1761" i="3"/>
  <c r="G1761" i="3"/>
  <c r="H1761" i="3"/>
  <c r="I1761" i="3"/>
  <c r="C1114" i="3"/>
  <c r="B1162" i="3"/>
  <c r="C1162" i="3"/>
  <c r="D1162" i="3"/>
  <c r="E1162" i="3"/>
  <c r="F1162" i="3"/>
  <c r="G1162" i="3"/>
  <c r="H1162" i="3"/>
  <c r="I1162" i="3"/>
  <c r="C1661" i="3"/>
  <c r="B1665" i="3"/>
  <c r="D1665" i="3"/>
  <c r="C1665" i="3"/>
  <c r="E1665" i="3"/>
  <c r="F1665" i="3"/>
  <c r="G1665" i="3"/>
  <c r="H1665" i="3"/>
  <c r="I1665" i="3"/>
  <c r="B1694" i="3"/>
  <c r="C1638" i="1"/>
  <c r="C901" i="1"/>
  <c r="C1296" i="1"/>
  <c r="C1140" i="1"/>
  <c r="C1492" i="1"/>
  <c r="C1751" i="1"/>
  <c r="B1362" i="3"/>
  <c r="C1362" i="3"/>
  <c r="D1362" i="3"/>
  <c r="E1362" i="3"/>
  <c r="F1362" i="3"/>
  <c r="G1362" i="3"/>
  <c r="H1362" i="3"/>
  <c r="I1362" i="3"/>
  <c r="C960" i="1"/>
  <c r="B1093" i="3"/>
  <c r="C1093" i="3"/>
  <c r="D1093" i="3"/>
  <c r="E1093" i="3"/>
  <c r="F1093" i="3"/>
  <c r="G1093" i="3"/>
  <c r="H1093" i="3"/>
  <c r="I1093" i="3"/>
  <c r="B1185" i="3"/>
  <c r="C1185" i="3"/>
  <c r="D1185" i="3"/>
  <c r="E1185" i="3"/>
  <c r="F1185" i="3"/>
  <c r="G1185" i="3"/>
  <c r="H1185" i="3"/>
  <c r="I1185" i="3"/>
  <c r="C1279" i="1"/>
  <c r="B1328" i="3"/>
  <c r="C1328" i="3"/>
  <c r="D1328" i="3"/>
  <c r="E1328" i="3"/>
  <c r="F1328" i="3"/>
  <c r="H1328" i="3"/>
  <c r="G1328" i="3"/>
  <c r="I1328" i="3"/>
  <c r="B1481" i="3"/>
  <c r="C1481" i="3"/>
  <c r="D1481" i="3"/>
  <c r="E1481" i="3"/>
  <c r="F1481" i="3"/>
  <c r="G1481" i="3"/>
  <c r="H1481" i="3"/>
  <c r="I1481" i="3"/>
  <c r="B965" i="3"/>
  <c r="D965" i="3"/>
  <c r="C965" i="3"/>
  <c r="E965" i="3"/>
  <c r="F965" i="3"/>
  <c r="G965" i="3"/>
  <c r="H965" i="3"/>
  <c r="I965" i="3"/>
  <c r="C987" i="1"/>
  <c r="B1213" i="3"/>
  <c r="C1213" i="3"/>
  <c r="D1213" i="3"/>
  <c r="E1213" i="3"/>
  <c r="F1213" i="3"/>
  <c r="G1213" i="3"/>
  <c r="H1213" i="3"/>
  <c r="I1213" i="3"/>
  <c r="B1439" i="3"/>
  <c r="C1439" i="3"/>
  <c r="D1439" i="3"/>
  <c r="E1439" i="3"/>
  <c r="G1439" i="3"/>
  <c r="F1439" i="3"/>
  <c r="I1439" i="3"/>
  <c r="H1439" i="3"/>
  <c r="B1256" i="3"/>
  <c r="C1256" i="3"/>
  <c r="D1256" i="3"/>
  <c r="E1256" i="3"/>
  <c r="F1256" i="3"/>
  <c r="G1256" i="3"/>
  <c r="H1256" i="3"/>
  <c r="I1256" i="3"/>
  <c r="B1410" i="3"/>
  <c r="C1410" i="3"/>
  <c r="D1410" i="3"/>
  <c r="E1410" i="3"/>
  <c r="F1410" i="3"/>
  <c r="G1410" i="3"/>
  <c r="H1410" i="3"/>
  <c r="I1410" i="3"/>
  <c r="B1087" i="3"/>
  <c r="D1087" i="3"/>
  <c r="C1087" i="3"/>
  <c r="E1087" i="3"/>
  <c r="F1087" i="3"/>
  <c r="G1087" i="3"/>
  <c r="I1087" i="3"/>
  <c r="H1087" i="3"/>
  <c r="B1600" i="3"/>
  <c r="C1600" i="3"/>
  <c r="E1600" i="3"/>
  <c r="D1600" i="3"/>
  <c r="F1600" i="3"/>
  <c r="H1600" i="3"/>
  <c r="G1600" i="3"/>
  <c r="I1600" i="3"/>
  <c r="B1235" i="3"/>
  <c r="C1235" i="3"/>
  <c r="D1235" i="3"/>
  <c r="E1235" i="3"/>
  <c r="F1235" i="3"/>
  <c r="G1235" i="3"/>
  <c r="I1235" i="3"/>
  <c r="H1235" i="3"/>
  <c r="B1175" i="3"/>
  <c r="C1175" i="3"/>
  <c r="D1175" i="3"/>
  <c r="E1175" i="3"/>
  <c r="F1175" i="3"/>
  <c r="G1175" i="3"/>
  <c r="I1175" i="3"/>
  <c r="H1175" i="3"/>
  <c r="C1203" i="1"/>
  <c r="B1206" i="3"/>
  <c r="C1206" i="3"/>
  <c r="D1206" i="3"/>
  <c r="E1206" i="3"/>
  <c r="F1206" i="3"/>
  <c r="G1206" i="3"/>
  <c r="H1206" i="3"/>
  <c r="I1206" i="3"/>
  <c r="B1017" i="3"/>
  <c r="C1017" i="3"/>
  <c r="D1017" i="3"/>
  <c r="E1017" i="3"/>
  <c r="F1017" i="3"/>
  <c r="G1017" i="3"/>
  <c r="H1017" i="3"/>
  <c r="I1017" i="3"/>
  <c r="C1288" i="1"/>
  <c r="C1310" i="3"/>
  <c r="B1486" i="3"/>
  <c r="C1486" i="3"/>
  <c r="D1486" i="3"/>
  <c r="E1486" i="3"/>
  <c r="F1486" i="3"/>
  <c r="H1486" i="3"/>
  <c r="G1486" i="3"/>
  <c r="I1486" i="3"/>
  <c r="B1563" i="3"/>
  <c r="B1491" i="3"/>
  <c r="C1491" i="3"/>
  <c r="D1491" i="3"/>
  <c r="E1491" i="3"/>
  <c r="F1491" i="3"/>
  <c r="G1491" i="3"/>
  <c r="H1491" i="3"/>
  <c r="I1491" i="3"/>
  <c r="C1471" i="1"/>
  <c r="D1517" i="3"/>
  <c r="C1522" i="1"/>
  <c r="C1536" i="3"/>
  <c r="B1542" i="3"/>
  <c r="C1542" i="3"/>
  <c r="D1542" i="3"/>
  <c r="E1542" i="3"/>
  <c r="F1542" i="3"/>
  <c r="G1542" i="3"/>
  <c r="H1542" i="3"/>
  <c r="I1542" i="3"/>
  <c r="C1349" i="1"/>
  <c r="B1445" i="3"/>
  <c r="C1445" i="3"/>
  <c r="E1445" i="3"/>
  <c r="D1445" i="3"/>
  <c r="F1445" i="3"/>
  <c r="H1445" i="3"/>
  <c r="G1445" i="3"/>
  <c r="I1445" i="3"/>
  <c r="B1295" i="3"/>
  <c r="C1295" i="3"/>
  <c r="D1295" i="3"/>
  <c r="E1295" i="3"/>
  <c r="G1295" i="3"/>
  <c r="F1295" i="3"/>
  <c r="I1295" i="3"/>
  <c r="H1295" i="3"/>
  <c r="C1556" i="3"/>
  <c r="B1557" i="3"/>
  <c r="C1557" i="3"/>
  <c r="D1557" i="3"/>
  <c r="E1557" i="3"/>
  <c r="F1557" i="3"/>
  <c r="H1557" i="3"/>
  <c r="G1557" i="3"/>
  <c r="I1557" i="3"/>
  <c r="C1155" i="1"/>
  <c r="C1453" i="3"/>
  <c r="B1454" i="3"/>
  <c r="C1454" i="3"/>
  <c r="D1454" i="3"/>
  <c r="E1454" i="3"/>
  <c r="F1454" i="3"/>
  <c r="H1454" i="3"/>
  <c r="G1454" i="3"/>
  <c r="I1454" i="3"/>
  <c r="C1172" i="1"/>
  <c r="C1482" i="1"/>
  <c r="C957" i="1"/>
  <c r="B1260" i="3"/>
  <c r="D1260" i="3"/>
  <c r="C1260" i="3"/>
  <c r="E1260" i="3"/>
  <c r="F1260" i="3"/>
  <c r="G1260" i="3"/>
  <c r="I1260" i="3"/>
  <c r="H1260" i="3"/>
  <c r="B1179" i="3"/>
  <c r="C1179" i="3"/>
  <c r="D1179" i="3"/>
  <c r="E1179" i="3"/>
  <c r="F1179" i="3"/>
  <c r="G1179" i="3"/>
  <c r="I1179" i="3"/>
  <c r="H1179" i="3"/>
  <c r="B1056" i="3"/>
  <c r="C1056" i="3"/>
  <c r="D1056" i="3"/>
  <c r="E1056" i="3"/>
  <c r="F1056" i="3"/>
  <c r="G1056" i="3"/>
  <c r="H1056" i="3"/>
  <c r="I1056" i="3"/>
  <c r="C1332" i="3"/>
  <c r="B1332" i="3"/>
  <c r="D1332" i="3"/>
  <c r="E1332" i="3"/>
  <c r="F1332" i="3"/>
  <c r="G1332" i="3"/>
  <c r="I1332" i="3"/>
  <c r="H1332" i="3"/>
  <c r="B1526" i="3"/>
  <c r="E1096" i="3"/>
  <c r="C1177" i="1"/>
  <c r="B1250" i="3"/>
  <c r="C1250" i="3"/>
  <c r="D1250" i="3"/>
  <c r="F1250" i="3"/>
  <c r="E1250" i="3"/>
  <c r="G1250" i="3"/>
  <c r="H1250" i="3"/>
  <c r="I1250" i="3"/>
  <c r="B1337" i="3"/>
  <c r="B1730" i="3"/>
  <c r="C1730" i="3"/>
  <c r="D1730" i="3"/>
  <c r="E1730" i="3"/>
  <c r="F1730" i="3"/>
  <c r="G1730" i="3"/>
  <c r="H1730" i="3"/>
  <c r="I1730" i="3"/>
  <c r="B1153" i="3"/>
  <c r="C1153" i="3"/>
  <c r="D1153" i="3"/>
  <c r="E1153" i="3"/>
  <c r="F1153" i="3"/>
  <c r="G1153" i="3"/>
  <c r="H1153" i="3"/>
  <c r="I1153" i="3"/>
  <c r="C926" i="1"/>
  <c r="B1103" i="3"/>
  <c r="C1103" i="3"/>
  <c r="D1103" i="3"/>
  <c r="E1103" i="3"/>
  <c r="F1103" i="3"/>
  <c r="G1103" i="3"/>
  <c r="I1103" i="3"/>
  <c r="H1103" i="3"/>
  <c r="C1472" i="1"/>
  <c r="B1561" i="3"/>
  <c r="C1561" i="3"/>
  <c r="D1561" i="3"/>
  <c r="E1561" i="3"/>
  <c r="F1561" i="3"/>
  <c r="G1561" i="3"/>
  <c r="H1561" i="3"/>
  <c r="I1561" i="3"/>
  <c r="C1449" i="1"/>
  <c r="B949" i="3"/>
  <c r="C949" i="3"/>
  <c r="D949" i="3"/>
  <c r="E949" i="3"/>
  <c r="F949" i="3"/>
  <c r="G949" i="3"/>
  <c r="H949" i="3"/>
  <c r="I949" i="3"/>
  <c r="C1254" i="1"/>
  <c r="C1277" i="1"/>
  <c r="B1284" i="3"/>
  <c r="C1284" i="3"/>
  <c r="D1284" i="3"/>
  <c r="E1284" i="3"/>
  <c r="F1284" i="3"/>
  <c r="G1284" i="3"/>
  <c r="I1284" i="3"/>
  <c r="H1284" i="3"/>
  <c r="B1287" i="3"/>
  <c r="B1702" i="3"/>
  <c r="C1702" i="3"/>
  <c r="D1702" i="3"/>
  <c r="E1702" i="3"/>
  <c r="F1702" i="3"/>
  <c r="H1702" i="3"/>
  <c r="G1702" i="3"/>
  <c r="I1702" i="3"/>
  <c r="B1248" i="3"/>
  <c r="C1248" i="3"/>
  <c r="D1248" i="3"/>
  <c r="E1248" i="3"/>
  <c r="F1248" i="3"/>
  <c r="G1248" i="3"/>
  <c r="H1248" i="3"/>
  <c r="I1248" i="3"/>
  <c r="B1037" i="3"/>
  <c r="C1037" i="3"/>
  <c r="D1037" i="3"/>
  <c r="E1037" i="3"/>
  <c r="F1037" i="3"/>
  <c r="G1037" i="3"/>
  <c r="H1037" i="3"/>
  <c r="I1037" i="3"/>
  <c r="B1329" i="3"/>
  <c r="C1329" i="3"/>
  <c r="D1329" i="3"/>
  <c r="E1329" i="3"/>
  <c r="F1329" i="3"/>
  <c r="G1329" i="3"/>
  <c r="H1329" i="3"/>
  <c r="I1329" i="3"/>
  <c r="C1637" i="1"/>
  <c r="C1237" i="1"/>
  <c r="C1352" i="1"/>
  <c r="B1620" i="3"/>
  <c r="C1620" i="3"/>
  <c r="D1620" i="3"/>
  <c r="E1620" i="3"/>
  <c r="F1620" i="3"/>
  <c r="G1620" i="3"/>
  <c r="H1620" i="3"/>
  <c r="I1620" i="3"/>
  <c r="D1095" i="3"/>
  <c r="C1446" i="3"/>
  <c r="B1494" i="3"/>
  <c r="C1494" i="3"/>
  <c r="D1494" i="3"/>
  <c r="E1494" i="3"/>
  <c r="F1494" i="3"/>
  <c r="G1494" i="3"/>
  <c r="H1494" i="3"/>
  <c r="I1494" i="3"/>
  <c r="B1588" i="3"/>
  <c r="C1588" i="3"/>
  <c r="D1588" i="3"/>
  <c r="E1588" i="3"/>
  <c r="F1588" i="3"/>
  <c r="G1588" i="3"/>
  <c r="H1588" i="3"/>
  <c r="I1588" i="3"/>
  <c r="C1390" i="1"/>
  <c r="D969" i="3"/>
  <c r="B984" i="3"/>
  <c r="C984" i="3"/>
  <c r="D984" i="3"/>
  <c r="E984" i="3"/>
  <c r="F984" i="3"/>
  <c r="G984" i="3"/>
  <c r="H984" i="3"/>
  <c r="I984" i="3"/>
  <c r="B979" i="3"/>
  <c r="C979" i="3"/>
  <c r="D979" i="3"/>
  <c r="E979" i="3"/>
  <c r="F979" i="3"/>
  <c r="G979" i="3"/>
  <c r="H979" i="3"/>
  <c r="I979" i="3"/>
  <c r="C1106" i="3"/>
  <c r="B1234" i="3"/>
  <c r="C1234" i="3"/>
  <c r="D1234" i="3"/>
  <c r="E1234" i="3"/>
  <c r="F1234" i="3"/>
  <c r="G1234" i="3"/>
  <c r="H1234" i="3"/>
  <c r="I1234" i="3"/>
  <c r="B1358" i="3"/>
  <c r="D1358" i="3"/>
  <c r="C1358" i="3"/>
  <c r="E1358" i="3"/>
  <c r="F1358" i="3"/>
  <c r="H1358" i="3"/>
  <c r="G1358" i="3"/>
  <c r="I1358" i="3"/>
  <c r="C1550" i="3"/>
  <c r="B986" i="3"/>
  <c r="C986" i="3"/>
  <c r="D986" i="3"/>
  <c r="E986" i="3"/>
  <c r="F986" i="3"/>
  <c r="H986" i="3"/>
  <c r="G986" i="3"/>
  <c r="I986" i="3"/>
  <c r="B1764" i="3"/>
  <c r="C1764" i="3"/>
  <c r="D1764" i="3"/>
  <c r="E1764" i="3"/>
  <c r="F1764" i="3"/>
  <c r="G1764" i="3"/>
  <c r="H1764" i="3"/>
  <c r="I1764" i="3"/>
  <c r="C1346" i="1"/>
  <c r="B1541" i="3"/>
  <c r="C1541" i="3"/>
  <c r="E1541" i="3"/>
  <c r="D1541" i="3"/>
  <c r="F1541" i="3"/>
  <c r="H1541" i="3"/>
  <c r="G1541" i="3"/>
  <c r="I1541" i="3"/>
  <c r="B1029" i="3"/>
  <c r="D1029" i="3"/>
  <c r="C1029" i="3"/>
  <c r="E1029" i="3"/>
  <c r="F1029" i="3"/>
  <c r="G1029" i="3"/>
  <c r="H1029" i="3"/>
  <c r="I1029" i="3"/>
  <c r="C1335" i="1"/>
  <c r="C1081" i="1"/>
  <c r="B1356" i="3"/>
  <c r="C1356" i="3"/>
  <c r="D1356" i="3"/>
  <c r="E1356" i="3"/>
  <c r="F1356" i="3"/>
  <c r="G1356" i="3"/>
  <c r="I1356" i="3"/>
  <c r="H1356" i="3"/>
  <c r="C1389" i="3"/>
  <c r="C1590" i="3"/>
  <c r="B1599" i="3"/>
  <c r="C1599" i="3"/>
  <c r="D1599" i="3"/>
  <c r="E1599" i="3"/>
  <c r="G1599" i="3"/>
  <c r="F1599" i="3"/>
  <c r="H1599" i="3"/>
  <c r="I1599" i="3"/>
  <c r="B1419" i="3"/>
  <c r="C1419" i="3"/>
  <c r="D1419" i="3"/>
  <c r="E1419" i="3"/>
  <c r="G1419" i="3"/>
  <c r="F1419" i="3"/>
  <c r="I1419" i="3"/>
  <c r="H1419" i="3"/>
  <c r="D1171" i="3"/>
  <c r="C930" i="3"/>
  <c r="B930" i="3"/>
  <c r="D930" i="3"/>
  <c r="E930" i="3"/>
  <c r="F930" i="3"/>
  <c r="H930" i="3"/>
  <c r="G930" i="3"/>
  <c r="I930" i="3"/>
  <c r="B1519" i="3"/>
  <c r="C1519" i="3"/>
  <c r="D1519" i="3"/>
  <c r="E1519" i="3"/>
  <c r="G1519" i="3"/>
  <c r="F1519" i="3"/>
  <c r="H1519" i="3"/>
  <c r="I1519" i="3"/>
  <c r="B1126" i="3"/>
  <c r="C1126" i="3"/>
  <c r="D1126" i="3"/>
  <c r="E1126" i="3"/>
  <c r="F1126" i="3"/>
  <c r="G1126" i="3"/>
  <c r="H1126" i="3"/>
  <c r="I1126" i="3"/>
  <c r="B904" i="3"/>
  <c r="C904" i="3"/>
  <c r="D904" i="3"/>
  <c r="E904" i="3"/>
  <c r="F904" i="3"/>
  <c r="G904" i="3"/>
  <c r="H904" i="3"/>
  <c r="I904" i="3"/>
  <c r="B1266" i="3"/>
  <c r="C1266" i="3"/>
  <c r="D1266" i="3"/>
  <c r="E1266" i="3"/>
  <c r="F1266" i="3"/>
  <c r="G1266" i="3"/>
  <c r="H1266" i="3"/>
  <c r="I1266" i="3"/>
  <c r="B1411" i="3"/>
  <c r="C1411" i="3"/>
  <c r="D1411" i="3"/>
  <c r="E1411" i="3"/>
  <c r="F1411" i="3"/>
  <c r="G1411" i="3"/>
  <c r="I1411" i="3"/>
  <c r="H1411" i="3"/>
  <c r="B1281" i="3"/>
  <c r="C1281" i="3"/>
  <c r="D1281" i="3"/>
  <c r="E1281" i="3"/>
  <c r="F1281" i="3"/>
  <c r="G1281" i="3"/>
  <c r="H1281" i="3"/>
  <c r="I1281" i="3"/>
  <c r="C942" i="1"/>
  <c r="B1059" i="3"/>
  <c r="C1059" i="3"/>
  <c r="D1059" i="3"/>
  <c r="E1059" i="3"/>
  <c r="F1059" i="3"/>
  <c r="G1059" i="3"/>
  <c r="H1059" i="3"/>
  <c r="I1059" i="3"/>
  <c r="C1294" i="3"/>
  <c r="B1305" i="3"/>
  <c r="C1305" i="3"/>
  <c r="D1305" i="3"/>
  <c r="E1305" i="3"/>
  <c r="F1305" i="3"/>
  <c r="G1305" i="3"/>
  <c r="H1305" i="3"/>
  <c r="I1305" i="3"/>
  <c r="C1379" i="1"/>
  <c r="E1603" i="3"/>
  <c r="B1673" i="3"/>
  <c r="C1673" i="3"/>
  <c r="D1673" i="3"/>
  <c r="E1673" i="3"/>
  <c r="F1673" i="3"/>
  <c r="G1673" i="3"/>
  <c r="H1673" i="3"/>
  <c r="I1673" i="3"/>
  <c r="B1158" i="3"/>
  <c r="C1158" i="3"/>
  <c r="D1158" i="3"/>
  <c r="E1158" i="3"/>
  <c r="F1158" i="3"/>
  <c r="G1158" i="3"/>
  <c r="H1158" i="3"/>
  <c r="I1158" i="3"/>
  <c r="D1324" i="3"/>
  <c r="B1691" i="3"/>
  <c r="C1691" i="3"/>
  <c r="D1691" i="3"/>
  <c r="E1691" i="3"/>
  <c r="F1691" i="3"/>
  <c r="G1691" i="3"/>
  <c r="H1691" i="3"/>
  <c r="I1691" i="3"/>
  <c r="B1500" i="3"/>
  <c r="C1500" i="3"/>
  <c r="D1500" i="3"/>
  <c r="E1500" i="3"/>
  <c r="F1500" i="3"/>
  <c r="G1500" i="3"/>
  <c r="H1500" i="3"/>
  <c r="I1500" i="3"/>
  <c r="E1119" i="3"/>
  <c r="B1152" i="3"/>
  <c r="C1152" i="3"/>
  <c r="D1152" i="3"/>
  <c r="E1152" i="3"/>
  <c r="F1152" i="3"/>
  <c r="G1152" i="3"/>
  <c r="H1152" i="3"/>
  <c r="I1152" i="3"/>
  <c r="C1268" i="1"/>
  <c r="C1384" i="1"/>
  <c r="B1080" i="3"/>
  <c r="C1080" i="3"/>
  <c r="D1080" i="3"/>
  <c r="E1080" i="3"/>
  <c r="F1080" i="3"/>
  <c r="G1080" i="3"/>
  <c r="H1080" i="3"/>
  <c r="I1080" i="3"/>
  <c r="C1616" i="1"/>
  <c r="B905" i="3"/>
  <c r="C905" i="3"/>
  <c r="D905" i="3"/>
  <c r="E905" i="3"/>
  <c r="F905" i="3"/>
  <c r="G905" i="3"/>
  <c r="H905" i="3"/>
  <c r="I905" i="3"/>
  <c r="B999" i="3"/>
  <c r="C999" i="3"/>
  <c r="D999" i="3"/>
  <c r="F999" i="3"/>
  <c r="E999" i="3"/>
  <c r="G999" i="3"/>
  <c r="I999" i="3"/>
  <c r="H999" i="3"/>
  <c r="C1681" i="1"/>
  <c r="C1583" i="1"/>
  <c r="B1613" i="3"/>
  <c r="C1613" i="3"/>
  <c r="D1613" i="3"/>
  <c r="E1613" i="3"/>
  <c r="F1613" i="3"/>
  <c r="H1613" i="3"/>
  <c r="G1613" i="3"/>
  <c r="I1613" i="3"/>
  <c r="C1197" i="1"/>
  <c r="B1383" i="3"/>
  <c r="C1383" i="3"/>
  <c r="D1383" i="3"/>
  <c r="E1383" i="3"/>
  <c r="F1383" i="3"/>
  <c r="G1383" i="3"/>
  <c r="I1383" i="3"/>
  <c r="H1383" i="3"/>
  <c r="E1723" i="3"/>
  <c r="E1571" i="3"/>
  <c r="C1711" i="1"/>
  <c r="B995" i="3"/>
  <c r="C995" i="3"/>
  <c r="D995" i="3"/>
  <c r="E995" i="3"/>
  <c r="F995" i="3"/>
  <c r="G995" i="3"/>
  <c r="H995" i="3"/>
  <c r="I995" i="3"/>
  <c r="D1308" i="3"/>
  <c r="C1420" i="1"/>
  <c r="C1477" i="1"/>
  <c r="B1624" i="3"/>
  <c r="C1624" i="3"/>
  <c r="D1624" i="3"/>
  <c r="E1624" i="3"/>
  <c r="F1624" i="3"/>
  <c r="G1624" i="3"/>
  <c r="H1624" i="3"/>
  <c r="I1624" i="3"/>
  <c r="E1378" i="3"/>
  <c r="C1385" i="1"/>
  <c r="B988" i="3"/>
  <c r="C988" i="3"/>
  <c r="D988" i="3"/>
  <c r="E988" i="3"/>
  <c r="F988" i="3"/>
  <c r="G988" i="3"/>
  <c r="H988" i="3"/>
  <c r="I988" i="3"/>
  <c r="B1690" i="3"/>
  <c r="C1690" i="3"/>
  <c r="D1690" i="3"/>
  <c r="E1690" i="3"/>
  <c r="F1690" i="3"/>
  <c r="G1690" i="3"/>
  <c r="H1690" i="3"/>
  <c r="I1690" i="3"/>
  <c r="B1743" i="3"/>
  <c r="C1743" i="3"/>
  <c r="D1743" i="3"/>
  <c r="E1743" i="3"/>
  <c r="F1743" i="3"/>
  <c r="G1743" i="3"/>
  <c r="I1743" i="3"/>
  <c r="H1743" i="3"/>
  <c r="B1433" i="3"/>
  <c r="C1433" i="3"/>
  <c r="D1433" i="3"/>
  <c r="E1433" i="3"/>
  <c r="F1433" i="3"/>
  <c r="G1433" i="3"/>
  <c r="H1433" i="3"/>
  <c r="I1433" i="3"/>
  <c r="B1219" i="3"/>
  <c r="C1219" i="3"/>
  <c r="D1219" i="3"/>
  <c r="E1219" i="3"/>
  <c r="F1219" i="3"/>
  <c r="G1219" i="3"/>
  <c r="I1219" i="3"/>
  <c r="H1219" i="3"/>
  <c r="C1323" i="1"/>
  <c r="B1159" i="3"/>
  <c r="C1159" i="3"/>
  <c r="D1159" i="3"/>
  <c r="E1159" i="3"/>
  <c r="F1159" i="3"/>
  <c r="G1159" i="3"/>
  <c r="I1159" i="3"/>
  <c r="H1159" i="3"/>
  <c r="C1696" i="3"/>
  <c r="B1707" i="3"/>
  <c r="C1707" i="3"/>
  <c r="D1707" i="3"/>
  <c r="E1707" i="3"/>
  <c r="F1707" i="3"/>
  <c r="G1707" i="3"/>
  <c r="H1707" i="3"/>
  <c r="I1707" i="3"/>
  <c r="D1009" i="3"/>
  <c r="B1032" i="3"/>
  <c r="D1032" i="3"/>
  <c r="C1032" i="3"/>
  <c r="E1032" i="3"/>
  <c r="F1032" i="3"/>
  <c r="G1032" i="3"/>
  <c r="H1032" i="3"/>
  <c r="I1032" i="3"/>
  <c r="B1654" i="3"/>
  <c r="C1654" i="3"/>
  <c r="D1654" i="3"/>
  <c r="E1654" i="3"/>
  <c r="F1654" i="3"/>
  <c r="H1654" i="3"/>
  <c r="G1654" i="3"/>
  <c r="I1654" i="3"/>
  <c r="C1015" i="1"/>
  <c r="C1073" i="1"/>
  <c r="C1430" i="1"/>
  <c r="C1646" i="1"/>
  <c r="C1754" i="1"/>
  <c r="B1240" i="3"/>
  <c r="C1240" i="3"/>
  <c r="D1240" i="3"/>
  <c r="E1240" i="3"/>
  <c r="F1240" i="3"/>
  <c r="G1240" i="3"/>
  <c r="H1240" i="3"/>
  <c r="I1240" i="3"/>
  <c r="C1275" i="1"/>
  <c r="B960" i="3"/>
  <c r="C960" i="3"/>
  <c r="D960" i="3"/>
  <c r="E960" i="3"/>
  <c r="F960" i="3"/>
  <c r="G960" i="3"/>
  <c r="H960" i="3"/>
  <c r="I960" i="3"/>
  <c r="B1209" i="3"/>
  <c r="C1209" i="3"/>
  <c r="D1209" i="3"/>
  <c r="E1209" i="3"/>
  <c r="F1209" i="3"/>
  <c r="G1209" i="3"/>
  <c r="H1209" i="3"/>
  <c r="I1209" i="3"/>
  <c r="C1300" i="1"/>
  <c r="E1156" i="3"/>
  <c r="B1279" i="3"/>
  <c r="C1279" i="3"/>
  <c r="D1279" i="3"/>
  <c r="E1279" i="3"/>
  <c r="G1279" i="3"/>
  <c r="F1279" i="3"/>
  <c r="I1279" i="3"/>
  <c r="H1279" i="3"/>
  <c r="B1415" i="3"/>
  <c r="C1415" i="3"/>
  <c r="D1415" i="3"/>
  <c r="E1415" i="3"/>
  <c r="F1415" i="3"/>
  <c r="G1415" i="3"/>
  <c r="I1415" i="3"/>
  <c r="H1415" i="3"/>
  <c r="B929" i="3"/>
  <c r="C929" i="3"/>
  <c r="D929" i="3"/>
  <c r="E929" i="3"/>
  <c r="F929" i="3"/>
  <c r="G929" i="3"/>
  <c r="H929" i="3"/>
  <c r="I929" i="3"/>
  <c r="C1639" i="1"/>
  <c r="B1108" i="3"/>
  <c r="C1108" i="3"/>
  <c r="D1108" i="3"/>
  <c r="E1108" i="3"/>
  <c r="F1108" i="3"/>
  <c r="G1108" i="3"/>
  <c r="I1108" i="3"/>
  <c r="H1108" i="3"/>
  <c r="B1426" i="3"/>
  <c r="C1426" i="3"/>
  <c r="D1426" i="3"/>
  <c r="E1426" i="3"/>
  <c r="F1426" i="3"/>
  <c r="G1426" i="3"/>
  <c r="H1426" i="3"/>
  <c r="I1426" i="3"/>
  <c r="B1167" i="3"/>
  <c r="C1167" i="3"/>
  <c r="D1167" i="3"/>
  <c r="E1167" i="3"/>
  <c r="F1167" i="3"/>
  <c r="G1167" i="3"/>
  <c r="I1167" i="3"/>
  <c r="H1167" i="3"/>
  <c r="B1031" i="3"/>
  <c r="D1031" i="3"/>
  <c r="C1031" i="3"/>
  <c r="E1031" i="3"/>
  <c r="F1031" i="3"/>
  <c r="G1031" i="3"/>
  <c r="I1031" i="3"/>
  <c r="H1031" i="3"/>
  <c r="B1350" i="3"/>
  <c r="C1350" i="3"/>
  <c r="D1350" i="3"/>
  <c r="E1350" i="3"/>
  <c r="F1350" i="3"/>
  <c r="G1350" i="3"/>
  <c r="H1350" i="3"/>
  <c r="I1350" i="3"/>
  <c r="C1670" i="1"/>
  <c r="B998" i="3"/>
  <c r="C998" i="3"/>
  <c r="D998" i="3"/>
  <c r="E998" i="3"/>
  <c r="F998" i="3"/>
  <c r="G998" i="3"/>
  <c r="H998" i="3"/>
  <c r="I998" i="3"/>
  <c r="B1283" i="3"/>
  <c r="C1283" i="3"/>
  <c r="D1283" i="3"/>
  <c r="E1283" i="3"/>
  <c r="F1283" i="3"/>
  <c r="G1283" i="3"/>
  <c r="I1283" i="3"/>
  <c r="H1283" i="3"/>
  <c r="C903" i="1"/>
  <c r="B1427" i="3"/>
  <c r="C1427" i="3"/>
  <c r="D1427" i="3"/>
  <c r="E1427" i="3"/>
  <c r="F1427" i="3"/>
  <c r="G1427" i="3"/>
  <c r="I1427" i="3"/>
  <c r="H1427" i="3"/>
  <c r="B1203" i="3"/>
  <c r="C1203" i="3"/>
  <c r="D1203" i="3"/>
  <c r="E1203" i="3"/>
  <c r="F1203" i="3"/>
  <c r="G1203" i="3"/>
  <c r="I1203" i="3"/>
  <c r="H1203" i="3"/>
  <c r="B1739" i="3"/>
  <c r="C1739" i="3"/>
  <c r="D1739" i="3"/>
  <c r="E1739" i="3"/>
  <c r="F1739" i="3"/>
  <c r="G1739" i="3"/>
  <c r="H1739" i="3"/>
  <c r="I1739" i="3"/>
  <c r="C1055" i="3"/>
  <c r="B1092" i="3"/>
  <c r="C1092" i="3"/>
  <c r="D1092" i="3"/>
  <c r="E1092" i="3"/>
  <c r="F1092" i="3"/>
  <c r="G1092" i="3"/>
  <c r="I1092" i="3"/>
  <c r="H1092" i="3"/>
  <c r="B1288" i="3"/>
  <c r="C1288" i="3"/>
  <c r="D1288" i="3"/>
  <c r="E1288" i="3"/>
  <c r="F1288" i="3"/>
  <c r="G1288" i="3"/>
  <c r="H1288" i="3"/>
  <c r="I1288" i="3"/>
  <c r="B1343" i="3"/>
  <c r="C1343" i="3"/>
  <c r="D1343" i="3"/>
  <c r="E1343" i="3"/>
  <c r="G1343" i="3"/>
  <c r="F1343" i="3"/>
  <c r="I1343" i="3"/>
  <c r="H1343" i="3"/>
  <c r="B1456" i="3"/>
  <c r="B1522" i="3"/>
  <c r="C1522" i="3"/>
  <c r="D1522" i="3"/>
  <c r="E1522" i="3"/>
  <c r="F1522" i="3"/>
  <c r="G1522" i="3"/>
  <c r="H1522" i="3"/>
  <c r="I1522" i="3"/>
  <c r="B1349" i="3"/>
  <c r="C1349" i="3"/>
  <c r="E1349" i="3"/>
  <c r="D1349" i="3"/>
  <c r="F1349" i="3"/>
  <c r="H1349" i="3"/>
  <c r="G1349" i="3"/>
  <c r="I1349" i="3"/>
  <c r="C980" i="1"/>
  <c r="C1201" i="1"/>
  <c r="B1257" i="3"/>
  <c r="C1257" i="3"/>
  <c r="D1257" i="3"/>
  <c r="E1257" i="3"/>
  <c r="F1257" i="3"/>
  <c r="G1257" i="3"/>
  <c r="H1257" i="3"/>
  <c r="I1257" i="3"/>
  <c r="C1422" i="3"/>
  <c r="B1422" i="3"/>
  <c r="D1422" i="3"/>
  <c r="E1422" i="3"/>
  <c r="F1422" i="3"/>
  <c r="H1422" i="3"/>
  <c r="G1422" i="3"/>
  <c r="I1422" i="3"/>
  <c r="C1409" i="1"/>
  <c r="E1370" i="3"/>
  <c r="C1380" i="1"/>
  <c r="B957" i="3"/>
  <c r="C957" i="3"/>
  <c r="D957" i="3"/>
  <c r="E957" i="3"/>
  <c r="F957" i="3"/>
  <c r="G957" i="3"/>
  <c r="H957" i="3"/>
  <c r="I957" i="3"/>
  <c r="E1150" i="3"/>
  <c r="C919" i="1"/>
  <c r="B1063" i="3"/>
  <c r="C1063" i="3"/>
  <c r="D1063" i="3"/>
  <c r="F1063" i="3"/>
  <c r="E1063" i="3"/>
  <c r="G1063" i="3"/>
  <c r="I1063" i="3"/>
  <c r="H1063" i="3"/>
  <c r="B1438" i="3"/>
  <c r="D1438" i="3"/>
  <c r="C1438" i="3"/>
  <c r="E1438" i="3"/>
  <c r="F1438" i="3"/>
  <c r="H1438" i="3"/>
  <c r="G1438" i="3"/>
  <c r="I1438" i="3"/>
  <c r="B1498" i="3"/>
  <c r="B1719" i="3"/>
  <c r="C1719" i="3"/>
  <c r="D1719" i="3"/>
  <c r="E1719" i="3"/>
  <c r="F1719" i="3"/>
  <c r="G1719" i="3"/>
  <c r="H1719" i="3"/>
  <c r="I1719" i="3"/>
  <c r="C1262" i="1"/>
  <c r="C1124" i="3"/>
  <c r="B1177" i="3"/>
  <c r="C1177" i="3"/>
  <c r="D1177" i="3"/>
  <c r="E1177" i="3"/>
  <c r="F1177" i="3"/>
  <c r="G1177" i="3"/>
  <c r="H1177" i="3"/>
  <c r="I1177" i="3"/>
  <c r="B1243" i="3"/>
  <c r="C1035" i="3"/>
  <c r="B1036" i="3"/>
  <c r="C1036" i="3"/>
  <c r="D1036" i="3"/>
  <c r="E1036" i="3"/>
  <c r="F1036" i="3"/>
  <c r="G1036" i="3"/>
  <c r="H1036" i="3"/>
  <c r="I1036" i="3"/>
  <c r="C1210" i="1"/>
  <c r="D1376" i="3"/>
  <c r="B1472" i="3"/>
  <c r="C1472" i="3"/>
  <c r="E1472" i="3"/>
  <c r="D1472" i="3"/>
  <c r="F1472" i="3"/>
  <c r="H1472" i="3"/>
  <c r="G1472" i="3"/>
  <c r="I1472" i="3"/>
  <c r="C1705" i="1"/>
  <c r="B1428" i="3"/>
  <c r="C1428" i="3"/>
  <c r="D1428" i="3"/>
  <c r="E1428" i="3"/>
  <c r="F1428" i="3"/>
  <c r="G1428" i="3"/>
  <c r="I1428" i="3"/>
  <c r="H1428" i="3"/>
  <c r="B1277" i="3"/>
  <c r="C1277" i="3"/>
  <c r="E1277" i="3"/>
  <c r="D1277" i="3"/>
  <c r="F1277" i="3"/>
  <c r="G1277" i="3"/>
  <c r="H1277" i="3"/>
  <c r="I1277" i="3"/>
  <c r="B1511" i="3"/>
  <c r="C1511" i="3"/>
  <c r="D1511" i="3"/>
  <c r="E1511" i="3"/>
  <c r="F1511" i="3"/>
  <c r="G1511" i="3"/>
  <c r="H1511" i="3"/>
  <c r="I1511" i="3"/>
  <c r="C945" i="1"/>
  <c r="B1186" i="3"/>
  <c r="C1186" i="3"/>
  <c r="D1186" i="3"/>
  <c r="F1186" i="3"/>
  <c r="E1186" i="3"/>
  <c r="G1186" i="3"/>
  <c r="H1186" i="3"/>
  <c r="I1186" i="3"/>
  <c r="B1207" i="3"/>
  <c r="C1207" i="3"/>
  <c r="D1207" i="3"/>
  <c r="E1207" i="3"/>
  <c r="F1207" i="3"/>
  <c r="G1207" i="3"/>
  <c r="I1207" i="3"/>
  <c r="H1207" i="3"/>
  <c r="B1352" i="3"/>
  <c r="C1352" i="3"/>
  <c r="D1352" i="3"/>
  <c r="E1352" i="3"/>
  <c r="F1352" i="3"/>
  <c r="G1352" i="3"/>
  <c r="H1352" i="3"/>
  <c r="I1352" i="3"/>
  <c r="C1589" i="1"/>
  <c r="D1591" i="3"/>
  <c r="D907" i="3"/>
  <c r="C928" i="1"/>
  <c r="C1068" i="3"/>
  <c r="B1373" i="3"/>
  <c r="C1373" i="3"/>
  <c r="D1373" i="3"/>
  <c r="E1373" i="3"/>
  <c r="F1373" i="3"/>
  <c r="H1373" i="3"/>
  <c r="G1373" i="3"/>
  <c r="I1373" i="3"/>
  <c r="B1610" i="3"/>
  <c r="C1610" i="3"/>
  <c r="D1610" i="3"/>
  <c r="E1610" i="3"/>
  <c r="F1610" i="3"/>
  <c r="G1610" i="3"/>
  <c r="H1610" i="3"/>
  <c r="I1610" i="3"/>
  <c r="B1769" i="3"/>
  <c r="C1769" i="3"/>
  <c r="D1769" i="3"/>
  <c r="E1769" i="3"/>
  <c r="F1769" i="3"/>
  <c r="G1769" i="3"/>
  <c r="H1769" i="3"/>
  <c r="I1769" i="3"/>
  <c r="C969" i="3"/>
  <c r="B970" i="3"/>
  <c r="C970" i="3"/>
  <c r="D970" i="3"/>
  <c r="E970" i="3"/>
  <c r="F970" i="3"/>
  <c r="H970" i="3"/>
  <c r="G970" i="3"/>
  <c r="I970" i="3"/>
  <c r="C1238" i="1"/>
  <c r="B967" i="3"/>
  <c r="D967" i="3"/>
  <c r="C967" i="3"/>
  <c r="E967" i="3"/>
  <c r="F967" i="3"/>
  <c r="G967" i="3"/>
  <c r="I967" i="3"/>
  <c r="H967" i="3"/>
  <c r="B1090" i="3"/>
  <c r="C1090" i="3"/>
  <c r="D1090" i="3"/>
  <c r="E1090" i="3"/>
  <c r="F1090" i="3"/>
  <c r="G1090" i="3"/>
  <c r="H1090" i="3"/>
  <c r="I1090" i="3"/>
  <c r="B1303" i="3"/>
  <c r="C1303" i="3"/>
  <c r="D1303" i="3"/>
  <c r="E1303" i="3"/>
  <c r="F1303" i="3"/>
  <c r="G1303" i="3"/>
  <c r="I1303" i="3"/>
  <c r="H1303" i="3"/>
  <c r="C1570" i="3"/>
  <c r="B1718" i="3"/>
  <c r="C1718" i="3"/>
  <c r="D1718" i="3"/>
  <c r="E1718" i="3"/>
  <c r="F1718" i="3"/>
  <c r="H1718" i="3"/>
  <c r="G1718" i="3"/>
  <c r="I1718" i="3"/>
  <c r="D1060" i="3"/>
  <c r="B1121" i="3"/>
  <c r="C1121" i="3"/>
  <c r="D1121" i="3"/>
  <c r="E1121" i="3"/>
  <c r="F1121" i="3"/>
  <c r="G1121" i="3"/>
  <c r="H1121" i="3"/>
  <c r="I1121" i="3"/>
  <c r="B1596" i="3"/>
  <c r="C1596" i="3"/>
  <c r="D1596" i="3"/>
  <c r="E1596" i="3"/>
  <c r="F1596" i="3"/>
  <c r="G1596" i="3"/>
  <c r="H1596" i="3"/>
  <c r="I1596" i="3"/>
  <c r="C1369" i="1"/>
  <c r="B1413" i="3"/>
  <c r="C1413" i="3"/>
  <c r="E1413" i="3"/>
  <c r="D1413" i="3"/>
  <c r="F1413" i="3"/>
  <c r="H1413" i="3"/>
  <c r="G1413" i="3"/>
  <c r="I1413" i="3"/>
  <c r="B1194" i="3"/>
  <c r="C1194" i="3"/>
  <c r="D1194" i="3"/>
  <c r="F1194" i="3"/>
  <c r="E1194" i="3"/>
  <c r="G1194" i="3"/>
  <c r="H1194" i="3"/>
  <c r="I1194" i="3"/>
  <c r="C1227" i="1"/>
  <c r="C1736" i="3"/>
  <c r="B1737" i="3"/>
  <c r="C1737" i="3"/>
  <c r="D1737" i="3"/>
  <c r="E1737" i="3"/>
  <c r="F1737" i="3"/>
  <c r="G1737" i="3"/>
  <c r="H1737" i="3"/>
  <c r="I1737" i="3"/>
  <c r="B1389" i="3"/>
  <c r="B1590" i="3"/>
  <c r="B1171" i="3"/>
  <c r="B1198" i="3"/>
  <c r="C1198" i="3"/>
  <c r="D1198" i="3"/>
  <c r="E1198" i="3"/>
  <c r="F1198" i="3"/>
  <c r="G1198" i="3"/>
  <c r="H1198" i="3"/>
  <c r="I1198" i="3"/>
  <c r="B1319" i="3"/>
  <c r="C1319" i="3"/>
  <c r="D1319" i="3"/>
  <c r="E1319" i="3"/>
  <c r="F1319" i="3"/>
  <c r="G1319" i="3"/>
  <c r="I1319" i="3"/>
  <c r="H1319" i="3"/>
  <c r="B1602" i="3"/>
  <c r="B900" i="3"/>
  <c r="C900" i="3"/>
  <c r="D900" i="3"/>
  <c r="E900" i="3"/>
  <c r="F900" i="3"/>
  <c r="G900" i="3"/>
  <c r="I900" i="3"/>
  <c r="H900" i="3"/>
  <c r="E1102" i="3"/>
  <c r="B1214" i="3"/>
  <c r="C1214" i="3"/>
  <c r="D1214" i="3"/>
  <c r="E1214" i="3"/>
  <c r="F1214" i="3"/>
  <c r="G1214" i="3"/>
  <c r="H1214" i="3"/>
  <c r="I1214" i="3"/>
  <c r="B1251" i="3"/>
  <c r="C1251" i="3"/>
  <c r="D1251" i="3"/>
  <c r="E1251" i="3"/>
  <c r="F1251" i="3"/>
  <c r="G1251" i="3"/>
  <c r="I1251" i="3"/>
  <c r="H1251" i="3"/>
  <c r="B1104" i="3"/>
  <c r="C1104" i="3"/>
  <c r="D1104" i="3"/>
  <c r="E1104" i="3"/>
  <c r="F1104" i="3"/>
  <c r="G1104" i="3"/>
  <c r="H1104" i="3"/>
  <c r="I1104" i="3"/>
  <c r="D1603" i="3"/>
  <c r="C1688" i="1"/>
  <c r="B1502" i="3"/>
  <c r="C1502" i="3"/>
  <c r="D1502" i="3"/>
  <c r="E1502" i="3"/>
  <c r="F1502" i="3"/>
  <c r="H1502" i="3"/>
  <c r="G1502" i="3"/>
  <c r="I1502" i="3"/>
  <c r="B992" i="3"/>
  <c r="D992" i="3"/>
  <c r="C992" i="3"/>
  <c r="E992" i="3"/>
  <c r="F992" i="3"/>
  <c r="G992" i="3"/>
  <c r="H992" i="3"/>
  <c r="I992" i="3"/>
  <c r="B1259" i="3"/>
  <c r="C1259" i="3"/>
  <c r="D1259" i="3"/>
  <c r="E1259" i="3"/>
  <c r="G1259" i="3"/>
  <c r="F1259" i="3"/>
  <c r="I1259" i="3"/>
  <c r="H1259" i="3"/>
  <c r="D1568" i="3"/>
  <c r="B1630" i="3"/>
  <c r="C1630" i="3"/>
  <c r="D1630" i="3"/>
  <c r="E1630" i="3"/>
  <c r="F1630" i="3"/>
  <c r="H1630" i="3"/>
  <c r="G1630" i="3"/>
  <c r="I1630" i="3"/>
  <c r="B1160" i="3"/>
  <c r="D1160" i="3"/>
  <c r="C1160" i="3"/>
  <c r="E1160" i="3"/>
  <c r="F1160" i="3"/>
  <c r="G1160" i="3"/>
  <c r="H1160" i="3"/>
  <c r="I1160" i="3"/>
  <c r="C1252" i="1"/>
  <c r="D1715" i="3"/>
  <c r="D1119" i="3"/>
  <c r="B1074" i="3"/>
  <c r="C1074" i="3"/>
  <c r="D1074" i="3"/>
  <c r="E1074" i="3"/>
  <c r="F1074" i="3"/>
  <c r="G1074" i="3"/>
  <c r="H1074" i="3"/>
  <c r="I1074" i="3"/>
  <c r="C1151" i="1"/>
  <c r="C1236" i="1"/>
  <c r="B1384" i="3"/>
  <c r="C1384" i="3"/>
  <c r="D1384" i="3"/>
  <c r="E1384" i="3"/>
  <c r="F1384" i="3"/>
  <c r="G1384" i="3"/>
  <c r="H1384" i="3"/>
  <c r="I1384" i="3"/>
  <c r="B1616" i="3"/>
  <c r="C1616" i="3"/>
  <c r="D1616" i="3"/>
  <c r="E1616" i="3"/>
  <c r="F1616" i="3"/>
  <c r="H1616" i="3"/>
  <c r="G1616" i="3"/>
  <c r="I1616" i="3"/>
  <c r="B923" i="3"/>
  <c r="C923" i="3"/>
  <c r="D923" i="3"/>
  <c r="E923" i="3"/>
  <c r="F923" i="3"/>
  <c r="G923" i="3"/>
  <c r="H923" i="3"/>
  <c r="I923" i="3"/>
  <c r="C1264" i="1"/>
  <c r="B1583" i="3"/>
  <c r="C1583" i="3"/>
  <c r="D1583" i="3"/>
  <c r="E1583" i="3"/>
  <c r="G1583" i="3"/>
  <c r="F1583" i="3"/>
  <c r="H1583" i="3"/>
  <c r="I1583" i="3"/>
  <c r="E1631" i="3"/>
  <c r="D1723" i="3"/>
  <c r="D1571" i="3"/>
  <c r="B963" i="3"/>
  <c r="C963" i="3"/>
  <c r="D963" i="3"/>
  <c r="E963" i="3"/>
  <c r="F963" i="3"/>
  <c r="G963" i="3"/>
  <c r="H963" i="3"/>
  <c r="I963" i="3"/>
  <c r="B1309" i="3"/>
  <c r="C1309" i="3"/>
  <c r="D1309" i="3"/>
  <c r="E1309" i="3"/>
  <c r="F1309" i="3"/>
  <c r="H1309" i="3"/>
  <c r="G1309" i="3"/>
  <c r="I1309" i="3"/>
  <c r="B1477" i="3"/>
  <c r="C1477" i="3"/>
  <c r="E1477" i="3"/>
  <c r="D1477" i="3"/>
  <c r="F1477" i="3"/>
  <c r="H1477" i="3"/>
  <c r="G1477" i="3"/>
  <c r="I1477" i="3"/>
  <c r="B951" i="3"/>
  <c r="C951" i="3"/>
  <c r="D951" i="3"/>
  <c r="E951" i="3"/>
  <c r="F951" i="3"/>
  <c r="G951" i="3"/>
  <c r="I951" i="3"/>
  <c r="H951" i="3"/>
  <c r="B1653" i="3"/>
  <c r="C1653" i="3"/>
  <c r="E1653" i="3"/>
  <c r="D1653" i="3"/>
  <c r="F1653" i="3"/>
  <c r="H1653" i="3"/>
  <c r="G1653" i="3"/>
  <c r="I1653" i="3"/>
  <c r="B1476" i="3"/>
  <c r="C1476" i="3"/>
  <c r="D1476" i="3"/>
  <c r="E1476" i="3"/>
  <c r="F1476" i="3"/>
  <c r="G1476" i="3"/>
  <c r="H1476" i="3"/>
  <c r="I1476" i="3"/>
  <c r="B1425" i="3"/>
  <c r="C1425" i="3"/>
  <c r="D1425" i="3"/>
  <c r="E1425" i="3"/>
  <c r="F1425" i="3"/>
  <c r="G1425" i="3"/>
  <c r="H1425" i="3"/>
  <c r="I1425" i="3"/>
  <c r="C1180" i="3"/>
  <c r="B1181" i="3"/>
  <c r="C1181" i="3"/>
  <c r="D1181" i="3"/>
  <c r="E1181" i="3"/>
  <c r="F1181" i="3"/>
  <c r="G1181" i="3"/>
  <c r="H1181" i="3"/>
  <c r="I1181" i="3"/>
  <c r="B1750" i="3"/>
  <c r="C1750" i="3"/>
  <c r="D1750" i="3"/>
  <c r="E1750" i="3"/>
  <c r="F1750" i="3"/>
  <c r="H1750" i="3"/>
  <c r="G1750" i="3"/>
  <c r="I1750" i="3"/>
  <c r="D1648" i="3"/>
  <c r="B1513" i="3"/>
  <c r="C1513" i="3"/>
  <c r="D1513" i="3"/>
  <c r="E1513" i="3"/>
  <c r="F1513" i="3"/>
  <c r="G1513" i="3"/>
  <c r="H1513" i="3"/>
  <c r="I1513" i="3"/>
  <c r="C1678" i="1"/>
  <c r="C1009" i="3"/>
  <c r="B1012" i="3"/>
  <c r="C1012" i="3"/>
  <c r="D1012" i="3"/>
  <c r="E1012" i="3"/>
  <c r="F1012" i="3"/>
  <c r="G1012" i="3"/>
  <c r="H1012" i="3"/>
  <c r="I1012" i="3"/>
  <c r="B1025" i="3"/>
  <c r="B1757" i="3"/>
  <c r="C1757" i="3"/>
  <c r="E1757" i="3"/>
  <c r="D1757" i="3"/>
  <c r="F1757" i="3"/>
  <c r="H1757" i="3"/>
  <c r="G1757" i="3"/>
  <c r="I1757" i="3"/>
  <c r="C925" i="1"/>
  <c r="C1753" i="1"/>
  <c r="C1331" i="1"/>
  <c r="C1703" i="1"/>
  <c r="C956" i="1"/>
  <c r="B1200" i="3"/>
  <c r="C1200" i="3"/>
  <c r="D1200" i="3"/>
  <c r="E1200" i="3"/>
  <c r="F1200" i="3"/>
  <c r="G1200" i="3"/>
  <c r="H1200" i="3"/>
  <c r="I1200" i="3"/>
  <c r="C1174" i="1"/>
  <c r="C1216" i="1"/>
  <c r="B1275" i="3"/>
  <c r="C1275" i="3"/>
  <c r="D1275" i="3"/>
  <c r="E1275" i="3"/>
  <c r="G1275" i="3"/>
  <c r="F1275" i="3"/>
  <c r="I1275" i="3"/>
  <c r="H1275" i="3"/>
  <c r="D1156" i="3"/>
  <c r="B1265" i="3"/>
  <c r="C1265" i="3"/>
  <c r="D1265" i="3"/>
  <c r="E1265" i="3"/>
  <c r="F1265" i="3"/>
  <c r="G1265" i="3"/>
  <c r="H1265" i="3"/>
  <c r="I1265" i="3"/>
  <c r="B1403" i="3"/>
  <c r="B1414" i="3"/>
  <c r="B953" i="3"/>
  <c r="C953" i="3"/>
  <c r="D953" i="3"/>
  <c r="E953" i="3"/>
  <c r="F953" i="3"/>
  <c r="G953" i="3"/>
  <c r="H953" i="3"/>
  <c r="I953" i="3"/>
  <c r="B987" i="3"/>
  <c r="C987" i="3"/>
  <c r="D987" i="3"/>
  <c r="E987" i="3"/>
  <c r="F987" i="3"/>
  <c r="G987" i="3"/>
  <c r="H987" i="3"/>
  <c r="I987" i="3"/>
  <c r="C1245" i="1"/>
  <c r="C1291" i="1"/>
  <c r="B1365" i="3"/>
  <c r="C1365" i="3"/>
  <c r="E1365" i="3"/>
  <c r="D1365" i="3"/>
  <c r="F1365" i="3"/>
  <c r="H1365" i="3"/>
  <c r="G1365" i="3"/>
  <c r="I1365" i="3"/>
  <c r="C961" i="1"/>
  <c r="B1134" i="3"/>
  <c r="C1134" i="3"/>
  <c r="D1134" i="3"/>
  <c r="E1134" i="3"/>
  <c r="F1134" i="3"/>
  <c r="G1134" i="3"/>
  <c r="H1134" i="3"/>
  <c r="I1134" i="3"/>
  <c r="C1258" i="1"/>
  <c r="B1689" i="3"/>
  <c r="C1689" i="3"/>
  <c r="D1689" i="3"/>
  <c r="E1689" i="3"/>
  <c r="F1689" i="3"/>
  <c r="G1689" i="3"/>
  <c r="H1689" i="3"/>
  <c r="I1689" i="3"/>
  <c r="C1466" i="1"/>
  <c r="B1229" i="3"/>
  <c r="C1229" i="3"/>
  <c r="D1229" i="3"/>
  <c r="E1229" i="3"/>
  <c r="F1229" i="3"/>
  <c r="G1229" i="3"/>
  <c r="H1229" i="3"/>
  <c r="I1229" i="3"/>
  <c r="D1044" i="3"/>
  <c r="B1520" i="3"/>
  <c r="C1520" i="3"/>
  <c r="D1520" i="3"/>
  <c r="E1520" i="3"/>
  <c r="F1520" i="3"/>
  <c r="H1520" i="3"/>
  <c r="G1520" i="3"/>
  <c r="I1520" i="3"/>
  <c r="B1136" i="3"/>
  <c r="C1136" i="3"/>
  <c r="D1136" i="3"/>
  <c r="E1136" i="3"/>
  <c r="F1136" i="3"/>
  <c r="G1136" i="3"/>
  <c r="H1136" i="3"/>
  <c r="I1136" i="3"/>
  <c r="E1473" i="3"/>
  <c r="E1535" i="3"/>
  <c r="B1695" i="3"/>
  <c r="C1695" i="3"/>
  <c r="D1695" i="3"/>
  <c r="E1695" i="3"/>
  <c r="F1695" i="3"/>
  <c r="G1695" i="3"/>
  <c r="H1695" i="3"/>
  <c r="I1695" i="3"/>
  <c r="B1554" i="3"/>
  <c r="C1554" i="3"/>
  <c r="D1554" i="3"/>
  <c r="E1554" i="3"/>
  <c r="F1554" i="3"/>
  <c r="G1554" i="3"/>
  <c r="H1554" i="3"/>
  <c r="I1554" i="3"/>
  <c r="C1746" i="1"/>
  <c r="B1244" i="3"/>
  <c r="C1244" i="3"/>
  <c r="D1244" i="3"/>
  <c r="E1244" i="3"/>
  <c r="F1244" i="3"/>
  <c r="G1244" i="3"/>
  <c r="I1244" i="3"/>
  <c r="H1244" i="3"/>
  <c r="C1465" i="3"/>
  <c r="B1471" i="3"/>
  <c r="C1471" i="3"/>
  <c r="D1471" i="3"/>
  <c r="E1471" i="3"/>
  <c r="G1471" i="3"/>
  <c r="F1471" i="3"/>
  <c r="H1471" i="3"/>
  <c r="I1471" i="3"/>
  <c r="B1218" i="3"/>
  <c r="C1218" i="3"/>
  <c r="D1218" i="3"/>
  <c r="E1218" i="3"/>
  <c r="F1218" i="3"/>
  <c r="G1218" i="3"/>
  <c r="H1218" i="3"/>
  <c r="I1218" i="3"/>
  <c r="B1289" i="3"/>
  <c r="C1289" i="3"/>
  <c r="D1289" i="3"/>
  <c r="E1289" i="3"/>
  <c r="F1289" i="3"/>
  <c r="G1289" i="3"/>
  <c r="H1289" i="3"/>
  <c r="I1289" i="3"/>
  <c r="B1344" i="3"/>
  <c r="C1609" i="1"/>
  <c r="B1745" i="3"/>
  <c r="C1745" i="3"/>
  <c r="D1745" i="3"/>
  <c r="E1745" i="3"/>
  <c r="F1745" i="3"/>
  <c r="G1745" i="3"/>
  <c r="H1745" i="3"/>
  <c r="I1745" i="3"/>
  <c r="C1168" i="1"/>
  <c r="B1201" i="3"/>
  <c r="C1201" i="3"/>
  <c r="D1201" i="3"/>
  <c r="E1201" i="3"/>
  <c r="F1201" i="3"/>
  <c r="G1201" i="3"/>
  <c r="H1201" i="3"/>
  <c r="I1201" i="3"/>
  <c r="E1144" i="3"/>
  <c r="D1370" i="3"/>
  <c r="C1463" i="1"/>
  <c r="B906" i="3"/>
  <c r="C906" i="3"/>
  <c r="D906" i="3"/>
  <c r="E906" i="3"/>
  <c r="F906" i="3"/>
  <c r="H906" i="3"/>
  <c r="G906" i="3"/>
  <c r="I906" i="3"/>
  <c r="D1150" i="3"/>
  <c r="B919" i="3"/>
  <c r="D919" i="3"/>
  <c r="C919" i="3"/>
  <c r="E919" i="3"/>
  <c r="F919" i="3"/>
  <c r="G919" i="3"/>
  <c r="I919" i="3"/>
  <c r="H919" i="3"/>
  <c r="B1412" i="3"/>
  <c r="C1412" i="3"/>
  <c r="D1412" i="3"/>
  <c r="E1412" i="3"/>
  <c r="F1412" i="3"/>
  <c r="G1412" i="3"/>
  <c r="I1412" i="3"/>
  <c r="H1412" i="3"/>
  <c r="B1720" i="3"/>
  <c r="C1720" i="3"/>
  <c r="D1720" i="3"/>
  <c r="E1720" i="3"/>
  <c r="F1720" i="3"/>
  <c r="G1720" i="3"/>
  <c r="H1720" i="3"/>
  <c r="I1720" i="3"/>
  <c r="C1098" i="3"/>
  <c r="D1124" i="3"/>
  <c r="B1139" i="3"/>
  <c r="D1139" i="3"/>
  <c r="C1139" i="3"/>
  <c r="E1139" i="3"/>
  <c r="F1139" i="3"/>
  <c r="G1139" i="3"/>
  <c r="I1139" i="3"/>
  <c r="H1139" i="3"/>
  <c r="C1141" i="1"/>
  <c r="B926" i="3"/>
  <c r="C926" i="3"/>
  <c r="D926" i="3"/>
  <c r="E926" i="3"/>
  <c r="F926" i="3"/>
  <c r="G926" i="3"/>
  <c r="H926" i="3"/>
  <c r="I926" i="3"/>
  <c r="B1035" i="3"/>
  <c r="B1137" i="3"/>
  <c r="C1137" i="3"/>
  <c r="D1137" i="3"/>
  <c r="E1137" i="3"/>
  <c r="F1137" i="3"/>
  <c r="G1137" i="3"/>
  <c r="H1137" i="3"/>
  <c r="I1137" i="3"/>
  <c r="C1199" i="1"/>
  <c r="C1376" i="3"/>
  <c r="B1431" i="3"/>
  <c r="C1431" i="3"/>
  <c r="D1431" i="3"/>
  <c r="E1431" i="3"/>
  <c r="F1431" i="3"/>
  <c r="G1431" i="3"/>
  <c r="I1431" i="3"/>
  <c r="H1431" i="3"/>
  <c r="B1449" i="3"/>
  <c r="C1449" i="3"/>
  <c r="D1449" i="3"/>
  <c r="E1449" i="3"/>
  <c r="F1449" i="3"/>
  <c r="G1449" i="3"/>
  <c r="H1449" i="3"/>
  <c r="I1449" i="3"/>
  <c r="C1537" i="1"/>
  <c r="C938" i="1"/>
  <c r="C1058" i="1"/>
  <c r="B1254" i="3"/>
  <c r="C1254" i="3"/>
  <c r="D1254" i="3"/>
  <c r="E1254" i="3"/>
  <c r="F1254" i="3"/>
  <c r="G1254" i="3"/>
  <c r="H1254" i="3"/>
  <c r="I1254" i="3"/>
  <c r="B1082" i="3"/>
  <c r="C1082" i="3"/>
  <c r="D1082" i="3"/>
  <c r="E1082" i="3"/>
  <c r="F1082" i="3"/>
  <c r="G1082" i="3"/>
  <c r="H1082" i="3"/>
  <c r="I1082" i="3"/>
  <c r="B1637" i="3"/>
  <c r="C1637" i="3"/>
  <c r="E1637" i="3"/>
  <c r="D1637" i="3"/>
  <c r="F1637" i="3"/>
  <c r="H1637" i="3"/>
  <c r="G1637" i="3"/>
  <c r="I1637" i="3"/>
  <c r="B1237" i="3"/>
  <c r="C1237" i="3"/>
  <c r="D1237" i="3"/>
  <c r="E1237" i="3"/>
  <c r="F1237" i="3"/>
  <c r="G1237" i="3"/>
  <c r="H1237" i="3"/>
  <c r="I1237" i="3"/>
  <c r="B928" i="3"/>
  <c r="C928" i="3"/>
  <c r="D928" i="3"/>
  <c r="E928" i="3"/>
  <c r="F928" i="3"/>
  <c r="G928" i="3"/>
  <c r="H928" i="3"/>
  <c r="I928" i="3"/>
  <c r="B1635" i="3"/>
  <c r="C1635" i="3"/>
  <c r="D1635" i="3"/>
  <c r="E1635" i="3"/>
  <c r="F1635" i="3"/>
  <c r="G1635" i="3"/>
  <c r="H1635" i="3"/>
  <c r="I1635" i="3"/>
  <c r="B1523" i="3"/>
  <c r="C1523" i="3"/>
  <c r="D1523" i="3"/>
  <c r="E1523" i="3"/>
  <c r="F1523" i="3"/>
  <c r="G1523" i="3"/>
  <c r="H1523" i="3"/>
  <c r="I1523" i="3"/>
  <c r="B1546" i="3"/>
  <c r="C1546" i="3"/>
  <c r="D1546" i="3"/>
  <c r="E1546" i="3"/>
  <c r="F1546" i="3"/>
  <c r="G1546" i="3"/>
  <c r="H1546" i="3"/>
  <c r="I1546" i="3"/>
  <c r="B1306" i="3"/>
  <c r="C1306" i="3"/>
  <c r="D1306" i="3"/>
  <c r="E1306" i="3"/>
  <c r="F1306" i="3"/>
  <c r="G1306" i="3"/>
  <c r="H1306" i="3"/>
  <c r="I1306" i="3"/>
  <c r="B1699" i="3"/>
  <c r="C1699" i="3"/>
  <c r="D1699" i="3"/>
  <c r="E1699" i="3"/>
  <c r="F1699" i="3"/>
  <c r="H1699" i="3"/>
  <c r="G1699" i="3"/>
  <c r="I1699" i="3"/>
  <c r="B952" i="3"/>
  <c r="C952" i="3"/>
  <c r="D952" i="3"/>
  <c r="E952" i="3"/>
  <c r="F952" i="3"/>
  <c r="G952" i="3"/>
  <c r="H952" i="3"/>
  <c r="I952" i="3"/>
  <c r="B1593" i="3"/>
  <c r="C1593" i="3"/>
  <c r="D1593" i="3"/>
  <c r="E1593" i="3"/>
  <c r="F1593" i="3"/>
  <c r="G1593" i="3"/>
  <c r="H1593" i="3"/>
  <c r="I1593" i="3"/>
  <c r="C1192" i="3"/>
  <c r="B1369" i="3"/>
  <c r="C1369" i="3"/>
  <c r="D1369" i="3"/>
  <c r="E1369" i="3"/>
  <c r="F1369" i="3"/>
  <c r="G1369" i="3"/>
  <c r="H1369" i="3"/>
  <c r="I1369" i="3"/>
  <c r="B1142" i="3"/>
  <c r="C1142" i="3"/>
  <c r="D1142" i="3"/>
  <c r="E1142" i="3"/>
  <c r="F1142" i="3"/>
  <c r="G1142" i="3"/>
  <c r="H1142" i="3"/>
  <c r="I1142" i="3"/>
  <c r="C1763" i="1"/>
  <c r="B1544" i="3"/>
  <c r="C1544" i="3"/>
  <c r="D1544" i="3"/>
  <c r="E1544" i="3"/>
  <c r="F1544" i="3"/>
  <c r="G1544" i="3"/>
  <c r="H1544" i="3"/>
  <c r="I1544" i="3"/>
  <c r="C1271" i="1"/>
  <c r="B1766" i="3"/>
  <c r="C1766" i="3"/>
  <c r="D1766" i="3"/>
  <c r="E1766" i="3"/>
  <c r="F1766" i="3"/>
  <c r="H1766" i="3"/>
  <c r="G1766" i="3"/>
  <c r="I1766" i="3"/>
  <c r="C1552" i="1"/>
  <c r="B1062" i="3"/>
  <c r="C1062" i="3"/>
  <c r="D1062" i="3"/>
  <c r="E1062" i="3"/>
  <c r="F1062" i="3"/>
  <c r="G1062" i="3"/>
  <c r="H1062" i="3"/>
  <c r="I1062" i="3"/>
  <c r="C1171" i="3"/>
  <c r="E1130" i="3"/>
  <c r="D1102" i="3"/>
  <c r="B1154" i="3"/>
  <c r="C1154" i="3"/>
  <c r="D1154" i="3"/>
  <c r="E1154" i="3"/>
  <c r="F1154" i="3"/>
  <c r="G1154" i="3"/>
  <c r="H1154" i="3"/>
  <c r="I1154" i="3"/>
  <c r="B1143" i="3"/>
  <c r="C1143" i="3"/>
  <c r="D1143" i="3"/>
  <c r="E1143" i="3"/>
  <c r="F1143" i="3"/>
  <c r="G1143" i="3"/>
  <c r="I1143" i="3"/>
  <c r="H1143" i="3"/>
  <c r="C1724" i="1"/>
  <c r="B942" i="3"/>
  <c r="C942" i="3"/>
  <c r="D942" i="3"/>
  <c r="E942" i="3"/>
  <c r="F942" i="3"/>
  <c r="G942" i="3"/>
  <c r="H942" i="3"/>
  <c r="I942" i="3"/>
  <c r="C1038" i="1"/>
  <c r="C1147" i="1"/>
  <c r="C1496" i="1"/>
  <c r="B1688" i="3"/>
  <c r="C1688" i="3"/>
  <c r="D1688" i="3"/>
  <c r="E1688" i="3"/>
  <c r="F1688" i="3"/>
  <c r="G1688" i="3"/>
  <c r="H1688" i="3"/>
  <c r="I1688" i="3"/>
  <c r="C1278" i="1"/>
  <c r="B1490" i="3"/>
  <c r="C1490" i="3"/>
  <c r="D1490" i="3"/>
  <c r="E1490" i="3"/>
  <c r="F1490" i="3"/>
  <c r="G1490" i="3"/>
  <c r="H1490" i="3"/>
  <c r="I1490" i="3"/>
  <c r="B1330" i="3"/>
  <c r="C1355" i="1"/>
  <c r="C1568" i="3"/>
  <c r="B1569" i="3"/>
  <c r="D1569" i="3"/>
  <c r="C1569" i="3"/>
  <c r="E1569" i="3"/>
  <c r="F1569" i="3"/>
  <c r="G1569" i="3"/>
  <c r="H1569" i="3"/>
  <c r="I1569" i="3"/>
  <c r="B1612" i="3"/>
  <c r="C1716" i="1"/>
  <c r="E1582" i="3"/>
  <c r="B976" i="3"/>
  <c r="C976" i="3"/>
  <c r="D976" i="3"/>
  <c r="E976" i="3"/>
  <c r="F976" i="3"/>
  <c r="G976" i="3"/>
  <c r="H976" i="3"/>
  <c r="I976" i="3"/>
  <c r="C1212" i="1"/>
  <c r="B1274" i="3"/>
  <c r="C1274" i="3"/>
  <c r="D1274" i="3"/>
  <c r="E1274" i="3"/>
  <c r="F1274" i="3"/>
  <c r="G1274" i="3"/>
  <c r="H1274" i="3"/>
  <c r="I1274" i="3"/>
  <c r="C1371" i="1"/>
  <c r="C1119" i="3"/>
  <c r="B924" i="3"/>
  <c r="C924" i="3"/>
  <c r="D924" i="3"/>
  <c r="E924" i="3"/>
  <c r="F924" i="3"/>
  <c r="G924" i="3"/>
  <c r="H924" i="3"/>
  <c r="I924" i="3"/>
  <c r="B1151" i="3"/>
  <c r="C1151" i="3"/>
  <c r="D1151" i="3"/>
  <c r="E1151" i="3"/>
  <c r="F1151" i="3"/>
  <c r="G1151" i="3"/>
  <c r="I1151" i="3"/>
  <c r="H1151" i="3"/>
  <c r="B1268" i="3"/>
  <c r="C1268" i="3"/>
  <c r="D1268" i="3"/>
  <c r="E1268" i="3"/>
  <c r="F1268" i="3"/>
  <c r="G1268" i="3"/>
  <c r="I1268" i="3"/>
  <c r="H1268" i="3"/>
  <c r="C1215" i="1"/>
  <c r="B1548" i="3"/>
  <c r="C1548" i="3"/>
  <c r="D1548" i="3"/>
  <c r="E1548" i="3"/>
  <c r="F1548" i="3"/>
  <c r="G1548" i="3"/>
  <c r="H1548" i="3"/>
  <c r="I1548" i="3"/>
  <c r="B911" i="3"/>
  <c r="C911" i="3"/>
  <c r="D911" i="3"/>
  <c r="E911" i="3"/>
  <c r="F911" i="3"/>
  <c r="G911" i="3"/>
  <c r="H911" i="3"/>
  <c r="I911" i="3"/>
  <c r="E1387" i="3"/>
  <c r="C1450" i="1"/>
  <c r="B1264" i="3"/>
  <c r="C1264" i="3"/>
  <c r="D1264" i="3"/>
  <c r="E1264" i="3"/>
  <c r="F1264" i="3"/>
  <c r="G1264" i="3"/>
  <c r="H1264" i="3"/>
  <c r="I1264" i="3"/>
  <c r="B1386" i="3"/>
  <c r="D1652" i="3"/>
  <c r="D1668" i="3"/>
  <c r="B1197" i="3"/>
  <c r="C1197" i="3"/>
  <c r="D1197" i="3"/>
  <c r="E1197" i="3"/>
  <c r="F1197" i="3"/>
  <c r="G1197" i="3"/>
  <c r="H1197" i="3"/>
  <c r="I1197" i="3"/>
  <c r="C1740" i="1"/>
  <c r="D1631" i="3"/>
  <c r="C1723" i="3"/>
  <c r="B1711" i="3"/>
  <c r="C1711" i="3"/>
  <c r="D1711" i="3"/>
  <c r="E1711" i="3"/>
  <c r="F1711" i="3"/>
  <c r="G1711" i="3"/>
  <c r="I1711" i="3"/>
  <c r="H1711" i="3"/>
  <c r="C1051" i="1"/>
  <c r="B1189" i="3"/>
  <c r="C1189" i="3"/>
  <c r="D1189" i="3"/>
  <c r="E1189" i="3"/>
  <c r="F1189" i="3"/>
  <c r="G1189" i="3"/>
  <c r="H1189" i="3"/>
  <c r="I1189" i="3"/>
  <c r="B1420" i="3"/>
  <c r="C1420" i="3"/>
  <c r="D1420" i="3"/>
  <c r="E1420" i="3"/>
  <c r="F1420" i="3"/>
  <c r="G1420" i="3"/>
  <c r="I1420" i="3"/>
  <c r="H1420" i="3"/>
  <c r="C1378" i="3"/>
  <c r="B1385" i="3"/>
  <c r="C1385" i="3"/>
  <c r="D1385" i="3"/>
  <c r="E1385" i="3"/>
  <c r="F1385" i="3"/>
  <c r="G1385" i="3"/>
  <c r="H1385" i="3"/>
  <c r="I1385" i="3"/>
  <c r="B1404" i="3"/>
  <c r="C1404" i="3"/>
  <c r="D1404" i="3"/>
  <c r="E1404" i="3"/>
  <c r="F1404" i="3"/>
  <c r="G1404" i="3"/>
  <c r="I1404" i="3"/>
  <c r="H1404" i="3"/>
  <c r="B1407" i="3"/>
  <c r="C1407" i="3"/>
  <c r="D1407" i="3"/>
  <c r="E1407" i="3"/>
  <c r="G1407" i="3"/>
  <c r="F1407" i="3"/>
  <c r="I1407" i="3"/>
  <c r="H1407" i="3"/>
  <c r="B1312" i="3"/>
  <c r="C1312" i="3"/>
  <c r="D1312" i="3"/>
  <c r="E1312" i="3"/>
  <c r="F1312" i="3"/>
  <c r="H1312" i="3"/>
  <c r="G1312" i="3"/>
  <c r="I1312" i="3"/>
  <c r="B1163" i="3"/>
  <c r="C1163" i="3"/>
  <c r="D1163" i="3"/>
  <c r="E1163" i="3"/>
  <c r="F1163" i="3"/>
  <c r="G1163" i="3"/>
  <c r="I1163" i="3"/>
  <c r="H1163" i="3"/>
  <c r="C1165" i="3"/>
  <c r="B1323" i="3"/>
  <c r="C1323" i="3"/>
  <c r="D1323" i="3"/>
  <c r="E1323" i="3"/>
  <c r="G1323" i="3"/>
  <c r="F1323" i="3"/>
  <c r="I1323" i="3"/>
  <c r="H1323" i="3"/>
  <c r="B1560" i="3"/>
  <c r="C1560" i="3"/>
  <c r="D1560" i="3"/>
  <c r="E1560" i="3"/>
  <c r="F1560" i="3"/>
  <c r="G1560" i="3"/>
  <c r="H1560" i="3"/>
  <c r="I1560" i="3"/>
  <c r="B1657" i="3"/>
  <c r="C1657" i="3"/>
  <c r="D1657" i="3"/>
  <c r="E1657" i="3"/>
  <c r="F1657" i="3"/>
  <c r="G1657" i="3"/>
  <c r="H1657" i="3"/>
  <c r="I1657" i="3"/>
  <c r="B1651" i="3"/>
  <c r="C1651" i="3"/>
  <c r="D1651" i="3"/>
  <c r="E1651" i="3"/>
  <c r="F1651" i="3"/>
  <c r="G1651" i="3"/>
  <c r="H1651" i="3"/>
  <c r="I1651" i="3"/>
  <c r="B994" i="3"/>
  <c r="C994" i="3"/>
  <c r="D994" i="3"/>
  <c r="E994" i="3"/>
  <c r="F994" i="3"/>
  <c r="H994" i="3"/>
  <c r="G994" i="3"/>
  <c r="I994" i="3"/>
  <c r="E1587" i="3"/>
  <c r="E1597" i="3"/>
  <c r="B1692" i="3"/>
  <c r="C1692" i="3"/>
  <c r="D1692" i="3"/>
  <c r="E1692" i="3"/>
  <c r="F1692" i="3"/>
  <c r="G1692" i="3"/>
  <c r="H1692" i="3"/>
  <c r="I1692" i="3"/>
  <c r="E1628" i="3"/>
  <c r="C1663" i="1"/>
  <c r="C973" i="1"/>
  <c r="C1088" i="1"/>
  <c r="C1372" i="1"/>
  <c r="C916" i="1"/>
  <c r="D1559" i="3"/>
  <c r="B978" i="3"/>
  <c r="C978" i="3"/>
  <c r="E978" i="3"/>
  <c r="D978" i="3"/>
  <c r="F978" i="3"/>
  <c r="H978" i="3"/>
  <c r="G978" i="3"/>
  <c r="I978" i="3"/>
  <c r="C1131" i="1"/>
  <c r="B1216" i="3"/>
  <c r="C1216" i="3"/>
  <c r="D1216" i="3"/>
  <c r="E1216" i="3"/>
  <c r="F1216" i="3"/>
  <c r="G1216" i="3"/>
  <c r="H1216" i="3"/>
  <c r="I1216" i="3"/>
  <c r="B1267" i="3"/>
  <c r="C1267" i="3"/>
  <c r="D1267" i="3"/>
  <c r="E1267" i="3"/>
  <c r="F1267" i="3"/>
  <c r="G1267" i="3"/>
  <c r="I1267" i="3"/>
  <c r="H1267" i="3"/>
  <c r="B1233" i="3"/>
  <c r="C1233" i="3"/>
  <c r="D1233" i="3"/>
  <c r="E1233" i="3"/>
  <c r="F1233" i="3"/>
  <c r="G1233" i="3"/>
  <c r="H1233" i="3"/>
  <c r="I1233" i="3"/>
  <c r="C1682" i="1"/>
  <c r="B1400" i="3"/>
  <c r="C1400" i="3"/>
  <c r="D1400" i="3"/>
  <c r="E1400" i="3"/>
  <c r="F1400" i="3"/>
  <c r="G1400" i="3"/>
  <c r="H1400" i="3"/>
  <c r="I1400" i="3"/>
  <c r="C1276" i="1"/>
  <c r="C1375" i="1"/>
  <c r="B1392" i="3"/>
  <c r="C1392" i="3"/>
  <c r="D1392" i="3"/>
  <c r="E1392" i="3"/>
  <c r="F1392" i="3"/>
  <c r="H1392" i="3"/>
  <c r="G1392" i="3"/>
  <c r="I1392" i="3"/>
  <c r="B1639" i="3"/>
  <c r="C1639" i="3"/>
  <c r="D1639" i="3"/>
  <c r="E1639" i="3"/>
  <c r="F1639" i="3"/>
  <c r="H1639" i="3"/>
  <c r="G1639" i="3"/>
  <c r="I1639" i="3"/>
  <c r="B1342" i="3"/>
  <c r="C1342" i="3"/>
  <c r="D1342" i="3"/>
  <c r="E1342" i="3"/>
  <c r="F1342" i="3"/>
  <c r="H1342" i="3"/>
  <c r="G1342" i="3"/>
  <c r="I1342" i="3"/>
  <c r="C1042" i="1"/>
  <c r="C908" i="1"/>
  <c r="B1053" i="3"/>
  <c r="C1053" i="3"/>
  <c r="D1053" i="3"/>
  <c r="E1053" i="3"/>
  <c r="F1053" i="3"/>
  <c r="G1053" i="3"/>
  <c r="H1053" i="3"/>
  <c r="I1053" i="3"/>
  <c r="B1469" i="3"/>
  <c r="C1469" i="3"/>
  <c r="D1469" i="3"/>
  <c r="E1469" i="3"/>
  <c r="F1469" i="3"/>
  <c r="H1469" i="3"/>
  <c r="G1469" i="3"/>
  <c r="I1469" i="3"/>
  <c r="C1625" i="3"/>
  <c r="B1687" i="3"/>
  <c r="C1687" i="3"/>
  <c r="D1687" i="3"/>
  <c r="E1687" i="3"/>
  <c r="F1687" i="3"/>
  <c r="G1687" i="3"/>
  <c r="H1687" i="3"/>
  <c r="I1687" i="3"/>
  <c r="B1670" i="3"/>
  <c r="C1670" i="3"/>
  <c r="D1670" i="3"/>
  <c r="E1670" i="3"/>
  <c r="F1670" i="3"/>
  <c r="H1670" i="3"/>
  <c r="G1670" i="3"/>
  <c r="I1670" i="3"/>
  <c r="B1138" i="3"/>
  <c r="C1138" i="3"/>
  <c r="D1138" i="3"/>
  <c r="F1138" i="3"/>
  <c r="E1138" i="3"/>
  <c r="G1138" i="3"/>
  <c r="H1138" i="3"/>
  <c r="I1138" i="3"/>
  <c r="B1105" i="3"/>
  <c r="C1105" i="3"/>
  <c r="D1105" i="3"/>
  <c r="E1105" i="3"/>
  <c r="F1105" i="3"/>
  <c r="G1105" i="3"/>
  <c r="H1105" i="3"/>
  <c r="I1105" i="3"/>
  <c r="D1457" i="3"/>
  <c r="D1535" i="3"/>
  <c r="B1594" i="3"/>
  <c r="C1594" i="3"/>
  <c r="D1594" i="3"/>
  <c r="E1594" i="3"/>
  <c r="F1594" i="3"/>
  <c r="G1594" i="3"/>
  <c r="H1594" i="3"/>
  <c r="I1594" i="3"/>
  <c r="C1196" i="1"/>
  <c r="B1316" i="3"/>
  <c r="C1316" i="3"/>
  <c r="D1316" i="3"/>
  <c r="E1316" i="3"/>
  <c r="F1316" i="3"/>
  <c r="G1316" i="3"/>
  <c r="I1316" i="3"/>
  <c r="H1316" i="3"/>
  <c r="E1618" i="3"/>
  <c r="C1672" i="1"/>
  <c r="B1746" i="3"/>
  <c r="C1746" i="3"/>
  <c r="D1746" i="3"/>
  <c r="E1746" i="3"/>
  <c r="F1746" i="3"/>
  <c r="G1746" i="3"/>
  <c r="H1746" i="3"/>
  <c r="I1746" i="3"/>
  <c r="B1065" i="3"/>
  <c r="C1065" i="3"/>
  <c r="D1065" i="3"/>
  <c r="E1065" i="3"/>
  <c r="F1065" i="3"/>
  <c r="G1065" i="3"/>
  <c r="H1065" i="3"/>
  <c r="I1065" i="3"/>
  <c r="B1263" i="3"/>
  <c r="C1263" i="3"/>
  <c r="D1263" i="3"/>
  <c r="E1263" i="3"/>
  <c r="G1263" i="3"/>
  <c r="F1263" i="3"/>
  <c r="I1263" i="3"/>
  <c r="H1263" i="3"/>
  <c r="D1697" i="3"/>
  <c r="B1712" i="3"/>
  <c r="C1712" i="3"/>
  <c r="D1712" i="3"/>
  <c r="E1712" i="3"/>
  <c r="F1712" i="3"/>
  <c r="G1712" i="3"/>
  <c r="I1712" i="3"/>
  <c r="H1712" i="3"/>
  <c r="B1168" i="3"/>
  <c r="C1168" i="3"/>
  <c r="D1168" i="3"/>
  <c r="E1168" i="3"/>
  <c r="F1168" i="3"/>
  <c r="G1168" i="3"/>
  <c r="H1168" i="3"/>
  <c r="I1168" i="3"/>
  <c r="D1516" i="3"/>
  <c r="B980" i="3"/>
  <c r="C980" i="3"/>
  <c r="D980" i="3"/>
  <c r="E980" i="3"/>
  <c r="F980" i="3"/>
  <c r="G980" i="3"/>
  <c r="H980" i="3"/>
  <c r="I980" i="3"/>
  <c r="B1155" i="3"/>
  <c r="C1155" i="3"/>
  <c r="D1155" i="3"/>
  <c r="E1155" i="3"/>
  <c r="F1155" i="3"/>
  <c r="G1155" i="3"/>
  <c r="I1155" i="3"/>
  <c r="H1155" i="3"/>
  <c r="D1144" i="3"/>
  <c r="C1370" i="3"/>
  <c r="B1380" i="3"/>
  <c r="C1380" i="3"/>
  <c r="D1380" i="3"/>
  <c r="E1380" i="3"/>
  <c r="F1380" i="3"/>
  <c r="G1380" i="3"/>
  <c r="I1380" i="3"/>
  <c r="H1380" i="3"/>
  <c r="B1538" i="3"/>
  <c r="D1538" i="3"/>
  <c r="C1538" i="3"/>
  <c r="E1538" i="3"/>
  <c r="F1538" i="3"/>
  <c r="G1538" i="3"/>
  <c r="H1538" i="3"/>
  <c r="I1538" i="3"/>
  <c r="C1150" i="3"/>
  <c r="B1164" i="3"/>
  <c r="C1164" i="3"/>
  <c r="D1164" i="3"/>
  <c r="E1164" i="3"/>
  <c r="F1164" i="3"/>
  <c r="G1164" i="3"/>
  <c r="I1164" i="3"/>
  <c r="H1164" i="3"/>
  <c r="B1395" i="3"/>
  <c r="C1395" i="3"/>
  <c r="D1395" i="3"/>
  <c r="E1395" i="3"/>
  <c r="F1395" i="3"/>
  <c r="G1395" i="3"/>
  <c r="I1395" i="3"/>
  <c r="H1395" i="3"/>
  <c r="B1205" i="3"/>
  <c r="C1205" i="3"/>
  <c r="D1205" i="3"/>
  <c r="E1205" i="3"/>
  <c r="F1205" i="3"/>
  <c r="G1205" i="3"/>
  <c r="H1205" i="3"/>
  <c r="I1205" i="3"/>
  <c r="C1078" i="3"/>
  <c r="B1085" i="3"/>
  <c r="C1085" i="3"/>
  <c r="D1085" i="3"/>
  <c r="E1085" i="3"/>
  <c r="F1085" i="3"/>
  <c r="G1085" i="3"/>
  <c r="H1085" i="3"/>
  <c r="I1085" i="3"/>
  <c r="C1401" i="3"/>
  <c r="B1047" i="3"/>
  <c r="C1047" i="3"/>
  <c r="D1047" i="3"/>
  <c r="E1047" i="3"/>
  <c r="F1047" i="3"/>
  <c r="G1047" i="3"/>
  <c r="I1047" i="3"/>
  <c r="H1047" i="3"/>
  <c r="B1671" i="3"/>
  <c r="C1671" i="3"/>
  <c r="D1671" i="3"/>
  <c r="E1671" i="3"/>
  <c r="F1671" i="3"/>
  <c r="H1671" i="3"/>
  <c r="G1671" i="3"/>
  <c r="I1671" i="3"/>
  <c r="C1269" i="1"/>
  <c r="B1100" i="3"/>
  <c r="C1100" i="3"/>
  <c r="D1100" i="3"/>
  <c r="E1100" i="3"/>
  <c r="F1100" i="3"/>
  <c r="G1100" i="3"/>
  <c r="I1100" i="3"/>
  <c r="H1100" i="3"/>
  <c r="E1110" i="3"/>
  <c r="B1226" i="3"/>
  <c r="C1226" i="3"/>
  <c r="D1226" i="3"/>
  <c r="E1226" i="3"/>
  <c r="F1226" i="3"/>
  <c r="G1226" i="3"/>
  <c r="H1226" i="3"/>
  <c r="I1226" i="3"/>
  <c r="B1357" i="3"/>
  <c r="C1357" i="3"/>
  <c r="D1357" i="3"/>
  <c r="E1357" i="3"/>
  <c r="F1357" i="3"/>
  <c r="H1357" i="3"/>
  <c r="G1357" i="3"/>
  <c r="I1357" i="3"/>
  <c r="C1659" i="1"/>
  <c r="B1705" i="3"/>
  <c r="C1705" i="3"/>
  <c r="D1705" i="3"/>
  <c r="E1705" i="3"/>
  <c r="F1705" i="3"/>
  <c r="G1705" i="3"/>
  <c r="H1705" i="3"/>
  <c r="I1705" i="3"/>
  <c r="E1116" i="3"/>
  <c r="B1058" i="3"/>
  <c r="C1058" i="3"/>
  <c r="D1058" i="3"/>
  <c r="E1058" i="3"/>
  <c r="F1058" i="3"/>
  <c r="H1058" i="3"/>
  <c r="G1058" i="3"/>
  <c r="I1058" i="3"/>
  <c r="B945" i="3"/>
  <c r="C945" i="3"/>
  <c r="D945" i="3"/>
  <c r="E945" i="3"/>
  <c r="F945" i="3"/>
  <c r="G945" i="3"/>
  <c r="H945" i="3"/>
  <c r="I945" i="3"/>
  <c r="B1521" i="3"/>
  <c r="C1521" i="3"/>
  <c r="D1521" i="3"/>
  <c r="E1521" i="3"/>
  <c r="F1521" i="3"/>
  <c r="G1521" i="3"/>
  <c r="H1521" i="3"/>
  <c r="I1521" i="3"/>
  <c r="B1677" i="3"/>
  <c r="C1677" i="3"/>
  <c r="D1677" i="3"/>
  <c r="E1677" i="3"/>
  <c r="F1677" i="3"/>
  <c r="H1677" i="3"/>
  <c r="G1677" i="3"/>
  <c r="I1677" i="3"/>
  <c r="B1589" i="3"/>
  <c r="C1589" i="3"/>
  <c r="E1589" i="3"/>
  <c r="D1589" i="3"/>
  <c r="F1589" i="3"/>
  <c r="H1589" i="3"/>
  <c r="G1589" i="3"/>
  <c r="I1589" i="3"/>
  <c r="B1591" i="3"/>
  <c r="B1495" i="3"/>
  <c r="C1495" i="3"/>
  <c r="D1495" i="3"/>
  <c r="E1495" i="3"/>
  <c r="F1495" i="3"/>
  <c r="G1495" i="3"/>
  <c r="H1495" i="3"/>
  <c r="I1495" i="3"/>
  <c r="C1592" i="1"/>
  <c r="C981" i="3"/>
  <c r="B1238" i="3"/>
  <c r="C1238" i="3"/>
  <c r="D1238" i="3"/>
  <c r="E1238" i="3"/>
  <c r="F1238" i="3"/>
  <c r="G1238" i="3"/>
  <c r="H1238" i="3"/>
  <c r="I1238" i="3"/>
  <c r="B1515" i="3"/>
  <c r="C1515" i="3"/>
  <c r="D1515" i="3"/>
  <c r="E1515" i="3"/>
  <c r="G1515" i="3"/>
  <c r="F1515" i="3"/>
  <c r="H1515" i="3"/>
  <c r="I1515" i="3"/>
  <c r="C1451" i="3"/>
  <c r="B1578" i="3"/>
  <c r="C1578" i="3"/>
  <c r="D1578" i="3"/>
  <c r="E1578" i="3"/>
  <c r="F1578" i="3"/>
  <c r="G1578" i="3"/>
  <c r="H1578" i="3"/>
  <c r="I1578" i="3"/>
  <c r="C1184" i="1"/>
  <c r="B1346" i="3"/>
  <c r="C1346" i="3"/>
  <c r="D1346" i="3"/>
  <c r="E1346" i="3"/>
  <c r="F1346" i="3"/>
  <c r="G1346" i="3"/>
  <c r="H1346" i="3"/>
  <c r="I1346" i="3"/>
  <c r="B1192" i="3"/>
  <c r="C958" i="1"/>
  <c r="B1081" i="3"/>
  <c r="C1081" i="3"/>
  <c r="D1081" i="3"/>
  <c r="E1081" i="3"/>
  <c r="F1081" i="3"/>
  <c r="G1081" i="3"/>
  <c r="H1081" i="3"/>
  <c r="I1081" i="3"/>
  <c r="B1504" i="3"/>
  <c r="C1504" i="3"/>
  <c r="D1504" i="3"/>
  <c r="E1504" i="3"/>
  <c r="F1504" i="3"/>
  <c r="H1504" i="3"/>
  <c r="G1504" i="3"/>
  <c r="I1504" i="3"/>
  <c r="C1660" i="1"/>
  <c r="B1713" i="3"/>
  <c r="C1713" i="3"/>
  <c r="D1713" i="3"/>
  <c r="E1713" i="3"/>
  <c r="F1713" i="3"/>
  <c r="G1713" i="3"/>
  <c r="H1713" i="3"/>
  <c r="I1713" i="3"/>
  <c r="B1552" i="3"/>
  <c r="C1552" i="3"/>
  <c r="D1552" i="3"/>
  <c r="E1552" i="3"/>
  <c r="F1552" i="3"/>
  <c r="H1552" i="3"/>
  <c r="G1552" i="3"/>
  <c r="I1552" i="3"/>
  <c r="C1115" i="1"/>
  <c r="C1102" i="3"/>
  <c r="B1129" i="3"/>
  <c r="C1129" i="3"/>
  <c r="D1129" i="3"/>
  <c r="E1129" i="3"/>
  <c r="F1129" i="3"/>
  <c r="G1129" i="3"/>
  <c r="H1129" i="3"/>
  <c r="I1129" i="3"/>
  <c r="B939" i="3"/>
  <c r="C939" i="3"/>
  <c r="D939" i="3"/>
  <c r="E939" i="3"/>
  <c r="F939" i="3"/>
  <c r="G939" i="3"/>
  <c r="H939" i="3"/>
  <c r="I939" i="3"/>
  <c r="C1399" i="1"/>
  <c r="C1512" i="1"/>
  <c r="C1586" i="3"/>
  <c r="B1724" i="3"/>
  <c r="C1724" i="3"/>
  <c r="D1724" i="3"/>
  <c r="E1724" i="3"/>
  <c r="F1724" i="3"/>
  <c r="G1724" i="3"/>
  <c r="H1724" i="3"/>
  <c r="I1724" i="3"/>
  <c r="B925" i="3"/>
  <c r="E901" i="3"/>
  <c r="D1022" i="3"/>
  <c r="B1147" i="3"/>
  <c r="C1147" i="3"/>
  <c r="D1147" i="3"/>
  <c r="E1147" i="3"/>
  <c r="F1147" i="3"/>
  <c r="G1147" i="3"/>
  <c r="I1147" i="3"/>
  <c r="H1147" i="3"/>
  <c r="E1091" i="3"/>
  <c r="B1496" i="3"/>
  <c r="C1496" i="3"/>
  <c r="D1496" i="3"/>
  <c r="E1496" i="3"/>
  <c r="F1496" i="3"/>
  <c r="G1496" i="3"/>
  <c r="H1496" i="3"/>
  <c r="I1496" i="3"/>
  <c r="C1603" i="3"/>
  <c r="E1579" i="3"/>
  <c r="B1391" i="3"/>
  <c r="C1391" i="3"/>
  <c r="D1391" i="3"/>
  <c r="E1391" i="3"/>
  <c r="G1391" i="3"/>
  <c r="F1391" i="3"/>
  <c r="I1391" i="3"/>
  <c r="H1391" i="3"/>
  <c r="B1555" i="3"/>
  <c r="C1555" i="3"/>
  <c r="D1555" i="3"/>
  <c r="E1555" i="3"/>
  <c r="F1555" i="3"/>
  <c r="G1555" i="3"/>
  <c r="H1555" i="3"/>
  <c r="I1555" i="3"/>
  <c r="B1568" i="3"/>
  <c r="C1722" i="1"/>
  <c r="B1601" i="3"/>
  <c r="D1601" i="3"/>
  <c r="C1601" i="3"/>
  <c r="E1601" i="3"/>
  <c r="F1601" i="3"/>
  <c r="G1601" i="3"/>
  <c r="H1601" i="3"/>
  <c r="I1601" i="3"/>
  <c r="C1632" i="1"/>
  <c r="B1133" i="3"/>
  <c r="D1133" i="3"/>
  <c r="C1133" i="3"/>
  <c r="E1133" i="3"/>
  <c r="F1133" i="3"/>
  <c r="G1133" i="3"/>
  <c r="H1133" i="3"/>
  <c r="I1133" i="3"/>
  <c r="B1252" i="3"/>
  <c r="C1252" i="3"/>
  <c r="D1252" i="3"/>
  <c r="E1252" i="3"/>
  <c r="F1252" i="3"/>
  <c r="G1252" i="3"/>
  <c r="I1252" i="3"/>
  <c r="H1252" i="3"/>
  <c r="B1447" i="3"/>
  <c r="C1447" i="3"/>
  <c r="D1447" i="3"/>
  <c r="E1447" i="3"/>
  <c r="F1447" i="3"/>
  <c r="G1447" i="3"/>
  <c r="H1447" i="3"/>
  <c r="I1447" i="3"/>
  <c r="B1119" i="3"/>
  <c r="C985" i="1"/>
  <c r="C1033" i="3"/>
  <c r="B1033" i="3"/>
  <c r="D1033" i="3"/>
  <c r="E1033" i="3"/>
  <c r="F1033" i="3"/>
  <c r="G1033" i="3"/>
  <c r="H1033" i="3"/>
  <c r="I1033" i="3"/>
  <c r="B1236" i="3"/>
  <c r="C1236" i="3"/>
  <c r="D1236" i="3"/>
  <c r="E1236" i="3"/>
  <c r="F1236" i="3"/>
  <c r="G1236" i="3"/>
  <c r="I1236" i="3"/>
  <c r="H1236" i="3"/>
  <c r="B1215" i="3"/>
  <c r="C1215" i="3"/>
  <c r="D1215" i="3"/>
  <c r="E1215" i="3"/>
  <c r="F1215" i="3"/>
  <c r="G1215" i="3"/>
  <c r="I1215" i="3"/>
  <c r="H1215" i="3"/>
  <c r="B1487" i="3"/>
  <c r="C1487" i="3"/>
  <c r="D1487" i="3"/>
  <c r="E1487" i="3"/>
  <c r="G1487" i="3"/>
  <c r="F1487" i="3"/>
  <c r="H1487" i="3"/>
  <c r="I1487" i="3"/>
  <c r="C1261" i="1"/>
  <c r="B920" i="3"/>
  <c r="C920" i="3"/>
  <c r="D920" i="3"/>
  <c r="E920" i="3"/>
  <c r="F920" i="3"/>
  <c r="G920" i="3"/>
  <c r="H920" i="3"/>
  <c r="I920" i="3"/>
  <c r="D1387" i="3"/>
  <c r="B1681" i="3"/>
  <c r="C1681" i="3"/>
  <c r="D1681" i="3"/>
  <c r="E1681" i="3"/>
  <c r="F1681" i="3"/>
  <c r="G1681" i="3"/>
  <c r="H1681" i="3"/>
  <c r="I1681" i="3"/>
  <c r="C1652" i="3"/>
  <c r="C1668" i="3"/>
  <c r="B968" i="3"/>
  <c r="C968" i="3"/>
  <c r="D968" i="3"/>
  <c r="E968" i="3"/>
  <c r="F968" i="3"/>
  <c r="G968" i="3"/>
  <c r="H968" i="3"/>
  <c r="I968" i="3"/>
  <c r="B1693" i="3"/>
  <c r="C1693" i="3"/>
  <c r="D1693" i="3"/>
  <c r="E1693" i="3"/>
  <c r="F1693" i="3"/>
  <c r="H1693" i="3"/>
  <c r="G1693" i="3"/>
  <c r="I1693" i="3"/>
  <c r="C1631" i="3"/>
  <c r="B1640" i="3"/>
  <c r="C1640" i="3"/>
  <c r="D1640" i="3"/>
  <c r="E1640" i="3"/>
  <c r="F1640" i="3"/>
  <c r="H1640" i="3"/>
  <c r="G1640" i="3"/>
  <c r="I1640" i="3"/>
  <c r="D947" i="3"/>
  <c r="B1086" i="3"/>
  <c r="C1086" i="3"/>
  <c r="D1086" i="3"/>
  <c r="E1086" i="3"/>
  <c r="F1086" i="3"/>
  <c r="G1086" i="3"/>
  <c r="H1086" i="3"/>
  <c r="I1086" i="3"/>
  <c r="B1417" i="3"/>
  <c r="C1417" i="3"/>
  <c r="D1417" i="3"/>
  <c r="E1417" i="3"/>
  <c r="F1417" i="3"/>
  <c r="G1417" i="3"/>
  <c r="H1417" i="3"/>
  <c r="I1417" i="3"/>
  <c r="B1378" i="3"/>
  <c r="C964" i="1"/>
  <c r="B1089" i="3"/>
  <c r="C1089" i="3"/>
  <c r="D1089" i="3"/>
  <c r="E1089" i="3"/>
  <c r="F1089" i="3"/>
  <c r="G1089" i="3"/>
  <c r="H1089" i="3"/>
  <c r="I1089" i="3"/>
  <c r="C959" i="1"/>
  <c r="B1019" i="3"/>
  <c r="C1019" i="3"/>
  <c r="D1019" i="3"/>
  <c r="E1019" i="3"/>
  <c r="F1019" i="3"/>
  <c r="G1019" i="3"/>
  <c r="H1019" i="3"/>
  <c r="I1019" i="3"/>
  <c r="C1374" i="1"/>
  <c r="B1497" i="3"/>
  <c r="C1497" i="3"/>
  <c r="D1497" i="3"/>
  <c r="E1497" i="3"/>
  <c r="F1497" i="3"/>
  <c r="G1497" i="3"/>
  <c r="H1497" i="3"/>
  <c r="I1497" i="3"/>
  <c r="B1643" i="3"/>
  <c r="C1643" i="3"/>
  <c r="D1643" i="3"/>
  <c r="E1643" i="3"/>
  <c r="F1643" i="3"/>
  <c r="G1643" i="3"/>
  <c r="H1643" i="3"/>
  <c r="I1643" i="3"/>
  <c r="E1398" i="3"/>
  <c r="B1678" i="3"/>
  <c r="C1678" i="3"/>
  <c r="D1678" i="3"/>
  <c r="E1678" i="3"/>
  <c r="F1678" i="3"/>
  <c r="G1678" i="3"/>
  <c r="H1678" i="3"/>
  <c r="I1678" i="3"/>
  <c r="D1587" i="3"/>
  <c r="D1597" i="3"/>
  <c r="B1676" i="3"/>
  <c r="C1676" i="3"/>
  <c r="D1676" i="3"/>
  <c r="E1676" i="3"/>
  <c r="F1676" i="3"/>
  <c r="G1676" i="3"/>
  <c r="H1676" i="3"/>
  <c r="I1676" i="3"/>
  <c r="C1673" i="1" l="1"/>
  <c r="C1160" i="1"/>
  <c r="C1614" i="1"/>
  <c r="C1099" i="1"/>
  <c r="C1061" i="1"/>
  <c r="C1694" i="1"/>
  <c r="C1402" i="1"/>
  <c r="C1426" i="1"/>
  <c r="C1145" i="1"/>
  <c r="C1229" i="1"/>
  <c r="C1228" i="1"/>
  <c r="C1096" i="1"/>
  <c r="C1541" i="1"/>
  <c r="C1190" i="1"/>
  <c r="C1104" i="1"/>
  <c r="C1242" i="1"/>
  <c r="C1153" i="1"/>
  <c r="C1478" i="1"/>
  <c r="C1239" i="1"/>
  <c r="C929" i="1"/>
  <c r="C1595" i="1"/>
  <c r="C1325" i="1"/>
  <c r="C1553" i="1"/>
  <c r="C993" i="1"/>
  <c r="C1052" i="1"/>
  <c r="C1666" i="1"/>
  <c r="C1738" i="1"/>
  <c r="C1490" i="1"/>
  <c r="C1440" i="1"/>
  <c r="C1253" i="1"/>
  <c r="C1068" i="1"/>
  <c r="C1767" i="1"/>
  <c r="C1002" i="1"/>
  <c r="C1078" i="1"/>
  <c r="C1762" i="1"/>
  <c r="C1713" i="1"/>
  <c r="C1089" i="1"/>
  <c r="C1566" i="1"/>
  <c r="C1574" i="1"/>
  <c r="C1559" i="1"/>
  <c r="C918" i="1"/>
  <c r="C1704" i="1"/>
  <c r="C1327" i="1"/>
  <c r="C1634" i="1"/>
  <c r="C1316" i="1"/>
  <c r="C935" i="1"/>
  <c r="C1626" i="1"/>
  <c r="C947" i="1"/>
  <c r="C1119" i="1"/>
  <c r="C965" i="1"/>
  <c r="C1441" i="1"/>
  <c r="C1640" i="1"/>
  <c r="C1429" i="1"/>
  <c r="C936" i="1"/>
  <c r="C1427" i="1"/>
  <c r="C1470" i="1"/>
  <c r="C1231" i="1"/>
  <c r="C1055" i="1"/>
  <c r="C1127" i="1"/>
  <c r="C1598" i="1"/>
  <c r="C1571" i="1"/>
  <c r="C1491" i="1"/>
  <c r="C1611" i="1"/>
  <c r="C1180" i="1"/>
  <c r="C1437" i="1"/>
  <c r="C1576" i="1"/>
  <c r="C968" i="1"/>
  <c r="C955" i="1"/>
  <c r="C1412" i="1"/>
  <c r="C1368" i="1"/>
  <c r="C950" i="1"/>
  <c r="C1642" i="1"/>
  <c r="C1109" i="1"/>
  <c r="C1378" i="1"/>
  <c r="C1067" i="1"/>
  <c r="C1026" i="1"/>
  <c r="C1142" i="1"/>
  <c r="C906" i="1"/>
  <c r="C1533" i="1"/>
  <c r="C981" i="1"/>
  <c r="C1093" i="1"/>
  <c r="C1302" i="1"/>
  <c r="C1607" i="1"/>
  <c r="C1113" i="1"/>
  <c r="C1108" i="1"/>
  <c r="C1045" i="1"/>
  <c r="C1511" i="1"/>
  <c r="C1636" i="1"/>
  <c r="C1731" i="1"/>
  <c r="C1544" i="1"/>
  <c r="C1315" i="1"/>
  <c r="C927" i="1"/>
  <c r="C1558" i="1"/>
  <c r="C1095" i="1"/>
  <c r="C1105" i="1"/>
  <c r="C1473" i="1"/>
  <c r="C1033" i="1"/>
  <c r="C1629" i="1"/>
  <c r="C1220" i="1"/>
  <c r="C1244" i="1"/>
  <c r="C1027" i="1"/>
  <c r="C920" i="1"/>
  <c r="C1182" i="1"/>
  <c r="C1019" i="1"/>
  <c r="C1760" i="1"/>
  <c r="C1765" i="1"/>
  <c r="C954" i="1"/>
  <c r="C1625" i="1"/>
  <c r="C932" i="1"/>
  <c r="C1631" i="1"/>
  <c r="C909" i="1"/>
  <c r="C1643" i="1"/>
  <c r="C1584" i="1"/>
  <c r="C1579" i="1"/>
  <c r="C1462" i="1"/>
  <c r="C1307" i="1"/>
  <c r="C1550" i="1"/>
  <c r="C1401" i="1"/>
  <c r="C1345" i="1"/>
  <c r="C1047" i="1"/>
  <c r="C1465" i="1"/>
  <c r="C1460" i="1"/>
  <c r="C1144" i="1"/>
  <c r="C1344" i="1"/>
  <c r="C1066" i="1"/>
  <c r="C1126" i="1"/>
  <c r="C1246" i="1"/>
  <c r="C1476" i="1"/>
  <c r="C1243" i="1"/>
  <c r="C1600" i="1"/>
  <c r="C1418" i="1"/>
  <c r="C1079" i="1"/>
  <c r="C1696" i="1"/>
  <c r="C1138" i="1"/>
  <c r="C1370" i="1"/>
  <c r="C1183" i="1"/>
  <c r="C1343" i="1"/>
  <c r="C1501" i="1"/>
  <c r="C1179" i="1"/>
  <c r="C1366" i="1"/>
  <c r="C1421" i="1"/>
  <c r="C1488" i="1"/>
  <c r="C1618" i="1"/>
  <c r="C1685" i="1"/>
  <c r="C1133" i="1"/>
  <c r="C1156" i="1"/>
  <c r="C1018" i="1"/>
  <c r="C1596" i="1"/>
  <c r="C1186" i="1"/>
  <c r="C931" i="1"/>
  <c r="C1439" i="1"/>
  <c r="C1158" i="1"/>
  <c r="C1509" i="1"/>
  <c r="C1030" i="1"/>
  <c r="C1587" i="1"/>
  <c r="C1062" i="1"/>
  <c r="C1223" i="1"/>
  <c r="C1651" i="1"/>
  <c r="C1516" i="1"/>
  <c r="C1521" i="1"/>
  <c r="C1658" i="1"/>
  <c r="C1324" i="1"/>
  <c r="C1457" i="1"/>
  <c r="C1493" i="1"/>
  <c r="C991" i="1"/>
  <c r="C1247" i="1"/>
  <c r="C967" i="1"/>
  <c r="C1098" i="1"/>
  <c r="C922" i="1"/>
  <c r="C1591" i="1"/>
  <c r="C1143" i="1"/>
  <c r="C1758" i="1"/>
  <c r="C1770" i="1"/>
  <c r="C1483" i="1"/>
  <c r="C1481" i="1"/>
  <c r="C1561" i="1"/>
  <c r="C1621" i="1"/>
  <c r="C1695" i="1"/>
  <c r="C939" i="1"/>
  <c r="C1648" i="1"/>
  <c r="C1152" i="1"/>
  <c r="C1557" i="1"/>
  <c r="C1612" i="1"/>
  <c r="C1602" i="1"/>
  <c r="C1181" i="1"/>
  <c r="C1494" i="1"/>
  <c r="C1549" i="1"/>
  <c r="C1117" i="1"/>
  <c r="C1662" i="1"/>
  <c r="C943" i="1"/>
  <c r="C1431" i="1"/>
  <c r="C1766" i="1"/>
  <c r="C1034" i="1"/>
  <c r="C1736" i="1"/>
  <c r="C1556" i="1"/>
  <c r="C1311" i="1"/>
  <c r="C970" i="1"/>
  <c r="C1500" i="1"/>
  <c r="C1070" i="1"/>
  <c r="C1524" i="1"/>
  <c r="C994" i="1"/>
  <c r="C1664" i="1"/>
  <c r="C1698" i="1"/>
  <c r="C1590" i="1"/>
  <c r="C1150" i="1"/>
  <c r="C1436" i="1"/>
  <c r="C974" i="1"/>
  <c r="C924" i="1"/>
  <c r="C1438" i="1"/>
  <c r="C1091" i="1"/>
  <c r="C1044" i="1"/>
  <c r="C944" i="1"/>
  <c r="C1056" i="1"/>
  <c r="C1386" i="1"/>
  <c r="C1397" i="1"/>
  <c r="C1515" i="1"/>
  <c r="C975" i="1"/>
  <c r="C1577" i="1"/>
  <c r="C1167" i="1"/>
  <c r="C1565" i="1"/>
  <c r="C907" i="1"/>
  <c r="C1653" i="1"/>
  <c r="C1028" i="1"/>
  <c r="C1299" i="1"/>
  <c r="C1381" i="1"/>
  <c r="C1134" i="1"/>
  <c r="C1455" i="1"/>
  <c r="C1406" i="1"/>
  <c r="C953" i="1"/>
  <c r="C1114" i="1"/>
  <c r="C1305" i="1"/>
  <c r="C1741" i="1"/>
  <c r="C1575" i="1"/>
  <c r="C1310" i="1"/>
  <c r="C1554" i="1"/>
  <c r="C1085" i="1"/>
  <c r="C1024" i="1"/>
  <c r="C1071" i="1"/>
  <c r="C1661" i="1"/>
  <c r="C1046" i="1"/>
  <c r="C1001" i="1"/>
  <c r="C1720" i="1"/>
  <c r="C1573" i="1"/>
  <c r="C1383" i="1"/>
  <c r="C1723" i="1"/>
  <c r="C904" i="1"/>
  <c r="C1456" i="1"/>
  <c r="C1321" i="1"/>
  <c r="C998" i="1"/>
  <c r="C1084" i="1"/>
  <c r="C1364" i="1"/>
  <c r="C1503" i="1"/>
  <c r="C1519" i="1"/>
  <c r="C1400" i="1"/>
  <c r="C1043" i="1"/>
  <c r="C1389" i="1"/>
  <c r="C1094" i="1"/>
  <c r="C1290" i="1"/>
  <c r="C1535" i="1"/>
  <c r="C1461" i="1"/>
  <c r="C941" i="1"/>
  <c r="C1487" i="1"/>
  <c r="C1116" i="1"/>
  <c r="C1387" i="1"/>
  <c r="C1523" i="1"/>
  <c r="C976" i="1"/>
  <c r="C1540" i="1"/>
  <c r="C1757" i="1"/>
  <c r="C1769" i="1"/>
  <c r="C1506" i="1"/>
  <c r="C1166" i="1"/>
  <c r="C1699" i="1"/>
  <c r="C1016" i="1"/>
  <c r="C997" i="1"/>
  <c r="C1435" i="1"/>
  <c r="C1063" i="1"/>
  <c r="C1178" i="1"/>
  <c r="C1467" i="1"/>
  <c r="C962" i="1"/>
  <c r="C1050" i="1"/>
  <c r="C1505" i="1"/>
  <c r="C1414" i="1"/>
  <c r="C1357" i="1"/>
  <c r="C1005" i="1"/>
  <c r="C1528" i="1"/>
  <c r="C1076" i="1"/>
  <c r="C1539" i="1"/>
  <c r="C1124" i="1"/>
  <c r="C1627" i="1"/>
  <c r="C1468" i="1"/>
  <c r="C952" i="1"/>
  <c r="C1329" i="1"/>
  <c r="C1122" i="1"/>
  <c r="C937" i="1"/>
  <c r="C1606" i="1"/>
  <c r="C1009" i="1"/>
  <c r="C1729" i="1"/>
  <c r="C1464" i="1"/>
  <c r="C1652" i="1"/>
  <c r="C1517" i="1"/>
  <c r="C1041" i="1"/>
  <c r="C1214" i="1"/>
  <c r="C1545" i="1"/>
  <c r="C1003" i="1"/>
  <c r="C1169" i="1"/>
  <c r="C1485" i="1"/>
  <c r="C1129" i="1"/>
  <c r="C933" i="1"/>
  <c r="C1348" i="1"/>
  <c r="C1136" i="1"/>
  <c r="C1417" i="1"/>
  <c r="C1452" i="1"/>
  <c r="C1768" i="1"/>
  <c r="C1403" i="1"/>
  <c r="C1645" i="1"/>
  <c r="C1314" i="1"/>
  <c r="C1023" i="1"/>
  <c r="C1603" i="1"/>
  <c r="C1159" i="1"/>
  <c r="C1407" i="1"/>
  <c r="C1318" i="1"/>
  <c r="C1233" i="1"/>
  <c r="C1706" i="1"/>
  <c r="C1748" i="1"/>
  <c r="C1486" i="1"/>
  <c r="C1434" i="1"/>
  <c r="C1039" i="1"/>
  <c r="C1702" i="1"/>
  <c r="C1683" i="1"/>
  <c r="C1444" i="1"/>
  <c r="C1376" i="1"/>
  <c r="C1428" i="1"/>
  <c r="C1416" i="1"/>
  <c r="C940" i="1"/>
  <c r="C1176" i="1"/>
  <c r="C1308" i="1"/>
  <c r="C1585" i="1"/>
  <c r="C1232" i="1"/>
  <c r="C1354" i="1"/>
  <c r="C1022" i="1"/>
  <c r="C1398" i="1"/>
  <c r="C1737" i="1"/>
  <c r="C1049" i="1"/>
  <c r="C1020" i="1"/>
  <c r="C1622" i="1"/>
  <c r="C1328" i="1"/>
  <c r="C1298" i="1"/>
  <c r="C996" i="1"/>
  <c r="C1586" i="1"/>
  <c r="C1057" i="1"/>
  <c r="C1101" i="1"/>
  <c r="C1687" i="1"/>
  <c r="C1686" i="1"/>
  <c r="C1725" i="1"/>
  <c r="C1208" i="1"/>
  <c r="C1110" i="1"/>
  <c r="C963" i="1"/>
  <c r="C1137" i="1"/>
  <c r="C1353" i="1"/>
  <c r="C1060" i="1"/>
  <c r="C1075" i="1"/>
  <c r="C1669" i="1"/>
  <c r="C1365" i="1"/>
  <c r="C1103" i="1"/>
  <c r="C1146" i="1"/>
  <c r="C1111" i="1"/>
  <c r="C1498" i="1"/>
  <c r="C1647" i="1"/>
  <c r="C1163" i="1"/>
  <c r="C1086" i="1"/>
  <c r="C1350" i="1"/>
  <c r="C1668" i="1"/>
  <c r="C1342" i="1"/>
  <c r="C1582" i="1"/>
  <c r="C1405" i="1"/>
  <c r="C1608" i="1"/>
  <c r="C1568" i="1"/>
  <c r="C1679" i="1"/>
  <c r="C1048" i="1"/>
  <c r="C1657" i="1"/>
  <c r="C1192" i="1"/>
  <c r="C977" i="1"/>
  <c r="C1304" i="1"/>
  <c r="C1518" i="1"/>
  <c r="C948" i="1"/>
  <c r="C1322" i="1"/>
  <c r="C1628" i="1"/>
  <c r="C1069" i="1"/>
  <c r="C1413" i="1"/>
  <c r="C1006" i="1"/>
  <c r="C1423" i="1"/>
  <c r="C990" i="1"/>
  <c r="C1717" i="1"/>
  <c r="C1358" i="1"/>
  <c r="C1230" i="1"/>
  <c r="C1764" i="1"/>
  <c r="C1619" i="1"/>
  <c r="C1676" i="1"/>
  <c r="C1548" i="1"/>
  <c r="C912" i="1"/>
  <c r="C1615" i="1"/>
  <c r="C1255" i="1"/>
  <c r="C1164" i="1"/>
  <c r="C1633" i="1"/>
  <c r="C1710" i="1"/>
  <c r="C1446" i="1"/>
  <c r="C946" i="1"/>
  <c r="C1563" i="1"/>
  <c r="C1474" i="1"/>
  <c r="C1641" i="1"/>
  <c r="C1510" i="1"/>
  <c r="C1667" i="1"/>
  <c r="C1294" i="1"/>
  <c r="C1106" i="1"/>
  <c r="C1469" i="1"/>
  <c r="C983" i="1"/>
  <c r="C1191" i="1"/>
  <c r="C1719" i="1"/>
  <c r="C978" i="1"/>
  <c r="C1377" i="1"/>
  <c r="C1241" i="1"/>
  <c r="C1337" i="1"/>
  <c r="C1697" i="1"/>
  <c r="C1171" i="1"/>
  <c r="C1102" i="1"/>
  <c r="C1675" i="1"/>
  <c r="C1132" i="1"/>
  <c r="C1351" i="1"/>
  <c r="C1097" i="1"/>
  <c r="C1597" i="1"/>
  <c r="C1742" i="1"/>
  <c r="C1125" i="1"/>
  <c r="C1555" i="1"/>
  <c r="C1225" i="1"/>
  <c r="C1451" i="1"/>
  <c r="C1504" i="1"/>
  <c r="C1520" i="1"/>
  <c r="C1752" i="1"/>
  <c r="C1263" i="1"/>
  <c r="C1453" i="1"/>
  <c r="C979" i="1"/>
  <c r="C1198" i="1"/>
  <c r="C1570" i="1"/>
  <c r="C1287" i="1"/>
  <c r="C1655" i="1"/>
  <c r="C1303" i="1"/>
  <c r="C1730" i="1"/>
  <c r="C1087" i="1"/>
  <c r="C1708" i="1"/>
  <c r="C1121" i="1"/>
  <c r="C1013" i="1"/>
  <c r="C1443" i="1"/>
  <c r="C1744" i="1"/>
  <c r="C1715" i="1"/>
  <c r="C1543" i="1"/>
  <c r="C1157" i="1"/>
  <c r="C1497" i="1"/>
  <c r="C1422" i="1"/>
  <c r="C1100" i="1"/>
  <c r="C1689" i="1"/>
  <c r="C1209" i="1"/>
  <c r="C1562" i="1"/>
  <c r="C971" i="1"/>
  <c r="C1630" i="1"/>
  <c r="C1165" i="1"/>
  <c r="C902" i="1"/>
  <c r="C1475" i="1"/>
  <c r="C1130" i="1"/>
  <c r="C1604" i="1"/>
  <c r="C1221" i="1"/>
  <c r="C1578" i="1"/>
  <c r="C1284" i="1"/>
  <c r="C1693" i="1"/>
  <c r="C1200" i="1"/>
  <c r="C989" i="1"/>
  <c r="C911" i="1"/>
  <c r="C1312" i="1"/>
  <c r="C1032" i="1"/>
  <c r="C1036" i="1"/>
  <c r="C1531" i="1"/>
  <c r="C1274" i="1"/>
  <c r="C1301" i="1"/>
  <c r="C1433" i="1"/>
  <c r="C1391" i="1"/>
  <c r="C1011" i="1"/>
  <c r="C1529" i="1"/>
  <c r="C969" i="1"/>
  <c r="C1489" i="1"/>
  <c r="C951" i="1"/>
  <c r="C921" i="1"/>
  <c r="C1654" i="1"/>
  <c r="C1205" i="1"/>
  <c r="C1759" i="1"/>
  <c r="C1118" i="1"/>
  <c r="C1330" i="1"/>
  <c r="C1714" i="1"/>
  <c r="C1739" i="1"/>
  <c r="C1135" i="1"/>
</calcChain>
</file>

<file path=xl/sharedStrings.xml><?xml version="1.0" encoding="utf-8"?>
<sst xmlns="http://schemas.openxmlformats.org/spreadsheetml/2006/main" count="58" uniqueCount="54">
  <si>
    <t>NUM DE FACTURE</t>
  </si>
  <si>
    <t>CLIENT</t>
  </si>
  <si>
    <t>QTE GLOBALE KG</t>
  </si>
  <si>
    <t>CA TND</t>
  </si>
  <si>
    <t>CA EN DEVISE</t>
  </si>
  <si>
    <t>DESTINATION</t>
  </si>
  <si>
    <t>DATE LIV</t>
  </si>
  <si>
    <t xml:space="preserve">CODE FAMILLE </t>
  </si>
  <si>
    <t xml:space="preserve">NOM </t>
  </si>
  <si>
    <t>ART1</t>
  </si>
  <si>
    <t>ART2</t>
  </si>
  <si>
    <t>ART3</t>
  </si>
  <si>
    <t>ART4</t>
  </si>
  <si>
    <t>ART5</t>
  </si>
  <si>
    <t>ART6</t>
  </si>
  <si>
    <t>COUSCOUS</t>
  </si>
  <si>
    <t>PATES COURTES</t>
  </si>
  <si>
    <t>PATES SPACIALES</t>
  </si>
  <si>
    <t>PATES LONGUES</t>
  </si>
  <si>
    <t>ART7</t>
  </si>
  <si>
    <t>ART8</t>
  </si>
  <si>
    <t>FARINE 1KG</t>
  </si>
  <si>
    <t>SEMOULE VRAC</t>
  </si>
  <si>
    <t>FARINE VRAC</t>
  </si>
  <si>
    <t>FARINE SPACIALES</t>
  </si>
  <si>
    <t>ART9</t>
  </si>
  <si>
    <t>ART10</t>
  </si>
  <si>
    <t>AMELIORANT</t>
  </si>
  <si>
    <t>LEVURE</t>
  </si>
  <si>
    <t>ART11</t>
  </si>
  <si>
    <t>SEMOULE 1KG</t>
  </si>
  <si>
    <t xml:space="preserve">ID </t>
  </si>
  <si>
    <t>QTE CC</t>
  </si>
  <si>
    <t>QTE PC</t>
  </si>
  <si>
    <t>QTE PL</t>
  </si>
  <si>
    <t>QTE PS</t>
  </si>
  <si>
    <t>VALEUR PC</t>
  </si>
  <si>
    <t>VALEUR PL</t>
  </si>
  <si>
    <t>VALEUR PS</t>
  </si>
  <si>
    <t>VALEUR  CC TND</t>
  </si>
  <si>
    <t>Annee</t>
  </si>
  <si>
    <t>VENTE GLOBALE 2019-2025</t>
  </si>
  <si>
    <t>ANNEE</t>
  </si>
  <si>
    <t>ID</t>
  </si>
  <si>
    <t>Mois</t>
  </si>
  <si>
    <t>BUDGET 2025</t>
  </si>
  <si>
    <t>QT/MOIS</t>
  </si>
  <si>
    <t>PC</t>
  </si>
  <si>
    <t>PL</t>
  </si>
  <si>
    <t>CC</t>
  </si>
  <si>
    <t>PS</t>
  </si>
  <si>
    <t>TOTAL</t>
  </si>
  <si>
    <t>QTE PAR AN</t>
  </si>
  <si>
    <t>CA PAR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</si>
</sst>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4" fontId="0" fillId="0" borderId="0" xfId="1" applyNumberFormat="1" applyFont="1"/>
    <xf numFmtId="0" fontId="3" fillId="2" borderId="0" xfId="0" applyFont="1" applyFill="1" applyAlignment="1">
      <alignment horizontal="center" vertical="center"/>
    </xf>
    <xf numFmtId="43" fontId="0" fillId="0" borderId="0" xfId="1" applyFont="1"/>
  </cellXfs>
  <cellStyles count="2">
    <cellStyle name="Milliers" xfId="1" builtinId="3"/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0" formatCode="General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9" formatCode="dd/mm/yyyy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1" formatCode="0"/>
    </dxf>
  </dxfs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IVI%20V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 COMMERCIAL"/>
      <sheetName val="Feuil2"/>
      <sheetName val="avance saliou bah"/>
      <sheetName val="2019"/>
      <sheetName val="2020"/>
      <sheetName val="JOURNAL FACTURES"/>
      <sheetName val="STATESTIQUE"/>
      <sheetName val="Feuil1"/>
      <sheetName val="TRANSPORT"/>
      <sheetName val="QT-CL"/>
      <sheetName val="2021"/>
      <sheetName val="COMMERCIAL 2019 - 2021"/>
      <sheetName val="2024"/>
      <sheetName val="2023"/>
      <sheetName val="2022"/>
      <sheetName val="Feuil4"/>
      <sheetName val="Feuil6"/>
      <sheetName val="INTEGRATION PAR CLIENT "/>
    </sheetNames>
    <sheetDataSet>
      <sheetData sheetId="0">
        <row r="2">
          <cell r="A2" t="str">
            <v>CE2001</v>
          </cell>
        </row>
        <row r="3">
          <cell r="A3" t="str">
            <v>CE2002</v>
          </cell>
        </row>
        <row r="4">
          <cell r="A4" t="str">
            <v>CE2003</v>
          </cell>
        </row>
        <row r="5">
          <cell r="A5" t="str">
            <v>CE2004</v>
          </cell>
        </row>
        <row r="6">
          <cell r="A6" t="str">
            <v>CE2005</v>
          </cell>
        </row>
        <row r="7">
          <cell r="A7" t="str">
            <v>CE2006</v>
          </cell>
        </row>
        <row r="8">
          <cell r="A8" t="str">
            <v>CE2007</v>
          </cell>
        </row>
        <row r="9">
          <cell r="A9" t="str">
            <v>CE2008</v>
          </cell>
        </row>
        <row r="10">
          <cell r="A10" t="str">
            <v>CE2009</v>
          </cell>
        </row>
        <row r="11">
          <cell r="A11" t="str">
            <v>CE2010</v>
          </cell>
        </row>
        <row r="12">
          <cell r="A12" t="str">
            <v>CE2011</v>
          </cell>
        </row>
        <row r="13">
          <cell r="A13" t="str">
            <v>CE2012</v>
          </cell>
        </row>
        <row r="14">
          <cell r="A14" t="str">
            <v>CE2013</v>
          </cell>
        </row>
        <row r="15">
          <cell r="A15" t="str">
            <v>CE2014</v>
          </cell>
        </row>
        <row r="16">
          <cell r="A16" t="str">
            <v>CE2015</v>
          </cell>
        </row>
        <row r="17">
          <cell r="A17" t="str">
            <v>CE2016</v>
          </cell>
        </row>
        <row r="18">
          <cell r="A18" t="str">
            <v>CE2017</v>
          </cell>
        </row>
        <row r="19">
          <cell r="A19" t="str">
            <v>CE2018</v>
          </cell>
        </row>
        <row r="20">
          <cell r="A20" t="str">
            <v>CE2019</v>
          </cell>
        </row>
        <row r="21">
          <cell r="A21" t="str">
            <v>CE2020</v>
          </cell>
        </row>
        <row r="22">
          <cell r="A22" t="str">
            <v>CE2021</v>
          </cell>
        </row>
        <row r="23">
          <cell r="A23" t="str">
            <v>CE2022</v>
          </cell>
        </row>
        <row r="24">
          <cell r="A24" t="str">
            <v>CE2023</v>
          </cell>
        </row>
        <row r="25">
          <cell r="A25" t="str">
            <v>CE2024</v>
          </cell>
        </row>
        <row r="26">
          <cell r="A26" t="str">
            <v>CE2025</v>
          </cell>
        </row>
        <row r="27">
          <cell r="A27" t="str">
            <v>CE2026</v>
          </cell>
        </row>
        <row r="28">
          <cell r="A28" t="str">
            <v>CE2027</v>
          </cell>
        </row>
        <row r="29">
          <cell r="A29" t="str">
            <v>CE2028</v>
          </cell>
        </row>
        <row r="30">
          <cell r="A30" t="str">
            <v>CE2029</v>
          </cell>
        </row>
        <row r="31">
          <cell r="A31" t="str">
            <v>CE2030</v>
          </cell>
        </row>
        <row r="32">
          <cell r="A32" t="str">
            <v>CE2031</v>
          </cell>
        </row>
        <row r="33">
          <cell r="A33" t="str">
            <v>CE2032</v>
          </cell>
        </row>
        <row r="34">
          <cell r="A34" t="str">
            <v>CE2033</v>
          </cell>
        </row>
        <row r="35">
          <cell r="A35" t="str">
            <v>CE2034</v>
          </cell>
        </row>
        <row r="36">
          <cell r="A36" t="str">
            <v>CE2035</v>
          </cell>
        </row>
        <row r="37">
          <cell r="A37" t="str">
            <v>CE2036</v>
          </cell>
        </row>
        <row r="38">
          <cell r="A38" t="str">
            <v>CE2037</v>
          </cell>
        </row>
        <row r="39">
          <cell r="A39" t="str">
            <v>CE2038</v>
          </cell>
        </row>
        <row r="40">
          <cell r="A40" t="str">
            <v>CE2039</v>
          </cell>
        </row>
        <row r="41">
          <cell r="A41" t="str">
            <v>CE2040</v>
          </cell>
        </row>
        <row r="42">
          <cell r="A42" t="str">
            <v>CE2041</v>
          </cell>
        </row>
        <row r="43">
          <cell r="A43" t="str">
            <v>CE2042</v>
          </cell>
        </row>
        <row r="44">
          <cell r="A44" t="str">
            <v>CE2043</v>
          </cell>
        </row>
        <row r="45">
          <cell r="A45" t="str">
            <v>CE2044</v>
          </cell>
        </row>
        <row r="46">
          <cell r="A46" t="str">
            <v>CE2045</v>
          </cell>
        </row>
        <row r="47">
          <cell r="A47" t="str">
            <v>CE2046</v>
          </cell>
        </row>
        <row r="48">
          <cell r="A48" t="str">
            <v>CE2047</v>
          </cell>
        </row>
        <row r="49">
          <cell r="A49" t="str">
            <v>CE2048</v>
          </cell>
        </row>
        <row r="50">
          <cell r="A50" t="str">
            <v>CE2049</v>
          </cell>
        </row>
        <row r="51">
          <cell r="A51" t="str">
            <v>CE2050</v>
          </cell>
        </row>
        <row r="52">
          <cell r="A52" t="str">
            <v>CE2051</v>
          </cell>
        </row>
        <row r="53">
          <cell r="A53" t="str">
            <v>CE2052</v>
          </cell>
        </row>
        <row r="54">
          <cell r="A54" t="str">
            <v>CE2053</v>
          </cell>
        </row>
        <row r="55">
          <cell r="A55" t="str">
            <v>CE2054</v>
          </cell>
        </row>
        <row r="56">
          <cell r="A56" t="str">
            <v>CE2055</v>
          </cell>
        </row>
        <row r="57">
          <cell r="A57" t="str">
            <v>CE2056</v>
          </cell>
        </row>
        <row r="58">
          <cell r="A58" t="str">
            <v>CE2057</v>
          </cell>
        </row>
        <row r="59">
          <cell r="A59" t="str">
            <v>CE2058</v>
          </cell>
        </row>
        <row r="60">
          <cell r="A60" t="str">
            <v>CE2059</v>
          </cell>
        </row>
        <row r="61">
          <cell r="A61" t="str">
            <v>CE2060</v>
          </cell>
        </row>
        <row r="62">
          <cell r="A62" t="str">
            <v>CE2061</v>
          </cell>
        </row>
        <row r="63">
          <cell r="A63" t="str">
            <v>CE2062</v>
          </cell>
        </row>
        <row r="64">
          <cell r="A64" t="str">
            <v>CE2063</v>
          </cell>
        </row>
        <row r="65">
          <cell r="A65" t="str">
            <v>CE2064</v>
          </cell>
        </row>
        <row r="66">
          <cell r="A66" t="str">
            <v>CE2065</v>
          </cell>
        </row>
        <row r="67">
          <cell r="A67" t="str">
            <v>CE2066</v>
          </cell>
        </row>
        <row r="68">
          <cell r="A68" t="str">
            <v>CE2067</v>
          </cell>
        </row>
        <row r="69">
          <cell r="A69" t="str">
            <v>CE2068</v>
          </cell>
        </row>
        <row r="70">
          <cell r="A70" t="str">
            <v>CE2069</v>
          </cell>
        </row>
        <row r="71">
          <cell r="A71" t="str">
            <v>CE2070</v>
          </cell>
        </row>
        <row r="72">
          <cell r="A72" t="str">
            <v>CE2071</v>
          </cell>
        </row>
        <row r="73">
          <cell r="A73" t="str">
            <v>CE2072</v>
          </cell>
        </row>
        <row r="74">
          <cell r="A74" t="str">
            <v>CE2073</v>
          </cell>
        </row>
        <row r="75">
          <cell r="A75" t="str">
            <v>CE2074</v>
          </cell>
        </row>
        <row r="76">
          <cell r="A76" t="str">
            <v>CE2075</v>
          </cell>
        </row>
        <row r="77">
          <cell r="A77" t="str">
            <v>CE2076</v>
          </cell>
        </row>
        <row r="78">
          <cell r="A78" t="str">
            <v>CE2077</v>
          </cell>
        </row>
        <row r="79">
          <cell r="A79" t="str">
            <v>CE2078</v>
          </cell>
        </row>
        <row r="80">
          <cell r="A80" t="str">
            <v>CE2079</v>
          </cell>
        </row>
        <row r="81">
          <cell r="A81" t="str">
            <v>CE2080</v>
          </cell>
        </row>
        <row r="82">
          <cell r="A82" t="str">
            <v>CE2081</v>
          </cell>
        </row>
        <row r="83">
          <cell r="A83" t="str">
            <v>CE2082</v>
          </cell>
        </row>
        <row r="84">
          <cell r="A84" t="str">
            <v>CE2083</v>
          </cell>
        </row>
        <row r="85">
          <cell r="A85" t="str">
            <v>CE2084</v>
          </cell>
        </row>
        <row r="86">
          <cell r="A86" t="str">
            <v>CE2085</v>
          </cell>
        </row>
        <row r="87">
          <cell r="A87" t="str">
            <v>CE2086</v>
          </cell>
        </row>
        <row r="88">
          <cell r="A88" t="str">
            <v>CE2087</v>
          </cell>
        </row>
        <row r="89">
          <cell r="A89" t="str">
            <v>CE2088</v>
          </cell>
        </row>
        <row r="90">
          <cell r="A90" t="str">
            <v>CE2089</v>
          </cell>
        </row>
        <row r="91">
          <cell r="A91" t="str">
            <v>CE2090</v>
          </cell>
        </row>
        <row r="92">
          <cell r="A92" t="str">
            <v>CE2091</v>
          </cell>
        </row>
        <row r="93">
          <cell r="A93" t="str">
            <v>CE2092</v>
          </cell>
        </row>
        <row r="94">
          <cell r="A94" t="str">
            <v>CE2093</v>
          </cell>
        </row>
        <row r="95">
          <cell r="A95" t="str">
            <v>CE2094</v>
          </cell>
        </row>
        <row r="96">
          <cell r="A96" t="str">
            <v>CE2095</v>
          </cell>
        </row>
        <row r="97">
          <cell r="A97" t="str">
            <v>CE2096</v>
          </cell>
        </row>
        <row r="98">
          <cell r="A98" t="str">
            <v>CE2097</v>
          </cell>
        </row>
        <row r="99">
          <cell r="A99" t="str">
            <v>CE2098</v>
          </cell>
        </row>
        <row r="100">
          <cell r="A100" t="str">
            <v>CE2099</v>
          </cell>
        </row>
        <row r="101">
          <cell r="A101" t="str">
            <v>CE2100</v>
          </cell>
        </row>
        <row r="102">
          <cell r="A102" t="str">
            <v>CE2101</v>
          </cell>
        </row>
        <row r="103">
          <cell r="A103" t="str">
            <v>CE2102</v>
          </cell>
        </row>
        <row r="104">
          <cell r="A104" t="str">
            <v>CE2103</v>
          </cell>
        </row>
        <row r="105">
          <cell r="A105" t="str">
            <v>CE2104</v>
          </cell>
        </row>
        <row r="106">
          <cell r="A106" t="str">
            <v>CE2105</v>
          </cell>
        </row>
        <row r="107">
          <cell r="A107" t="str">
            <v>CE2106</v>
          </cell>
        </row>
        <row r="108">
          <cell r="A108" t="str">
            <v>CE2107</v>
          </cell>
        </row>
        <row r="109">
          <cell r="A109" t="str">
            <v>CE2108</v>
          </cell>
        </row>
        <row r="110">
          <cell r="A110" t="str">
            <v>CE2109</v>
          </cell>
        </row>
        <row r="111">
          <cell r="A111" t="str">
            <v>CE2110</v>
          </cell>
        </row>
        <row r="112">
          <cell r="A112" t="str">
            <v>CE2111</v>
          </cell>
        </row>
        <row r="113">
          <cell r="A113" t="str">
            <v>CE2112</v>
          </cell>
        </row>
        <row r="114">
          <cell r="A114" t="str">
            <v>CE2113</v>
          </cell>
        </row>
        <row r="115">
          <cell r="A115" t="str">
            <v>CE2114</v>
          </cell>
        </row>
        <row r="116">
          <cell r="A116" t="str">
            <v>CE2115</v>
          </cell>
        </row>
        <row r="117">
          <cell r="A117" t="str">
            <v>CE2116</v>
          </cell>
        </row>
        <row r="118">
          <cell r="A118" t="str">
            <v>CE2117</v>
          </cell>
        </row>
        <row r="119">
          <cell r="A119" t="str">
            <v>CE2118</v>
          </cell>
        </row>
        <row r="120">
          <cell r="A120" t="str">
            <v>CE2119</v>
          </cell>
        </row>
        <row r="121">
          <cell r="A121" t="str">
            <v>CE2120</v>
          </cell>
        </row>
        <row r="122">
          <cell r="A122" t="str">
            <v>CE2121</v>
          </cell>
        </row>
        <row r="123">
          <cell r="A123" t="str">
            <v>CE2122</v>
          </cell>
        </row>
        <row r="124">
          <cell r="A124" t="str">
            <v>CE2123</v>
          </cell>
        </row>
        <row r="125">
          <cell r="A125" t="str">
            <v>CE2124</v>
          </cell>
        </row>
        <row r="126">
          <cell r="A126" t="str">
            <v>CE2125</v>
          </cell>
        </row>
        <row r="127">
          <cell r="A127" t="str">
            <v>CE2126</v>
          </cell>
        </row>
        <row r="128">
          <cell r="A128" t="str">
            <v>CE2127</v>
          </cell>
        </row>
        <row r="129">
          <cell r="A129" t="str">
            <v>CE2128</v>
          </cell>
        </row>
        <row r="130">
          <cell r="A130" t="str">
            <v>CE2129</v>
          </cell>
        </row>
        <row r="131">
          <cell r="A131" t="str">
            <v>CE2130</v>
          </cell>
        </row>
        <row r="132">
          <cell r="A132" t="str">
            <v>CE2131</v>
          </cell>
        </row>
        <row r="133">
          <cell r="A133" t="str">
            <v>CE2132</v>
          </cell>
        </row>
        <row r="134">
          <cell r="A134" t="str">
            <v>CE2133</v>
          </cell>
        </row>
        <row r="135">
          <cell r="A135" t="str">
            <v>CE2134</v>
          </cell>
        </row>
        <row r="136">
          <cell r="A136" t="str">
            <v>CE2135</v>
          </cell>
        </row>
        <row r="137">
          <cell r="A137" t="str">
            <v>CE2136</v>
          </cell>
        </row>
        <row r="138">
          <cell r="A138" t="str">
            <v>CE2137</v>
          </cell>
        </row>
        <row r="139">
          <cell r="A139" t="str">
            <v>CE2138</v>
          </cell>
        </row>
        <row r="140">
          <cell r="A140" t="str">
            <v>CE2139</v>
          </cell>
        </row>
        <row r="141">
          <cell r="A141" t="str">
            <v>CE2140</v>
          </cell>
        </row>
        <row r="142">
          <cell r="A142" t="str">
            <v>CE2141</v>
          </cell>
        </row>
        <row r="143">
          <cell r="A143" t="str">
            <v>CE2142</v>
          </cell>
        </row>
        <row r="144">
          <cell r="A144" t="str">
            <v>CE2143</v>
          </cell>
        </row>
        <row r="145">
          <cell r="A145" t="str">
            <v>CE2144</v>
          </cell>
        </row>
        <row r="146">
          <cell r="A146" t="str">
            <v>CE2145</v>
          </cell>
        </row>
        <row r="147">
          <cell r="A147" t="str">
            <v>CE2146</v>
          </cell>
        </row>
        <row r="148">
          <cell r="A148" t="str">
            <v>CE2147</v>
          </cell>
        </row>
        <row r="149">
          <cell r="A149" t="str">
            <v>CE2148</v>
          </cell>
        </row>
        <row r="150">
          <cell r="A150" t="str">
            <v>CE2149</v>
          </cell>
        </row>
        <row r="151">
          <cell r="A151" t="str">
            <v>CE2150</v>
          </cell>
        </row>
        <row r="152">
          <cell r="A152" t="str">
            <v>CE2151</v>
          </cell>
        </row>
        <row r="153">
          <cell r="A153" t="str">
            <v>CE2152</v>
          </cell>
        </row>
        <row r="154">
          <cell r="A154" t="str">
            <v>CE2153</v>
          </cell>
        </row>
        <row r="155">
          <cell r="A155" t="str">
            <v>CE2154</v>
          </cell>
        </row>
        <row r="156">
          <cell r="A156" t="str">
            <v>CE2155</v>
          </cell>
        </row>
        <row r="157">
          <cell r="A157" t="str">
            <v>CE2156</v>
          </cell>
        </row>
        <row r="158">
          <cell r="A158" t="str">
            <v>CE2157</v>
          </cell>
        </row>
        <row r="159">
          <cell r="A159" t="str">
            <v>CE2158</v>
          </cell>
        </row>
        <row r="160">
          <cell r="A160" t="str">
            <v>CE2159</v>
          </cell>
        </row>
        <row r="161">
          <cell r="A161" t="str">
            <v>CE2160</v>
          </cell>
        </row>
        <row r="162">
          <cell r="A162" t="str">
            <v>CE2161</v>
          </cell>
        </row>
        <row r="163">
          <cell r="A163" t="str">
            <v>CE2162</v>
          </cell>
        </row>
        <row r="164">
          <cell r="A164" t="str">
            <v>CE2163</v>
          </cell>
        </row>
        <row r="165">
          <cell r="A165" t="str">
            <v>CE2164</v>
          </cell>
        </row>
        <row r="166">
          <cell r="A166" t="str">
            <v>CE2165</v>
          </cell>
        </row>
        <row r="167">
          <cell r="A167" t="str">
            <v>CE2166</v>
          </cell>
        </row>
        <row r="168">
          <cell r="A168" t="str">
            <v>CE2167</v>
          </cell>
        </row>
        <row r="169">
          <cell r="A169" t="str">
            <v>CE2168</v>
          </cell>
        </row>
        <row r="170">
          <cell r="A170" t="str">
            <v>CE2169</v>
          </cell>
        </row>
        <row r="171">
          <cell r="A171" t="str">
            <v>CE2170</v>
          </cell>
        </row>
        <row r="172">
          <cell r="A172" t="str">
            <v>CE2171</v>
          </cell>
        </row>
        <row r="173">
          <cell r="A173" t="str">
            <v>CE2172</v>
          </cell>
        </row>
        <row r="174">
          <cell r="A174" t="str">
            <v>CE2173</v>
          </cell>
        </row>
        <row r="175">
          <cell r="A175" t="str">
            <v>CE2174</v>
          </cell>
        </row>
        <row r="176">
          <cell r="A176" t="str">
            <v>CE2175</v>
          </cell>
        </row>
        <row r="177">
          <cell r="A177" t="str">
            <v>CE2176</v>
          </cell>
        </row>
        <row r="178">
          <cell r="A178" t="str">
            <v>CE2177</v>
          </cell>
        </row>
        <row r="179">
          <cell r="A179" t="str">
            <v>CE2178</v>
          </cell>
        </row>
        <row r="180">
          <cell r="A180" t="str">
            <v>CE2179</v>
          </cell>
        </row>
        <row r="181">
          <cell r="A181" t="str">
            <v>CE2180</v>
          </cell>
        </row>
        <row r="182">
          <cell r="A182" t="str">
            <v>CE2181</v>
          </cell>
        </row>
        <row r="183">
          <cell r="A183" t="str">
            <v>CE2182</v>
          </cell>
        </row>
        <row r="184">
          <cell r="A184" t="str">
            <v>CE2183</v>
          </cell>
        </row>
        <row r="185">
          <cell r="A185" t="str">
            <v>CE2184</v>
          </cell>
        </row>
        <row r="186">
          <cell r="A186" t="str">
            <v>CE2185</v>
          </cell>
        </row>
        <row r="187">
          <cell r="A187" t="str">
            <v>CE2186</v>
          </cell>
        </row>
        <row r="188">
          <cell r="A188" t="str">
            <v>CE2187</v>
          </cell>
        </row>
        <row r="189">
          <cell r="A189" t="str">
            <v>CE2188</v>
          </cell>
        </row>
        <row r="190">
          <cell r="A190" t="str">
            <v>CE2189</v>
          </cell>
        </row>
        <row r="191">
          <cell r="A191" t="str">
            <v>CE2190</v>
          </cell>
        </row>
        <row r="192">
          <cell r="A192" t="str">
            <v>CE2191</v>
          </cell>
        </row>
        <row r="193">
          <cell r="A193" t="str">
            <v>CE2192</v>
          </cell>
        </row>
        <row r="194">
          <cell r="A194" t="str">
            <v>CE2193</v>
          </cell>
        </row>
        <row r="195">
          <cell r="A195" t="str">
            <v>CE2194</v>
          </cell>
        </row>
        <row r="196">
          <cell r="A196" t="str">
            <v>CE2195</v>
          </cell>
        </row>
        <row r="197">
          <cell r="A197" t="str">
            <v>CE2196</v>
          </cell>
        </row>
        <row r="198">
          <cell r="A198" t="str">
            <v>CE2197</v>
          </cell>
        </row>
        <row r="199">
          <cell r="A199" t="str">
            <v>CE2198</v>
          </cell>
        </row>
        <row r="200">
          <cell r="A200" t="str">
            <v>CE2199</v>
          </cell>
        </row>
        <row r="201">
          <cell r="A201" t="str">
            <v>CE2200</v>
          </cell>
        </row>
        <row r="202">
          <cell r="A202" t="str">
            <v>CE2201</v>
          </cell>
        </row>
        <row r="203">
          <cell r="A203" t="str">
            <v>CE2202</v>
          </cell>
        </row>
        <row r="204">
          <cell r="A204" t="str">
            <v>CE2203</v>
          </cell>
        </row>
        <row r="205">
          <cell r="A205" t="str">
            <v>CE2204</v>
          </cell>
        </row>
        <row r="206">
          <cell r="A206" t="str">
            <v>CE2205</v>
          </cell>
        </row>
        <row r="207">
          <cell r="A207" t="str">
            <v>CE2206</v>
          </cell>
        </row>
        <row r="208">
          <cell r="A208" t="str">
            <v>CE2207</v>
          </cell>
        </row>
        <row r="209">
          <cell r="A209" t="str">
            <v>CE2208</v>
          </cell>
        </row>
        <row r="210">
          <cell r="A210" t="str">
            <v>CE2209</v>
          </cell>
        </row>
        <row r="211">
          <cell r="A211" t="str">
            <v>CE2210</v>
          </cell>
        </row>
        <row r="212">
          <cell r="A212" t="str">
            <v>CE2211</v>
          </cell>
        </row>
        <row r="213">
          <cell r="A213" t="str">
            <v>CE2212</v>
          </cell>
        </row>
        <row r="214">
          <cell r="A214" t="str">
            <v>CE2213</v>
          </cell>
        </row>
        <row r="215">
          <cell r="A215" t="str">
            <v>CE2214</v>
          </cell>
        </row>
        <row r="216">
          <cell r="A216" t="str">
            <v>CE2215</v>
          </cell>
        </row>
        <row r="217">
          <cell r="A217" t="str">
            <v>CE2216</v>
          </cell>
        </row>
        <row r="218">
          <cell r="A218" t="str">
            <v>CE2217</v>
          </cell>
        </row>
        <row r="219">
          <cell r="A219" t="str">
            <v>CE2218</v>
          </cell>
        </row>
        <row r="220">
          <cell r="A220" t="str">
            <v>CE2219</v>
          </cell>
        </row>
        <row r="221">
          <cell r="A221" t="str">
            <v>CE2220</v>
          </cell>
        </row>
        <row r="222">
          <cell r="A222" t="str">
            <v>CE2221</v>
          </cell>
        </row>
        <row r="223">
          <cell r="A223" t="str">
            <v>CE2222</v>
          </cell>
        </row>
        <row r="224">
          <cell r="A224" t="str">
            <v>CE2223</v>
          </cell>
        </row>
        <row r="225">
          <cell r="A225" t="str">
            <v>CE2224</v>
          </cell>
        </row>
        <row r="226">
          <cell r="A226" t="str">
            <v>CE2225</v>
          </cell>
        </row>
        <row r="227">
          <cell r="A227" t="str">
            <v>CE2226</v>
          </cell>
        </row>
        <row r="228">
          <cell r="A228" t="str">
            <v>CE2227</v>
          </cell>
        </row>
        <row r="229">
          <cell r="A229" t="str">
            <v>CE2228</v>
          </cell>
        </row>
        <row r="230">
          <cell r="A230" t="str">
            <v>CE2229</v>
          </cell>
        </row>
        <row r="231">
          <cell r="A231" t="str">
            <v>CE2230</v>
          </cell>
        </row>
        <row r="232">
          <cell r="A232" t="str">
            <v>CE2231</v>
          </cell>
        </row>
        <row r="233">
          <cell r="A233" t="str">
            <v>CE2232</v>
          </cell>
        </row>
        <row r="234">
          <cell r="A234" t="str">
            <v>CE2233</v>
          </cell>
        </row>
        <row r="235">
          <cell r="A235" t="str">
            <v>CE2234</v>
          </cell>
        </row>
        <row r="236">
          <cell r="A236" t="str">
            <v>CE2235</v>
          </cell>
        </row>
        <row r="237">
          <cell r="A237" t="str">
            <v>CE2236</v>
          </cell>
        </row>
        <row r="238">
          <cell r="A238" t="str">
            <v>CE2237</v>
          </cell>
        </row>
        <row r="239">
          <cell r="A239" t="str">
            <v>CE2238</v>
          </cell>
        </row>
        <row r="240">
          <cell r="A240" t="str">
            <v>CE2239</v>
          </cell>
        </row>
        <row r="241">
          <cell r="A241" t="str">
            <v>CE2240</v>
          </cell>
        </row>
        <row r="242">
          <cell r="A242" t="str">
            <v>CE2241</v>
          </cell>
        </row>
        <row r="243">
          <cell r="A243" t="str">
            <v>CE2242</v>
          </cell>
        </row>
        <row r="244">
          <cell r="A244" t="str">
            <v>CE2243</v>
          </cell>
        </row>
        <row r="245">
          <cell r="A245" t="str">
            <v>CE2244</v>
          </cell>
        </row>
        <row r="246">
          <cell r="A246" t="str">
            <v>CE2245</v>
          </cell>
        </row>
        <row r="247">
          <cell r="A247" t="str">
            <v>CE2246</v>
          </cell>
        </row>
        <row r="248">
          <cell r="A248" t="str">
            <v>CE2247</v>
          </cell>
        </row>
        <row r="249">
          <cell r="A249" t="str">
            <v>CE2248</v>
          </cell>
        </row>
        <row r="250">
          <cell r="A250" t="str">
            <v>CE2249</v>
          </cell>
        </row>
        <row r="251">
          <cell r="A251" t="str">
            <v>CE2250</v>
          </cell>
        </row>
        <row r="252">
          <cell r="A252" t="str">
            <v>CE2251</v>
          </cell>
        </row>
        <row r="253">
          <cell r="A253" t="str">
            <v>CE2252</v>
          </cell>
        </row>
        <row r="254">
          <cell r="A254" t="str">
            <v>CE2253</v>
          </cell>
        </row>
        <row r="255">
          <cell r="A255" t="str">
            <v>CE2254</v>
          </cell>
        </row>
        <row r="256">
          <cell r="A256" t="str">
            <v>CE2255</v>
          </cell>
        </row>
        <row r="257">
          <cell r="A257" t="str">
            <v>CE2256</v>
          </cell>
        </row>
        <row r="258">
          <cell r="A258" t="str">
            <v>CE2257</v>
          </cell>
        </row>
        <row r="259">
          <cell r="A259" t="str">
            <v>CE2258</v>
          </cell>
        </row>
        <row r="260">
          <cell r="A260" t="str">
            <v>CE2259</v>
          </cell>
        </row>
        <row r="261">
          <cell r="A261" t="str">
            <v>CE2260</v>
          </cell>
        </row>
        <row r="262">
          <cell r="A262" t="str">
            <v>CE2261</v>
          </cell>
        </row>
        <row r="263">
          <cell r="A263" t="str">
            <v>CE2262</v>
          </cell>
        </row>
        <row r="264">
          <cell r="A264" t="str">
            <v>CE2263</v>
          </cell>
        </row>
        <row r="265">
          <cell r="A265" t="str">
            <v>CE2264</v>
          </cell>
        </row>
        <row r="266">
          <cell r="A266" t="str">
            <v>CE2265</v>
          </cell>
        </row>
        <row r="267">
          <cell r="A267" t="str">
            <v>CE2266</v>
          </cell>
        </row>
        <row r="268">
          <cell r="A268" t="str">
            <v>CE2267</v>
          </cell>
        </row>
        <row r="269">
          <cell r="A269" t="str">
            <v>CE2268</v>
          </cell>
        </row>
        <row r="270">
          <cell r="A270" t="str">
            <v>CE2269</v>
          </cell>
        </row>
        <row r="271">
          <cell r="A271" t="str">
            <v>CE2270</v>
          </cell>
        </row>
        <row r="272">
          <cell r="A272" t="str">
            <v>CE2271</v>
          </cell>
        </row>
        <row r="273">
          <cell r="A273" t="str">
            <v>CE2272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D2" t="str">
            <v>Num Piéce</v>
          </cell>
          <cell r="E2" t="str">
            <v>N° FAE</v>
          </cell>
          <cell r="F2" t="str">
            <v>Date Facture</v>
          </cell>
          <cell r="G2" t="str">
            <v>ANNEE</v>
          </cell>
          <cell r="H2" t="str">
            <v>Code</v>
          </cell>
          <cell r="I2" t="str">
            <v>Désignation Client</v>
          </cell>
          <cell r="J2" t="str">
            <v>DEVISE</v>
          </cell>
          <cell r="K2" t="str">
            <v>Colonne1</v>
          </cell>
          <cell r="L2" t="str">
            <v>cours</v>
          </cell>
          <cell r="M2" t="str">
            <v>MT FACT EN DEVISE</v>
          </cell>
          <cell r="N2" t="str">
            <v>LIVRAISON</v>
          </cell>
          <cell r="O2" t="str">
            <v>PAYS LIV</v>
          </cell>
          <cell r="P2" t="str">
            <v>DATE LIVRAISON</v>
          </cell>
          <cell r="Q2" t="str">
            <v>Couscous LIV</v>
          </cell>
          <cell r="R2" t="str">
            <v>P. Coupée LIV</v>
          </cell>
          <cell r="S2" t="str">
            <v>P.Long LIV</v>
          </cell>
          <cell r="T2" t="str">
            <v>P.spécial LIV</v>
          </cell>
          <cell r="U2" t="str">
            <v>TOTAL QT</v>
          </cell>
          <cell r="V2" t="str">
            <v>REGL</v>
          </cell>
          <cell r="W2" t="str">
            <v>P.Couscous VAL</v>
          </cell>
          <cell r="X2" t="str">
            <v>P. Coupée VAL</v>
          </cell>
          <cell r="Y2" t="str">
            <v>P.Long VAL</v>
          </cell>
          <cell r="Z2" t="str">
            <v>P.spécial VAL</v>
          </cell>
          <cell r="AA2" t="str">
            <v>P.Couscous P UN</v>
          </cell>
          <cell r="AB2" t="str">
            <v>P. Coupée P UN</v>
          </cell>
          <cell r="AC2" t="str">
            <v>P.Long P UN</v>
          </cell>
          <cell r="AD2" t="str">
            <v>P.spécial P UN</v>
          </cell>
          <cell r="AE2" t="str">
            <v>FOPRODEX</v>
          </cell>
          <cell r="AF2" t="str">
            <v>TRANSPORT</v>
          </cell>
          <cell r="AG2" t="str">
            <v>trans/kg</v>
          </cell>
          <cell r="AH2" t="str">
            <v>COUS S TRANSPORT</v>
          </cell>
          <cell r="AI2" t="str">
            <v>P. Coupée S TRANSPORT</v>
          </cell>
          <cell r="AJ2" t="str">
            <v>P.Long S TRANSPORT</v>
          </cell>
          <cell r="AK2" t="str">
            <v>P.spécial S TRANSPORT</v>
          </cell>
          <cell r="AL2" t="str">
            <v>INTEG COUSC</v>
          </cell>
          <cell r="AM2" t="str">
            <v>INTEG PC</v>
          </cell>
          <cell r="AN2" t="str">
            <v>INTEG PL</v>
          </cell>
          <cell r="AO2" t="str">
            <v>INTEG PS</v>
          </cell>
        </row>
        <row r="3">
          <cell r="D3" t="str">
            <v>FAE-19-00001</v>
          </cell>
          <cell r="E3" t="str">
            <v>1</v>
          </cell>
          <cell r="F3">
            <v>43467</v>
          </cell>
          <cell r="G3">
            <v>2019</v>
          </cell>
          <cell r="H3" t="str">
            <v>CE2137</v>
          </cell>
          <cell r="I3" t="str">
            <v>TUNISIAN AFRICAN BUSINESS</v>
          </cell>
          <cell r="J3" t="str">
            <v>TND</v>
          </cell>
          <cell r="K3">
            <v>142831.92000000001</v>
          </cell>
          <cell r="L3">
            <v>1</v>
          </cell>
          <cell r="M3">
            <v>142831.92000000001</v>
          </cell>
          <cell r="N3" t="str">
            <v>OUI</v>
          </cell>
          <cell r="O3" t="str">
            <v>Sénégal</v>
          </cell>
          <cell r="P3">
            <v>43472</v>
          </cell>
          <cell r="Q3">
            <v>0</v>
          </cell>
          <cell r="R3">
            <v>110040</v>
          </cell>
          <cell r="S3">
            <v>0</v>
          </cell>
          <cell r="T3">
            <v>0</v>
          </cell>
          <cell r="U3">
            <v>110040</v>
          </cell>
          <cell r="V3" t="str">
            <v>OUI</v>
          </cell>
          <cell r="W3">
            <v>0</v>
          </cell>
          <cell r="X3">
            <v>142831.92000000001</v>
          </cell>
          <cell r="Y3">
            <v>0</v>
          </cell>
          <cell r="Z3">
            <v>0</v>
          </cell>
          <cell r="AB3">
            <v>1.298</v>
          </cell>
          <cell r="AF3">
            <v>0</v>
          </cell>
          <cell r="AG3">
            <v>0</v>
          </cell>
          <cell r="AI3">
            <v>1.298</v>
          </cell>
        </row>
        <row r="4">
          <cell r="D4" t="str">
            <v>FAE-19-00002</v>
          </cell>
          <cell r="E4" t="str">
            <v>2</v>
          </cell>
          <cell r="F4">
            <v>43467</v>
          </cell>
          <cell r="G4">
            <v>2019</v>
          </cell>
          <cell r="H4" t="str">
            <v>CE2168</v>
          </cell>
          <cell r="I4" t="str">
            <v>STE OMEGA TRADING</v>
          </cell>
          <cell r="J4" t="str">
            <v>TND</v>
          </cell>
          <cell r="K4">
            <v>165200</v>
          </cell>
          <cell r="L4">
            <v>1</v>
          </cell>
          <cell r="M4">
            <v>165200</v>
          </cell>
          <cell r="N4" t="str">
            <v>OUI</v>
          </cell>
          <cell r="O4" t="str">
            <v>Niger</v>
          </cell>
          <cell r="P4">
            <v>43472</v>
          </cell>
          <cell r="Q4">
            <v>0</v>
          </cell>
          <cell r="R4">
            <v>0</v>
          </cell>
          <cell r="S4">
            <v>140000</v>
          </cell>
          <cell r="T4">
            <v>0</v>
          </cell>
          <cell r="U4">
            <v>140000</v>
          </cell>
          <cell r="V4" t="str">
            <v>OUI</v>
          </cell>
          <cell r="W4">
            <v>0</v>
          </cell>
          <cell r="X4">
            <v>0</v>
          </cell>
          <cell r="Y4">
            <v>165200</v>
          </cell>
          <cell r="Z4">
            <v>0</v>
          </cell>
          <cell r="AC4">
            <v>1.18</v>
          </cell>
          <cell r="AF4">
            <v>0</v>
          </cell>
          <cell r="AG4">
            <v>0</v>
          </cell>
          <cell r="AJ4">
            <v>1.18</v>
          </cell>
        </row>
        <row r="5">
          <cell r="D5" t="str">
            <v>FAE-19-00003</v>
          </cell>
          <cell r="E5" t="str">
            <v>3</v>
          </cell>
          <cell r="F5">
            <v>43467</v>
          </cell>
          <cell r="G5">
            <v>2019</v>
          </cell>
          <cell r="H5" t="str">
            <v>CE2149</v>
          </cell>
          <cell r="I5" t="str">
            <v>DAVIS TRADING CO LTD</v>
          </cell>
          <cell r="J5" t="str">
            <v>USD</v>
          </cell>
          <cell r="K5">
            <v>68149.133000000002</v>
          </cell>
          <cell r="L5">
            <v>3.0168499999999998</v>
          </cell>
          <cell r="M5">
            <v>22589.499975139635</v>
          </cell>
          <cell r="N5" t="str">
            <v>OUI</v>
          </cell>
          <cell r="O5" t="str">
            <v>New Zealand</v>
          </cell>
          <cell r="P5">
            <v>43472</v>
          </cell>
          <cell r="Q5">
            <v>6000</v>
          </cell>
          <cell r="R5">
            <v>12850</v>
          </cell>
          <cell r="S5">
            <v>0</v>
          </cell>
          <cell r="T5">
            <v>0</v>
          </cell>
          <cell r="U5">
            <v>18850</v>
          </cell>
          <cell r="V5" t="str">
            <v>OUI</v>
          </cell>
          <cell r="W5">
            <v>20906.770499999999</v>
          </cell>
          <cell r="X5">
            <v>47242.362575000006</v>
          </cell>
          <cell r="Y5">
            <v>0</v>
          </cell>
          <cell r="Z5">
            <v>0</v>
          </cell>
          <cell r="AA5">
            <v>3.4844617499999999</v>
          </cell>
          <cell r="AB5">
            <v>3.676448449416343</v>
          </cell>
          <cell r="AF5">
            <v>1483.3</v>
          </cell>
          <cell r="AG5">
            <v>7.8689655172413789E-2</v>
          </cell>
          <cell r="AH5">
            <v>3.405772094827586</v>
          </cell>
          <cell r="AI5">
            <v>3.5977587942439291</v>
          </cell>
        </row>
        <row r="6">
          <cell r="D6" t="str">
            <v>FAE-19-00004</v>
          </cell>
          <cell r="E6" t="str">
            <v>4</v>
          </cell>
          <cell r="F6">
            <v>43497</v>
          </cell>
          <cell r="G6">
            <v>2019</v>
          </cell>
          <cell r="H6" t="str">
            <v>CE2169</v>
          </cell>
          <cell r="I6" t="str">
            <v>RAMMAL ORIGINAL</v>
          </cell>
          <cell r="J6" t="str">
            <v>USD</v>
          </cell>
          <cell r="K6">
            <v>33787.563999999998</v>
          </cell>
          <cell r="L6">
            <v>3.3845000000000001</v>
          </cell>
          <cell r="M6">
            <v>9983.0296941941197</v>
          </cell>
          <cell r="N6" t="str">
            <v>OUI</v>
          </cell>
          <cell r="O6" t="str">
            <v>Liban</v>
          </cell>
          <cell r="P6">
            <v>43510</v>
          </cell>
          <cell r="Q6">
            <v>0</v>
          </cell>
          <cell r="R6">
            <v>0</v>
          </cell>
          <cell r="S6">
            <v>0</v>
          </cell>
          <cell r="T6">
            <v>8000</v>
          </cell>
          <cell r="U6">
            <v>8000</v>
          </cell>
          <cell r="V6" t="str">
            <v>OUI</v>
          </cell>
          <cell r="W6">
            <v>0</v>
          </cell>
          <cell r="X6">
            <v>0</v>
          </cell>
          <cell r="Y6">
            <v>0</v>
          </cell>
          <cell r="Z6">
            <v>33787.564000000006</v>
          </cell>
          <cell r="AD6">
            <v>4.2234455000000004</v>
          </cell>
          <cell r="AF6">
            <v>843.2</v>
          </cell>
          <cell r="AG6">
            <v>0.10540000000000001</v>
          </cell>
          <cell r="AK6">
            <v>4.1180455</v>
          </cell>
        </row>
        <row r="7">
          <cell r="D7" t="str">
            <v>FAE-19-00005</v>
          </cell>
          <cell r="E7" t="str">
            <v>5</v>
          </cell>
          <cell r="F7">
            <v>43467</v>
          </cell>
          <cell r="G7">
            <v>2019</v>
          </cell>
          <cell r="H7" t="str">
            <v>CE2178</v>
          </cell>
          <cell r="I7" t="str">
            <v>ARCADIA</v>
          </cell>
          <cell r="J7" t="str">
            <v>TND</v>
          </cell>
          <cell r="K7">
            <v>50400</v>
          </cell>
          <cell r="L7">
            <v>1</v>
          </cell>
          <cell r="M7">
            <v>50400</v>
          </cell>
          <cell r="N7" t="str">
            <v>OUI</v>
          </cell>
          <cell r="O7" t="str">
            <v>Japon</v>
          </cell>
          <cell r="P7">
            <v>43473</v>
          </cell>
          <cell r="Q7">
            <v>0</v>
          </cell>
          <cell r="R7">
            <v>0</v>
          </cell>
          <cell r="S7">
            <v>33600</v>
          </cell>
          <cell r="T7">
            <v>0</v>
          </cell>
          <cell r="U7">
            <v>33600</v>
          </cell>
          <cell r="V7" t="str">
            <v>OUI</v>
          </cell>
          <cell r="W7">
            <v>0</v>
          </cell>
          <cell r="X7">
            <v>0</v>
          </cell>
          <cell r="Y7">
            <v>50400</v>
          </cell>
          <cell r="Z7">
            <v>0</v>
          </cell>
          <cell r="AC7">
            <v>1.5</v>
          </cell>
          <cell r="AF7">
            <v>0</v>
          </cell>
          <cell r="AG7">
            <v>0</v>
          </cell>
          <cell r="AJ7">
            <v>1.5</v>
          </cell>
        </row>
        <row r="8">
          <cell r="D8" t="str">
            <v>FAE-19-00006</v>
          </cell>
          <cell r="E8" t="str">
            <v>6</v>
          </cell>
          <cell r="F8">
            <v>43467</v>
          </cell>
          <cell r="G8">
            <v>2019</v>
          </cell>
          <cell r="H8" t="str">
            <v>CE2079</v>
          </cell>
          <cell r="I8" t="str">
            <v>BAH MAMADOU SALIOU</v>
          </cell>
          <cell r="J8" t="str">
            <v>EUR</v>
          </cell>
          <cell r="K8">
            <v>71516.544999999998</v>
          </cell>
          <cell r="L8">
            <v>3.4254500000000001</v>
          </cell>
          <cell r="M8">
            <v>20877.999970806755</v>
          </cell>
          <cell r="N8" t="str">
            <v>OUI</v>
          </cell>
          <cell r="O8" t="str">
            <v>Guinée</v>
          </cell>
          <cell r="P8">
            <v>43470</v>
          </cell>
          <cell r="Q8">
            <v>0</v>
          </cell>
          <cell r="R8">
            <v>40200</v>
          </cell>
          <cell r="S8">
            <v>0</v>
          </cell>
          <cell r="T8">
            <v>0</v>
          </cell>
          <cell r="U8">
            <v>40200</v>
          </cell>
          <cell r="V8" t="str">
            <v>OUI</v>
          </cell>
          <cell r="W8">
            <v>0</v>
          </cell>
          <cell r="X8">
            <v>53704.205099999999</v>
          </cell>
          <cell r="Y8">
            <v>0</v>
          </cell>
          <cell r="Z8">
            <v>0</v>
          </cell>
          <cell r="AB8">
            <v>1.3359254999999999</v>
          </cell>
          <cell r="AF8">
            <v>21067.9</v>
          </cell>
          <cell r="AG8">
            <v>0.52407711442786076</v>
          </cell>
          <cell r="AI8">
            <v>0.81184838557213912</v>
          </cell>
        </row>
        <row r="9">
          <cell r="D9" t="str">
            <v>FAE-19-00007</v>
          </cell>
          <cell r="E9" t="str">
            <v>7</v>
          </cell>
          <cell r="F9">
            <v>43473</v>
          </cell>
          <cell r="G9">
            <v>2019</v>
          </cell>
          <cell r="H9" t="str">
            <v>CE2137</v>
          </cell>
          <cell r="I9" t="str">
            <v>TUNISIAN AFRICAN BUSINESS</v>
          </cell>
          <cell r="J9" t="str">
            <v>TND</v>
          </cell>
          <cell r="K9">
            <v>144152.4</v>
          </cell>
          <cell r="L9">
            <v>1</v>
          </cell>
          <cell r="M9">
            <v>144152.4</v>
          </cell>
          <cell r="N9" t="str">
            <v>OUI</v>
          </cell>
          <cell r="O9" t="str">
            <v>Sénégal</v>
          </cell>
          <cell r="P9">
            <v>43480</v>
          </cell>
          <cell r="Q9">
            <v>0</v>
          </cell>
          <cell r="R9">
            <v>110040</v>
          </cell>
          <cell r="S9">
            <v>0</v>
          </cell>
          <cell r="T9">
            <v>0</v>
          </cell>
          <cell r="U9">
            <v>110040</v>
          </cell>
          <cell r="V9" t="str">
            <v>OUI</v>
          </cell>
          <cell r="W9">
            <v>0</v>
          </cell>
          <cell r="X9">
            <v>144152.4</v>
          </cell>
          <cell r="Y9">
            <v>0</v>
          </cell>
          <cell r="Z9">
            <v>0</v>
          </cell>
          <cell r="AB9">
            <v>1.31</v>
          </cell>
          <cell r="AF9">
            <v>0</v>
          </cell>
          <cell r="AG9">
            <v>0</v>
          </cell>
          <cell r="AI9">
            <v>1.31</v>
          </cell>
        </row>
        <row r="10">
          <cell r="D10" t="str">
            <v>FAE-19-00008</v>
          </cell>
          <cell r="E10" t="str">
            <v>8</v>
          </cell>
          <cell r="F10">
            <v>43473</v>
          </cell>
          <cell r="G10">
            <v>2019</v>
          </cell>
          <cell r="H10" t="str">
            <v>CE2017</v>
          </cell>
          <cell r="I10" t="str">
            <v>SAHEL INTERNATIONAL TRADE</v>
          </cell>
          <cell r="J10" t="str">
            <v>TND</v>
          </cell>
          <cell r="K10">
            <v>107367.6</v>
          </cell>
          <cell r="L10">
            <v>1</v>
          </cell>
          <cell r="M10">
            <v>107367.6</v>
          </cell>
          <cell r="N10" t="str">
            <v>OUI</v>
          </cell>
          <cell r="O10" t="str">
            <v>Burkina Faso</v>
          </cell>
          <cell r="P10">
            <v>43480</v>
          </cell>
          <cell r="Q10">
            <v>39216</v>
          </cell>
          <cell r="R10">
            <v>36792</v>
          </cell>
          <cell r="S10">
            <v>0</v>
          </cell>
          <cell r="T10">
            <v>0</v>
          </cell>
          <cell r="U10">
            <v>76008</v>
          </cell>
          <cell r="V10" t="str">
            <v>OUI</v>
          </cell>
          <cell r="W10">
            <v>55858.8</v>
          </cell>
          <cell r="X10">
            <v>51508.800000000003</v>
          </cell>
          <cell r="Y10">
            <v>0</v>
          </cell>
          <cell r="Z10">
            <v>0</v>
          </cell>
          <cell r="AA10">
            <v>1.424388004895961</v>
          </cell>
          <cell r="AB10">
            <v>1.4</v>
          </cell>
          <cell r="AF10">
            <v>0</v>
          </cell>
          <cell r="AG10">
            <v>0</v>
          </cell>
          <cell r="AH10">
            <v>1.424388004895961</v>
          </cell>
          <cell r="AI10">
            <v>1.4</v>
          </cell>
        </row>
        <row r="11">
          <cell r="D11" t="str">
            <v>FAE-19-00009</v>
          </cell>
          <cell r="E11" t="str">
            <v>9</v>
          </cell>
          <cell r="F11">
            <v>43473</v>
          </cell>
          <cell r="G11">
            <v>2019</v>
          </cell>
          <cell r="H11" t="str">
            <v>CE2154</v>
          </cell>
          <cell r="I11" t="str">
            <v>SODIFRAM SAS</v>
          </cell>
          <cell r="J11" t="str">
            <v>EUR</v>
          </cell>
          <cell r="K11">
            <v>51091.335999999996</v>
          </cell>
          <cell r="L11">
            <v>3.44265</v>
          </cell>
          <cell r="M11">
            <v>14840.700042118715</v>
          </cell>
          <cell r="N11" t="str">
            <v>OUI</v>
          </cell>
          <cell r="O11" t="str">
            <v>Mayotte</v>
          </cell>
          <cell r="P11">
            <v>43490</v>
          </cell>
          <cell r="Q11">
            <v>0</v>
          </cell>
          <cell r="R11">
            <v>18216</v>
          </cell>
          <cell r="S11">
            <v>8400</v>
          </cell>
          <cell r="T11">
            <v>606</v>
          </cell>
          <cell r="U11">
            <v>27222</v>
          </cell>
          <cell r="V11" t="str">
            <v>OUI</v>
          </cell>
          <cell r="W11">
            <v>0</v>
          </cell>
          <cell r="X11">
            <v>27906.534018000002</v>
          </cell>
          <cell r="Y11">
            <v>12620.7549</v>
          </cell>
          <cell r="Z11">
            <v>2353.3266869999998</v>
          </cell>
          <cell r="AB11">
            <v>1.53197925</v>
          </cell>
          <cell r="AC11">
            <v>1.5024708214285714</v>
          </cell>
          <cell r="AD11">
            <v>3.8833773712871285</v>
          </cell>
          <cell r="AF11">
            <v>10080</v>
          </cell>
          <cell r="AG11">
            <v>0.3702887370509147</v>
          </cell>
          <cell r="AI11">
            <v>1.1616905129490853</v>
          </cell>
          <cell r="AJ11">
            <v>1.1321820843776567</v>
          </cell>
          <cell r="AK11">
            <v>3.5130886342362135</v>
          </cell>
        </row>
        <row r="12">
          <cell r="D12" t="str">
            <v>FAE-19-00010</v>
          </cell>
          <cell r="E12" t="str">
            <v>10</v>
          </cell>
          <cell r="F12">
            <v>43473</v>
          </cell>
          <cell r="G12">
            <v>2019</v>
          </cell>
          <cell r="H12" t="str">
            <v>CE2154</v>
          </cell>
          <cell r="I12" t="str">
            <v>SODIFRAM SAS</v>
          </cell>
          <cell r="J12" t="str">
            <v>EUR</v>
          </cell>
          <cell r="K12">
            <v>40186.053</v>
          </cell>
          <cell r="L12">
            <v>3.44265</v>
          </cell>
          <cell r="M12">
            <v>11672.999869286741</v>
          </cell>
          <cell r="N12" t="str">
            <v>OUI</v>
          </cell>
          <cell r="O12" t="str">
            <v>Mayotte</v>
          </cell>
          <cell r="P12">
            <v>43490</v>
          </cell>
          <cell r="Q12">
            <v>0</v>
          </cell>
          <cell r="R12">
            <v>21600</v>
          </cell>
          <cell r="S12">
            <v>0</v>
          </cell>
          <cell r="T12">
            <v>0</v>
          </cell>
          <cell r="U12">
            <v>21600</v>
          </cell>
          <cell r="V12" t="str">
            <v>OUI</v>
          </cell>
          <cell r="W12">
            <v>0</v>
          </cell>
          <cell r="X12">
            <v>31975.333199999997</v>
          </cell>
          <cell r="Y12">
            <v>0</v>
          </cell>
          <cell r="Z12">
            <v>0</v>
          </cell>
          <cell r="AB12">
            <v>1.4803394999999999</v>
          </cell>
          <cell r="AF12">
            <v>10080</v>
          </cell>
          <cell r="AG12">
            <v>0.46666666666666667</v>
          </cell>
          <cell r="AI12">
            <v>1.0136728333333331</v>
          </cell>
        </row>
        <row r="13">
          <cell r="D13" t="str">
            <v>FAE-19-00011</v>
          </cell>
          <cell r="E13" t="str">
            <v>11</v>
          </cell>
          <cell r="F13">
            <v>43473</v>
          </cell>
          <cell r="G13">
            <v>2019</v>
          </cell>
          <cell r="H13" t="str">
            <v>CE2154</v>
          </cell>
          <cell r="I13" t="str">
            <v>SODIFRAM SAS</v>
          </cell>
          <cell r="J13" t="str">
            <v>EUR</v>
          </cell>
          <cell r="K13">
            <v>40186.053</v>
          </cell>
          <cell r="L13">
            <v>3.44265</v>
          </cell>
          <cell r="M13">
            <v>11672.999869286741</v>
          </cell>
          <cell r="N13" t="str">
            <v>OUI</v>
          </cell>
          <cell r="O13" t="str">
            <v>Mayotte</v>
          </cell>
          <cell r="P13">
            <v>43490</v>
          </cell>
          <cell r="Q13">
            <v>0</v>
          </cell>
          <cell r="R13">
            <v>21600</v>
          </cell>
          <cell r="S13">
            <v>0</v>
          </cell>
          <cell r="T13">
            <v>0</v>
          </cell>
          <cell r="U13">
            <v>21600</v>
          </cell>
          <cell r="V13" t="str">
            <v>OUI</v>
          </cell>
          <cell r="W13">
            <v>0</v>
          </cell>
          <cell r="X13">
            <v>31975.333199999997</v>
          </cell>
          <cell r="Y13">
            <v>0</v>
          </cell>
          <cell r="Z13">
            <v>0</v>
          </cell>
          <cell r="AB13">
            <v>1.4803394999999999</v>
          </cell>
          <cell r="AF13">
            <v>10080</v>
          </cell>
          <cell r="AG13">
            <v>0.46666666666666667</v>
          </cell>
          <cell r="AI13">
            <v>1.0136728333333331</v>
          </cell>
        </row>
        <row r="14">
          <cell r="D14" t="str">
            <v>FAE-19-00012</v>
          </cell>
          <cell r="E14" t="str">
            <v>12</v>
          </cell>
          <cell r="F14">
            <v>43473</v>
          </cell>
          <cell r="G14">
            <v>2019</v>
          </cell>
          <cell r="H14" t="str">
            <v>CE2200</v>
          </cell>
          <cell r="I14" t="str">
            <v>MAMUDOU BAH T/A TEDOUGNAL FARM</v>
          </cell>
          <cell r="J14" t="str">
            <v>USD</v>
          </cell>
          <cell r="K14">
            <v>78333.710000000006</v>
          </cell>
          <cell r="L14">
            <v>3.0055499999999999</v>
          </cell>
          <cell r="M14">
            <v>26063.02007951956</v>
          </cell>
          <cell r="N14" t="str">
            <v>OUI</v>
          </cell>
          <cell r="O14" t="str">
            <v>Gambie</v>
          </cell>
          <cell r="P14">
            <v>43483</v>
          </cell>
          <cell r="Q14">
            <v>33012</v>
          </cell>
          <cell r="R14">
            <v>11004</v>
          </cell>
          <cell r="S14">
            <v>0</v>
          </cell>
          <cell r="T14">
            <v>0</v>
          </cell>
          <cell r="U14">
            <v>44016</v>
          </cell>
          <cell r="V14" t="str">
            <v>OUI</v>
          </cell>
          <cell r="W14">
            <v>50601.800466000001</v>
          </cell>
          <cell r="X14">
            <v>15709.709295000001</v>
          </cell>
          <cell r="Y14">
            <v>0</v>
          </cell>
          <cell r="Z14">
            <v>0</v>
          </cell>
          <cell r="AA14">
            <v>1.5328305</v>
          </cell>
          <cell r="AB14">
            <v>1.4276362500000002</v>
          </cell>
          <cell r="AF14">
            <v>13884.44</v>
          </cell>
          <cell r="AG14">
            <v>0.31544074881861145</v>
          </cell>
          <cell r="AH14">
            <v>1.2173897511813885</v>
          </cell>
          <cell r="AI14">
            <v>1.1121955011813887</v>
          </cell>
        </row>
        <row r="15">
          <cell r="D15" t="str">
            <v>FAE-19-00013</v>
          </cell>
          <cell r="E15" t="str">
            <v>13</v>
          </cell>
          <cell r="F15">
            <v>43473</v>
          </cell>
          <cell r="G15">
            <v>2019</v>
          </cell>
          <cell r="H15" t="str">
            <v>CE2001</v>
          </cell>
          <cell r="I15" t="str">
            <v>STE DE COMMERCE INTERNATIONAL</v>
          </cell>
          <cell r="J15" t="str">
            <v>TND</v>
          </cell>
          <cell r="K15">
            <v>341600</v>
          </cell>
          <cell r="L15">
            <v>1</v>
          </cell>
          <cell r="M15">
            <v>341600</v>
          </cell>
          <cell r="N15" t="str">
            <v>OUI</v>
          </cell>
          <cell r="O15" t="str">
            <v>Niger</v>
          </cell>
          <cell r="P15">
            <v>43483</v>
          </cell>
          <cell r="Q15">
            <v>0</v>
          </cell>
          <cell r="R15">
            <v>0</v>
          </cell>
          <cell r="S15">
            <v>280000</v>
          </cell>
          <cell r="T15">
            <v>0</v>
          </cell>
          <cell r="U15">
            <v>280000</v>
          </cell>
          <cell r="V15" t="str">
            <v>OUI</v>
          </cell>
          <cell r="W15">
            <v>0</v>
          </cell>
          <cell r="X15">
            <v>0</v>
          </cell>
          <cell r="Y15">
            <v>341600</v>
          </cell>
          <cell r="Z15">
            <v>0</v>
          </cell>
          <cell r="AC15">
            <v>1.22</v>
          </cell>
          <cell r="AF15">
            <v>0</v>
          </cell>
          <cell r="AG15">
            <v>0</v>
          </cell>
          <cell r="AJ15">
            <v>1.22</v>
          </cell>
        </row>
        <row r="16">
          <cell r="D16" t="str">
            <v>FAE-19-00014</v>
          </cell>
          <cell r="E16" t="str">
            <v>14</v>
          </cell>
          <cell r="F16">
            <v>43473</v>
          </cell>
          <cell r="G16">
            <v>2019</v>
          </cell>
          <cell r="H16" t="str">
            <v>CE2165</v>
          </cell>
          <cell r="I16" t="str">
            <v>ANGSTREM TRADING</v>
          </cell>
          <cell r="J16" t="str">
            <v>USD</v>
          </cell>
          <cell r="K16">
            <v>41765.700000000004</v>
          </cell>
          <cell r="L16">
            <v>3.0265</v>
          </cell>
          <cell r="M16">
            <v>13800.000000000002</v>
          </cell>
          <cell r="N16" t="str">
            <v>OUI</v>
          </cell>
          <cell r="O16" t="str">
            <v>Russie</v>
          </cell>
          <cell r="P16">
            <v>43488</v>
          </cell>
          <cell r="Q16">
            <v>20000</v>
          </cell>
          <cell r="R16">
            <v>0</v>
          </cell>
          <cell r="S16">
            <v>0</v>
          </cell>
          <cell r="T16">
            <v>0</v>
          </cell>
          <cell r="U16">
            <v>20000</v>
          </cell>
          <cell r="V16" t="str">
            <v>OUI</v>
          </cell>
          <cell r="W16">
            <v>41765.699999999997</v>
          </cell>
          <cell r="X16">
            <v>0</v>
          </cell>
          <cell r="Y16">
            <v>0</v>
          </cell>
          <cell r="Z16">
            <v>0</v>
          </cell>
          <cell r="AA16">
            <v>2.0882849999999999</v>
          </cell>
          <cell r="AF16">
            <v>4614.1779999999999</v>
          </cell>
          <cell r="AG16">
            <v>0.23070889999999999</v>
          </cell>
          <cell r="AH16">
            <v>1.8575761</v>
          </cell>
        </row>
        <row r="17">
          <cell r="D17" t="str">
            <v>FAE-19-00015</v>
          </cell>
          <cell r="E17" t="str">
            <v>15</v>
          </cell>
          <cell r="F17">
            <v>43475</v>
          </cell>
          <cell r="G17">
            <v>2019</v>
          </cell>
          <cell r="H17" t="str">
            <v>CE2213</v>
          </cell>
          <cell r="I17" t="str">
            <v>AWG LIBYA COMPANY TO IMPORT FOOD</v>
          </cell>
          <cell r="J17" t="str">
            <v>USD</v>
          </cell>
          <cell r="K17">
            <v>498003</v>
          </cell>
          <cell r="L17">
            <v>3.0182000000000002</v>
          </cell>
          <cell r="M17">
            <v>165000</v>
          </cell>
          <cell r="N17" t="str">
            <v>OUI</v>
          </cell>
          <cell r="O17" t="str">
            <v>Libye</v>
          </cell>
          <cell r="P17">
            <v>43484</v>
          </cell>
          <cell r="Q17">
            <v>0</v>
          </cell>
          <cell r="R17">
            <v>249984</v>
          </cell>
          <cell r="S17">
            <v>50016</v>
          </cell>
          <cell r="T17">
            <v>0</v>
          </cell>
          <cell r="U17">
            <v>300000</v>
          </cell>
          <cell r="V17" t="str">
            <v>OUI</v>
          </cell>
          <cell r="W17">
            <v>0</v>
          </cell>
          <cell r="X17">
            <v>414975.93983999937</v>
          </cell>
          <cell r="Y17">
            <v>83027.060159999994</v>
          </cell>
          <cell r="Z17">
            <v>0</v>
          </cell>
          <cell r="AB17">
            <v>1.6600099999999975</v>
          </cell>
          <cell r="AC17">
            <v>1.6600099999999998</v>
          </cell>
          <cell r="AF17">
            <v>0</v>
          </cell>
          <cell r="AG17">
            <v>0</v>
          </cell>
          <cell r="AI17">
            <v>1.6600099999999975</v>
          </cell>
          <cell r="AJ17">
            <v>1.6600099999999998</v>
          </cell>
        </row>
        <row r="18">
          <cell r="D18" t="str">
            <v>FAE-19-00016</v>
          </cell>
          <cell r="E18" t="str">
            <v>16</v>
          </cell>
          <cell r="F18">
            <v>43476</v>
          </cell>
          <cell r="G18">
            <v>2019</v>
          </cell>
          <cell r="H18" t="str">
            <v>CE2017</v>
          </cell>
          <cell r="I18" t="str">
            <v>SAHEL INTERNATIONAL TRADE</v>
          </cell>
          <cell r="J18" t="str">
            <v>TND</v>
          </cell>
          <cell r="K18">
            <v>35850.239999999998</v>
          </cell>
          <cell r="L18">
            <v>1</v>
          </cell>
          <cell r="M18">
            <v>35850.239999999998</v>
          </cell>
          <cell r="N18" t="str">
            <v>OUI</v>
          </cell>
          <cell r="O18" t="str">
            <v>Togo</v>
          </cell>
          <cell r="P18">
            <v>43488</v>
          </cell>
          <cell r="Q18">
            <v>0</v>
          </cell>
          <cell r="R18">
            <v>0</v>
          </cell>
          <cell r="S18">
            <v>28008</v>
          </cell>
          <cell r="T18">
            <v>0</v>
          </cell>
          <cell r="U18">
            <v>28008</v>
          </cell>
          <cell r="V18" t="str">
            <v>OUI</v>
          </cell>
          <cell r="W18">
            <v>0</v>
          </cell>
          <cell r="X18">
            <v>0</v>
          </cell>
          <cell r="Y18">
            <v>35850.239999999998</v>
          </cell>
          <cell r="Z18">
            <v>0</v>
          </cell>
          <cell r="AC18">
            <v>1.28</v>
          </cell>
          <cell r="AF18">
            <v>0</v>
          </cell>
          <cell r="AG18">
            <v>0</v>
          </cell>
          <cell r="AJ18">
            <v>1.28</v>
          </cell>
        </row>
        <row r="19">
          <cell r="D19" t="str">
            <v>FAE-19-00017</v>
          </cell>
          <cell r="E19" t="str">
            <v>17</v>
          </cell>
          <cell r="F19">
            <v>43476</v>
          </cell>
          <cell r="G19">
            <v>2019</v>
          </cell>
          <cell r="H19" t="str">
            <v>CE2017</v>
          </cell>
          <cell r="I19" t="str">
            <v>SAHEL INTERNATIONAL TRADE</v>
          </cell>
          <cell r="J19" t="str">
            <v>TND</v>
          </cell>
          <cell r="K19">
            <v>35850.239999999998</v>
          </cell>
          <cell r="L19">
            <v>1</v>
          </cell>
          <cell r="M19">
            <v>35850.239999999998</v>
          </cell>
          <cell r="N19" t="str">
            <v>OUI</v>
          </cell>
          <cell r="O19" t="str">
            <v>Togo</v>
          </cell>
          <cell r="P19">
            <v>43488</v>
          </cell>
          <cell r="Q19">
            <v>0</v>
          </cell>
          <cell r="R19">
            <v>0</v>
          </cell>
          <cell r="S19">
            <v>28008</v>
          </cell>
          <cell r="T19">
            <v>0</v>
          </cell>
          <cell r="U19">
            <v>28008</v>
          </cell>
          <cell r="V19" t="str">
            <v>OUI</v>
          </cell>
          <cell r="W19">
            <v>0</v>
          </cell>
          <cell r="X19">
            <v>0</v>
          </cell>
          <cell r="Y19">
            <v>35850.239999999998</v>
          </cell>
          <cell r="Z19">
            <v>0</v>
          </cell>
          <cell r="AC19">
            <v>1.28</v>
          </cell>
          <cell r="AF19">
            <v>0</v>
          </cell>
          <cell r="AG19">
            <v>0</v>
          </cell>
          <cell r="AJ19">
            <v>1.28</v>
          </cell>
        </row>
        <row r="20">
          <cell r="D20" t="str">
            <v>FAE-19-00018</v>
          </cell>
          <cell r="E20" t="str">
            <v>18</v>
          </cell>
          <cell r="F20">
            <v>43497</v>
          </cell>
          <cell r="G20">
            <v>2019</v>
          </cell>
          <cell r="H20" t="str">
            <v>CE2153</v>
          </cell>
          <cell r="I20" t="str">
            <v>STE AL BADR</v>
          </cell>
          <cell r="J20" t="str">
            <v>TND</v>
          </cell>
          <cell r="K20">
            <v>81024</v>
          </cell>
          <cell r="L20">
            <v>1</v>
          </cell>
          <cell r="M20">
            <v>81024</v>
          </cell>
          <cell r="N20" t="str">
            <v>OUI</v>
          </cell>
          <cell r="O20" t="str">
            <v>Sénégal</v>
          </cell>
          <cell r="P20">
            <v>43497</v>
          </cell>
          <cell r="Q20">
            <v>57600</v>
          </cell>
          <cell r="R20">
            <v>0</v>
          </cell>
          <cell r="S20">
            <v>0</v>
          </cell>
          <cell r="T20">
            <v>0</v>
          </cell>
          <cell r="U20">
            <v>57600</v>
          </cell>
          <cell r="V20" t="str">
            <v>OUI</v>
          </cell>
          <cell r="W20">
            <v>81024</v>
          </cell>
          <cell r="X20">
            <v>0</v>
          </cell>
          <cell r="Y20">
            <v>0</v>
          </cell>
          <cell r="Z20">
            <v>0</v>
          </cell>
          <cell r="AA20">
            <v>1.4066666666666667</v>
          </cell>
          <cell r="AF20">
            <v>0</v>
          </cell>
          <cell r="AG20">
            <v>0</v>
          </cell>
          <cell r="AH20">
            <v>1.4066666666666667</v>
          </cell>
        </row>
        <row r="21">
          <cell r="D21" t="str">
            <v>FAE-19-00019</v>
          </cell>
          <cell r="E21" t="str">
            <v>19</v>
          </cell>
          <cell r="F21">
            <v>43482</v>
          </cell>
          <cell r="G21">
            <v>2019</v>
          </cell>
          <cell r="H21" t="str">
            <v>CE2178</v>
          </cell>
          <cell r="I21" t="str">
            <v>ARCADIA</v>
          </cell>
          <cell r="J21" t="str">
            <v>TND</v>
          </cell>
          <cell r="K21">
            <v>27600</v>
          </cell>
          <cell r="L21">
            <v>1</v>
          </cell>
          <cell r="M21">
            <v>27600</v>
          </cell>
          <cell r="N21" t="str">
            <v>OUI</v>
          </cell>
          <cell r="O21" t="str">
            <v>Angleterre</v>
          </cell>
          <cell r="P21">
            <v>43488</v>
          </cell>
          <cell r="Q21">
            <v>0</v>
          </cell>
          <cell r="R21">
            <v>20000</v>
          </cell>
          <cell r="S21">
            <v>0</v>
          </cell>
          <cell r="T21">
            <v>0</v>
          </cell>
          <cell r="U21">
            <v>20000</v>
          </cell>
          <cell r="V21" t="str">
            <v>OUI</v>
          </cell>
          <cell r="W21">
            <v>0</v>
          </cell>
          <cell r="X21">
            <v>27600</v>
          </cell>
          <cell r="Y21">
            <v>0</v>
          </cell>
          <cell r="Z21">
            <v>0</v>
          </cell>
          <cell r="AB21">
            <v>1.38</v>
          </cell>
          <cell r="AF21">
            <v>0</v>
          </cell>
          <cell r="AG21">
            <v>0</v>
          </cell>
          <cell r="AI21">
            <v>1.38</v>
          </cell>
        </row>
        <row r="22">
          <cell r="D22" t="str">
            <v>FAE-19-00020</v>
          </cell>
          <cell r="E22" t="str">
            <v>20</v>
          </cell>
          <cell r="F22">
            <v>43482</v>
          </cell>
          <cell r="G22">
            <v>2019</v>
          </cell>
          <cell r="H22" t="str">
            <v>CE2178</v>
          </cell>
          <cell r="I22" t="str">
            <v>ARCADIA</v>
          </cell>
          <cell r="J22" t="str">
            <v>TND</v>
          </cell>
          <cell r="K22">
            <v>55200</v>
          </cell>
          <cell r="L22">
            <v>1</v>
          </cell>
          <cell r="M22">
            <v>55200</v>
          </cell>
          <cell r="N22" t="str">
            <v>OUI</v>
          </cell>
          <cell r="O22" t="str">
            <v>Angleterre</v>
          </cell>
          <cell r="P22">
            <v>43496</v>
          </cell>
          <cell r="Q22">
            <v>0</v>
          </cell>
          <cell r="R22">
            <v>40000</v>
          </cell>
          <cell r="S22">
            <v>0</v>
          </cell>
          <cell r="T22">
            <v>0</v>
          </cell>
          <cell r="U22">
            <v>40000</v>
          </cell>
          <cell r="V22" t="str">
            <v>OUI</v>
          </cell>
          <cell r="W22">
            <v>0</v>
          </cell>
          <cell r="X22">
            <v>55200</v>
          </cell>
          <cell r="Y22">
            <v>0</v>
          </cell>
          <cell r="Z22">
            <v>0</v>
          </cell>
          <cell r="AB22">
            <v>1.38</v>
          </cell>
          <cell r="AF22">
            <v>0</v>
          </cell>
          <cell r="AG22">
            <v>0</v>
          </cell>
          <cell r="AI22">
            <v>1.38</v>
          </cell>
        </row>
        <row r="23">
          <cell r="D23" t="str">
            <v>FAE-19-00021</v>
          </cell>
          <cell r="E23" t="str">
            <v>21</v>
          </cell>
          <cell r="F23">
            <v>43497</v>
          </cell>
          <cell r="G23">
            <v>2019</v>
          </cell>
          <cell r="H23" t="str">
            <v>CE2178</v>
          </cell>
          <cell r="I23" t="str">
            <v>ARCADIA</v>
          </cell>
          <cell r="J23" t="str">
            <v>TND</v>
          </cell>
          <cell r="K23">
            <v>31887.360000000001</v>
          </cell>
          <cell r="L23">
            <v>1</v>
          </cell>
          <cell r="M23">
            <v>31887.360000000001</v>
          </cell>
          <cell r="N23" t="str">
            <v>OUI</v>
          </cell>
          <cell r="O23" t="str">
            <v>Bahrein</v>
          </cell>
          <cell r="P23">
            <v>43497</v>
          </cell>
          <cell r="Q23">
            <v>0</v>
          </cell>
          <cell r="R23">
            <v>20208</v>
          </cell>
          <cell r="S23">
            <v>1800</v>
          </cell>
          <cell r="T23">
            <v>0</v>
          </cell>
          <cell r="U23">
            <v>22008</v>
          </cell>
          <cell r="V23" t="str">
            <v>OUI</v>
          </cell>
          <cell r="W23">
            <v>0</v>
          </cell>
          <cell r="X23">
            <v>26139.360000000001</v>
          </cell>
          <cell r="Y23">
            <v>3408</v>
          </cell>
          <cell r="Z23">
            <v>2340</v>
          </cell>
          <cell r="AB23">
            <v>1.2935154394299289</v>
          </cell>
          <cell r="AC23">
            <v>1.8933333333333333</v>
          </cell>
          <cell r="AF23">
            <v>0</v>
          </cell>
          <cell r="AG23">
            <v>0</v>
          </cell>
          <cell r="AI23">
            <v>1.2935154394299289</v>
          </cell>
          <cell r="AJ23">
            <v>1.8933333333333333</v>
          </cell>
        </row>
        <row r="24">
          <cell r="D24" t="str">
            <v>FAE-19-00022</v>
          </cell>
          <cell r="E24" t="str">
            <v>22</v>
          </cell>
          <cell r="F24">
            <v>43497</v>
          </cell>
          <cell r="G24">
            <v>2019</v>
          </cell>
          <cell r="H24" t="str">
            <v>CE2178</v>
          </cell>
          <cell r="I24" t="str">
            <v>ARCADIA</v>
          </cell>
          <cell r="J24" t="str">
            <v>TND</v>
          </cell>
          <cell r="K24">
            <v>18295.36</v>
          </cell>
          <cell r="L24">
            <v>1</v>
          </cell>
          <cell r="M24">
            <v>18295.36</v>
          </cell>
          <cell r="N24" t="str">
            <v>OUI</v>
          </cell>
          <cell r="O24" t="str">
            <v>Japon</v>
          </cell>
          <cell r="P24">
            <v>43501</v>
          </cell>
          <cell r="Q24">
            <v>0</v>
          </cell>
          <cell r="R24">
            <v>2419.1999999999989</v>
          </cell>
          <cell r="S24">
            <v>9139.2000000000007</v>
          </cell>
          <cell r="T24">
            <v>250</v>
          </cell>
          <cell r="U24">
            <v>11808.4</v>
          </cell>
          <cell r="V24" t="str">
            <v>OUI</v>
          </cell>
          <cell r="W24">
            <v>0</v>
          </cell>
          <cell r="X24">
            <v>3680.32</v>
          </cell>
          <cell r="Y24">
            <v>13499.04</v>
          </cell>
          <cell r="Z24">
            <v>1116</v>
          </cell>
          <cell r="AB24">
            <v>1.521296296296297</v>
          </cell>
          <cell r="AC24">
            <v>1.4770483193277311</v>
          </cell>
          <cell r="AD24">
            <v>4.4640000000000004</v>
          </cell>
          <cell r="AF24">
            <v>0</v>
          </cell>
          <cell r="AG24">
            <v>0</v>
          </cell>
          <cell r="AI24">
            <v>1.521296296296297</v>
          </cell>
          <cell r="AJ24">
            <v>1.4770483193277311</v>
          </cell>
          <cell r="AK24">
            <v>4.4640000000000004</v>
          </cell>
        </row>
        <row r="25">
          <cell r="D25" t="str">
            <v>FAE-19-00023</v>
          </cell>
          <cell r="E25" t="str">
            <v>23</v>
          </cell>
          <cell r="F25">
            <v>43486</v>
          </cell>
          <cell r="G25">
            <v>2019</v>
          </cell>
          <cell r="H25" t="str">
            <v>CE2137</v>
          </cell>
          <cell r="I25" t="str">
            <v>TUNISIAN AFRICAN BUSINESS</v>
          </cell>
          <cell r="J25" t="str">
            <v>TND</v>
          </cell>
          <cell r="K25">
            <v>34348.5</v>
          </cell>
          <cell r="L25">
            <v>1</v>
          </cell>
          <cell r="M25">
            <v>34348.5</v>
          </cell>
          <cell r="N25" t="str">
            <v>OUI</v>
          </cell>
          <cell r="O25" t="str">
            <v>Gabon</v>
          </cell>
          <cell r="P25">
            <v>43489</v>
          </cell>
          <cell r="Q25">
            <v>0</v>
          </cell>
          <cell r="R25">
            <v>20400</v>
          </cell>
          <cell r="S25">
            <v>0</v>
          </cell>
          <cell r="T25">
            <v>2440</v>
          </cell>
          <cell r="U25">
            <v>22840</v>
          </cell>
          <cell r="V25" t="str">
            <v>OUI</v>
          </cell>
          <cell r="W25">
            <v>0</v>
          </cell>
          <cell r="X25">
            <v>28560</v>
          </cell>
          <cell r="Y25">
            <v>0</v>
          </cell>
          <cell r="Z25">
            <v>5788.5</v>
          </cell>
          <cell r="AB25">
            <v>1.4</v>
          </cell>
          <cell r="AD25">
            <v>2.3723360655737706</v>
          </cell>
          <cell r="AF25">
            <v>0</v>
          </cell>
          <cell r="AG25">
            <v>0</v>
          </cell>
          <cell r="AI25">
            <v>1.4</v>
          </cell>
          <cell r="AK25">
            <v>2.3723360655737706</v>
          </cell>
        </row>
        <row r="26">
          <cell r="D26" t="str">
            <v>FAE-19-00024</v>
          </cell>
          <cell r="E26" t="str">
            <v>24</v>
          </cell>
          <cell r="F26">
            <v>43486</v>
          </cell>
          <cell r="G26">
            <v>2019</v>
          </cell>
          <cell r="H26" t="str">
            <v>CE2017</v>
          </cell>
          <cell r="I26" t="str">
            <v>SAHEL INTERNATIONAL TRADE</v>
          </cell>
          <cell r="J26" t="str">
            <v>TND</v>
          </cell>
          <cell r="L26">
            <v>1</v>
          </cell>
          <cell r="N26" t="str">
            <v>ANNULEE</v>
          </cell>
          <cell r="O26" t="str">
            <v>ANNULEE</v>
          </cell>
          <cell r="P26" t="str">
            <v>ANNULEE</v>
          </cell>
          <cell r="V26" t="str">
            <v>ANNULEE</v>
          </cell>
          <cell r="AF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D27" t="str">
            <v>FAE-19-00025</v>
          </cell>
          <cell r="E27" t="str">
            <v>25</v>
          </cell>
          <cell r="F27">
            <v>43487</v>
          </cell>
          <cell r="G27">
            <v>2019</v>
          </cell>
          <cell r="H27" t="str">
            <v>CE2212</v>
          </cell>
          <cell r="I27" t="str">
            <v>TIMBI MADINA</v>
          </cell>
          <cell r="J27" t="str">
            <v>EUR</v>
          </cell>
          <cell r="K27">
            <v>43667.192000000003</v>
          </cell>
          <cell r="L27">
            <v>3.4560499999999998</v>
          </cell>
          <cell r="M27">
            <v>12635.000072336918</v>
          </cell>
          <cell r="N27" t="str">
            <v>OUI</v>
          </cell>
          <cell r="O27" t="str">
            <v>Gabon</v>
          </cell>
          <cell r="P27">
            <v>43495</v>
          </cell>
          <cell r="Q27">
            <v>0</v>
          </cell>
          <cell r="R27">
            <v>0</v>
          </cell>
          <cell r="S27">
            <v>26000</v>
          </cell>
          <cell r="T27">
            <v>0</v>
          </cell>
          <cell r="U27">
            <v>26000</v>
          </cell>
          <cell r="V27" t="str">
            <v>OUI</v>
          </cell>
          <cell r="W27">
            <v>0</v>
          </cell>
          <cell r="X27">
            <v>0</v>
          </cell>
          <cell r="Y27">
            <v>37446.301750000006</v>
          </cell>
          <cell r="Z27">
            <v>0</v>
          </cell>
          <cell r="AC27">
            <v>1.4402423750000002</v>
          </cell>
          <cell r="AF27">
            <v>7929.375</v>
          </cell>
          <cell r="AG27">
            <v>0.30497596153846152</v>
          </cell>
          <cell r="AJ27">
            <v>1.1352664134615387</v>
          </cell>
        </row>
        <row r="28">
          <cell r="D28" t="str">
            <v>FAE-19-00026</v>
          </cell>
          <cell r="E28" t="str">
            <v>26</v>
          </cell>
          <cell r="F28">
            <v>43487</v>
          </cell>
          <cell r="G28">
            <v>2019</v>
          </cell>
          <cell r="H28" t="str">
            <v>CE2212</v>
          </cell>
          <cell r="I28" t="str">
            <v>TIMBI MADINA</v>
          </cell>
          <cell r="J28" t="str">
            <v>EUR</v>
          </cell>
          <cell r="K28">
            <v>42850.387999999999</v>
          </cell>
          <cell r="L28">
            <v>3.4459499999999998</v>
          </cell>
          <cell r="M28">
            <v>12434.999927451066</v>
          </cell>
          <cell r="N28" t="str">
            <v>OUI</v>
          </cell>
          <cell r="O28" t="str">
            <v>Gabon</v>
          </cell>
          <cell r="P28">
            <v>43491</v>
          </cell>
          <cell r="Q28">
            <v>0</v>
          </cell>
          <cell r="R28">
            <v>0</v>
          </cell>
          <cell r="S28">
            <v>26000</v>
          </cell>
          <cell r="T28">
            <v>0</v>
          </cell>
          <cell r="U28">
            <v>26000</v>
          </cell>
          <cell r="V28" t="str">
            <v>OUI</v>
          </cell>
          <cell r="W28">
            <v>0</v>
          </cell>
          <cell r="X28">
            <v>0</v>
          </cell>
          <cell r="Y28">
            <v>37336.86825</v>
          </cell>
          <cell r="Z28">
            <v>0</v>
          </cell>
          <cell r="AC28">
            <v>1.4360333942307693</v>
          </cell>
          <cell r="AF28">
            <v>6030.5780000000004</v>
          </cell>
          <cell r="AG28">
            <v>0.2319453076923077</v>
          </cell>
          <cell r="AJ28">
            <v>1.2040880865384616</v>
          </cell>
        </row>
        <row r="29">
          <cell r="D29" t="str">
            <v>FAE-19-00027</v>
          </cell>
          <cell r="E29" t="str">
            <v>27</v>
          </cell>
          <cell r="F29">
            <v>43487</v>
          </cell>
          <cell r="G29">
            <v>2019</v>
          </cell>
          <cell r="H29" t="str">
            <v>CE2025</v>
          </cell>
          <cell r="I29" t="str">
            <v>SAWABA - GUINEE</v>
          </cell>
          <cell r="J29" t="str">
            <v>USD</v>
          </cell>
          <cell r="K29">
            <v>184116.53100000002</v>
          </cell>
          <cell r="L29">
            <v>3.0384500000000001</v>
          </cell>
          <cell r="M29">
            <v>60595.544109661183</v>
          </cell>
          <cell r="N29" t="str">
            <v>OUI</v>
          </cell>
          <cell r="O29" t="str">
            <v>Guinée</v>
          </cell>
          <cell r="P29">
            <v>43493</v>
          </cell>
          <cell r="Q29">
            <v>0</v>
          </cell>
          <cell r="R29">
            <v>111420</v>
          </cell>
          <cell r="S29">
            <v>0</v>
          </cell>
          <cell r="T29">
            <v>0</v>
          </cell>
          <cell r="U29">
            <v>111420</v>
          </cell>
          <cell r="V29" t="str">
            <v>OUI</v>
          </cell>
          <cell r="W29">
            <v>0</v>
          </cell>
          <cell r="X29">
            <v>147958.97566679999</v>
          </cell>
          <cell r="Y29">
            <v>0</v>
          </cell>
          <cell r="Z29">
            <v>0</v>
          </cell>
          <cell r="AB29">
            <v>1.3279391102746365</v>
          </cell>
          <cell r="AF29">
            <v>41496.313999999998</v>
          </cell>
          <cell r="AG29">
            <v>0.37243146652306586</v>
          </cell>
          <cell r="AI29">
            <v>0.9555076437515706</v>
          </cell>
        </row>
        <row r="30">
          <cell r="D30" t="str">
            <v>FAE-19-00028</v>
          </cell>
          <cell r="E30" t="str">
            <v>28</v>
          </cell>
          <cell r="F30">
            <v>43497</v>
          </cell>
          <cell r="G30">
            <v>2019</v>
          </cell>
          <cell r="H30" t="str">
            <v>CE2149</v>
          </cell>
          <cell r="I30" t="str">
            <v>DAVIS TRADING CO LTD</v>
          </cell>
          <cell r="J30" t="str">
            <v>USD</v>
          </cell>
          <cell r="K30">
            <v>62126.267999999996</v>
          </cell>
          <cell r="L30">
            <v>3.0400999999999998</v>
          </cell>
          <cell r="M30">
            <v>20435.600144732081</v>
          </cell>
          <cell r="N30" t="str">
            <v>OUI</v>
          </cell>
          <cell r="O30" t="str">
            <v>New Zealand</v>
          </cell>
          <cell r="P30">
            <v>43503</v>
          </cell>
          <cell r="Q30">
            <v>14000</v>
          </cell>
          <cell r="R30">
            <v>4480</v>
          </cell>
          <cell r="S30">
            <v>0</v>
          </cell>
          <cell r="T30">
            <v>0</v>
          </cell>
          <cell r="U30">
            <v>18480</v>
          </cell>
          <cell r="V30" t="str">
            <v>OUI</v>
          </cell>
          <cell r="W30">
            <v>45540.697999999997</v>
          </cell>
          <cell r="X30">
            <v>16585.56956</v>
          </cell>
          <cell r="Y30">
            <v>0</v>
          </cell>
          <cell r="Z30">
            <v>0</v>
          </cell>
          <cell r="AA30">
            <v>3.2529069999999995</v>
          </cell>
          <cell r="AB30">
            <v>3.7021360625000002</v>
          </cell>
          <cell r="AF30">
            <v>1428.54</v>
          </cell>
          <cell r="AG30">
            <v>7.7301948051948052E-2</v>
          </cell>
          <cell r="AH30">
            <v>3.1756050519480516</v>
          </cell>
          <cell r="AI30">
            <v>3.6248341144480523</v>
          </cell>
        </row>
        <row r="31">
          <cell r="D31" t="str">
            <v>FAE-19-00029</v>
          </cell>
          <cell r="E31" t="str">
            <v>29</v>
          </cell>
          <cell r="F31">
            <v>43497</v>
          </cell>
          <cell r="G31">
            <v>2019</v>
          </cell>
          <cell r="H31" t="str">
            <v>CE2053</v>
          </cell>
          <cell r="I31" t="str">
            <v>ETS KASSO IMPORT EXPORT</v>
          </cell>
          <cell r="J31" t="str">
            <v>EUR</v>
          </cell>
          <cell r="K31">
            <v>153213.228</v>
          </cell>
          <cell r="L31">
            <v>3.4601000000000002</v>
          </cell>
          <cell r="M31">
            <v>44280</v>
          </cell>
          <cell r="N31" t="str">
            <v>OUI</v>
          </cell>
          <cell r="O31" t="str">
            <v>Niger</v>
          </cell>
          <cell r="P31">
            <v>43502</v>
          </cell>
          <cell r="Q31">
            <v>0</v>
          </cell>
          <cell r="R31">
            <v>0</v>
          </cell>
          <cell r="S31">
            <v>108000</v>
          </cell>
          <cell r="T31">
            <v>0</v>
          </cell>
          <cell r="U31">
            <v>108000</v>
          </cell>
          <cell r="V31" t="str">
            <v>OUI</v>
          </cell>
          <cell r="W31">
            <v>0</v>
          </cell>
          <cell r="X31">
            <v>0</v>
          </cell>
          <cell r="Y31">
            <v>153213.228</v>
          </cell>
          <cell r="Z31">
            <v>0</v>
          </cell>
          <cell r="AC31">
            <v>1.418641</v>
          </cell>
          <cell r="AF31">
            <v>18059.240000000002</v>
          </cell>
          <cell r="AG31">
            <v>0.16721518518518519</v>
          </cell>
          <cell r="AJ31">
            <v>1.251425814814815</v>
          </cell>
        </row>
        <row r="32">
          <cell r="D32" t="str">
            <v>FAE-19-00030</v>
          </cell>
          <cell r="E32" t="str">
            <v>30</v>
          </cell>
          <cell r="F32">
            <v>43497</v>
          </cell>
          <cell r="G32">
            <v>2019</v>
          </cell>
          <cell r="H32" t="str">
            <v>CE2053</v>
          </cell>
          <cell r="I32" t="str">
            <v>ETS KASSO IMPORT EXPORT</v>
          </cell>
          <cell r="J32" t="str">
            <v>EUR</v>
          </cell>
          <cell r="K32">
            <v>153213.228</v>
          </cell>
          <cell r="L32">
            <v>3.4601000000000002</v>
          </cell>
          <cell r="M32">
            <v>44280</v>
          </cell>
          <cell r="N32" t="str">
            <v>OUI</v>
          </cell>
          <cell r="O32" t="str">
            <v>Niger</v>
          </cell>
          <cell r="P32">
            <v>43503</v>
          </cell>
          <cell r="Q32">
            <v>0</v>
          </cell>
          <cell r="R32">
            <v>0</v>
          </cell>
          <cell r="S32">
            <v>108000</v>
          </cell>
          <cell r="T32">
            <v>0</v>
          </cell>
          <cell r="U32">
            <v>108000</v>
          </cell>
          <cell r="V32" t="str">
            <v>OUI</v>
          </cell>
          <cell r="W32">
            <v>0</v>
          </cell>
          <cell r="X32">
            <v>0</v>
          </cell>
          <cell r="Y32">
            <v>153213.228</v>
          </cell>
          <cell r="Z32">
            <v>0</v>
          </cell>
          <cell r="AC32">
            <v>1.418641</v>
          </cell>
          <cell r="AF32">
            <v>18059.240000000002</v>
          </cell>
          <cell r="AG32">
            <v>0.16721518518518519</v>
          </cell>
          <cell r="AJ32">
            <v>1.251425814814815</v>
          </cell>
        </row>
        <row r="33">
          <cell r="D33" t="str">
            <v>FAE-19-00031</v>
          </cell>
          <cell r="E33" t="str">
            <v>31</v>
          </cell>
          <cell r="F33">
            <v>43497</v>
          </cell>
          <cell r="G33">
            <v>2019</v>
          </cell>
          <cell r="H33" t="str">
            <v>CE2053</v>
          </cell>
          <cell r="I33" t="str">
            <v>ETS KASSO IMPORT EXPORT</v>
          </cell>
          <cell r="J33" t="str">
            <v>EUR</v>
          </cell>
          <cell r="K33">
            <v>153213.228</v>
          </cell>
          <cell r="L33">
            <v>3.4601000000000002</v>
          </cell>
          <cell r="M33">
            <v>44280</v>
          </cell>
          <cell r="N33" t="str">
            <v>OUI</v>
          </cell>
          <cell r="O33" t="str">
            <v>Niger</v>
          </cell>
          <cell r="P33">
            <v>43504</v>
          </cell>
          <cell r="Q33">
            <v>0</v>
          </cell>
          <cell r="R33">
            <v>0</v>
          </cell>
          <cell r="S33">
            <v>108000</v>
          </cell>
          <cell r="T33">
            <v>0</v>
          </cell>
          <cell r="U33">
            <v>108000</v>
          </cell>
          <cell r="V33" t="str">
            <v>OUI</v>
          </cell>
          <cell r="W33">
            <v>0</v>
          </cell>
          <cell r="X33">
            <v>0</v>
          </cell>
          <cell r="Y33">
            <v>153213.228</v>
          </cell>
          <cell r="Z33">
            <v>0</v>
          </cell>
          <cell r="AC33">
            <v>1.418641</v>
          </cell>
          <cell r="AF33">
            <v>19000</v>
          </cell>
          <cell r="AG33">
            <v>0.17592592592592593</v>
          </cell>
          <cell r="AJ33">
            <v>1.242715074074074</v>
          </cell>
        </row>
        <row r="34">
          <cell r="D34" t="str">
            <v>FAE-19-00032</v>
          </cell>
          <cell r="E34" t="str">
            <v>32</v>
          </cell>
          <cell r="F34">
            <v>43497</v>
          </cell>
          <cell r="G34">
            <v>2019</v>
          </cell>
          <cell r="H34" t="str">
            <v>CE2053</v>
          </cell>
          <cell r="I34" t="str">
            <v>ETS KASSO IMPORT EXPORT</v>
          </cell>
          <cell r="J34" t="str">
            <v>EUR</v>
          </cell>
          <cell r="K34">
            <v>153213.228</v>
          </cell>
          <cell r="L34">
            <v>3.4601000000000002</v>
          </cell>
          <cell r="M34">
            <v>44280</v>
          </cell>
          <cell r="N34" t="str">
            <v>OUI</v>
          </cell>
          <cell r="O34" t="str">
            <v>Niger</v>
          </cell>
          <cell r="P34">
            <v>43505</v>
          </cell>
          <cell r="Q34">
            <v>0</v>
          </cell>
          <cell r="R34">
            <v>0</v>
          </cell>
          <cell r="S34">
            <v>108000</v>
          </cell>
          <cell r="T34">
            <v>0</v>
          </cell>
          <cell r="U34">
            <v>108000</v>
          </cell>
          <cell r="V34" t="str">
            <v>OUI</v>
          </cell>
          <cell r="W34">
            <v>0</v>
          </cell>
          <cell r="X34">
            <v>0</v>
          </cell>
          <cell r="Y34">
            <v>153213.228</v>
          </cell>
          <cell r="Z34">
            <v>0</v>
          </cell>
          <cell r="AC34">
            <v>1.418641</v>
          </cell>
          <cell r="AF34">
            <v>19000</v>
          </cell>
          <cell r="AG34">
            <v>0.17592592592592593</v>
          </cell>
          <cell r="AJ34">
            <v>1.242715074074074</v>
          </cell>
        </row>
        <row r="35">
          <cell r="D35" t="str">
            <v>FAE-19-00033</v>
          </cell>
          <cell r="E35" t="str">
            <v>33</v>
          </cell>
          <cell r="F35">
            <v>43497</v>
          </cell>
          <cell r="G35">
            <v>2019</v>
          </cell>
          <cell r="H35" t="str">
            <v>CE2025</v>
          </cell>
          <cell r="I35" t="str">
            <v>SAWABA - GUINEE</v>
          </cell>
          <cell r="J35" t="str">
            <v>USD</v>
          </cell>
          <cell r="K35">
            <v>185449.633</v>
          </cell>
          <cell r="L35">
            <v>3.0604499999999999</v>
          </cell>
          <cell r="M35">
            <v>60595.544119328857</v>
          </cell>
          <cell r="N35" t="str">
            <v>OUI</v>
          </cell>
          <cell r="O35" t="str">
            <v>Guinée</v>
          </cell>
          <cell r="P35">
            <v>43517</v>
          </cell>
          <cell r="Q35">
            <v>0</v>
          </cell>
          <cell r="R35">
            <v>111420</v>
          </cell>
          <cell r="S35">
            <v>0</v>
          </cell>
          <cell r="T35">
            <v>0</v>
          </cell>
          <cell r="U35">
            <v>111420</v>
          </cell>
          <cell r="V35" t="str">
            <v>OUI</v>
          </cell>
          <cell r="W35">
            <v>0</v>
          </cell>
          <cell r="X35">
            <v>149030.2776348</v>
          </cell>
          <cell r="Y35">
            <v>0</v>
          </cell>
          <cell r="Z35">
            <v>0</v>
          </cell>
          <cell r="AB35">
            <v>1.3375540983198708</v>
          </cell>
          <cell r="AF35">
            <v>40844.14</v>
          </cell>
          <cell r="AG35">
            <v>0.36657817267994974</v>
          </cell>
          <cell r="AI35">
            <v>0.97097592563992108</v>
          </cell>
        </row>
        <row r="36">
          <cell r="D36" t="str">
            <v>FAE-19-00034</v>
          </cell>
          <cell r="E36" t="str">
            <v>34</v>
          </cell>
          <cell r="F36">
            <v>43497</v>
          </cell>
          <cell r="G36">
            <v>2019</v>
          </cell>
          <cell r="H36" t="str">
            <v>CE2200</v>
          </cell>
          <cell r="I36" t="str">
            <v>MAMUDOU BAH T/A TEDOUGNAL FARM</v>
          </cell>
          <cell r="J36" t="str">
            <v>USD</v>
          </cell>
          <cell r="K36">
            <v>44057.129000000008</v>
          </cell>
          <cell r="L36">
            <v>3.0400999999999998</v>
          </cell>
          <cell r="M36">
            <v>14491.999934212694</v>
          </cell>
          <cell r="N36" t="str">
            <v>OUI</v>
          </cell>
          <cell r="O36" t="str">
            <v>Gambie</v>
          </cell>
          <cell r="P36">
            <v>43503</v>
          </cell>
          <cell r="Q36">
            <v>0</v>
          </cell>
          <cell r="R36">
            <v>24600</v>
          </cell>
          <cell r="S36">
            <v>0</v>
          </cell>
          <cell r="T36">
            <v>0</v>
          </cell>
          <cell r="U36">
            <v>24600</v>
          </cell>
          <cell r="V36" t="str">
            <v>OUI</v>
          </cell>
          <cell r="W36">
            <v>0</v>
          </cell>
          <cell r="X36">
            <v>35240.839200000002</v>
          </cell>
          <cell r="Y36">
            <v>0</v>
          </cell>
          <cell r="Z36">
            <v>0</v>
          </cell>
          <cell r="AB36">
            <v>1.4325544390243903</v>
          </cell>
          <cell r="AF36">
            <v>10074.65</v>
          </cell>
          <cell r="AG36">
            <v>0.40953861788617885</v>
          </cell>
          <cell r="AI36">
            <v>1.0230158211382114</v>
          </cell>
        </row>
        <row r="37">
          <cell r="D37" t="str">
            <v>FAE-19-00035</v>
          </cell>
          <cell r="E37" t="str">
            <v>35</v>
          </cell>
          <cell r="F37">
            <v>43497</v>
          </cell>
          <cell r="G37">
            <v>2019</v>
          </cell>
          <cell r="H37" t="str">
            <v>CE2178</v>
          </cell>
          <cell r="I37" t="str">
            <v>ARCADIA</v>
          </cell>
          <cell r="J37" t="str">
            <v>TND</v>
          </cell>
          <cell r="K37">
            <v>14419.4</v>
          </cell>
          <cell r="L37">
            <v>1</v>
          </cell>
          <cell r="M37">
            <v>14419.4</v>
          </cell>
          <cell r="N37" t="str">
            <v>OUI</v>
          </cell>
          <cell r="O37" t="str">
            <v>Marseille</v>
          </cell>
          <cell r="P37">
            <v>43501</v>
          </cell>
          <cell r="Q37">
            <v>1200</v>
          </cell>
          <cell r="R37">
            <v>4296</v>
          </cell>
          <cell r="S37">
            <v>2220</v>
          </cell>
          <cell r="T37">
            <v>836</v>
          </cell>
          <cell r="U37">
            <v>8552</v>
          </cell>
          <cell r="V37" t="str">
            <v>OUI</v>
          </cell>
          <cell r="W37">
            <v>1800</v>
          </cell>
          <cell r="X37">
            <v>6658.8</v>
          </cell>
          <cell r="Y37">
            <v>3330</v>
          </cell>
          <cell r="Z37">
            <v>2630.6</v>
          </cell>
          <cell r="AA37">
            <v>1.5</v>
          </cell>
          <cell r="AB37">
            <v>1.55</v>
          </cell>
          <cell r="AC37">
            <v>1.5</v>
          </cell>
          <cell r="AD37">
            <v>3.1466507177033494</v>
          </cell>
          <cell r="AF37">
            <v>0</v>
          </cell>
          <cell r="AG37">
            <v>0</v>
          </cell>
          <cell r="AH37">
            <v>1.5</v>
          </cell>
          <cell r="AI37">
            <v>1.55</v>
          </cell>
          <cell r="AJ37">
            <v>1.5</v>
          </cell>
          <cell r="AK37">
            <v>3.1466507177033494</v>
          </cell>
        </row>
        <row r="38">
          <cell r="D38" t="str">
            <v>FAE-19-00036</v>
          </cell>
          <cell r="E38" t="str">
            <v>36</v>
          </cell>
          <cell r="F38">
            <v>43525</v>
          </cell>
          <cell r="G38">
            <v>2019</v>
          </cell>
          <cell r="H38" t="str">
            <v>CE2063</v>
          </cell>
          <cell r="I38" t="str">
            <v>M &amp; P CORPORATION</v>
          </cell>
          <cell r="J38" t="str">
            <v>USD</v>
          </cell>
          <cell r="K38">
            <v>9157.3230000000003</v>
          </cell>
          <cell r="L38">
            <v>3.0156499999999999</v>
          </cell>
          <cell r="M38">
            <v>3036.6000696367287</v>
          </cell>
          <cell r="N38" t="str">
            <v>OUI</v>
          </cell>
          <cell r="O38" t="str">
            <v>Japon</v>
          </cell>
          <cell r="P38">
            <v>43536</v>
          </cell>
          <cell r="Q38">
            <v>4620</v>
          </cell>
          <cell r="R38">
            <v>60</v>
          </cell>
          <cell r="S38">
            <v>0</v>
          </cell>
          <cell r="T38">
            <v>0</v>
          </cell>
          <cell r="U38">
            <v>4680</v>
          </cell>
          <cell r="V38" t="str">
            <v>OUI</v>
          </cell>
          <cell r="W38">
            <v>9041.5218299999997</v>
          </cell>
          <cell r="X38">
            <v>115.80096000000002</v>
          </cell>
          <cell r="Y38">
            <v>0</v>
          </cell>
          <cell r="Z38">
            <v>0</v>
          </cell>
          <cell r="AA38">
            <v>1.957039357142857</v>
          </cell>
          <cell r="AB38">
            <v>1.9300160000000004</v>
          </cell>
          <cell r="AF38">
            <v>1220.95</v>
          </cell>
          <cell r="AG38">
            <v>0.26088675213675216</v>
          </cell>
          <cell r="AH38">
            <v>1.6961526050061049</v>
          </cell>
          <cell r="AI38">
            <v>1.6691292478632482</v>
          </cell>
        </row>
        <row r="39">
          <cell r="D39" t="str">
            <v>FAE-19-00037</v>
          </cell>
          <cell r="E39" t="str">
            <v>37</v>
          </cell>
          <cell r="F39">
            <v>43500</v>
          </cell>
          <cell r="G39">
            <v>2019</v>
          </cell>
          <cell r="H39" t="str">
            <v>CE2137</v>
          </cell>
          <cell r="I39" t="str">
            <v>TUNISIAN AFRICAN BUSINESS</v>
          </cell>
          <cell r="J39" t="str">
            <v>TND</v>
          </cell>
          <cell r="K39">
            <v>230643.84</v>
          </cell>
          <cell r="L39">
            <v>1</v>
          </cell>
          <cell r="M39">
            <v>230643.84</v>
          </cell>
          <cell r="N39" t="str">
            <v>OUI</v>
          </cell>
          <cell r="O39" t="str">
            <v>Sénégal</v>
          </cell>
          <cell r="P39">
            <v>43504</v>
          </cell>
          <cell r="Q39">
            <v>0</v>
          </cell>
          <cell r="R39">
            <v>176064</v>
          </cell>
          <cell r="S39">
            <v>0</v>
          </cell>
          <cell r="T39">
            <v>0</v>
          </cell>
          <cell r="U39">
            <v>176064</v>
          </cell>
          <cell r="V39" t="str">
            <v>OUI</v>
          </cell>
          <cell r="W39">
            <v>0</v>
          </cell>
          <cell r="X39">
            <v>230643.84</v>
          </cell>
          <cell r="Y39">
            <v>0</v>
          </cell>
          <cell r="Z39">
            <v>0</v>
          </cell>
          <cell r="AB39">
            <v>1.31</v>
          </cell>
          <cell r="AF39">
            <v>0</v>
          </cell>
          <cell r="AG39">
            <v>0</v>
          </cell>
          <cell r="AI39">
            <v>1.31</v>
          </cell>
        </row>
        <row r="40">
          <cell r="D40" t="str">
            <v>FAE-19-00038</v>
          </cell>
          <cell r="E40" t="str">
            <v>38</v>
          </cell>
          <cell r="F40">
            <v>43500</v>
          </cell>
          <cell r="G40">
            <v>2019</v>
          </cell>
          <cell r="H40" t="str">
            <v>CE2017</v>
          </cell>
          <cell r="I40" t="str">
            <v>SAHEL INTERNATIONAL TRADE</v>
          </cell>
          <cell r="J40" t="str">
            <v>TND</v>
          </cell>
          <cell r="K40">
            <v>31251.360000000001</v>
          </cell>
          <cell r="L40">
            <v>1</v>
          </cell>
          <cell r="M40">
            <v>31251.360000000001</v>
          </cell>
          <cell r="N40" t="str">
            <v>OUI</v>
          </cell>
          <cell r="O40" t="str">
            <v>Burkina Faso</v>
          </cell>
          <cell r="P40">
            <v>43509</v>
          </cell>
          <cell r="Q40">
            <v>22008</v>
          </cell>
          <cell r="R40">
            <v>0</v>
          </cell>
          <cell r="S40">
            <v>0</v>
          </cell>
          <cell r="T40">
            <v>0</v>
          </cell>
          <cell r="U40">
            <v>22008</v>
          </cell>
          <cell r="V40" t="str">
            <v>OUI</v>
          </cell>
          <cell r="W40">
            <v>31251.360000000001</v>
          </cell>
          <cell r="X40">
            <v>0</v>
          </cell>
          <cell r="Y40">
            <v>0</v>
          </cell>
          <cell r="Z40">
            <v>0</v>
          </cell>
          <cell r="AA40">
            <v>1.42</v>
          </cell>
          <cell r="AF40">
            <v>0</v>
          </cell>
          <cell r="AG40">
            <v>0</v>
          </cell>
          <cell r="AH40">
            <v>1.42</v>
          </cell>
        </row>
        <row r="41">
          <cell r="D41" t="str">
            <v>FAE-19-00039</v>
          </cell>
          <cell r="E41" t="str">
            <v>39</v>
          </cell>
          <cell r="F41">
            <v>43525</v>
          </cell>
          <cell r="G41">
            <v>2019</v>
          </cell>
          <cell r="H41" t="str">
            <v>CE2154</v>
          </cell>
          <cell r="I41" t="str">
            <v>SODIFRAM SAS</v>
          </cell>
          <cell r="J41" t="str">
            <v>EUR</v>
          </cell>
          <cell r="K41">
            <v>51287.750999999997</v>
          </cell>
          <cell r="L41">
            <v>3.4096500000000001</v>
          </cell>
          <cell r="M41">
            <v>15041.940081826579</v>
          </cell>
          <cell r="N41" t="str">
            <v>OUI</v>
          </cell>
          <cell r="O41" t="str">
            <v>Mayotte</v>
          </cell>
          <cell r="P41">
            <v>43531</v>
          </cell>
          <cell r="Q41">
            <v>0</v>
          </cell>
          <cell r="R41">
            <v>14976</v>
          </cell>
          <cell r="S41">
            <v>6000</v>
          </cell>
          <cell r="T41">
            <v>3850</v>
          </cell>
          <cell r="U41">
            <v>24826</v>
          </cell>
          <cell r="V41" t="str">
            <v>OUI</v>
          </cell>
          <cell r="X41">
            <v>22467.684096000001</v>
          </cell>
          <cell r="Y41">
            <v>8878.7285999999986</v>
          </cell>
          <cell r="Z41">
            <v>11417.213024999997</v>
          </cell>
          <cell r="AB41">
            <v>1.500246</v>
          </cell>
          <cell r="AC41">
            <v>1.4797880999999997</v>
          </cell>
          <cell r="AF41">
            <v>9932.259</v>
          </cell>
          <cell r="AG41">
            <v>0.4000748811729638</v>
          </cell>
          <cell r="AI41">
            <v>1.1001711188270362</v>
          </cell>
          <cell r="AJ41">
            <v>1.079713218827036</v>
          </cell>
        </row>
        <row r="42">
          <cell r="D42" t="str">
            <v>FAE-19-00040</v>
          </cell>
          <cell r="E42" t="str">
            <v>40</v>
          </cell>
          <cell r="F42">
            <v>43525</v>
          </cell>
          <cell r="G42">
            <v>2019</v>
          </cell>
          <cell r="H42" t="str">
            <v>CE2207</v>
          </cell>
          <cell r="I42" t="str">
            <v>SARL SOKOM</v>
          </cell>
          <cell r="J42" t="str">
            <v>EUR</v>
          </cell>
          <cell r="K42">
            <v>30724.753000000001</v>
          </cell>
          <cell r="L42">
            <v>3.0145499999999998</v>
          </cell>
          <cell r="M42">
            <v>10192.152394221361</v>
          </cell>
          <cell r="N42" t="str">
            <v>OUI</v>
          </cell>
          <cell r="O42" t="str">
            <v>La Reunion</v>
          </cell>
          <cell r="P42">
            <v>43502</v>
          </cell>
          <cell r="Q42">
            <v>0</v>
          </cell>
          <cell r="R42">
            <v>9564</v>
          </cell>
          <cell r="S42">
            <v>3470</v>
          </cell>
          <cell r="T42">
            <v>0</v>
          </cell>
          <cell r="U42">
            <v>13034</v>
          </cell>
          <cell r="V42" t="str">
            <v>OUI</v>
          </cell>
          <cell r="W42">
            <v>0</v>
          </cell>
          <cell r="X42">
            <v>9122.1096960000013</v>
          </cell>
          <cell r="Y42">
            <v>3790.8366300000007</v>
          </cell>
          <cell r="Z42">
            <v>12530.884569000002</v>
          </cell>
          <cell r="AB42">
            <v>0.95379649686323731</v>
          </cell>
          <cell r="AC42">
            <v>1.0924601239193086</v>
          </cell>
          <cell r="AF42">
            <v>6944.4849999999997</v>
          </cell>
          <cell r="AG42">
            <v>0.53279768298296759</v>
          </cell>
          <cell r="AI42">
            <v>0.42099881388026972</v>
          </cell>
          <cell r="AJ42">
            <v>0.55966244093634099</v>
          </cell>
        </row>
        <row r="43">
          <cell r="D43" t="str">
            <v>FAE-19-00041</v>
          </cell>
          <cell r="E43" t="str">
            <v>41</v>
          </cell>
          <cell r="F43">
            <v>43525</v>
          </cell>
          <cell r="G43">
            <v>2019</v>
          </cell>
          <cell r="H43" t="str">
            <v>CE2178</v>
          </cell>
          <cell r="I43" t="str">
            <v>ARCADIA</v>
          </cell>
          <cell r="J43" t="str">
            <v>TND</v>
          </cell>
          <cell r="K43">
            <v>32127.759999999998</v>
          </cell>
          <cell r="L43">
            <v>1</v>
          </cell>
          <cell r="M43">
            <v>32127.759999999998</v>
          </cell>
          <cell r="N43" t="str">
            <v>OUI</v>
          </cell>
          <cell r="O43" t="str">
            <v>Canada</v>
          </cell>
          <cell r="P43">
            <v>43505</v>
          </cell>
          <cell r="Q43">
            <v>0</v>
          </cell>
          <cell r="R43">
            <v>18644</v>
          </cell>
          <cell r="S43">
            <v>5400</v>
          </cell>
          <cell r="T43">
            <v>0</v>
          </cell>
          <cell r="U43">
            <v>24044</v>
          </cell>
          <cell r="V43" t="str">
            <v>OUI</v>
          </cell>
          <cell r="W43">
            <v>0</v>
          </cell>
          <cell r="X43">
            <v>24933.759999999998</v>
          </cell>
          <cell r="Y43">
            <v>7290</v>
          </cell>
          <cell r="Z43">
            <v>0</v>
          </cell>
          <cell r="AB43">
            <v>1.337361081313023</v>
          </cell>
          <cell r="AC43">
            <v>1.35</v>
          </cell>
          <cell r="AF43">
            <v>0</v>
          </cell>
          <cell r="AG43">
            <v>0</v>
          </cell>
          <cell r="AI43">
            <v>1.337361081313023</v>
          </cell>
          <cell r="AJ43">
            <v>1.35</v>
          </cell>
        </row>
        <row r="44">
          <cell r="D44" t="str">
            <v>FAE-19-00042</v>
          </cell>
          <cell r="E44" t="str">
            <v>42</v>
          </cell>
          <cell r="F44">
            <v>43502</v>
          </cell>
          <cell r="G44">
            <v>2019</v>
          </cell>
          <cell r="H44" t="str">
            <v>CE2001</v>
          </cell>
          <cell r="I44" t="str">
            <v>STE DE COMMERCE INTERNATIONAL</v>
          </cell>
          <cell r="J44" t="str">
            <v>TND</v>
          </cell>
          <cell r="K44">
            <v>655200</v>
          </cell>
          <cell r="L44">
            <v>1</v>
          </cell>
          <cell r="M44">
            <v>655200</v>
          </cell>
          <cell r="N44" t="str">
            <v>OUI</v>
          </cell>
          <cell r="O44" t="str">
            <v>Niger</v>
          </cell>
          <cell r="P44">
            <v>43511</v>
          </cell>
          <cell r="Q44">
            <v>0</v>
          </cell>
          <cell r="R44">
            <v>0</v>
          </cell>
          <cell r="S44">
            <v>520000</v>
          </cell>
          <cell r="T44">
            <v>0</v>
          </cell>
          <cell r="U44">
            <v>520000</v>
          </cell>
          <cell r="V44" t="str">
            <v>OUI</v>
          </cell>
          <cell r="W44">
            <v>0</v>
          </cell>
          <cell r="X44">
            <v>0</v>
          </cell>
          <cell r="Y44">
            <v>655200</v>
          </cell>
          <cell r="Z44">
            <v>0</v>
          </cell>
          <cell r="AC44">
            <v>1.26</v>
          </cell>
          <cell r="AF44">
            <v>0</v>
          </cell>
          <cell r="AG44">
            <v>0</v>
          </cell>
          <cell r="AJ44">
            <v>1.26</v>
          </cell>
        </row>
        <row r="45">
          <cell r="D45" t="str">
            <v>FAE-19-00043</v>
          </cell>
          <cell r="E45" t="str">
            <v>43</v>
          </cell>
          <cell r="F45">
            <v>43504</v>
          </cell>
          <cell r="G45">
            <v>2019</v>
          </cell>
          <cell r="H45" t="str">
            <v>CE2137</v>
          </cell>
          <cell r="I45" t="str">
            <v>TUNISIAN AFRICAN BUSINESS</v>
          </cell>
          <cell r="J45" t="str">
            <v>TND</v>
          </cell>
          <cell r="K45">
            <v>101675.76</v>
          </cell>
          <cell r="L45">
            <v>1</v>
          </cell>
          <cell r="M45">
            <v>101675.76</v>
          </cell>
          <cell r="N45" t="str">
            <v>OUI</v>
          </cell>
          <cell r="O45" t="str">
            <v>Gabon</v>
          </cell>
          <cell r="P45">
            <v>43515</v>
          </cell>
          <cell r="Q45">
            <v>20004</v>
          </cell>
          <cell r="R45">
            <v>0</v>
          </cell>
          <cell r="S45">
            <v>56000</v>
          </cell>
          <cell r="T45">
            <v>0</v>
          </cell>
          <cell r="U45">
            <v>76004</v>
          </cell>
          <cell r="V45" t="str">
            <v>OUI</v>
          </cell>
          <cell r="W45">
            <v>28175.759999999998</v>
          </cell>
          <cell r="X45">
            <v>0</v>
          </cell>
          <cell r="Y45">
            <v>73500</v>
          </cell>
          <cell r="Z45">
            <v>0</v>
          </cell>
          <cell r="AA45">
            <v>1.4085062987402521</v>
          </cell>
          <cell r="AC45">
            <v>1.3125</v>
          </cell>
          <cell r="AF45">
            <v>0</v>
          </cell>
          <cell r="AG45">
            <v>0</v>
          </cell>
          <cell r="AH45">
            <v>1.4085062987402521</v>
          </cell>
          <cell r="AJ45">
            <v>1.3125</v>
          </cell>
        </row>
        <row r="46">
          <cell r="D46" t="str">
            <v>FAE-19-00044</v>
          </cell>
          <cell r="E46" t="str">
            <v>44</v>
          </cell>
          <cell r="F46">
            <v>43505</v>
          </cell>
          <cell r="G46">
            <v>2019</v>
          </cell>
          <cell r="H46" t="str">
            <v>CE2214</v>
          </cell>
          <cell r="I46" t="str">
            <v xml:space="preserve">STE ARIJ </v>
          </cell>
          <cell r="J46" t="str">
            <v>TND</v>
          </cell>
          <cell r="K46">
            <v>625213.70799999998</v>
          </cell>
          <cell r="L46">
            <v>1</v>
          </cell>
          <cell r="M46">
            <v>625213.70799999998</v>
          </cell>
          <cell r="N46" t="str">
            <v>OUI</v>
          </cell>
          <cell r="O46" t="str">
            <v>Libye</v>
          </cell>
          <cell r="P46">
            <v>43512</v>
          </cell>
          <cell r="Q46">
            <v>0</v>
          </cell>
          <cell r="R46">
            <v>263040</v>
          </cell>
          <cell r="S46">
            <v>144000</v>
          </cell>
          <cell r="T46">
            <v>0</v>
          </cell>
          <cell r="U46">
            <v>407040</v>
          </cell>
          <cell r="V46" t="str">
            <v>OUI</v>
          </cell>
          <cell r="W46">
            <v>0</v>
          </cell>
          <cell r="X46">
            <v>404012.68379999994</v>
          </cell>
          <cell r="Y46">
            <v>221184.00000000003</v>
          </cell>
          <cell r="Z46">
            <v>0</v>
          </cell>
          <cell r="AB46">
            <v>1.5359362979014597</v>
          </cell>
          <cell r="AC46">
            <v>1.5360000000000003</v>
          </cell>
          <cell r="AF46">
            <v>0</v>
          </cell>
          <cell r="AG46">
            <v>0</v>
          </cell>
          <cell r="AI46">
            <v>1.5359362979014597</v>
          </cell>
          <cell r="AJ46">
            <v>1.5360000000000003</v>
          </cell>
        </row>
        <row r="47">
          <cell r="D47" t="str">
            <v>FAE-19-00045</v>
          </cell>
          <cell r="E47" t="str">
            <v>45</v>
          </cell>
          <cell r="F47">
            <v>43511</v>
          </cell>
          <cell r="G47">
            <v>2019</v>
          </cell>
          <cell r="H47" t="str">
            <v>CE2053</v>
          </cell>
          <cell r="I47" t="str">
            <v>ETS KASSO IMPORT EXPORT</v>
          </cell>
          <cell r="J47" t="str">
            <v>EUR</v>
          </cell>
          <cell r="K47">
            <v>152630.946</v>
          </cell>
          <cell r="L47">
            <v>3.4469500000000002</v>
          </cell>
          <cell r="M47">
            <v>44280</v>
          </cell>
          <cell r="N47" t="str">
            <v>OUI</v>
          </cell>
          <cell r="O47" t="str">
            <v>Niger</v>
          </cell>
          <cell r="P47">
            <v>43521</v>
          </cell>
          <cell r="Q47">
            <v>0</v>
          </cell>
          <cell r="R47">
            <v>0</v>
          </cell>
          <cell r="S47">
            <v>108000</v>
          </cell>
          <cell r="T47">
            <v>0</v>
          </cell>
          <cell r="U47">
            <v>108000</v>
          </cell>
          <cell r="V47" t="str">
            <v>OUI</v>
          </cell>
          <cell r="W47">
            <v>0</v>
          </cell>
          <cell r="X47">
            <v>0</v>
          </cell>
          <cell r="Y47">
            <v>152630.946</v>
          </cell>
          <cell r="Z47">
            <v>0</v>
          </cell>
          <cell r="AC47">
            <v>1.4132495</v>
          </cell>
          <cell r="AF47">
            <v>18500</v>
          </cell>
          <cell r="AG47">
            <v>0.17129629629629631</v>
          </cell>
          <cell r="AJ47">
            <v>1.2419532037037038</v>
          </cell>
        </row>
        <row r="48">
          <cell r="D48" t="str">
            <v>FAE-19-00046</v>
          </cell>
          <cell r="E48" t="str">
            <v>46</v>
          </cell>
          <cell r="F48">
            <v>43511</v>
          </cell>
          <cell r="G48">
            <v>2019</v>
          </cell>
          <cell r="H48" t="str">
            <v>CE2053</v>
          </cell>
          <cell r="I48" t="str">
            <v>ETS KASSO IMPORT EXPORT</v>
          </cell>
          <cell r="J48" t="str">
            <v>EUR</v>
          </cell>
          <cell r="K48">
            <v>152637.58800000002</v>
          </cell>
          <cell r="L48">
            <v>3.4469500000000002</v>
          </cell>
          <cell r="M48">
            <v>44281.926920901089</v>
          </cell>
          <cell r="N48" t="str">
            <v>OUI</v>
          </cell>
          <cell r="O48" t="str">
            <v>Niger</v>
          </cell>
          <cell r="P48">
            <v>43522</v>
          </cell>
          <cell r="Q48">
            <v>0</v>
          </cell>
          <cell r="R48">
            <v>0</v>
          </cell>
          <cell r="S48">
            <v>108000</v>
          </cell>
          <cell r="T48">
            <v>0</v>
          </cell>
          <cell r="U48">
            <v>108000</v>
          </cell>
          <cell r="V48" t="str">
            <v>OUI</v>
          </cell>
          <cell r="W48">
            <v>0</v>
          </cell>
          <cell r="X48">
            <v>0</v>
          </cell>
          <cell r="Y48">
            <v>152637.58800000002</v>
          </cell>
          <cell r="Z48">
            <v>0</v>
          </cell>
          <cell r="AC48">
            <v>1.4133110000000002</v>
          </cell>
          <cell r="AF48">
            <v>18500</v>
          </cell>
          <cell r="AG48">
            <v>0.17129629629629631</v>
          </cell>
          <cell r="AJ48">
            <v>1.2420147037037039</v>
          </cell>
        </row>
        <row r="49">
          <cell r="D49" t="str">
            <v>FAE-19-00047</v>
          </cell>
          <cell r="E49" t="str">
            <v>47</v>
          </cell>
          <cell r="F49">
            <v>43511</v>
          </cell>
          <cell r="G49">
            <v>2019</v>
          </cell>
          <cell r="H49" t="str">
            <v>CE2053</v>
          </cell>
          <cell r="I49" t="str">
            <v>ETS KASSO IMPORT EXPORT</v>
          </cell>
          <cell r="J49" t="str">
            <v>EUR</v>
          </cell>
          <cell r="K49">
            <v>152637.58800000002</v>
          </cell>
          <cell r="L49">
            <v>3.4470999999999998</v>
          </cell>
          <cell r="M49">
            <v>44280.000000000007</v>
          </cell>
          <cell r="N49" t="str">
            <v>OUI</v>
          </cell>
          <cell r="O49" t="str">
            <v>Niger</v>
          </cell>
          <cell r="P49">
            <v>43523</v>
          </cell>
          <cell r="Q49">
            <v>0</v>
          </cell>
          <cell r="R49">
            <v>0</v>
          </cell>
          <cell r="S49">
            <v>108000</v>
          </cell>
          <cell r="T49">
            <v>0</v>
          </cell>
          <cell r="U49">
            <v>108000</v>
          </cell>
          <cell r="V49" t="str">
            <v>OUI</v>
          </cell>
          <cell r="W49">
            <v>0</v>
          </cell>
          <cell r="X49">
            <v>0</v>
          </cell>
          <cell r="Y49">
            <v>152637.58800000002</v>
          </cell>
          <cell r="Z49">
            <v>0</v>
          </cell>
          <cell r="AC49">
            <v>1.4133110000000002</v>
          </cell>
          <cell r="AF49">
            <v>18500</v>
          </cell>
          <cell r="AG49">
            <v>0.17129629629629631</v>
          </cell>
          <cell r="AJ49">
            <v>1.2420147037037039</v>
          </cell>
        </row>
        <row r="50">
          <cell r="D50" t="str">
            <v>FAE-19-00048</v>
          </cell>
          <cell r="E50" t="str">
            <v>48</v>
          </cell>
          <cell r="F50">
            <v>43511</v>
          </cell>
          <cell r="G50">
            <v>2019</v>
          </cell>
          <cell r="H50" t="str">
            <v>CE2053</v>
          </cell>
          <cell r="I50" t="str">
            <v>ETS KASSO IMPORT EXPORT</v>
          </cell>
          <cell r="J50" t="str">
            <v>EUR</v>
          </cell>
          <cell r="K50">
            <v>152320.986</v>
          </cell>
          <cell r="L50">
            <v>3.4399500000000001</v>
          </cell>
          <cell r="M50">
            <v>44280</v>
          </cell>
          <cell r="N50" t="str">
            <v>OUI</v>
          </cell>
          <cell r="O50" t="str">
            <v>Niger</v>
          </cell>
          <cell r="P50">
            <v>43524</v>
          </cell>
          <cell r="Q50">
            <v>0</v>
          </cell>
          <cell r="R50">
            <v>0</v>
          </cell>
          <cell r="S50">
            <v>108000</v>
          </cell>
          <cell r="T50">
            <v>0</v>
          </cell>
          <cell r="U50">
            <v>108000</v>
          </cell>
          <cell r="V50" t="str">
            <v>OUI</v>
          </cell>
          <cell r="W50">
            <v>0</v>
          </cell>
          <cell r="X50">
            <v>0</v>
          </cell>
          <cell r="Y50">
            <v>152320.986</v>
          </cell>
          <cell r="Z50">
            <v>0</v>
          </cell>
          <cell r="AC50">
            <v>1.4103795000000001</v>
          </cell>
          <cell r="AF50">
            <v>18500</v>
          </cell>
          <cell r="AG50">
            <v>0.17129629629629631</v>
          </cell>
          <cell r="AJ50">
            <v>1.2390832037037038</v>
          </cell>
        </row>
        <row r="51">
          <cell r="D51" t="str">
            <v>FAE-19-00049</v>
          </cell>
          <cell r="E51" t="str">
            <v>49</v>
          </cell>
          <cell r="F51">
            <v>43515</v>
          </cell>
          <cell r="G51">
            <v>2019</v>
          </cell>
          <cell r="H51" t="str">
            <v>CE2123</v>
          </cell>
          <cell r="I51" t="str">
            <v>STE AL MAJMOUA MOTTAHIDA</v>
          </cell>
          <cell r="J51" t="str">
            <v>USD</v>
          </cell>
          <cell r="K51">
            <v>451173.69400000002</v>
          </cell>
          <cell r="L51">
            <v>3.0448499999999998</v>
          </cell>
          <cell r="M51">
            <v>148176.00013136936</v>
          </cell>
          <cell r="N51" t="str">
            <v>OUI</v>
          </cell>
          <cell r="O51" t="str">
            <v>Libye</v>
          </cell>
          <cell r="P51">
            <v>43519</v>
          </cell>
          <cell r="Q51">
            <v>0</v>
          </cell>
          <cell r="R51">
            <v>283200</v>
          </cell>
          <cell r="S51">
            <v>19200</v>
          </cell>
          <cell r="T51">
            <v>0</v>
          </cell>
          <cell r="U51">
            <v>302400</v>
          </cell>
          <cell r="V51" t="str">
            <v>OUI</v>
          </cell>
          <cell r="W51">
            <v>0</v>
          </cell>
          <cell r="X51">
            <v>422384.51505600009</v>
          </cell>
          <cell r="Y51">
            <v>28789.178544000006</v>
          </cell>
          <cell r="Z51">
            <v>0</v>
          </cell>
          <cell r="AB51">
            <v>1.4914707452542375</v>
          </cell>
          <cell r="AC51">
            <v>1.4994363825000003</v>
          </cell>
          <cell r="AF51">
            <v>0</v>
          </cell>
          <cell r="AG51">
            <v>0</v>
          </cell>
          <cell r="AI51">
            <v>1.4914707452542375</v>
          </cell>
          <cell r="AJ51">
            <v>1.4994363825000003</v>
          </cell>
        </row>
        <row r="52">
          <cell r="D52" t="str">
            <v>FAE-19-00050</v>
          </cell>
          <cell r="E52" t="str">
            <v>50</v>
          </cell>
          <cell r="F52">
            <v>43516</v>
          </cell>
          <cell r="G52">
            <v>2019</v>
          </cell>
          <cell r="H52" t="str">
            <v>CE2207</v>
          </cell>
          <cell r="I52" t="str">
            <v>SARL SOKOM</v>
          </cell>
          <cell r="J52" t="str">
            <v>EUR</v>
          </cell>
          <cell r="K52">
            <v>28117.305</v>
          </cell>
          <cell r="L52">
            <v>3.4470999999999998</v>
          </cell>
          <cell r="M52">
            <v>8156.7999187723017</v>
          </cell>
          <cell r="N52" t="str">
            <v>OUI</v>
          </cell>
          <cell r="O52" t="str">
            <v>La Reunion</v>
          </cell>
          <cell r="P52">
            <v>43522</v>
          </cell>
          <cell r="Q52">
            <v>540</v>
          </cell>
          <cell r="R52">
            <v>10380</v>
          </cell>
          <cell r="S52">
            <v>2640</v>
          </cell>
          <cell r="T52">
            <v>0</v>
          </cell>
          <cell r="U52">
            <v>13560</v>
          </cell>
          <cell r="V52" t="str">
            <v>OUI</v>
          </cell>
          <cell r="W52">
            <v>841.16134199999999</v>
          </cell>
          <cell r="X52">
            <v>8895.1726079999989</v>
          </cell>
          <cell r="Y52">
            <v>8041.3948800000007</v>
          </cell>
          <cell r="Z52">
            <v>5082.7489500000001</v>
          </cell>
          <cell r="AA52">
            <v>1.5577061888888888</v>
          </cell>
          <cell r="AB52">
            <v>0.85695304508670511</v>
          </cell>
          <cell r="AC52">
            <v>3.0459829090909092</v>
          </cell>
          <cell r="AF52">
            <v>6535.3190000000004</v>
          </cell>
          <cell r="AG52">
            <v>0.48195567846607673</v>
          </cell>
          <cell r="AH52">
            <v>1.075750510422812</v>
          </cell>
          <cell r="AI52">
            <v>0.37499736662062838</v>
          </cell>
          <cell r="AJ52">
            <v>2.5640272306248324</v>
          </cell>
        </row>
        <row r="53">
          <cell r="D53" t="str">
            <v>FAE-19-00051</v>
          </cell>
          <cell r="E53" t="str">
            <v>51</v>
          </cell>
          <cell r="F53">
            <v>43525</v>
          </cell>
          <cell r="G53">
            <v>2019</v>
          </cell>
          <cell r="H53" t="str">
            <v>CE2025</v>
          </cell>
          <cell r="I53" t="str">
            <v>SAWABA - GUINEE</v>
          </cell>
          <cell r="J53" t="str">
            <v>USD</v>
          </cell>
          <cell r="K53">
            <v>225767.27</v>
          </cell>
          <cell r="L53">
            <v>3.0145499999999998</v>
          </cell>
          <cell r="M53">
            <v>74892.527906321018</v>
          </cell>
          <cell r="N53" t="str">
            <v>OUI</v>
          </cell>
          <cell r="O53" t="str">
            <v>Guinée</v>
          </cell>
          <cell r="P53">
            <v>43526</v>
          </cell>
          <cell r="Q53">
            <v>0</v>
          </cell>
          <cell r="R53">
            <v>137808</v>
          </cell>
          <cell r="S53">
            <v>0</v>
          </cell>
          <cell r="T53">
            <v>0</v>
          </cell>
          <cell r="U53">
            <v>137808</v>
          </cell>
          <cell r="V53" t="str">
            <v>OUI</v>
          </cell>
          <cell r="W53">
            <v>0</v>
          </cell>
          <cell r="X53">
            <v>181001.20278240007</v>
          </cell>
          <cell r="Y53">
            <v>0</v>
          </cell>
          <cell r="Z53">
            <v>0</v>
          </cell>
          <cell r="AB53">
            <v>1.3134303000000005</v>
          </cell>
          <cell r="AF53">
            <v>50526.625</v>
          </cell>
          <cell r="AG53">
            <v>0.36664507866016488</v>
          </cell>
          <cell r="AI53">
            <v>0.94678522133983556</v>
          </cell>
        </row>
        <row r="54">
          <cell r="D54" t="str">
            <v>FAE-19-00052</v>
          </cell>
          <cell r="E54" t="str">
            <v>52</v>
          </cell>
          <cell r="F54">
            <v>43516</v>
          </cell>
          <cell r="G54">
            <v>2019</v>
          </cell>
          <cell r="H54" t="str">
            <v>CE2017</v>
          </cell>
          <cell r="I54" t="str">
            <v>SAHEL INTERNATIONAL TRADE</v>
          </cell>
          <cell r="J54" t="str">
            <v>TND</v>
          </cell>
          <cell r="K54">
            <v>39411.360000000001</v>
          </cell>
          <cell r="L54">
            <v>1</v>
          </cell>
          <cell r="M54">
            <v>39411.360000000001</v>
          </cell>
          <cell r="N54" t="str">
            <v>OUI</v>
          </cell>
          <cell r="O54" t="str">
            <v>Burkina Faso</v>
          </cell>
          <cell r="P54">
            <v>43521</v>
          </cell>
          <cell r="Q54">
            <v>10008</v>
          </cell>
          <cell r="R54">
            <v>18000</v>
          </cell>
          <cell r="S54">
            <v>0</v>
          </cell>
          <cell r="T54">
            <v>0</v>
          </cell>
          <cell r="U54">
            <v>28008</v>
          </cell>
          <cell r="V54" t="str">
            <v>OUI</v>
          </cell>
          <cell r="W54">
            <v>14211.36</v>
          </cell>
          <cell r="X54">
            <v>25200</v>
          </cell>
          <cell r="Y54">
            <v>0</v>
          </cell>
          <cell r="Z54">
            <v>0</v>
          </cell>
          <cell r="AA54">
            <v>1.4200000000000002</v>
          </cell>
          <cell r="AB54">
            <v>1.4</v>
          </cell>
          <cell r="AF54">
            <v>0</v>
          </cell>
          <cell r="AG54">
            <v>0</v>
          </cell>
          <cell r="AH54">
            <v>1.4200000000000002</v>
          </cell>
          <cell r="AI54">
            <v>1.4</v>
          </cell>
        </row>
        <row r="55">
          <cell r="D55" t="str">
            <v>FAE-19-00053</v>
          </cell>
          <cell r="E55" t="str">
            <v>53</v>
          </cell>
          <cell r="F55">
            <v>43525</v>
          </cell>
          <cell r="G55">
            <v>2019</v>
          </cell>
          <cell r="H55" t="str">
            <v>CE2001</v>
          </cell>
          <cell r="I55" t="str">
            <v>STE DE COMMERCE INTERNATIONAL</v>
          </cell>
          <cell r="J55" t="str">
            <v>TND</v>
          </cell>
          <cell r="K55">
            <v>1584</v>
          </cell>
          <cell r="L55">
            <v>1</v>
          </cell>
          <cell r="M55">
            <v>1584</v>
          </cell>
          <cell r="N55" t="str">
            <v>OUI</v>
          </cell>
          <cell r="O55" t="str">
            <v>Qatar</v>
          </cell>
          <cell r="P55">
            <v>43535</v>
          </cell>
          <cell r="Q55">
            <v>0</v>
          </cell>
          <cell r="R55">
            <v>0</v>
          </cell>
          <cell r="S55">
            <v>0</v>
          </cell>
          <cell r="T55">
            <v>480</v>
          </cell>
          <cell r="U55">
            <v>480</v>
          </cell>
          <cell r="V55" t="str">
            <v>OUI</v>
          </cell>
          <cell r="W55">
            <v>0</v>
          </cell>
          <cell r="X55">
            <v>0</v>
          </cell>
          <cell r="Y55">
            <v>0</v>
          </cell>
          <cell r="Z55">
            <v>1584</v>
          </cell>
          <cell r="AD55">
            <v>3.3</v>
          </cell>
          <cell r="AF55">
            <v>0</v>
          </cell>
          <cell r="AG55">
            <v>0</v>
          </cell>
          <cell r="AK55">
            <v>3.3</v>
          </cell>
        </row>
        <row r="56">
          <cell r="D56" t="str">
            <v>FAE-19-00054</v>
          </cell>
          <cell r="E56" t="str">
            <v>54</v>
          </cell>
          <cell r="F56">
            <v>43525</v>
          </cell>
          <cell r="G56">
            <v>2019</v>
          </cell>
          <cell r="H56" t="str">
            <v>CE2178</v>
          </cell>
          <cell r="I56" t="str">
            <v>ARCADIA</v>
          </cell>
          <cell r="J56" t="str">
            <v>TND</v>
          </cell>
          <cell r="K56">
            <v>14580</v>
          </cell>
          <cell r="L56">
            <v>1</v>
          </cell>
          <cell r="M56">
            <v>14580</v>
          </cell>
          <cell r="N56" t="str">
            <v>OUI</v>
          </cell>
          <cell r="O56" t="str">
            <v>Costa Rica</v>
          </cell>
          <cell r="P56">
            <v>43529</v>
          </cell>
          <cell r="Q56">
            <v>0</v>
          </cell>
          <cell r="R56">
            <v>0</v>
          </cell>
          <cell r="S56">
            <v>0</v>
          </cell>
          <cell r="T56">
            <v>3600</v>
          </cell>
          <cell r="U56">
            <v>3600</v>
          </cell>
          <cell r="V56" t="str">
            <v>OUI</v>
          </cell>
          <cell r="W56">
            <v>0</v>
          </cell>
          <cell r="X56">
            <v>0</v>
          </cell>
          <cell r="Y56">
            <v>0</v>
          </cell>
          <cell r="Z56">
            <v>14580</v>
          </cell>
          <cell r="AD56">
            <v>4.05</v>
          </cell>
          <cell r="AF56">
            <v>0</v>
          </cell>
          <cell r="AG56">
            <v>0</v>
          </cell>
          <cell r="AK56">
            <v>4.05</v>
          </cell>
        </row>
        <row r="57">
          <cell r="D57" t="str">
            <v>FAE-19-00055</v>
          </cell>
          <cell r="E57" t="str">
            <v>55</v>
          </cell>
          <cell r="F57">
            <v>43525</v>
          </cell>
          <cell r="G57">
            <v>2019</v>
          </cell>
          <cell r="H57" t="str">
            <v>CE2178</v>
          </cell>
          <cell r="I57" t="str">
            <v>ARCADIA</v>
          </cell>
          <cell r="J57" t="str">
            <v>TND</v>
          </cell>
          <cell r="K57">
            <v>18642.64</v>
          </cell>
          <cell r="L57">
            <v>1</v>
          </cell>
          <cell r="M57">
            <v>18642.64</v>
          </cell>
          <cell r="N57" t="str">
            <v>OUI</v>
          </cell>
          <cell r="O57" t="str">
            <v>Japon</v>
          </cell>
          <cell r="P57">
            <v>43525</v>
          </cell>
          <cell r="Q57">
            <v>0</v>
          </cell>
          <cell r="R57">
            <v>1747.1999999999989</v>
          </cell>
          <cell r="S57">
            <v>9139.2000000000007</v>
          </cell>
          <cell r="T57">
            <v>710</v>
          </cell>
          <cell r="U57">
            <v>11596.4</v>
          </cell>
          <cell r="V57" t="str">
            <v>OUI</v>
          </cell>
          <cell r="W57">
            <v>0</v>
          </cell>
          <cell r="X57">
            <v>2638.72</v>
          </cell>
          <cell r="Y57">
            <v>13318.08</v>
          </cell>
          <cell r="Z57">
            <v>2685.84</v>
          </cell>
          <cell r="AB57">
            <v>1.5102564102564113</v>
          </cell>
          <cell r="AC57">
            <v>1.4572478991596638</v>
          </cell>
          <cell r="AD57">
            <v>3.7828732394366198</v>
          </cell>
          <cell r="AF57">
            <v>0</v>
          </cell>
          <cell r="AG57">
            <v>0</v>
          </cell>
          <cell r="AI57">
            <v>1.5102564102564113</v>
          </cell>
          <cell r="AJ57">
            <v>1.4572478991596638</v>
          </cell>
          <cell r="AK57">
            <v>3.7828732394366198</v>
          </cell>
        </row>
        <row r="58">
          <cell r="D58" t="str">
            <v>FAE-19-00056</v>
          </cell>
          <cell r="E58" t="str">
            <v>56</v>
          </cell>
          <cell r="F58">
            <v>43525</v>
          </cell>
          <cell r="G58">
            <v>2019</v>
          </cell>
          <cell r="H58" t="str">
            <v>CE2088</v>
          </cell>
          <cell r="I58" t="str">
            <v>STE BASSIRA INTERNATIONAL TRA</v>
          </cell>
          <cell r="J58" t="str">
            <v>TND</v>
          </cell>
          <cell r="K58">
            <v>62957.4</v>
          </cell>
          <cell r="L58">
            <v>1</v>
          </cell>
          <cell r="M58">
            <v>62957.4</v>
          </cell>
          <cell r="N58" t="str">
            <v>OUI</v>
          </cell>
          <cell r="O58" t="str">
            <v>Jordanie</v>
          </cell>
          <cell r="P58">
            <v>43530</v>
          </cell>
          <cell r="Q58">
            <v>6000</v>
          </cell>
          <cell r="R58">
            <v>26880</v>
          </cell>
          <cell r="S58">
            <v>4800</v>
          </cell>
          <cell r="T58">
            <v>2500</v>
          </cell>
          <cell r="U58">
            <v>40180</v>
          </cell>
          <cell r="V58" t="str">
            <v>OUI</v>
          </cell>
          <cell r="W58">
            <v>8580</v>
          </cell>
          <cell r="X58">
            <v>38438.400000000001</v>
          </cell>
          <cell r="Y58">
            <v>6864</v>
          </cell>
          <cell r="Z58">
            <v>9075</v>
          </cell>
          <cell r="AA58">
            <v>1.43</v>
          </cell>
          <cell r="AB58">
            <v>1.4300000000000002</v>
          </cell>
          <cell r="AC58">
            <v>1.43</v>
          </cell>
          <cell r="AD58">
            <v>3.63</v>
          </cell>
          <cell r="AF58">
            <v>0</v>
          </cell>
          <cell r="AG58">
            <v>0</v>
          </cell>
          <cell r="AH58">
            <v>1.43</v>
          </cell>
          <cell r="AI58">
            <v>1.4300000000000002</v>
          </cell>
          <cell r="AJ58">
            <v>1.43</v>
          </cell>
          <cell r="AK58">
            <v>3.63</v>
          </cell>
        </row>
        <row r="59">
          <cell r="D59" t="str">
            <v>FAE-19-00057</v>
          </cell>
          <cell r="E59" t="str">
            <v>57</v>
          </cell>
          <cell r="F59">
            <v>43530</v>
          </cell>
          <cell r="G59">
            <v>2019</v>
          </cell>
          <cell r="H59" t="str">
            <v>CE2137</v>
          </cell>
          <cell r="I59" t="str">
            <v>TUNISIAN AFRICAN BUSINESS</v>
          </cell>
          <cell r="J59" t="str">
            <v>TND</v>
          </cell>
          <cell r="K59">
            <v>200492.88</v>
          </cell>
          <cell r="L59">
            <v>1</v>
          </cell>
          <cell r="M59">
            <v>200492.88</v>
          </cell>
          <cell r="N59" t="str">
            <v>OUI</v>
          </cell>
          <cell r="O59" t="str">
            <v>Sénégal</v>
          </cell>
          <cell r="P59">
            <v>43531</v>
          </cell>
          <cell r="Q59">
            <v>0</v>
          </cell>
          <cell r="R59">
            <v>154056</v>
          </cell>
          <cell r="S59">
            <v>0</v>
          </cell>
          <cell r="T59">
            <v>0</v>
          </cell>
          <cell r="U59">
            <v>154056</v>
          </cell>
          <cell r="V59" t="str">
            <v>OUI</v>
          </cell>
          <cell r="W59">
            <v>0</v>
          </cell>
          <cell r="X59">
            <v>200492.88</v>
          </cell>
          <cell r="Y59">
            <v>0</v>
          </cell>
          <cell r="Z59">
            <v>0</v>
          </cell>
          <cell r="AB59">
            <v>1.3014285714285714</v>
          </cell>
          <cell r="AF59">
            <v>0</v>
          </cell>
          <cell r="AG59">
            <v>0</v>
          </cell>
          <cell r="AI59">
            <v>1.3014285714285714</v>
          </cell>
        </row>
        <row r="60">
          <cell r="D60" t="str">
            <v>FAE-19-00058</v>
          </cell>
          <cell r="E60" t="str">
            <v>58</v>
          </cell>
          <cell r="F60">
            <v>43525</v>
          </cell>
          <cell r="G60">
            <v>2019</v>
          </cell>
          <cell r="H60" t="str">
            <v>CE2168</v>
          </cell>
          <cell r="I60" t="str">
            <v>STE OMEGA TRADING</v>
          </cell>
          <cell r="J60" t="str">
            <v>TND</v>
          </cell>
          <cell r="K60">
            <v>341600</v>
          </cell>
          <cell r="L60">
            <v>1</v>
          </cell>
          <cell r="M60">
            <v>341600</v>
          </cell>
          <cell r="N60" t="str">
            <v>OUI</v>
          </cell>
          <cell r="O60" t="str">
            <v>Niger</v>
          </cell>
          <cell r="P60">
            <v>43529</v>
          </cell>
          <cell r="Q60">
            <v>0</v>
          </cell>
          <cell r="R60">
            <v>0</v>
          </cell>
          <cell r="S60">
            <v>280000</v>
          </cell>
          <cell r="T60">
            <v>0</v>
          </cell>
          <cell r="U60">
            <v>280000</v>
          </cell>
          <cell r="V60" t="str">
            <v>OUI</v>
          </cell>
          <cell r="W60">
            <v>0</v>
          </cell>
          <cell r="X60">
            <v>0</v>
          </cell>
          <cell r="Y60">
            <v>341600</v>
          </cell>
          <cell r="Z60">
            <v>0</v>
          </cell>
          <cell r="AC60">
            <v>1.22</v>
          </cell>
          <cell r="AF60">
            <v>0</v>
          </cell>
          <cell r="AG60">
            <v>0</v>
          </cell>
          <cell r="AJ60">
            <v>1.22</v>
          </cell>
        </row>
        <row r="61">
          <cell r="D61" t="str">
            <v>FAE-19-00059</v>
          </cell>
          <cell r="E61" t="str">
            <v>59</v>
          </cell>
          <cell r="F61">
            <v>43525</v>
          </cell>
          <cell r="G61">
            <v>2019</v>
          </cell>
          <cell r="H61" t="str">
            <v>CE2168</v>
          </cell>
          <cell r="I61" t="str">
            <v>STE OMEGA TRADING</v>
          </cell>
          <cell r="J61" t="str">
            <v>TND</v>
          </cell>
          <cell r="K61">
            <v>327600</v>
          </cell>
          <cell r="L61">
            <v>1</v>
          </cell>
          <cell r="M61">
            <v>327600</v>
          </cell>
          <cell r="N61" t="str">
            <v>OUI</v>
          </cell>
          <cell r="O61" t="str">
            <v>Niger</v>
          </cell>
          <cell r="P61">
            <v>43538</v>
          </cell>
          <cell r="Q61">
            <v>0</v>
          </cell>
          <cell r="R61">
            <v>0</v>
          </cell>
          <cell r="S61">
            <v>260000</v>
          </cell>
          <cell r="T61">
            <v>0</v>
          </cell>
          <cell r="U61">
            <v>260000</v>
          </cell>
          <cell r="V61" t="str">
            <v>OUI</v>
          </cell>
          <cell r="W61">
            <v>0</v>
          </cell>
          <cell r="X61">
            <v>0</v>
          </cell>
          <cell r="Y61">
            <v>327600</v>
          </cell>
          <cell r="Z61">
            <v>0</v>
          </cell>
          <cell r="AC61">
            <v>1.26</v>
          </cell>
          <cell r="AF61">
            <v>0</v>
          </cell>
          <cell r="AG61">
            <v>0</v>
          </cell>
          <cell r="AJ61">
            <v>1.26</v>
          </cell>
        </row>
        <row r="62">
          <cell r="D62" t="str">
            <v>FAE-19-00060</v>
          </cell>
          <cell r="E62" t="str">
            <v>60</v>
          </cell>
          <cell r="F62">
            <v>43525</v>
          </cell>
          <cell r="G62">
            <v>2019</v>
          </cell>
          <cell r="H62" t="str">
            <v>CE2147</v>
          </cell>
          <cell r="I62" t="str">
            <v>DAVIS FOOD INGREDIENT PTY Ltd</v>
          </cell>
          <cell r="J62" t="str">
            <v>USD</v>
          </cell>
          <cell r="K62">
            <v>35803.81</v>
          </cell>
          <cell r="L62">
            <v>3.0145499999999998</v>
          </cell>
          <cell r="M62">
            <v>11876.999883896435</v>
          </cell>
          <cell r="N62" t="str">
            <v>OUI</v>
          </cell>
          <cell r="O62" t="str">
            <v>Australie</v>
          </cell>
          <cell r="P62">
            <v>43528</v>
          </cell>
          <cell r="Q62">
            <v>12000</v>
          </cell>
          <cell r="R62">
            <v>1050</v>
          </cell>
          <cell r="S62">
            <v>0</v>
          </cell>
          <cell r="T62">
            <v>0</v>
          </cell>
          <cell r="U62">
            <v>13050</v>
          </cell>
          <cell r="V62" t="str">
            <v>OUI</v>
          </cell>
          <cell r="W62">
            <v>32195.394000000004</v>
          </cell>
          <cell r="X62">
            <v>3608.41635</v>
          </cell>
          <cell r="Y62">
            <v>0</v>
          </cell>
          <cell r="Z62">
            <v>0</v>
          </cell>
          <cell r="AA62">
            <v>2.6829495000000003</v>
          </cell>
          <cell r="AB62">
            <v>3.4365869999999998</v>
          </cell>
          <cell r="AF62">
            <v>1101.7</v>
          </cell>
          <cell r="AG62">
            <v>8.4421455938697321E-2</v>
          </cell>
          <cell r="AH62">
            <v>2.598528044061303</v>
          </cell>
          <cell r="AI62">
            <v>3.3521655440613025</v>
          </cell>
        </row>
        <row r="63">
          <cell r="D63" t="str">
            <v>FAE-19-00061</v>
          </cell>
          <cell r="E63" t="str">
            <v>61</v>
          </cell>
          <cell r="F63">
            <v>43525</v>
          </cell>
          <cell r="G63">
            <v>2019</v>
          </cell>
          <cell r="H63" t="str">
            <v>CE2149</v>
          </cell>
          <cell r="I63" t="str">
            <v>DAVIS TRADING CO LTD</v>
          </cell>
          <cell r="J63" t="str">
            <v>USD</v>
          </cell>
          <cell r="K63">
            <v>64330.497000000003</v>
          </cell>
          <cell r="L63">
            <v>3.0145499999999998</v>
          </cell>
          <cell r="M63">
            <v>21340.000000000004</v>
          </cell>
          <cell r="N63" t="str">
            <v>OUI</v>
          </cell>
          <cell r="O63" t="str">
            <v>New Zealand</v>
          </cell>
          <cell r="P63">
            <v>43528</v>
          </cell>
          <cell r="Q63">
            <v>4000</v>
          </cell>
          <cell r="R63">
            <v>14000</v>
          </cell>
          <cell r="S63">
            <v>0</v>
          </cell>
          <cell r="T63">
            <v>0</v>
          </cell>
          <cell r="U63">
            <v>18000</v>
          </cell>
          <cell r="V63" t="str">
            <v>OUI</v>
          </cell>
          <cell r="W63">
            <v>12902.273999999999</v>
          </cell>
          <cell r="X63">
            <v>51428.222999999998</v>
          </cell>
          <cell r="Y63">
            <v>0</v>
          </cell>
          <cell r="Z63">
            <v>0</v>
          </cell>
          <cell r="AA63">
            <v>3.2255685000000001</v>
          </cell>
          <cell r="AB63">
            <v>3.6734445</v>
          </cell>
          <cell r="AF63">
            <v>1101</v>
          </cell>
          <cell r="AG63">
            <v>6.1166666666666668E-2</v>
          </cell>
          <cell r="AH63">
            <v>3.1644018333333332</v>
          </cell>
          <cell r="AI63">
            <v>3.6122778333333332</v>
          </cell>
        </row>
        <row r="64">
          <cell r="D64" t="str">
            <v>FAE-19-00062</v>
          </cell>
          <cell r="E64" t="str">
            <v>62</v>
          </cell>
          <cell r="F64">
            <v>43533</v>
          </cell>
          <cell r="G64">
            <v>2019</v>
          </cell>
          <cell r="H64" t="str">
            <v>CE2216</v>
          </cell>
          <cell r="I64" t="str">
            <v>STE ARICOM</v>
          </cell>
          <cell r="J64" t="str">
            <v>TND</v>
          </cell>
          <cell r="K64">
            <v>76176</v>
          </cell>
          <cell r="L64">
            <v>1</v>
          </cell>
          <cell r="M64">
            <v>76176</v>
          </cell>
          <cell r="N64" t="str">
            <v>OUI</v>
          </cell>
          <cell r="O64" t="str">
            <v>Burkina Faso</v>
          </cell>
          <cell r="P64">
            <v>43546</v>
          </cell>
          <cell r="Q64">
            <v>0</v>
          </cell>
          <cell r="R64">
            <v>0</v>
          </cell>
          <cell r="S64">
            <v>55200</v>
          </cell>
          <cell r="T64">
            <v>0</v>
          </cell>
          <cell r="U64">
            <v>55200</v>
          </cell>
          <cell r="V64" t="str">
            <v>OUI</v>
          </cell>
          <cell r="W64">
            <v>0</v>
          </cell>
          <cell r="X64">
            <v>0</v>
          </cell>
          <cell r="Y64">
            <v>76176</v>
          </cell>
          <cell r="Z64">
            <v>0</v>
          </cell>
          <cell r="AC64">
            <v>1.38</v>
          </cell>
          <cell r="AF64">
            <v>0</v>
          </cell>
          <cell r="AG64">
            <v>0</v>
          </cell>
          <cell r="AJ64">
            <v>1.38</v>
          </cell>
        </row>
        <row r="65">
          <cell r="D65" t="str">
            <v>FAE-19-00063</v>
          </cell>
          <cell r="E65" t="str">
            <v>63</v>
          </cell>
          <cell r="F65">
            <v>43533</v>
          </cell>
          <cell r="G65">
            <v>2019</v>
          </cell>
          <cell r="H65" t="str">
            <v>CE2001</v>
          </cell>
          <cell r="I65" t="str">
            <v>STE DE COMMERCE INTERNATIONAL</v>
          </cell>
          <cell r="J65" t="str">
            <v>TND</v>
          </cell>
          <cell r="K65">
            <v>30600</v>
          </cell>
          <cell r="L65">
            <v>1</v>
          </cell>
          <cell r="M65">
            <v>30600</v>
          </cell>
          <cell r="N65" t="str">
            <v>OUI</v>
          </cell>
          <cell r="O65" t="str">
            <v>Libéria</v>
          </cell>
          <cell r="P65">
            <v>43546</v>
          </cell>
          <cell r="Q65">
            <v>0</v>
          </cell>
          <cell r="R65">
            <v>20400</v>
          </cell>
          <cell r="S65">
            <v>1200</v>
          </cell>
          <cell r="T65">
            <v>0</v>
          </cell>
          <cell r="U65">
            <v>21600</v>
          </cell>
          <cell r="V65" t="str">
            <v>OUI</v>
          </cell>
          <cell r="W65">
            <v>0</v>
          </cell>
          <cell r="X65">
            <v>28920</v>
          </cell>
          <cell r="Y65">
            <v>1680</v>
          </cell>
          <cell r="Z65">
            <v>0</v>
          </cell>
          <cell r="AB65">
            <v>1.4176470588235295</v>
          </cell>
          <cell r="AC65">
            <v>1.4</v>
          </cell>
          <cell r="AF65">
            <v>0</v>
          </cell>
          <cell r="AG65">
            <v>0</v>
          </cell>
          <cell r="AI65">
            <v>1.4176470588235295</v>
          </cell>
          <cell r="AJ65">
            <v>1.4</v>
          </cell>
        </row>
        <row r="66">
          <cell r="D66" t="str">
            <v>FAE-19-00064</v>
          </cell>
          <cell r="E66" t="str">
            <v>64</v>
          </cell>
          <cell r="F66">
            <v>43556</v>
          </cell>
          <cell r="G66">
            <v>2019</v>
          </cell>
          <cell r="H66" t="str">
            <v>CE2154</v>
          </cell>
          <cell r="I66" t="str">
            <v>SODIFRAM SAS</v>
          </cell>
          <cell r="J66" t="str">
            <v>EUR</v>
          </cell>
          <cell r="K66">
            <v>46337.209000000003</v>
          </cell>
          <cell r="L66">
            <v>3.3714499999999998</v>
          </cell>
          <cell r="M66">
            <v>13744.000059321659</v>
          </cell>
          <cell r="N66" t="str">
            <v>OUI</v>
          </cell>
          <cell r="O66" t="str">
            <v>Mayotte</v>
          </cell>
          <cell r="P66">
            <v>43561</v>
          </cell>
          <cell r="Q66">
            <v>0</v>
          </cell>
          <cell r="R66">
            <v>12096</v>
          </cell>
          <cell r="S66">
            <v>3600</v>
          </cell>
          <cell r="T66">
            <v>5140</v>
          </cell>
          <cell r="U66">
            <v>20836</v>
          </cell>
          <cell r="V66" t="str">
            <v>OUI</v>
          </cell>
          <cell r="W66">
            <v>0</v>
          </cell>
          <cell r="X66">
            <v>17943.666048000003</v>
          </cell>
          <cell r="Y66">
            <v>5219.0046000000002</v>
          </cell>
          <cell r="Z66">
            <v>14745.913151999999</v>
          </cell>
          <cell r="AB66">
            <v>1.4834380000000003</v>
          </cell>
          <cell r="AC66">
            <v>1.4497235000000002</v>
          </cell>
          <cell r="AD66">
            <v>2.8688546988326848</v>
          </cell>
          <cell r="AF66">
            <v>9871.4629999999997</v>
          </cell>
          <cell r="AG66">
            <v>0.47376958149356879</v>
          </cell>
          <cell r="AI66">
            <v>1.0096684185064315</v>
          </cell>
          <cell r="AJ66">
            <v>0.97595391850643143</v>
          </cell>
          <cell r="AK66">
            <v>2.3950851173391161</v>
          </cell>
        </row>
        <row r="67">
          <cell r="D67" t="str">
            <v>FAE-19-00065</v>
          </cell>
          <cell r="E67" t="str">
            <v>65</v>
          </cell>
          <cell r="F67">
            <v>43536</v>
          </cell>
          <cell r="G67">
            <v>2019</v>
          </cell>
          <cell r="H67" t="str">
            <v>CE2200</v>
          </cell>
          <cell r="I67" t="str">
            <v>MAMUDOU BAH T/A TEDOUGNAL FARM</v>
          </cell>
          <cell r="J67" t="str">
            <v>USD</v>
          </cell>
          <cell r="K67">
            <v>121570.74800000001</v>
          </cell>
          <cell r="L67">
            <v>2.9808500000000002</v>
          </cell>
          <cell r="M67">
            <v>40783.920022812286</v>
          </cell>
          <cell r="N67" t="str">
            <v>OUI</v>
          </cell>
          <cell r="O67" t="str">
            <v>Gambie</v>
          </cell>
          <cell r="P67">
            <v>43549</v>
          </cell>
          <cell r="Q67">
            <v>22008</v>
          </cell>
          <cell r="R67">
            <v>47208</v>
          </cell>
          <cell r="S67">
            <v>0</v>
          </cell>
          <cell r="T67">
            <v>0</v>
          </cell>
          <cell r="U67">
            <v>69216</v>
          </cell>
          <cell r="V67" t="str">
            <v>OUI</v>
          </cell>
          <cell r="W67">
            <v>32801.273399999998</v>
          </cell>
          <cell r="X67">
            <v>68201.609532000002</v>
          </cell>
          <cell r="Y67">
            <v>0</v>
          </cell>
          <cell r="Z67">
            <v>0</v>
          </cell>
          <cell r="AA67">
            <v>1.4904249999999999</v>
          </cell>
          <cell r="AB67">
            <v>1.4447044893238434</v>
          </cell>
          <cell r="AF67">
            <v>23275.891</v>
          </cell>
          <cell r="AG67">
            <v>0.33627905397595931</v>
          </cell>
          <cell r="AH67">
            <v>1.1541459460240406</v>
          </cell>
          <cell r="AI67">
            <v>1.1084254353478842</v>
          </cell>
        </row>
        <row r="68">
          <cell r="D68" t="str">
            <v>FAE-19-00066</v>
          </cell>
          <cell r="E68" t="str">
            <v>66</v>
          </cell>
          <cell r="F68">
            <v>43537</v>
          </cell>
          <cell r="G68">
            <v>2019</v>
          </cell>
          <cell r="H68" t="str">
            <v>CE2123</v>
          </cell>
          <cell r="I68" t="str">
            <v>STE AL MAJMOUA MOTTAHIDA</v>
          </cell>
          <cell r="J68" t="str">
            <v>USD</v>
          </cell>
          <cell r="K68">
            <v>313888.73300000001</v>
          </cell>
          <cell r="L68">
            <v>3.0012500000000002</v>
          </cell>
          <cell r="M68">
            <v>104586.00016659725</v>
          </cell>
          <cell r="N68" t="str">
            <v>OUI</v>
          </cell>
          <cell r="O68" t="str">
            <v>Libye</v>
          </cell>
          <cell r="P68">
            <v>43543</v>
          </cell>
          <cell r="Q68">
            <v>72000</v>
          </cell>
          <cell r="R68">
            <v>0</v>
          </cell>
          <cell r="S68">
            <v>14400</v>
          </cell>
          <cell r="T68">
            <v>60500</v>
          </cell>
          <cell r="U68">
            <v>146900</v>
          </cell>
          <cell r="V68" t="str">
            <v>OUI</v>
          </cell>
          <cell r="W68">
            <v>111286.35</v>
          </cell>
          <cell r="X68">
            <v>0</v>
          </cell>
          <cell r="Y68">
            <v>21176.82</v>
          </cell>
          <cell r="Z68">
            <v>181425.5625</v>
          </cell>
          <cell r="AA68">
            <v>1.54564375</v>
          </cell>
          <cell r="AC68">
            <v>1.4706124999999999</v>
          </cell>
          <cell r="AD68">
            <v>2.9987696280991734</v>
          </cell>
          <cell r="AF68">
            <v>0</v>
          </cell>
          <cell r="AG68">
            <v>0</v>
          </cell>
          <cell r="AH68">
            <v>1.54564375</v>
          </cell>
          <cell r="AJ68">
            <v>1.4706124999999999</v>
          </cell>
          <cell r="AK68">
            <v>2.9987696280991734</v>
          </cell>
        </row>
        <row r="69">
          <cell r="D69" t="str">
            <v>FAE-19-00067</v>
          </cell>
          <cell r="E69" t="str">
            <v>67</v>
          </cell>
          <cell r="F69">
            <v>43539</v>
          </cell>
          <cell r="G69">
            <v>2019</v>
          </cell>
          <cell r="H69" t="str">
            <v>CE2168</v>
          </cell>
          <cell r="I69" t="str">
            <v>STE OMEGA TRADING</v>
          </cell>
          <cell r="J69" t="str">
            <v>TND</v>
          </cell>
          <cell r="K69">
            <v>352800</v>
          </cell>
          <cell r="L69">
            <v>1</v>
          </cell>
          <cell r="M69">
            <v>352800</v>
          </cell>
          <cell r="N69" t="str">
            <v>OUI</v>
          </cell>
          <cell r="O69" t="str">
            <v>Niger</v>
          </cell>
          <cell r="P69">
            <v>43550</v>
          </cell>
          <cell r="Q69">
            <v>0</v>
          </cell>
          <cell r="R69">
            <v>0</v>
          </cell>
          <cell r="S69">
            <v>280000</v>
          </cell>
          <cell r="T69">
            <v>0</v>
          </cell>
          <cell r="U69">
            <v>280000</v>
          </cell>
          <cell r="V69" t="str">
            <v>OUI</v>
          </cell>
          <cell r="W69">
            <v>0</v>
          </cell>
          <cell r="X69">
            <v>0</v>
          </cell>
          <cell r="Y69">
            <v>352800</v>
          </cell>
          <cell r="Z69">
            <v>0</v>
          </cell>
          <cell r="AC69">
            <v>1.26</v>
          </cell>
          <cell r="AF69">
            <v>0</v>
          </cell>
          <cell r="AG69">
            <v>0</v>
          </cell>
          <cell r="AJ69">
            <v>1.26</v>
          </cell>
        </row>
        <row r="70">
          <cell r="D70" t="str">
            <v>FAE-19-00068</v>
          </cell>
          <cell r="E70" t="str">
            <v>68</v>
          </cell>
          <cell r="F70">
            <v>43556</v>
          </cell>
          <cell r="G70">
            <v>2019</v>
          </cell>
          <cell r="H70" t="str">
            <v>CE2079</v>
          </cell>
          <cell r="I70" t="str">
            <v>BAH MAMADOU SALIOU</v>
          </cell>
          <cell r="J70" t="str">
            <v>EUR</v>
          </cell>
          <cell r="K70">
            <v>106269.402</v>
          </cell>
          <cell r="L70">
            <v>3.3815499999999998</v>
          </cell>
          <cell r="M70">
            <v>31426.240037852465</v>
          </cell>
          <cell r="N70" t="str">
            <v>OUI</v>
          </cell>
          <cell r="O70" t="str">
            <v>Guinée</v>
          </cell>
          <cell r="P70">
            <v>43575</v>
          </cell>
          <cell r="Q70">
            <v>0</v>
          </cell>
          <cell r="R70">
            <v>64416</v>
          </cell>
          <cell r="S70">
            <v>0</v>
          </cell>
          <cell r="T70">
            <v>0</v>
          </cell>
          <cell r="U70">
            <v>64416</v>
          </cell>
          <cell r="V70" t="str">
            <v>OUI</v>
          </cell>
          <cell r="W70">
            <v>0</v>
          </cell>
          <cell r="X70">
            <v>85641.946871999986</v>
          </cell>
          <cell r="Y70">
            <v>0</v>
          </cell>
          <cell r="Z70">
            <v>0</v>
          </cell>
          <cell r="AB70">
            <v>1.3295135815946346</v>
          </cell>
          <cell r="AF70">
            <v>24424.215</v>
          </cell>
          <cell r="AG70">
            <v>0.37916379470938899</v>
          </cell>
          <cell r="AI70">
            <v>0.95034978688524563</v>
          </cell>
        </row>
        <row r="71">
          <cell r="D71" t="str">
            <v>FAE-19-00069</v>
          </cell>
          <cell r="E71" t="str">
            <v>69</v>
          </cell>
          <cell r="F71">
            <v>43539</v>
          </cell>
          <cell r="G71">
            <v>2019</v>
          </cell>
          <cell r="H71" t="str">
            <v>CE2088</v>
          </cell>
          <cell r="I71" t="str">
            <v>STE BASSIRA INTERNATIONAL TRA</v>
          </cell>
          <cell r="J71" t="str">
            <v>TND</v>
          </cell>
          <cell r="K71">
            <v>34338</v>
          </cell>
          <cell r="L71">
            <v>1</v>
          </cell>
          <cell r="M71">
            <v>34338</v>
          </cell>
          <cell r="N71" t="str">
            <v>OUI</v>
          </cell>
          <cell r="O71" t="str">
            <v>Jordanie</v>
          </cell>
          <cell r="P71">
            <v>43547</v>
          </cell>
          <cell r="Q71">
            <v>0</v>
          </cell>
          <cell r="R71">
            <v>19200</v>
          </cell>
          <cell r="S71">
            <v>2400</v>
          </cell>
          <cell r="T71">
            <v>1000</v>
          </cell>
          <cell r="U71">
            <v>22600</v>
          </cell>
          <cell r="V71" t="str">
            <v>OUI</v>
          </cell>
          <cell r="W71">
            <v>0</v>
          </cell>
          <cell r="X71">
            <v>27456</v>
          </cell>
          <cell r="Y71">
            <v>3432</v>
          </cell>
          <cell r="Z71">
            <v>3450</v>
          </cell>
          <cell r="AB71">
            <v>1.43</v>
          </cell>
          <cell r="AC71">
            <v>1.43</v>
          </cell>
          <cell r="AD71">
            <v>3.45</v>
          </cell>
          <cell r="AF71">
            <v>0</v>
          </cell>
          <cell r="AG71">
            <v>0</v>
          </cell>
          <cell r="AI71">
            <v>1.43</v>
          </cell>
          <cell r="AJ71">
            <v>1.43</v>
          </cell>
          <cell r="AK71">
            <v>3.45</v>
          </cell>
        </row>
        <row r="72">
          <cell r="D72" t="str">
            <v>FAE-19-00070</v>
          </cell>
          <cell r="E72" t="str">
            <v>70</v>
          </cell>
          <cell r="F72">
            <v>43545</v>
          </cell>
          <cell r="G72">
            <v>2019</v>
          </cell>
          <cell r="H72" t="str">
            <v>CE2178</v>
          </cell>
          <cell r="I72" t="str">
            <v>ARCADIA</v>
          </cell>
          <cell r="J72" t="str">
            <v>TND</v>
          </cell>
          <cell r="K72">
            <v>28400</v>
          </cell>
          <cell r="L72">
            <v>1</v>
          </cell>
          <cell r="M72">
            <v>28400</v>
          </cell>
          <cell r="N72" t="str">
            <v>OUI</v>
          </cell>
          <cell r="O72" t="str">
            <v>Angleterre</v>
          </cell>
          <cell r="P72">
            <v>43547</v>
          </cell>
          <cell r="Q72">
            <v>0</v>
          </cell>
          <cell r="R72">
            <v>20000</v>
          </cell>
          <cell r="S72">
            <v>0</v>
          </cell>
          <cell r="T72">
            <v>0</v>
          </cell>
          <cell r="U72">
            <v>20000</v>
          </cell>
          <cell r="V72" t="str">
            <v>OUI</v>
          </cell>
          <cell r="W72">
            <v>0</v>
          </cell>
          <cell r="X72">
            <v>28400</v>
          </cell>
          <cell r="Y72">
            <v>0</v>
          </cell>
          <cell r="Z72">
            <v>0</v>
          </cell>
          <cell r="AB72">
            <v>1.42</v>
          </cell>
          <cell r="AF72">
            <v>0</v>
          </cell>
          <cell r="AG72">
            <v>0</v>
          </cell>
          <cell r="AI72">
            <v>1.42</v>
          </cell>
        </row>
        <row r="73">
          <cell r="D73" t="str">
            <v>FAE-19-00071</v>
          </cell>
          <cell r="E73" t="str">
            <v>71</v>
          </cell>
          <cell r="F73">
            <v>43545</v>
          </cell>
          <cell r="G73">
            <v>2019</v>
          </cell>
          <cell r="H73" t="str">
            <v>CE2137</v>
          </cell>
          <cell r="I73" t="str">
            <v>TUNISIAN AFRICAN BUSINESS</v>
          </cell>
          <cell r="J73" t="str">
            <v>TND</v>
          </cell>
          <cell r="K73">
            <v>214193</v>
          </cell>
          <cell r="L73">
            <v>1</v>
          </cell>
          <cell r="M73">
            <v>214193</v>
          </cell>
          <cell r="N73" t="str">
            <v>OUI</v>
          </cell>
          <cell r="O73" t="str">
            <v>Gabon</v>
          </cell>
          <cell r="P73">
            <v>43554</v>
          </cell>
          <cell r="Q73">
            <v>20004</v>
          </cell>
          <cell r="R73">
            <v>21000</v>
          </cell>
          <cell r="S73">
            <v>112000</v>
          </cell>
          <cell r="T73">
            <v>1840</v>
          </cell>
          <cell r="U73">
            <v>154844</v>
          </cell>
          <cell r="V73" t="str">
            <v>OUI</v>
          </cell>
          <cell r="W73">
            <v>28775.88</v>
          </cell>
          <cell r="X73">
            <v>29172</v>
          </cell>
          <cell r="Y73">
            <v>150360</v>
          </cell>
          <cell r="Z73">
            <v>5885.12</v>
          </cell>
          <cell r="AA73">
            <v>1.4385062987402519</v>
          </cell>
          <cell r="AB73">
            <v>1.3891428571428572</v>
          </cell>
          <cell r="AC73">
            <v>1.3425</v>
          </cell>
          <cell r="AD73">
            <v>3.1984347826086954</v>
          </cell>
          <cell r="AF73">
            <v>0</v>
          </cell>
          <cell r="AG73">
            <v>0</v>
          </cell>
          <cell r="AH73">
            <v>1.4385062987402519</v>
          </cell>
          <cell r="AI73">
            <v>1.3891428571428572</v>
          </cell>
          <cell r="AJ73">
            <v>1.3425</v>
          </cell>
          <cell r="AK73">
            <v>3.1984347826086954</v>
          </cell>
        </row>
        <row r="74">
          <cell r="D74" t="str">
            <v>FAE-19-00072</v>
          </cell>
          <cell r="E74" t="str">
            <v>72</v>
          </cell>
          <cell r="F74">
            <v>43546</v>
          </cell>
          <cell r="G74">
            <v>2019</v>
          </cell>
          <cell r="H74" t="str">
            <v>CE2178</v>
          </cell>
          <cell r="I74" t="str">
            <v>ARCADIA</v>
          </cell>
          <cell r="J74" t="str">
            <v>TND</v>
          </cell>
          <cell r="K74">
            <v>28146.799999999999</v>
          </cell>
          <cell r="L74">
            <v>1</v>
          </cell>
          <cell r="M74">
            <v>28146.799999999999</v>
          </cell>
          <cell r="N74" t="str">
            <v>OUI</v>
          </cell>
          <cell r="O74" t="str">
            <v>France</v>
          </cell>
          <cell r="P74">
            <v>43550</v>
          </cell>
          <cell r="Q74">
            <v>0</v>
          </cell>
          <cell r="R74">
            <v>8136</v>
          </cell>
          <cell r="S74">
            <v>4500</v>
          </cell>
          <cell r="T74">
            <v>2680</v>
          </cell>
          <cell r="U74">
            <v>15316</v>
          </cell>
          <cell r="V74" t="str">
            <v>OUI</v>
          </cell>
          <cell r="W74">
            <v>0</v>
          </cell>
          <cell r="X74">
            <v>12610.8</v>
          </cell>
          <cell r="Y74">
            <v>6750</v>
          </cell>
          <cell r="Z74">
            <v>8786</v>
          </cell>
          <cell r="AB74">
            <v>1.55</v>
          </cell>
          <cell r="AC74">
            <v>1.5</v>
          </cell>
          <cell r="AD74">
            <v>3.2783582089552237</v>
          </cell>
          <cell r="AF74">
            <v>0</v>
          </cell>
          <cell r="AG74">
            <v>0</v>
          </cell>
          <cell r="AI74">
            <v>1.55</v>
          </cell>
          <cell r="AJ74">
            <v>1.5</v>
          </cell>
          <cell r="AK74">
            <v>3.2783582089552237</v>
          </cell>
        </row>
        <row r="75">
          <cell r="D75" t="str">
            <v>FAE-19-00073</v>
          </cell>
          <cell r="E75" t="str">
            <v>73</v>
          </cell>
          <cell r="F75">
            <v>43546</v>
          </cell>
          <cell r="G75">
            <v>2019</v>
          </cell>
          <cell r="H75" t="str">
            <v>CE2178</v>
          </cell>
          <cell r="I75" t="str">
            <v>ARCADIA</v>
          </cell>
          <cell r="J75" t="str">
            <v>TND</v>
          </cell>
          <cell r="K75">
            <v>20607.416000000001</v>
          </cell>
          <cell r="L75">
            <v>1</v>
          </cell>
          <cell r="M75">
            <v>20607.416000000001</v>
          </cell>
          <cell r="N75" t="str">
            <v>OUI</v>
          </cell>
          <cell r="O75" t="str">
            <v>Japon</v>
          </cell>
          <cell r="P75">
            <v>43554</v>
          </cell>
          <cell r="Q75">
            <v>0</v>
          </cell>
          <cell r="R75">
            <v>2553.6</v>
          </cell>
          <cell r="S75">
            <v>11020.8</v>
          </cell>
          <cell r="T75">
            <v>0</v>
          </cell>
          <cell r="U75">
            <v>13574.4</v>
          </cell>
          <cell r="V75" t="str">
            <v>OUI</v>
          </cell>
          <cell r="W75">
            <v>0</v>
          </cell>
          <cell r="X75">
            <v>4014.08</v>
          </cell>
          <cell r="Y75">
            <v>16575.407999999999</v>
          </cell>
          <cell r="Z75">
            <v>0</v>
          </cell>
          <cell r="AB75">
            <v>1.5719298245614035</v>
          </cell>
          <cell r="AC75">
            <v>1.5040113240418118</v>
          </cell>
          <cell r="AF75">
            <v>0</v>
          </cell>
          <cell r="AG75">
            <v>0</v>
          </cell>
          <cell r="AI75">
            <v>1.5719298245614035</v>
          </cell>
          <cell r="AJ75">
            <v>1.5040113240418118</v>
          </cell>
        </row>
        <row r="76">
          <cell r="D76" t="str">
            <v>FAE-19-00074</v>
          </cell>
          <cell r="E76" t="str">
            <v>74</v>
          </cell>
          <cell r="F76">
            <v>43556</v>
          </cell>
          <cell r="G76">
            <v>2019</v>
          </cell>
          <cell r="H76" t="str">
            <v>CE2017</v>
          </cell>
          <cell r="I76" t="str">
            <v>SAHEL INTERNATIONAL TRADE</v>
          </cell>
          <cell r="J76" t="str">
            <v>TND</v>
          </cell>
          <cell r="K76">
            <v>62502.720000000001</v>
          </cell>
          <cell r="L76">
            <v>1</v>
          </cell>
          <cell r="M76">
            <v>62502.720000000001</v>
          </cell>
          <cell r="N76" t="str">
            <v>OUI</v>
          </cell>
          <cell r="O76" t="str">
            <v>Burkina Faso</v>
          </cell>
          <cell r="P76">
            <v>43556</v>
          </cell>
          <cell r="Q76">
            <v>44016</v>
          </cell>
          <cell r="R76">
            <v>0</v>
          </cell>
          <cell r="S76">
            <v>0</v>
          </cell>
          <cell r="T76">
            <v>0</v>
          </cell>
          <cell r="U76">
            <v>44016</v>
          </cell>
          <cell r="V76" t="str">
            <v>OUI</v>
          </cell>
          <cell r="W76">
            <v>62502.720000000001</v>
          </cell>
          <cell r="X76">
            <v>0</v>
          </cell>
          <cell r="Y76">
            <v>0</v>
          </cell>
          <cell r="Z76">
            <v>0</v>
          </cell>
          <cell r="AA76">
            <v>1.42</v>
          </cell>
          <cell r="AF76">
            <v>0</v>
          </cell>
          <cell r="AG76">
            <v>0</v>
          </cell>
          <cell r="AH76">
            <v>1.42</v>
          </cell>
        </row>
        <row r="77">
          <cell r="D77" t="str">
            <v>FAE-19-00075</v>
          </cell>
          <cell r="E77" t="str">
            <v>75</v>
          </cell>
          <cell r="F77">
            <v>43556</v>
          </cell>
          <cell r="G77">
            <v>2019</v>
          </cell>
          <cell r="H77" t="str">
            <v>CE2215</v>
          </cell>
          <cell r="I77" t="str">
            <v>WODIS &amp; TRADE SOCIETE</v>
          </cell>
          <cell r="J77" t="str">
            <v>USD</v>
          </cell>
          <cell r="K77">
            <v>222179.94399999999</v>
          </cell>
          <cell r="L77">
            <v>2.9955500000000002</v>
          </cell>
          <cell r="M77">
            <v>74170.000166914251</v>
          </cell>
          <cell r="N77" t="str">
            <v>OUI</v>
          </cell>
          <cell r="O77" t="str">
            <v>Cameroun</v>
          </cell>
          <cell r="P77">
            <v>43567</v>
          </cell>
          <cell r="Q77">
            <v>0</v>
          </cell>
          <cell r="R77">
            <v>0</v>
          </cell>
          <cell r="S77">
            <v>130000</v>
          </cell>
          <cell r="T77">
            <v>0</v>
          </cell>
          <cell r="U77">
            <v>130000</v>
          </cell>
          <cell r="V77" t="str">
            <v>OUI</v>
          </cell>
          <cell r="W77">
            <v>0</v>
          </cell>
          <cell r="X77">
            <v>0</v>
          </cell>
          <cell r="Y77">
            <v>200162.65100000001</v>
          </cell>
          <cell r="Z77">
            <v>0</v>
          </cell>
          <cell r="AC77">
            <v>1.5397127000000002</v>
          </cell>
          <cell r="AF77">
            <v>27825.215</v>
          </cell>
          <cell r="AG77">
            <v>0.2140401153846154</v>
          </cell>
          <cell r="AJ77">
            <v>1.3256725846153847</v>
          </cell>
        </row>
        <row r="78">
          <cell r="D78" t="str">
            <v>FAE-19-00076</v>
          </cell>
          <cell r="E78" t="str">
            <v>76</v>
          </cell>
          <cell r="F78">
            <v>43550</v>
          </cell>
          <cell r="G78">
            <v>2019</v>
          </cell>
          <cell r="H78" t="str">
            <v>CE2210</v>
          </cell>
          <cell r="I78" t="str">
            <v>GREENLAND</v>
          </cell>
          <cell r="J78" t="str">
            <v>TND</v>
          </cell>
          <cell r="K78">
            <v>137250</v>
          </cell>
          <cell r="L78">
            <v>1</v>
          </cell>
          <cell r="M78">
            <v>137250</v>
          </cell>
          <cell r="N78" t="str">
            <v>OUI</v>
          </cell>
          <cell r="O78" t="str">
            <v>Libye</v>
          </cell>
          <cell r="P78">
            <v>43554</v>
          </cell>
          <cell r="Q78">
            <v>0</v>
          </cell>
          <cell r="R78">
            <v>78000</v>
          </cell>
          <cell r="S78">
            <v>12000</v>
          </cell>
          <cell r="T78">
            <v>0</v>
          </cell>
          <cell r="U78">
            <v>90000</v>
          </cell>
          <cell r="V78" t="str">
            <v>OUI</v>
          </cell>
          <cell r="W78">
            <v>0</v>
          </cell>
          <cell r="X78">
            <v>118950</v>
          </cell>
          <cell r="Y78">
            <v>18300</v>
          </cell>
          <cell r="Z78">
            <v>0</v>
          </cell>
          <cell r="AB78">
            <v>1.5249999999999999</v>
          </cell>
          <cell r="AC78">
            <v>1.5249999999999999</v>
          </cell>
          <cell r="AF78">
            <v>0</v>
          </cell>
          <cell r="AG78">
            <v>0</v>
          </cell>
          <cell r="AI78">
            <v>1.5249999999999999</v>
          </cell>
          <cell r="AJ78">
            <v>1.5249999999999999</v>
          </cell>
        </row>
        <row r="79">
          <cell r="D79" t="str">
            <v>FAE-19-00077</v>
          </cell>
          <cell r="E79" t="str">
            <v>77</v>
          </cell>
          <cell r="F79">
            <v>43556</v>
          </cell>
          <cell r="G79">
            <v>2019</v>
          </cell>
          <cell r="H79" t="str">
            <v>CE2178</v>
          </cell>
          <cell r="I79" t="str">
            <v>ARCADIA</v>
          </cell>
          <cell r="J79" t="str">
            <v>TND</v>
          </cell>
          <cell r="K79">
            <v>79632</v>
          </cell>
          <cell r="L79">
            <v>1</v>
          </cell>
          <cell r="M79">
            <v>79632</v>
          </cell>
          <cell r="N79" t="str">
            <v>OUI</v>
          </cell>
          <cell r="O79" t="str">
            <v>Japon</v>
          </cell>
          <cell r="P79">
            <v>43580</v>
          </cell>
          <cell r="Q79">
            <v>0</v>
          </cell>
          <cell r="R79">
            <v>0</v>
          </cell>
          <cell r="S79">
            <v>50400</v>
          </cell>
          <cell r="T79">
            <v>0</v>
          </cell>
          <cell r="U79">
            <v>50400</v>
          </cell>
          <cell r="V79" t="str">
            <v>OUI</v>
          </cell>
          <cell r="W79">
            <v>0</v>
          </cell>
          <cell r="X79">
            <v>0</v>
          </cell>
          <cell r="Y79">
            <v>79632</v>
          </cell>
          <cell r="Z79">
            <v>0</v>
          </cell>
          <cell r="AC79">
            <v>1.58</v>
          </cell>
          <cell r="AF79">
            <v>0</v>
          </cell>
          <cell r="AG79">
            <v>0</v>
          </cell>
          <cell r="AJ79">
            <v>1.58</v>
          </cell>
        </row>
        <row r="80">
          <cell r="D80" t="str">
            <v>FAE-19-00078</v>
          </cell>
          <cell r="E80" t="str">
            <v>78</v>
          </cell>
          <cell r="F80">
            <v>43556</v>
          </cell>
          <cell r="G80">
            <v>2019</v>
          </cell>
          <cell r="H80" t="str">
            <v>CE2137</v>
          </cell>
          <cell r="I80" t="str">
            <v>TUNISIAN AFRICAN BUSINESS</v>
          </cell>
          <cell r="J80" t="str">
            <v>TND</v>
          </cell>
          <cell r="K80">
            <v>237026.16</v>
          </cell>
          <cell r="L80">
            <v>1</v>
          </cell>
          <cell r="M80">
            <v>237026.16</v>
          </cell>
          <cell r="N80" t="str">
            <v>OUI</v>
          </cell>
          <cell r="O80" t="str">
            <v>Sénégal</v>
          </cell>
          <cell r="P80">
            <v>43558</v>
          </cell>
          <cell r="Q80">
            <v>0</v>
          </cell>
          <cell r="R80">
            <v>176064</v>
          </cell>
          <cell r="S80">
            <v>0</v>
          </cell>
          <cell r="T80">
            <v>0</v>
          </cell>
          <cell r="U80">
            <v>176064</v>
          </cell>
          <cell r="V80" t="str">
            <v>OUI</v>
          </cell>
          <cell r="W80">
            <v>0</v>
          </cell>
          <cell r="X80">
            <v>237026.16</v>
          </cell>
          <cell r="Y80">
            <v>0</v>
          </cell>
          <cell r="Z80">
            <v>0</v>
          </cell>
          <cell r="AB80">
            <v>1.3462499999999999</v>
          </cell>
          <cell r="AF80">
            <v>0</v>
          </cell>
          <cell r="AG80">
            <v>0</v>
          </cell>
          <cell r="AI80">
            <v>1.3462499999999999</v>
          </cell>
        </row>
        <row r="81">
          <cell r="D81" t="str">
            <v>FAE-19-00079</v>
          </cell>
          <cell r="E81" t="str">
            <v>79</v>
          </cell>
          <cell r="F81">
            <v>43556</v>
          </cell>
          <cell r="G81">
            <v>2019</v>
          </cell>
          <cell r="H81" t="str">
            <v>CE2001</v>
          </cell>
          <cell r="I81" t="str">
            <v>STE DE COMMERCE INTERNATIONAL</v>
          </cell>
          <cell r="J81" t="str">
            <v>TND</v>
          </cell>
          <cell r="K81">
            <v>705600</v>
          </cell>
          <cell r="L81">
            <v>1</v>
          </cell>
          <cell r="M81">
            <v>705600</v>
          </cell>
          <cell r="N81" t="str">
            <v>OUI</v>
          </cell>
          <cell r="O81" t="str">
            <v>Niger</v>
          </cell>
          <cell r="P81">
            <v>43568</v>
          </cell>
          <cell r="Q81">
            <v>0</v>
          </cell>
          <cell r="R81">
            <v>0</v>
          </cell>
          <cell r="S81">
            <v>560000</v>
          </cell>
          <cell r="T81">
            <v>0</v>
          </cell>
          <cell r="U81">
            <v>560000</v>
          </cell>
          <cell r="V81" t="str">
            <v>OUI</v>
          </cell>
          <cell r="W81">
            <v>0</v>
          </cell>
          <cell r="X81">
            <v>0</v>
          </cell>
          <cell r="Y81">
            <v>705600</v>
          </cell>
          <cell r="Z81">
            <v>0</v>
          </cell>
          <cell r="AC81">
            <v>1.26</v>
          </cell>
          <cell r="AF81">
            <v>0</v>
          </cell>
          <cell r="AG81">
            <v>0</v>
          </cell>
          <cell r="AJ81">
            <v>1.26</v>
          </cell>
        </row>
        <row r="82">
          <cell r="D82" t="str">
            <v>FAE-19-00080</v>
          </cell>
          <cell r="E82" t="str">
            <v>80</v>
          </cell>
          <cell r="F82">
            <v>43557</v>
          </cell>
          <cell r="G82">
            <v>2019</v>
          </cell>
          <cell r="H82" t="str">
            <v>CE2088</v>
          </cell>
          <cell r="I82" t="str">
            <v>STE BASSIRA INTERNATIONAL TRA</v>
          </cell>
          <cell r="J82" t="str">
            <v>TND</v>
          </cell>
          <cell r="K82">
            <v>35646</v>
          </cell>
          <cell r="L82">
            <v>1</v>
          </cell>
          <cell r="M82">
            <v>35646</v>
          </cell>
          <cell r="N82" t="str">
            <v>OUI</v>
          </cell>
          <cell r="O82" t="str">
            <v>Jordanie</v>
          </cell>
          <cell r="P82">
            <v>43575</v>
          </cell>
          <cell r="Q82">
            <v>0</v>
          </cell>
          <cell r="R82">
            <v>18000</v>
          </cell>
          <cell r="S82">
            <v>4200</v>
          </cell>
          <cell r="T82">
            <v>1000</v>
          </cell>
          <cell r="U82">
            <v>23200</v>
          </cell>
          <cell r="V82" t="str">
            <v>OUI</v>
          </cell>
          <cell r="W82">
            <v>0</v>
          </cell>
          <cell r="X82">
            <v>25740</v>
          </cell>
          <cell r="Y82">
            <v>6006</v>
          </cell>
          <cell r="Z82">
            <v>3900</v>
          </cell>
          <cell r="AB82">
            <v>1.43</v>
          </cell>
          <cell r="AC82">
            <v>1.43</v>
          </cell>
          <cell r="AD82">
            <v>3.9</v>
          </cell>
          <cell r="AF82">
            <v>0</v>
          </cell>
          <cell r="AG82">
            <v>0</v>
          </cell>
          <cell r="AI82">
            <v>1.43</v>
          </cell>
          <cell r="AJ82">
            <v>1.43</v>
          </cell>
          <cell r="AK82">
            <v>3.9</v>
          </cell>
        </row>
        <row r="83">
          <cell r="D83" t="str">
            <v>FAE-19-00081</v>
          </cell>
          <cell r="E83" t="str">
            <v>81</v>
          </cell>
          <cell r="F83">
            <v>43557</v>
          </cell>
          <cell r="G83">
            <v>2019</v>
          </cell>
          <cell r="H83" t="str">
            <v>CE2154</v>
          </cell>
          <cell r="I83" t="str">
            <v>SODIFRAM SAS</v>
          </cell>
          <cell r="J83" t="str">
            <v>EUR</v>
          </cell>
          <cell r="K83">
            <v>47021.428</v>
          </cell>
          <cell r="L83">
            <v>3.3698999999999999</v>
          </cell>
          <cell r="M83">
            <v>13953.360040357282</v>
          </cell>
          <cell r="N83" t="str">
            <v>OUI</v>
          </cell>
          <cell r="O83" t="str">
            <v>Mayotte</v>
          </cell>
          <cell r="P83">
            <v>43577</v>
          </cell>
          <cell r="Q83">
            <v>0</v>
          </cell>
          <cell r="R83">
            <v>11880</v>
          </cell>
          <cell r="S83">
            <v>2400</v>
          </cell>
          <cell r="T83">
            <v>6144</v>
          </cell>
          <cell r="U83">
            <v>20424</v>
          </cell>
          <cell r="V83" t="str">
            <v>OUI</v>
          </cell>
          <cell r="W83">
            <v>0</v>
          </cell>
          <cell r="X83">
            <v>17615.14128</v>
          </cell>
          <cell r="Y83">
            <v>3518.1756</v>
          </cell>
          <cell r="Z83">
            <v>17463.360983999999</v>
          </cell>
          <cell r="AB83">
            <v>1.482756</v>
          </cell>
          <cell r="AC83">
            <v>1.4659065</v>
          </cell>
          <cell r="AD83">
            <v>2.84234391015625</v>
          </cell>
          <cell r="AF83">
            <v>9900</v>
          </cell>
          <cell r="AG83">
            <v>0.48472385428907167</v>
          </cell>
          <cell r="AI83">
            <v>0.99803214571092824</v>
          </cell>
          <cell r="AJ83">
            <v>0.98118264571092828</v>
          </cell>
          <cell r="AK83">
            <v>2.3576200558671783</v>
          </cell>
        </row>
        <row r="84">
          <cell r="D84" t="str">
            <v>FAE-19-00082</v>
          </cell>
          <cell r="E84" t="str">
            <v>82</v>
          </cell>
          <cell r="F84">
            <v>43557</v>
          </cell>
          <cell r="G84">
            <v>2019</v>
          </cell>
          <cell r="H84" t="str">
            <v>CE2001</v>
          </cell>
          <cell r="I84" t="str">
            <v>STE DE COMMERCE INTERNATIONAL</v>
          </cell>
          <cell r="J84" t="str">
            <v>TND</v>
          </cell>
          <cell r="K84">
            <v>175738</v>
          </cell>
          <cell r="L84">
            <v>1</v>
          </cell>
          <cell r="M84">
            <v>175738</v>
          </cell>
          <cell r="N84" t="str">
            <v>OUI</v>
          </cell>
          <cell r="O84" t="str">
            <v>Gabon</v>
          </cell>
          <cell r="P84">
            <v>43595</v>
          </cell>
          <cell r="Q84">
            <v>20000</v>
          </cell>
          <cell r="R84">
            <v>38400</v>
          </cell>
          <cell r="S84">
            <v>69000</v>
          </cell>
          <cell r="T84">
            <v>0</v>
          </cell>
          <cell r="U84">
            <v>127400</v>
          </cell>
          <cell r="V84" t="str">
            <v>OUI</v>
          </cell>
          <cell r="W84">
            <v>28600</v>
          </cell>
          <cell r="X84">
            <v>52608</v>
          </cell>
          <cell r="Y84">
            <v>94530</v>
          </cell>
          <cell r="Z84">
            <v>0</v>
          </cell>
          <cell r="AA84">
            <v>1.43</v>
          </cell>
          <cell r="AB84">
            <v>1.37</v>
          </cell>
          <cell r="AC84">
            <v>1.37</v>
          </cell>
          <cell r="AF84">
            <v>0</v>
          </cell>
          <cell r="AG84">
            <v>0</v>
          </cell>
          <cell r="AH84">
            <v>1.43</v>
          </cell>
          <cell r="AI84">
            <v>1.37</v>
          </cell>
          <cell r="AJ84">
            <v>1.37</v>
          </cell>
        </row>
        <row r="85">
          <cell r="D85" t="str">
            <v>FAE-19-00083</v>
          </cell>
          <cell r="E85" t="str">
            <v>83</v>
          </cell>
          <cell r="F85">
            <v>43565</v>
          </cell>
          <cell r="G85">
            <v>2019</v>
          </cell>
          <cell r="H85" t="str">
            <v>CE2178</v>
          </cell>
          <cell r="I85" t="str">
            <v>ARCADIA</v>
          </cell>
          <cell r="J85" t="str">
            <v>TND</v>
          </cell>
          <cell r="K85">
            <v>30646.400000000001</v>
          </cell>
          <cell r="L85">
            <v>1</v>
          </cell>
          <cell r="M85">
            <v>30646.400000000001</v>
          </cell>
          <cell r="N85" t="str">
            <v>OUI</v>
          </cell>
          <cell r="O85" t="str">
            <v>France</v>
          </cell>
          <cell r="P85">
            <v>43581</v>
          </cell>
          <cell r="Q85">
            <v>0</v>
          </cell>
          <cell r="R85">
            <v>14448</v>
          </cell>
          <cell r="S85">
            <v>3000</v>
          </cell>
          <cell r="T85">
            <v>1120</v>
          </cell>
          <cell r="U85">
            <v>18568</v>
          </cell>
          <cell r="V85" t="str">
            <v>OUI</v>
          </cell>
          <cell r="W85">
            <v>0</v>
          </cell>
          <cell r="X85">
            <v>22394.400000000001</v>
          </cell>
          <cell r="Y85">
            <v>4500</v>
          </cell>
          <cell r="Z85">
            <v>3752</v>
          </cell>
          <cell r="AB85">
            <v>1.4384892086330936</v>
          </cell>
          <cell r="AC85">
            <v>1.5</v>
          </cell>
          <cell r="AD85">
            <v>3.35</v>
          </cell>
          <cell r="AF85">
            <v>0</v>
          </cell>
          <cell r="AG85">
            <v>0</v>
          </cell>
          <cell r="AI85">
            <v>1.4384892086330936</v>
          </cell>
          <cell r="AJ85">
            <v>1.5</v>
          </cell>
          <cell r="AK85">
            <v>3.35</v>
          </cell>
        </row>
        <row r="86">
          <cell r="D86" t="str">
            <v>FAE-19-00084</v>
          </cell>
          <cell r="E86" t="str">
            <v>84</v>
          </cell>
          <cell r="F86">
            <v>43565</v>
          </cell>
          <cell r="G86">
            <v>2019</v>
          </cell>
          <cell r="H86" t="str">
            <v>CE2017</v>
          </cell>
          <cell r="I86" t="str">
            <v>SAHEL INTERNATIONAL TRADE</v>
          </cell>
          <cell r="J86" t="str">
            <v>TND</v>
          </cell>
          <cell r="K86">
            <v>31911.599999999999</v>
          </cell>
          <cell r="L86">
            <v>1</v>
          </cell>
          <cell r="M86">
            <v>31911.599999999999</v>
          </cell>
          <cell r="N86" t="str">
            <v>OUI</v>
          </cell>
          <cell r="O86" t="str">
            <v>Burkina Faso</v>
          </cell>
          <cell r="P86">
            <v>43572</v>
          </cell>
          <cell r="Q86">
            <v>22008</v>
          </cell>
          <cell r="R86">
            <v>0</v>
          </cell>
          <cell r="S86">
            <v>0</v>
          </cell>
          <cell r="T86">
            <v>0</v>
          </cell>
          <cell r="U86">
            <v>22008</v>
          </cell>
          <cell r="V86" t="str">
            <v>OUI</v>
          </cell>
          <cell r="W86">
            <v>31911.599999999999</v>
          </cell>
          <cell r="X86">
            <v>0</v>
          </cell>
          <cell r="Y86">
            <v>0</v>
          </cell>
          <cell r="Z86">
            <v>0</v>
          </cell>
          <cell r="AA86">
            <v>1.4500000000000002</v>
          </cell>
          <cell r="AF86">
            <v>0</v>
          </cell>
          <cell r="AG86">
            <v>0</v>
          </cell>
          <cell r="AH86">
            <v>1.4500000000000002</v>
          </cell>
        </row>
        <row r="87">
          <cell r="D87" t="str">
            <v>FAE-19-00085</v>
          </cell>
          <cell r="E87" t="str">
            <v>85</v>
          </cell>
          <cell r="F87">
            <v>43565</v>
          </cell>
          <cell r="G87">
            <v>2019</v>
          </cell>
          <cell r="H87" t="str">
            <v>CE2168</v>
          </cell>
          <cell r="I87" t="str">
            <v>STE OMEGA TRADING</v>
          </cell>
          <cell r="J87" t="str">
            <v>TND</v>
          </cell>
          <cell r="K87">
            <v>352800</v>
          </cell>
          <cell r="L87">
            <v>1</v>
          </cell>
          <cell r="M87">
            <v>352800</v>
          </cell>
          <cell r="N87" t="str">
            <v>OUI</v>
          </cell>
          <cell r="O87" t="str">
            <v>Niger</v>
          </cell>
          <cell r="P87">
            <v>43588</v>
          </cell>
          <cell r="Q87">
            <v>0</v>
          </cell>
          <cell r="R87">
            <v>0</v>
          </cell>
          <cell r="S87">
            <v>280000</v>
          </cell>
          <cell r="T87">
            <v>0</v>
          </cell>
          <cell r="U87">
            <v>280000</v>
          </cell>
          <cell r="V87" t="str">
            <v>OUI</v>
          </cell>
          <cell r="W87">
            <v>0</v>
          </cell>
          <cell r="X87">
            <v>0</v>
          </cell>
          <cell r="Y87">
            <v>352800</v>
          </cell>
          <cell r="Z87">
            <v>0</v>
          </cell>
          <cell r="AC87">
            <v>1.26</v>
          </cell>
          <cell r="AF87">
            <v>0</v>
          </cell>
          <cell r="AG87">
            <v>0</v>
          </cell>
          <cell r="AJ87">
            <v>1.26</v>
          </cell>
        </row>
        <row r="88">
          <cell r="D88" t="str">
            <v>FAE-19-00086</v>
          </cell>
          <cell r="E88" t="str">
            <v>86</v>
          </cell>
          <cell r="F88">
            <v>43565</v>
          </cell>
          <cell r="G88">
            <v>2019</v>
          </cell>
          <cell r="H88" t="str">
            <v>CE2168</v>
          </cell>
          <cell r="I88" t="str">
            <v>STE OMEGA TRADING</v>
          </cell>
          <cell r="J88" t="str">
            <v>TND</v>
          </cell>
          <cell r="K88">
            <v>338000</v>
          </cell>
          <cell r="L88">
            <v>1</v>
          </cell>
          <cell r="M88">
            <v>338000</v>
          </cell>
          <cell r="N88" t="str">
            <v>OUI</v>
          </cell>
          <cell r="O88" t="str">
            <v>Niger</v>
          </cell>
          <cell r="P88">
            <v>43572</v>
          </cell>
          <cell r="Q88">
            <v>0</v>
          </cell>
          <cell r="R88">
            <v>0</v>
          </cell>
          <cell r="S88">
            <v>260000</v>
          </cell>
          <cell r="T88">
            <v>0</v>
          </cell>
          <cell r="U88">
            <v>260000</v>
          </cell>
          <cell r="V88" t="str">
            <v>OUI</v>
          </cell>
          <cell r="W88">
            <v>0</v>
          </cell>
          <cell r="X88">
            <v>0</v>
          </cell>
          <cell r="Y88">
            <v>338000</v>
          </cell>
          <cell r="Z88">
            <v>0</v>
          </cell>
          <cell r="AC88">
            <v>1.3</v>
          </cell>
          <cell r="AF88">
            <v>0</v>
          </cell>
          <cell r="AG88">
            <v>0</v>
          </cell>
          <cell r="AJ88">
            <v>1.3</v>
          </cell>
        </row>
        <row r="89">
          <cell r="D89" t="str">
            <v>FAE-19-00087</v>
          </cell>
          <cell r="E89" t="str">
            <v>87</v>
          </cell>
          <cell r="F89">
            <v>43565</v>
          </cell>
          <cell r="G89">
            <v>2019</v>
          </cell>
          <cell r="H89" t="str">
            <v>CE2123</v>
          </cell>
          <cell r="I89" t="str">
            <v>STE AL MAJMOUA MOTTAHIDA</v>
          </cell>
          <cell r="J89" t="str">
            <v>USD</v>
          </cell>
          <cell r="K89">
            <v>317165.43600000005</v>
          </cell>
          <cell r="L89">
            <v>2.9966499999999998</v>
          </cell>
          <cell r="M89">
            <v>105840.00000000001</v>
          </cell>
          <cell r="N89" t="str">
            <v>OUI</v>
          </cell>
          <cell r="O89" t="str">
            <v>Libye</v>
          </cell>
          <cell r="P89">
            <v>43571</v>
          </cell>
          <cell r="Q89">
            <v>0</v>
          </cell>
          <cell r="R89">
            <v>182400</v>
          </cell>
          <cell r="S89">
            <v>33600</v>
          </cell>
          <cell r="T89">
            <v>0</v>
          </cell>
          <cell r="U89">
            <v>216000</v>
          </cell>
          <cell r="V89" t="str">
            <v>OUI</v>
          </cell>
          <cell r="W89">
            <v>0</v>
          </cell>
          <cell r="X89">
            <v>267828.59039999999</v>
          </cell>
          <cell r="Y89">
            <v>49336.845600000008</v>
          </cell>
          <cell r="Z89">
            <v>0</v>
          </cell>
          <cell r="AF89">
            <v>0</v>
          </cell>
          <cell r="AG89">
            <v>0</v>
          </cell>
        </row>
        <row r="90">
          <cell r="D90" t="str">
            <v>FAE-19-00088</v>
          </cell>
          <cell r="E90" t="str">
            <v>88</v>
          </cell>
          <cell r="F90">
            <v>43566</v>
          </cell>
          <cell r="G90">
            <v>2019</v>
          </cell>
          <cell r="H90" t="str">
            <v>CE2149</v>
          </cell>
          <cell r="I90" t="str">
            <v>DAVIS TRADING CO LTD</v>
          </cell>
          <cell r="J90" t="str">
            <v>USD</v>
          </cell>
          <cell r="K90">
            <v>66254.707999999999</v>
          </cell>
          <cell r="L90">
            <v>2.9883500000000001</v>
          </cell>
          <cell r="M90">
            <v>22171.000050194922</v>
          </cell>
          <cell r="N90" t="str">
            <v>OUI</v>
          </cell>
          <cell r="O90" t="str">
            <v>New Zealand</v>
          </cell>
          <cell r="P90">
            <v>43575</v>
          </cell>
          <cell r="Q90">
            <v>0</v>
          </cell>
          <cell r="R90">
            <v>18100</v>
          </cell>
          <cell r="S90">
            <v>0</v>
          </cell>
          <cell r="T90">
            <v>0</v>
          </cell>
          <cell r="U90">
            <v>18100</v>
          </cell>
          <cell r="V90" t="str">
            <v>OUI</v>
          </cell>
          <cell r="W90">
            <v>0</v>
          </cell>
          <cell r="X90">
            <v>66254.707849999992</v>
          </cell>
          <cell r="Y90">
            <v>0</v>
          </cell>
          <cell r="Z90">
            <v>0</v>
          </cell>
          <cell r="AB90">
            <v>3.6604810966850825</v>
          </cell>
          <cell r="AF90">
            <v>1424.98</v>
          </cell>
          <cell r="AG90">
            <v>7.8728176795580113E-2</v>
          </cell>
          <cell r="AI90">
            <v>3.5817529198895022</v>
          </cell>
        </row>
        <row r="91">
          <cell r="D91" t="str">
            <v>FAE-19-00089</v>
          </cell>
          <cell r="E91" t="str">
            <v>89</v>
          </cell>
          <cell r="F91">
            <v>43568</v>
          </cell>
          <cell r="G91">
            <v>2019</v>
          </cell>
          <cell r="H91" t="str">
            <v>CE2208</v>
          </cell>
          <cell r="I91" t="str">
            <v>STE MIDCOM INTERNATIONAL</v>
          </cell>
          <cell r="J91" t="str">
            <v>TND</v>
          </cell>
          <cell r="K91">
            <v>164000</v>
          </cell>
          <cell r="L91">
            <v>1</v>
          </cell>
          <cell r="M91">
            <v>164000</v>
          </cell>
          <cell r="N91" t="str">
            <v>OUI</v>
          </cell>
          <cell r="O91" t="str">
            <v>Russie</v>
          </cell>
          <cell r="P91">
            <v>43574</v>
          </cell>
          <cell r="Q91">
            <v>0</v>
          </cell>
          <cell r="R91">
            <v>102500</v>
          </cell>
          <cell r="S91">
            <v>0</v>
          </cell>
          <cell r="T91">
            <v>0</v>
          </cell>
          <cell r="U91">
            <v>102500</v>
          </cell>
          <cell r="V91" t="str">
            <v>OUI</v>
          </cell>
          <cell r="W91">
            <v>0</v>
          </cell>
          <cell r="X91">
            <v>164000</v>
          </cell>
          <cell r="Y91">
            <v>0</v>
          </cell>
          <cell r="Z91">
            <v>0</v>
          </cell>
          <cell r="AB91">
            <v>1.6</v>
          </cell>
          <cell r="AF91">
            <v>0</v>
          </cell>
          <cell r="AG91">
            <v>0</v>
          </cell>
          <cell r="AI91">
            <v>1.6</v>
          </cell>
        </row>
        <row r="92">
          <cell r="D92" t="str">
            <v>FAE-19-00090</v>
          </cell>
          <cell r="E92" t="str">
            <v>90</v>
          </cell>
          <cell r="F92">
            <v>43572</v>
          </cell>
          <cell r="G92">
            <v>2019</v>
          </cell>
          <cell r="H92" t="str">
            <v>CE2017</v>
          </cell>
          <cell r="I92" t="str">
            <v>SAHEL INTERNATIONAL TRADE</v>
          </cell>
          <cell r="J92" t="str">
            <v>TND</v>
          </cell>
          <cell r="K92">
            <v>26496</v>
          </cell>
          <cell r="L92">
            <v>1</v>
          </cell>
          <cell r="M92">
            <v>26496</v>
          </cell>
          <cell r="N92" t="str">
            <v>OUI</v>
          </cell>
          <cell r="O92" t="str">
            <v>Togo</v>
          </cell>
          <cell r="P92">
            <v>43577</v>
          </cell>
          <cell r="Q92">
            <v>0</v>
          </cell>
          <cell r="R92">
            <v>20700</v>
          </cell>
          <cell r="S92">
            <v>0</v>
          </cell>
          <cell r="T92">
            <v>0</v>
          </cell>
          <cell r="U92">
            <v>20700</v>
          </cell>
          <cell r="V92" t="str">
            <v>OUI</v>
          </cell>
          <cell r="W92">
            <v>0</v>
          </cell>
          <cell r="X92">
            <v>26496</v>
          </cell>
          <cell r="Y92">
            <v>0</v>
          </cell>
          <cell r="Z92">
            <v>0</v>
          </cell>
          <cell r="AB92">
            <v>1.28</v>
          </cell>
          <cell r="AF92">
            <v>0</v>
          </cell>
          <cell r="AG92">
            <v>0</v>
          </cell>
          <cell r="AI92">
            <v>1.28</v>
          </cell>
        </row>
        <row r="93">
          <cell r="D93" t="str">
            <v>FAE-19-00091</v>
          </cell>
          <cell r="E93" t="str">
            <v>91</v>
          </cell>
          <cell r="F93">
            <v>43574</v>
          </cell>
          <cell r="G93">
            <v>2019</v>
          </cell>
          <cell r="H93" t="str">
            <v>CE2137</v>
          </cell>
          <cell r="I93" t="str">
            <v>TUNISIAN AFRICAN BUSINESS</v>
          </cell>
          <cell r="J93" t="str">
            <v>TND</v>
          </cell>
          <cell r="K93">
            <v>148554</v>
          </cell>
          <cell r="L93">
            <v>1</v>
          </cell>
          <cell r="M93">
            <v>148554</v>
          </cell>
          <cell r="N93" t="str">
            <v>OUI</v>
          </cell>
          <cell r="O93" t="str">
            <v>Sénégal</v>
          </cell>
          <cell r="P93">
            <v>43579</v>
          </cell>
          <cell r="Q93">
            <v>0</v>
          </cell>
          <cell r="R93">
            <v>110040</v>
          </cell>
          <cell r="S93">
            <v>0</v>
          </cell>
          <cell r="T93">
            <v>0</v>
          </cell>
          <cell r="U93">
            <v>110040</v>
          </cell>
          <cell r="V93" t="str">
            <v>OUI</v>
          </cell>
          <cell r="W93">
            <v>0</v>
          </cell>
          <cell r="X93">
            <v>148554</v>
          </cell>
          <cell r="Y93">
            <v>0</v>
          </cell>
          <cell r="Z93">
            <v>0</v>
          </cell>
          <cell r="AB93">
            <v>1.35</v>
          </cell>
          <cell r="AF93">
            <v>0</v>
          </cell>
          <cell r="AG93">
            <v>0</v>
          </cell>
          <cell r="AI93">
            <v>1.35</v>
          </cell>
        </row>
        <row r="94">
          <cell r="D94" t="str">
            <v>FAE-19-00092</v>
          </cell>
          <cell r="E94" t="str">
            <v>92</v>
          </cell>
          <cell r="F94">
            <v>43577</v>
          </cell>
          <cell r="G94">
            <v>2019</v>
          </cell>
          <cell r="H94" t="str">
            <v>CE2178</v>
          </cell>
          <cell r="I94" t="str">
            <v>ARCADIA</v>
          </cell>
          <cell r="J94" t="str">
            <v>TND</v>
          </cell>
          <cell r="K94">
            <v>30135</v>
          </cell>
          <cell r="L94">
            <v>1</v>
          </cell>
          <cell r="M94">
            <v>30135</v>
          </cell>
          <cell r="N94" t="str">
            <v>OUI</v>
          </cell>
          <cell r="O94" t="str">
            <v>Pologne</v>
          </cell>
          <cell r="P94">
            <v>43580</v>
          </cell>
          <cell r="Q94">
            <v>0</v>
          </cell>
          <cell r="R94">
            <v>20500</v>
          </cell>
          <cell r="S94">
            <v>0</v>
          </cell>
          <cell r="T94">
            <v>0</v>
          </cell>
          <cell r="U94">
            <v>20500</v>
          </cell>
          <cell r="V94" t="str">
            <v>OUI</v>
          </cell>
          <cell r="W94">
            <v>0</v>
          </cell>
          <cell r="X94">
            <v>30135</v>
          </cell>
          <cell r="Y94">
            <v>0</v>
          </cell>
          <cell r="Z94">
            <v>0</v>
          </cell>
          <cell r="AB94">
            <v>1.47</v>
          </cell>
          <cell r="AF94">
            <v>0</v>
          </cell>
          <cell r="AG94">
            <v>0</v>
          </cell>
          <cell r="AI94">
            <v>1.47</v>
          </cell>
        </row>
        <row r="95">
          <cell r="D95" t="str">
            <v>FAE-19-00093</v>
          </cell>
          <cell r="E95" t="str">
            <v>93</v>
          </cell>
          <cell r="F95">
            <v>43577</v>
          </cell>
          <cell r="G95">
            <v>2019</v>
          </cell>
          <cell r="H95" t="str">
            <v>CE2178</v>
          </cell>
          <cell r="I95" t="str">
            <v>ARCADIA</v>
          </cell>
          <cell r="J95" t="str">
            <v>TND</v>
          </cell>
          <cell r="K95">
            <v>28400</v>
          </cell>
          <cell r="L95">
            <v>1</v>
          </cell>
          <cell r="M95">
            <v>28400</v>
          </cell>
          <cell r="N95" t="str">
            <v>OUI</v>
          </cell>
          <cell r="O95" t="str">
            <v>Angleterre</v>
          </cell>
          <cell r="P95">
            <v>43592</v>
          </cell>
          <cell r="Q95">
            <v>0</v>
          </cell>
          <cell r="R95">
            <v>20000</v>
          </cell>
          <cell r="S95">
            <v>0</v>
          </cell>
          <cell r="T95">
            <v>0</v>
          </cell>
          <cell r="U95">
            <v>20000</v>
          </cell>
          <cell r="V95" t="str">
            <v>OUI</v>
          </cell>
          <cell r="W95">
            <v>0</v>
          </cell>
          <cell r="X95">
            <v>28400</v>
          </cell>
          <cell r="Y95">
            <v>0</v>
          </cell>
          <cell r="Z95">
            <v>0</v>
          </cell>
          <cell r="AB95">
            <v>1.42</v>
          </cell>
          <cell r="AF95">
            <v>0</v>
          </cell>
          <cell r="AG95">
            <v>0</v>
          </cell>
          <cell r="AI95">
            <v>1.42</v>
          </cell>
        </row>
        <row r="96">
          <cell r="D96" t="str">
            <v>FAE-19-00094</v>
          </cell>
          <cell r="E96" t="str">
            <v>94</v>
          </cell>
          <cell r="F96">
            <v>43577</v>
          </cell>
          <cell r="G96">
            <v>2019</v>
          </cell>
          <cell r="H96" t="str">
            <v>CE2178</v>
          </cell>
          <cell r="I96" t="str">
            <v>ARCADIA</v>
          </cell>
          <cell r="J96" t="str">
            <v>TND</v>
          </cell>
          <cell r="K96">
            <v>31751.8</v>
          </cell>
          <cell r="L96">
            <v>1</v>
          </cell>
          <cell r="M96">
            <v>31751.8</v>
          </cell>
          <cell r="N96" t="str">
            <v>OUI</v>
          </cell>
          <cell r="O96" t="str">
            <v>France</v>
          </cell>
          <cell r="P96">
            <v>43581</v>
          </cell>
          <cell r="Q96">
            <v>1200</v>
          </cell>
          <cell r="R96">
            <v>12936</v>
          </cell>
          <cell r="S96">
            <v>3000</v>
          </cell>
          <cell r="T96">
            <v>1880</v>
          </cell>
          <cell r="U96">
            <v>19016</v>
          </cell>
          <cell r="V96" t="str">
            <v>OUI</v>
          </cell>
          <cell r="W96">
            <v>1860</v>
          </cell>
          <cell r="X96">
            <v>21940.799999999999</v>
          </cell>
          <cell r="Y96">
            <v>4500</v>
          </cell>
          <cell r="Z96">
            <v>3451</v>
          </cell>
          <cell r="AA96">
            <v>1.55</v>
          </cell>
          <cell r="AB96">
            <v>1.6961038961038961</v>
          </cell>
          <cell r="AC96">
            <v>1.5</v>
          </cell>
          <cell r="AD96">
            <v>1.8356382978723405</v>
          </cell>
          <cell r="AF96">
            <v>0</v>
          </cell>
          <cell r="AG96">
            <v>0</v>
          </cell>
          <cell r="AH96">
            <v>1.55</v>
          </cell>
          <cell r="AI96">
            <v>1.6961038961038961</v>
          </cell>
          <cell r="AJ96">
            <v>1.5</v>
          </cell>
          <cell r="AK96">
            <v>1.8356382978723405</v>
          </cell>
        </row>
        <row r="97">
          <cell r="D97" t="str">
            <v>FAE-19-00095</v>
          </cell>
          <cell r="E97" t="str">
            <v>95</v>
          </cell>
          <cell r="F97">
            <v>43577</v>
          </cell>
          <cell r="G97">
            <v>2019</v>
          </cell>
          <cell r="H97" t="str">
            <v>CE2217</v>
          </cell>
          <cell r="I97" t="str">
            <v>AGRICOLD INTERNATIONAL</v>
          </cell>
          <cell r="J97" t="str">
            <v>TND</v>
          </cell>
          <cell r="K97">
            <v>3912</v>
          </cell>
          <cell r="L97">
            <v>1</v>
          </cell>
          <cell r="M97">
            <v>3912</v>
          </cell>
          <cell r="N97" t="str">
            <v>OUI</v>
          </cell>
          <cell r="O97" t="str">
            <v>Omane</v>
          </cell>
          <cell r="P97">
            <v>43599</v>
          </cell>
          <cell r="Q97">
            <v>0</v>
          </cell>
          <cell r="R97">
            <v>2400</v>
          </cell>
          <cell r="S97">
            <v>0</v>
          </cell>
          <cell r="T97">
            <v>0</v>
          </cell>
          <cell r="U97">
            <v>2400</v>
          </cell>
          <cell r="V97" t="str">
            <v>OUI</v>
          </cell>
          <cell r="W97">
            <v>0</v>
          </cell>
          <cell r="X97">
            <v>3912</v>
          </cell>
          <cell r="Y97">
            <v>0</v>
          </cell>
          <cell r="Z97">
            <v>0</v>
          </cell>
          <cell r="AB97">
            <v>1.63</v>
          </cell>
          <cell r="AF97">
            <v>0</v>
          </cell>
          <cell r="AG97">
            <v>0</v>
          </cell>
          <cell r="AI97">
            <v>1.63</v>
          </cell>
        </row>
        <row r="98">
          <cell r="D98" t="str">
            <v>FAE-19-00096</v>
          </cell>
          <cell r="E98" t="str">
            <v>96</v>
          </cell>
          <cell r="F98">
            <v>43577</v>
          </cell>
          <cell r="G98">
            <v>2019</v>
          </cell>
          <cell r="H98" t="str">
            <v>CE2001</v>
          </cell>
          <cell r="I98" t="str">
            <v>STE DE COMMERCE INTERNATIONAL</v>
          </cell>
          <cell r="J98" t="str">
            <v>TND</v>
          </cell>
          <cell r="K98">
            <v>30300</v>
          </cell>
          <cell r="L98">
            <v>1</v>
          </cell>
          <cell r="M98">
            <v>30300</v>
          </cell>
          <cell r="N98" t="str">
            <v>OUI</v>
          </cell>
          <cell r="O98" t="str">
            <v>Libéria</v>
          </cell>
          <cell r="P98">
            <v>43594</v>
          </cell>
          <cell r="Q98">
            <v>0</v>
          </cell>
          <cell r="R98">
            <v>20400</v>
          </cell>
          <cell r="S98">
            <v>600</v>
          </cell>
          <cell r="T98">
            <v>0</v>
          </cell>
          <cell r="U98">
            <v>21000</v>
          </cell>
          <cell r="V98" t="str">
            <v>OUI</v>
          </cell>
          <cell r="W98">
            <v>0</v>
          </cell>
          <cell r="X98">
            <v>29442</v>
          </cell>
          <cell r="Y98">
            <v>858</v>
          </cell>
          <cell r="Z98">
            <v>0</v>
          </cell>
          <cell r="AB98">
            <v>1.4432352941176469</v>
          </cell>
          <cell r="AC98">
            <v>1.43</v>
          </cell>
          <cell r="AF98">
            <v>0</v>
          </cell>
          <cell r="AG98">
            <v>0</v>
          </cell>
          <cell r="AI98">
            <v>1.4432352941176469</v>
          </cell>
          <cell r="AJ98">
            <v>1.43</v>
          </cell>
        </row>
        <row r="99">
          <cell r="D99" t="str">
            <v>FAE-19-00097</v>
          </cell>
          <cell r="E99" t="str">
            <v>97</v>
          </cell>
          <cell r="F99">
            <v>43577</v>
          </cell>
          <cell r="G99">
            <v>2019</v>
          </cell>
          <cell r="H99" t="str">
            <v>CE2017</v>
          </cell>
          <cell r="I99" t="str">
            <v>SAHEL INTERNATIONAL TRADE</v>
          </cell>
          <cell r="J99" t="str">
            <v>TND</v>
          </cell>
          <cell r="K99">
            <v>25439</v>
          </cell>
          <cell r="L99">
            <v>1</v>
          </cell>
          <cell r="M99">
            <v>25439</v>
          </cell>
          <cell r="N99" t="str">
            <v>OUI</v>
          </cell>
          <cell r="O99" t="str">
            <v>Togo</v>
          </cell>
          <cell r="P99">
            <v>43591</v>
          </cell>
          <cell r="Q99">
            <v>14800</v>
          </cell>
          <cell r="R99">
            <v>2700</v>
          </cell>
          <cell r="S99">
            <v>0</v>
          </cell>
          <cell r="T99">
            <v>0</v>
          </cell>
          <cell r="U99">
            <v>17500</v>
          </cell>
          <cell r="V99" t="str">
            <v>OUI</v>
          </cell>
          <cell r="W99">
            <v>21578</v>
          </cell>
          <cell r="X99">
            <v>3861</v>
          </cell>
          <cell r="Y99">
            <v>0</v>
          </cell>
          <cell r="Z99">
            <v>0</v>
          </cell>
          <cell r="AA99">
            <v>1.4579729729729729</v>
          </cell>
          <cell r="AB99">
            <v>1.43</v>
          </cell>
          <cell r="AF99">
            <v>0</v>
          </cell>
          <cell r="AG99">
            <v>0</v>
          </cell>
          <cell r="AH99">
            <v>1.4579729729729729</v>
          </cell>
          <cell r="AI99">
            <v>1.43</v>
          </cell>
        </row>
        <row r="100">
          <cell r="D100" t="str">
            <v>FAE-19-00098</v>
          </cell>
          <cell r="E100" t="str">
            <v>98</v>
          </cell>
          <cell r="F100">
            <v>43581</v>
          </cell>
          <cell r="G100">
            <v>2019</v>
          </cell>
          <cell r="H100" t="str">
            <v>CE2178</v>
          </cell>
          <cell r="I100" t="str">
            <v>ARCADIA</v>
          </cell>
          <cell r="J100" t="str">
            <v>TND</v>
          </cell>
          <cell r="K100">
            <v>26196.400000000001</v>
          </cell>
          <cell r="L100">
            <v>1</v>
          </cell>
          <cell r="M100">
            <v>26196.400000000001</v>
          </cell>
          <cell r="N100" t="str">
            <v>OUI</v>
          </cell>
          <cell r="O100" t="str">
            <v>France</v>
          </cell>
          <cell r="P100">
            <v>43585</v>
          </cell>
          <cell r="Q100">
            <v>0</v>
          </cell>
          <cell r="R100">
            <v>8928</v>
          </cell>
          <cell r="S100">
            <v>3000</v>
          </cell>
          <cell r="T100">
            <v>3120</v>
          </cell>
          <cell r="U100">
            <v>15048</v>
          </cell>
          <cell r="V100" t="str">
            <v>OUI</v>
          </cell>
          <cell r="W100">
            <v>0</v>
          </cell>
          <cell r="X100">
            <v>16510.8</v>
          </cell>
          <cell r="Y100">
            <v>4500</v>
          </cell>
          <cell r="Z100">
            <v>5185.6000000000004</v>
          </cell>
          <cell r="AB100">
            <v>1.8493279569892471</v>
          </cell>
          <cell r="AC100">
            <v>1.5</v>
          </cell>
          <cell r="AD100">
            <v>1.6620512820512823</v>
          </cell>
          <cell r="AF100">
            <v>0</v>
          </cell>
          <cell r="AG100">
            <v>0</v>
          </cell>
          <cell r="AI100">
            <v>1.8493279569892471</v>
          </cell>
          <cell r="AJ100">
            <v>1.5</v>
          </cell>
          <cell r="AK100">
            <v>1.6620512820512823</v>
          </cell>
        </row>
        <row r="101">
          <cell r="D101" t="str">
            <v>FAE-19-00099</v>
          </cell>
          <cell r="E101" t="str">
            <v>99</v>
          </cell>
          <cell r="F101">
            <v>43581</v>
          </cell>
          <cell r="G101">
            <v>2019</v>
          </cell>
          <cell r="H101" t="str">
            <v>CE2017</v>
          </cell>
          <cell r="I101" t="str">
            <v>SAHEL INTERNATIONAL TRADE</v>
          </cell>
          <cell r="J101" t="str">
            <v>TND</v>
          </cell>
          <cell r="K101">
            <v>117789.6</v>
          </cell>
          <cell r="L101">
            <v>1</v>
          </cell>
          <cell r="M101">
            <v>117789.6</v>
          </cell>
          <cell r="N101" t="str">
            <v>OUI</v>
          </cell>
          <cell r="O101" t="str">
            <v>Togo</v>
          </cell>
          <cell r="P101">
            <v>43591</v>
          </cell>
          <cell r="Q101">
            <v>28440</v>
          </cell>
          <cell r="R101">
            <v>53400</v>
          </cell>
          <cell r="S101">
            <v>0</v>
          </cell>
          <cell r="T101">
            <v>0</v>
          </cell>
          <cell r="U101">
            <v>81840</v>
          </cell>
          <cell r="V101" t="str">
            <v>OUI</v>
          </cell>
          <cell r="W101">
            <v>41427.599999999999</v>
          </cell>
          <cell r="X101">
            <v>76362</v>
          </cell>
          <cell r="Y101">
            <v>0</v>
          </cell>
          <cell r="Z101">
            <v>0</v>
          </cell>
          <cell r="AA101">
            <v>1.4566666666666666</v>
          </cell>
          <cell r="AB101">
            <v>1.43</v>
          </cell>
          <cell r="AF101">
            <v>0</v>
          </cell>
          <cell r="AG101">
            <v>0</v>
          </cell>
          <cell r="AH101">
            <v>1.4566666666666666</v>
          </cell>
          <cell r="AI101">
            <v>1.43</v>
          </cell>
        </row>
        <row r="102">
          <cell r="D102" t="str">
            <v>FAE-19-00100</v>
          </cell>
          <cell r="E102" t="str">
            <v>100</v>
          </cell>
          <cell r="F102">
            <v>43588</v>
          </cell>
          <cell r="G102">
            <v>2019</v>
          </cell>
          <cell r="H102" t="str">
            <v>CE2001</v>
          </cell>
          <cell r="I102" t="str">
            <v>STE DE COMMERCE INTERNATIONAL</v>
          </cell>
          <cell r="J102" t="str">
            <v>TND</v>
          </cell>
          <cell r="K102">
            <v>94711.2</v>
          </cell>
          <cell r="L102">
            <v>1</v>
          </cell>
          <cell r="M102">
            <v>94711.2</v>
          </cell>
          <cell r="N102" t="str">
            <v>OUI</v>
          </cell>
          <cell r="O102" t="str">
            <v>Sierra Leone</v>
          </cell>
          <cell r="P102">
            <v>43642</v>
          </cell>
          <cell r="Q102">
            <v>44016</v>
          </cell>
          <cell r="R102">
            <v>21600</v>
          </cell>
          <cell r="S102">
            <v>0</v>
          </cell>
          <cell r="T102">
            <v>0</v>
          </cell>
          <cell r="U102">
            <v>65616</v>
          </cell>
          <cell r="V102" t="str">
            <v>OUI</v>
          </cell>
          <cell r="W102">
            <v>63823.199999999997</v>
          </cell>
          <cell r="X102">
            <v>30888</v>
          </cell>
          <cell r="Y102">
            <v>0</v>
          </cell>
          <cell r="Z102">
            <v>0</v>
          </cell>
          <cell r="AA102">
            <v>1.4500000000000002</v>
          </cell>
          <cell r="AB102">
            <v>1.43</v>
          </cell>
          <cell r="AF102">
            <v>0</v>
          </cell>
          <cell r="AG102">
            <v>0</v>
          </cell>
          <cell r="AH102">
            <v>1.4500000000000002</v>
          </cell>
          <cell r="AI102">
            <v>1.43</v>
          </cell>
        </row>
        <row r="103">
          <cell r="D103" t="str">
            <v>FAE-19-00101</v>
          </cell>
          <cell r="E103" t="str">
            <v>101</v>
          </cell>
          <cell r="F103">
            <v>43588</v>
          </cell>
          <cell r="G103">
            <v>2019</v>
          </cell>
          <cell r="H103" t="str">
            <v>CE2001</v>
          </cell>
          <cell r="I103" t="str">
            <v>STE DE COMMERCE INTERNATIONAL</v>
          </cell>
          <cell r="J103" t="str">
            <v>TND</v>
          </cell>
          <cell r="K103">
            <v>38360</v>
          </cell>
          <cell r="L103">
            <v>1</v>
          </cell>
          <cell r="M103">
            <v>38360</v>
          </cell>
          <cell r="N103" t="str">
            <v>OUI</v>
          </cell>
          <cell r="O103" t="str">
            <v>Tchad</v>
          </cell>
          <cell r="P103">
            <v>43613</v>
          </cell>
          <cell r="Q103">
            <v>0</v>
          </cell>
          <cell r="R103">
            <v>0</v>
          </cell>
          <cell r="S103">
            <v>28000</v>
          </cell>
          <cell r="T103">
            <v>0</v>
          </cell>
          <cell r="U103">
            <v>28000</v>
          </cell>
          <cell r="V103" t="str">
            <v>OUI</v>
          </cell>
          <cell r="W103">
            <v>0</v>
          </cell>
          <cell r="X103">
            <v>0</v>
          </cell>
          <cell r="Y103">
            <v>38360</v>
          </cell>
          <cell r="Z103">
            <v>0</v>
          </cell>
          <cell r="AC103">
            <v>1.37</v>
          </cell>
          <cell r="AF103">
            <v>0</v>
          </cell>
          <cell r="AG103">
            <v>0</v>
          </cell>
          <cell r="AJ103">
            <v>1.37</v>
          </cell>
        </row>
        <row r="104">
          <cell r="D104" t="str">
            <v>FAE-19-00102</v>
          </cell>
          <cell r="E104" t="str">
            <v>102</v>
          </cell>
          <cell r="F104">
            <v>43588</v>
          </cell>
          <cell r="G104">
            <v>2019</v>
          </cell>
          <cell r="H104" t="str">
            <v>CE2031</v>
          </cell>
          <cell r="I104" t="str">
            <v>GAMIL ABDELKARIM</v>
          </cell>
          <cell r="J104" t="str">
            <v>USD</v>
          </cell>
          <cell r="K104">
            <v>51758.883000000002</v>
          </cell>
          <cell r="L104">
            <v>2.9808500000000002</v>
          </cell>
          <cell r="M104">
            <v>17363.799922840801</v>
          </cell>
          <cell r="N104" t="str">
            <v>OUI</v>
          </cell>
          <cell r="O104" t="str">
            <v>Djibouti</v>
          </cell>
          <cell r="P104">
            <v>43598</v>
          </cell>
          <cell r="Q104">
            <v>1200</v>
          </cell>
          <cell r="R104">
            <v>13660</v>
          </cell>
          <cell r="S104">
            <v>12170</v>
          </cell>
          <cell r="T104">
            <v>900</v>
          </cell>
          <cell r="U104">
            <v>27930</v>
          </cell>
          <cell r="V104" t="str">
            <v>OUI</v>
          </cell>
          <cell r="W104">
            <v>1860.0504000000001</v>
          </cell>
          <cell r="X104">
            <v>20359.2055</v>
          </cell>
          <cell r="Y104">
            <v>18682.6264175</v>
          </cell>
          <cell r="Z104">
            <v>3120.9499500000002</v>
          </cell>
          <cell r="AA104">
            <v>1.5500420000000001</v>
          </cell>
          <cell r="AB104">
            <v>1.4904250000000001</v>
          </cell>
          <cell r="AC104">
            <v>1.5351377500000001</v>
          </cell>
          <cell r="AD104">
            <v>3.4677221666666669</v>
          </cell>
          <cell r="AF104">
            <v>8951.66</v>
          </cell>
          <cell r="AG104">
            <v>0.32050340136054423</v>
          </cell>
          <cell r="AH104">
            <v>1.229538598639456</v>
          </cell>
          <cell r="AI104">
            <v>1.1699215986394558</v>
          </cell>
          <cell r="AJ104">
            <v>1.2146343486394557</v>
          </cell>
          <cell r="AK104">
            <v>3.1472187653061225</v>
          </cell>
        </row>
        <row r="105">
          <cell r="D105" t="str">
            <v>FAE-19-00103</v>
          </cell>
          <cell r="E105" t="str">
            <v>103</v>
          </cell>
          <cell r="F105">
            <v>43589</v>
          </cell>
          <cell r="G105">
            <v>2019</v>
          </cell>
          <cell r="H105" t="str">
            <v>CE2178</v>
          </cell>
          <cell r="I105" t="str">
            <v>ARCADIA</v>
          </cell>
          <cell r="J105" t="str">
            <v>TND</v>
          </cell>
          <cell r="K105">
            <v>59254.656000000003</v>
          </cell>
          <cell r="L105">
            <v>1</v>
          </cell>
          <cell r="M105">
            <v>59254.656000000003</v>
          </cell>
          <cell r="N105" t="str">
            <v>OUI</v>
          </cell>
          <cell r="O105" t="str">
            <v>Arabie saoudite</v>
          </cell>
          <cell r="P105">
            <v>43595</v>
          </cell>
          <cell r="Q105">
            <v>0</v>
          </cell>
          <cell r="R105">
            <v>11289.599999999999</v>
          </cell>
          <cell r="S105">
            <v>24000</v>
          </cell>
          <cell r="T105">
            <v>1632</v>
          </cell>
          <cell r="U105">
            <v>36921.599999999999</v>
          </cell>
          <cell r="V105" t="str">
            <v>OUI</v>
          </cell>
          <cell r="W105">
            <v>0</v>
          </cell>
          <cell r="X105">
            <v>20134.656000000003</v>
          </cell>
          <cell r="Y105">
            <v>37440</v>
          </cell>
          <cell r="Z105">
            <v>1680</v>
          </cell>
          <cell r="AB105">
            <v>1.7834693877551024</v>
          </cell>
          <cell r="AC105">
            <v>1.56</v>
          </cell>
          <cell r="AD105">
            <v>1.0294117647058822</v>
          </cell>
          <cell r="AF105">
            <v>0</v>
          </cell>
          <cell r="AG105">
            <v>0</v>
          </cell>
          <cell r="AI105">
            <v>1.7834693877551024</v>
          </cell>
          <cell r="AJ105">
            <v>1.56</v>
          </cell>
          <cell r="AK105">
            <v>1.0294117647058822</v>
          </cell>
        </row>
        <row r="106">
          <cell r="D106" t="str">
            <v>FAE-19-00104</v>
          </cell>
          <cell r="E106" t="str">
            <v>104</v>
          </cell>
          <cell r="F106">
            <v>43589</v>
          </cell>
          <cell r="G106">
            <v>2019</v>
          </cell>
          <cell r="H106" t="str">
            <v>CE2017</v>
          </cell>
          <cell r="I106" t="str">
            <v>SAHEL INTERNATIONAL TRADE</v>
          </cell>
          <cell r="J106" t="str">
            <v>TND</v>
          </cell>
          <cell r="K106">
            <v>31752</v>
          </cell>
          <cell r="L106">
            <v>1</v>
          </cell>
          <cell r="M106">
            <v>31752</v>
          </cell>
          <cell r="N106" t="str">
            <v>OUI</v>
          </cell>
          <cell r="O106" t="str">
            <v>Togo</v>
          </cell>
          <cell r="P106">
            <v>43605</v>
          </cell>
          <cell r="Q106">
            <v>21600</v>
          </cell>
          <cell r="R106">
            <v>0</v>
          </cell>
          <cell r="S106">
            <v>0</v>
          </cell>
          <cell r="T106">
            <v>0</v>
          </cell>
          <cell r="U106">
            <v>21600</v>
          </cell>
          <cell r="V106" t="str">
            <v>OUI</v>
          </cell>
          <cell r="W106">
            <v>31752</v>
          </cell>
          <cell r="X106">
            <v>0</v>
          </cell>
          <cell r="Y106">
            <v>0</v>
          </cell>
          <cell r="Z106">
            <v>0</v>
          </cell>
          <cell r="AA106">
            <v>1.47</v>
          </cell>
          <cell r="AF106">
            <v>0</v>
          </cell>
          <cell r="AG106">
            <v>0</v>
          </cell>
          <cell r="AH106">
            <v>1.47</v>
          </cell>
        </row>
        <row r="107">
          <cell r="D107" t="str">
            <v>FAE-19-00105</v>
          </cell>
          <cell r="E107" t="str">
            <v>105</v>
          </cell>
          <cell r="F107">
            <v>43589</v>
          </cell>
          <cell r="G107">
            <v>2019</v>
          </cell>
          <cell r="H107" t="str">
            <v>CE2216</v>
          </cell>
          <cell r="I107" t="str">
            <v>STE ARICOM</v>
          </cell>
          <cell r="J107" t="str">
            <v>TND</v>
          </cell>
          <cell r="K107">
            <v>149040</v>
          </cell>
          <cell r="L107">
            <v>1</v>
          </cell>
          <cell r="M107">
            <v>149040</v>
          </cell>
          <cell r="N107" t="str">
            <v>OUI</v>
          </cell>
          <cell r="O107" t="str">
            <v>Burkina Faso</v>
          </cell>
          <cell r="P107">
            <v>43598</v>
          </cell>
          <cell r="Q107">
            <v>0</v>
          </cell>
          <cell r="R107">
            <v>0</v>
          </cell>
          <cell r="S107">
            <v>110400</v>
          </cell>
          <cell r="T107">
            <v>0</v>
          </cell>
          <cell r="U107">
            <v>110400</v>
          </cell>
          <cell r="V107" t="str">
            <v>OUI</v>
          </cell>
          <cell r="W107">
            <v>0</v>
          </cell>
          <cell r="X107">
            <v>0</v>
          </cell>
          <cell r="Y107">
            <v>149040</v>
          </cell>
          <cell r="Z107">
            <v>0</v>
          </cell>
          <cell r="AC107">
            <v>1.35</v>
          </cell>
          <cell r="AF107">
            <v>0</v>
          </cell>
          <cell r="AG107">
            <v>0</v>
          </cell>
          <cell r="AJ107">
            <v>1.35</v>
          </cell>
        </row>
        <row r="108">
          <cell r="D108" t="str">
            <v>FAE-19-00106</v>
          </cell>
          <cell r="E108" t="str">
            <v>106</v>
          </cell>
          <cell r="F108">
            <v>43589</v>
          </cell>
          <cell r="G108">
            <v>2019</v>
          </cell>
          <cell r="H108" t="str">
            <v>CE2165</v>
          </cell>
          <cell r="I108" t="str">
            <v>ANGSTREM TRADING</v>
          </cell>
          <cell r="J108" t="str">
            <v>USD</v>
          </cell>
          <cell r="K108">
            <v>41174.370000000003</v>
          </cell>
          <cell r="L108">
            <v>2.9836499999999999</v>
          </cell>
          <cell r="M108">
            <v>13800.000000000002</v>
          </cell>
          <cell r="N108" t="str">
            <v>OUI</v>
          </cell>
          <cell r="O108" t="str">
            <v>Russie</v>
          </cell>
          <cell r="P108">
            <v>43619</v>
          </cell>
          <cell r="Q108">
            <v>20000</v>
          </cell>
          <cell r="R108">
            <v>0</v>
          </cell>
          <cell r="S108">
            <v>0</v>
          </cell>
          <cell r="T108">
            <v>0</v>
          </cell>
          <cell r="U108">
            <v>20000</v>
          </cell>
          <cell r="V108" t="str">
            <v>OUI</v>
          </cell>
          <cell r="W108">
            <v>41174.370000000003</v>
          </cell>
          <cell r="X108">
            <v>0</v>
          </cell>
          <cell r="Y108">
            <v>0</v>
          </cell>
          <cell r="Z108">
            <v>0</v>
          </cell>
          <cell r="AA108">
            <v>2.0587185000000003</v>
          </cell>
          <cell r="AF108">
            <v>4538.0550000000003</v>
          </cell>
          <cell r="AG108">
            <v>0.22690275000000001</v>
          </cell>
          <cell r="AH108">
            <v>1.8318157500000003</v>
          </cell>
        </row>
        <row r="109">
          <cell r="D109" t="str">
            <v>FAE-19-00107</v>
          </cell>
          <cell r="E109" t="str">
            <v>107</v>
          </cell>
          <cell r="F109">
            <v>43593</v>
          </cell>
          <cell r="G109">
            <v>2019</v>
          </cell>
          <cell r="H109" t="str">
            <v>CE2079</v>
          </cell>
          <cell r="I109" t="str">
            <v>BAH MAMADOU SALIOU</v>
          </cell>
          <cell r="J109" t="str">
            <v>EUR</v>
          </cell>
          <cell r="K109">
            <v>113418.731</v>
          </cell>
          <cell r="L109">
            <v>3.3412500000000001</v>
          </cell>
          <cell r="M109">
            <v>33944.999925177704</v>
          </cell>
          <cell r="N109" t="str">
            <v>OUI</v>
          </cell>
          <cell r="O109" t="str">
            <v>Guinée</v>
          </cell>
          <cell r="P109">
            <v>43603</v>
          </cell>
          <cell r="Q109">
            <v>0</v>
          </cell>
          <cell r="R109">
            <v>63000</v>
          </cell>
          <cell r="S109">
            <v>0</v>
          </cell>
          <cell r="T109">
            <v>0</v>
          </cell>
          <cell r="U109">
            <v>63000</v>
          </cell>
          <cell r="V109" t="str">
            <v>OUI</v>
          </cell>
          <cell r="W109">
            <v>0</v>
          </cell>
          <cell r="X109">
            <v>87356.981249999997</v>
          </cell>
          <cell r="Y109">
            <v>0</v>
          </cell>
          <cell r="Z109">
            <v>0</v>
          </cell>
          <cell r="AB109">
            <v>1.38661875</v>
          </cell>
          <cell r="AF109">
            <v>30060.525000000001</v>
          </cell>
          <cell r="AG109">
            <v>0.47715119047619048</v>
          </cell>
          <cell r="AI109">
            <v>0.90946755952380953</v>
          </cell>
        </row>
        <row r="110">
          <cell r="D110" t="str">
            <v>FAE-19-00108</v>
          </cell>
          <cell r="E110" t="str">
            <v>108</v>
          </cell>
          <cell r="F110">
            <v>43593</v>
          </cell>
          <cell r="G110">
            <v>2019</v>
          </cell>
          <cell r="H110" t="str">
            <v>CE2154</v>
          </cell>
          <cell r="I110" t="str">
            <v>SODIFRAM SAS</v>
          </cell>
          <cell r="J110" t="str">
            <v>EUR</v>
          </cell>
          <cell r="K110">
            <v>47506.108</v>
          </cell>
          <cell r="L110">
            <v>3.3424499999999999</v>
          </cell>
          <cell r="M110">
            <v>14212.959954524376</v>
          </cell>
          <cell r="N110" t="str">
            <v>OUI</v>
          </cell>
          <cell r="O110" t="str">
            <v>Mayotte</v>
          </cell>
          <cell r="P110">
            <v>43608</v>
          </cell>
          <cell r="Q110">
            <v>0</v>
          </cell>
          <cell r="R110">
            <v>15984</v>
          </cell>
          <cell r="S110">
            <v>10800</v>
          </cell>
          <cell r="T110">
            <v>0</v>
          </cell>
          <cell r="U110">
            <v>26784</v>
          </cell>
          <cell r="V110" t="str">
            <v>OUI</v>
          </cell>
          <cell r="W110">
            <v>0</v>
          </cell>
          <cell r="X110">
            <v>23507.317152</v>
          </cell>
          <cell r="Y110">
            <v>15642.666000000001</v>
          </cell>
          <cell r="Z110">
            <v>0</v>
          </cell>
          <cell r="AB110">
            <v>1.4706779999999999</v>
          </cell>
          <cell r="AC110">
            <v>1.4483950000000001</v>
          </cell>
          <cell r="AF110">
            <v>10447.904</v>
          </cell>
          <cell r="AG110">
            <v>0.39008004778972521</v>
          </cell>
          <cell r="AI110">
            <v>1.0805979522102747</v>
          </cell>
          <cell r="AJ110">
            <v>1.0583149522102748</v>
          </cell>
        </row>
        <row r="111">
          <cell r="D111" t="str">
            <v>FAE-19-00109</v>
          </cell>
          <cell r="E111" t="str">
            <v>109</v>
          </cell>
          <cell r="F111">
            <v>43594</v>
          </cell>
          <cell r="G111">
            <v>2019</v>
          </cell>
          <cell r="H111" t="str">
            <v>CE2122</v>
          </cell>
          <cell r="I111" t="str">
            <v>STE OMRANE SAS</v>
          </cell>
          <cell r="J111" t="str">
            <v>EUR</v>
          </cell>
          <cell r="K111">
            <v>35151.201999999997</v>
          </cell>
          <cell r="L111">
            <v>3.3473000000000002</v>
          </cell>
          <cell r="M111">
            <v>10501.359902010574</v>
          </cell>
          <cell r="N111" t="str">
            <v>OUI</v>
          </cell>
          <cell r="O111" t="str">
            <v>France</v>
          </cell>
          <cell r="P111">
            <v>43598</v>
          </cell>
          <cell r="Q111">
            <v>0</v>
          </cell>
          <cell r="R111">
            <v>14280</v>
          </cell>
          <cell r="S111">
            <v>2400</v>
          </cell>
          <cell r="T111">
            <v>1460</v>
          </cell>
          <cell r="U111">
            <v>18140</v>
          </cell>
          <cell r="V111" t="str">
            <v>OUI</v>
          </cell>
          <cell r="W111">
            <v>0</v>
          </cell>
          <cell r="X111">
            <v>26164.371287999995</v>
          </cell>
          <cell r="Y111">
            <v>4032.8270399999997</v>
          </cell>
          <cell r="Z111">
            <v>2108.799</v>
          </cell>
          <cell r="AB111">
            <v>1.8322388857142853</v>
          </cell>
          <cell r="AC111">
            <v>1.6803446</v>
          </cell>
          <cell r="AD111">
            <v>1.4443828767123288</v>
          </cell>
          <cell r="AF111">
            <v>3925.29</v>
          </cell>
          <cell r="AG111">
            <v>0.21638864388092613</v>
          </cell>
          <cell r="AI111">
            <v>1.6158502418333591</v>
          </cell>
          <cell r="AJ111">
            <v>1.4639559561190738</v>
          </cell>
          <cell r="AK111">
            <v>1.2279942328314026</v>
          </cell>
        </row>
        <row r="112">
          <cell r="D112" t="str">
            <v>FAE-19-00110</v>
          </cell>
          <cell r="E112" t="str">
            <v>110</v>
          </cell>
          <cell r="F112">
            <v>43594</v>
          </cell>
          <cell r="G112">
            <v>2019</v>
          </cell>
          <cell r="H112" t="str">
            <v>CE2025</v>
          </cell>
          <cell r="I112" t="str">
            <v>SAWABA - GUINEE</v>
          </cell>
          <cell r="J112" t="str">
            <v>USD</v>
          </cell>
          <cell r="K112">
            <v>430252.929</v>
          </cell>
          <cell r="L112">
            <v>2.9799500000000001</v>
          </cell>
          <cell r="M112">
            <v>144382.6000436249</v>
          </cell>
          <cell r="N112" t="str">
            <v>OUI</v>
          </cell>
          <cell r="O112" t="str">
            <v>Guinée</v>
          </cell>
          <cell r="P112">
            <v>43606</v>
          </cell>
          <cell r="Q112">
            <v>42000</v>
          </cell>
          <cell r="R112">
            <v>208320</v>
          </cell>
          <cell r="S112">
            <v>0</v>
          </cell>
          <cell r="T112">
            <v>0</v>
          </cell>
          <cell r="U112">
            <v>250320</v>
          </cell>
          <cell r="V112" t="str">
            <v>OUI</v>
          </cell>
          <cell r="W112">
            <v>63741.13049999997</v>
          </cell>
          <cell r="X112">
            <v>287096.13086999999</v>
          </cell>
          <cell r="Y112">
            <v>0</v>
          </cell>
          <cell r="Z112">
            <v>0</v>
          </cell>
          <cell r="AA112">
            <v>1.5176459642857136</v>
          </cell>
          <cell r="AB112">
            <v>1.3781496297523042</v>
          </cell>
          <cell r="AF112">
            <v>89467.774999999994</v>
          </cell>
          <cell r="AG112">
            <v>0.35741361057845955</v>
          </cell>
          <cell r="AH112">
            <v>1.1602323537072541</v>
          </cell>
          <cell r="AI112">
            <v>1.0207360191738446</v>
          </cell>
        </row>
        <row r="113">
          <cell r="D113" t="str">
            <v>FAE-19-00111</v>
          </cell>
          <cell r="E113" t="str">
            <v>111</v>
          </cell>
          <cell r="F113">
            <v>43596</v>
          </cell>
          <cell r="G113">
            <v>2019</v>
          </cell>
          <cell r="H113" t="str">
            <v>CE2137</v>
          </cell>
          <cell r="I113" t="str">
            <v>TUNISIAN AFRICAN BUSINESS</v>
          </cell>
          <cell r="J113" t="str">
            <v>TND</v>
          </cell>
          <cell r="K113">
            <v>236365.92</v>
          </cell>
          <cell r="L113">
            <v>1</v>
          </cell>
          <cell r="M113">
            <v>236365.92</v>
          </cell>
          <cell r="N113" t="str">
            <v>OUI</v>
          </cell>
          <cell r="O113" t="str">
            <v>Sénégal</v>
          </cell>
          <cell r="P113">
            <v>43602</v>
          </cell>
          <cell r="Q113">
            <v>0</v>
          </cell>
          <cell r="R113">
            <v>176064</v>
          </cell>
          <cell r="S113">
            <v>0</v>
          </cell>
          <cell r="T113">
            <v>0</v>
          </cell>
          <cell r="U113">
            <v>176064</v>
          </cell>
          <cell r="V113" t="str">
            <v>OUI</v>
          </cell>
          <cell r="W113">
            <v>0</v>
          </cell>
          <cell r="X113">
            <v>236365.92</v>
          </cell>
          <cell r="Y113">
            <v>0</v>
          </cell>
          <cell r="Z113">
            <v>0</v>
          </cell>
          <cell r="AB113">
            <v>1.3425</v>
          </cell>
          <cell r="AF113">
            <v>0</v>
          </cell>
          <cell r="AG113">
            <v>0</v>
          </cell>
          <cell r="AI113">
            <v>1.3425</v>
          </cell>
        </row>
        <row r="114">
          <cell r="D114" t="str">
            <v>FAE-19-00112</v>
          </cell>
          <cell r="E114" t="str">
            <v>112</v>
          </cell>
          <cell r="F114">
            <v>43600</v>
          </cell>
          <cell r="G114">
            <v>2019</v>
          </cell>
          <cell r="H114" t="str">
            <v>CE2001</v>
          </cell>
          <cell r="I114" t="str">
            <v>STE DE COMMERCE INTERNATIONAL</v>
          </cell>
          <cell r="J114" t="str">
            <v>TND</v>
          </cell>
          <cell r="K114">
            <v>722400</v>
          </cell>
          <cell r="L114">
            <v>1</v>
          </cell>
          <cell r="M114">
            <v>722400</v>
          </cell>
          <cell r="N114" t="str">
            <v>OUI</v>
          </cell>
          <cell r="O114" t="str">
            <v>Niger</v>
          </cell>
          <cell r="P114">
            <v>43612</v>
          </cell>
          <cell r="Q114">
            <v>0</v>
          </cell>
          <cell r="R114">
            <v>0</v>
          </cell>
          <cell r="S114">
            <v>560000</v>
          </cell>
          <cell r="T114">
            <v>0</v>
          </cell>
          <cell r="U114">
            <v>560000</v>
          </cell>
          <cell r="V114" t="str">
            <v>OUI</v>
          </cell>
          <cell r="W114">
            <v>0</v>
          </cell>
          <cell r="X114">
            <v>0</v>
          </cell>
          <cell r="Y114">
            <v>722400</v>
          </cell>
          <cell r="Z114">
            <v>0</v>
          </cell>
          <cell r="AC114">
            <v>1.29</v>
          </cell>
          <cell r="AF114">
            <v>0</v>
          </cell>
          <cell r="AG114">
            <v>0</v>
          </cell>
          <cell r="AJ114">
            <v>1.29</v>
          </cell>
        </row>
        <row r="115">
          <cell r="D115" t="str">
            <v>FAE-19-00113</v>
          </cell>
          <cell r="E115" t="str">
            <v>113</v>
          </cell>
          <cell r="F115">
            <v>43605</v>
          </cell>
          <cell r="G115">
            <v>2019</v>
          </cell>
          <cell r="H115" t="str">
            <v>CE2178</v>
          </cell>
          <cell r="I115" t="str">
            <v>ARCADIA</v>
          </cell>
          <cell r="J115" t="str">
            <v>TND</v>
          </cell>
          <cell r="K115">
            <v>29600</v>
          </cell>
          <cell r="L115">
            <v>1</v>
          </cell>
          <cell r="M115">
            <v>29600</v>
          </cell>
          <cell r="N115" t="str">
            <v>OUI</v>
          </cell>
          <cell r="O115" t="str">
            <v>Angleterre</v>
          </cell>
          <cell r="P115">
            <v>43615</v>
          </cell>
          <cell r="Q115">
            <v>0</v>
          </cell>
          <cell r="R115">
            <v>20000</v>
          </cell>
          <cell r="S115">
            <v>0</v>
          </cell>
          <cell r="T115">
            <v>0</v>
          </cell>
          <cell r="U115">
            <v>20000</v>
          </cell>
          <cell r="V115" t="str">
            <v>OUI</v>
          </cell>
          <cell r="W115">
            <v>0</v>
          </cell>
          <cell r="X115">
            <v>29600</v>
          </cell>
          <cell r="Y115">
            <v>0</v>
          </cell>
          <cell r="Z115">
            <v>0</v>
          </cell>
          <cell r="AB115">
            <v>1.48</v>
          </cell>
          <cell r="AF115">
            <v>0</v>
          </cell>
          <cell r="AG115">
            <v>0</v>
          </cell>
          <cell r="AI115">
            <v>1.48</v>
          </cell>
        </row>
        <row r="116">
          <cell r="D116" t="str">
            <v>FAE-19-00114</v>
          </cell>
          <cell r="E116" t="str">
            <v>114</v>
          </cell>
          <cell r="F116">
            <v>43606</v>
          </cell>
          <cell r="G116">
            <v>2019</v>
          </cell>
          <cell r="H116" t="str">
            <v>CE2147</v>
          </cell>
          <cell r="I116" t="str">
            <v>DAVIS FOOD INGREDIENT PTY Ltd</v>
          </cell>
          <cell r="J116" t="str">
            <v>USD</v>
          </cell>
          <cell r="K116">
            <v>28940.233</v>
          </cell>
          <cell r="L116">
            <v>2.9881500000000001</v>
          </cell>
          <cell r="M116">
            <v>9685.0000836638046</v>
          </cell>
          <cell r="N116" t="str">
            <v>OUI</v>
          </cell>
          <cell r="O116" t="str">
            <v>Australie</v>
          </cell>
          <cell r="P116">
            <v>43612</v>
          </cell>
          <cell r="Q116">
            <v>8000</v>
          </cell>
          <cell r="R116">
            <v>2250</v>
          </cell>
          <cell r="S116">
            <v>0</v>
          </cell>
          <cell r="T116">
            <v>0</v>
          </cell>
          <cell r="U116">
            <v>10250</v>
          </cell>
          <cell r="V116" t="str">
            <v>OUI</v>
          </cell>
          <cell r="W116">
            <v>21275.627999999997</v>
          </cell>
          <cell r="X116">
            <v>7664.6047499999995</v>
          </cell>
          <cell r="Y116">
            <v>0</v>
          </cell>
          <cell r="Z116">
            <v>0</v>
          </cell>
          <cell r="AA116">
            <v>2.6594534999999997</v>
          </cell>
          <cell r="AB116">
            <v>3.4064909999999999</v>
          </cell>
          <cell r="AF116">
            <v>1333.4680000000001</v>
          </cell>
          <cell r="AG116">
            <v>0.13009443902439025</v>
          </cell>
          <cell r="AH116">
            <v>2.5293590609756094</v>
          </cell>
          <cell r="AI116">
            <v>3.2763965609756096</v>
          </cell>
        </row>
        <row r="117">
          <cell r="D117" t="str">
            <v>FAE-19-00115</v>
          </cell>
          <cell r="E117" t="str">
            <v>115</v>
          </cell>
          <cell r="F117">
            <v>43606</v>
          </cell>
          <cell r="G117">
            <v>2019</v>
          </cell>
          <cell r="H117" t="str">
            <v>CE2218</v>
          </cell>
          <cell r="I117" t="str">
            <v>SHARIKAT AL HAD AL AKSA</v>
          </cell>
          <cell r="J117" t="str">
            <v>USD</v>
          </cell>
          <cell r="K117">
            <v>793650.78</v>
          </cell>
          <cell r="L117">
            <v>2.9926499999999998</v>
          </cell>
          <cell r="M117">
            <v>265200</v>
          </cell>
          <cell r="N117" t="str">
            <v>OUI</v>
          </cell>
          <cell r="O117" t="str">
            <v>Libye</v>
          </cell>
          <cell r="P117">
            <v>43614</v>
          </cell>
          <cell r="Q117">
            <v>0</v>
          </cell>
          <cell r="R117">
            <v>450000</v>
          </cell>
          <cell r="S117">
            <v>60000</v>
          </cell>
          <cell r="T117">
            <v>0</v>
          </cell>
          <cell r="U117">
            <v>510000</v>
          </cell>
          <cell r="V117" t="str">
            <v>OUI</v>
          </cell>
          <cell r="W117">
            <v>0</v>
          </cell>
          <cell r="X117">
            <v>708505.1999999996</v>
          </cell>
          <cell r="Y117">
            <v>94467.36</v>
          </cell>
          <cell r="Z117">
            <v>0</v>
          </cell>
          <cell r="AB117">
            <v>1.5744559999999992</v>
          </cell>
          <cell r="AC117">
            <v>1.5744560000000001</v>
          </cell>
          <cell r="AF117">
            <v>0</v>
          </cell>
          <cell r="AG117">
            <v>0</v>
          </cell>
          <cell r="AI117">
            <v>1.5744559999999992</v>
          </cell>
          <cell r="AJ117">
            <v>1.5744560000000001</v>
          </cell>
        </row>
        <row r="118">
          <cell r="D118" t="str">
            <v>FAE-19-00116</v>
          </cell>
          <cell r="E118" t="str">
            <v>116</v>
          </cell>
          <cell r="F118">
            <v>43608</v>
          </cell>
          <cell r="G118">
            <v>2019</v>
          </cell>
          <cell r="H118" t="str">
            <v>CE2178</v>
          </cell>
          <cell r="I118" t="str">
            <v>ARCADIA</v>
          </cell>
          <cell r="J118" t="str">
            <v>TND</v>
          </cell>
          <cell r="K118">
            <v>47252.92</v>
          </cell>
          <cell r="L118">
            <v>1</v>
          </cell>
          <cell r="M118">
            <v>47252.92</v>
          </cell>
          <cell r="N118" t="str">
            <v>OUI</v>
          </cell>
          <cell r="O118" t="str">
            <v>Canada</v>
          </cell>
          <cell r="P118">
            <v>43615</v>
          </cell>
          <cell r="Q118">
            <v>0</v>
          </cell>
          <cell r="R118">
            <v>17048</v>
          </cell>
          <cell r="S118">
            <v>5300</v>
          </cell>
          <cell r="T118">
            <v>3700</v>
          </cell>
          <cell r="U118">
            <v>26048</v>
          </cell>
          <cell r="V118" t="str">
            <v>OUI</v>
          </cell>
          <cell r="W118">
            <v>0</v>
          </cell>
          <cell r="X118">
            <v>27255.919999999998</v>
          </cell>
          <cell r="Y118">
            <v>7392</v>
          </cell>
          <cell r="Z118">
            <v>12605</v>
          </cell>
          <cell r="AB118">
            <v>1.5987752229000471</v>
          </cell>
          <cell r="AC118">
            <v>1.3947169811320754</v>
          </cell>
          <cell r="AD118">
            <v>3.4067567567567569</v>
          </cell>
          <cell r="AF118">
            <v>0</v>
          </cell>
          <cell r="AG118">
            <v>0</v>
          </cell>
          <cell r="AI118">
            <v>1.5987752229000471</v>
          </cell>
          <cell r="AJ118">
            <v>1.3947169811320754</v>
          </cell>
          <cell r="AK118">
            <v>3.4067567567567569</v>
          </cell>
        </row>
        <row r="119">
          <cell r="D119" t="str">
            <v>FAE-19-00117</v>
          </cell>
          <cell r="E119" t="str">
            <v>117</v>
          </cell>
          <cell r="F119">
            <v>43608</v>
          </cell>
          <cell r="G119">
            <v>2019</v>
          </cell>
          <cell r="H119" t="str">
            <v>CE2178</v>
          </cell>
          <cell r="I119" t="str">
            <v>ARCADIA</v>
          </cell>
          <cell r="J119" t="str">
            <v>TND</v>
          </cell>
          <cell r="K119">
            <v>53088</v>
          </cell>
          <cell r="L119">
            <v>1</v>
          </cell>
          <cell r="M119">
            <v>53088</v>
          </cell>
          <cell r="N119" t="str">
            <v>OUI</v>
          </cell>
          <cell r="O119" t="str">
            <v>Japon</v>
          </cell>
          <cell r="P119">
            <v>43634</v>
          </cell>
          <cell r="Q119">
            <v>0</v>
          </cell>
          <cell r="R119">
            <v>0</v>
          </cell>
          <cell r="S119">
            <v>33600</v>
          </cell>
          <cell r="T119">
            <v>0</v>
          </cell>
          <cell r="U119">
            <v>33600</v>
          </cell>
          <cell r="V119" t="str">
            <v>OUI</v>
          </cell>
          <cell r="W119">
            <v>0</v>
          </cell>
          <cell r="X119">
            <v>0</v>
          </cell>
          <cell r="Y119">
            <v>53088</v>
          </cell>
          <cell r="Z119">
            <v>0</v>
          </cell>
          <cell r="AC119">
            <v>1.58</v>
          </cell>
          <cell r="AF119">
            <v>0</v>
          </cell>
          <cell r="AG119">
            <v>0</v>
          </cell>
          <cell r="AJ119">
            <v>1.58</v>
          </cell>
        </row>
        <row r="120">
          <cell r="D120" t="str">
            <v>FAE-19-00118</v>
          </cell>
          <cell r="E120" t="str">
            <v>118</v>
          </cell>
          <cell r="F120">
            <v>43608</v>
          </cell>
          <cell r="G120">
            <v>2019</v>
          </cell>
          <cell r="H120" t="str">
            <v>CE2178</v>
          </cell>
          <cell r="I120" t="str">
            <v>ARCADIA</v>
          </cell>
          <cell r="J120" t="str">
            <v>TND</v>
          </cell>
          <cell r="K120">
            <v>31450</v>
          </cell>
          <cell r="L120">
            <v>1</v>
          </cell>
          <cell r="M120">
            <v>31450</v>
          </cell>
          <cell r="N120" t="str">
            <v>OUI</v>
          </cell>
          <cell r="O120" t="str">
            <v>USA</v>
          </cell>
          <cell r="P120">
            <v>43616</v>
          </cell>
          <cell r="Q120">
            <v>21250</v>
          </cell>
          <cell r="R120">
            <v>0</v>
          </cell>
          <cell r="S120">
            <v>0</v>
          </cell>
          <cell r="T120">
            <v>0</v>
          </cell>
          <cell r="U120">
            <v>21250</v>
          </cell>
          <cell r="V120" t="str">
            <v>OUI</v>
          </cell>
          <cell r="W120">
            <v>31450</v>
          </cell>
          <cell r="X120">
            <v>0</v>
          </cell>
          <cell r="Y120">
            <v>0</v>
          </cell>
          <cell r="Z120">
            <v>0</v>
          </cell>
          <cell r="AA120">
            <v>1.48</v>
          </cell>
          <cell r="AF120">
            <v>0</v>
          </cell>
          <cell r="AG120">
            <v>0</v>
          </cell>
          <cell r="AH120">
            <v>1.48</v>
          </cell>
        </row>
        <row r="121">
          <cell r="D121" t="str">
            <v>FAE-19-00119</v>
          </cell>
          <cell r="E121" t="str">
            <v>119</v>
          </cell>
          <cell r="F121">
            <v>43608</v>
          </cell>
          <cell r="G121">
            <v>2019</v>
          </cell>
          <cell r="H121" t="str">
            <v>CE2178</v>
          </cell>
          <cell r="I121" t="str">
            <v>ARCADIA</v>
          </cell>
          <cell r="J121" t="str">
            <v>TND</v>
          </cell>
          <cell r="K121">
            <v>33461.616000000002</v>
          </cell>
          <cell r="L121">
            <v>1</v>
          </cell>
          <cell r="M121">
            <v>33461.616000000002</v>
          </cell>
          <cell r="N121" t="str">
            <v>OUI</v>
          </cell>
          <cell r="O121" t="str">
            <v>USA</v>
          </cell>
          <cell r="P121">
            <v>43662</v>
          </cell>
          <cell r="Q121">
            <v>0</v>
          </cell>
          <cell r="R121">
            <v>20157.599999999999</v>
          </cell>
          <cell r="S121">
            <v>0</v>
          </cell>
          <cell r="T121">
            <v>0</v>
          </cell>
          <cell r="U121">
            <v>20157.599999999999</v>
          </cell>
          <cell r="V121" t="str">
            <v>OUI</v>
          </cell>
          <cell r="W121">
            <v>0</v>
          </cell>
          <cell r="X121">
            <v>33461.616000000002</v>
          </cell>
          <cell r="Y121">
            <v>0</v>
          </cell>
          <cell r="Z121">
            <v>0</v>
          </cell>
          <cell r="AB121">
            <v>1.66</v>
          </cell>
          <cell r="AF121">
            <v>0</v>
          </cell>
          <cell r="AG121">
            <v>0</v>
          </cell>
          <cell r="AI121">
            <v>1.66</v>
          </cell>
        </row>
        <row r="122">
          <cell r="D122" t="str">
            <v>FAE-19-00120</v>
          </cell>
          <cell r="E122" t="str">
            <v>120</v>
          </cell>
          <cell r="F122">
            <v>43609</v>
          </cell>
          <cell r="G122">
            <v>2019</v>
          </cell>
          <cell r="H122" t="str">
            <v>CE2123</v>
          </cell>
          <cell r="I122" t="str">
            <v>STE AL MAJMOUA MOTTAHIDA</v>
          </cell>
          <cell r="J122" t="str">
            <v>USD</v>
          </cell>
          <cell r="K122">
            <v>234474.15400000001</v>
          </cell>
          <cell r="L122">
            <v>2.9881500000000001</v>
          </cell>
          <cell r="M122">
            <v>78467.999933068961</v>
          </cell>
          <cell r="N122" t="str">
            <v>OUI</v>
          </cell>
          <cell r="O122" t="str">
            <v>Libye</v>
          </cell>
          <cell r="P122">
            <v>43612</v>
          </cell>
          <cell r="Q122">
            <v>24000</v>
          </cell>
          <cell r="R122">
            <v>103882</v>
          </cell>
          <cell r="S122">
            <v>23318</v>
          </cell>
          <cell r="T122">
            <v>0</v>
          </cell>
          <cell r="U122">
            <v>151200</v>
          </cell>
          <cell r="V122" t="str">
            <v>OUI</v>
          </cell>
          <cell r="W122">
            <v>38726.423999999999</v>
          </cell>
          <cell r="X122">
            <v>159863.10856559998</v>
          </cell>
          <cell r="Y122">
            <v>35884.621634400006</v>
          </cell>
          <cell r="Z122">
            <v>0</v>
          </cell>
          <cell r="AA122">
            <v>1.6136010000000001</v>
          </cell>
          <cell r="AB122">
            <v>1.5388913244411926</v>
          </cell>
          <cell r="AC122">
            <v>1.5389236484432629</v>
          </cell>
          <cell r="AF122">
            <v>0</v>
          </cell>
          <cell r="AG122">
            <v>0</v>
          </cell>
          <cell r="AH122">
            <v>1.6136010000000001</v>
          </cell>
          <cell r="AI122">
            <v>1.5388913244411926</v>
          </cell>
          <cell r="AJ122">
            <v>1.5389236484432629</v>
          </cell>
          <cell r="AK122">
            <v>0</v>
          </cell>
        </row>
        <row r="123">
          <cell r="D123" t="str">
            <v>FAE-19-00121</v>
          </cell>
          <cell r="E123" t="str">
            <v>121</v>
          </cell>
          <cell r="F123">
            <v>43610</v>
          </cell>
          <cell r="G123">
            <v>2019</v>
          </cell>
          <cell r="H123" t="str">
            <v>CE2178</v>
          </cell>
          <cell r="I123" t="str">
            <v>ARCADIA</v>
          </cell>
          <cell r="J123" t="str">
            <v>TND</v>
          </cell>
          <cell r="K123">
            <v>31272.428</v>
          </cell>
          <cell r="L123">
            <v>1</v>
          </cell>
          <cell r="M123">
            <v>31272.428</v>
          </cell>
          <cell r="N123" t="str">
            <v>OUI</v>
          </cell>
          <cell r="O123" t="str">
            <v>USA</v>
          </cell>
          <cell r="P123">
            <v>43616</v>
          </cell>
          <cell r="Q123">
            <v>0</v>
          </cell>
          <cell r="R123">
            <v>0</v>
          </cell>
          <cell r="S123">
            <v>20176</v>
          </cell>
          <cell r="T123">
            <v>0</v>
          </cell>
          <cell r="U123">
            <v>20176</v>
          </cell>
          <cell r="V123" t="str">
            <v>OUI</v>
          </cell>
          <cell r="W123">
            <v>0</v>
          </cell>
          <cell r="X123">
            <v>0</v>
          </cell>
          <cell r="Y123">
            <v>31272.428</v>
          </cell>
          <cell r="Z123">
            <v>0</v>
          </cell>
          <cell r="AC123">
            <v>1.5499815622521809</v>
          </cell>
          <cell r="AF123">
            <v>0</v>
          </cell>
          <cell r="AG123">
            <v>0</v>
          </cell>
          <cell r="AJ123">
            <v>1.5499815622521809</v>
          </cell>
        </row>
        <row r="124">
          <cell r="D124" t="str">
            <v>FAE-19-00122</v>
          </cell>
          <cell r="E124" t="str">
            <v>122</v>
          </cell>
          <cell r="F124">
            <v>43616</v>
          </cell>
          <cell r="G124">
            <v>2019</v>
          </cell>
          <cell r="H124" t="str">
            <v>CE2178</v>
          </cell>
          <cell r="I124" t="str">
            <v>ARCADIA</v>
          </cell>
          <cell r="J124" t="str">
            <v>TND</v>
          </cell>
          <cell r="K124">
            <v>14485.28</v>
          </cell>
          <cell r="L124">
            <v>1</v>
          </cell>
          <cell r="M124">
            <v>14485.28</v>
          </cell>
          <cell r="N124" t="str">
            <v>OUI</v>
          </cell>
          <cell r="O124" t="str">
            <v>Marseille</v>
          </cell>
          <cell r="P124">
            <v>43624</v>
          </cell>
          <cell r="Q124">
            <v>0</v>
          </cell>
          <cell r="R124">
            <v>8016</v>
          </cell>
          <cell r="S124">
            <v>0</v>
          </cell>
          <cell r="T124">
            <v>700</v>
          </cell>
          <cell r="U124">
            <v>8716</v>
          </cell>
          <cell r="V124" t="str">
            <v>OUI</v>
          </cell>
          <cell r="W124">
            <v>0</v>
          </cell>
          <cell r="X124">
            <v>13547.28</v>
          </cell>
          <cell r="Y124">
            <v>0</v>
          </cell>
          <cell r="Z124">
            <v>938</v>
          </cell>
          <cell r="AB124">
            <v>1.6900299401197605</v>
          </cell>
          <cell r="AD124">
            <v>1.34</v>
          </cell>
          <cell r="AF124">
            <v>0</v>
          </cell>
          <cell r="AG124">
            <v>0</v>
          </cell>
          <cell r="AI124">
            <v>1.6900299401197605</v>
          </cell>
          <cell r="AK124">
            <v>1.34</v>
          </cell>
        </row>
        <row r="125">
          <cell r="D125" t="str">
            <v>FAE-19-00123</v>
          </cell>
          <cell r="E125" t="str">
            <v>123</v>
          </cell>
          <cell r="F125">
            <v>43617</v>
          </cell>
          <cell r="G125">
            <v>2019</v>
          </cell>
          <cell r="H125" t="str">
            <v>CE2001</v>
          </cell>
          <cell r="I125" t="str">
            <v>STE DE COMMERCE INTERNATIONAL</v>
          </cell>
          <cell r="J125" t="str">
            <v>TND</v>
          </cell>
          <cell r="K125">
            <v>722400</v>
          </cell>
          <cell r="L125">
            <v>1</v>
          </cell>
          <cell r="M125">
            <v>722400</v>
          </cell>
          <cell r="N125" t="str">
            <v>OUI</v>
          </cell>
          <cell r="O125" t="str">
            <v>Niger</v>
          </cell>
          <cell r="P125">
            <v>43634</v>
          </cell>
          <cell r="Q125">
            <v>0</v>
          </cell>
          <cell r="R125">
            <v>0</v>
          </cell>
          <cell r="S125">
            <v>560000</v>
          </cell>
          <cell r="T125">
            <v>0</v>
          </cell>
          <cell r="U125">
            <v>560000</v>
          </cell>
          <cell r="V125" t="str">
            <v>OUI</v>
          </cell>
          <cell r="W125">
            <v>0</v>
          </cell>
          <cell r="X125">
            <v>0</v>
          </cell>
          <cell r="Y125">
            <v>722400</v>
          </cell>
          <cell r="Z125">
            <v>0</v>
          </cell>
          <cell r="AC125">
            <v>1.29</v>
          </cell>
          <cell r="AF125">
            <v>0</v>
          </cell>
          <cell r="AG125">
            <v>0</v>
          </cell>
          <cell r="AJ125">
            <v>1.29</v>
          </cell>
        </row>
        <row r="126">
          <cell r="D126" t="str">
            <v>FAE-19-00124</v>
          </cell>
          <cell r="E126" t="str">
            <v>124</v>
          </cell>
          <cell r="F126">
            <v>43617</v>
          </cell>
          <cell r="G126">
            <v>2019</v>
          </cell>
          <cell r="H126" t="str">
            <v>CE2137</v>
          </cell>
          <cell r="I126" t="str">
            <v>TUNISIAN AFRICAN BUSINESS</v>
          </cell>
          <cell r="J126" t="str">
            <v>TND</v>
          </cell>
          <cell r="K126">
            <v>393503.04</v>
          </cell>
          <cell r="L126">
            <v>1</v>
          </cell>
          <cell r="M126">
            <v>393503.04</v>
          </cell>
          <cell r="N126" t="str">
            <v>OUI</v>
          </cell>
          <cell r="O126" t="str">
            <v>Sénégal</v>
          </cell>
          <cell r="P126">
            <v>43640</v>
          </cell>
          <cell r="Q126">
            <v>0</v>
          </cell>
          <cell r="R126">
            <v>286104</v>
          </cell>
          <cell r="S126">
            <v>0</v>
          </cell>
          <cell r="T126">
            <v>0</v>
          </cell>
          <cell r="U126">
            <v>286104</v>
          </cell>
          <cell r="V126" t="str">
            <v>OUI</v>
          </cell>
          <cell r="W126">
            <v>0</v>
          </cell>
          <cell r="X126">
            <v>393503.04</v>
          </cell>
          <cell r="Y126">
            <v>0</v>
          </cell>
          <cell r="Z126">
            <v>0</v>
          </cell>
          <cell r="AB126">
            <v>1.3753846153846154</v>
          </cell>
          <cell r="AF126">
            <v>0</v>
          </cell>
          <cell r="AG126">
            <v>0</v>
          </cell>
          <cell r="AI126">
            <v>1.3753846153846154</v>
          </cell>
        </row>
        <row r="127">
          <cell r="D127" t="str">
            <v>FAE-19-00125</v>
          </cell>
          <cell r="E127" t="str">
            <v>125</v>
          </cell>
          <cell r="F127">
            <v>43617</v>
          </cell>
          <cell r="G127">
            <v>2019</v>
          </cell>
          <cell r="H127" t="str">
            <v>CE2017</v>
          </cell>
          <cell r="I127" t="str">
            <v>SAHEL INTERNATIONAL TRADE</v>
          </cell>
          <cell r="J127" t="str">
            <v>TND</v>
          </cell>
          <cell r="K127">
            <v>31752</v>
          </cell>
          <cell r="L127">
            <v>1</v>
          </cell>
          <cell r="M127">
            <v>31752</v>
          </cell>
          <cell r="N127" t="str">
            <v>OUI</v>
          </cell>
          <cell r="O127" t="str">
            <v>Togo</v>
          </cell>
          <cell r="P127">
            <v>43628</v>
          </cell>
          <cell r="Q127">
            <v>21600</v>
          </cell>
          <cell r="R127">
            <v>0</v>
          </cell>
          <cell r="S127">
            <v>0</v>
          </cell>
          <cell r="T127">
            <v>0</v>
          </cell>
          <cell r="U127">
            <v>21600</v>
          </cell>
          <cell r="V127" t="str">
            <v>OUI</v>
          </cell>
          <cell r="W127">
            <v>31752</v>
          </cell>
          <cell r="X127">
            <v>0</v>
          </cell>
          <cell r="Y127">
            <v>0</v>
          </cell>
          <cell r="Z127">
            <v>0</v>
          </cell>
          <cell r="AA127">
            <v>1.47</v>
          </cell>
          <cell r="AF127">
            <v>0</v>
          </cell>
          <cell r="AG127">
            <v>0</v>
          </cell>
          <cell r="AH127">
            <v>1.47</v>
          </cell>
        </row>
        <row r="128">
          <cell r="D128" t="str">
            <v>FAE-19-00126</v>
          </cell>
          <cell r="E128" t="str">
            <v>126</v>
          </cell>
          <cell r="F128">
            <v>43619</v>
          </cell>
          <cell r="G128">
            <v>2019</v>
          </cell>
          <cell r="H128" t="str">
            <v>CE2017</v>
          </cell>
          <cell r="I128" t="str">
            <v>SAHEL INTERNATIONAL TRADE</v>
          </cell>
          <cell r="J128" t="str">
            <v>TND</v>
          </cell>
          <cell r="K128">
            <v>79331.28</v>
          </cell>
          <cell r="L128">
            <v>1</v>
          </cell>
          <cell r="M128">
            <v>79331.28</v>
          </cell>
          <cell r="N128" t="str">
            <v>OUI</v>
          </cell>
          <cell r="O128" t="str">
            <v>Burkina Faso</v>
          </cell>
          <cell r="P128">
            <v>43628</v>
          </cell>
          <cell r="Q128">
            <v>16560</v>
          </cell>
          <cell r="R128">
            <v>36768</v>
          </cell>
          <cell r="S128">
            <v>0</v>
          </cell>
          <cell r="T128">
            <v>0</v>
          </cell>
          <cell r="U128">
            <v>53328</v>
          </cell>
          <cell r="V128" t="str">
            <v>OUI</v>
          </cell>
          <cell r="W128">
            <v>24730.799999999999</v>
          </cell>
          <cell r="X128">
            <v>54600.480000000003</v>
          </cell>
          <cell r="Y128">
            <v>0</v>
          </cell>
          <cell r="Z128">
            <v>0</v>
          </cell>
          <cell r="AA128">
            <v>1.4934057971014492</v>
          </cell>
          <cell r="AB128">
            <v>1.4850000000000001</v>
          </cell>
          <cell r="AF128">
            <v>0</v>
          </cell>
          <cell r="AG128">
            <v>0</v>
          </cell>
          <cell r="AH128">
            <v>1.4934057971014492</v>
          </cell>
          <cell r="AI128">
            <v>1.4850000000000001</v>
          </cell>
        </row>
        <row r="129">
          <cell r="D129" t="str">
            <v>FAE-19-00127</v>
          </cell>
          <cell r="E129" t="str">
            <v>127</v>
          </cell>
          <cell r="F129">
            <v>43626</v>
          </cell>
          <cell r="G129">
            <v>2019</v>
          </cell>
          <cell r="H129" t="str">
            <v>CE2178</v>
          </cell>
          <cell r="I129" t="str">
            <v>ARCADIA</v>
          </cell>
          <cell r="J129" t="str">
            <v>TND</v>
          </cell>
          <cell r="K129">
            <v>8652</v>
          </cell>
          <cell r="L129">
            <v>1</v>
          </cell>
          <cell r="M129">
            <v>8652</v>
          </cell>
          <cell r="N129" t="str">
            <v>OUI</v>
          </cell>
          <cell r="O129" t="str">
            <v>Japon</v>
          </cell>
          <cell r="P129">
            <v>43643</v>
          </cell>
          <cell r="Q129">
            <v>4860</v>
          </cell>
          <cell r="R129">
            <v>240</v>
          </cell>
          <cell r="S129">
            <v>0</v>
          </cell>
          <cell r="T129">
            <v>0</v>
          </cell>
          <cell r="U129">
            <v>5100</v>
          </cell>
          <cell r="V129" t="str">
            <v>OUI</v>
          </cell>
          <cell r="W129">
            <v>8263.2000000000007</v>
          </cell>
          <cell r="X129">
            <v>388.8</v>
          </cell>
          <cell r="Y129">
            <v>0</v>
          </cell>
          <cell r="Z129">
            <v>0</v>
          </cell>
          <cell r="AA129">
            <v>1.7002469135802472</v>
          </cell>
          <cell r="AB129">
            <v>1.62</v>
          </cell>
          <cell r="AF129">
            <v>0</v>
          </cell>
          <cell r="AG129">
            <v>0</v>
          </cell>
          <cell r="AH129">
            <v>1.7002469135802472</v>
          </cell>
          <cell r="AI129">
            <v>1.62</v>
          </cell>
        </row>
        <row r="130">
          <cell r="D130" t="str">
            <v>FAE-19-00128</v>
          </cell>
          <cell r="E130" t="str">
            <v>128</v>
          </cell>
          <cell r="F130">
            <v>43626</v>
          </cell>
          <cell r="G130">
            <v>2019</v>
          </cell>
          <cell r="H130" t="str">
            <v>CE2219</v>
          </cell>
          <cell r="I130" t="str">
            <v>ADVENS France</v>
          </cell>
          <cell r="J130" t="str">
            <v>EUR</v>
          </cell>
          <cell r="K130">
            <v>34954.5</v>
          </cell>
          <cell r="L130">
            <v>3.3290000000000002</v>
          </cell>
          <cell r="M130">
            <v>10500</v>
          </cell>
          <cell r="N130" t="str">
            <v>OUI</v>
          </cell>
          <cell r="O130" t="str">
            <v>Gabon</v>
          </cell>
          <cell r="P130">
            <v>43637</v>
          </cell>
          <cell r="Q130">
            <v>20000</v>
          </cell>
          <cell r="R130">
            <v>0</v>
          </cell>
          <cell r="S130">
            <v>0</v>
          </cell>
          <cell r="T130">
            <v>0</v>
          </cell>
          <cell r="U130">
            <v>20000</v>
          </cell>
          <cell r="V130" t="str">
            <v>OUI</v>
          </cell>
          <cell r="W130">
            <v>34954.499999999993</v>
          </cell>
          <cell r="X130">
            <v>0</v>
          </cell>
          <cell r="Y130">
            <v>0</v>
          </cell>
          <cell r="Z130">
            <v>0</v>
          </cell>
          <cell r="AA130">
            <v>1.7477249999999995</v>
          </cell>
          <cell r="AF130">
            <v>5644.44</v>
          </cell>
          <cell r="AG130">
            <v>0.28222199999999997</v>
          </cell>
          <cell r="AH130">
            <v>1.4655029999999996</v>
          </cell>
        </row>
        <row r="131">
          <cell r="D131" t="str">
            <v>FAE-19-00129</v>
          </cell>
          <cell r="E131" t="str">
            <v>129</v>
          </cell>
          <cell r="F131">
            <v>43629</v>
          </cell>
          <cell r="G131">
            <v>2019</v>
          </cell>
          <cell r="H131" t="str">
            <v>CE2178</v>
          </cell>
          <cell r="I131" t="str">
            <v>ARCADIA</v>
          </cell>
          <cell r="J131" t="str">
            <v>TND</v>
          </cell>
          <cell r="K131">
            <v>16875.056</v>
          </cell>
          <cell r="L131">
            <v>1</v>
          </cell>
          <cell r="M131">
            <v>16875.056</v>
          </cell>
          <cell r="N131" t="str">
            <v>OUI</v>
          </cell>
          <cell r="O131" t="str">
            <v>Japon</v>
          </cell>
          <cell r="P131">
            <v>43636</v>
          </cell>
          <cell r="Q131">
            <v>0</v>
          </cell>
          <cell r="R131">
            <v>2419.1999999999998</v>
          </cell>
          <cell r="S131">
            <v>7324.8</v>
          </cell>
          <cell r="T131">
            <v>460</v>
          </cell>
          <cell r="U131">
            <v>10204</v>
          </cell>
          <cell r="V131" t="str">
            <v>OUI</v>
          </cell>
          <cell r="W131">
            <v>0</v>
          </cell>
          <cell r="X131">
            <v>3799.04</v>
          </cell>
          <cell r="Y131">
            <v>11012.376000000002</v>
          </cell>
          <cell r="Z131">
            <v>2063.64</v>
          </cell>
          <cell r="AB131">
            <v>1.5703703703703704</v>
          </cell>
          <cell r="AC131">
            <v>1.5034370904325036</v>
          </cell>
          <cell r="AD131">
            <v>4.4861739130434781</v>
          </cell>
          <cell r="AF131">
            <v>0</v>
          </cell>
          <cell r="AG131">
            <v>0</v>
          </cell>
          <cell r="AI131">
            <v>1.5703703703703704</v>
          </cell>
          <cell r="AJ131">
            <v>1.5034370904325036</v>
          </cell>
          <cell r="AK131">
            <v>4.4861739130434781</v>
          </cell>
        </row>
        <row r="132">
          <cell r="D132" t="str">
            <v>FAE-19-00130</v>
          </cell>
          <cell r="E132" t="str">
            <v>130</v>
          </cell>
          <cell r="F132">
            <v>43629</v>
          </cell>
          <cell r="G132">
            <v>2019</v>
          </cell>
          <cell r="H132" t="str">
            <v>CE2149</v>
          </cell>
          <cell r="I132" t="str">
            <v>DAVIS TRADING CO LTD</v>
          </cell>
          <cell r="J132" t="str">
            <v>USD</v>
          </cell>
          <cell r="K132">
            <v>68288.070000000007</v>
          </cell>
          <cell r="L132">
            <v>2.9396499999999999</v>
          </cell>
          <cell r="M132">
            <v>23230.000170088279</v>
          </cell>
          <cell r="N132" t="str">
            <v>OUI</v>
          </cell>
          <cell r="O132" t="str">
            <v>New Zealand</v>
          </cell>
          <cell r="P132">
            <v>43641</v>
          </cell>
          <cell r="Q132">
            <v>0</v>
          </cell>
          <cell r="R132">
            <v>19000</v>
          </cell>
          <cell r="S132">
            <v>0</v>
          </cell>
          <cell r="T132">
            <v>0</v>
          </cell>
          <cell r="U132">
            <v>19000</v>
          </cell>
          <cell r="V132" t="str">
            <v>OUI</v>
          </cell>
          <cell r="W132">
            <v>0</v>
          </cell>
          <cell r="X132">
            <v>68288.069499999998</v>
          </cell>
          <cell r="Y132">
            <v>0</v>
          </cell>
          <cell r="Z132">
            <v>0</v>
          </cell>
          <cell r="AB132">
            <v>3.5941089210526314</v>
          </cell>
          <cell r="AF132">
            <v>1300</v>
          </cell>
          <cell r="AG132">
            <v>6.8421052631578952E-2</v>
          </cell>
          <cell r="AI132">
            <v>3.5256878684210524</v>
          </cell>
        </row>
        <row r="133">
          <cell r="D133" t="str">
            <v>FAE-19-00131</v>
          </cell>
          <cell r="E133" t="str">
            <v>131</v>
          </cell>
          <cell r="F133">
            <v>43634</v>
          </cell>
          <cell r="G133">
            <v>2019</v>
          </cell>
          <cell r="H133" t="str">
            <v>CE2154</v>
          </cell>
          <cell r="I133" t="str">
            <v>SODIFRAM SAS</v>
          </cell>
          <cell r="J133" t="str">
            <v>EUR</v>
          </cell>
          <cell r="K133">
            <v>47545.749000000003</v>
          </cell>
          <cell r="L133">
            <v>3.3199000000000001</v>
          </cell>
          <cell r="M133">
            <v>14321.44010361758</v>
          </cell>
          <cell r="N133" t="str">
            <v>OUI</v>
          </cell>
          <cell r="O133" t="str">
            <v>Mayotte</v>
          </cell>
          <cell r="P133">
            <v>43637</v>
          </cell>
          <cell r="Q133">
            <v>0</v>
          </cell>
          <cell r="R133">
            <v>18576</v>
          </cell>
          <cell r="S133">
            <v>8400</v>
          </cell>
          <cell r="T133">
            <v>0</v>
          </cell>
          <cell r="U133">
            <v>26976</v>
          </cell>
          <cell r="V133" t="str">
            <v>OUI</v>
          </cell>
          <cell r="W133">
            <v>0</v>
          </cell>
          <cell r="X133">
            <v>27135.003456000002</v>
          </cell>
          <cell r="Y133">
            <v>12110.995200000001</v>
          </cell>
          <cell r="Z133">
            <v>0</v>
          </cell>
          <cell r="AB133">
            <v>1.4607560000000002</v>
          </cell>
          <cell r="AC133">
            <v>1.4417851428571431</v>
          </cell>
          <cell r="AF133">
            <v>9857.3009999999995</v>
          </cell>
          <cell r="AG133">
            <v>0.36541003113879</v>
          </cell>
          <cell r="AI133">
            <v>1.0953459688612102</v>
          </cell>
          <cell r="AJ133">
            <v>1.0763751117183531</v>
          </cell>
        </row>
        <row r="134">
          <cell r="D134" t="str">
            <v>FAE-19-00132</v>
          </cell>
          <cell r="E134" t="str">
            <v>132</v>
          </cell>
          <cell r="F134">
            <v>43634</v>
          </cell>
          <cell r="G134">
            <v>2019</v>
          </cell>
          <cell r="H134" t="str">
            <v>CE2200</v>
          </cell>
          <cell r="I134" t="str">
            <v>MAMUDOU BAH T/A TEDOUGNAL FARM</v>
          </cell>
          <cell r="J134" t="str">
            <v>USD</v>
          </cell>
          <cell r="K134">
            <v>117093.796</v>
          </cell>
          <cell r="L134">
            <v>2.9268999999999998</v>
          </cell>
          <cell r="M134">
            <v>40006.080153062969</v>
          </cell>
          <cell r="N134" t="str">
            <v>OUI</v>
          </cell>
          <cell r="O134" t="str">
            <v>Gambie</v>
          </cell>
          <cell r="P134">
            <v>43640</v>
          </cell>
          <cell r="Q134">
            <v>22008</v>
          </cell>
          <cell r="R134">
            <v>44208</v>
          </cell>
          <cell r="S134">
            <v>0</v>
          </cell>
          <cell r="T134">
            <v>0</v>
          </cell>
          <cell r="U134">
            <v>66216</v>
          </cell>
          <cell r="V134" t="str">
            <v>OUI</v>
          </cell>
          <cell r="W134">
            <v>33495.911904000001</v>
          </cell>
          <cell r="X134">
            <v>63402.273647999995</v>
          </cell>
          <cell r="Y134">
            <v>0</v>
          </cell>
          <cell r="Z134">
            <v>0</v>
          </cell>
          <cell r="AA134">
            <v>1.5219880000000001</v>
          </cell>
          <cell r="AB134">
            <v>1.4341809999999999</v>
          </cell>
          <cell r="AF134">
            <v>24243.367999999999</v>
          </cell>
          <cell r="AG134">
            <v>0.3661255285731545</v>
          </cell>
          <cell r="AH134">
            <v>1.1558624714268455</v>
          </cell>
          <cell r="AI134">
            <v>1.0680554714268453</v>
          </cell>
        </row>
        <row r="135">
          <cell r="D135" t="str">
            <v>FAE-19-00133</v>
          </cell>
          <cell r="E135" t="str">
            <v>133</v>
          </cell>
          <cell r="F135">
            <v>43635</v>
          </cell>
          <cell r="G135">
            <v>2019</v>
          </cell>
          <cell r="H135" t="str">
            <v>CE2220</v>
          </cell>
          <cell r="I135" t="str">
            <v>MAHARA ALAMIA FOR IMP EXP FOOD</v>
          </cell>
          <cell r="J135" t="str">
            <v>USD</v>
          </cell>
          <cell r="K135">
            <v>223907.85</v>
          </cell>
          <cell r="L135">
            <v>2.9268999999999998</v>
          </cell>
          <cell r="M135">
            <v>76500</v>
          </cell>
          <cell r="N135" t="str">
            <v>OUI</v>
          </cell>
          <cell r="O135" t="str">
            <v>Libye</v>
          </cell>
          <cell r="P135">
            <v>43640</v>
          </cell>
          <cell r="Q135">
            <v>0</v>
          </cell>
          <cell r="R135">
            <v>135600</v>
          </cell>
          <cell r="S135">
            <v>14400</v>
          </cell>
          <cell r="T135">
            <v>0</v>
          </cell>
          <cell r="U135">
            <v>150000</v>
          </cell>
          <cell r="V135" t="str">
            <v>OUI</v>
          </cell>
          <cell r="W135">
            <v>0</v>
          </cell>
          <cell r="X135">
            <v>202412.69640000004</v>
          </cell>
          <cell r="Y135">
            <v>21495.153600000005</v>
          </cell>
          <cell r="Z135">
            <v>0</v>
          </cell>
          <cell r="AB135">
            <v>1.4927190000000004</v>
          </cell>
          <cell r="AC135">
            <v>1.4927190000000004</v>
          </cell>
          <cell r="AF135">
            <v>0</v>
          </cell>
          <cell r="AG135">
            <v>0</v>
          </cell>
          <cell r="AI135">
            <v>1.4927190000000004</v>
          </cell>
          <cell r="AJ135">
            <v>1.4927190000000004</v>
          </cell>
        </row>
        <row r="136">
          <cell r="D136" t="str">
            <v>FAE-19-00134</v>
          </cell>
          <cell r="E136" t="str">
            <v>134</v>
          </cell>
          <cell r="F136">
            <v>43637</v>
          </cell>
          <cell r="G136">
            <v>2019</v>
          </cell>
          <cell r="H136" t="str">
            <v>CE2017</v>
          </cell>
          <cell r="I136" t="str">
            <v>SAHEL INTERNATIONAL TRADE</v>
          </cell>
          <cell r="J136" t="str">
            <v>TND</v>
          </cell>
          <cell r="K136">
            <v>426510</v>
          </cell>
          <cell r="L136">
            <v>1</v>
          </cell>
          <cell r="M136">
            <v>426510</v>
          </cell>
          <cell r="N136" t="str">
            <v>OUI</v>
          </cell>
          <cell r="O136" t="str">
            <v>Niger</v>
          </cell>
          <cell r="P136">
            <v>43611</v>
          </cell>
          <cell r="Q136">
            <v>0</v>
          </cell>
          <cell r="R136">
            <v>162000</v>
          </cell>
          <cell r="S136">
            <v>168000</v>
          </cell>
          <cell r="T136">
            <v>0</v>
          </cell>
          <cell r="U136">
            <v>330000</v>
          </cell>
          <cell r="V136" t="str">
            <v>OUI</v>
          </cell>
          <cell r="W136">
            <v>0</v>
          </cell>
          <cell r="X136">
            <v>209790</v>
          </cell>
          <cell r="Y136">
            <v>216720</v>
          </cell>
          <cell r="Z136">
            <v>0</v>
          </cell>
          <cell r="AB136">
            <v>1.2949999999999999</v>
          </cell>
          <cell r="AC136">
            <v>1.29</v>
          </cell>
          <cell r="AF136">
            <v>0</v>
          </cell>
          <cell r="AG136">
            <v>0</v>
          </cell>
          <cell r="AI136">
            <v>1.2949999999999999</v>
          </cell>
          <cell r="AJ136">
            <v>1.29</v>
          </cell>
        </row>
        <row r="137">
          <cell r="D137" t="str">
            <v>FAE-19-00135</v>
          </cell>
          <cell r="E137" t="str">
            <v>135</v>
          </cell>
          <cell r="F137">
            <v>43637</v>
          </cell>
          <cell r="G137">
            <v>2019</v>
          </cell>
          <cell r="H137" t="str">
            <v>CE2001</v>
          </cell>
          <cell r="I137" t="str">
            <v>STE DE COMMERCE INTERNATIONAL</v>
          </cell>
          <cell r="J137" t="str">
            <v>TND</v>
          </cell>
          <cell r="K137">
            <v>361200</v>
          </cell>
          <cell r="L137">
            <v>1</v>
          </cell>
          <cell r="M137">
            <v>361200</v>
          </cell>
          <cell r="N137" t="str">
            <v>OUI</v>
          </cell>
          <cell r="O137" t="str">
            <v>Niger</v>
          </cell>
          <cell r="P137">
            <v>43677</v>
          </cell>
          <cell r="Q137">
            <v>0</v>
          </cell>
          <cell r="R137">
            <v>0</v>
          </cell>
          <cell r="S137">
            <v>280000</v>
          </cell>
          <cell r="T137">
            <v>0</v>
          </cell>
          <cell r="U137">
            <v>280000</v>
          </cell>
          <cell r="V137" t="str">
            <v>OUI</v>
          </cell>
          <cell r="W137">
            <v>0</v>
          </cell>
          <cell r="X137">
            <v>0</v>
          </cell>
          <cell r="Y137">
            <v>361200</v>
          </cell>
          <cell r="Z137">
            <v>0</v>
          </cell>
          <cell r="AC137">
            <v>1.29</v>
          </cell>
          <cell r="AF137">
            <v>0</v>
          </cell>
          <cell r="AG137">
            <v>0</v>
          </cell>
          <cell r="AJ137">
            <v>1.29</v>
          </cell>
        </row>
        <row r="138">
          <cell r="D138" t="str">
            <v>FAE-19-00136</v>
          </cell>
          <cell r="E138" t="str">
            <v>136</v>
          </cell>
          <cell r="F138">
            <v>43637</v>
          </cell>
          <cell r="G138">
            <v>2019</v>
          </cell>
          <cell r="H138" t="str">
            <v>CE2169</v>
          </cell>
          <cell r="I138" t="str">
            <v>RAMMAL ORIGINAL</v>
          </cell>
          <cell r="J138" t="str">
            <v>USD</v>
          </cell>
          <cell r="K138">
            <v>45676.858</v>
          </cell>
          <cell r="L138">
            <v>2.8696000000000002</v>
          </cell>
          <cell r="M138">
            <v>15917.5</v>
          </cell>
          <cell r="N138" t="str">
            <v>OUI</v>
          </cell>
          <cell r="O138" t="str">
            <v>Liban</v>
          </cell>
          <cell r="P138">
            <v>43679</v>
          </cell>
          <cell r="Q138">
            <v>0</v>
          </cell>
          <cell r="R138">
            <v>0</v>
          </cell>
          <cell r="S138">
            <v>0</v>
          </cell>
          <cell r="T138">
            <v>11750</v>
          </cell>
          <cell r="U138">
            <v>11750</v>
          </cell>
          <cell r="V138" t="str">
            <v>OUI</v>
          </cell>
          <cell r="W138">
            <v>0</v>
          </cell>
          <cell r="X138">
            <v>0</v>
          </cell>
          <cell r="Y138">
            <v>0</v>
          </cell>
          <cell r="Z138">
            <v>45676.858</v>
          </cell>
          <cell r="AD138">
            <v>3.8873921702127658</v>
          </cell>
          <cell r="AF138">
            <v>850</v>
          </cell>
          <cell r="AG138">
            <v>7.2340425531914887E-2</v>
          </cell>
          <cell r="AK138">
            <v>3.8150517446808507</v>
          </cell>
        </row>
        <row r="139">
          <cell r="D139" t="str">
            <v>FAE-19-00137</v>
          </cell>
          <cell r="E139" t="str">
            <v>137</v>
          </cell>
          <cell r="F139">
            <v>43641</v>
          </cell>
          <cell r="G139">
            <v>2019</v>
          </cell>
          <cell r="H139" t="str">
            <v>CE2017</v>
          </cell>
          <cell r="I139" t="str">
            <v>SAHEL INTERNATIONAL TRADE</v>
          </cell>
          <cell r="J139" t="str">
            <v>TND</v>
          </cell>
          <cell r="K139">
            <v>565215</v>
          </cell>
          <cell r="L139">
            <v>1</v>
          </cell>
          <cell r="M139">
            <v>565215</v>
          </cell>
          <cell r="N139" t="str">
            <v>OUI</v>
          </cell>
          <cell r="O139" t="str">
            <v>Niger</v>
          </cell>
          <cell r="P139">
            <v>43649</v>
          </cell>
          <cell r="Q139">
            <v>0</v>
          </cell>
          <cell r="R139">
            <v>297000</v>
          </cell>
          <cell r="S139">
            <v>140000</v>
          </cell>
          <cell r="T139">
            <v>0</v>
          </cell>
          <cell r="U139">
            <v>437000</v>
          </cell>
          <cell r="V139" t="str">
            <v>OUI</v>
          </cell>
          <cell r="W139">
            <v>0</v>
          </cell>
          <cell r="X139">
            <v>384615</v>
          </cell>
          <cell r="Y139">
            <v>180600</v>
          </cell>
          <cell r="Z139">
            <v>0</v>
          </cell>
          <cell r="AB139">
            <v>1.2949999999999999</v>
          </cell>
          <cell r="AC139">
            <v>1.29</v>
          </cell>
          <cell r="AF139">
            <v>0</v>
          </cell>
          <cell r="AG139">
            <v>0</v>
          </cell>
          <cell r="AI139">
            <v>1.2949999999999999</v>
          </cell>
          <cell r="AJ139">
            <v>1.29</v>
          </cell>
        </row>
        <row r="140">
          <cell r="D140" t="str">
            <v>FAE-19-00138</v>
          </cell>
          <cell r="E140" t="str">
            <v>138</v>
          </cell>
          <cell r="F140">
            <v>43641</v>
          </cell>
          <cell r="G140">
            <v>2019</v>
          </cell>
          <cell r="H140" t="str">
            <v>CE2221</v>
          </cell>
          <cell r="I140" t="str">
            <v>STE AL BADR</v>
          </cell>
          <cell r="J140" t="str">
            <v>TND</v>
          </cell>
          <cell r="K140">
            <v>85248</v>
          </cell>
          <cell r="L140">
            <v>1</v>
          </cell>
          <cell r="M140">
            <v>85248</v>
          </cell>
          <cell r="N140" t="str">
            <v>OUI</v>
          </cell>
          <cell r="O140" t="str">
            <v>Sénégal</v>
          </cell>
          <cell r="P140">
            <v>43697</v>
          </cell>
          <cell r="Q140">
            <v>57600</v>
          </cell>
          <cell r="R140">
            <v>0</v>
          </cell>
          <cell r="S140">
            <v>0</v>
          </cell>
          <cell r="T140">
            <v>0</v>
          </cell>
          <cell r="U140">
            <v>57600</v>
          </cell>
          <cell r="V140" t="str">
            <v>OUI</v>
          </cell>
          <cell r="W140">
            <v>85248</v>
          </cell>
          <cell r="X140">
            <v>0</v>
          </cell>
          <cell r="Y140">
            <v>0</v>
          </cell>
          <cell r="Z140">
            <v>0</v>
          </cell>
          <cell r="AA140">
            <v>1.48</v>
          </cell>
          <cell r="AF140">
            <v>0</v>
          </cell>
          <cell r="AG140">
            <v>0</v>
          </cell>
          <cell r="AH140">
            <v>1.48</v>
          </cell>
        </row>
        <row r="141">
          <cell r="D141" t="str">
            <v>FAE-19-00139</v>
          </cell>
          <cell r="E141" t="str">
            <v>139</v>
          </cell>
          <cell r="F141">
            <v>43641</v>
          </cell>
          <cell r="G141">
            <v>2019</v>
          </cell>
          <cell r="H141" t="str">
            <v>CE2079</v>
          </cell>
          <cell r="I141" t="str">
            <v>BAH MAMADOU SALIOU</v>
          </cell>
          <cell r="J141" t="str">
            <v>EUR</v>
          </cell>
          <cell r="K141">
            <v>106290.00539999999</v>
          </cell>
          <cell r="L141">
            <v>3.2753999999999999</v>
          </cell>
          <cell r="M141">
            <v>32451</v>
          </cell>
          <cell r="N141" t="str">
            <v>OUI</v>
          </cell>
          <cell r="O141" t="str">
            <v>Guinée</v>
          </cell>
          <cell r="P141">
            <v>43647</v>
          </cell>
          <cell r="Q141">
            <v>0</v>
          </cell>
          <cell r="R141">
            <v>59400</v>
          </cell>
          <cell r="S141">
            <v>0</v>
          </cell>
          <cell r="T141">
            <v>0</v>
          </cell>
          <cell r="U141">
            <v>59400</v>
          </cell>
          <cell r="V141" t="str">
            <v>OUI</v>
          </cell>
          <cell r="W141">
            <v>0</v>
          </cell>
          <cell r="X141">
            <v>80741.885400000014</v>
          </cell>
          <cell r="Y141">
            <v>0</v>
          </cell>
          <cell r="Z141">
            <v>0</v>
          </cell>
          <cell r="AB141">
            <v>1.3592910000000002</v>
          </cell>
          <cell r="AF141">
            <v>29286.99</v>
          </cell>
          <cell r="AG141">
            <v>0.49304696969696971</v>
          </cell>
          <cell r="AI141">
            <v>0.86624403030303054</v>
          </cell>
        </row>
        <row r="142">
          <cell r="D142" t="str">
            <v>FAE-19-00140</v>
          </cell>
          <cell r="E142" t="str">
            <v>140</v>
          </cell>
          <cell r="F142">
            <v>43641</v>
          </cell>
          <cell r="G142">
            <v>2019</v>
          </cell>
          <cell r="H142" t="str">
            <v>CE2025</v>
          </cell>
          <cell r="I142" t="str">
            <v>SAWABA - GUINEE</v>
          </cell>
          <cell r="J142" t="str">
            <v>USD</v>
          </cell>
          <cell r="K142">
            <v>348446.20799999998</v>
          </cell>
          <cell r="L142">
            <v>2.8864000000000001</v>
          </cell>
          <cell r="M142">
            <v>120720</v>
          </cell>
          <cell r="N142" t="str">
            <v>OUI</v>
          </cell>
          <cell r="O142" t="str">
            <v>Guinée</v>
          </cell>
          <cell r="P142">
            <v>43655</v>
          </cell>
          <cell r="Q142">
            <v>12000</v>
          </cell>
          <cell r="R142">
            <v>192000</v>
          </cell>
          <cell r="S142">
            <v>0</v>
          </cell>
          <cell r="T142">
            <v>0</v>
          </cell>
          <cell r="U142">
            <v>204000</v>
          </cell>
          <cell r="V142" t="str">
            <v>OUI</v>
          </cell>
          <cell r="W142">
            <v>17664.768000000004</v>
          </cell>
          <cell r="X142">
            <v>262373.75999999995</v>
          </cell>
          <cell r="Y142">
            <v>0</v>
          </cell>
          <cell r="Z142">
            <v>0</v>
          </cell>
          <cell r="AA142">
            <v>1.4720640000000003</v>
          </cell>
          <cell r="AB142">
            <v>1.3665299999999998</v>
          </cell>
          <cell r="AF142">
            <v>77669.34</v>
          </cell>
          <cell r="AG142">
            <v>0.3807320588235294</v>
          </cell>
          <cell r="AH142">
            <v>1.0913319411764708</v>
          </cell>
          <cell r="AI142">
            <v>0.98579794117647035</v>
          </cell>
        </row>
        <row r="143">
          <cell r="D143" t="str">
            <v>FAE-19-00141</v>
          </cell>
          <cell r="E143" t="str">
            <v>141</v>
          </cell>
          <cell r="F143">
            <v>43641</v>
          </cell>
          <cell r="G143">
            <v>2019</v>
          </cell>
          <cell r="H143" t="str">
            <v>CE2053</v>
          </cell>
          <cell r="I143" t="str">
            <v>ETS KASSO IMPORT EXPORT</v>
          </cell>
          <cell r="J143" t="str">
            <v>EUR</v>
          </cell>
          <cell r="K143">
            <v>151004.304</v>
          </cell>
          <cell r="L143">
            <v>3.2515999999999998</v>
          </cell>
          <cell r="M143">
            <v>46440</v>
          </cell>
          <cell r="N143" t="str">
            <v>OUI</v>
          </cell>
          <cell r="O143" t="str">
            <v>Niger</v>
          </cell>
          <cell r="P143">
            <v>43656</v>
          </cell>
          <cell r="Q143">
            <v>0</v>
          </cell>
          <cell r="R143">
            <v>0</v>
          </cell>
          <cell r="S143">
            <v>108000</v>
          </cell>
          <cell r="T143">
            <v>0</v>
          </cell>
          <cell r="U143">
            <v>108000</v>
          </cell>
          <cell r="V143" t="str">
            <v>OUI</v>
          </cell>
          <cell r="W143">
            <v>0</v>
          </cell>
          <cell r="X143">
            <v>0</v>
          </cell>
          <cell r="Y143">
            <v>151004.304</v>
          </cell>
          <cell r="Z143">
            <v>0</v>
          </cell>
          <cell r="AC143">
            <v>1.398188</v>
          </cell>
          <cell r="AF143">
            <v>17342.5</v>
          </cell>
          <cell r="AG143">
            <v>0.1605787037037037</v>
          </cell>
          <cell r="AJ143">
            <v>1.2376092962962963</v>
          </cell>
        </row>
        <row r="144">
          <cell r="D144" t="str">
            <v>FAE-19-00142</v>
          </cell>
          <cell r="E144" t="str">
            <v>142</v>
          </cell>
          <cell r="F144">
            <v>43641</v>
          </cell>
          <cell r="G144">
            <v>2019</v>
          </cell>
          <cell r="H144" t="str">
            <v>CE2053</v>
          </cell>
          <cell r="I144" t="str">
            <v>ETS KASSO IMPORT EXPORT</v>
          </cell>
          <cell r="J144" t="str">
            <v>EUR</v>
          </cell>
          <cell r="K144">
            <v>151004.304</v>
          </cell>
          <cell r="L144">
            <v>3.2515999999999998</v>
          </cell>
          <cell r="M144">
            <v>46440</v>
          </cell>
          <cell r="N144" t="str">
            <v>OUI</v>
          </cell>
          <cell r="O144" t="str">
            <v>Niger</v>
          </cell>
          <cell r="P144">
            <v>43657</v>
          </cell>
          <cell r="Q144">
            <v>0</v>
          </cell>
          <cell r="R144">
            <v>0</v>
          </cell>
          <cell r="S144">
            <v>108000</v>
          </cell>
          <cell r="T144">
            <v>0</v>
          </cell>
          <cell r="U144">
            <v>108000</v>
          </cell>
          <cell r="V144" t="str">
            <v>OUI</v>
          </cell>
          <cell r="W144">
            <v>0</v>
          </cell>
          <cell r="X144">
            <v>0</v>
          </cell>
          <cell r="Y144">
            <v>151004.304</v>
          </cell>
          <cell r="Z144">
            <v>0</v>
          </cell>
          <cell r="AC144">
            <v>1.398188</v>
          </cell>
          <cell r="AF144">
            <v>17342.5</v>
          </cell>
          <cell r="AG144">
            <v>0.1605787037037037</v>
          </cell>
          <cell r="AJ144">
            <v>1.2376092962962963</v>
          </cell>
        </row>
        <row r="145">
          <cell r="D145" t="str">
            <v>FAE-19-00143</v>
          </cell>
          <cell r="E145" t="str">
            <v>143</v>
          </cell>
          <cell r="F145">
            <v>43641</v>
          </cell>
          <cell r="G145">
            <v>2019</v>
          </cell>
          <cell r="H145" t="str">
            <v>CE2053</v>
          </cell>
          <cell r="I145" t="str">
            <v>ETS KASSO IMPORT EXPORT</v>
          </cell>
          <cell r="J145" t="str">
            <v>EUR</v>
          </cell>
          <cell r="K145">
            <v>150570.09</v>
          </cell>
          <cell r="L145">
            <v>3.2422499999999999</v>
          </cell>
          <cell r="M145">
            <v>46440</v>
          </cell>
          <cell r="N145" t="str">
            <v>OUI</v>
          </cell>
          <cell r="O145" t="str">
            <v>Niger</v>
          </cell>
          <cell r="P145">
            <v>43658</v>
          </cell>
          <cell r="Q145">
            <v>0</v>
          </cell>
          <cell r="R145">
            <v>0</v>
          </cell>
          <cell r="S145">
            <v>108000</v>
          </cell>
          <cell r="T145">
            <v>0</v>
          </cell>
          <cell r="U145">
            <v>108000</v>
          </cell>
          <cell r="V145" t="str">
            <v>OUI</v>
          </cell>
          <cell r="W145">
            <v>0</v>
          </cell>
          <cell r="X145">
            <v>0</v>
          </cell>
          <cell r="Y145">
            <v>150570.09</v>
          </cell>
          <cell r="Z145">
            <v>0</v>
          </cell>
          <cell r="AC145">
            <v>1.3941675</v>
          </cell>
          <cell r="AF145">
            <v>17342.5</v>
          </cell>
          <cell r="AG145">
            <v>0.1605787037037037</v>
          </cell>
          <cell r="AJ145">
            <v>1.2335887962962964</v>
          </cell>
        </row>
        <row r="146">
          <cell r="D146" t="str">
            <v>FAE-19-00144</v>
          </cell>
          <cell r="E146" t="str">
            <v>144</v>
          </cell>
          <cell r="F146">
            <v>43643</v>
          </cell>
          <cell r="G146">
            <v>2019</v>
          </cell>
          <cell r="H146" t="str">
            <v>CE2137</v>
          </cell>
          <cell r="I146" t="str">
            <v>TUNISIAN AFRICAN BUSINESS</v>
          </cell>
          <cell r="J146" t="str">
            <v>TND</v>
          </cell>
          <cell r="K146">
            <v>422553.59999999998</v>
          </cell>
          <cell r="L146">
            <v>1</v>
          </cell>
          <cell r="M146">
            <v>422553.59999999998</v>
          </cell>
          <cell r="N146" t="str">
            <v>OUI</v>
          </cell>
          <cell r="O146" t="str">
            <v>Sénégal</v>
          </cell>
          <cell r="P146">
            <v>43655</v>
          </cell>
          <cell r="Q146">
            <v>0</v>
          </cell>
          <cell r="R146">
            <v>308112</v>
          </cell>
          <cell r="S146">
            <v>0</v>
          </cell>
          <cell r="T146">
            <v>0</v>
          </cell>
          <cell r="U146">
            <v>308112</v>
          </cell>
          <cell r="V146" t="str">
            <v>OUI</v>
          </cell>
          <cell r="W146">
            <v>0</v>
          </cell>
          <cell r="X146">
            <v>422553.59999999998</v>
          </cell>
          <cell r="Y146">
            <v>0</v>
          </cell>
          <cell r="Z146">
            <v>0</v>
          </cell>
          <cell r="AB146">
            <v>1.3714285714285714</v>
          </cell>
          <cell r="AF146">
            <v>0</v>
          </cell>
          <cell r="AG146">
            <v>0</v>
          </cell>
          <cell r="AI146">
            <v>1.3714285714285714</v>
          </cell>
        </row>
        <row r="147">
          <cell r="D147" t="str">
            <v>FAE-19-00145</v>
          </cell>
          <cell r="E147" t="str">
            <v>145</v>
          </cell>
          <cell r="F147">
            <v>43647</v>
          </cell>
          <cell r="G147">
            <v>2019</v>
          </cell>
          <cell r="H147" t="str">
            <v>CE2178</v>
          </cell>
          <cell r="I147" t="str">
            <v>ARCADIA</v>
          </cell>
          <cell r="J147" t="str">
            <v>TND</v>
          </cell>
          <cell r="K147">
            <v>31450</v>
          </cell>
          <cell r="L147">
            <v>1</v>
          </cell>
          <cell r="M147">
            <v>31450</v>
          </cell>
          <cell r="N147" t="str">
            <v>OUI</v>
          </cell>
          <cell r="O147" t="str">
            <v>USA</v>
          </cell>
          <cell r="P147">
            <v>43650</v>
          </cell>
          <cell r="Q147">
            <v>21250</v>
          </cell>
          <cell r="R147">
            <v>0</v>
          </cell>
          <cell r="S147">
            <v>0</v>
          </cell>
          <cell r="T147">
            <v>0</v>
          </cell>
          <cell r="U147">
            <v>21250</v>
          </cell>
          <cell r="V147" t="str">
            <v>OUI</v>
          </cell>
          <cell r="W147">
            <v>31450</v>
          </cell>
          <cell r="X147">
            <v>0</v>
          </cell>
          <cell r="Y147">
            <v>0</v>
          </cell>
          <cell r="Z147">
            <v>0</v>
          </cell>
          <cell r="AA147">
            <v>1.48</v>
          </cell>
          <cell r="AF147">
            <v>0</v>
          </cell>
          <cell r="AG147">
            <v>0</v>
          </cell>
          <cell r="AH147">
            <v>1.48</v>
          </cell>
        </row>
        <row r="148">
          <cell r="D148" t="str">
            <v>FAE-19-00146</v>
          </cell>
          <cell r="E148" t="str">
            <v>146</v>
          </cell>
          <cell r="F148">
            <v>43647</v>
          </cell>
          <cell r="G148">
            <v>2019</v>
          </cell>
          <cell r="H148" t="str">
            <v>CE2178</v>
          </cell>
          <cell r="I148" t="str">
            <v>ARCADIA</v>
          </cell>
          <cell r="J148" t="str">
            <v>TND</v>
          </cell>
          <cell r="K148">
            <v>32800</v>
          </cell>
          <cell r="L148">
            <v>1</v>
          </cell>
          <cell r="M148">
            <v>32800</v>
          </cell>
          <cell r="N148" t="str">
            <v>OUI</v>
          </cell>
          <cell r="O148" t="str">
            <v>Angleterre</v>
          </cell>
          <cell r="P148">
            <v>43651</v>
          </cell>
          <cell r="Q148">
            <v>0</v>
          </cell>
          <cell r="R148">
            <v>20000</v>
          </cell>
          <cell r="S148">
            <v>0</v>
          </cell>
          <cell r="T148">
            <v>0</v>
          </cell>
          <cell r="U148">
            <v>20000</v>
          </cell>
          <cell r="V148" t="str">
            <v>OUI</v>
          </cell>
          <cell r="W148">
            <v>0</v>
          </cell>
          <cell r="X148">
            <v>32800</v>
          </cell>
          <cell r="Y148">
            <v>0</v>
          </cell>
          <cell r="Z148">
            <v>0</v>
          </cell>
          <cell r="AB148">
            <v>1.64</v>
          </cell>
          <cell r="AF148">
            <v>0</v>
          </cell>
          <cell r="AG148">
            <v>0</v>
          </cell>
          <cell r="AI148">
            <v>1.64</v>
          </cell>
        </row>
        <row r="149">
          <cell r="D149" t="str">
            <v>FAE-19-00147</v>
          </cell>
          <cell r="E149" t="str">
            <v>147</v>
          </cell>
          <cell r="F149">
            <v>43650</v>
          </cell>
          <cell r="G149">
            <v>2019</v>
          </cell>
          <cell r="H149" t="str">
            <v>CE2017</v>
          </cell>
          <cell r="I149" t="str">
            <v>SAHEL INTERNATIONAL TRADE</v>
          </cell>
          <cell r="J149" t="str">
            <v>TND</v>
          </cell>
          <cell r="K149">
            <v>31911.599999999999</v>
          </cell>
          <cell r="L149">
            <v>1</v>
          </cell>
          <cell r="M149">
            <v>31911.599999999999</v>
          </cell>
          <cell r="N149" t="str">
            <v>OUI</v>
          </cell>
          <cell r="O149" t="str">
            <v>Burkina Faso</v>
          </cell>
          <cell r="P149">
            <v>43656</v>
          </cell>
          <cell r="Q149">
            <v>22008</v>
          </cell>
          <cell r="R149">
            <v>0</v>
          </cell>
          <cell r="S149">
            <v>0</v>
          </cell>
          <cell r="T149">
            <v>0</v>
          </cell>
          <cell r="U149">
            <v>22008</v>
          </cell>
          <cell r="V149" t="str">
            <v>OUI</v>
          </cell>
          <cell r="W149">
            <v>31911.599999999999</v>
          </cell>
          <cell r="X149">
            <v>0</v>
          </cell>
          <cell r="Y149">
            <v>0</v>
          </cell>
          <cell r="Z149">
            <v>0</v>
          </cell>
          <cell r="AA149">
            <v>1.4500000000000002</v>
          </cell>
          <cell r="AF149">
            <v>0</v>
          </cell>
          <cell r="AG149">
            <v>0</v>
          </cell>
          <cell r="AH149">
            <v>1.4500000000000002</v>
          </cell>
        </row>
        <row r="150">
          <cell r="D150" t="str">
            <v>FAE-19-00148</v>
          </cell>
          <cell r="E150" t="str">
            <v>148</v>
          </cell>
          <cell r="F150">
            <v>43650</v>
          </cell>
          <cell r="G150">
            <v>2019</v>
          </cell>
          <cell r="H150" t="str">
            <v>CE2017</v>
          </cell>
          <cell r="I150" t="str">
            <v>SAHEL INTERNATIONAL TRADE</v>
          </cell>
          <cell r="J150" t="str">
            <v>TND</v>
          </cell>
          <cell r="K150">
            <v>29340</v>
          </cell>
          <cell r="L150">
            <v>1</v>
          </cell>
          <cell r="M150">
            <v>29340</v>
          </cell>
          <cell r="N150" t="str">
            <v>OUI</v>
          </cell>
          <cell r="O150" t="str">
            <v>Ukraine</v>
          </cell>
          <cell r="P150">
            <v>43663</v>
          </cell>
          <cell r="Q150">
            <v>18000</v>
          </cell>
          <cell r="R150">
            <v>0</v>
          </cell>
          <cell r="S150">
            <v>0</v>
          </cell>
          <cell r="T150">
            <v>0</v>
          </cell>
          <cell r="U150">
            <v>18000</v>
          </cell>
          <cell r="V150" t="str">
            <v>OUI</v>
          </cell>
          <cell r="W150">
            <v>29340</v>
          </cell>
          <cell r="X150">
            <v>0</v>
          </cell>
          <cell r="Y150">
            <v>0</v>
          </cell>
          <cell r="Z150">
            <v>0</v>
          </cell>
          <cell r="AA150">
            <v>1.63</v>
          </cell>
          <cell r="AF150">
            <v>0</v>
          </cell>
          <cell r="AG150">
            <v>0</v>
          </cell>
          <cell r="AH150">
            <v>1.63</v>
          </cell>
        </row>
        <row r="151">
          <cell r="D151" t="str">
            <v>FAE-19-00149</v>
          </cell>
          <cell r="E151" t="str">
            <v>149</v>
          </cell>
          <cell r="F151">
            <v>43654</v>
          </cell>
          <cell r="G151">
            <v>2019</v>
          </cell>
          <cell r="H151" t="str">
            <v>CE2154</v>
          </cell>
          <cell r="I151" t="str">
            <v>SODIFRAM SAS</v>
          </cell>
          <cell r="J151" t="str">
            <v>EUR</v>
          </cell>
          <cell r="K151">
            <v>48460.243127999995</v>
          </cell>
          <cell r="L151">
            <v>3.2275499999999999</v>
          </cell>
          <cell r="M151">
            <v>15014.56</v>
          </cell>
          <cell r="N151" t="str">
            <v>OUI</v>
          </cell>
          <cell r="O151" t="str">
            <v>Mayotte</v>
          </cell>
          <cell r="P151">
            <v>43665</v>
          </cell>
          <cell r="Q151">
            <v>0</v>
          </cell>
          <cell r="R151">
            <v>17736</v>
          </cell>
          <cell r="S151">
            <v>9600</v>
          </cell>
          <cell r="T151">
            <v>0</v>
          </cell>
          <cell r="U151">
            <v>27336</v>
          </cell>
          <cell r="V151" t="str">
            <v>OUI</v>
          </cell>
          <cell r="W151">
            <v>0</v>
          </cell>
          <cell r="X151">
            <v>26332.160328000002</v>
          </cell>
          <cell r="Y151">
            <v>14059.2078</v>
          </cell>
          <cell r="Z151">
            <v>0</v>
          </cell>
          <cell r="AB151">
            <v>1.4846730000000001</v>
          </cell>
          <cell r="AC151">
            <v>1.4645008125000001</v>
          </cell>
          <cell r="AF151">
            <v>9772</v>
          </cell>
          <cell r="AG151">
            <v>0.3574773192859233</v>
          </cell>
          <cell r="AI151">
            <v>1.1271956807140768</v>
          </cell>
          <cell r="AJ151">
            <v>1.1070234932140768</v>
          </cell>
        </row>
        <row r="152">
          <cell r="D152" t="str">
            <v>FAE-19-00150</v>
          </cell>
          <cell r="E152" t="str">
            <v>150</v>
          </cell>
          <cell r="F152">
            <v>43654</v>
          </cell>
          <cell r="G152">
            <v>2019</v>
          </cell>
          <cell r="H152" t="str">
            <v>CE2001</v>
          </cell>
          <cell r="I152" t="str">
            <v>STE DE COMMERCE INTERNATIONAL</v>
          </cell>
          <cell r="J152" t="str">
            <v>TND</v>
          </cell>
          <cell r="K152">
            <v>33714</v>
          </cell>
          <cell r="L152">
            <v>1</v>
          </cell>
          <cell r="M152">
            <v>33714</v>
          </cell>
          <cell r="N152" t="str">
            <v>OUI</v>
          </cell>
          <cell r="O152" t="str">
            <v>Libéria</v>
          </cell>
          <cell r="P152">
            <v>43670</v>
          </cell>
          <cell r="Q152">
            <v>4500</v>
          </cell>
          <cell r="R152">
            <v>18000</v>
          </cell>
          <cell r="S152">
            <v>0</v>
          </cell>
          <cell r="T152">
            <v>0</v>
          </cell>
          <cell r="U152">
            <v>22500</v>
          </cell>
          <cell r="V152" t="str">
            <v>OUI</v>
          </cell>
          <cell r="W152">
            <v>6894</v>
          </cell>
          <cell r="X152">
            <v>26820</v>
          </cell>
          <cell r="Y152">
            <v>0</v>
          </cell>
          <cell r="Z152">
            <v>0</v>
          </cell>
          <cell r="AA152">
            <v>1.532</v>
          </cell>
          <cell r="AB152">
            <v>1.49</v>
          </cell>
          <cell r="AF152">
            <v>0</v>
          </cell>
          <cell r="AG152">
            <v>0</v>
          </cell>
          <cell r="AH152">
            <v>1.532</v>
          </cell>
          <cell r="AI152">
            <v>1.49</v>
          </cell>
        </row>
        <row r="153">
          <cell r="D153" t="str">
            <v>FAE-19-00151</v>
          </cell>
          <cell r="E153" t="str">
            <v>151</v>
          </cell>
          <cell r="F153">
            <v>43654</v>
          </cell>
          <cell r="G153">
            <v>2019</v>
          </cell>
          <cell r="H153" t="str">
            <v>CE2178</v>
          </cell>
          <cell r="I153" t="str">
            <v>ARCADIA</v>
          </cell>
          <cell r="J153" t="str">
            <v>TND</v>
          </cell>
          <cell r="K153">
            <v>17192.759999999998</v>
          </cell>
          <cell r="L153">
            <v>1</v>
          </cell>
          <cell r="M153">
            <v>17192.759999999998</v>
          </cell>
          <cell r="N153" t="str">
            <v>OUI</v>
          </cell>
          <cell r="O153" t="str">
            <v>Qatar</v>
          </cell>
          <cell r="P153">
            <v>43663</v>
          </cell>
          <cell r="Q153">
            <v>2088</v>
          </cell>
          <cell r="R153">
            <v>6444</v>
          </cell>
          <cell r="S153">
            <v>1260</v>
          </cell>
          <cell r="T153">
            <v>992</v>
          </cell>
          <cell r="U153">
            <v>10784</v>
          </cell>
          <cell r="V153" t="str">
            <v>OUI</v>
          </cell>
          <cell r="W153">
            <v>3167.28</v>
          </cell>
          <cell r="X153">
            <v>9888.7800000000007</v>
          </cell>
          <cell r="Y153">
            <v>1915.2</v>
          </cell>
          <cell r="Z153">
            <v>2221.5</v>
          </cell>
          <cell r="AA153">
            <v>1.516896551724138</v>
          </cell>
          <cell r="AB153">
            <v>1.5345716945996277</v>
          </cell>
          <cell r="AC153">
            <v>1.52</v>
          </cell>
          <cell r="AD153">
            <v>2.239415322580645</v>
          </cell>
          <cell r="AF153">
            <v>0</v>
          </cell>
          <cell r="AG153">
            <v>0</v>
          </cell>
          <cell r="AH153">
            <v>1.516896551724138</v>
          </cell>
          <cell r="AI153">
            <v>1.5345716945996277</v>
          </cell>
          <cell r="AJ153">
            <v>1.52</v>
          </cell>
          <cell r="AK153">
            <v>2.239415322580645</v>
          </cell>
        </row>
        <row r="154">
          <cell r="D154" t="str">
            <v>FAE-19-00152</v>
          </cell>
          <cell r="E154" t="str">
            <v>152</v>
          </cell>
          <cell r="F154">
            <v>43654</v>
          </cell>
          <cell r="G154">
            <v>2019</v>
          </cell>
          <cell r="H154" t="str">
            <v>CE2178</v>
          </cell>
          <cell r="I154" t="str">
            <v>ARCADIA</v>
          </cell>
          <cell r="J154" t="str">
            <v>TND</v>
          </cell>
          <cell r="K154">
            <v>79632</v>
          </cell>
          <cell r="L154">
            <v>1</v>
          </cell>
          <cell r="M154">
            <v>79632</v>
          </cell>
          <cell r="N154" t="str">
            <v>OUI</v>
          </cell>
          <cell r="O154" t="str">
            <v>Japon</v>
          </cell>
          <cell r="P154">
            <v>43664</v>
          </cell>
          <cell r="Q154">
            <v>0</v>
          </cell>
          <cell r="R154">
            <v>0</v>
          </cell>
          <cell r="S154">
            <v>50400</v>
          </cell>
          <cell r="T154">
            <v>0</v>
          </cell>
          <cell r="U154">
            <v>50400</v>
          </cell>
          <cell r="V154" t="str">
            <v>OUI</v>
          </cell>
          <cell r="W154">
            <v>0</v>
          </cell>
          <cell r="X154">
            <v>0</v>
          </cell>
          <cell r="Y154">
            <v>79632</v>
          </cell>
          <cell r="Z154">
            <v>0</v>
          </cell>
          <cell r="AC154">
            <v>1.58</v>
          </cell>
          <cell r="AF154">
            <v>0</v>
          </cell>
          <cell r="AG154">
            <v>0</v>
          </cell>
          <cell r="AJ154">
            <v>1.58</v>
          </cell>
        </row>
        <row r="155">
          <cell r="D155" t="str">
            <v>FAE-19-00153</v>
          </cell>
          <cell r="E155" t="str">
            <v>153</v>
          </cell>
          <cell r="F155">
            <v>43654</v>
          </cell>
          <cell r="G155">
            <v>2019</v>
          </cell>
          <cell r="H155" t="str">
            <v>CE2178</v>
          </cell>
          <cell r="I155" t="str">
            <v>ARCADIA</v>
          </cell>
          <cell r="J155" t="str">
            <v>TND</v>
          </cell>
          <cell r="K155">
            <v>33461.616000000002</v>
          </cell>
          <cell r="L155">
            <v>1</v>
          </cell>
          <cell r="M155">
            <v>33461.616000000002</v>
          </cell>
          <cell r="N155" t="str">
            <v>OUI</v>
          </cell>
          <cell r="O155" t="str">
            <v>USA</v>
          </cell>
          <cell r="P155">
            <v>43662</v>
          </cell>
          <cell r="Q155">
            <v>0</v>
          </cell>
          <cell r="R155">
            <v>20157.599999999999</v>
          </cell>
          <cell r="S155">
            <v>0</v>
          </cell>
          <cell r="T155">
            <v>0</v>
          </cell>
          <cell r="U155">
            <v>20157.599999999999</v>
          </cell>
          <cell r="V155" t="str">
            <v>OUI</v>
          </cell>
          <cell r="W155">
            <v>0</v>
          </cell>
          <cell r="X155">
            <v>33461.616000000002</v>
          </cell>
          <cell r="Y155">
            <v>0</v>
          </cell>
          <cell r="Z155">
            <v>0</v>
          </cell>
          <cell r="AB155">
            <v>1.66</v>
          </cell>
          <cell r="AF155">
            <v>0</v>
          </cell>
          <cell r="AG155">
            <v>0</v>
          </cell>
          <cell r="AI155">
            <v>1.66</v>
          </cell>
        </row>
        <row r="156">
          <cell r="D156" t="str">
            <v>FAE-19-00154</v>
          </cell>
          <cell r="E156" t="str">
            <v>154</v>
          </cell>
          <cell r="F156">
            <v>43654</v>
          </cell>
          <cell r="G156">
            <v>2019</v>
          </cell>
          <cell r="H156" t="str">
            <v>CE2178</v>
          </cell>
          <cell r="I156" t="str">
            <v>ARCADIA</v>
          </cell>
          <cell r="J156" t="str">
            <v>TND</v>
          </cell>
          <cell r="K156">
            <v>33461.616000000002</v>
          </cell>
          <cell r="L156">
            <v>1</v>
          </cell>
          <cell r="M156">
            <v>33461.616000000002</v>
          </cell>
          <cell r="N156" t="str">
            <v>OUI</v>
          </cell>
          <cell r="O156" t="str">
            <v>USA</v>
          </cell>
          <cell r="P156">
            <v>43693</v>
          </cell>
          <cell r="Q156">
            <v>0</v>
          </cell>
          <cell r="R156">
            <v>20157.599999999999</v>
          </cell>
          <cell r="S156">
            <v>0</v>
          </cell>
          <cell r="T156">
            <v>0</v>
          </cell>
          <cell r="U156">
            <v>20157.599999999999</v>
          </cell>
          <cell r="V156" t="str">
            <v>OUI</v>
          </cell>
          <cell r="W156">
            <v>0</v>
          </cell>
          <cell r="X156">
            <v>33461.616000000002</v>
          </cell>
          <cell r="Y156">
            <v>0</v>
          </cell>
          <cell r="Z156">
            <v>0</v>
          </cell>
          <cell r="AB156">
            <v>1.66</v>
          </cell>
          <cell r="AF156">
            <v>0</v>
          </cell>
          <cell r="AG156">
            <v>0</v>
          </cell>
          <cell r="AI156">
            <v>1.66</v>
          </cell>
        </row>
        <row r="157">
          <cell r="D157" t="str">
            <v>FAE-19-00155</v>
          </cell>
          <cell r="E157" t="str">
            <v>155</v>
          </cell>
          <cell r="F157">
            <v>43654</v>
          </cell>
          <cell r="G157">
            <v>2019</v>
          </cell>
          <cell r="H157" t="str">
            <v>CE2178</v>
          </cell>
          <cell r="I157" t="str">
            <v>ARCADIA</v>
          </cell>
          <cell r="J157" t="str">
            <v>TND</v>
          </cell>
          <cell r="K157">
            <v>26577.407999999999</v>
          </cell>
          <cell r="L157">
            <v>1</v>
          </cell>
          <cell r="M157">
            <v>26577.407999999999</v>
          </cell>
          <cell r="N157" t="str">
            <v>OUI</v>
          </cell>
          <cell r="O157" t="str">
            <v>Japon</v>
          </cell>
          <cell r="P157">
            <v>43666</v>
          </cell>
          <cell r="Q157">
            <v>0</v>
          </cell>
          <cell r="R157">
            <v>537.6</v>
          </cell>
          <cell r="S157">
            <v>16396.800000000003</v>
          </cell>
          <cell r="T157">
            <v>0</v>
          </cell>
          <cell r="U157">
            <v>16934.400000000001</v>
          </cell>
          <cell r="V157" t="str">
            <v>OUI</v>
          </cell>
          <cell r="W157">
            <v>0</v>
          </cell>
          <cell r="X157">
            <v>850.08</v>
          </cell>
          <cell r="Y157">
            <v>25727.327999999998</v>
          </cell>
          <cell r="Z157">
            <v>0</v>
          </cell>
          <cell r="AB157">
            <v>1.58125</v>
          </cell>
          <cell r="AC157">
            <v>1.5690456674473063</v>
          </cell>
          <cell r="AF157">
            <v>0</v>
          </cell>
          <cell r="AG157">
            <v>0</v>
          </cell>
          <cell r="AI157">
            <v>1.58125</v>
          </cell>
          <cell r="AJ157">
            <v>1.5690456674473063</v>
          </cell>
        </row>
        <row r="158">
          <cell r="D158" t="str">
            <v>FAE-19-00156</v>
          </cell>
          <cell r="E158" t="str">
            <v>156</v>
          </cell>
          <cell r="F158">
            <v>43661</v>
          </cell>
          <cell r="G158">
            <v>2019</v>
          </cell>
          <cell r="H158" t="str">
            <v>CE2137</v>
          </cell>
          <cell r="I158" t="str">
            <v>TUNISIAN AFRICAN BUSINESS</v>
          </cell>
          <cell r="J158" t="str">
            <v>TND</v>
          </cell>
          <cell r="K158">
            <v>364452.48</v>
          </cell>
          <cell r="L158">
            <v>1</v>
          </cell>
          <cell r="M158">
            <v>364452.48</v>
          </cell>
          <cell r="N158" t="str">
            <v>OUI</v>
          </cell>
          <cell r="O158" t="str">
            <v>Sénégal</v>
          </cell>
          <cell r="P158">
            <v>43669</v>
          </cell>
          <cell r="Q158">
            <v>0</v>
          </cell>
          <cell r="R158">
            <v>264096</v>
          </cell>
          <cell r="S158">
            <v>0</v>
          </cell>
          <cell r="T158">
            <v>0</v>
          </cell>
          <cell r="U158">
            <v>264096</v>
          </cell>
          <cell r="V158" t="str">
            <v>OUI</v>
          </cell>
          <cell r="W158">
            <v>0</v>
          </cell>
          <cell r="X158">
            <v>364452.48</v>
          </cell>
          <cell r="Y158">
            <v>0</v>
          </cell>
          <cell r="Z158">
            <v>0</v>
          </cell>
          <cell r="AB158">
            <v>1.38</v>
          </cell>
          <cell r="AF158">
            <v>0</v>
          </cell>
          <cell r="AG158">
            <v>0</v>
          </cell>
          <cell r="AI158">
            <v>1.38</v>
          </cell>
        </row>
        <row r="159">
          <cell r="D159" t="str">
            <v>FAE-19-00157</v>
          </cell>
          <cell r="E159" t="str">
            <v>157</v>
          </cell>
          <cell r="F159">
            <v>43668</v>
          </cell>
          <cell r="G159">
            <v>2019</v>
          </cell>
          <cell r="H159" t="str">
            <v>CE2207</v>
          </cell>
          <cell r="I159" t="str">
            <v>SARL SOKOM</v>
          </cell>
          <cell r="J159" t="str">
            <v>EUR</v>
          </cell>
          <cell r="N159" t="str">
            <v>ANNULEE</v>
          </cell>
          <cell r="O159" t="str">
            <v>ANNULEE</v>
          </cell>
          <cell r="P159" t="str">
            <v>ANNULEE</v>
          </cell>
          <cell r="V159" t="str">
            <v>ANNULEE</v>
          </cell>
          <cell r="AF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</row>
        <row r="160">
          <cell r="D160" t="str">
            <v>FAE-19-00158</v>
          </cell>
          <cell r="E160" t="str">
            <v>158</v>
          </cell>
          <cell r="F160">
            <v>43669</v>
          </cell>
          <cell r="G160">
            <v>2019</v>
          </cell>
          <cell r="H160" t="str">
            <v>CE2200</v>
          </cell>
          <cell r="I160" t="str">
            <v>MAMUDOU BAH T/A TEDOUGNAL FARM</v>
          </cell>
          <cell r="J160" t="str">
            <v>USD</v>
          </cell>
          <cell r="K160">
            <v>70982.426000000007</v>
          </cell>
          <cell r="L160">
            <v>2.8696000000000002</v>
          </cell>
          <cell r="M160">
            <v>24736.00013939225</v>
          </cell>
          <cell r="N160" t="str">
            <v>OUI</v>
          </cell>
          <cell r="O160" t="str">
            <v>Gambie</v>
          </cell>
          <cell r="P160">
            <v>43679</v>
          </cell>
          <cell r="Q160">
            <v>38400</v>
          </cell>
          <cell r="R160">
            <v>0</v>
          </cell>
          <cell r="S160">
            <v>0</v>
          </cell>
          <cell r="T160">
            <v>0</v>
          </cell>
          <cell r="U160">
            <v>38400</v>
          </cell>
          <cell r="V160" t="str">
            <v>OUI</v>
          </cell>
          <cell r="W160">
            <v>59699.980800000005</v>
          </cell>
          <cell r="X160">
            <v>0</v>
          </cell>
          <cell r="Y160">
            <v>0</v>
          </cell>
          <cell r="Z160">
            <v>0</v>
          </cell>
          <cell r="AA160">
            <v>1.5546870000000002</v>
          </cell>
          <cell r="AF160">
            <v>14016.883</v>
          </cell>
          <cell r="AG160">
            <v>0.36502299479166667</v>
          </cell>
          <cell r="AH160">
            <v>1.1896640052083334</v>
          </cell>
        </row>
        <row r="161">
          <cell r="D161" t="str">
            <v>FAE-19-00159</v>
          </cell>
          <cell r="E161" t="str">
            <v>159</v>
          </cell>
          <cell r="F161">
            <v>43669</v>
          </cell>
          <cell r="G161">
            <v>2019</v>
          </cell>
          <cell r="H161" t="str">
            <v>CE2001</v>
          </cell>
          <cell r="I161" t="str">
            <v>STE DE COMMERCE INTERNATIONAL</v>
          </cell>
          <cell r="J161" t="str">
            <v>TND</v>
          </cell>
          <cell r="K161">
            <v>5712</v>
          </cell>
          <cell r="L161">
            <v>1</v>
          </cell>
          <cell r="M161">
            <v>5712</v>
          </cell>
          <cell r="N161" t="str">
            <v>OUI</v>
          </cell>
          <cell r="O161" t="str">
            <v>Qatar</v>
          </cell>
          <cell r="P161">
            <v>43703</v>
          </cell>
          <cell r="Q161">
            <v>0</v>
          </cell>
          <cell r="R161">
            <v>0</v>
          </cell>
          <cell r="S161">
            <v>0</v>
          </cell>
          <cell r="T161">
            <v>1680</v>
          </cell>
          <cell r="U161">
            <v>1680</v>
          </cell>
          <cell r="V161" t="str">
            <v>OUI</v>
          </cell>
          <cell r="W161">
            <v>0</v>
          </cell>
          <cell r="X161">
            <v>0</v>
          </cell>
          <cell r="Y161">
            <v>0</v>
          </cell>
          <cell r="Z161">
            <v>5712</v>
          </cell>
          <cell r="AD161">
            <v>3.4</v>
          </cell>
          <cell r="AF161">
            <v>0</v>
          </cell>
          <cell r="AG161">
            <v>0</v>
          </cell>
          <cell r="AK161">
            <v>3.4</v>
          </cell>
        </row>
        <row r="162">
          <cell r="D162" t="str">
            <v>FAE-19-00160</v>
          </cell>
          <cell r="E162" t="str">
            <v>160</v>
          </cell>
          <cell r="F162">
            <v>43669</v>
          </cell>
          <cell r="G162">
            <v>2019</v>
          </cell>
          <cell r="H162" t="str">
            <v>CE2001</v>
          </cell>
          <cell r="I162" t="str">
            <v>STE DE COMMERCE INTERNATIONAL</v>
          </cell>
          <cell r="J162" t="str">
            <v>TND</v>
          </cell>
          <cell r="K162">
            <v>37570</v>
          </cell>
          <cell r="L162">
            <v>1</v>
          </cell>
          <cell r="M162">
            <v>37570</v>
          </cell>
          <cell r="N162" t="str">
            <v>OUI</v>
          </cell>
          <cell r="O162" t="str">
            <v>Gabon</v>
          </cell>
          <cell r="P162">
            <v>43678</v>
          </cell>
          <cell r="Q162">
            <v>0</v>
          </cell>
          <cell r="R162">
            <v>0</v>
          </cell>
          <cell r="S162">
            <v>26000</v>
          </cell>
          <cell r="T162">
            <v>0</v>
          </cell>
          <cell r="U162">
            <v>26000</v>
          </cell>
          <cell r="V162" t="str">
            <v>OUI</v>
          </cell>
          <cell r="W162">
            <v>0</v>
          </cell>
          <cell r="X162">
            <v>0</v>
          </cell>
          <cell r="Y162">
            <v>37570</v>
          </cell>
          <cell r="Z162">
            <v>0</v>
          </cell>
          <cell r="AC162">
            <v>1.4450000000000001</v>
          </cell>
          <cell r="AF162">
            <v>0</v>
          </cell>
          <cell r="AG162">
            <v>0</v>
          </cell>
          <cell r="AJ162">
            <v>1.4450000000000001</v>
          </cell>
        </row>
        <row r="163">
          <cell r="D163" t="str">
            <v>FAE-19-00161</v>
          </cell>
          <cell r="E163" t="str">
            <v>161</v>
          </cell>
          <cell r="F163">
            <v>43669</v>
          </cell>
          <cell r="G163">
            <v>2019</v>
          </cell>
          <cell r="H163" t="str">
            <v>CE2017</v>
          </cell>
          <cell r="I163" t="str">
            <v>SAHEL INTERNATIONAL TRADE</v>
          </cell>
          <cell r="J163" t="str">
            <v>TND</v>
          </cell>
          <cell r="K163">
            <v>63663.6</v>
          </cell>
          <cell r="L163">
            <v>1</v>
          </cell>
          <cell r="M163">
            <v>63663.6</v>
          </cell>
          <cell r="N163" t="str">
            <v>OUI</v>
          </cell>
          <cell r="O163" t="str">
            <v>Burkina Faso</v>
          </cell>
          <cell r="P163">
            <v>43677</v>
          </cell>
          <cell r="Q163">
            <v>43608</v>
          </cell>
          <cell r="R163">
            <v>0</v>
          </cell>
          <cell r="S163">
            <v>0</v>
          </cell>
          <cell r="T163">
            <v>0</v>
          </cell>
          <cell r="U163">
            <v>43608</v>
          </cell>
          <cell r="V163" t="str">
            <v>OUI</v>
          </cell>
          <cell r="W163">
            <v>63663.6</v>
          </cell>
          <cell r="X163">
            <v>0</v>
          </cell>
          <cell r="Y163">
            <v>0</v>
          </cell>
          <cell r="Z163">
            <v>0</v>
          </cell>
          <cell r="AA163">
            <v>1.4599064391854706</v>
          </cell>
          <cell r="AF163">
            <v>0</v>
          </cell>
          <cell r="AG163">
            <v>0</v>
          </cell>
          <cell r="AH163">
            <v>1.4599064391854706</v>
          </cell>
        </row>
        <row r="164">
          <cell r="D164" t="str">
            <v>FAE-19-00162</v>
          </cell>
          <cell r="E164" t="str">
            <v>162</v>
          </cell>
          <cell r="F164">
            <v>43672</v>
          </cell>
          <cell r="G164">
            <v>2019</v>
          </cell>
          <cell r="H164" t="str">
            <v>CE2178</v>
          </cell>
          <cell r="I164" t="str">
            <v>ARCADIA</v>
          </cell>
          <cell r="J164" t="str">
            <v>TND</v>
          </cell>
          <cell r="K164">
            <v>31600</v>
          </cell>
          <cell r="L164">
            <v>1</v>
          </cell>
          <cell r="M164">
            <v>31600</v>
          </cell>
          <cell r="N164" t="str">
            <v>OUI</v>
          </cell>
          <cell r="O164" t="str">
            <v>Angleterre</v>
          </cell>
          <cell r="P164">
            <v>43679</v>
          </cell>
          <cell r="Q164">
            <v>0</v>
          </cell>
          <cell r="R164">
            <v>20000</v>
          </cell>
          <cell r="S164">
            <v>0</v>
          </cell>
          <cell r="T164">
            <v>0</v>
          </cell>
          <cell r="U164">
            <v>20000</v>
          </cell>
          <cell r="V164" t="str">
            <v>OUI</v>
          </cell>
          <cell r="W164">
            <v>0</v>
          </cell>
          <cell r="X164">
            <v>31600</v>
          </cell>
          <cell r="Y164">
            <v>0</v>
          </cell>
          <cell r="Z164">
            <v>0</v>
          </cell>
          <cell r="AB164">
            <v>1.58</v>
          </cell>
          <cell r="AF164">
            <v>0</v>
          </cell>
          <cell r="AG164">
            <v>0</v>
          </cell>
          <cell r="AI164">
            <v>1.58</v>
          </cell>
        </row>
        <row r="165">
          <cell r="D165" t="str">
            <v>FAE-19-00163</v>
          </cell>
          <cell r="E165" t="str">
            <v>163</v>
          </cell>
          <cell r="F165">
            <v>43676</v>
          </cell>
          <cell r="G165">
            <v>2019</v>
          </cell>
          <cell r="H165" t="str">
            <v>CE2137</v>
          </cell>
          <cell r="I165" t="str">
            <v>TUNISIAN AFRICAN BUSINESS</v>
          </cell>
          <cell r="J165" t="str">
            <v>TND</v>
          </cell>
          <cell r="K165">
            <v>334081.44</v>
          </cell>
          <cell r="L165">
            <v>1</v>
          </cell>
          <cell r="M165">
            <v>334081.44</v>
          </cell>
          <cell r="N165" t="str">
            <v>OUI</v>
          </cell>
          <cell r="O165" t="str">
            <v>Sénégal</v>
          </cell>
          <cell r="P165">
            <v>43685</v>
          </cell>
          <cell r="Q165">
            <v>0</v>
          </cell>
          <cell r="R165">
            <v>242088</v>
          </cell>
          <cell r="S165">
            <v>0</v>
          </cell>
          <cell r="T165">
            <v>0</v>
          </cell>
          <cell r="U165">
            <v>242088</v>
          </cell>
          <cell r="V165" t="str">
            <v>OUI</v>
          </cell>
          <cell r="W165">
            <v>0</v>
          </cell>
          <cell r="X165">
            <v>334081.44</v>
          </cell>
          <cell r="Y165">
            <v>0</v>
          </cell>
          <cell r="Z165">
            <v>0</v>
          </cell>
          <cell r="AB165">
            <v>1.38</v>
          </cell>
          <cell r="AF165">
            <v>0</v>
          </cell>
          <cell r="AG165">
            <v>0</v>
          </cell>
          <cell r="AI165">
            <v>1.38</v>
          </cell>
        </row>
        <row r="166">
          <cell r="D166" t="str">
            <v>FAE-19-00164</v>
          </cell>
          <cell r="E166" t="str">
            <v>164</v>
          </cell>
          <cell r="F166">
            <v>43682</v>
          </cell>
          <cell r="G166">
            <v>2019</v>
          </cell>
          <cell r="H166" t="str">
            <v>CE2025</v>
          </cell>
          <cell r="I166" t="str">
            <v>SAWABA - GUINEE</v>
          </cell>
          <cell r="J166" t="str">
            <v>USD</v>
          </cell>
          <cell r="K166">
            <v>433784.58199999999</v>
          </cell>
          <cell r="L166">
            <v>2.863</v>
          </cell>
          <cell r="M166">
            <v>151514</v>
          </cell>
          <cell r="N166" t="str">
            <v>OUI</v>
          </cell>
          <cell r="O166" t="str">
            <v>Guinée</v>
          </cell>
          <cell r="P166">
            <v>43686</v>
          </cell>
          <cell r="Q166">
            <v>21600</v>
          </cell>
          <cell r="R166">
            <v>234300</v>
          </cell>
          <cell r="S166">
            <v>0</v>
          </cell>
          <cell r="T166">
            <v>0</v>
          </cell>
          <cell r="U166">
            <v>255900</v>
          </cell>
          <cell r="V166" t="str">
            <v>OUI</v>
          </cell>
          <cell r="W166">
            <v>31538.80799999999</v>
          </cell>
          <cell r="X166">
            <v>317500.97400000005</v>
          </cell>
          <cell r="Y166">
            <v>0</v>
          </cell>
          <cell r="Z166">
            <v>0</v>
          </cell>
          <cell r="AA166">
            <v>1.4601299999999995</v>
          </cell>
          <cell r="AB166">
            <v>1.3551044558258645</v>
          </cell>
          <cell r="AF166">
            <v>96137.88</v>
          </cell>
          <cell r="AG166">
            <v>0.37568534583821805</v>
          </cell>
          <cell r="AH166">
            <v>1.0844446541617814</v>
          </cell>
          <cell r="AI166">
            <v>0.97941910998764636</v>
          </cell>
        </row>
        <row r="167">
          <cell r="D167" t="str">
            <v>FAE-19-00165</v>
          </cell>
          <cell r="E167" t="str">
            <v>165</v>
          </cell>
          <cell r="F167">
            <v>43684</v>
          </cell>
          <cell r="G167">
            <v>2019</v>
          </cell>
          <cell r="H167" t="str">
            <v>CE2123</v>
          </cell>
          <cell r="I167" t="str">
            <v>STE AL MAJMOUA MOTTAHIDA</v>
          </cell>
          <cell r="J167" t="str">
            <v>USD</v>
          </cell>
          <cell r="K167">
            <v>311604.005</v>
          </cell>
          <cell r="L167">
            <v>2.8648500000000001</v>
          </cell>
          <cell r="M167">
            <v>108768.00006981168</v>
          </cell>
          <cell r="N167" t="str">
            <v>OUI</v>
          </cell>
          <cell r="O167" t="str">
            <v>Libye</v>
          </cell>
          <cell r="P167">
            <v>43707</v>
          </cell>
          <cell r="Q167">
            <v>0</v>
          </cell>
          <cell r="R167">
            <v>192000</v>
          </cell>
          <cell r="S167">
            <v>19200</v>
          </cell>
          <cell r="T167">
            <v>0</v>
          </cell>
          <cell r="U167">
            <v>211200</v>
          </cell>
          <cell r="V167" t="str">
            <v>OUI</v>
          </cell>
          <cell r="W167">
            <v>0</v>
          </cell>
          <cell r="X167">
            <v>283276.36800000002</v>
          </cell>
          <cell r="Y167">
            <v>28327.636800000007</v>
          </cell>
          <cell r="Z167">
            <v>0</v>
          </cell>
          <cell r="AB167">
            <v>1.4753977500000002</v>
          </cell>
          <cell r="AC167">
            <v>1.4753977500000004</v>
          </cell>
          <cell r="AF167">
            <v>0</v>
          </cell>
          <cell r="AG167">
            <v>0</v>
          </cell>
          <cell r="AI167">
            <v>1.4753977500000002</v>
          </cell>
          <cell r="AJ167">
            <v>1.4753977500000004</v>
          </cell>
        </row>
        <row r="168">
          <cell r="D168" t="str">
            <v>FAE-19-00166</v>
          </cell>
          <cell r="E168" t="str">
            <v>166</v>
          </cell>
          <cell r="F168">
            <v>43685</v>
          </cell>
          <cell r="G168">
            <v>2019</v>
          </cell>
          <cell r="H168" t="str">
            <v>CE2178</v>
          </cell>
          <cell r="I168" t="str">
            <v>ARCADIA</v>
          </cell>
          <cell r="J168" t="str">
            <v>TND</v>
          </cell>
          <cell r="K168">
            <v>36482.080000000002</v>
          </cell>
          <cell r="L168">
            <v>1</v>
          </cell>
          <cell r="M168">
            <v>36482.080000000002</v>
          </cell>
          <cell r="N168" t="str">
            <v>OUI</v>
          </cell>
          <cell r="O168" t="str">
            <v>Japon</v>
          </cell>
          <cell r="P168">
            <v>43700</v>
          </cell>
          <cell r="Q168">
            <v>0</v>
          </cell>
          <cell r="R168">
            <v>5376</v>
          </cell>
          <cell r="S168">
            <v>14683.2</v>
          </cell>
          <cell r="T168">
            <v>960</v>
          </cell>
          <cell r="U168">
            <v>21019.200000000001</v>
          </cell>
          <cell r="V168" t="str">
            <v>OUI</v>
          </cell>
          <cell r="W168">
            <v>0</v>
          </cell>
          <cell r="X168">
            <v>9063.0400000000009</v>
          </cell>
          <cell r="Y168">
            <v>23509.200000000001</v>
          </cell>
          <cell r="Z168">
            <v>3909.84</v>
          </cell>
          <cell r="AB168">
            <v>1.6858333333333335</v>
          </cell>
          <cell r="AC168">
            <v>1.6010951291271658</v>
          </cell>
          <cell r="AD168">
            <v>4.0727500000000001</v>
          </cell>
          <cell r="AF168">
            <v>0</v>
          </cell>
          <cell r="AG168">
            <v>0</v>
          </cell>
          <cell r="AI168">
            <v>1.6858333333333335</v>
          </cell>
          <cell r="AJ168">
            <v>1.6010951291271658</v>
          </cell>
          <cell r="AK168">
            <v>4.0727500000000001</v>
          </cell>
        </row>
        <row r="169">
          <cell r="D169" t="str">
            <v>FAE-19-00167</v>
          </cell>
          <cell r="E169" t="str">
            <v>167</v>
          </cell>
          <cell r="F169">
            <v>43685</v>
          </cell>
          <cell r="G169">
            <v>2019</v>
          </cell>
          <cell r="H169" t="str">
            <v>CE2178</v>
          </cell>
          <cell r="I169" t="str">
            <v>ARCADIA</v>
          </cell>
          <cell r="J169" t="str">
            <v>TND</v>
          </cell>
          <cell r="K169">
            <v>32297.759999999998</v>
          </cell>
          <cell r="L169">
            <v>1</v>
          </cell>
          <cell r="M169">
            <v>32297.759999999998</v>
          </cell>
          <cell r="N169" t="str">
            <v>OUI</v>
          </cell>
          <cell r="O169" t="str">
            <v>Canada</v>
          </cell>
          <cell r="P169">
            <v>43705</v>
          </cell>
          <cell r="Q169">
            <v>0</v>
          </cell>
          <cell r="R169">
            <v>17048</v>
          </cell>
          <cell r="S169">
            <v>4400</v>
          </cell>
          <cell r="T169">
            <v>1400</v>
          </cell>
          <cell r="U169">
            <v>22848</v>
          </cell>
          <cell r="V169" t="str">
            <v>OUI</v>
          </cell>
          <cell r="W169">
            <v>0</v>
          </cell>
          <cell r="X169">
            <v>27349.759999999998</v>
          </cell>
          <cell r="Y169">
            <v>2268</v>
          </cell>
          <cell r="Z169">
            <v>2680</v>
          </cell>
          <cell r="AB169">
            <v>1.6042796809009856</v>
          </cell>
          <cell r="AC169">
            <v>0.5154545454545455</v>
          </cell>
          <cell r="AD169">
            <v>1.9142857142857144</v>
          </cell>
          <cell r="AF169">
            <v>0</v>
          </cell>
          <cell r="AG169">
            <v>0</v>
          </cell>
          <cell r="AI169">
            <v>1.6042796809009856</v>
          </cell>
          <cell r="AJ169">
            <v>0.5154545454545455</v>
          </cell>
          <cell r="AK169">
            <v>1.9142857142857144</v>
          </cell>
        </row>
        <row r="170">
          <cell r="D170" t="str">
            <v>FAE-19-00168</v>
          </cell>
          <cell r="E170" t="str">
            <v>168</v>
          </cell>
          <cell r="F170">
            <v>43685</v>
          </cell>
          <cell r="G170">
            <v>2019</v>
          </cell>
          <cell r="H170" t="str">
            <v>CE2164</v>
          </cell>
          <cell r="I170" t="str">
            <v>STE MEDILIFE IMPORT &amp; EXPORT</v>
          </cell>
          <cell r="J170" t="str">
            <v>TND</v>
          </cell>
          <cell r="K170">
            <v>33012</v>
          </cell>
          <cell r="L170">
            <v>1</v>
          </cell>
          <cell r="M170">
            <v>33012</v>
          </cell>
          <cell r="N170" t="str">
            <v>OUI</v>
          </cell>
          <cell r="O170" t="str">
            <v>Sierra Leone</v>
          </cell>
          <cell r="P170">
            <v>43696</v>
          </cell>
          <cell r="Q170">
            <v>22008</v>
          </cell>
          <cell r="R170">
            <v>0</v>
          </cell>
          <cell r="S170">
            <v>0</v>
          </cell>
          <cell r="T170">
            <v>0</v>
          </cell>
          <cell r="U170">
            <v>22008</v>
          </cell>
          <cell r="V170" t="str">
            <v>OUI</v>
          </cell>
          <cell r="W170">
            <v>33012</v>
          </cell>
          <cell r="X170">
            <v>0</v>
          </cell>
          <cell r="Y170">
            <v>0</v>
          </cell>
          <cell r="Z170">
            <v>0</v>
          </cell>
          <cell r="AA170">
            <v>1.5</v>
          </cell>
          <cell r="AF170">
            <v>0</v>
          </cell>
          <cell r="AG170">
            <v>0</v>
          </cell>
          <cell r="AH170">
            <v>1.5</v>
          </cell>
        </row>
        <row r="171">
          <cell r="D171" t="str">
            <v>FAE-19-00169</v>
          </cell>
          <cell r="E171" t="str">
            <v>169</v>
          </cell>
          <cell r="F171">
            <v>43685</v>
          </cell>
          <cell r="G171">
            <v>2019</v>
          </cell>
          <cell r="H171" t="str">
            <v>CE2222</v>
          </cell>
          <cell r="I171" t="str">
            <v>ABOURA FOODS</v>
          </cell>
          <cell r="J171" t="str">
            <v>USD</v>
          </cell>
          <cell r="K171">
            <v>37055.718000000001</v>
          </cell>
          <cell r="L171">
            <v>2.8692000000000002</v>
          </cell>
          <cell r="M171">
            <v>12915</v>
          </cell>
          <cell r="N171" t="str">
            <v>OUI</v>
          </cell>
          <cell r="O171" t="str">
            <v>Jordanie</v>
          </cell>
          <cell r="P171">
            <v>43698</v>
          </cell>
          <cell r="Q171">
            <v>7200</v>
          </cell>
          <cell r="R171">
            <v>4800</v>
          </cell>
          <cell r="S171">
            <v>0</v>
          </cell>
          <cell r="T171">
            <v>4000</v>
          </cell>
          <cell r="U171">
            <v>16000</v>
          </cell>
          <cell r="V171" t="str">
            <v>OUI</v>
          </cell>
          <cell r="W171">
            <v>11671.9056</v>
          </cell>
          <cell r="X171">
            <v>7781.2704000000003</v>
          </cell>
          <cell r="Y171">
            <v>0</v>
          </cell>
          <cell r="Z171">
            <v>15264.144</v>
          </cell>
          <cell r="AA171">
            <v>1.6210979999999999</v>
          </cell>
          <cell r="AB171">
            <v>1.6210980000000001</v>
          </cell>
          <cell r="AD171">
            <v>3.816036</v>
          </cell>
          <cell r="AF171">
            <v>3161.9110000000001</v>
          </cell>
          <cell r="AG171">
            <v>0.19761943749999999</v>
          </cell>
          <cell r="AH171">
            <v>1.4234785624999999</v>
          </cell>
          <cell r="AI171">
            <v>1.4234785625000002</v>
          </cell>
          <cell r="AK171">
            <v>3.6184165625000002</v>
          </cell>
        </row>
        <row r="172">
          <cell r="D172" t="str">
            <v>FAE-19-00170</v>
          </cell>
          <cell r="E172" t="str">
            <v>170</v>
          </cell>
          <cell r="F172">
            <v>43692</v>
          </cell>
          <cell r="G172">
            <v>2019</v>
          </cell>
          <cell r="H172" t="str">
            <v>CE2017</v>
          </cell>
          <cell r="I172" t="str">
            <v>SAHEL INTERNATIONAL TRADE</v>
          </cell>
          <cell r="J172" t="str">
            <v>TND</v>
          </cell>
          <cell r="K172">
            <v>33452.160000000003</v>
          </cell>
          <cell r="L172">
            <v>1</v>
          </cell>
          <cell r="M172">
            <v>33452.160000000003</v>
          </cell>
          <cell r="N172" t="str">
            <v>OUI</v>
          </cell>
          <cell r="O172" t="str">
            <v>Burkina Faso</v>
          </cell>
          <cell r="P172">
            <v>43698</v>
          </cell>
          <cell r="Q172">
            <v>22008</v>
          </cell>
          <cell r="R172">
            <v>0</v>
          </cell>
          <cell r="S172">
            <v>0</v>
          </cell>
          <cell r="T172">
            <v>0</v>
          </cell>
          <cell r="U172">
            <v>22008</v>
          </cell>
          <cell r="V172" t="str">
            <v>OUI</v>
          </cell>
          <cell r="W172">
            <v>33452.160000000003</v>
          </cell>
          <cell r="X172">
            <v>0</v>
          </cell>
          <cell r="Y172">
            <v>0</v>
          </cell>
          <cell r="Z172">
            <v>0</v>
          </cell>
          <cell r="AA172">
            <v>1.5200000000000002</v>
          </cell>
          <cell r="AF172">
            <v>0</v>
          </cell>
          <cell r="AG172">
            <v>0</v>
          </cell>
          <cell r="AH172">
            <v>1.5200000000000002</v>
          </cell>
        </row>
        <row r="173">
          <cell r="D173" t="str">
            <v>FAE-19-00171</v>
          </cell>
          <cell r="E173" t="str">
            <v>171</v>
          </cell>
          <cell r="F173">
            <v>43692</v>
          </cell>
          <cell r="G173">
            <v>2019</v>
          </cell>
          <cell r="H173" t="str">
            <v>CE2178</v>
          </cell>
          <cell r="I173" t="str">
            <v>ARCADIA</v>
          </cell>
          <cell r="J173" t="str">
            <v>TND</v>
          </cell>
          <cell r="K173">
            <v>31600</v>
          </cell>
          <cell r="L173">
            <v>1</v>
          </cell>
          <cell r="M173">
            <v>31600</v>
          </cell>
          <cell r="N173" t="str">
            <v>OUI</v>
          </cell>
          <cell r="O173" t="str">
            <v>Angleterre</v>
          </cell>
          <cell r="P173">
            <v>43706</v>
          </cell>
          <cell r="Q173">
            <v>0</v>
          </cell>
          <cell r="R173">
            <v>20000</v>
          </cell>
          <cell r="S173">
            <v>0</v>
          </cell>
          <cell r="T173">
            <v>0</v>
          </cell>
          <cell r="U173">
            <v>20000</v>
          </cell>
          <cell r="V173" t="str">
            <v>OUI</v>
          </cell>
          <cell r="W173">
            <v>0</v>
          </cell>
          <cell r="X173">
            <v>31600</v>
          </cell>
          <cell r="Y173">
            <v>0</v>
          </cell>
          <cell r="Z173">
            <v>0</v>
          </cell>
          <cell r="AB173">
            <v>1.58</v>
          </cell>
          <cell r="AF173">
            <v>0</v>
          </cell>
          <cell r="AG173">
            <v>0</v>
          </cell>
          <cell r="AI173">
            <v>1.58</v>
          </cell>
        </row>
        <row r="174">
          <cell r="D174" t="str">
            <v>FAE-19-00172</v>
          </cell>
          <cell r="E174" t="str">
            <v>172</v>
          </cell>
          <cell r="F174">
            <v>43692</v>
          </cell>
          <cell r="G174">
            <v>2019</v>
          </cell>
          <cell r="H174" t="str">
            <v>CE2137</v>
          </cell>
          <cell r="I174" t="str">
            <v>TUNISIAN AFRICAN BUSINESS</v>
          </cell>
          <cell r="J174" t="str">
            <v>TND</v>
          </cell>
          <cell r="K174">
            <v>158650</v>
          </cell>
          <cell r="L174">
            <v>1</v>
          </cell>
          <cell r="M174">
            <v>158650</v>
          </cell>
          <cell r="N174" t="str">
            <v>OUI</v>
          </cell>
          <cell r="O174" t="str">
            <v>Gabon</v>
          </cell>
          <cell r="P174">
            <v>43699</v>
          </cell>
          <cell r="Q174">
            <v>9000</v>
          </cell>
          <cell r="R174">
            <v>18000</v>
          </cell>
          <cell r="S174">
            <v>84000</v>
          </cell>
          <cell r="T174">
            <v>0</v>
          </cell>
          <cell r="U174">
            <v>111000</v>
          </cell>
          <cell r="V174" t="str">
            <v>OUI</v>
          </cell>
          <cell r="W174">
            <v>13710</v>
          </cell>
          <cell r="X174">
            <v>26640</v>
          </cell>
          <cell r="Y174">
            <v>118300</v>
          </cell>
          <cell r="Z174">
            <v>0</v>
          </cell>
          <cell r="AA174">
            <v>1.5233333333333334</v>
          </cell>
          <cell r="AB174">
            <v>1.48</v>
          </cell>
          <cell r="AC174">
            <v>1.4083333333333334</v>
          </cell>
          <cell r="AF174">
            <v>0</v>
          </cell>
          <cell r="AG174">
            <v>0</v>
          </cell>
          <cell r="AH174">
            <v>1.5233333333333334</v>
          </cell>
          <cell r="AI174">
            <v>1.48</v>
          </cell>
          <cell r="AJ174">
            <v>1.4083333333333334</v>
          </cell>
        </row>
        <row r="175">
          <cell r="D175" t="str">
            <v>FAE-19-00173</v>
          </cell>
          <cell r="E175" t="str">
            <v>173</v>
          </cell>
          <cell r="F175">
            <v>43696</v>
          </cell>
          <cell r="G175">
            <v>2019</v>
          </cell>
          <cell r="H175" t="str">
            <v>CE2137</v>
          </cell>
          <cell r="I175" t="str">
            <v>TUNISIAN AFRICAN BUSINESS</v>
          </cell>
          <cell r="J175" t="str">
            <v>TND</v>
          </cell>
          <cell r="K175">
            <v>77527.600000000006</v>
          </cell>
          <cell r="L175">
            <v>1</v>
          </cell>
          <cell r="M175">
            <v>77527.600000000006</v>
          </cell>
          <cell r="N175" t="str">
            <v>OUI</v>
          </cell>
          <cell r="O175" t="str">
            <v>Gabon</v>
          </cell>
          <cell r="P175">
            <v>43698</v>
          </cell>
          <cell r="Q175">
            <v>2760</v>
          </cell>
          <cell r="R175">
            <v>19320</v>
          </cell>
          <cell r="S175">
            <v>31520</v>
          </cell>
          <cell r="T175">
            <v>0</v>
          </cell>
          <cell r="U175">
            <v>53600</v>
          </cell>
          <cell r="V175" t="str">
            <v>OUI</v>
          </cell>
          <cell r="W175">
            <v>4333.2</v>
          </cell>
          <cell r="X175">
            <v>28593.599999999999</v>
          </cell>
          <cell r="Y175">
            <v>44600.800000000003</v>
          </cell>
          <cell r="Z175">
            <v>0</v>
          </cell>
          <cell r="AA175">
            <v>1.5699999999999998</v>
          </cell>
          <cell r="AB175">
            <v>1.4800000000000002</v>
          </cell>
          <cell r="AC175">
            <v>1.415</v>
          </cell>
          <cell r="AF175">
            <v>0</v>
          </cell>
          <cell r="AG175">
            <v>0</v>
          </cell>
          <cell r="AH175">
            <v>1.5699999999999998</v>
          </cell>
          <cell r="AI175">
            <v>1.4800000000000002</v>
          </cell>
          <cell r="AJ175">
            <v>1.415</v>
          </cell>
        </row>
        <row r="176">
          <cell r="D176" t="str">
            <v>FAE-19-00174</v>
          </cell>
          <cell r="E176" t="str">
            <v>174</v>
          </cell>
          <cell r="F176">
            <v>43697</v>
          </cell>
          <cell r="G176">
            <v>2019</v>
          </cell>
          <cell r="H176" t="str">
            <v>CE2053</v>
          </cell>
          <cell r="I176" t="str">
            <v>ETS KASSO IMPORT EXPORT</v>
          </cell>
          <cell r="J176" t="str">
            <v>EUR</v>
          </cell>
          <cell r="K176">
            <v>147477.18599999999</v>
          </cell>
          <cell r="L176">
            <v>3.1756500000000001</v>
          </cell>
          <cell r="M176">
            <v>46439.999999999993</v>
          </cell>
          <cell r="N176" t="str">
            <v>OUI</v>
          </cell>
          <cell r="O176" t="str">
            <v>Niger</v>
          </cell>
          <cell r="P176">
            <v>43706</v>
          </cell>
          <cell r="Q176">
            <v>0</v>
          </cell>
          <cell r="R176">
            <v>0</v>
          </cell>
          <cell r="S176">
            <v>108000</v>
          </cell>
          <cell r="T176">
            <v>0</v>
          </cell>
          <cell r="U176">
            <v>108000</v>
          </cell>
          <cell r="V176" t="str">
            <v>OUI</v>
          </cell>
          <cell r="W176">
            <v>0</v>
          </cell>
          <cell r="X176">
            <v>0</v>
          </cell>
          <cell r="Y176">
            <v>147477.18599999999</v>
          </cell>
          <cell r="Z176">
            <v>0</v>
          </cell>
          <cell r="AC176">
            <v>1.3655294999999998</v>
          </cell>
          <cell r="AF176">
            <v>17350</v>
          </cell>
          <cell r="AG176">
            <v>0.16064814814814815</v>
          </cell>
          <cell r="AJ176">
            <v>1.2048813518518517</v>
          </cell>
        </row>
        <row r="177">
          <cell r="D177" t="str">
            <v>FAE-19-00175</v>
          </cell>
          <cell r="E177" t="str">
            <v>175</v>
          </cell>
          <cell r="F177">
            <v>43697</v>
          </cell>
          <cell r="G177">
            <v>2019</v>
          </cell>
          <cell r="H177" t="str">
            <v>CE2053</v>
          </cell>
          <cell r="I177" t="str">
            <v>ETS KASSO IMPORT EXPORT</v>
          </cell>
          <cell r="J177" t="str">
            <v>EUR</v>
          </cell>
          <cell r="K177">
            <v>147398.23800000001</v>
          </cell>
          <cell r="L177">
            <v>3.17395</v>
          </cell>
          <cell r="M177">
            <v>46440</v>
          </cell>
          <cell r="N177" t="str">
            <v>OUI</v>
          </cell>
          <cell r="O177" t="str">
            <v>Niger</v>
          </cell>
          <cell r="P177">
            <v>43707</v>
          </cell>
          <cell r="Q177">
            <v>0</v>
          </cell>
          <cell r="R177">
            <v>0</v>
          </cell>
          <cell r="S177">
            <v>108000</v>
          </cell>
          <cell r="T177">
            <v>0</v>
          </cell>
          <cell r="U177">
            <v>108000</v>
          </cell>
          <cell r="V177" t="str">
            <v>OUI</v>
          </cell>
          <cell r="W177">
            <v>0</v>
          </cell>
          <cell r="X177">
            <v>0</v>
          </cell>
          <cell r="Y177">
            <v>147398.23800000001</v>
          </cell>
          <cell r="Z177">
            <v>0</v>
          </cell>
          <cell r="AC177">
            <v>1.3647985</v>
          </cell>
          <cell r="AF177">
            <v>17350</v>
          </cell>
          <cell r="AG177">
            <v>0.16064814814814815</v>
          </cell>
          <cell r="AJ177">
            <v>1.2041503518518519</v>
          </cell>
        </row>
        <row r="178">
          <cell r="D178" t="str">
            <v>FAE-19-00176</v>
          </cell>
          <cell r="E178" t="str">
            <v>176</v>
          </cell>
          <cell r="F178">
            <v>43697</v>
          </cell>
          <cell r="G178">
            <v>2019</v>
          </cell>
          <cell r="H178" t="str">
            <v>CE2053</v>
          </cell>
          <cell r="I178" t="str">
            <v>ETS KASSO IMPORT EXPORT</v>
          </cell>
          <cell r="J178" t="str">
            <v>EUR</v>
          </cell>
          <cell r="K178">
            <v>147159.07199999999</v>
          </cell>
          <cell r="L178">
            <v>3.1688000000000001</v>
          </cell>
          <cell r="M178">
            <v>46439.999999999993</v>
          </cell>
          <cell r="N178" t="str">
            <v>OUI</v>
          </cell>
          <cell r="O178" t="str">
            <v>Niger</v>
          </cell>
          <cell r="P178">
            <v>43710</v>
          </cell>
          <cell r="Q178">
            <v>0</v>
          </cell>
          <cell r="R178">
            <v>0</v>
          </cell>
          <cell r="S178">
            <v>108000</v>
          </cell>
          <cell r="T178">
            <v>0</v>
          </cell>
          <cell r="U178">
            <v>108000</v>
          </cell>
          <cell r="V178" t="str">
            <v>OUI</v>
          </cell>
          <cell r="W178">
            <v>0</v>
          </cell>
          <cell r="X178">
            <v>0</v>
          </cell>
          <cell r="Y178">
            <v>147159.07199999999</v>
          </cell>
          <cell r="Z178">
            <v>0</v>
          </cell>
          <cell r="AC178">
            <v>1.3625839999999998</v>
          </cell>
          <cell r="AF178">
            <v>17164.5</v>
          </cell>
          <cell r="AG178">
            <v>0.15893055555555555</v>
          </cell>
          <cell r="AJ178">
            <v>1.2036534444444442</v>
          </cell>
        </row>
        <row r="179">
          <cell r="D179" t="str">
            <v>FAE-19-00177</v>
          </cell>
          <cell r="E179" t="str">
            <v>177</v>
          </cell>
          <cell r="F179">
            <v>43697</v>
          </cell>
          <cell r="G179">
            <v>2019</v>
          </cell>
          <cell r="H179" t="str">
            <v>CE2001</v>
          </cell>
          <cell r="I179" t="str">
            <v>STE DE COMMERCE INTERNATIONAL</v>
          </cell>
          <cell r="J179" t="str">
            <v>TND</v>
          </cell>
          <cell r="K179">
            <v>700000</v>
          </cell>
          <cell r="L179">
            <v>1</v>
          </cell>
          <cell r="M179">
            <v>700000</v>
          </cell>
          <cell r="N179" t="str">
            <v>OUI</v>
          </cell>
          <cell r="O179" t="str">
            <v>Niger</v>
          </cell>
          <cell r="P179">
            <v>43720</v>
          </cell>
          <cell r="Q179">
            <v>0</v>
          </cell>
          <cell r="R179">
            <v>0</v>
          </cell>
          <cell r="S179">
            <v>560000</v>
          </cell>
          <cell r="T179">
            <v>0</v>
          </cell>
          <cell r="U179">
            <v>560000</v>
          </cell>
          <cell r="V179" t="str">
            <v>OUI</v>
          </cell>
          <cell r="W179">
            <v>0</v>
          </cell>
          <cell r="X179">
            <v>0</v>
          </cell>
          <cell r="Y179">
            <v>700000</v>
          </cell>
          <cell r="Z179">
            <v>0</v>
          </cell>
          <cell r="AC179">
            <v>1.25</v>
          </cell>
          <cell r="AF179">
            <v>0</v>
          </cell>
          <cell r="AG179">
            <v>0</v>
          </cell>
          <cell r="AJ179">
            <v>1.25</v>
          </cell>
        </row>
        <row r="180">
          <cell r="D180" t="str">
            <v>FAE-19-00178</v>
          </cell>
          <cell r="E180" t="str">
            <v>178</v>
          </cell>
          <cell r="F180">
            <v>43697</v>
          </cell>
          <cell r="G180">
            <v>2019</v>
          </cell>
          <cell r="H180" t="str">
            <v>CE2154</v>
          </cell>
          <cell r="I180" t="str">
            <v>SODIFRAM SAS</v>
          </cell>
          <cell r="J180" t="str">
            <v>EUR</v>
          </cell>
          <cell r="K180">
            <v>45583.534</v>
          </cell>
          <cell r="L180">
            <v>3.1756500000000001</v>
          </cell>
          <cell r="M180">
            <v>14354.079952135782</v>
          </cell>
          <cell r="N180" t="str">
            <v>OUI</v>
          </cell>
          <cell r="O180" t="str">
            <v>Mayotte</v>
          </cell>
          <cell r="P180">
            <v>43706</v>
          </cell>
          <cell r="Q180">
            <v>0</v>
          </cell>
          <cell r="R180">
            <v>18648</v>
          </cell>
          <cell r="S180">
            <v>7200</v>
          </cell>
          <cell r="T180">
            <v>0</v>
          </cell>
          <cell r="U180">
            <v>25848</v>
          </cell>
          <cell r="V180" t="str">
            <v>OUI</v>
          </cell>
          <cell r="W180">
            <v>0</v>
          </cell>
          <cell r="X180">
            <v>27240.979752000003</v>
          </cell>
          <cell r="Y180">
            <v>10403.429399999999</v>
          </cell>
          <cell r="Z180">
            <v>0</v>
          </cell>
          <cell r="AB180">
            <v>1.4607990000000002</v>
          </cell>
          <cell r="AC180">
            <v>1.4449207499999999</v>
          </cell>
          <cell r="AF180">
            <v>9514.2939999999999</v>
          </cell>
          <cell r="AG180">
            <v>0.3680862735995048</v>
          </cell>
          <cell r="AI180">
            <v>1.0927127264004954</v>
          </cell>
          <cell r="AJ180">
            <v>1.0768344764004951</v>
          </cell>
        </row>
        <row r="181">
          <cell r="D181" t="str">
            <v>FAE-19-00179</v>
          </cell>
          <cell r="E181" t="str">
            <v>179</v>
          </cell>
          <cell r="F181">
            <v>43703</v>
          </cell>
          <cell r="G181">
            <v>2019</v>
          </cell>
          <cell r="H181" t="str">
            <v>CE2149</v>
          </cell>
          <cell r="I181" t="str">
            <v>DAVIS TRADING CO LTD</v>
          </cell>
          <cell r="J181" t="str">
            <v>USD</v>
          </cell>
          <cell r="K181">
            <v>58144.65</v>
          </cell>
          <cell r="L181">
            <v>2.8618999999999999</v>
          </cell>
          <cell r="M181">
            <v>20316.800027953457</v>
          </cell>
          <cell r="N181" t="str">
            <v>OUI</v>
          </cell>
          <cell r="O181" t="str">
            <v>New Zealand</v>
          </cell>
          <cell r="P181">
            <v>43705</v>
          </cell>
          <cell r="Q181">
            <v>240</v>
          </cell>
          <cell r="R181">
            <v>16400</v>
          </cell>
          <cell r="S181">
            <v>0</v>
          </cell>
          <cell r="T181">
            <v>0</v>
          </cell>
          <cell r="U181">
            <v>16640</v>
          </cell>
          <cell r="V181" t="str">
            <v>OUI</v>
          </cell>
          <cell r="W181">
            <v>872.30712000000005</v>
          </cell>
          <cell r="X181">
            <v>57272.342800000006</v>
          </cell>
          <cell r="Y181">
            <v>0</v>
          </cell>
          <cell r="Z181">
            <v>0</v>
          </cell>
          <cell r="AA181">
            <v>3.6346130000000003</v>
          </cell>
          <cell r="AB181">
            <v>3.4922160243902445</v>
          </cell>
          <cell r="AF181">
            <v>1260.298</v>
          </cell>
          <cell r="AG181">
            <v>7.5739062499999996E-2</v>
          </cell>
          <cell r="AH181">
            <v>3.5588739375000005</v>
          </cell>
          <cell r="AI181">
            <v>3.4164769618902446</v>
          </cell>
        </row>
        <row r="182">
          <cell r="D182" t="str">
            <v>FAE-19-00180</v>
          </cell>
          <cell r="E182" t="str">
            <v>180</v>
          </cell>
          <cell r="F182">
            <v>43703</v>
          </cell>
          <cell r="G182">
            <v>2019</v>
          </cell>
          <cell r="H182" t="str">
            <v>CE2165</v>
          </cell>
          <cell r="I182" t="str">
            <v>ANGSTREM TRADING</v>
          </cell>
          <cell r="J182" t="str">
            <v>USD</v>
          </cell>
          <cell r="K182">
            <v>39699.839999999997</v>
          </cell>
          <cell r="L182">
            <v>2.8767999999999998</v>
          </cell>
          <cell r="M182">
            <v>13800</v>
          </cell>
          <cell r="N182" t="str">
            <v>OUI</v>
          </cell>
          <cell r="O182" t="str">
            <v>Russie</v>
          </cell>
          <cell r="P182">
            <v>43717</v>
          </cell>
          <cell r="Q182">
            <v>20000</v>
          </cell>
          <cell r="R182">
            <v>0</v>
          </cell>
          <cell r="S182">
            <v>0</v>
          </cell>
          <cell r="T182">
            <v>0</v>
          </cell>
          <cell r="U182">
            <v>20000</v>
          </cell>
          <cell r="V182" t="str">
            <v>OUI</v>
          </cell>
          <cell r="W182">
            <v>39699.840000000004</v>
          </cell>
          <cell r="X182">
            <v>0</v>
          </cell>
          <cell r="Y182">
            <v>0</v>
          </cell>
          <cell r="Z182">
            <v>0</v>
          </cell>
          <cell r="AA182">
            <v>1.9849920000000001</v>
          </cell>
          <cell r="AF182">
            <v>4203.7950000000001</v>
          </cell>
          <cell r="AG182">
            <v>0.21018975000000001</v>
          </cell>
          <cell r="AH182">
            <v>1.77480225</v>
          </cell>
        </row>
        <row r="183">
          <cell r="D183" t="str">
            <v>FAE-19-00181</v>
          </cell>
          <cell r="E183" t="str">
            <v>181</v>
          </cell>
          <cell r="F183">
            <v>43703</v>
          </cell>
          <cell r="G183">
            <v>2019</v>
          </cell>
          <cell r="H183" t="str">
            <v>CE2178</v>
          </cell>
          <cell r="I183" t="str">
            <v>ARCADIA</v>
          </cell>
          <cell r="J183" t="str">
            <v>TND</v>
          </cell>
          <cell r="K183">
            <v>40271.616000000002</v>
          </cell>
          <cell r="L183">
            <v>1</v>
          </cell>
          <cell r="M183">
            <v>40271.616000000002</v>
          </cell>
          <cell r="N183" t="str">
            <v>OUI</v>
          </cell>
          <cell r="O183" t="str">
            <v>Canada</v>
          </cell>
          <cell r="P183">
            <v>43719</v>
          </cell>
          <cell r="Q183">
            <v>0</v>
          </cell>
          <cell r="R183">
            <v>23971.200000000001</v>
          </cell>
          <cell r="S183">
            <v>0</v>
          </cell>
          <cell r="T183">
            <v>0</v>
          </cell>
          <cell r="U183">
            <v>23971.200000000001</v>
          </cell>
          <cell r="V183" t="str">
            <v>OUI</v>
          </cell>
          <cell r="W183">
            <v>0</v>
          </cell>
          <cell r="X183">
            <v>40260.000000000007</v>
          </cell>
          <cell r="Y183">
            <v>0</v>
          </cell>
          <cell r="Z183">
            <v>0</v>
          </cell>
          <cell r="AB183">
            <v>1.679515418502203</v>
          </cell>
          <cell r="AF183">
            <v>0</v>
          </cell>
          <cell r="AG183">
            <v>0</v>
          </cell>
          <cell r="AI183">
            <v>1.679515418502203</v>
          </cell>
        </row>
        <row r="184">
          <cell r="D184" t="str">
            <v>FAE-19-00182</v>
          </cell>
          <cell r="E184" t="str">
            <v>182</v>
          </cell>
          <cell r="F184">
            <v>43705</v>
          </cell>
          <cell r="G184">
            <v>2019</v>
          </cell>
          <cell r="H184" t="str">
            <v>CE2017</v>
          </cell>
          <cell r="I184" t="str">
            <v>SAHEL INTERNATIONAL TRADE</v>
          </cell>
          <cell r="J184" t="str">
            <v>TND</v>
          </cell>
          <cell r="K184">
            <v>33452.160000000003</v>
          </cell>
          <cell r="L184">
            <v>1</v>
          </cell>
          <cell r="M184">
            <v>33452.160000000003</v>
          </cell>
          <cell r="N184" t="str">
            <v>OUI</v>
          </cell>
          <cell r="O184" t="str">
            <v>Togo</v>
          </cell>
          <cell r="P184">
            <v>43712</v>
          </cell>
          <cell r="Q184">
            <v>22008</v>
          </cell>
          <cell r="R184">
            <v>0</v>
          </cell>
          <cell r="S184">
            <v>0</v>
          </cell>
          <cell r="T184">
            <v>0</v>
          </cell>
          <cell r="U184">
            <v>22008</v>
          </cell>
          <cell r="V184" t="str">
            <v>OUI</v>
          </cell>
          <cell r="W184">
            <v>33452.160000000003</v>
          </cell>
          <cell r="X184">
            <v>0</v>
          </cell>
          <cell r="Y184">
            <v>0</v>
          </cell>
          <cell r="Z184">
            <v>0</v>
          </cell>
          <cell r="AA184">
            <v>1.5200000000000002</v>
          </cell>
          <cell r="AF184">
            <v>0</v>
          </cell>
          <cell r="AG184">
            <v>0</v>
          </cell>
          <cell r="AH184">
            <v>1.5200000000000002</v>
          </cell>
        </row>
        <row r="185">
          <cell r="D185" t="str">
            <v>FAE-19-00183</v>
          </cell>
          <cell r="E185" t="str">
            <v>183</v>
          </cell>
          <cell r="F185">
            <v>43705</v>
          </cell>
          <cell r="G185">
            <v>2019</v>
          </cell>
          <cell r="H185" t="str">
            <v>CE2017</v>
          </cell>
          <cell r="I185" t="str">
            <v>SAHEL INTERNATIONAL TRADE</v>
          </cell>
          <cell r="J185" t="str">
            <v>TND</v>
          </cell>
          <cell r="K185">
            <v>30144</v>
          </cell>
          <cell r="L185">
            <v>1</v>
          </cell>
          <cell r="M185">
            <v>30144</v>
          </cell>
          <cell r="N185" t="str">
            <v>OUI</v>
          </cell>
          <cell r="O185" t="str">
            <v>Ghana</v>
          </cell>
          <cell r="P185">
            <v>43712</v>
          </cell>
          <cell r="Q185">
            <v>19200</v>
          </cell>
          <cell r="R185">
            <v>0</v>
          </cell>
          <cell r="S185">
            <v>0</v>
          </cell>
          <cell r="T185">
            <v>0</v>
          </cell>
          <cell r="U185">
            <v>19200</v>
          </cell>
          <cell r="V185" t="str">
            <v>OUI</v>
          </cell>
          <cell r="W185">
            <v>30144</v>
          </cell>
          <cell r="X185">
            <v>0</v>
          </cell>
          <cell r="Y185">
            <v>0</v>
          </cell>
          <cell r="Z185">
            <v>0</v>
          </cell>
          <cell r="AA185">
            <v>1.57</v>
          </cell>
          <cell r="AF185">
            <v>0</v>
          </cell>
          <cell r="AG185">
            <v>0</v>
          </cell>
          <cell r="AH185">
            <v>1.57</v>
          </cell>
        </row>
        <row r="186">
          <cell r="D186" t="str">
            <v>FAE-19-00184</v>
          </cell>
          <cell r="E186" t="str">
            <v>184</v>
          </cell>
          <cell r="F186">
            <v>43706</v>
          </cell>
          <cell r="G186">
            <v>2019</v>
          </cell>
          <cell r="H186" t="str">
            <v>CE2137</v>
          </cell>
          <cell r="I186" t="str">
            <v>TUNISIAN AFRICAN BUSINESS</v>
          </cell>
          <cell r="J186" t="str">
            <v>TND</v>
          </cell>
          <cell r="K186">
            <v>147453.6</v>
          </cell>
          <cell r="L186">
            <v>1</v>
          </cell>
          <cell r="M186">
            <v>147453.6</v>
          </cell>
          <cell r="N186" t="str">
            <v>OUI</v>
          </cell>
          <cell r="O186" t="str">
            <v>Sénégal</v>
          </cell>
          <cell r="P186">
            <v>43718</v>
          </cell>
          <cell r="Q186">
            <v>0</v>
          </cell>
          <cell r="R186">
            <v>110040</v>
          </cell>
          <cell r="S186">
            <v>0</v>
          </cell>
          <cell r="T186">
            <v>0</v>
          </cell>
          <cell r="U186">
            <v>110040</v>
          </cell>
          <cell r="V186" t="str">
            <v>OUI</v>
          </cell>
          <cell r="W186">
            <v>0</v>
          </cell>
          <cell r="X186">
            <v>147453.6</v>
          </cell>
          <cell r="Y186">
            <v>0</v>
          </cell>
          <cell r="Z186">
            <v>0</v>
          </cell>
          <cell r="AB186">
            <v>1.34</v>
          </cell>
          <cell r="AF186">
            <v>0</v>
          </cell>
          <cell r="AG186">
            <v>0</v>
          </cell>
          <cell r="AI186">
            <v>1.34</v>
          </cell>
        </row>
        <row r="187">
          <cell r="D187" t="str">
            <v>FAE-19-00185</v>
          </cell>
          <cell r="E187" t="str">
            <v>185</v>
          </cell>
          <cell r="F187">
            <v>43706</v>
          </cell>
          <cell r="G187">
            <v>2019</v>
          </cell>
          <cell r="H187" t="str">
            <v>CE2001</v>
          </cell>
          <cell r="I187" t="str">
            <v>STE DE COMMERCE INTERNATIONAL</v>
          </cell>
          <cell r="J187" t="str">
            <v>TND</v>
          </cell>
          <cell r="K187">
            <v>88704</v>
          </cell>
          <cell r="L187">
            <v>1</v>
          </cell>
          <cell r="M187">
            <v>88704</v>
          </cell>
          <cell r="N187" t="str">
            <v>OUI</v>
          </cell>
          <cell r="O187" t="str">
            <v>Burkina Faso</v>
          </cell>
          <cell r="P187">
            <v>43731</v>
          </cell>
          <cell r="Q187">
            <v>57600</v>
          </cell>
          <cell r="R187">
            <v>0</v>
          </cell>
          <cell r="S187">
            <v>0</v>
          </cell>
          <cell r="T187">
            <v>0</v>
          </cell>
          <cell r="U187">
            <v>57600</v>
          </cell>
          <cell r="V187" t="str">
            <v>OUI</v>
          </cell>
          <cell r="W187">
            <v>88704</v>
          </cell>
          <cell r="X187">
            <v>0</v>
          </cell>
          <cell r="Y187">
            <v>0</v>
          </cell>
          <cell r="Z187">
            <v>0</v>
          </cell>
          <cell r="AA187">
            <v>1.54</v>
          </cell>
          <cell r="AF187">
            <v>0</v>
          </cell>
          <cell r="AG187">
            <v>0</v>
          </cell>
          <cell r="AH187">
            <v>1.54</v>
          </cell>
        </row>
        <row r="188">
          <cell r="D188" t="str">
            <v>FAE-19-00186</v>
          </cell>
          <cell r="E188" t="str">
            <v>186</v>
          </cell>
          <cell r="F188">
            <v>43712</v>
          </cell>
          <cell r="G188">
            <v>2019</v>
          </cell>
          <cell r="H188" t="str">
            <v>CE2137</v>
          </cell>
          <cell r="I188" t="str">
            <v>TUNISIAN AFRICAN BUSINESS</v>
          </cell>
          <cell r="J188" t="str">
            <v>TND</v>
          </cell>
          <cell r="K188">
            <v>115500</v>
          </cell>
          <cell r="L188">
            <v>1</v>
          </cell>
          <cell r="M188">
            <v>115500</v>
          </cell>
          <cell r="N188" t="str">
            <v>OUI</v>
          </cell>
          <cell r="O188" t="str">
            <v>Gabon</v>
          </cell>
          <cell r="P188">
            <v>43738</v>
          </cell>
          <cell r="Q188">
            <v>0</v>
          </cell>
          <cell r="R188">
            <v>0</v>
          </cell>
          <cell r="S188">
            <v>84000</v>
          </cell>
          <cell r="T188">
            <v>0</v>
          </cell>
          <cell r="U188">
            <v>84000</v>
          </cell>
          <cell r="V188" t="str">
            <v>OUI</v>
          </cell>
          <cell r="W188">
            <v>0</v>
          </cell>
          <cell r="X188">
            <v>0</v>
          </cell>
          <cell r="Y188">
            <v>115500</v>
          </cell>
          <cell r="Z188">
            <v>0</v>
          </cell>
          <cell r="AC188">
            <v>1.375</v>
          </cell>
          <cell r="AF188">
            <v>0</v>
          </cell>
          <cell r="AG188">
            <v>0</v>
          </cell>
          <cell r="AJ188">
            <v>1.375</v>
          </cell>
        </row>
        <row r="189">
          <cell r="D189" t="str">
            <v>FAE-19-00187</v>
          </cell>
          <cell r="E189" t="str">
            <v>187</v>
          </cell>
          <cell r="F189">
            <v>43712</v>
          </cell>
          <cell r="G189">
            <v>2019</v>
          </cell>
          <cell r="H189" t="str">
            <v>CE2178</v>
          </cell>
          <cell r="I189" t="str">
            <v>ARCADIA</v>
          </cell>
          <cell r="J189" t="str">
            <v>TND</v>
          </cell>
          <cell r="K189">
            <v>63200</v>
          </cell>
          <cell r="L189">
            <v>1</v>
          </cell>
          <cell r="M189">
            <v>63200</v>
          </cell>
          <cell r="N189" t="str">
            <v>OUI</v>
          </cell>
          <cell r="O189" t="str">
            <v>Angleterre</v>
          </cell>
          <cell r="P189">
            <v>43720</v>
          </cell>
          <cell r="Q189">
            <v>0</v>
          </cell>
          <cell r="R189">
            <v>40000</v>
          </cell>
          <cell r="S189">
            <v>0</v>
          </cell>
          <cell r="T189">
            <v>0</v>
          </cell>
          <cell r="U189">
            <v>40000</v>
          </cell>
          <cell r="V189" t="str">
            <v>OUI</v>
          </cell>
          <cell r="W189">
            <v>0</v>
          </cell>
          <cell r="X189">
            <v>63200</v>
          </cell>
          <cell r="Y189">
            <v>0</v>
          </cell>
          <cell r="Z189">
            <v>0</v>
          </cell>
          <cell r="AB189">
            <v>1.58</v>
          </cell>
          <cell r="AF189">
            <v>0</v>
          </cell>
          <cell r="AG189">
            <v>0</v>
          </cell>
          <cell r="AI189">
            <v>1.58</v>
          </cell>
        </row>
        <row r="190">
          <cell r="D190" t="str">
            <v>FAE-19-00188</v>
          </cell>
          <cell r="E190" t="str">
            <v>188</v>
          </cell>
          <cell r="F190">
            <v>43714</v>
          </cell>
          <cell r="G190">
            <v>2019</v>
          </cell>
          <cell r="H190" t="str">
            <v>CE2017</v>
          </cell>
          <cell r="I190" t="str">
            <v>SAHEL INTERNATIONAL TRADE</v>
          </cell>
          <cell r="J190" t="str">
            <v>TND</v>
          </cell>
          <cell r="K190">
            <v>26496</v>
          </cell>
          <cell r="L190">
            <v>1</v>
          </cell>
          <cell r="M190">
            <v>26496</v>
          </cell>
          <cell r="N190" t="str">
            <v>OUI</v>
          </cell>
          <cell r="O190" t="str">
            <v>Burkina Faso</v>
          </cell>
          <cell r="P190">
            <v>43719</v>
          </cell>
          <cell r="Q190">
            <v>0</v>
          </cell>
          <cell r="R190">
            <v>20700</v>
          </cell>
          <cell r="S190">
            <v>0</v>
          </cell>
          <cell r="T190">
            <v>0</v>
          </cell>
          <cell r="U190">
            <v>20700</v>
          </cell>
          <cell r="V190" t="str">
            <v>OUI</v>
          </cell>
          <cell r="W190">
            <v>0</v>
          </cell>
          <cell r="X190">
            <v>26496</v>
          </cell>
          <cell r="Y190">
            <v>0</v>
          </cell>
          <cell r="Z190">
            <v>0</v>
          </cell>
          <cell r="AB190">
            <v>1.28</v>
          </cell>
          <cell r="AF190">
            <v>0</v>
          </cell>
          <cell r="AG190">
            <v>0</v>
          </cell>
          <cell r="AI190">
            <v>1.28</v>
          </cell>
        </row>
        <row r="191">
          <cell r="D191" t="str">
            <v>FAE-19-00189</v>
          </cell>
          <cell r="E191" t="str">
            <v>189</v>
          </cell>
          <cell r="F191">
            <v>43717</v>
          </cell>
          <cell r="G191">
            <v>2019</v>
          </cell>
          <cell r="H191" t="str">
            <v>CE2001</v>
          </cell>
          <cell r="I191" t="str">
            <v>STE DE COMMERCE INTERNATIONAL</v>
          </cell>
          <cell r="J191" t="str">
            <v>TND</v>
          </cell>
          <cell r="K191">
            <v>76720</v>
          </cell>
          <cell r="L191">
            <v>1</v>
          </cell>
          <cell r="M191">
            <v>76720</v>
          </cell>
          <cell r="N191" t="str">
            <v>OUI</v>
          </cell>
          <cell r="O191" t="str">
            <v>Gabon</v>
          </cell>
          <cell r="P191">
            <v>43741</v>
          </cell>
          <cell r="Q191">
            <v>0</v>
          </cell>
          <cell r="R191">
            <v>0</v>
          </cell>
          <cell r="S191">
            <v>56000</v>
          </cell>
          <cell r="T191">
            <v>0</v>
          </cell>
          <cell r="U191">
            <v>56000</v>
          </cell>
          <cell r="V191" t="str">
            <v>OUI</v>
          </cell>
          <cell r="W191">
            <v>0</v>
          </cell>
          <cell r="X191">
            <v>0</v>
          </cell>
          <cell r="Y191">
            <v>76720</v>
          </cell>
          <cell r="Z191">
            <v>0</v>
          </cell>
          <cell r="AC191">
            <v>1.37</v>
          </cell>
          <cell r="AF191">
            <v>0</v>
          </cell>
          <cell r="AG191">
            <v>0</v>
          </cell>
          <cell r="AJ191">
            <v>1.37</v>
          </cell>
        </row>
        <row r="192">
          <cell r="D192" t="str">
            <v>FAE-19-00190</v>
          </cell>
          <cell r="E192" t="str">
            <v>190</v>
          </cell>
          <cell r="F192">
            <v>43719</v>
          </cell>
          <cell r="G192">
            <v>2019</v>
          </cell>
          <cell r="H192" t="str">
            <v>CE2168</v>
          </cell>
          <cell r="I192" t="str">
            <v>STE OMEGA TRADING</v>
          </cell>
          <cell r="J192" t="str">
            <v>TND</v>
          </cell>
          <cell r="K192">
            <v>350000</v>
          </cell>
          <cell r="L192">
            <v>1</v>
          </cell>
          <cell r="M192">
            <v>350000</v>
          </cell>
          <cell r="N192" t="str">
            <v>OUI</v>
          </cell>
          <cell r="O192" t="str">
            <v>Niger</v>
          </cell>
          <cell r="P192">
            <v>43726</v>
          </cell>
          <cell r="Q192">
            <v>0</v>
          </cell>
          <cell r="R192">
            <v>0</v>
          </cell>
          <cell r="S192">
            <v>280000</v>
          </cell>
          <cell r="T192">
            <v>0</v>
          </cell>
          <cell r="U192">
            <v>280000</v>
          </cell>
          <cell r="V192" t="str">
            <v>OUI</v>
          </cell>
          <cell r="W192">
            <v>0</v>
          </cell>
          <cell r="X192">
            <v>0</v>
          </cell>
          <cell r="Y192">
            <v>350000</v>
          </cell>
          <cell r="Z192">
            <v>0</v>
          </cell>
          <cell r="AC192">
            <v>1.25</v>
          </cell>
          <cell r="AF192">
            <v>0</v>
          </cell>
          <cell r="AG192">
            <v>0</v>
          </cell>
          <cell r="AJ192">
            <v>1.25</v>
          </cell>
        </row>
        <row r="193">
          <cell r="D193" t="str">
            <v>FAE-19-00191</v>
          </cell>
          <cell r="E193" t="str">
            <v>191</v>
          </cell>
          <cell r="F193">
            <v>43719</v>
          </cell>
          <cell r="G193">
            <v>2019</v>
          </cell>
          <cell r="H193" t="str">
            <v>CE2025</v>
          </cell>
          <cell r="I193" t="str">
            <v>SAWABA - GUINEE</v>
          </cell>
          <cell r="J193" t="str">
            <v>USD</v>
          </cell>
          <cell r="K193">
            <v>344818.14</v>
          </cell>
          <cell r="L193">
            <v>2.8573499999999998</v>
          </cell>
          <cell r="M193">
            <v>120677.59987400915</v>
          </cell>
          <cell r="N193" t="str">
            <v>OUI</v>
          </cell>
          <cell r="O193" t="str">
            <v>Guinée</v>
          </cell>
          <cell r="P193">
            <v>43732</v>
          </cell>
          <cell r="Q193">
            <v>0</v>
          </cell>
          <cell r="R193">
            <v>193440</v>
          </cell>
          <cell r="S193">
            <v>0</v>
          </cell>
          <cell r="T193">
            <v>0</v>
          </cell>
          <cell r="U193">
            <v>193440</v>
          </cell>
          <cell r="V193" t="str">
            <v>OUI</v>
          </cell>
          <cell r="W193">
            <v>0</v>
          </cell>
          <cell r="X193">
            <v>260103.42755999995</v>
          </cell>
          <cell r="Y193">
            <v>0</v>
          </cell>
          <cell r="Z193">
            <v>0</v>
          </cell>
          <cell r="AB193">
            <v>1.3446206966501237</v>
          </cell>
          <cell r="AF193">
            <v>94272.98</v>
          </cell>
          <cell r="AG193">
            <v>0.4873499793217535</v>
          </cell>
          <cell r="AI193">
            <v>0.85727071732837024</v>
          </cell>
        </row>
        <row r="194">
          <cell r="D194" t="str">
            <v>FAE-19-00192</v>
          </cell>
          <cell r="E194" t="str">
            <v>192</v>
          </cell>
          <cell r="F194">
            <v>43719</v>
          </cell>
          <cell r="G194">
            <v>2019</v>
          </cell>
          <cell r="H194" t="str">
            <v>CE2165</v>
          </cell>
          <cell r="I194" t="str">
            <v>ANGSTREM TRADING</v>
          </cell>
          <cell r="J194" t="str">
            <v>USD</v>
          </cell>
          <cell r="K194">
            <v>39346.559999999998</v>
          </cell>
          <cell r="L194">
            <v>2.8512</v>
          </cell>
          <cell r="M194">
            <v>13800</v>
          </cell>
          <cell r="N194" t="str">
            <v>OUI</v>
          </cell>
          <cell r="O194" t="str">
            <v>Russie</v>
          </cell>
          <cell r="P194">
            <v>43733</v>
          </cell>
          <cell r="Q194">
            <v>20000</v>
          </cell>
          <cell r="R194">
            <v>0</v>
          </cell>
          <cell r="S194">
            <v>0</v>
          </cell>
          <cell r="T194">
            <v>0</v>
          </cell>
          <cell r="U194">
            <v>20000</v>
          </cell>
          <cell r="V194" t="str">
            <v>OUI</v>
          </cell>
          <cell r="W194">
            <v>39346.559999999998</v>
          </cell>
          <cell r="X194">
            <v>0</v>
          </cell>
          <cell r="Y194">
            <v>0</v>
          </cell>
          <cell r="Z194">
            <v>0</v>
          </cell>
          <cell r="AA194">
            <v>1.967328</v>
          </cell>
          <cell r="AF194">
            <v>4296.29</v>
          </cell>
          <cell r="AG194">
            <v>0.21481449999999999</v>
          </cell>
          <cell r="AH194">
            <v>1.7525135000000001</v>
          </cell>
        </row>
        <row r="195">
          <cell r="D195" t="str">
            <v>FAE-19-00193</v>
          </cell>
          <cell r="E195" t="str">
            <v>193</v>
          </cell>
          <cell r="F195">
            <v>43719</v>
          </cell>
          <cell r="G195">
            <v>2019</v>
          </cell>
          <cell r="H195" t="str">
            <v>CE2165</v>
          </cell>
          <cell r="I195" t="str">
            <v>ANGSTREM TRADING</v>
          </cell>
          <cell r="J195" t="str">
            <v>USD</v>
          </cell>
          <cell r="K195">
            <v>37905.665000000001</v>
          </cell>
          <cell r="L195">
            <v>2.85005</v>
          </cell>
          <cell r="M195">
            <v>13300</v>
          </cell>
          <cell r="N195" t="str">
            <v>OUI</v>
          </cell>
          <cell r="O195" t="str">
            <v>Russie</v>
          </cell>
          <cell r="P195">
            <v>43756</v>
          </cell>
          <cell r="Q195">
            <v>20000</v>
          </cell>
          <cell r="R195">
            <v>0</v>
          </cell>
          <cell r="S195">
            <v>0</v>
          </cell>
          <cell r="T195">
            <v>0</v>
          </cell>
          <cell r="U195">
            <v>20000</v>
          </cell>
          <cell r="V195" t="str">
            <v>OUI</v>
          </cell>
          <cell r="W195">
            <v>37905.665000000001</v>
          </cell>
          <cell r="X195">
            <v>0</v>
          </cell>
          <cell r="Y195">
            <v>0</v>
          </cell>
          <cell r="Z195">
            <v>0</v>
          </cell>
          <cell r="AA195">
            <v>1.8952832500000001</v>
          </cell>
          <cell r="AF195">
            <v>3858.5419999999999</v>
          </cell>
          <cell r="AG195">
            <v>0.19292709999999999</v>
          </cell>
          <cell r="AH195">
            <v>1.7023561500000002</v>
          </cell>
        </row>
        <row r="196">
          <cell r="D196" t="str">
            <v>FAE-19-00194</v>
          </cell>
          <cell r="E196" t="str">
            <v>194</v>
          </cell>
          <cell r="F196">
            <v>43719</v>
          </cell>
          <cell r="G196">
            <v>2019</v>
          </cell>
          <cell r="H196" t="str">
            <v>CE2149</v>
          </cell>
          <cell r="I196" t="str">
            <v>DAVIS TRADING CO LTD</v>
          </cell>
          <cell r="J196" t="str">
            <v>USD</v>
          </cell>
          <cell r="K196">
            <v>64906.142</v>
          </cell>
          <cell r="L196">
            <v>2.8512</v>
          </cell>
          <cell r="M196">
            <v>22764.499859708194</v>
          </cell>
          <cell r="N196" t="str">
            <v>OUI</v>
          </cell>
          <cell r="O196" t="str">
            <v>New Zealand</v>
          </cell>
          <cell r="P196">
            <v>43732</v>
          </cell>
          <cell r="Q196">
            <v>0</v>
          </cell>
          <cell r="R196">
            <v>18650</v>
          </cell>
          <cell r="S196">
            <v>0</v>
          </cell>
          <cell r="T196">
            <v>0</v>
          </cell>
          <cell r="U196">
            <v>18650</v>
          </cell>
          <cell r="V196" t="str">
            <v>OUI</v>
          </cell>
          <cell r="W196">
            <v>0</v>
          </cell>
          <cell r="X196">
            <v>64906.142400000004</v>
          </cell>
          <cell r="Y196">
            <v>0</v>
          </cell>
          <cell r="Z196">
            <v>0</v>
          </cell>
          <cell r="AB196">
            <v>3.4802221126005364</v>
          </cell>
          <cell r="AF196">
            <v>1200</v>
          </cell>
          <cell r="AG196">
            <v>6.4343163538873996E-2</v>
          </cell>
          <cell r="AI196">
            <v>3.4158789490616623</v>
          </cell>
        </row>
        <row r="197">
          <cell r="D197" t="str">
            <v>FAE-19-00195</v>
          </cell>
          <cell r="E197" t="str">
            <v>195</v>
          </cell>
          <cell r="F197">
            <v>43719</v>
          </cell>
          <cell r="G197">
            <v>2019</v>
          </cell>
          <cell r="H197" t="str">
            <v>CE2208</v>
          </cell>
          <cell r="I197" t="str">
            <v>STE MIDCOM INTERNATIONAL</v>
          </cell>
          <cell r="J197" t="str">
            <v>TND</v>
          </cell>
          <cell r="K197">
            <v>62400</v>
          </cell>
          <cell r="L197">
            <v>1</v>
          </cell>
          <cell r="M197">
            <v>62400</v>
          </cell>
          <cell r="N197" t="str">
            <v>OUI</v>
          </cell>
          <cell r="O197" t="str">
            <v>Russie</v>
          </cell>
          <cell r="P197">
            <v>43727</v>
          </cell>
          <cell r="Q197">
            <v>0</v>
          </cell>
          <cell r="R197">
            <v>39000</v>
          </cell>
          <cell r="S197">
            <v>0</v>
          </cell>
          <cell r="T197">
            <v>0</v>
          </cell>
          <cell r="U197">
            <v>39000</v>
          </cell>
          <cell r="V197" t="str">
            <v>OUI</v>
          </cell>
          <cell r="W197">
            <v>0</v>
          </cell>
          <cell r="X197">
            <v>62400</v>
          </cell>
          <cell r="Y197">
            <v>0</v>
          </cell>
          <cell r="Z197">
            <v>0</v>
          </cell>
          <cell r="AB197">
            <v>1.6</v>
          </cell>
          <cell r="AF197">
            <v>0</v>
          </cell>
          <cell r="AG197">
            <v>0</v>
          </cell>
          <cell r="AI197">
            <v>1.6</v>
          </cell>
        </row>
        <row r="198">
          <cell r="D198" t="str">
            <v>FAE-19-00196</v>
          </cell>
          <cell r="E198" t="str">
            <v>196</v>
          </cell>
          <cell r="F198">
            <v>43727</v>
          </cell>
          <cell r="G198">
            <v>2019</v>
          </cell>
          <cell r="H198" t="str">
            <v>CE2137</v>
          </cell>
          <cell r="I198" t="str">
            <v>TUNISIAN AFRICAN BUSINESS</v>
          </cell>
          <cell r="J198" t="str">
            <v>TND</v>
          </cell>
          <cell r="K198">
            <v>176944.32</v>
          </cell>
          <cell r="L198">
            <v>1</v>
          </cell>
          <cell r="M198">
            <v>176944.32</v>
          </cell>
          <cell r="N198" t="str">
            <v>OUI</v>
          </cell>
          <cell r="O198" t="str">
            <v>Sénégal</v>
          </cell>
          <cell r="P198" t="str">
            <v>28/09/2019 &amp; 01/10/2019</v>
          </cell>
          <cell r="Q198">
            <v>0</v>
          </cell>
          <cell r="R198">
            <v>132048</v>
          </cell>
          <cell r="S198">
            <v>0</v>
          </cell>
          <cell r="T198">
            <v>0</v>
          </cell>
          <cell r="U198">
            <v>132048</v>
          </cell>
          <cell r="V198" t="str">
            <v>OUI</v>
          </cell>
          <cell r="W198">
            <v>0</v>
          </cell>
          <cell r="X198">
            <v>176944.32</v>
          </cell>
          <cell r="Y198">
            <v>0</v>
          </cell>
          <cell r="Z198">
            <v>0</v>
          </cell>
          <cell r="AB198">
            <v>1.34</v>
          </cell>
          <cell r="AF198">
            <v>0</v>
          </cell>
          <cell r="AG198">
            <v>0</v>
          </cell>
          <cell r="AI198">
            <v>1.34</v>
          </cell>
        </row>
        <row r="199">
          <cell r="D199" t="str">
            <v>FAE-19-00197</v>
          </cell>
          <cell r="E199" t="str">
            <v>197</v>
          </cell>
          <cell r="F199">
            <v>43727</v>
          </cell>
          <cell r="G199">
            <v>2019</v>
          </cell>
          <cell r="H199" t="str">
            <v>CE2178</v>
          </cell>
          <cell r="I199" t="str">
            <v>ARCADIA</v>
          </cell>
          <cell r="J199" t="str">
            <v>TND</v>
          </cell>
          <cell r="K199">
            <v>33290.004000000001</v>
          </cell>
          <cell r="L199">
            <v>1</v>
          </cell>
          <cell r="M199">
            <v>33290.004000000001</v>
          </cell>
          <cell r="N199" t="str">
            <v>OUI</v>
          </cell>
          <cell r="O199" t="str">
            <v>USA</v>
          </cell>
          <cell r="P199">
            <v>43760</v>
          </cell>
          <cell r="Q199">
            <v>0</v>
          </cell>
          <cell r="R199">
            <v>0</v>
          </cell>
          <cell r="S199">
            <v>20175.759999999998</v>
          </cell>
          <cell r="T199">
            <v>0</v>
          </cell>
          <cell r="U199">
            <v>20175.759999999998</v>
          </cell>
          <cell r="V199" t="str">
            <v>OUI</v>
          </cell>
          <cell r="W199">
            <v>0</v>
          </cell>
          <cell r="X199">
            <v>0</v>
          </cell>
          <cell r="Y199">
            <v>33290.004000000001</v>
          </cell>
          <cell r="Z199">
            <v>0</v>
          </cell>
          <cell r="AC199">
            <v>1.65</v>
          </cell>
          <cell r="AF199">
            <v>0</v>
          </cell>
          <cell r="AG199">
            <v>0</v>
          </cell>
          <cell r="AJ199">
            <v>1.65</v>
          </cell>
        </row>
        <row r="200">
          <cell r="D200" t="str">
            <v>FAE-19-00198</v>
          </cell>
          <cell r="E200" t="str">
            <v>198</v>
          </cell>
          <cell r="F200">
            <v>43731</v>
          </cell>
          <cell r="G200">
            <v>2019</v>
          </cell>
          <cell r="H200" t="str">
            <v>CE2220</v>
          </cell>
          <cell r="I200" t="str">
            <v>MAHARA ALAMIA FOR IMP EXP FOOD</v>
          </cell>
          <cell r="J200" t="str">
            <v>USD</v>
          </cell>
          <cell r="K200">
            <v>257926.5</v>
          </cell>
          <cell r="L200">
            <v>2.86585</v>
          </cell>
          <cell r="M200">
            <v>90000</v>
          </cell>
          <cell r="N200" t="str">
            <v>OUI</v>
          </cell>
          <cell r="O200" t="str">
            <v>Libye</v>
          </cell>
          <cell r="P200">
            <v>43734</v>
          </cell>
          <cell r="Q200">
            <v>0</v>
          </cell>
          <cell r="R200">
            <v>168480</v>
          </cell>
          <cell r="S200">
            <v>11520</v>
          </cell>
          <cell r="T200">
            <v>0</v>
          </cell>
          <cell r="U200">
            <v>180000</v>
          </cell>
          <cell r="V200" t="str">
            <v>OUI</v>
          </cell>
          <cell r="W200">
            <v>0</v>
          </cell>
          <cell r="X200">
            <v>241419.204</v>
          </cell>
          <cell r="Y200">
            <v>16507.296000000002</v>
          </cell>
          <cell r="Z200">
            <v>0</v>
          </cell>
          <cell r="AB200">
            <v>1.432925</v>
          </cell>
          <cell r="AC200">
            <v>1.4329250000000002</v>
          </cell>
          <cell r="AF200">
            <v>0</v>
          </cell>
          <cell r="AG200">
            <v>0</v>
          </cell>
          <cell r="AI200">
            <v>1.432925</v>
          </cell>
          <cell r="AJ200">
            <v>1.4329250000000002</v>
          </cell>
        </row>
        <row r="201">
          <cell r="D201" t="str">
            <v>FAE-19-00199</v>
          </cell>
          <cell r="E201" t="str">
            <v>199</v>
          </cell>
          <cell r="F201">
            <v>43731</v>
          </cell>
          <cell r="G201">
            <v>2019</v>
          </cell>
          <cell r="H201" t="str">
            <v>CE2017</v>
          </cell>
          <cell r="I201" t="str">
            <v>SAHEL INTERNATIONAL TRADE</v>
          </cell>
          <cell r="J201" t="str">
            <v>TND</v>
          </cell>
          <cell r="K201">
            <v>31632</v>
          </cell>
          <cell r="L201">
            <v>1</v>
          </cell>
          <cell r="M201">
            <v>31632</v>
          </cell>
          <cell r="N201" t="str">
            <v>OUI</v>
          </cell>
          <cell r="O201" t="str">
            <v>Togo</v>
          </cell>
          <cell r="P201">
            <v>43738</v>
          </cell>
          <cell r="Q201">
            <v>21600</v>
          </cell>
          <cell r="R201">
            <v>0</v>
          </cell>
          <cell r="S201">
            <v>0</v>
          </cell>
          <cell r="T201">
            <v>0</v>
          </cell>
          <cell r="U201">
            <v>21600</v>
          </cell>
          <cell r="V201" t="str">
            <v>OUI</v>
          </cell>
          <cell r="W201">
            <v>31632</v>
          </cell>
          <cell r="X201">
            <v>0</v>
          </cell>
          <cell r="Y201">
            <v>0</v>
          </cell>
          <cell r="Z201">
            <v>0</v>
          </cell>
          <cell r="AA201">
            <v>1.4644444444444444</v>
          </cell>
          <cell r="AF201">
            <v>0</v>
          </cell>
          <cell r="AG201">
            <v>0</v>
          </cell>
          <cell r="AH201">
            <v>1.4644444444444444</v>
          </cell>
        </row>
        <row r="202">
          <cell r="D202" t="str">
            <v>FAE-19-00200</v>
          </cell>
          <cell r="E202" t="str">
            <v>200</v>
          </cell>
          <cell r="F202">
            <v>43739</v>
          </cell>
          <cell r="G202">
            <v>2019</v>
          </cell>
          <cell r="H202" t="str">
            <v>CE2208</v>
          </cell>
          <cell r="I202" t="str">
            <v>STE MIDCOM INTERNATIONAL</v>
          </cell>
          <cell r="J202" t="str">
            <v>TND</v>
          </cell>
          <cell r="K202">
            <v>160000</v>
          </cell>
          <cell r="L202">
            <v>1</v>
          </cell>
          <cell r="M202">
            <v>160000</v>
          </cell>
          <cell r="N202" t="str">
            <v>OUI</v>
          </cell>
          <cell r="O202" t="str">
            <v>Russie</v>
          </cell>
          <cell r="P202">
            <v>43755</v>
          </cell>
          <cell r="Q202">
            <v>0</v>
          </cell>
          <cell r="R202">
            <v>100000</v>
          </cell>
          <cell r="S202">
            <v>0</v>
          </cell>
          <cell r="T202">
            <v>0</v>
          </cell>
          <cell r="U202">
            <v>100000</v>
          </cell>
          <cell r="V202" t="str">
            <v>OUI</v>
          </cell>
          <cell r="W202">
            <v>0</v>
          </cell>
          <cell r="X202">
            <v>160000</v>
          </cell>
          <cell r="Y202">
            <v>0</v>
          </cell>
          <cell r="Z202">
            <v>0</v>
          </cell>
          <cell r="AB202">
            <v>1.6</v>
          </cell>
          <cell r="AF202">
            <v>0</v>
          </cell>
          <cell r="AG202">
            <v>0</v>
          </cell>
          <cell r="AI202">
            <v>1.6</v>
          </cell>
        </row>
        <row r="203">
          <cell r="D203" t="str">
            <v>FAE-19-00201</v>
          </cell>
          <cell r="E203" t="str">
            <v>201</v>
          </cell>
          <cell r="F203">
            <v>43739</v>
          </cell>
          <cell r="G203">
            <v>2019</v>
          </cell>
          <cell r="H203" t="str">
            <v>CE2168</v>
          </cell>
          <cell r="I203" t="str">
            <v>STE OMEGA TRADING</v>
          </cell>
          <cell r="J203" t="str">
            <v>TND</v>
          </cell>
          <cell r="K203">
            <v>350000</v>
          </cell>
          <cell r="L203">
            <v>1</v>
          </cell>
          <cell r="M203">
            <v>350000</v>
          </cell>
          <cell r="N203" t="str">
            <v>OUI</v>
          </cell>
          <cell r="O203" t="str">
            <v>Niger</v>
          </cell>
          <cell r="P203">
            <v>43746</v>
          </cell>
          <cell r="Q203">
            <v>0</v>
          </cell>
          <cell r="R203">
            <v>0</v>
          </cell>
          <cell r="S203">
            <v>280000</v>
          </cell>
          <cell r="T203">
            <v>0</v>
          </cell>
          <cell r="U203">
            <v>280000</v>
          </cell>
          <cell r="V203" t="str">
            <v>OUI</v>
          </cell>
          <cell r="W203">
            <v>0</v>
          </cell>
          <cell r="X203">
            <v>0</v>
          </cell>
          <cell r="Y203">
            <v>350000</v>
          </cell>
          <cell r="Z203">
            <v>0</v>
          </cell>
          <cell r="AC203">
            <v>1.25</v>
          </cell>
          <cell r="AF203">
            <v>0</v>
          </cell>
          <cell r="AG203">
            <v>0</v>
          </cell>
          <cell r="AJ203">
            <v>1.25</v>
          </cell>
        </row>
        <row r="204">
          <cell r="D204" t="str">
            <v>FAE-19-00202</v>
          </cell>
          <cell r="E204" t="str">
            <v>202</v>
          </cell>
          <cell r="F204">
            <v>43739</v>
          </cell>
          <cell r="G204">
            <v>2019</v>
          </cell>
          <cell r="H204" t="str">
            <v>CE2178</v>
          </cell>
          <cell r="I204" t="str">
            <v>ARCADIA</v>
          </cell>
          <cell r="J204" t="str">
            <v>TND</v>
          </cell>
          <cell r="K204">
            <v>31600</v>
          </cell>
          <cell r="L204">
            <v>1</v>
          </cell>
          <cell r="M204">
            <v>31600</v>
          </cell>
          <cell r="N204" t="str">
            <v>OUI</v>
          </cell>
          <cell r="O204" t="str">
            <v>Angleterre</v>
          </cell>
          <cell r="P204">
            <v>43762</v>
          </cell>
          <cell r="Q204">
            <v>0</v>
          </cell>
          <cell r="R204">
            <v>20000</v>
          </cell>
          <cell r="S204">
            <v>0</v>
          </cell>
          <cell r="T204">
            <v>0</v>
          </cell>
          <cell r="U204">
            <v>20000</v>
          </cell>
          <cell r="V204" t="str">
            <v>OUI</v>
          </cell>
          <cell r="W204">
            <v>0</v>
          </cell>
          <cell r="X204">
            <v>31600</v>
          </cell>
          <cell r="Y204">
            <v>0</v>
          </cell>
          <cell r="Z204">
            <v>0</v>
          </cell>
          <cell r="AB204">
            <v>1.58</v>
          </cell>
          <cell r="AF204">
            <v>0</v>
          </cell>
          <cell r="AG204">
            <v>0</v>
          </cell>
          <cell r="AI204">
            <v>1.58</v>
          </cell>
        </row>
        <row r="205">
          <cell r="D205" t="str">
            <v>FAE-19-00203</v>
          </cell>
          <cell r="E205" t="str">
            <v>203</v>
          </cell>
          <cell r="F205">
            <v>43740</v>
          </cell>
          <cell r="G205">
            <v>2019</v>
          </cell>
          <cell r="H205" t="str">
            <v>CE2212</v>
          </cell>
          <cell r="I205" t="str">
            <v>TIMBI MADINA</v>
          </cell>
          <cell r="J205" t="str">
            <v>EUR</v>
          </cell>
          <cell r="K205">
            <v>87125.15</v>
          </cell>
          <cell r="L205">
            <v>3.1509999999999998</v>
          </cell>
          <cell r="M205">
            <v>27650</v>
          </cell>
          <cell r="N205" t="str">
            <v>OUI</v>
          </cell>
          <cell r="O205" t="str">
            <v>Gabon</v>
          </cell>
          <cell r="P205">
            <v>43770</v>
          </cell>
          <cell r="Q205">
            <v>0</v>
          </cell>
          <cell r="R205">
            <v>0</v>
          </cell>
          <cell r="S205">
            <v>52000</v>
          </cell>
          <cell r="T205">
            <v>0</v>
          </cell>
          <cell r="U205">
            <v>52000</v>
          </cell>
          <cell r="V205" t="str">
            <v>OUI</v>
          </cell>
          <cell r="W205">
            <v>0</v>
          </cell>
          <cell r="X205">
            <v>0</v>
          </cell>
          <cell r="Y205">
            <v>74206.05</v>
          </cell>
          <cell r="Z205">
            <v>0</v>
          </cell>
          <cell r="AC205">
            <v>1.4270394230769232</v>
          </cell>
          <cell r="AF205">
            <v>15528.32</v>
          </cell>
          <cell r="AG205">
            <v>0.29862153846153844</v>
          </cell>
          <cell r="AJ205">
            <v>1.1284178846153847</v>
          </cell>
        </row>
        <row r="206">
          <cell r="D206" t="str">
            <v>FAE-19-00204</v>
          </cell>
          <cell r="E206" t="str">
            <v>204</v>
          </cell>
          <cell r="F206">
            <v>43741</v>
          </cell>
          <cell r="G206">
            <v>2019</v>
          </cell>
          <cell r="H206" t="str">
            <v>CE2001</v>
          </cell>
          <cell r="I206" t="str">
            <v>STE DE COMMERCE INTERNATIONAL</v>
          </cell>
          <cell r="J206" t="str">
            <v>TND</v>
          </cell>
          <cell r="K206">
            <v>37570</v>
          </cell>
          <cell r="L206">
            <v>1</v>
          </cell>
          <cell r="M206">
            <v>37570</v>
          </cell>
          <cell r="N206" t="str">
            <v>OUI</v>
          </cell>
          <cell r="O206" t="str">
            <v>Gabon</v>
          </cell>
          <cell r="P206">
            <v>43755</v>
          </cell>
          <cell r="Q206">
            <v>0</v>
          </cell>
          <cell r="R206">
            <v>0</v>
          </cell>
          <cell r="S206">
            <v>26000</v>
          </cell>
          <cell r="T206">
            <v>0</v>
          </cell>
          <cell r="U206">
            <v>26000</v>
          </cell>
          <cell r="V206" t="str">
            <v>OUI</v>
          </cell>
          <cell r="W206">
            <v>0</v>
          </cell>
          <cell r="X206">
            <v>0</v>
          </cell>
          <cell r="Y206">
            <v>37570</v>
          </cell>
          <cell r="Z206">
            <v>0</v>
          </cell>
          <cell r="AC206">
            <v>1.4450000000000001</v>
          </cell>
          <cell r="AF206">
            <v>0</v>
          </cell>
          <cell r="AG206">
            <v>0</v>
          </cell>
          <cell r="AJ206">
            <v>1.4450000000000001</v>
          </cell>
        </row>
        <row r="207">
          <cell r="D207" t="str">
            <v>FAE-19-00205</v>
          </cell>
          <cell r="E207" t="str">
            <v>205</v>
          </cell>
          <cell r="F207">
            <v>43741</v>
          </cell>
          <cell r="G207">
            <v>2019</v>
          </cell>
          <cell r="H207" t="str">
            <v>CE2137</v>
          </cell>
          <cell r="I207" t="str">
            <v>TUNISIAN AFRICAN BUSINESS</v>
          </cell>
          <cell r="J207" t="str">
            <v>TND</v>
          </cell>
          <cell r="K207">
            <v>86491.44</v>
          </cell>
          <cell r="L207">
            <v>1</v>
          </cell>
          <cell r="M207">
            <v>86491.44</v>
          </cell>
          <cell r="N207" t="str">
            <v>OUI</v>
          </cell>
          <cell r="O207" t="str">
            <v>Sénégal</v>
          </cell>
          <cell r="P207">
            <v>43748</v>
          </cell>
          <cell r="Q207">
            <v>0</v>
          </cell>
          <cell r="R207">
            <v>66024</v>
          </cell>
          <cell r="S207">
            <v>0</v>
          </cell>
          <cell r="T207">
            <v>0</v>
          </cell>
          <cell r="U207">
            <v>66024</v>
          </cell>
          <cell r="V207" t="str">
            <v>OUI</v>
          </cell>
          <cell r="W207">
            <v>0</v>
          </cell>
          <cell r="X207">
            <v>86491.44</v>
          </cell>
          <cell r="Y207">
            <v>0</v>
          </cell>
          <cell r="Z207">
            <v>0</v>
          </cell>
          <cell r="AB207">
            <v>1.31</v>
          </cell>
          <cell r="AF207">
            <v>0</v>
          </cell>
          <cell r="AG207">
            <v>0</v>
          </cell>
          <cell r="AI207">
            <v>1.31</v>
          </cell>
        </row>
        <row r="208">
          <cell r="D208" t="str">
            <v>FAE-19-00206</v>
          </cell>
          <cell r="E208" t="str">
            <v>206</v>
          </cell>
          <cell r="F208">
            <v>43741</v>
          </cell>
          <cell r="G208">
            <v>2019</v>
          </cell>
          <cell r="H208" t="str">
            <v>CE2137</v>
          </cell>
          <cell r="I208" t="str">
            <v>TUNISIAN AFRICAN BUSINESS</v>
          </cell>
          <cell r="J208" t="str">
            <v>TND</v>
          </cell>
          <cell r="K208">
            <v>116480</v>
          </cell>
          <cell r="L208">
            <v>1</v>
          </cell>
          <cell r="M208">
            <v>116480</v>
          </cell>
          <cell r="N208" t="str">
            <v>OUI</v>
          </cell>
          <cell r="O208" t="str">
            <v>Gabon</v>
          </cell>
          <cell r="P208">
            <v>43760</v>
          </cell>
          <cell r="Q208">
            <v>0</v>
          </cell>
          <cell r="R208">
            <v>0</v>
          </cell>
          <cell r="S208">
            <v>84000</v>
          </cell>
          <cell r="T208">
            <v>0</v>
          </cell>
          <cell r="U208">
            <v>84000</v>
          </cell>
          <cell r="V208" t="str">
            <v>OUI</v>
          </cell>
          <cell r="W208">
            <v>0</v>
          </cell>
          <cell r="X208">
            <v>0</v>
          </cell>
          <cell r="Y208">
            <v>116480</v>
          </cell>
          <cell r="Z208">
            <v>0</v>
          </cell>
          <cell r="AC208">
            <v>1.3866666666666667</v>
          </cell>
          <cell r="AF208">
            <v>0</v>
          </cell>
          <cell r="AG208">
            <v>0</v>
          </cell>
          <cell r="AJ208">
            <v>1.3866666666666667</v>
          </cell>
        </row>
        <row r="209">
          <cell r="D209" t="str">
            <v>FAE-19-00207</v>
          </cell>
          <cell r="E209" t="str">
            <v>207</v>
          </cell>
          <cell r="F209">
            <v>43749</v>
          </cell>
          <cell r="G209">
            <v>2019</v>
          </cell>
          <cell r="H209" t="str">
            <v>CE2017</v>
          </cell>
          <cell r="I209" t="str">
            <v>SAHEL INTERNATIONAL TRADE</v>
          </cell>
          <cell r="J209" t="str">
            <v>TND</v>
          </cell>
          <cell r="K209">
            <v>29160</v>
          </cell>
          <cell r="L209">
            <v>1</v>
          </cell>
          <cell r="M209">
            <v>29160</v>
          </cell>
          <cell r="N209" t="str">
            <v>OUI</v>
          </cell>
          <cell r="O209" t="str">
            <v>Ukraine</v>
          </cell>
          <cell r="P209">
            <v>43754</v>
          </cell>
          <cell r="Q209">
            <v>18000</v>
          </cell>
          <cell r="R209">
            <v>0</v>
          </cell>
          <cell r="S209">
            <v>0</v>
          </cell>
          <cell r="T209">
            <v>0</v>
          </cell>
          <cell r="U209">
            <v>18000</v>
          </cell>
          <cell r="V209" t="str">
            <v>OUI</v>
          </cell>
          <cell r="W209">
            <v>29160</v>
          </cell>
          <cell r="X209">
            <v>0</v>
          </cell>
          <cell r="Y209">
            <v>0</v>
          </cell>
          <cell r="Z209">
            <v>0</v>
          </cell>
          <cell r="AA209">
            <v>1.62</v>
          </cell>
          <cell r="AF209">
            <v>0</v>
          </cell>
          <cell r="AG209">
            <v>0</v>
          </cell>
          <cell r="AH209">
            <v>1.62</v>
          </cell>
        </row>
        <row r="210">
          <cell r="D210" t="str">
            <v>FAE-19-00208</v>
          </cell>
          <cell r="E210" t="str">
            <v>208</v>
          </cell>
          <cell r="F210">
            <v>43749</v>
          </cell>
          <cell r="G210">
            <v>2019</v>
          </cell>
          <cell r="H210" t="str">
            <v>CE2017</v>
          </cell>
          <cell r="I210" t="str">
            <v>SAHEL INTERNATIONAL TRADE</v>
          </cell>
          <cell r="J210" t="str">
            <v>TND</v>
          </cell>
          <cell r="K210">
            <v>30340</v>
          </cell>
          <cell r="L210">
            <v>1</v>
          </cell>
          <cell r="M210">
            <v>30340</v>
          </cell>
          <cell r="N210" t="str">
            <v>OUI</v>
          </cell>
          <cell r="O210" t="str">
            <v>Togo</v>
          </cell>
          <cell r="P210">
            <v>43754</v>
          </cell>
          <cell r="Q210">
            <v>20500</v>
          </cell>
          <cell r="R210">
            <v>0</v>
          </cell>
          <cell r="S210">
            <v>0</v>
          </cell>
          <cell r="T210">
            <v>0</v>
          </cell>
          <cell r="U210">
            <v>20500</v>
          </cell>
          <cell r="V210" t="str">
            <v>OUI</v>
          </cell>
          <cell r="W210">
            <v>30340</v>
          </cell>
          <cell r="X210">
            <v>0</v>
          </cell>
          <cell r="Y210">
            <v>0</v>
          </cell>
          <cell r="Z210">
            <v>0</v>
          </cell>
          <cell r="AA210">
            <v>1.48</v>
          </cell>
          <cell r="AF210">
            <v>0</v>
          </cell>
          <cell r="AG210">
            <v>0</v>
          </cell>
          <cell r="AH210">
            <v>1.48</v>
          </cell>
        </row>
        <row r="211">
          <cell r="D211" t="str">
            <v>FAE-19-00209</v>
          </cell>
          <cell r="E211" t="str">
            <v>209</v>
          </cell>
          <cell r="F211">
            <v>43749</v>
          </cell>
          <cell r="G211">
            <v>2019</v>
          </cell>
          <cell r="H211" t="str">
            <v>CE2001</v>
          </cell>
          <cell r="I211" t="str">
            <v>STE DE COMMERCE INTERNATIONAL</v>
          </cell>
          <cell r="J211" t="str">
            <v>TND</v>
          </cell>
          <cell r="K211">
            <v>36213</v>
          </cell>
          <cell r="L211">
            <v>1</v>
          </cell>
          <cell r="M211">
            <v>36213</v>
          </cell>
          <cell r="N211" t="str">
            <v>OUI</v>
          </cell>
          <cell r="O211" t="str">
            <v>Libéria</v>
          </cell>
          <cell r="P211">
            <v>43759</v>
          </cell>
          <cell r="Q211">
            <v>5400</v>
          </cell>
          <cell r="R211">
            <v>17400</v>
          </cell>
          <cell r="S211">
            <v>1200</v>
          </cell>
          <cell r="T211">
            <v>0</v>
          </cell>
          <cell r="U211">
            <v>24000</v>
          </cell>
          <cell r="V211" t="str">
            <v>OUI</v>
          </cell>
          <cell r="W211">
            <v>8400</v>
          </cell>
          <cell r="X211">
            <v>26169</v>
          </cell>
          <cell r="Y211">
            <v>1644</v>
          </cell>
          <cell r="Z211">
            <v>0</v>
          </cell>
          <cell r="AA211">
            <v>1.5555555555555556</v>
          </cell>
          <cell r="AB211">
            <v>1.5039655172413793</v>
          </cell>
          <cell r="AC211">
            <v>1.37</v>
          </cell>
          <cell r="AF211">
            <v>0</v>
          </cell>
          <cell r="AG211">
            <v>0</v>
          </cell>
          <cell r="AH211">
            <v>1.5555555555555556</v>
          </cell>
          <cell r="AI211">
            <v>1.5039655172413793</v>
          </cell>
          <cell r="AJ211">
            <v>1.37</v>
          </cell>
        </row>
        <row r="212">
          <cell r="D212" t="str">
            <v>FAE-19-00210</v>
          </cell>
          <cell r="E212" t="str">
            <v>210</v>
          </cell>
          <cell r="F212">
            <v>43752</v>
          </cell>
          <cell r="G212">
            <v>2019</v>
          </cell>
          <cell r="H212" t="str">
            <v>CE2017</v>
          </cell>
          <cell r="I212" t="str">
            <v>SAHEL INTERNATIONAL TRADE</v>
          </cell>
          <cell r="J212" t="str">
            <v>TND</v>
          </cell>
          <cell r="K212">
            <v>118548</v>
          </cell>
          <cell r="L212">
            <v>1</v>
          </cell>
          <cell r="M212">
            <v>118548</v>
          </cell>
          <cell r="N212" t="str">
            <v>OUI</v>
          </cell>
          <cell r="O212" t="str">
            <v>Togo</v>
          </cell>
          <cell r="P212">
            <v>43761</v>
          </cell>
          <cell r="Q212">
            <v>28800</v>
          </cell>
          <cell r="R212">
            <v>54000</v>
          </cell>
          <cell r="S212">
            <v>0</v>
          </cell>
          <cell r="T212">
            <v>0</v>
          </cell>
          <cell r="U212">
            <v>82800</v>
          </cell>
          <cell r="V212" t="str">
            <v>OUI</v>
          </cell>
          <cell r="W212">
            <v>43776</v>
          </cell>
          <cell r="X212">
            <v>74772</v>
          </cell>
          <cell r="Y212">
            <v>0</v>
          </cell>
          <cell r="Z212">
            <v>0</v>
          </cell>
          <cell r="AA212">
            <v>1.52</v>
          </cell>
          <cell r="AB212">
            <v>1.3846666666666667</v>
          </cell>
          <cell r="AF212">
            <v>0</v>
          </cell>
          <cell r="AG212">
            <v>0</v>
          </cell>
          <cell r="AH212">
            <v>1.52</v>
          </cell>
          <cell r="AI212">
            <v>1.3846666666666667</v>
          </cell>
        </row>
        <row r="213">
          <cell r="D213" t="str">
            <v>FAE-19-00211</v>
          </cell>
          <cell r="E213" t="str">
            <v>211</v>
          </cell>
          <cell r="F213">
            <v>43755</v>
          </cell>
          <cell r="G213">
            <v>2019</v>
          </cell>
          <cell r="H213" t="str">
            <v>CE2222</v>
          </cell>
          <cell r="I213" t="str">
            <v>ABOURA FOODS</v>
          </cell>
          <cell r="J213" t="str">
            <v>USD</v>
          </cell>
          <cell r="K213">
            <v>49556.038</v>
          </cell>
          <cell r="L213">
            <v>2.8314499999999998</v>
          </cell>
          <cell r="M213">
            <v>17502.000035317596</v>
          </cell>
          <cell r="N213" t="str">
            <v>OUI</v>
          </cell>
          <cell r="O213" t="str">
            <v>Jordanie</v>
          </cell>
          <cell r="P213">
            <v>43764</v>
          </cell>
          <cell r="Q213">
            <v>0</v>
          </cell>
          <cell r="R213">
            <v>15600</v>
          </cell>
          <cell r="S213">
            <v>7200</v>
          </cell>
          <cell r="T213">
            <v>2500</v>
          </cell>
          <cell r="U213">
            <v>25300</v>
          </cell>
          <cell r="V213" t="str">
            <v>PARTIEL</v>
          </cell>
          <cell r="W213">
            <v>0</v>
          </cell>
          <cell r="X213">
            <v>24956.400300000005</v>
          </cell>
          <cell r="Y213">
            <v>11518.338600000001</v>
          </cell>
          <cell r="Z213">
            <v>9541.9864999999991</v>
          </cell>
          <cell r="AB213">
            <v>1.5997692500000003</v>
          </cell>
          <cell r="AC213">
            <v>1.59976925</v>
          </cell>
          <cell r="AD213">
            <v>3.8167945999999997</v>
          </cell>
          <cell r="AF213">
            <v>4764.45</v>
          </cell>
          <cell r="AG213">
            <v>0.1883181818181818</v>
          </cell>
          <cell r="AI213">
            <v>1.4114510681818184</v>
          </cell>
          <cell r="AJ213">
            <v>1.4114510681818182</v>
          </cell>
          <cell r="AK213">
            <v>3.6284764181818181</v>
          </cell>
        </row>
        <row r="214">
          <cell r="D214" t="str">
            <v>FAE-19-00212</v>
          </cell>
          <cell r="E214" t="str">
            <v>212</v>
          </cell>
          <cell r="F214">
            <v>43755</v>
          </cell>
          <cell r="G214">
            <v>2019</v>
          </cell>
          <cell r="H214" t="str">
            <v>CE2123</v>
          </cell>
          <cell r="I214" t="str">
            <v>STE AL MAJMOUA MOTTAHIDA</v>
          </cell>
          <cell r="J214" t="str">
            <v>USD</v>
          </cell>
          <cell r="K214">
            <v>334542.527</v>
          </cell>
          <cell r="L214">
            <v>2.8538000000000001</v>
          </cell>
          <cell r="M214">
            <v>117227.04008690167</v>
          </cell>
          <cell r="N214" t="str">
            <v>OUI</v>
          </cell>
          <cell r="O214" t="str">
            <v>Libye</v>
          </cell>
          <cell r="P214">
            <v>43782</v>
          </cell>
          <cell r="Q214">
            <v>0</v>
          </cell>
          <cell r="R214">
            <v>190320</v>
          </cell>
          <cell r="S214">
            <v>43200</v>
          </cell>
          <cell r="T214">
            <v>0</v>
          </cell>
          <cell r="U214">
            <v>233520</v>
          </cell>
          <cell r="V214" t="str">
            <v>OUI</v>
          </cell>
          <cell r="W214">
            <v>0</v>
          </cell>
          <cell r="X214">
            <v>272562.27145199996</v>
          </cell>
          <cell r="Y214">
            <v>61888.648320000008</v>
          </cell>
          <cell r="Z214">
            <v>0</v>
          </cell>
          <cell r="AB214">
            <v>1.4321262686633036</v>
          </cell>
          <cell r="AC214">
            <v>1.4326076000000001</v>
          </cell>
          <cell r="AF214">
            <v>0</v>
          </cell>
          <cell r="AG214">
            <v>0</v>
          </cell>
          <cell r="AI214">
            <v>1.4321262686633036</v>
          </cell>
          <cell r="AJ214">
            <v>1.4326076000000001</v>
          </cell>
        </row>
        <row r="215">
          <cell r="D215" t="str">
            <v>FAE-19-00213</v>
          </cell>
          <cell r="E215" t="str">
            <v>213</v>
          </cell>
          <cell r="F215">
            <v>43752</v>
          </cell>
          <cell r="G215">
            <v>2019</v>
          </cell>
          <cell r="H215" t="str">
            <v>CE2053</v>
          </cell>
          <cell r="I215" t="str">
            <v>ETS KASSO IMPORT EXPORT</v>
          </cell>
          <cell r="J215" t="str">
            <v>EUR</v>
          </cell>
          <cell r="K215">
            <v>146464.79399999999</v>
          </cell>
          <cell r="L215">
            <v>3.1538499999999998</v>
          </cell>
          <cell r="M215">
            <v>46440</v>
          </cell>
          <cell r="N215" t="str">
            <v>OUI</v>
          </cell>
          <cell r="O215" t="str">
            <v>Niger</v>
          </cell>
          <cell r="P215">
            <v>43770</v>
          </cell>
          <cell r="Q215">
            <v>0</v>
          </cell>
          <cell r="R215">
            <v>0</v>
          </cell>
          <cell r="S215">
            <v>108000</v>
          </cell>
          <cell r="T215">
            <v>0</v>
          </cell>
          <cell r="U215">
            <v>108000</v>
          </cell>
          <cell r="V215" t="str">
            <v>OUI</v>
          </cell>
          <cell r="W215">
            <v>0</v>
          </cell>
          <cell r="X215">
            <v>0</v>
          </cell>
          <cell r="Y215">
            <v>146464.79399999999</v>
          </cell>
          <cell r="Z215">
            <v>0</v>
          </cell>
          <cell r="AC215">
            <v>1.3561554999999998</v>
          </cell>
          <cell r="AF215">
            <v>17020.86</v>
          </cell>
          <cell r="AG215">
            <v>0.15760055555555555</v>
          </cell>
          <cell r="AJ215">
            <v>1.1985549444444443</v>
          </cell>
        </row>
        <row r="216">
          <cell r="D216" t="str">
            <v>FAE-19-00214</v>
          </cell>
          <cell r="E216" t="str">
            <v>214</v>
          </cell>
          <cell r="F216">
            <v>43752</v>
          </cell>
          <cell r="G216">
            <v>2019</v>
          </cell>
          <cell r="H216" t="str">
            <v>CE2053</v>
          </cell>
          <cell r="I216" t="str">
            <v>ETS KASSO IMPORT EXPORT</v>
          </cell>
          <cell r="J216" t="str">
            <v>EUR</v>
          </cell>
          <cell r="K216">
            <v>146464.79399999999</v>
          </cell>
          <cell r="L216">
            <v>3.1538499999999998</v>
          </cell>
          <cell r="M216">
            <v>46440</v>
          </cell>
          <cell r="N216" t="str">
            <v>OUI</v>
          </cell>
          <cell r="O216" t="str">
            <v>Niger</v>
          </cell>
          <cell r="P216">
            <v>43771</v>
          </cell>
          <cell r="Q216">
            <v>0</v>
          </cell>
          <cell r="R216">
            <v>0</v>
          </cell>
          <cell r="S216">
            <v>108000</v>
          </cell>
          <cell r="T216">
            <v>0</v>
          </cell>
          <cell r="U216">
            <v>108000</v>
          </cell>
          <cell r="V216" t="str">
            <v>OUI</v>
          </cell>
          <cell r="W216">
            <v>0</v>
          </cell>
          <cell r="X216">
            <v>0</v>
          </cell>
          <cell r="Y216">
            <v>146464.79399999999</v>
          </cell>
          <cell r="Z216">
            <v>0</v>
          </cell>
          <cell r="AC216">
            <v>1.3561554999999998</v>
          </cell>
          <cell r="AF216">
            <v>17020.86</v>
          </cell>
          <cell r="AG216">
            <v>0.15760055555555555</v>
          </cell>
          <cell r="AJ216">
            <v>1.1985549444444443</v>
          </cell>
        </row>
        <row r="217">
          <cell r="D217" t="str">
            <v>FAE-19-00215</v>
          </cell>
          <cell r="E217" t="str">
            <v>215</v>
          </cell>
          <cell r="F217">
            <v>43752</v>
          </cell>
          <cell r="G217">
            <v>2019</v>
          </cell>
          <cell r="H217" t="str">
            <v>CE2017</v>
          </cell>
          <cell r="I217" t="str">
            <v>SAHEL INTERNATIONAL TRADE</v>
          </cell>
          <cell r="J217" t="str">
            <v>TND</v>
          </cell>
          <cell r="K217">
            <v>30144</v>
          </cell>
          <cell r="L217">
            <v>1</v>
          </cell>
          <cell r="M217">
            <v>30144</v>
          </cell>
          <cell r="N217" t="str">
            <v>OUI</v>
          </cell>
          <cell r="O217" t="str">
            <v>Burkina Faso</v>
          </cell>
          <cell r="P217">
            <v>43775</v>
          </cell>
          <cell r="Q217">
            <v>19200</v>
          </cell>
          <cell r="R217">
            <v>0</v>
          </cell>
          <cell r="S217">
            <v>0</v>
          </cell>
          <cell r="T217">
            <v>0</v>
          </cell>
          <cell r="U217">
            <v>19200</v>
          </cell>
          <cell r="V217" t="str">
            <v>OUI</v>
          </cell>
          <cell r="W217">
            <v>30144</v>
          </cell>
          <cell r="X217">
            <v>0</v>
          </cell>
          <cell r="Y217">
            <v>0</v>
          </cell>
          <cell r="Z217">
            <v>0</v>
          </cell>
          <cell r="AA217">
            <v>1.57</v>
          </cell>
          <cell r="AF217">
            <v>0</v>
          </cell>
          <cell r="AG217">
            <v>0</v>
          </cell>
          <cell r="AH217">
            <v>1.57</v>
          </cell>
        </row>
        <row r="218">
          <cell r="D218" t="str">
            <v>FAE-19-00216</v>
          </cell>
          <cell r="E218" t="str">
            <v>216</v>
          </cell>
          <cell r="F218">
            <v>43752</v>
          </cell>
          <cell r="G218">
            <v>2019</v>
          </cell>
          <cell r="H218" t="str">
            <v>CE2001</v>
          </cell>
          <cell r="I218" t="str">
            <v>STE DE COMMERCE INTERNATIONAL</v>
          </cell>
          <cell r="J218" t="str">
            <v>TND</v>
          </cell>
          <cell r="K218">
            <v>30000</v>
          </cell>
          <cell r="L218">
            <v>1</v>
          </cell>
          <cell r="M218">
            <v>30000</v>
          </cell>
          <cell r="N218" t="str">
            <v>OUI</v>
          </cell>
          <cell r="O218" t="str">
            <v>Gabon</v>
          </cell>
          <cell r="P218">
            <v>43768</v>
          </cell>
          <cell r="Q218">
            <v>20000</v>
          </cell>
          <cell r="R218">
            <v>0</v>
          </cell>
          <cell r="S218">
            <v>0</v>
          </cell>
          <cell r="T218">
            <v>0</v>
          </cell>
          <cell r="U218">
            <v>20000</v>
          </cell>
          <cell r="V218" t="str">
            <v>OUI</v>
          </cell>
          <cell r="W218">
            <v>30000</v>
          </cell>
          <cell r="X218">
            <v>0</v>
          </cell>
          <cell r="Y218">
            <v>0</v>
          </cell>
          <cell r="Z218">
            <v>0</v>
          </cell>
          <cell r="AA218">
            <v>1.5</v>
          </cell>
          <cell r="AF218">
            <v>0</v>
          </cell>
          <cell r="AG218">
            <v>0</v>
          </cell>
          <cell r="AH218">
            <v>1.5</v>
          </cell>
        </row>
        <row r="219">
          <cell r="D219" t="str">
            <v>FAE-19-00217</v>
          </cell>
          <cell r="E219" t="str">
            <v>217</v>
          </cell>
          <cell r="F219">
            <v>43752</v>
          </cell>
          <cell r="G219">
            <v>2019</v>
          </cell>
          <cell r="H219" t="str">
            <v>CE2178</v>
          </cell>
          <cell r="I219" t="str">
            <v>ARCADIA</v>
          </cell>
          <cell r="J219" t="str">
            <v>TND</v>
          </cell>
          <cell r="K219">
            <v>33290.004000000001</v>
          </cell>
          <cell r="L219">
            <v>1</v>
          </cell>
          <cell r="M219">
            <v>33290.004000000001</v>
          </cell>
          <cell r="N219" t="str">
            <v>OUI</v>
          </cell>
          <cell r="O219" t="str">
            <v>USA</v>
          </cell>
          <cell r="P219">
            <v>43766</v>
          </cell>
          <cell r="Q219">
            <v>0</v>
          </cell>
          <cell r="R219">
            <v>0</v>
          </cell>
          <cell r="S219">
            <v>20175.759999999998</v>
          </cell>
          <cell r="T219">
            <v>0</v>
          </cell>
          <cell r="U219">
            <v>20175.759999999998</v>
          </cell>
          <cell r="V219" t="str">
            <v>OUI</v>
          </cell>
          <cell r="W219">
            <v>0</v>
          </cell>
          <cell r="X219">
            <v>0</v>
          </cell>
          <cell r="Y219">
            <v>33290.004000000001</v>
          </cell>
          <cell r="Z219">
            <v>0</v>
          </cell>
          <cell r="AC219">
            <v>1.65</v>
          </cell>
          <cell r="AF219">
            <v>0</v>
          </cell>
          <cell r="AG219">
            <v>0</v>
          </cell>
          <cell r="AJ219">
            <v>1.65</v>
          </cell>
        </row>
        <row r="220">
          <cell r="D220" t="str">
            <v>FAE-19-00218</v>
          </cell>
          <cell r="E220" t="str">
            <v>218</v>
          </cell>
          <cell r="F220">
            <v>43762</v>
          </cell>
          <cell r="G220">
            <v>2019</v>
          </cell>
          <cell r="H220" t="str">
            <v>CE2223</v>
          </cell>
          <cell r="I220" t="str">
            <v>MIKSAB IMORT EXPORT S.R.L</v>
          </cell>
          <cell r="J220" t="str">
            <v>USD</v>
          </cell>
          <cell r="K220">
            <v>49439.207000000002</v>
          </cell>
          <cell r="L220">
            <v>2.8274499999999998</v>
          </cell>
          <cell r="M220">
            <v>17485.439883994415</v>
          </cell>
          <cell r="N220" t="str">
            <v>OUI</v>
          </cell>
          <cell r="O220" t="str">
            <v>République Dominicaine</v>
          </cell>
          <cell r="P220">
            <v>43773</v>
          </cell>
          <cell r="Q220">
            <v>2004</v>
          </cell>
          <cell r="R220">
            <v>7032</v>
          </cell>
          <cell r="S220">
            <v>7008</v>
          </cell>
          <cell r="T220">
            <v>5008</v>
          </cell>
          <cell r="U220">
            <v>21052</v>
          </cell>
          <cell r="V220" t="str">
            <v>OUI</v>
          </cell>
          <cell r="W220">
            <v>3229.7395860000001</v>
          </cell>
          <cell r="X220">
            <v>11432.511329999999</v>
          </cell>
          <cell r="Y220">
            <v>11096.270976</v>
          </cell>
          <cell r="Z220">
            <v>18025.785435999998</v>
          </cell>
          <cell r="AA220">
            <v>1.6116465</v>
          </cell>
          <cell r="AB220">
            <v>1.6257837499999999</v>
          </cell>
          <cell r="AC220">
            <v>1.583372</v>
          </cell>
          <cell r="AD220">
            <v>3.5993980503194885</v>
          </cell>
          <cell r="AF220">
            <v>6889.27</v>
          </cell>
          <cell r="AG220">
            <v>0.32725014250427514</v>
          </cell>
          <cell r="AH220">
            <v>1.2843963574957249</v>
          </cell>
          <cell r="AI220">
            <v>1.2985336074957248</v>
          </cell>
          <cell r="AJ220">
            <v>1.2561218574957249</v>
          </cell>
          <cell r="AK220">
            <v>3.2721479078152131</v>
          </cell>
        </row>
        <row r="221">
          <cell r="D221" t="str">
            <v>FAE-19-00219</v>
          </cell>
          <cell r="E221" t="str">
            <v>219</v>
          </cell>
          <cell r="F221">
            <v>43752</v>
          </cell>
          <cell r="G221">
            <v>2019</v>
          </cell>
          <cell r="H221" t="str">
            <v>CE2001</v>
          </cell>
          <cell r="I221" t="str">
            <v>STE DE COMMERCE INTERNATIONAL</v>
          </cell>
          <cell r="J221" t="str">
            <v>TND</v>
          </cell>
          <cell r="K221">
            <v>151363.68</v>
          </cell>
          <cell r="L221">
            <v>1</v>
          </cell>
          <cell r="M221">
            <v>151363.68</v>
          </cell>
          <cell r="N221" t="str">
            <v>OUI</v>
          </cell>
          <cell r="O221" t="str">
            <v>Cap Vert</v>
          </cell>
          <cell r="P221">
            <v>43774</v>
          </cell>
          <cell r="Q221">
            <v>0</v>
          </cell>
          <cell r="R221">
            <v>24516</v>
          </cell>
          <cell r="S221">
            <v>84000</v>
          </cell>
          <cell r="T221">
            <v>0</v>
          </cell>
          <cell r="U221">
            <v>108516</v>
          </cell>
          <cell r="V221" t="str">
            <v>OUI</v>
          </cell>
          <cell r="W221">
            <v>0</v>
          </cell>
          <cell r="X221">
            <v>36283.68</v>
          </cell>
          <cell r="Y221">
            <v>115080</v>
          </cell>
          <cell r="Z221">
            <v>0</v>
          </cell>
          <cell r="AB221">
            <v>1.48</v>
          </cell>
          <cell r="AC221">
            <v>1.37</v>
          </cell>
          <cell r="AF221">
            <v>0</v>
          </cell>
          <cell r="AG221">
            <v>0</v>
          </cell>
          <cell r="AI221">
            <v>1.48</v>
          </cell>
          <cell r="AJ221">
            <v>1.37</v>
          </cell>
        </row>
        <row r="222">
          <cell r="D222" t="str">
            <v>FAE-19-00220</v>
          </cell>
          <cell r="E222" t="str">
            <v>220</v>
          </cell>
          <cell r="F222">
            <v>43752</v>
          </cell>
          <cell r="G222">
            <v>2019</v>
          </cell>
          <cell r="H222" t="str">
            <v>CE2178</v>
          </cell>
          <cell r="I222" t="str">
            <v>ARCADIA</v>
          </cell>
          <cell r="J222" t="str">
            <v>TND</v>
          </cell>
          <cell r="K222">
            <v>17999.272000000001</v>
          </cell>
          <cell r="L222">
            <v>1</v>
          </cell>
          <cell r="M222">
            <v>17999.272000000001</v>
          </cell>
          <cell r="N222" t="str">
            <v>OUI</v>
          </cell>
          <cell r="O222" t="str">
            <v>Japon</v>
          </cell>
          <cell r="P222">
            <v>43775</v>
          </cell>
          <cell r="Q222">
            <v>0</v>
          </cell>
          <cell r="R222">
            <v>3091.2</v>
          </cell>
          <cell r="S222">
            <v>7291.2</v>
          </cell>
          <cell r="T222">
            <v>250</v>
          </cell>
          <cell r="U222">
            <v>10632.4</v>
          </cell>
          <cell r="V222" t="str">
            <v>OUI</v>
          </cell>
          <cell r="W222">
            <v>0</v>
          </cell>
          <cell r="X222">
            <v>5178.88</v>
          </cell>
          <cell r="Y222">
            <v>11685.192000000003</v>
          </cell>
          <cell r="Z222">
            <v>1135.2</v>
          </cell>
          <cell r="AB222">
            <v>1.6753623188405797</v>
          </cell>
          <cell r="AC222">
            <v>1.6026431863067812</v>
          </cell>
          <cell r="AD222">
            <v>4.5407999999999999</v>
          </cell>
          <cell r="AF222">
            <v>0</v>
          </cell>
          <cell r="AG222">
            <v>0</v>
          </cell>
          <cell r="AI222">
            <v>1.6753623188405797</v>
          </cell>
          <cell r="AJ222">
            <v>1.6026431863067812</v>
          </cell>
          <cell r="AK222">
            <v>4.5407999999999999</v>
          </cell>
        </row>
        <row r="223">
          <cell r="D223" t="str">
            <v>FAE-19-00221</v>
          </cell>
          <cell r="E223" t="str">
            <v>221</v>
          </cell>
          <cell r="F223">
            <v>43752</v>
          </cell>
          <cell r="G223">
            <v>2019</v>
          </cell>
          <cell r="H223" t="str">
            <v>CE2165</v>
          </cell>
          <cell r="I223" t="str">
            <v>ANGSTREM TRADING</v>
          </cell>
          <cell r="J223" t="str">
            <v>USD</v>
          </cell>
          <cell r="K223">
            <v>36167.040000000001</v>
          </cell>
          <cell r="L223">
            <v>2.8255499999999998</v>
          </cell>
          <cell r="M223">
            <v>12800.000000000002</v>
          </cell>
          <cell r="N223" t="str">
            <v>OUI</v>
          </cell>
          <cell r="O223" t="str">
            <v>Russie</v>
          </cell>
          <cell r="P223">
            <v>43771</v>
          </cell>
          <cell r="Q223">
            <v>20000</v>
          </cell>
          <cell r="R223">
            <v>0</v>
          </cell>
          <cell r="S223">
            <v>0</v>
          </cell>
          <cell r="T223">
            <v>0</v>
          </cell>
          <cell r="U223">
            <v>20000</v>
          </cell>
          <cell r="V223" t="str">
            <v>OUI</v>
          </cell>
          <cell r="W223">
            <v>36167.040000000001</v>
          </cell>
          <cell r="X223">
            <v>0</v>
          </cell>
          <cell r="Y223">
            <v>0</v>
          </cell>
          <cell r="Z223">
            <v>0</v>
          </cell>
          <cell r="AA223">
            <v>1.808352</v>
          </cell>
          <cell r="AF223">
            <v>1222.5</v>
          </cell>
          <cell r="AG223">
            <v>6.1124999999999999E-2</v>
          </cell>
          <cell r="AH223">
            <v>1.7472269999999999</v>
          </cell>
        </row>
        <row r="224">
          <cell r="D224" t="str">
            <v>FAE-19-00222</v>
          </cell>
          <cell r="E224" t="str">
            <v>222</v>
          </cell>
          <cell r="F224">
            <v>43752</v>
          </cell>
          <cell r="G224">
            <v>2019</v>
          </cell>
          <cell r="H224" t="str">
            <v>CE2001</v>
          </cell>
          <cell r="I224" t="str">
            <v>STE DE COMMERCE INTERNATIONAL</v>
          </cell>
          <cell r="J224" t="str">
            <v>TND</v>
          </cell>
          <cell r="K224">
            <v>38032.800000000003</v>
          </cell>
          <cell r="L224">
            <v>1</v>
          </cell>
          <cell r="M224">
            <v>38032.800000000003</v>
          </cell>
          <cell r="N224" t="str">
            <v>OUI</v>
          </cell>
          <cell r="O224" t="str">
            <v>Libéria</v>
          </cell>
          <cell r="P224">
            <v>43780</v>
          </cell>
          <cell r="Q224">
            <v>6600</v>
          </cell>
          <cell r="R224">
            <v>18480</v>
          </cell>
          <cell r="S224">
            <v>0</v>
          </cell>
          <cell r="T224">
            <v>0</v>
          </cell>
          <cell r="U224">
            <v>25080</v>
          </cell>
          <cell r="V224" t="str">
            <v>OUI</v>
          </cell>
          <cell r="W224">
            <v>10320</v>
          </cell>
          <cell r="X224">
            <v>27712.799999999999</v>
          </cell>
          <cell r="Y224">
            <v>0</v>
          </cell>
          <cell r="Z224">
            <v>0</v>
          </cell>
          <cell r="AA224">
            <v>1.5636363636363637</v>
          </cell>
          <cell r="AB224">
            <v>1.4996103896103896</v>
          </cell>
          <cell r="AF224">
            <v>0</v>
          </cell>
          <cell r="AG224">
            <v>0</v>
          </cell>
          <cell r="AH224">
            <v>1.5636363636363637</v>
          </cell>
          <cell r="AI224">
            <v>1.4996103896103896</v>
          </cell>
        </row>
        <row r="225">
          <cell r="D225" t="str">
            <v>FAE-19-00223</v>
          </cell>
          <cell r="E225" t="str">
            <v>223</v>
          </cell>
          <cell r="F225">
            <v>43770</v>
          </cell>
          <cell r="G225">
            <v>2019</v>
          </cell>
          <cell r="H225" t="str">
            <v>CE2178</v>
          </cell>
          <cell r="I225" t="str">
            <v>ARCADIA</v>
          </cell>
          <cell r="J225" t="str">
            <v>TND</v>
          </cell>
          <cell r="K225">
            <v>31600</v>
          </cell>
          <cell r="L225">
            <v>1</v>
          </cell>
          <cell r="M225">
            <v>31600</v>
          </cell>
          <cell r="N225" t="str">
            <v>OUI</v>
          </cell>
          <cell r="O225" t="str">
            <v>Angleterre</v>
          </cell>
          <cell r="P225">
            <v>43776</v>
          </cell>
          <cell r="Q225">
            <v>0</v>
          </cell>
          <cell r="R225">
            <v>20000</v>
          </cell>
          <cell r="S225">
            <v>0</v>
          </cell>
          <cell r="T225">
            <v>0</v>
          </cell>
          <cell r="U225">
            <v>20000</v>
          </cell>
          <cell r="V225" t="str">
            <v>OUI</v>
          </cell>
          <cell r="W225">
            <v>0</v>
          </cell>
          <cell r="X225">
            <v>31600</v>
          </cell>
          <cell r="Y225">
            <v>0</v>
          </cell>
          <cell r="Z225">
            <v>0</v>
          </cell>
          <cell r="AB225">
            <v>1.58</v>
          </cell>
          <cell r="AF225">
            <v>0</v>
          </cell>
          <cell r="AG225">
            <v>0</v>
          </cell>
          <cell r="AI225">
            <v>1.58</v>
          </cell>
        </row>
        <row r="226">
          <cell r="D226" t="str">
            <v>FAE-19-00224</v>
          </cell>
          <cell r="E226" t="str">
            <v>224</v>
          </cell>
          <cell r="F226">
            <v>43771</v>
          </cell>
          <cell r="G226">
            <v>2019</v>
          </cell>
          <cell r="H226" t="str">
            <v>CE2178</v>
          </cell>
          <cell r="I226" t="str">
            <v>ARCADIA</v>
          </cell>
          <cell r="J226" t="str">
            <v>TND</v>
          </cell>
          <cell r="K226">
            <v>3432.24</v>
          </cell>
          <cell r="L226">
            <v>1</v>
          </cell>
          <cell r="M226">
            <v>3432.24</v>
          </cell>
          <cell r="N226" t="str">
            <v>OUI</v>
          </cell>
          <cell r="O226" t="str">
            <v>USA</v>
          </cell>
          <cell r="P226">
            <v>43781</v>
          </cell>
          <cell r="Q226">
            <v>0</v>
          </cell>
          <cell r="R226">
            <v>1906.8</v>
          </cell>
          <cell r="S226">
            <v>0</v>
          </cell>
          <cell r="T226">
            <v>0</v>
          </cell>
          <cell r="U226">
            <v>1906.8</v>
          </cell>
          <cell r="V226" t="str">
            <v>OUI</v>
          </cell>
          <cell r="W226">
            <v>0</v>
          </cell>
          <cell r="X226">
            <v>3432.24</v>
          </cell>
          <cell r="Y226">
            <v>0</v>
          </cell>
          <cell r="Z226">
            <v>0</v>
          </cell>
          <cell r="AB226">
            <v>1.8000000000000003</v>
          </cell>
          <cell r="AF226">
            <v>0</v>
          </cell>
          <cell r="AG226">
            <v>0</v>
          </cell>
          <cell r="AI226">
            <v>1.8000000000000003</v>
          </cell>
        </row>
        <row r="227">
          <cell r="D227" t="str">
            <v>FAE-19-00225</v>
          </cell>
          <cell r="E227" t="str">
            <v>225</v>
          </cell>
          <cell r="F227">
            <v>43771</v>
          </cell>
          <cell r="G227">
            <v>2019</v>
          </cell>
          <cell r="H227" t="str">
            <v>CE2208</v>
          </cell>
          <cell r="I227" t="str">
            <v>STE MIDCOM INTERNATIONAL</v>
          </cell>
          <cell r="J227" t="str">
            <v>TND</v>
          </cell>
          <cell r="K227">
            <v>62400</v>
          </cell>
          <cell r="L227">
            <v>1</v>
          </cell>
          <cell r="M227">
            <v>62400</v>
          </cell>
          <cell r="N227" t="str">
            <v>OUI</v>
          </cell>
          <cell r="O227" t="str">
            <v>Russie</v>
          </cell>
          <cell r="P227">
            <v>43781</v>
          </cell>
          <cell r="Q227">
            <v>0</v>
          </cell>
          <cell r="R227">
            <v>39000</v>
          </cell>
          <cell r="S227">
            <v>0</v>
          </cell>
          <cell r="T227">
            <v>0</v>
          </cell>
          <cell r="U227">
            <v>39000</v>
          </cell>
          <cell r="V227" t="str">
            <v>OUI</v>
          </cell>
          <cell r="W227">
            <v>0</v>
          </cell>
          <cell r="X227">
            <v>62400</v>
          </cell>
          <cell r="Y227">
            <v>0</v>
          </cell>
          <cell r="Z227">
            <v>0</v>
          </cell>
          <cell r="AB227">
            <v>1.6</v>
          </cell>
          <cell r="AF227">
            <v>0</v>
          </cell>
          <cell r="AG227">
            <v>0</v>
          </cell>
          <cell r="AI227">
            <v>1.6</v>
          </cell>
        </row>
        <row r="228">
          <cell r="D228" t="str">
            <v>FAE-19-00226</v>
          </cell>
          <cell r="E228" t="str">
            <v>226</v>
          </cell>
          <cell r="F228">
            <v>43771</v>
          </cell>
          <cell r="G228">
            <v>2019</v>
          </cell>
          <cell r="H228" t="str">
            <v>CE2154</v>
          </cell>
          <cell r="I228" t="str">
            <v>SODIFRAM SAS</v>
          </cell>
          <cell r="J228" t="str">
            <v>EUR</v>
          </cell>
          <cell r="K228">
            <v>47249.358999999997</v>
          </cell>
          <cell r="L228">
            <v>3.1464500000000002</v>
          </cell>
          <cell r="M228">
            <v>15016.720113143381</v>
          </cell>
          <cell r="N228" t="str">
            <v>OUI</v>
          </cell>
          <cell r="O228" t="str">
            <v>Mayotte</v>
          </cell>
          <cell r="P228">
            <v>43785</v>
          </cell>
          <cell r="Q228">
            <v>0</v>
          </cell>
          <cell r="R228">
            <v>18540</v>
          </cell>
          <cell r="S228">
            <v>8796</v>
          </cell>
          <cell r="T228">
            <v>0</v>
          </cell>
          <cell r="U228">
            <v>27336</v>
          </cell>
          <cell r="V228" t="str">
            <v>OUI</v>
          </cell>
          <cell r="W228">
            <v>0</v>
          </cell>
          <cell r="X228">
            <v>26834.18418</v>
          </cell>
          <cell r="Y228">
            <v>12549.049463999998</v>
          </cell>
          <cell r="Z228">
            <v>0</v>
          </cell>
          <cell r="AB228">
            <v>1.4473670000000001</v>
          </cell>
          <cell r="AC228">
            <v>1.4266768376534786</v>
          </cell>
          <cell r="AF228">
            <v>8873.52</v>
          </cell>
          <cell r="AG228">
            <v>0.32460930640913083</v>
          </cell>
          <cell r="AI228">
            <v>1.1227576935908692</v>
          </cell>
          <cell r="AJ228">
            <v>1.1020675312443478</v>
          </cell>
        </row>
        <row r="229">
          <cell r="D229" t="str">
            <v>FAE-19-00227</v>
          </cell>
          <cell r="E229" t="str">
            <v>227</v>
          </cell>
          <cell r="F229">
            <v>43771</v>
          </cell>
          <cell r="G229">
            <v>2019</v>
          </cell>
          <cell r="H229" t="str">
            <v>CE2079</v>
          </cell>
          <cell r="I229" t="str">
            <v>BAH MAMADOU SALIOU</v>
          </cell>
          <cell r="J229" t="str">
            <v>EUR</v>
          </cell>
          <cell r="K229">
            <v>70607.14</v>
          </cell>
          <cell r="L229">
            <v>3.14845</v>
          </cell>
          <cell r="M229">
            <v>22426.00009528498</v>
          </cell>
          <cell r="N229" t="str">
            <v>OUI</v>
          </cell>
          <cell r="O229" t="str">
            <v>Guinée</v>
          </cell>
          <cell r="P229">
            <v>43781</v>
          </cell>
          <cell r="Q229">
            <v>0</v>
          </cell>
          <cell r="R229">
            <v>40800</v>
          </cell>
          <cell r="S229">
            <v>0</v>
          </cell>
          <cell r="T229">
            <v>0</v>
          </cell>
          <cell r="U229">
            <v>40800</v>
          </cell>
          <cell r="V229" t="str">
            <v>OUI</v>
          </cell>
          <cell r="W229">
            <v>0</v>
          </cell>
          <cell r="X229">
            <v>54235.19969999999</v>
          </cell>
          <cell r="Y229">
            <v>0</v>
          </cell>
          <cell r="Z229">
            <v>0</v>
          </cell>
          <cell r="AB229">
            <v>1.3292941102941174</v>
          </cell>
          <cell r="AF229">
            <v>19179.32</v>
          </cell>
          <cell r="AG229">
            <v>0.4700813725490196</v>
          </cell>
          <cell r="AI229">
            <v>0.85921273774509777</v>
          </cell>
        </row>
        <row r="230">
          <cell r="D230" t="str">
            <v>FAE-19-00228</v>
          </cell>
          <cell r="E230" t="str">
            <v>228</v>
          </cell>
          <cell r="F230">
            <v>43771</v>
          </cell>
          <cell r="G230">
            <v>2019</v>
          </cell>
          <cell r="H230" t="str">
            <v>CE2147</v>
          </cell>
          <cell r="I230" t="str">
            <v>DAVIS FOOD INGREDIENT PTY Ltd</v>
          </cell>
          <cell r="J230" t="str">
            <v>USD</v>
          </cell>
          <cell r="K230">
            <v>36958.044000000002</v>
          </cell>
          <cell r="L230">
            <v>2.8565499999999999</v>
          </cell>
          <cell r="M230">
            <v>12938.000035007264</v>
          </cell>
          <cell r="N230" t="str">
            <v>OUI</v>
          </cell>
          <cell r="O230" t="str">
            <v>Australie</v>
          </cell>
          <cell r="P230">
            <v>43788</v>
          </cell>
          <cell r="Q230">
            <v>13000</v>
          </cell>
          <cell r="R230">
            <v>1200</v>
          </cell>
          <cell r="S230">
            <v>0</v>
          </cell>
          <cell r="T230">
            <v>0</v>
          </cell>
          <cell r="U230">
            <v>14200</v>
          </cell>
          <cell r="V230" t="str">
            <v>OUI</v>
          </cell>
          <cell r="W230">
            <v>33050.283499999998</v>
          </cell>
          <cell r="X230">
            <v>3907.7603999999992</v>
          </cell>
          <cell r="Y230">
            <v>0</v>
          </cell>
          <cell r="Z230">
            <v>0</v>
          </cell>
          <cell r="AA230">
            <v>2.5423294999999997</v>
          </cell>
          <cell r="AB230">
            <v>3.2564669999999993</v>
          </cell>
          <cell r="AF230">
            <v>1693.335</v>
          </cell>
          <cell r="AG230">
            <v>0.11924894366197183</v>
          </cell>
          <cell r="AH230">
            <v>2.4230805563380278</v>
          </cell>
          <cell r="AI230">
            <v>3.1372180563380274</v>
          </cell>
        </row>
        <row r="231">
          <cell r="D231" t="str">
            <v>FAE-19-00229</v>
          </cell>
          <cell r="E231" t="str">
            <v>229</v>
          </cell>
          <cell r="F231">
            <v>43771</v>
          </cell>
          <cell r="G231">
            <v>2019</v>
          </cell>
          <cell r="H231" t="str">
            <v>CE2149</v>
          </cell>
          <cell r="I231" t="str">
            <v>DAVIS TRADING CO LTD</v>
          </cell>
          <cell r="J231" t="str">
            <v>USD</v>
          </cell>
          <cell r="K231">
            <v>63284.008999999998</v>
          </cell>
          <cell r="L231">
            <v>2.8565499999999999</v>
          </cell>
          <cell r="M231">
            <v>22154.000105021791</v>
          </cell>
          <cell r="N231" t="str">
            <v>OUI</v>
          </cell>
          <cell r="O231" t="str">
            <v>New Zealand</v>
          </cell>
          <cell r="P231">
            <v>43788</v>
          </cell>
          <cell r="Q231">
            <v>0</v>
          </cell>
          <cell r="R231">
            <v>18200</v>
          </cell>
          <cell r="S231">
            <v>0</v>
          </cell>
          <cell r="T231">
            <v>0</v>
          </cell>
          <cell r="U231">
            <v>18200</v>
          </cell>
          <cell r="V231" t="str">
            <v>OUI</v>
          </cell>
          <cell r="W231">
            <v>0</v>
          </cell>
          <cell r="X231">
            <v>63284.008699999991</v>
          </cell>
          <cell r="Y231">
            <v>0</v>
          </cell>
          <cell r="Z231">
            <v>0</v>
          </cell>
          <cell r="AB231">
            <v>3.4771433351648349</v>
          </cell>
          <cell r="AF231">
            <v>1440.94</v>
          </cell>
          <cell r="AG231">
            <v>7.9172527472527482E-2</v>
          </cell>
          <cell r="AI231">
            <v>3.3979708076923072</v>
          </cell>
        </row>
        <row r="232">
          <cell r="D232" t="str">
            <v>FAE-19-00230</v>
          </cell>
          <cell r="E232" t="str">
            <v>230</v>
          </cell>
          <cell r="F232">
            <v>43773</v>
          </cell>
          <cell r="G232">
            <v>2019</v>
          </cell>
          <cell r="H232" t="str">
            <v>CE2137</v>
          </cell>
          <cell r="I232" t="str">
            <v>TUNISIAN AFRICAN BUSINESS</v>
          </cell>
          <cell r="J232" t="str">
            <v>TND</v>
          </cell>
          <cell r="K232">
            <v>205114.56</v>
          </cell>
          <cell r="L232">
            <v>1</v>
          </cell>
          <cell r="M232">
            <v>205114.56</v>
          </cell>
          <cell r="N232" t="str">
            <v>OUI</v>
          </cell>
          <cell r="O232" t="str">
            <v>Sénégal</v>
          </cell>
          <cell r="P232">
            <v>43777</v>
          </cell>
          <cell r="Q232">
            <v>0</v>
          </cell>
          <cell r="R232">
            <v>154056</v>
          </cell>
          <cell r="S232">
            <v>0</v>
          </cell>
          <cell r="T232">
            <v>0</v>
          </cell>
          <cell r="U232">
            <v>154056</v>
          </cell>
          <cell r="V232" t="str">
            <v>OUI</v>
          </cell>
          <cell r="W232">
            <v>0</v>
          </cell>
          <cell r="X232">
            <v>205114.56</v>
          </cell>
          <cell r="Y232">
            <v>0</v>
          </cell>
          <cell r="Z232">
            <v>0</v>
          </cell>
          <cell r="AB232">
            <v>1.3314285714285714</v>
          </cell>
          <cell r="AF232">
            <v>0</v>
          </cell>
          <cell r="AG232">
            <v>0</v>
          </cell>
          <cell r="AI232">
            <v>1.3314285714285714</v>
          </cell>
        </row>
        <row r="233">
          <cell r="D233" t="str">
            <v>FAE-19-00231</v>
          </cell>
          <cell r="E233" t="str">
            <v>231</v>
          </cell>
          <cell r="F233">
            <v>43773</v>
          </cell>
          <cell r="G233">
            <v>2019</v>
          </cell>
          <cell r="H233" t="str">
            <v>CE2137</v>
          </cell>
          <cell r="I233" t="str">
            <v>TUNISIAN AFRICAN BUSINESS</v>
          </cell>
          <cell r="J233" t="str">
            <v>TND</v>
          </cell>
          <cell r="K233">
            <v>205114.56</v>
          </cell>
          <cell r="L233">
            <v>1</v>
          </cell>
          <cell r="M233">
            <v>205114.56</v>
          </cell>
          <cell r="N233" t="str">
            <v>OUI</v>
          </cell>
          <cell r="O233" t="str">
            <v>Sénégal</v>
          </cell>
          <cell r="P233">
            <v>43785</v>
          </cell>
          <cell r="Q233">
            <v>0</v>
          </cell>
          <cell r="R233">
            <v>154056</v>
          </cell>
          <cell r="S233">
            <v>0</v>
          </cell>
          <cell r="T233">
            <v>0</v>
          </cell>
          <cell r="U233">
            <v>154056</v>
          </cell>
          <cell r="V233" t="str">
            <v>OUI</v>
          </cell>
          <cell r="W233">
            <v>0</v>
          </cell>
          <cell r="X233">
            <v>205114.56</v>
          </cell>
          <cell r="Y233">
            <v>0</v>
          </cell>
          <cell r="Z233">
            <v>0</v>
          </cell>
          <cell r="AB233">
            <v>1.3314285714285714</v>
          </cell>
          <cell r="AF233">
            <v>0</v>
          </cell>
          <cell r="AG233">
            <v>0</v>
          </cell>
          <cell r="AI233">
            <v>1.3314285714285714</v>
          </cell>
        </row>
        <row r="234">
          <cell r="D234" t="str">
            <v>FAE-19-00232</v>
          </cell>
          <cell r="E234" t="str">
            <v>232</v>
          </cell>
          <cell r="F234">
            <v>43775</v>
          </cell>
          <cell r="G234">
            <v>2019</v>
          </cell>
          <cell r="H234" t="str">
            <v>CE2001</v>
          </cell>
          <cell r="I234" t="str">
            <v>STE DE COMMERCE INTERNATIONAL</v>
          </cell>
          <cell r="J234" t="str">
            <v>TND</v>
          </cell>
          <cell r="K234">
            <v>140610</v>
          </cell>
          <cell r="L234">
            <v>1</v>
          </cell>
          <cell r="M234">
            <v>140610</v>
          </cell>
          <cell r="N234" t="str">
            <v>OUI</v>
          </cell>
          <cell r="O234" t="str">
            <v>Niger</v>
          </cell>
          <cell r="P234">
            <v>43782</v>
          </cell>
          <cell r="Q234">
            <v>0</v>
          </cell>
          <cell r="R234">
            <v>72000</v>
          </cell>
          <cell r="S234">
            <v>37000</v>
          </cell>
          <cell r="T234">
            <v>0</v>
          </cell>
          <cell r="U234">
            <v>109000</v>
          </cell>
          <cell r="V234" t="str">
            <v>OUI</v>
          </cell>
          <cell r="W234">
            <v>0</v>
          </cell>
          <cell r="X234">
            <v>92880</v>
          </cell>
          <cell r="Y234">
            <v>47730</v>
          </cell>
          <cell r="Z234">
            <v>0</v>
          </cell>
          <cell r="AB234">
            <v>1.29</v>
          </cell>
          <cell r="AC234">
            <v>1.29</v>
          </cell>
          <cell r="AF234">
            <v>0</v>
          </cell>
          <cell r="AG234">
            <v>0</v>
          </cell>
          <cell r="AI234">
            <v>1.29</v>
          </cell>
          <cell r="AJ234">
            <v>1.29</v>
          </cell>
        </row>
        <row r="235">
          <cell r="D235" t="str">
            <v>FAE-19-00233</v>
          </cell>
          <cell r="E235" t="str">
            <v>233</v>
          </cell>
          <cell r="F235">
            <v>43775</v>
          </cell>
          <cell r="G235">
            <v>2019</v>
          </cell>
          <cell r="H235" t="str">
            <v>CE2017</v>
          </cell>
          <cell r="I235" t="str">
            <v>SAHEL INTERNATIONAL TRADE</v>
          </cell>
          <cell r="J235" t="str">
            <v>TND</v>
          </cell>
          <cell r="K235">
            <v>66960</v>
          </cell>
          <cell r="L235">
            <v>1</v>
          </cell>
          <cell r="M235">
            <v>66960</v>
          </cell>
          <cell r="N235" t="str">
            <v>OUI</v>
          </cell>
          <cell r="O235" t="str">
            <v>Togo</v>
          </cell>
          <cell r="P235">
            <v>43787</v>
          </cell>
          <cell r="Q235">
            <v>43200</v>
          </cell>
          <cell r="R235">
            <v>0</v>
          </cell>
          <cell r="S235">
            <v>0</v>
          </cell>
          <cell r="T235">
            <v>0</v>
          </cell>
          <cell r="U235">
            <v>43200</v>
          </cell>
          <cell r="V235" t="str">
            <v>OUI</v>
          </cell>
          <cell r="W235">
            <v>66960</v>
          </cell>
          <cell r="X235">
            <v>0</v>
          </cell>
          <cell r="Y235">
            <v>0</v>
          </cell>
          <cell r="Z235">
            <v>0</v>
          </cell>
          <cell r="AA235">
            <v>1.55</v>
          </cell>
          <cell r="AF235">
            <v>0</v>
          </cell>
          <cell r="AG235">
            <v>0</v>
          </cell>
          <cell r="AH235">
            <v>1.55</v>
          </cell>
        </row>
        <row r="236">
          <cell r="D236" t="str">
            <v>FAE-19-00234</v>
          </cell>
          <cell r="E236" t="str">
            <v>234</v>
          </cell>
          <cell r="F236">
            <v>43775</v>
          </cell>
          <cell r="G236">
            <v>2019</v>
          </cell>
          <cell r="H236" t="str">
            <v>CE2133</v>
          </cell>
          <cell r="I236" t="str">
            <v>E.A.S.B. NAFA</v>
          </cell>
          <cell r="J236" t="str">
            <v>USD</v>
          </cell>
          <cell r="K236">
            <v>131248.492</v>
          </cell>
          <cell r="L236">
            <v>2.8504</v>
          </cell>
          <cell r="M236">
            <v>46045.639910188045</v>
          </cell>
          <cell r="N236" t="str">
            <v>OUI</v>
          </cell>
          <cell r="O236" t="str">
            <v>Gambie</v>
          </cell>
          <cell r="P236">
            <v>43780</v>
          </cell>
          <cell r="Q236">
            <v>19080</v>
          </cell>
          <cell r="R236">
            <v>57168</v>
          </cell>
          <cell r="S236">
            <v>0</v>
          </cell>
          <cell r="T236">
            <v>0</v>
          </cell>
          <cell r="U236">
            <v>76248</v>
          </cell>
          <cell r="V236" t="str">
            <v>OUI</v>
          </cell>
          <cell r="W236">
            <v>29599.123679999997</v>
          </cell>
          <cell r="X236">
            <v>80556.408576000002</v>
          </cell>
          <cell r="Y236">
            <v>0</v>
          </cell>
          <cell r="Z236">
            <v>0</v>
          </cell>
          <cell r="AA236">
            <v>1.5513167547169811</v>
          </cell>
          <cell r="AB236">
            <v>1.4091171385390429</v>
          </cell>
          <cell r="AF236">
            <v>26318.59</v>
          </cell>
          <cell r="AG236">
            <v>0.34517088972825516</v>
          </cell>
          <cell r="AH236">
            <v>1.2061458649887258</v>
          </cell>
          <cell r="AI236">
            <v>1.0639462488107876</v>
          </cell>
        </row>
        <row r="237">
          <cell r="D237" t="str">
            <v>FAE-19-00235</v>
          </cell>
          <cell r="E237" t="str">
            <v>235</v>
          </cell>
          <cell r="F237">
            <v>43780</v>
          </cell>
          <cell r="G237">
            <v>2019</v>
          </cell>
          <cell r="H237" t="str">
            <v>CE2165</v>
          </cell>
          <cell r="I237" t="str">
            <v>ANGSTREM TRADING</v>
          </cell>
          <cell r="J237" t="str">
            <v>USD</v>
          </cell>
          <cell r="K237">
            <v>38016.720000000001</v>
          </cell>
          <cell r="L237">
            <v>2.8584000000000001</v>
          </cell>
          <cell r="M237">
            <v>13300</v>
          </cell>
          <cell r="N237" t="str">
            <v>OUI</v>
          </cell>
          <cell r="O237" t="str">
            <v>Russie</v>
          </cell>
          <cell r="P237">
            <v>43784</v>
          </cell>
          <cell r="Q237">
            <v>20000</v>
          </cell>
          <cell r="R237">
            <v>0</v>
          </cell>
          <cell r="S237">
            <v>0</v>
          </cell>
          <cell r="T237">
            <v>0</v>
          </cell>
          <cell r="U237">
            <v>20000</v>
          </cell>
          <cell r="V237" t="str">
            <v>OUI</v>
          </cell>
          <cell r="W237">
            <v>38016.719999999994</v>
          </cell>
          <cell r="X237">
            <v>0</v>
          </cell>
          <cell r="Y237">
            <v>0</v>
          </cell>
          <cell r="Z237">
            <v>0</v>
          </cell>
          <cell r="AA237">
            <v>1.9008359999999997</v>
          </cell>
          <cell r="AF237">
            <v>3673.0770000000002</v>
          </cell>
          <cell r="AG237">
            <v>0.18365385000000001</v>
          </cell>
          <cell r="AH237">
            <v>1.7171821499999997</v>
          </cell>
        </row>
        <row r="238">
          <cell r="D238" t="str">
            <v>FAE-19-00236</v>
          </cell>
          <cell r="E238" t="str">
            <v>236</v>
          </cell>
          <cell r="F238">
            <v>43782</v>
          </cell>
          <cell r="G238">
            <v>2019</v>
          </cell>
          <cell r="H238" t="str">
            <v>CE2178</v>
          </cell>
          <cell r="I238" t="str">
            <v>ARCADIA</v>
          </cell>
          <cell r="J238" t="str">
            <v>TND</v>
          </cell>
          <cell r="K238">
            <v>41354.800000000003</v>
          </cell>
          <cell r="L238">
            <v>1</v>
          </cell>
          <cell r="M238">
            <v>41354.800000000003</v>
          </cell>
          <cell r="N238" t="str">
            <v>OUI</v>
          </cell>
          <cell r="O238" t="str">
            <v>France</v>
          </cell>
          <cell r="P238">
            <v>43787</v>
          </cell>
          <cell r="Q238">
            <v>2400</v>
          </cell>
          <cell r="R238">
            <v>15792</v>
          </cell>
          <cell r="S238">
            <v>6000</v>
          </cell>
          <cell r="T238">
            <v>500</v>
          </cell>
          <cell r="U238">
            <v>24692</v>
          </cell>
          <cell r="V238" t="str">
            <v>OUI</v>
          </cell>
          <cell r="W238">
            <v>3864</v>
          </cell>
          <cell r="X238">
            <v>26020.799999999999</v>
          </cell>
          <cell r="Y238">
            <v>9660</v>
          </cell>
          <cell r="Z238">
            <v>1810</v>
          </cell>
          <cell r="AA238">
            <v>1.61</v>
          </cell>
          <cell r="AB238">
            <v>1.6477203647416412</v>
          </cell>
          <cell r="AC238">
            <v>1.61</v>
          </cell>
          <cell r="AD238">
            <v>3.62</v>
          </cell>
          <cell r="AF238">
            <v>0</v>
          </cell>
          <cell r="AG238">
            <v>0</v>
          </cell>
          <cell r="AH238">
            <v>1.61</v>
          </cell>
          <cell r="AI238">
            <v>1.6477203647416412</v>
          </cell>
          <cell r="AJ238">
            <v>1.61</v>
          </cell>
          <cell r="AK238">
            <v>3.62</v>
          </cell>
        </row>
        <row r="239">
          <cell r="D239" t="str">
            <v>FAE-19-00237</v>
          </cell>
          <cell r="E239" t="str">
            <v>237</v>
          </cell>
          <cell r="F239">
            <v>43782</v>
          </cell>
          <cell r="G239">
            <v>2019</v>
          </cell>
          <cell r="H239" t="str">
            <v>CE2137</v>
          </cell>
          <cell r="I239" t="str">
            <v>TUNISIAN AFRICAN BUSINESS</v>
          </cell>
          <cell r="J239" t="str">
            <v>TND</v>
          </cell>
          <cell r="K239">
            <v>147453.6</v>
          </cell>
          <cell r="L239">
            <v>1</v>
          </cell>
          <cell r="M239">
            <v>147453.6</v>
          </cell>
          <cell r="N239" t="str">
            <v>OUI</v>
          </cell>
          <cell r="O239" t="str">
            <v>Sénégal</v>
          </cell>
          <cell r="P239">
            <v>43790</v>
          </cell>
          <cell r="Q239">
            <v>0</v>
          </cell>
          <cell r="R239">
            <v>110040</v>
          </cell>
          <cell r="S239">
            <v>0</v>
          </cell>
          <cell r="T239">
            <v>0</v>
          </cell>
          <cell r="U239">
            <v>110040</v>
          </cell>
          <cell r="V239" t="str">
            <v>OUI</v>
          </cell>
          <cell r="W239">
            <v>0</v>
          </cell>
          <cell r="X239">
            <v>147453.6</v>
          </cell>
          <cell r="Y239">
            <v>0</v>
          </cell>
          <cell r="Z239">
            <v>0</v>
          </cell>
          <cell r="AB239">
            <v>1.34</v>
          </cell>
          <cell r="AF239">
            <v>0</v>
          </cell>
          <cell r="AG239">
            <v>0</v>
          </cell>
          <cell r="AI239">
            <v>1.34</v>
          </cell>
        </row>
        <row r="240">
          <cell r="D240" t="str">
            <v>FAE-19-00238</v>
          </cell>
          <cell r="E240" t="str">
            <v>238</v>
          </cell>
          <cell r="F240">
            <v>43782</v>
          </cell>
          <cell r="G240">
            <v>2019</v>
          </cell>
          <cell r="H240" t="str">
            <v>CE2165</v>
          </cell>
          <cell r="I240" t="str">
            <v>ANGSTREM TRADING</v>
          </cell>
          <cell r="J240" t="str">
            <v>USD</v>
          </cell>
          <cell r="K240">
            <v>36465.919999999998</v>
          </cell>
          <cell r="L240">
            <v>2.8489</v>
          </cell>
          <cell r="M240">
            <v>12800</v>
          </cell>
          <cell r="N240" t="str">
            <v>OUI</v>
          </cell>
          <cell r="O240" t="str">
            <v>Russie</v>
          </cell>
          <cell r="P240">
            <v>43792</v>
          </cell>
          <cell r="Q240">
            <v>20000</v>
          </cell>
          <cell r="R240">
            <v>0</v>
          </cell>
          <cell r="S240">
            <v>0</v>
          </cell>
          <cell r="T240">
            <v>0</v>
          </cell>
          <cell r="U240">
            <v>20000</v>
          </cell>
          <cell r="V240" t="str">
            <v>OUI</v>
          </cell>
          <cell r="W240">
            <v>36465.919999999998</v>
          </cell>
          <cell r="X240">
            <v>0</v>
          </cell>
          <cell r="Y240">
            <v>0</v>
          </cell>
          <cell r="Z240">
            <v>0</v>
          </cell>
          <cell r="AA240">
            <v>1.8232959999999998</v>
          </cell>
          <cell r="AF240">
            <v>1271.08</v>
          </cell>
          <cell r="AG240">
            <v>6.3553999999999999E-2</v>
          </cell>
          <cell r="AH240">
            <v>1.7597419999999997</v>
          </cell>
        </row>
        <row r="241">
          <cell r="D241" t="str">
            <v>FAE-19-00239</v>
          </cell>
          <cell r="E241" t="str">
            <v>239</v>
          </cell>
          <cell r="F241">
            <v>43785</v>
          </cell>
          <cell r="G241">
            <v>2019</v>
          </cell>
          <cell r="H241" t="str">
            <v>CE2218</v>
          </cell>
          <cell r="I241" t="str">
            <v>SHARIKAT AL HAD AL AKSA</v>
          </cell>
          <cell r="J241" t="str">
            <v>USD</v>
          </cell>
          <cell r="K241">
            <v>436210.65</v>
          </cell>
          <cell r="L241">
            <v>2.8510499999999999</v>
          </cell>
          <cell r="M241">
            <v>153000.00000000003</v>
          </cell>
          <cell r="N241" t="str">
            <v>OUI</v>
          </cell>
          <cell r="O241" t="str">
            <v>Libye</v>
          </cell>
          <cell r="P241">
            <v>43792</v>
          </cell>
          <cell r="Q241">
            <v>0</v>
          </cell>
          <cell r="R241">
            <v>279840</v>
          </cell>
          <cell r="S241">
            <v>20160</v>
          </cell>
          <cell r="T241">
            <v>0</v>
          </cell>
          <cell r="U241">
            <v>300000</v>
          </cell>
          <cell r="V241" t="str">
            <v>OUI</v>
          </cell>
          <cell r="W241">
            <v>0</v>
          </cell>
          <cell r="X241">
            <v>406897.29432000034</v>
          </cell>
          <cell r="Y241">
            <v>29313.355679999997</v>
          </cell>
          <cell r="Z241">
            <v>0</v>
          </cell>
          <cell r="AB241">
            <v>1.4540355000000011</v>
          </cell>
          <cell r="AC241">
            <v>1.4540354999999998</v>
          </cell>
          <cell r="AF241">
            <v>0</v>
          </cell>
          <cell r="AG241">
            <v>0</v>
          </cell>
          <cell r="AI241">
            <v>1.4540355000000011</v>
          </cell>
          <cell r="AJ241">
            <v>1.4540354999999998</v>
          </cell>
        </row>
        <row r="242">
          <cell r="D242" t="str">
            <v>FAE-19-00240</v>
          </cell>
          <cell r="E242" t="str">
            <v>240</v>
          </cell>
          <cell r="F242">
            <v>43788</v>
          </cell>
          <cell r="G242">
            <v>2019</v>
          </cell>
          <cell r="H242" t="str">
            <v>CE2178</v>
          </cell>
          <cell r="I242" t="str">
            <v>ARCADIA</v>
          </cell>
          <cell r="J242" t="str">
            <v>TND</v>
          </cell>
          <cell r="K242">
            <v>8825.49</v>
          </cell>
          <cell r="L242">
            <v>1</v>
          </cell>
          <cell r="M242">
            <v>8825.49</v>
          </cell>
          <cell r="N242" t="str">
            <v>OUI</v>
          </cell>
          <cell r="O242" t="str">
            <v>Japon</v>
          </cell>
          <cell r="P242">
            <v>43791</v>
          </cell>
          <cell r="Q242">
            <v>4725</v>
          </cell>
          <cell r="R242">
            <v>552</v>
          </cell>
          <cell r="S242">
            <v>0</v>
          </cell>
          <cell r="T242">
            <v>0</v>
          </cell>
          <cell r="U242">
            <v>5277</v>
          </cell>
          <cell r="V242" t="str">
            <v>OUI</v>
          </cell>
          <cell r="W242">
            <v>7903.65</v>
          </cell>
          <cell r="X242">
            <v>921.84</v>
          </cell>
          <cell r="Y242">
            <v>0</v>
          </cell>
          <cell r="Z242">
            <v>0</v>
          </cell>
          <cell r="AA242">
            <v>1.6727301587301588</v>
          </cell>
          <cell r="AB242">
            <v>1.6700000000000002</v>
          </cell>
          <cell r="AF242">
            <v>0</v>
          </cell>
          <cell r="AG242">
            <v>0</v>
          </cell>
          <cell r="AH242">
            <v>1.6727301587301588</v>
          </cell>
          <cell r="AI242">
            <v>1.6700000000000002</v>
          </cell>
        </row>
        <row r="243">
          <cell r="D243" t="str">
            <v>FAE-19-00241</v>
          </cell>
          <cell r="E243" t="str">
            <v>241</v>
          </cell>
          <cell r="F243">
            <v>43788</v>
          </cell>
          <cell r="G243">
            <v>2019</v>
          </cell>
          <cell r="H243" t="str">
            <v>CE2137</v>
          </cell>
          <cell r="I243" t="str">
            <v>TUNISIAN AFRICAN BUSINESS</v>
          </cell>
          <cell r="J243" t="str">
            <v>TND</v>
          </cell>
          <cell r="K243">
            <v>110777.60000000001</v>
          </cell>
          <cell r="L243">
            <v>1</v>
          </cell>
          <cell r="M243">
            <v>110777.60000000001</v>
          </cell>
          <cell r="N243" t="str">
            <v>OUI</v>
          </cell>
          <cell r="O243" t="str">
            <v>Gabon</v>
          </cell>
          <cell r="P243">
            <v>43791</v>
          </cell>
          <cell r="Q243">
            <v>0</v>
          </cell>
          <cell r="R243">
            <v>21120</v>
          </cell>
          <cell r="S243">
            <v>56000</v>
          </cell>
          <cell r="T243">
            <v>0</v>
          </cell>
          <cell r="U243">
            <v>77120</v>
          </cell>
          <cell r="V243" t="str">
            <v>OUI</v>
          </cell>
          <cell r="W243">
            <v>0</v>
          </cell>
          <cell r="X243">
            <v>31257.599999999999</v>
          </cell>
          <cell r="Y243">
            <v>79520</v>
          </cell>
          <cell r="Z243">
            <v>0</v>
          </cell>
          <cell r="AB243">
            <v>1.4800000000000002</v>
          </cell>
          <cell r="AC243">
            <v>1.42</v>
          </cell>
          <cell r="AF243">
            <v>0</v>
          </cell>
          <cell r="AG243">
            <v>0</v>
          </cell>
          <cell r="AI243">
            <v>1.4800000000000002</v>
          </cell>
          <cell r="AJ243">
            <v>1.42</v>
          </cell>
        </row>
        <row r="244">
          <cell r="D244" t="str">
            <v>FAE-19-00242</v>
          </cell>
          <cell r="E244" t="str">
            <v>242</v>
          </cell>
          <cell r="F244">
            <v>43794</v>
          </cell>
          <cell r="G244">
            <v>2019</v>
          </cell>
          <cell r="H244" t="str">
            <v>CE2178</v>
          </cell>
          <cell r="I244" t="str">
            <v>ARCADIA</v>
          </cell>
          <cell r="J244" t="str">
            <v>TND</v>
          </cell>
          <cell r="K244">
            <v>4761.76</v>
          </cell>
          <cell r="L244">
            <v>1</v>
          </cell>
          <cell r="M244">
            <v>4761.76</v>
          </cell>
          <cell r="N244" t="str">
            <v>OUI</v>
          </cell>
          <cell r="O244" t="str">
            <v>Qatar</v>
          </cell>
          <cell r="P244">
            <v>43797</v>
          </cell>
          <cell r="Q244">
            <v>720</v>
          </cell>
          <cell r="R244">
            <v>468</v>
          </cell>
          <cell r="S244">
            <v>768</v>
          </cell>
          <cell r="T244">
            <v>392</v>
          </cell>
          <cell r="U244">
            <v>2348</v>
          </cell>
          <cell r="V244" t="str">
            <v>OUI</v>
          </cell>
          <cell r="W244">
            <v>1166.4000000000001</v>
          </cell>
          <cell r="X244">
            <v>920.4</v>
          </cell>
          <cell r="Y244">
            <v>1244.1600000000001</v>
          </cell>
          <cell r="Z244">
            <v>1430.8</v>
          </cell>
          <cell r="AA244">
            <v>1.62</v>
          </cell>
          <cell r="AB244">
            <v>1.9666666666666666</v>
          </cell>
          <cell r="AC244">
            <v>1.62</v>
          </cell>
          <cell r="AD244">
            <v>3.65</v>
          </cell>
          <cell r="AF244">
            <v>0</v>
          </cell>
          <cell r="AG244">
            <v>0</v>
          </cell>
          <cell r="AH244">
            <v>1.62</v>
          </cell>
          <cell r="AI244">
            <v>1.9666666666666666</v>
          </cell>
          <cell r="AJ244">
            <v>1.62</v>
          </cell>
          <cell r="AK244">
            <v>3.65</v>
          </cell>
        </row>
        <row r="245">
          <cell r="D245" t="str">
            <v>FAE-19-00243</v>
          </cell>
          <cell r="E245" t="str">
            <v>243</v>
          </cell>
          <cell r="F245">
            <v>43794</v>
          </cell>
          <cell r="G245">
            <v>2019</v>
          </cell>
          <cell r="H245" t="str">
            <v>CE2001</v>
          </cell>
          <cell r="I245" t="str">
            <v>STE DE COMMERCE INTERNATIONAL</v>
          </cell>
          <cell r="J245" t="str">
            <v>TND</v>
          </cell>
          <cell r="K245">
            <v>35319</v>
          </cell>
          <cell r="L245">
            <v>1</v>
          </cell>
          <cell r="M245">
            <v>35319</v>
          </cell>
          <cell r="N245" t="str">
            <v>OUI</v>
          </cell>
          <cell r="O245" t="str">
            <v>Libéria</v>
          </cell>
          <cell r="P245">
            <v>43804</v>
          </cell>
          <cell r="Q245">
            <v>3600</v>
          </cell>
          <cell r="R245">
            <v>19800</v>
          </cell>
          <cell r="S245">
            <v>0</v>
          </cell>
          <cell r="T245">
            <v>0</v>
          </cell>
          <cell r="U245">
            <v>23400</v>
          </cell>
          <cell r="V245" t="str">
            <v>OUI</v>
          </cell>
          <cell r="W245">
            <v>5616</v>
          </cell>
          <cell r="X245">
            <v>29703</v>
          </cell>
          <cell r="Y245">
            <v>0</v>
          </cell>
          <cell r="Z245">
            <v>0</v>
          </cell>
          <cell r="AA245">
            <v>1.56</v>
          </cell>
          <cell r="AB245">
            <v>1.5001515151515152</v>
          </cell>
          <cell r="AF245">
            <v>0</v>
          </cell>
          <cell r="AG245">
            <v>0</v>
          </cell>
          <cell r="AH245">
            <v>1.56</v>
          </cell>
          <cell r="AI245">
            <v>1.5001515151515152</v>
          </cell>
        </row>
        <row r="246">
          <cell r="D246" t="str">
            <v>FAE-19-00244</v>
          </cell>
          <cell r="E246" t="str">
            <v>244</v>
          </cell>
          <cell r="F246">
            <v>43794</v>
          </cell>
          <cell r="G246">
            <v>2019</v>
          </cell>
          <cell r="H246" t="str">
            <v>CE2165</v>
          </cell>
          <cell r="I246" t="str">
            <v>ANGSTREM TRADING</v>
          </cell>
          <cell r="J246" t="str">
            <v>USD</v>
          </cell>
          <cell r="K246">
            <v>39489.866999999998</v>
          </cell>
          <cell r="L246">
            <v>2.86185</v>
          </cell>
          <cell r="M246">
            <v>13798.720058703286</v>
          </cell>
          <cell r="N246" t="str">
            <v>OUI</v>
          </cell>
          <cell r="O246" t="str">
            <v>Russie</v>
          </cell>
          <cell r="P246">
            <v>43799</v>
          </cell>
          <cell r="Q246">
            <v>20150</v>
          </cell>
          <cell r="R246">
            <v>0</v>
          </cell>
          <cell r="S246">
            <v>0</v>
          </cell>
          <cell r="T246">
            <v>0</v>
          </cell>
          <cell r="U246">
            <v>20150</v>
          </cell>
          <cell r="V246" t="str">
            <v>OUI</v>
          </cell>
          <cell r="W246">
            <v>39489.866832</v>
          </cell>
          <cell r="X246">
            <v>0</v>
          </cell>
          <cell r="Y246">
            <v>0</v>
          </cell>
          <cell r="Z246">
            <v>0</v>
          </cell>
          <cell r="AA246">
            <v>1.95979488</v>
          </cell>
          <cell r="AF246">
            <v>4758.1949999999997</v>
          </cell>
          <cell r="AG246">
            <v>0.23613870967741935</v>
          </cell>
          <cell r="AH246">
            <v>1.7236561703225806</v>
          </cell>
        </row>
        <row r="247">
          <cell r="D247" t="str">
            <v>FAE-19-00245</v>
          </cell>
          <cell r="E247" t="str">
            <v>245</v>
          </cell>
          <cell r="F247">
            <v>43794</v>
          </cell>
          <cell r="G247">
            <v>2019</v>
          </cell>
          <cell r="H247" t="str">
            <v>CE2137</v>
          </cell>
          <cell r="I247" t="str">
            <v>TUNISIAN AFRICAN BUSINESS</v>
          </cell>
          <cell r="J247" t="str">
            <v>TND</v>
          </cell>
          <cell r="K247">
            <v>219842.95</v>
          </cell>
          <cell r="L247">
            <v>1</v>
          </cell>
          <cell r="M247">
            <v>219842.95</v>
          </cell>
          <cell r="N247" t="str">
            <v>OUI</v>
          </cell>
          <cell r="O247" t="str">
            <v>Gabon</v>
          </cell>
          <cell r="P247">
            <v>43803</v>
          </cell>
          <cell r="Q247">
            <v>0</v>
          </cell>
          <cell r="R247">
            <v>17040</v>
          </cell>
          <cell r="S247">
            <v>140000</v>
          </cell>
          <cell r="T247">
            <v>725</v>
          </cell>
          <cell r="U247">
            <v>157765</v>
          </cell>
          <cell r="V247" t="str">
            <v>OUI</v>
          </cell>
          <cell r="W247">
            <v>0</v>
          </cell>
          <cell r="X247">
            <v>25219.200000000001</v>
          </cell>
          <cell r="Y247">
            <v>191800</v>
          </cell>
          <cell r="Z247">
            <v>2823.75</v>
          </cell>
          <cell r="AB247">
            <v>1.48</v>
          </cell>
          <cell r="AC247">
            <v>1.37</v>
          </cell>
          <cell r="AD247">
            <v>3.8948275862068966</v>
          </cell>
          <cell r="AF247">
            <v>0</v>
          </cell>
          <cell r="AG247">
            <v>0</v>
          </cell>
          <cell r="AI247">
            <v>1.48</v>
          </cell>
          <cell r="AJ247">
            <v>1.37</v>
          </cell>
          <cell r="AK247">
            <v>3.8948275862068966</v>
          </cell>
        </row>
        <row r="248">
          <cell r="D248" t="str">
            <v>FAE-19-00246</v>
          </cell>
          <cell r="E248" t="str">
            <v>246</v>
          </cell>
          <cell r="F248">
            <v>43796</v>
          </cell>
          <cell r="G248">
            <v>2019</v>
          </cell>
          <cell r="H248" t="str">
            <v>CE2224</v>
          </cell>
          <cell r="I248" t="str">
            <v>AHODHIPE-BENISSAN</v>
          </cell>
          <cell r="J248" t="str">
            <v>EUR</v>
          </cell>
          <cell r="K248">
            <v>33477.957000000002</v>
          </cell>
          <cell r="L248">
            <v>3.1523500000000002</v>
          </cell>
          <cell r="M248">
            <v>10620</v>
          </cell>
          <cell r="N248" t="str">
            <v>OUI</v>
          </cell>
          <cell r="O248" t="str">
            <v>Togo</v>
          </cell>
          <cell r="P248">
            <v>43799</v>
          </cell>
          <cell r="Q248">
            <v>18000</v>
          </cell>
          <cell r="R248">
            <v>0</v>
          </cell>
          <cell r="S248">
            <v>0</v>
          </cell>
          <cell r="T248">
            <v>0</v>
          </cell>
          <cell r="U248">
            <v>18000</v>
          </cell>
          <cell r="V248" t="str">
            <v>OUI</v>
          </cell>
          <cell r="W248">
            <v>33477.957000000002</v>
          </cell>
          <cell r="X248">
            <v>0</v>
          </cell>
          <cell r="Y248">
            <v>0</v>
          </cell>
          <cell r="Z248">
            <v>0</v>
          </cell>
          <cell r="AA248">
            <v>1.8598865000000002</v>
          </cell>
          <cell r="AF248">
            <v>5866.9449999999997</v>
          </cell>
          <cell r="AG248">
            <v>0.32594138888888885</v>
          </cell>
          <cell r="AH248">
            <v>1.5339451111111113</v>
          </cell>
        </row>
        <row r="249">
          <cell r="D249" t="str">
            <v>FAE-19-00247</v>
          </cell>
          <cell r="E249" t="str">
            <v>247</v>
          </cell>
          <cell r="F249">
            <v>43796</v>
          </cell>
          <cell r="G249">
            <v>2019</v>
          </cell>
          <cell r="H249" t="str">
            <v>CE2200</v>
          </cell>
          <cell r="I249" t="str">
            <v>MAMUDOU BAH T/A TEDOUGNAL FARM</v>
          </cell>
          <cell r="J249" t="str">
            <v>USD</v>
          </cell>
          <cell r="K249">
            <v>121434.13400000001</v>
          </cell>
          <cell r="L249">
            <v>2.86185</v>
          </cell>
          <cell r="M249">
            <v>42432.040113912328</v>
          </cell>
          <cell r="N249" t="str">
            <v>OUI</v>
          </cell>
          <cell r="O249" t="str">
            <v>Gambie</v>
          </cell>
          <cell r="P249">
            <v>43802</v>
          </cell>
          <cell r="Q249">
            <v>25200</v>
          </cell>
          <cell r="R249">
            <v>44208</v>
          </cell>
          <cell r="S249">
            <v>0</v>
          </cell>
          <cell r="T249">
            <v>0</v>
          </cell>
          <cell r="U249">
            <v>69408</v>
          </cell>
          <cell r="V249" t="str">
            <v>OUI</v>
          </cell>
          <cell r="W249">
            <v>39321.819000000003</v>
          </cell>
          <cell r="X249">
            <v>62937.919674000004</v>
          </cell>
          <cell r="Y249">
            <v>0</v>
          </cell>
          <cell r="Z249">
            <v>0</v>
          </cell>
          <cell r="AA249">
            <v>1.5603896428571429</v>
          </cell>
          <cell r="AB249">
            <v>1.4236771551302934</v>
          </cell>
          <cell r="AF249">
            <v>24436.01</v>
          </cell>
          <cell r="AG249">
            <v>0.35206330682342091</v>
          </cell>
          <cell r="AH249">
            <v>1.208326336033722</v>
          </cell>
          <cell r="AI249">
            <v>1.0716138483068725</v>
          </cell>
        </row>
        <row r="250">
          <cell r="D250" t="str">
            <v>FAE-19-00248</v>
          </cell>
          <cell r="E250" t="str">
            <v>248</v>
          </cell>
          <cell r="F250">
            <v>43798</v>
          </cell>
          <cell r="G250">
            <v>2019</v>
          </cell>
          <cell r="H250" t="str">
            <v>CE2208</v>
          </cell>
          <cell r="I250" t="str">
            <v>STE MIDCOM INTERNATIONAL</v>
          </cell>
          <cell r="J250" t="str">
            <v>TND</v>
          </cell>
          <cell r="K250">
            <v>62400</v>
          </cell>
          <cell r="L250">
            <v>1</v>
          </cell>
          <cell r="M250">
            <v>62400</v>
          </cell>
          <cell r="N250" t="str">
            <v>OUI</v>
          </cell>
          <cell r="O250" t="str">
            <v>Russie</v>
          </cell>
          <cell r="P250">
            <v>43808</v>
          </cell>
          <cell r="Q250">
            <v>0</v>
          </cell>
          <cell r="R250">
            <v>39000</v>
          </cell>
          <cell r="S250">
            <v>0</v>
          </cell>
          <cell r="T250">
            <v>0</v>
          </cell>
          <cell r="U250">
            <v>39000</v>
          </cell>
          <cell r="V250" t="str">
            <v>OUI</v>
          </cell>
          <cell r="W250">
            <v>0</v>
          </cell>
          <cell r="X250">
            <v>62400</v>
          </cell>
          <cell r="Y250">
            <v>0</v>
          </cell>
          <cell r="Z250">
            <v>0</v>
          </cell>
          <cell r="AB250">
            <v>1.6</v>
          </cell>
          <cell r="AF250">
            <v>0</v>
          </cell>
          <cell r="AG250">
            <v>0</v>
          </cell>
          <cell r="AI250">
            <v>1.6</v>
          </cell>
        </row>
        <row r="251">
          <cell r="D251" t="str">
            <v>FAE-19-00249</v>
          </cell>
          <cell r="E251" t="str">
            <v>249</v>
          </cell>
          <cell r="F251">
            <v>43801</v>
          </cell>
          <cell r="G251">
            <v>2019</v>
          </cell>
          <cell r="H251" t="str">
            <v>CE2165</v>
          </cell>
          <cell r="I251" t="str">
            <v>ANGSTREM TRADING</v>
          </cell>
          <cell r="J251" t="str">
            <v>USD</v>
          </cell>
          <cell r="K251">
            <v>37793.279999999999</v>
          </cell>
          <cell r="L251">
            <v>2.8416000000000001</v>
          </cell>
          <cell r="M251">
            <v>13300</v>
          </cell>
          <cell r="N251" t="str">
            <v>OUI</v>
          </cell>
          <cell r="O251" t="str">
            <v>Russie</v>
          </cell>
          <cell r="P251">
            <v>43823</v>
          </cell>
          <cell r="Q251">
            <v>20000</v>
          </cell>
          <cell r="R251">
            <v>0</v>
          </cell>
          <cell r="S251">
            <v>0</v>
          </cell>
          <cell r="T251">
            <v>0</v>
          </cell>
          <cell r="U251">
            <v>20000</v>
          </cell>
          <cell r="V251" t="str">
            <v>OUI</v>
          </cell>
          <cell r="W251">
            <v>37793.280000000006</v>
          </cell>
          <cell r="X251">
            <v>0</v>
          </cell>
          <cell r="Y251">
            <v>0</v>
          </cell>
          <cell r="Z251">
            <v>0</v>
          </cell>
          <cell r="AA251">
            <v>1.8896640000000002</v>
          </cell>
          <cell r="AF251">
            <v>3947.5259999999998</v>
          </cell>
          <cell r="AG251">
            <v>0.1973763</v>
          </cell>
          <cell r="AH251">
            <v>1.6922877000000003</v>
          </cell>
        </row>
        <row r="252">
          <cell r="D252" t="str">
            <v>FAE-19-00250</v>
          </cell>
          <cell r="E252" t="str">
            <v>250</v>
          </cell>
          <cell r="F252">
            <v>43801</v>
          </cell>
          <cell r="G252">
            <v>2019</v>
          </cell>
          <cell r="H252" t="str">
            <v>CE2225</v>
          </cell>
          <cell r="I252" t="str">
            <v>TOYOTA TSUSHO UK LTD</v>
          </cell>
          <cell r="J252" t="str">
            <v>USD</v>
          </cell>
          <cell r="K252">
            <v>436712.98</v>
          </cell>
          <cell r="L252">
            <v>2.8561999999999999</v>
          </cell>
          <cell r="M252">
            <v>152900</v>
          </cell>
          <cell r="N252" t="str">
            <v>OUI</v>
          </cell>
          <cell r="O252" t="str">
            <v>Tchad</v>
          </cell>
          <cell r="P252">
            <v>43805</v>
          </cell>
          <cell r="Q252">
            <v>0</v>
          </cell>
          <cell r="R252">
            <v>178000</v>
          </cell>
          <cell r="S252">
            <v>100000</v>
          </cell>
          <cell r="T252">
            <v>0</v>
          </cell>
          <cell r="U252">
            <v>278000</v>
          </cell>
          <cell r="V252" t="str">
            <v>OUI</v>
          </cell>
          <cell r="W252">
            <v>0</v>
          </cell>
          <cell r="X252">
            <v>279621.98000000004</v>
          </cell>
          <cell r="Y252">
            <v>157091</v>
          </cell>
          <cell r="Z252">
            <v>0</v>
          </cell>
          <cell r="AB252">
            <v>1.5709100000000003</v>
          </cell>
          <cell r="AC252">
            <v>1.57091</v>
          </cell>
          <cell r="AF252">
            <v>89362.28</v>
          </cell>
          <cell r="AG252">
            <v>0.32144705035971222</v>
          </cell>
          <cell r="AI252">
            <v>1.249462949640288</v>
          </cell>
          <cell r="AJ252">
            <v>1.2494629496402878</v>
          </cell>
        </row>
        <row r="253">
          <cell r="D253" t="str">
            <v>FAE-19-00251</v>
          </cell>
          <cell r="E253" t="str">
            <v>251</v>
          </cell>
          <cell r="F253">
            <v>43803</v>
          </cell>
          <cell r="G253">
            <v>2019</v>
          </cell>
          <cell r="H253" t="str">
            <v>CE2079</v>
          </cell>
          <cell r="I253" t="str">
            <v>BAH MAMADOU SALIOU</v>
          </cell>
          <cell r="J253" t="str">
            <v>EUR</v>
          </cell>
          <cell r="K253">
            <v>107488.425</v>
          </cell>
          <cell r="L253">
            <v>3.17075</v>
          </cell>
          <cell r="M253">
            <v>33900</v>
          </cell>
          <cell r="N253" t="str">
            <v>OUI</v>
          </cell>
          <cell r="O253" t="str">
            <v>Guinée</v>
          </cell>
          <cell r="P253">
            <v>43813</v>
          </cell>
          <cell r="Q253">
            <v>0</v>
          </cell>
          <cell r="R253">
            <v>60000</v>
          </cell>
          <cell r="S253">
            <v>0</v>
          </cell>
          <cell r="T253">
            <v>0</v>
          </cell>
          <cell r="U253">
            <v>60000</v>
          </cell>
          <cell r="V253" t="str">
            <v>OUI</v>
          </cell>
          <cell r="W253">
            <v>0</v>
          </cell>
          <cell r="X253">
            <v>82756.575000000012</v>
          </cell>
          <cell r="Y253">
            <v>0</v>
          </cell>
          <cell r="Z253">
            <v>0</v>
          </cell>
          <cell r="AB253">
            <v>1.3792762500000002</v>
          </cell>
          <cell r="AF253">
            <v>30542.564999999999</v>
          </cell>
          <cell r="AG253">
            <v>0.50904274999999999</v>
          </cell>
          <cell r="AI253">
            <v>0.87023350000000022</v>
          </cell>
        </row>
        <row r="254">
          <cell r="D254" t="str">
            <v>FAE-19-00252</v>
          </cell>
          <cell r="E254" t="str">
            <v>252</v>
          </cell>
          <cell r="F254">
            <v>43803</v>
          </cell>
          <cell r="G254">
            <v>2019</v>
          </cell>
          <cell r="H254" t="str">
            <v>CE2025</v>
          </cell>
          <cell r="I254" t="str">
            <v>SAWABA - GUINEE</v>
          </cell>
          <cell r="J254" t="str">
            <v>USD</v>
          </cell>
          <cell r="K254">
            <v>40232.51</v>
          </cell>
          <cell r="L254">
            <v>2.8557999999999999</v>
          </cell>
          <cell r="M254">
            <v>14087.999859934171</v>
          </cell>
          <cell r="N254" t="str">
            <v>OUI</v>
          </cell>
          <cell r="O254" t="str">
            <v>Guinée</v>
          </cell>
          <cell r="P254">
            <v>43812</v>
          </cell>
          <cell r="Q254">
            <v>0</v>
          </cell>
          <cell r="R254">
            <v>0</v>
          </cell>
          <cell r="S254">
            <v>26000</v>
          </cell>
          <cell r="T254">
            <v>0</v>
          </cell>
          <cell r="U254">
            <v>26000</v>
          </cell>
          <cell r="V254" t="str">
            <v>OUI</v>
          </cell>
          <cell r="W254">
            <v>0</v>
          </cell>
          <cell r="X254">
            <v>0</v>
          </cell>
          <cell r="Y254">
            <v>34526.622000000003</v>
          </cell>
          <cell r="Z254">
            <v>0</v>
          </cell>
          <cell r="AC254">
            <v>1.3279470000000002</v>
          </cell>
          <cell r="AF254">
            <v>7226.8050000000003</v>
          </cell>
          <cell r="AG254">
            <v>0.27795403846153849</v>
          </cell>
          <cell r="AJ254">
            <v>1.0499929615384618</v>
          </cell>
        </row>
        <row r="255">
          <cell r="D255" t="str">
            <v>FAE-19-00253</v>
          </cell>
          <cell r="E255" t="str">
            <v>253</v>
          </cell>
          <cell r="F255">
            <v>43803</v>
          </cell>
          <cell r="G255">
            <v>2019</v>
          </cell>
          <cell r="H255" t="str">
            <v>CE2154</v>
          </cell>
          <cell r="I255" t="str">
            <v>SODIFRAM SAS</v>
          </cell>
          <cell r="J255" t="str">
            <v>EUR</v>
          </cell>
          <cell r="K255">
            <v>49910.142</v>
          </cell>
          <cell r="L255">
            <v>3.17075</v>
          </cell>
          <cell r="M255">
            <v>15740.800126153119</v>
          </cell>
          <cell r="N255" t="str">
            <v>OUI</v>
          </cell>
          <cell r="O255" t="str">
            <v>Mayotte</v>
          </cell>
          <cell r="P255">
            <v>43809</v>
          </cell>
          <cell r="Q255">
            <v>0</v>
          </cell>
          <cell r="R255">
            <v>18720</v>
          </cell>
          <cell r="S255">
            <v>8400</v>
          </cell>
          <cell r="T255">
            <v>0</v>
          </cell>
          <cell r="U255">
            <v>27120</v>
          </cell>
          <cell r="V255" t="str">
            <v>OUI</v>
          </cell>
          <cell r="W255">
            <v>0</v>
          </cell>
          <cell r="X255">
            <v>29084.655600000002</v>
          </cell>
          <cell r="Y255">
            <v>12898.611000000001</v>
          </cell>
          <cell r="Z255">
            <v>0</v>
          </cell>
          <cell r="AB255">
            <v>1.5536675000000002</v>
          </cell>
          <cell r="AC255">
            <v>1.5355489285714288</v>
          </cell>
          <cell r="AF255">
            <v>10729.6</v>
          </cell>
          <cell r="AG255">
            <v>0.39563421828908557</v>
          </cell>
          <cell r="AI255">
            <v>1.1580332817109147</v>
          </cell>
          <cell r="AJ255">
            <v>1.1399147102823433</v>
          </cell>
        </row>
        <row r="256">
          <cell r="D256" t="str">
            <v>FAE-19-00254</v>
          </cell>
          <cell r="E256" t="str">
            <v>254</v>
          </cell>
          <cell r="F256">
            <v>43804</v>
          </cell>
          <cell r="G256">
            <v>2019</v>
          </cell>
          <cell r="H256" t="str">
            <v>CE2178</v>
          </cell>
          <cell r="I256" t="str">
            <v>ARCADIA</v>
          </cell>
          <cell r="J256" t="str">
            <v>TND</v>
          </cell>
          <cell r="K256">
            <v>22221.752</v>
          </cell>
          <cell r="L256">
            <v>1</v>
          </cell>
          <cell r="M256">
            <v>22221.752</v>
          </cell>
          <cell r="N256" t="str">
            <v>OUI</v>
          </cell>
          <cell r="O256" t="str">
            <v>Japon</v>
          </cell>
          <cell r="P256">
            <v>43826</v>
          </cell>
          <cell r="Q256">
            <v>0</v>
          </cell>
          <cell r="R256">
            <v>1075.2</v>
          </cell>
          <cell r="S256">
            <v>10987.2</v>
          </cell>
          <cell r="T256">
            <v>710</v>
          </cell>
          <cell r="U256">
            <v>12772.400000000001</v>
          </cell>
          <cell r="V256" t="str">
            <v>OUI</v>
          </cell>
          <cell r="W256">
            <v>0</v>
          </cell>
          <cell r="X256">
            <v>1789.76</v>
          </cell>
          <cell r="Y256">
            <v>17560.392000000003</v>
          </cell>
          <cell r="Z256">
            <v>2871.6</v>
          </cell>
          <cell r="AB256">
            <v>1.6645833333333333</v>
          </cell>
          <cell r="AC256">
            <v>1.5982590650939277</v>
          </cell>
          <cell r="AD256">
            <v>4.044507042253521</v>
          </cell>
          <cell r="AF256">
            <v>0</v>
          </cell>
          <cell r="AG256">
            <v>0</v>
          </cell>
          <cell r="AI256">
            <v>1.6645833333333333</v>
          </cell>
          <cell r="AJ256">
            <v>1.5982590650939277</v>
          </cell>
          <cell r="AK256">
            <v>4.044507042253521</v>
          </cell>
        </row>
        <row r="257">
          <cell r="D257" t="str">
            <v>FAE-19-00255</v>
          </cell>
          <cell r="E257" t="str">
            <v>255</v>
          </cell>
          <cell r="F257">
            <v>43804</v>
          </cell>
          <cell r="G257">
            <v>2019</v>
          </cell>
          <cell r="H257" t="str">
            <v>CE2226</v>
          </cell>
          <cell r="I257" t="str">
            <v>INTERNATIONAL SMART BUSINESS</v>
          </cell>
          <cell r="J257" t="str">
            <v>TND</v>
          </cell>
          <cell r="K257">
            <v>4063.92</v>
          </cell>
          <cell r="L257">
            <v>1</v>
          </cell>
          <cell r="M257">
            <v>4063.92</v>
          </cell>
          <cell r="N257" t="str">
            <v>OUI</v>
          </cell>
          <cell r="O257" t="str">
            <v>France</v>
          </cell>
          <cell r="P257">
            <v>43810</v>
          </cell>
          <cell r="Q257">
            <v>1008</v>
          </cell>
          <cell r="R257">
            <v>816</v>
          </cell>
          <cell r="S257">
            <v>504</v>
          </cell>
          <cell r="T257">
            <v>0</v>
          </cell>
          <cell r="U257">
            <v>2328</v>
          </cell>
          <cell r="V257" t="str">
            <v>OUI</v>
          </cell>
          <cell r="W257">
            <v>1764</v>
          </cell>
          <cell r="X257">
            <v>1428</v>
          </cell>
          <cell r="Y257">
            <v>871.92</v>
          </cell>
          <cell r="Z257">
            <v>0</v>
          </cell>
          <cell r="AA257">
            <v>1.75</v>
          </cell>
          <cell r="AB257">
            <v>1.75</v>
          </cell>
          <cell r="AC257">
            <v>1.7300000000000002</v>
          </cell>
          <cell r="AF257">
            <v>0</v>
          </cell>
          <cell r="AG257">
            <v>0</v>
          </cell>
          <cell r="AH257">
            <v>1.75</v>
          </cell>
          <cell r="AI257">
            <v>1.75</v>
          </cell>
          <cell r="AJ257">
            <v>1.7300000000000002</v>
          </cell>
        </row>
        <row r="258">
          <cell r="D258" t="str">
            <v>FAE-19-00256</v>
          </cell>
          <cell r="E258" t="str">
            <v>256</v>
          </cell>
          <cell r="F258">
            <v>43804</v>
          </cell>
          <cell r="G258">
            <v>2019</v>
          </cell>
          <cell r="H258" t="str">
            <v>CE2218</v>
          </cell>
          <cell r="I258" t="str">
            <v>SHARIKAT AL HAD AL AKSA</v>
          </cell>
          <cell r="J258" t="str">
            <v>USD</v>
          </cell>
          <cell r="K258">
            <v>436937.4</v>
          </cell>
          <cell r="L258">
            <v>2.8557999999999999</v>
          </cell>
          <cell r="M258">
            <v>153000</v>
          </cell>
          <cell r="N258" t="str">
            <v>OUI</v>
          </cell>
          <cell r="O258" t="str">
            <v>Libye</v>
          </cell>
          <cell r="P258">
            <v>43810</v>
          </cell>
          <cell r="Q258">
            <v>1008</v>
          </cell>
          <cell r="R258">
            <v>288912</v>
          </cell>
          <cell r="S258">
            <v>10080</v>
          </cell>
          <cell r="T258">
            <v>0</v>
          </cell>
          <cell r="U258">
            <v>300000</v>
          </cell>
          <cell r="V258" t="str">
            <v>OUI</v>
          </cell>
          <cell r="W258">
            <v>1468.1096639999998</v>
          </cell>
          <cell r="X258">
            <v>420788.19369600015</v>
          </cell>
          <cell r="Y258">
            <v>14681.09664</v>
          </cell>
          <cell r="Z258">
            <v>0</v>
          </cell>
          <cell r="AA258">
            <v>1.4564579999999998</v>
          </cell>
          <cell r="AB258">
            <v>1.4564580000000005</v>
          </cell>
          <cell r="AC258">
            <v>1.456458</v>
          </cell>
          <cell r="AF258">
            <v>0</v>
          </cell>
          <cell r="AG258">
            <v>0</v>
          </cell>
          <cell r="AH258">
            <v>1.4564579999999998</v>
          </cell>
          <cell r="AI258">
            <v>1.4564580000000005</v>
          </cell>
          <cell r="AJ258">
            <v>1.456458</v>
          </cell>
        </row>
        <row r="259">
          <cell r="D259" t="str">
            <v>FAE-19-00257</v>
          </cell>
          <cell r="E259" t="str">
            <v>257</v>
          </cell>
          <cell r="F259">
            <v>43805</v>
          </cell>
          <cell r="G259">
            <v>2019</v>
          </cell>
          <cell r="H259" t="str">
            <v>CE2137</v>
          </cell>
          <cell r="I259" t="str">
            <v>TUNISIAN AFRICAN BUSINESS</v>
          </cell>
          <cell r="J259" t="str">
            <v>TND</v>
          </cell>
          <cell r="K259">
            <v>294907.2</v>
          </cell>
          <cell r="L259">
            <v>1</v>
          </cell>
          <cell r="M259">
            <v>294907.2</v>
          </cell>
          <cell r="N259" t="str">
            <v>OUI</v>
          </cell>
          <cell r="O259" t="str">
            <v>Sénégal</v>
          </cell>
          <cell r="P259">
            <v>43812</v>
          </cell>
          <cell r="Q259">
            <v>0</v>
          </cell>
          <cell r="R259">
            <v>220080</v>
          </cell>
          <cell r="S259">
            <v>0</v>
          </cell>
          <cell r="T259">
            <v>0</v>
          </cell>
          <cell r="U259">
            <v>220080</v>
          </cell>
          <cell r="V259" t="str">
            <v>OUI</v>
          </cell>
          <cell r="W259">
            <v>0</v>
          </cell>
          <cell r="X259">
            <v>294907.2</v>
          </cell>
          <cell r="Y259">
            <v>0</v>
          </cell>
          <cell r="Z259">
            <v>0</v>
          </cell>
          <cell r="AB259">
            <v>1.34</v>
          </cell>
          <cell r="AF259">
            <v>0</v>
          </cell>
          <cell r="AG259">
            <v>0</v>
          </cell>
          <cell r="AI259">
            <v>1.34</v>
          </cell>
        </row>
        <row r="260">
          <cell r="D260" t="str">
            <v>FAE-19-00258</v>
          </cell>
          <cell r="E260" t="str">
            <v>258</v>
          </cell>
          <cell r="F260">
            <v>43805</v>
          </cell>
          <cell r="G260">
            <v>2019</v>
          </cell>
          <cell r="H260" t="str">
            <v>CE2137</v>
          </cell>
          <cell r="I260" t="str">
            <v>TUNISIAN AFRICAN BUSINESS</v>
          </cell>
          <cell r="J260" t="str">
            <v>TND</v>
          </cell>
          <cell r="K260">
            <v>36650</v>
          </cell>
          <cell r="L260">
            <v>1</v>
          </cell>
          <cell r="M260">
            <v>36650</v>
          </cell>
          <cell r="N260" t="str">
            <v>OUI</v>
          </cell>
          <cell r="O260" t="str">
            <v>Gabon</v>
          </cell>
          <cell r="P260">
            <v>43815</v>
          </cell>
          <cell r="Q260">
            <v>0</v>
          </cell>
          <cell r="R260">
            <v>0</v>
          </cell>
          <cell r="S260">
            <v>26000</v>
          </cell>
          <cell r="T260">
            <v>0</v>
          </cell>
          <cell r="U260">
            <v>26000</v>
          </cell>
          <cell r="V260" t="str">
            <v>OUI</v>
          </cell>
          <cell r="W260">
            <v>0</v>
          </cell>
          <cell r="X260">
            <v>0</v>
          </cell>
          <cell r="Y260">
            <v>36650</v>
          </cell>
          <cell r="Z260">
            <v>0</v>
          </cell>
          <cell r="AC260">
            <v>1.4096153846153847</v>
          </cell>
          <cell r="AF260">
            <v>0</v>
          </cell>
          <cell r="AG260">
            <v>0</v>
          </cell>
          <cell r="AJ260">
            <v>1.4096153846153847</v>
          </cell>
        </row>
        <row r="261">
          <cell r="D261" t="str">
            <v>FAE-19-00259</v>
          </cell>
          <cell r="E261" t="str">
            <v>259</v>
          </cell>
          <cell r="F261">
            <v>43806</v>
          </cell>
          <cell r="G261">
            <v>2019</v>
          </cell>
          <cell r="H261" t="str">
            <v>CE2149</v>
          </cell>
          <cell r="I261" t="str">
            <v>DAVIS TRADING CO LTD</v>
          </cell>
          <cell r="J261" t="str">
            <v>USD</v>
          </cell>
          <cell r="K261">
            <v>60810.239999999998</v>
          </cell>
          <cell r="L261">
            <v>2.8416000000000001</v>
          </cell>
          <cell r="M261">
            <v>21400</v>
          </cell>
          <cell r="N261" t="str">
            <v>OUI</v>
          </cell>
          <cell r="O261" t="str">
            <v>New Zealand</v>
          </cell>
          <cell r="P261">
            <v>43817</v>
          </cell>
          <cell r="Q261">
            <v>0</v>
          </cell>
          <cell r="R261">
            <v>17500</v>
          </cell>
          <cell r="S261">
            <v>0</v>
          </cell>
          <cell r="T261">
            <v>0</v>
          </cell>
          <cell r="U261">
            <v>17500</v>
          </cell>
          <cell r="V261" t="str">
            <v>OUI</v>
          </cell>
          <cell r="W261">
            <v>0</v>
          </cell>
          <cell r="X261">
            <v>60810.240000000013</v>
          </cell>
          <cell r="Y261">
            <v>0</v>
          </cell>
          <cell r="Z261">
            <v>0</v>
          </cell>
          <cell r="AB261">
            <v>3.4748708571428577</v>
          </cell>
          <cell r="AF261">
            <v>22764.5</v>
          </cell>
          <cell r="AG261">
            <v>1.3008285714285714</v>
          </cell>
          <cell r="AI261">
            <v>2.174042285714286</v>
          </cell>
        </row>
        <row r="262">
          <cell r="D262" t="str">
            <v>FAE-19-00260</v>
          </cell>
          <cell r="E262" t="str">
            <v>260</v>
          </cell>
          <cell r="F262">
            <v>43815</v>
          </cell>
          <cell r="G262">
            <v>2019</v>
          </cell>
          <cell r="H262" t="str">
            <v>CE2178</v>
          </cell>
          <cell r="I262" t="str">
            <v>ARCADIA</v>
          </cell>
          <cell r="J262" t="str">
            <v>TND</v>
          </cell>
          <cell r="K262">
            <v>33461.616000000002</v>
          </cell>
          <cell r="L262">
            <v>1</v>
          </cell>
          <cell r="M262">
            <v>33461.616000000002</v>
          </cell>
          <cell r="N262" t="str">
            <v>OUI</v>
          </cell>
          <cell r="O262" t="str">
            <v>USA</v>
          </cell>
          <cell r="P262">
            <v>43829</v>
          </cell>
          <cell r="Q262">
            <v>0</v>
          </cell>
          <cell r="R262">
            <v>20157.599999999999</v>
          </cell>
          <cell r="S262">
            <v>0</v>
          </cell>
          <cell r="T262">
            <v>0</v>
          </cell>
          <cell r="U262">
            <v>20157.599999999999</v>
          </cell>
          <cell r="V262" t="str">
            <v>OUI</v>
          </cell>
          <cell r="W262">
            <v>0</v>
          </cell>
          <cell r="X262">
            <v>33462.06</v>
          </cell>
          <cell r="Y262">
            <v>0</v>
          </cell>
          <cell r="Z262">
            <v>0</v>
          </cell>
          <cell r="AB262">
            <v>1.660022026431718</v>
          </cell>
          <cell r="AF262">
            <v>0</v>
          </cell>
          <cell r="AG262">
            <v>0</v>
          </cell>
          <cell r="AI262">
            <v>1.660022026431718</v>
          </cell>
        </row>
        <row r="263">
          <cell r="D263" t="str">
            <v>FAE-19-00261</v>
          </cell>
          <cell r="E263" t="str">
            <v>261</v>
          </cell>
          <cell r="F263">
            <v>43815</v>
          </cell>
          <cell r="G263">
            <v>2019</v>
          </cell>
          <cell r="H263" t="str">
            <v>CE2123</v>
          </cell>
          <cell r="I263" t="str">
            <v>STE AL MAJMOUA MOTTAHIDA</v>
          </cell>
          <cell r="J263" t="str">
            <v>USD</v>
          </cell>
          <cell r="K263">
            <v>407592.951</v>
          </cell>
          <cell r="L263">
            <v>2.8469000000000002</v>
          </cell>
          <cell r="M263">
            <v>143170.80016860444</v>
          </cell>
          <cell r="N263" t="str">
            <v>OUI</v>
          </cell>
          <cell r="O263" t="str">
            <v>Libye</v>
          </cell>
          <cell r="P263">
            <v>43823</v>
          </cell>
          <cell r="Q263">
            <v>30000</v>
          </cell>
          <cell r="R263">
            <v>210480</v>
          </cell>
          <cell r="S263">
            <v>33600</v>
          </cell>
          <cell r="T263">
            <v>0</v>
          </cell>
          <cell r="U263">
            <v>274080</v>
          </cell>
          <cell r="V263" t="str">
            <v>OUI</v>
          </cell>
          <cell r="W263">
            <v>47998.734000000004</v>
          </cell>
          <cell r="X263">
            <v>310809.73812000005</v>
          </cell>
          <cell r="Y263">
            <v>48784.4784</v>
          </cell>
          <cell r="Z263">
            <v>0</v>
          </cell>
          <cell r="AA263">
            <v>1.5999578000000001</v>
          </cell>
          <cell r="AB263">
            <v>1.4766711237172181</v>
          </cell>
          <cell r="AC263">
            <v>1.451919</v>
          </cell>
          <cell r="AF263">
            <v>0</v>
          </cell>
          <cell r="AG263">
            <v>0</v>
          </cell>
          <cell r="AH263">
            <v>1.5999578000000001</v>
          </cell>
          <cell r="AI263">
            <v>1.4766711237172181</v>
          </cell>
          <cell r="AJ263">
            <v>1.451919</v>
          </cell>
        </row>
        <row r="264">
          <cell r="D264" t="str">
            <v>FAE-19-00262</v>
          </cell>
          <cell r="E264" t="str">
            <v>262</v>
          </cell>
          <cell r="F264">
            <v>43815</v>
          </cell>
          <cell r="G264">
            <v>2019</v>
          </cell>
          <cell r="H264" t="str">
            <v>CE2178</v>
          </cell>
          <cell r="I264" t="str">
            <v>ARCADIA</v>
          </cell>
          <cell r="J264" t="str">
            <v>TND</v>
          </cell>
          <cell r="K264">
            <v>16771.400000000001</v>
          </cell>
          <cell r="L264">
            <v>1</v>
          </cell>
          <cell r="M264">
            <v>16771.400000000001</v>
          </cell>
          <cell r="N264" t="str">
            <v>OUI</v>
          </cell>
          <cell r="O264" t="str">
            <v>Costa Rica</v>
          </cell>
          <cell r="P264">
            <v>43818</v>
          </cell>
          <cell r="Q264">
            <v>0</v>
          </cell>
          <cell r="R264">
            <v>0</v>
          </cell>
          <cell r="S264">
            <v>0</v>
          </cell>
          <cell r="T264">
            <v>4270</v>
          </cell>
          <cell r="U264">
            <v>4270</v>
          </cell>
          <cell r="V264" t="str">
            <v>OUI</v>
          </cell>
          <cell r="W264">
            <v>0</v>
          </cell>
          <cell r="X264">
            <v>0</v>
          </cell>
          <cell r="Y264">
            <v>0</v>
          </cell>
          <cell r="Z264">
            <v>16771.400000000001</v>
          </cell>
          <cell r="AD264">
            <v>3.9277283372365344</v>
          </cell>
          <cell r="AF264">
            <v>0</v>
          </cell>
          <cell r="AG264">
            <v>0</v>
          </cell>
          <cell r="AK264">
            <v>3.9277283372365344</v>
          </cell>
        </row>
        <row r="265">
          <cell r="D265" t="str">
            <v>FAE-19-00263</v>
          </cell>
          <cell r="E265" t="str">
            <v>263</v>
          </cell>
          <cell r="F265">
            <v>43815</v>
          </cell>
          <cell r="G265">
            <v>2019</v>
          </cell>
          <cell r="H265" t="str">
            <v>CE2178</v>
          </cell>
          <cell r="I265" t="str">
            <v>ARCADIA</v>
          </cell>
          <cell r="J265" t="str">
            <v>TND</v>
          </cell>
          <cell r="K265">
            <v>43108.008000000002</v>
          </cell>
          <cell r="L265">
            <v>1</v>
          </cell>
          <cell r="M265">
            <v>43108.008000000002</v>
          </cell>
          <cell r="N265" t="str">
            <v>OUI</v>
          </cell>
          <cell r="O265" t="str">
            <v>Canada</v>
          </cell>
          <cell r="P265">
            <v>43818</v>
          </cell>
          <cell r="Q265">
            <v>0</v>
          </cell>
          <cell r="R265">
            <v>22389.599999999999</v>
          </cell>
          <cell r="S265">
            <v>2400</v>
          </cell>
          <cell r="T265">
            <v>0</v>
          </cell>
          <cell r="U265">
            <v>24789.599999999999</v>
          </cell>
          <cell r="V265" t="str">
            <v>OUI</v>
          </cell>
          <cell r="W265">
            <v>0</v>
          </cell>
          <cell r="X265">
            <v>39148.008000000002</v>
          </cell>
          <cell r="Y265">
            <v>3960</v>
          </cell>
          <cell r="Z265">
            <v>0</v>
          </cell>
          <cell r="AB265">
            <v>1.7484907278379249</v>
          </cell>
          <cell r="AC265">
            <v>1.65</v>
          </cell>
          <cell r="AF265">
            <v>0</v>
          </cell>
          <cell r="AG265">
            <v>0</v>
          </cell>
          <cell r="AI265">
            <v>1.7484907278379249</v>
          </cell>
          <cell r="AJ265">
            <v>1.65</v>
          </cell>
        </row>
        <row r="266">
          <cell r="D266" t="str">
            <v>FAE-19-00264</v>
          </cell>
          <cell r="E266" t="str">
            <v>264</v>
          </cell>
          <cell r="F266">
            <v>43815</v>
          </cell>
          <cell r="G266">
            <v>2019</v>
          </cell>
          <cell r="H266" t="str">
            <v>CE2017</v>
          </cell>
          <cell r="I266" t="str">
            <v>SAHEL INTERNATIONAL TRADE</v>
          </cell>
          <cell r="J266" t="str">
            <v>TND</v>
          </cell>
          <cell r="K266">
            <v>29160</v>
          </cell>
          <cell r="L266">
            <v>1</v>
          </cell>
          <cell r="M266">
            <v>29160</v>
          </cell>
          <cell r="N266" t="str">
            <v>OUI</v>
          </cell>
          <cell r="O266" t="str">
            <v>Ukraine</v>
          </cell>
          <cell r="P266">
            <v>43822</v>
          </cell>
          <cell r="Q266">
            <v>18000</v>
          </cell>
          <cell r="R266">
            <v>0</v>
          </cell>
          <cell r="S266">
            <v>0</v>
          </cell>
          <cell r="T266">
            <v>0</v>
          </cell>
          <cell r="U266">
            <v>18000</v>
          </cell>
          <cell r="V266" t="str">
            <v>OUI</v>
          </cell>
          <cell r="W266">
            <v>29160</v>
          </cell>
          <cell r="X266">
            <v>0</v>
          </cell>
          <cell r="Y266">
            <v>0</v>
          </cell>
          <cell r="Z266">
            <v>0</v>
          </cell>
          <cell r="AA266">
            <v>1.62</v>
          </cell>
          <cell r="AF266">
            <v>0</v>
          </cell>
          <cell r="AG266">
            <v>0</v>
          </cell>
          <cell r="AH266">
            <v>1.62</v>
          </cell>
        </row>
        <row r="267">
          <cell r="D267" t="str">
            <v>FAE-19-00265</v>
          </cell>
          <cell r="E267" t="str">
            <v>265</v>
          </cell>
          <cell r="F267">
            <v>43817</v>
          </cell>
          <cell r="G267">
            <v>2019</v>
          </cell>
          <cell r="H267" t="str">
            <v>CE2122</v>
          </cell>
          <cell r="I267" t="str">
            <v>STE OMRANE SAS</v>
          </cell>
          <cell r="J267" t="str">
            <v>EUR</v>
          </cell>
          <cell r="K267">
            <v>35565.281999999999</v>
          </cell>
          <cell r="L267">
            <v>3.13815</v>
          </cell>
          <cell r="M267">
            <v>11333.200133836814</v>
          </cell>
          <cell r="N267" t="str">
            <v>OUI</v>
          </cell>
          <cell r="O267" t="str">
            <v>France</v>
          </cell>
          <cell r="P267">
            <v>43829</v>
          </cell>
          <cell r="Q267">
            <v>0</v>
          </cell>
          <cell r="R267">
            <v>13080</v>
          </cell>
          <cell r="S267">
            <v>3480</v>
          </cell>
          <cell r="T267">
            <v>1400</v>
          </cell>
          <cell r="U267">
            <v>17960</v>
          </cell>
          <cell r="V267" t="str">
            <v>OUI</v>
          </cell>
          <cell r="W267">
            <v>0</v>
          </cell>
          <cell r="X267">
            <v>22165.381079999996</v>
          </cell>
          <cell r="Y267">
            <v>5739.0487199999998</v>
          </cell>
          <cell r="Z267">
            <v>4679.6092799999997</v>
          </cell>
          <cell r="AB267">
            <v>1.6946009999999996</v>
          </cell>
          <cell r="AC267">
            <v>1.6491519310344827</v>
          </cell>
          <cell r="AD267">
            <v>3.3425780571428567</v>
          </cell>
          <cell r="AF267">
            <v>3958.06</v>
          </cell>
          <cell r="AG267">
            <v>0.22038195991091314</v>
          </cell>
          <cell r="AI267">
            <v>1.4742190400890864</v>
          </cell>
          <cell r="AJ267">
            <v>1.4287699711235695</v>
          </cell>
          <cell r="AK267">
            <v>3.1221960972319436</v>
          </cell>
        </row>
        <row r="268">
          <cell r="D268" t="str">
            <v>FAE-19-00266</v>
          </cell>
          <cell r="E268" t="str">
            <v>266</v>
          </cell>
          <cell r="F268">
            <v>43818</v>
          </cell>
          <cell r="G268">
            <v>2019</v>
          </cell>
          <cell r="H268" t="str">
            <v>CE2001</v>
          </cell>
          <cell r="I268" t="str">
            <v>STE DE COMMERCE INTERNATIONAL</v>
          </cell>
          <cell r="J268" t="str">
            <v>TND</v>
          </cell>
          <cell r="K268">
            <v>36800</v>
          </cell>
          <cell r="L268">
            <v>1</v>
          </cell>
          <cell r="M268">
            <v>36800</v>
          </cell>
          <cell r="N268" t="str">
            <v>OUI</v>
          </cell>
          <cell r="O268" t="str">
            <v>Gabon</v>
          </cell>
          <cell r="P268">
            <v>43823</v>
          </cell>
          <cell r="Q268">
            <v>0</v>
          </cell>
          <cell r="R268">
            <v>0</v>
          </cell>
          <cell r="S268">
            <v>26000</v>
          </cell>
          <cell r="T268">
            <v>0</v>
          </cell>
          <cell r="U268">
            <v>26000</v>
          </cell>
          <cell r="V268" t="str">
            <v>OUI</v>
          </cell>
          <cell r="W268">
            <v>0</v>
          </cell>
          <cell r="X268">
            <v>0</v>
          </cell>
          <cell r="Y268">
            <v>36800</v>
          </cell>
          <cell r="Z268">
            <v>0</v>
          </cell>
          <cell r="AC268">
            <v>1.4153846153846155</v>
          </cell>
          <cell r="AF268">
            <v>0</v>
          </cell>
          <cell r="AG268">
            <v>0</v>
          </cell>
          <cell r="AJ268">
            <v>1.4153846153846155</v>
          </cell>
        </row>
        <row r="269">
          <cell r="D269" t="str">
            <v>FAE-19-00267</v>
          </cell>
          <cell r="E269" t="str">
            <v>267</v>
          </cell>
          <cell r="F269">
            <v>43818</v>
          </cell>
          <cell r="G269">
            <v>2019</v>
          </cell>
          <cell r="H269" t="str">
            <v>CE2154</v>
          </cell>
          <cell r="I269" t="str">
            <v>SODIFRAM SAS</v>
          </cell>
          <cell r="J269" t="str">
            <v>EUR</v>
          </cell>
          <cell r="K269">
            <v>50168.877999999997</v>
          </cell>
          <cell r="L269">
            <v>3.1659000000000002</v>
          </cell>
          <cell r="M269">
            <v>15846.64013392716</v>
          </cell>
          <cell r="N269" t="str">
            <v>OUI</v>
          </cell>
          <cell r="O269" t="str">
            <v>Mayotte</v>
          </cell>
          <cell r="P269">
            <v>43823</v>
          </cell>
          <cell r="Q269">
            <v>0</v>
          </cell>
          <cell r="R269">
            <v>17736</v>
          </cell>
          <cell r="S269">
            <v>9600</v>
          </cell>
          <cell r="T269">
            <v>0</v>
          </cell>
          <cell r="U269">
            <v>27336</v>
          </cell>
          <cell r="V269" t="str">
            <v>OUI</v>
          </cell>
          <cell r="W269">
            <v>0</v>
          </cell>
          <cell r="X269">
            <v>27513.697175999998</v>
          </cell>
          <cell r="Y269">
            <v>14740.430400000001</v>
          </cell>
          <cell r="Z269">
            <v>0</v>
          </cell>
          <cell r="AB269">
            <v>1.551291</v>
          </cell>
          <cell r="AC269">
            <v>1.5354615</v>
          </cell>
          <cell r="AF269">
            <v>10729.6</v>
          </cell>
          <cell r="AG269">
            <v>0.39250804799531752</v>
          </cell>
          <cell r="AI269">
            <v>1.1587829520046824</v>
          </cell>
          <cell r="AJ269">
            <v>1.1429534520046825</v>
          </cell>
        </row>
        <row r="270">
          <cell r="D270" t="str">
            <v>FAE-19-00268</v>
          </cell>
          <cell r="E270" t="str">
            <v>268</v>
          </cell>
          <cell r="F270">
            <v>43819</v>
          </cell>
          <cell r="G270">
            <v>2019</v>
          </cell>
          <cell r="H270" t="str">
            <v>CE2025</v>
          </cell>
          <cell r="I270" t="str">
            <v>SAWABA - GUINEE</v>
          </cell>
          <cell r="J270" t="str">
            <v>USD</v>
          </cell>
          <cell r="K270">
            <v>229137.098</v>
          </cell>
          <cell r="L270">
            <v>2.8306499999999999</v>
          </cell>
          <cell r="M270">
            <v>80948.58000812534</v>
          </cell>
          <cell r="N270" t="str">
            <v>OUI</v>
          </cell>
          <cell r="O270" t="str">
            <v>Guinée</v>
          </cell>
          <cell r="P270">
            <v>43824</v>
          </cell>
          <cell r="Q270">
            <v>19200</v>
          </cell>
          <cell r="R270">
            <v>91196</v>
          </cell>
          <cell r="S270">
            <v>26000</v>
          </cell>
          <cell r="T270">
            <v>0</v>
          </cell>
          <cell r="U270">
            <v>136396</v>
          </cell>
          <cell r="V270" t="str">
            <v>OUI</v>
          </cell>
          <cell r="W270">
            <v>29348.179199999999</v>
          </cell>
          <cell r="X270">
            <v>121980.01157699995</v>
          </cell>
          <cell r="Y270">
            <v>35694.496500000001</v>
          </cell>
          <cell r="Z270">
            <v>0</v>
          </cell>
          <cell r="AA270">
            <v>1.528551</v>
          </cell>
          <cell r="AB270">
            <v>1.3375587918000784</v>
          </cell>
          <cell r="AC270">
            <v>1.37286525</v>
          </cell>
          <cell r="AF270">
            <v>41549.184999999998</v>
          </cell>
          <cell r="AG270">
            <v>0.3046217264435907</v>
          </cell>
          <cell r="AH270">
            <v>1.2239292735564093</v>
          </cell>
          <cell r="AI270">
            <v>1.0329370653564878</v>
          </cell>
          <cell r="AJ270">
            <v>1.0682435235564094</v>
          </cell>
        </row>
        <row r="271">
          <cell r="D271" t="str">
            <v>FAE-19-00269</v>
          </cell>
          <cell r="E271" t="str">
            <v>269</v>
          </cell>
          <cell r="F271">
            <v>43819</v>
          </cell>
          <cell r="G271">
            <v>2019</v>
          </cell>
          <cell r="H271" t="str">
            <v>CE2053</v>
          </cell>
          <cell r="I271" t="str">
            <v>ETS KASSO IMPORT EXPORT</v>
          </cell>
          <cell r="J271" t="str">
            <v>EUR</v>
          </cell>
          <cell r="K271">
            <v>145724.076</v>
          </cell>
          <cell r="L271">
            <v>3.1379000000000001</v>
          </cell>
          <cell r="M271">
            <v>46440</v>
          </cell>
          <cell r="N271" t="str">
            <v>OUI</v>
          </cell>
          <cell r="O271" t="str">
            <v>Niger</v>
          </cell>
          <cell r="P271">
            <v>43827</v>
          </cell>
          <cell r="Q271">
            <v>0</v>
          </cell>
          <cell r="R271">
            <v>0</v>
          </cell>
          <cell r="S271">
            <v>108000</v>
          </cell>
          <cell r="T271">
            <v>0</v>
          </cell>
          <cell r="U271">
            <v>108000</v>
          </cell>
          <cell r="V271" t="str">
            <v>OUI</v>
          </cell>
          <cell r="W271">
            <v>0</v>
          </cell>
          <cell r="X271">
            <v>0</v>
          </cell>
          <cell r="Y271">
            <v>145724.076</v>
          </cell>
          <cell r="Z271">
            <v>0</v>
          </cell>
          <cell r="AC271">
            <v>1.349297</v>
          </cell>
          <cell r="AF271">
            <v>17020.86</v>
          </cell>
          <cell r="AG271">
            <v>0.15760055555555555</v>
          </cell>
          <cell r="AJ271">
            <v>1.1916964444444444</v>
          </cell>
        </row>
        <row r="272">
          <cell r="D272" t="str">
            <v>FAE-20-00001</v>
          </cell>
          <cell r="E272" t="str">
            <v>001</v>
          </cell>
          <cell r="F272">
            <v>43832</v>
          </cell>
          <cell r="G272">
            <v>2020</v>
          </cell>
          <cell r="H272" t="str">
            <v>CE2053</v>
          </cell>
          <cell r="I272" t="str">
            <v>ETS KASSO IMPORT EXPORT</v>
          </cell>
          <cell r="J272" t="str">
            <v>EUR</v>
          </cell>
          <cell r="K272">
            <v>145663.704</v>
          </cell>
          <cell r="L272">
            <v>3.1366000000000001</v>
          </cell>
          <cell r="M272">
            <v>46440</v>
          </cell>
          <cell r="N272" t="str">
            <v>OUI</v>
          </cell>
          <cell r="O272" t="str">
            <v>Niger</v>
          </cell>
          <cell r="P272">
            <v>43838</v>
          </cell>
          <cell r="Q272">
            <v>0</v>
          </cell>
          <cell r="R272">
            <v>0</v>
          </cell>
          <cell r="S272">
            <v>108000</v>
          </cell>
          <cell r="T272">
            <v>0</v>
          </cell>
          <cell r="U272">
            <v>108000</v>
          </cell>
          <cell r="V272" t="str">
            <v>OUI</v>
          </cell>
          <cell r="W272">
            <v>0</v>
          </cell>
          <cell r="X272">
            <v>0</v>
          </cell>
          <cell r="Y272">
            <v>145663.704</v>
          </cell>
          <cell r="Z272">
            <v>0</v>
          </cell>
          <cell r="AC272">
            <v>1.348738</v>
          </cell>
          <cell r="AF272">
            <v>19901.400000000001</v>
          </cell>
          <cell r="AG272">
            <v>0.18427222222222223</v>
          </cell>
          <cell r="AH272">
            <v>0</v>
          </cell>
          <cell r="AI272">
            <v>0</v>
          </cell>
          <cell r="AJ272">
            <v>1.1644657777777778</v>
          </cell>
          <cell r="AK272">
            <v>0</v>
          </cell>
        </row>
        <row r="273">
          <cell r="D273" t="str">
            <v>FAE-20-00002</v>
          </cell>
          <cell r="E273" t="str">
            <v>002</v>
          </cell>
          <cell r="F273">
            <v>43832</v>
          </cell>
          <cell r="G273">
            <v>2020</v>
          </cell>
          <cell r="H273" t="str">
            <v>CE2053</v>
          </cell>
          <cell r="I273" t="str">
            <v>ETS KASSO IMPORT EXPORT</v>
          </cell>
          <cell r="J273" t="str">
            <v>EUR</v>
          </cell>
          <cell r="K273">
            <v>145561.53599999999</v>
          </cell>
          <cell r="L273">
            <v>3.1343999999999999</v>
          </cell>
          <cell r="M273">
            <v>46440</v>
          </cell>
          <cell r="N273" t="str">
            <v>OUI</v>
          </cell>
          <cell r="O273" t="str">
            <v>Niger</v>
          </cell>
          <cell r="P273">
            <v>43839</v>
          </cell>
          <cell r="Q273">
            <v>0</v>
          </cell>
          <cell r="R273">
            <v>0</v>
          </cell>
          <cell r="S273">
            <v>108000</v>
          </cell>
          <cell r="T273">
            <v>0</v>
          </cell>
          <cell r="U273">
            <v>108000</v>
          </cell>
          <cell r="V273" t="str">
            <v>OUI</v>
          </cell>
          <cell r="W273">
            <v>0</v>
          </cell>
          <cell r="X273">
            <v>0</v>
          </cell>
          <cell r="Y273">
            <v>145561.53599999999</v>
          </cell>
          <cell r="Z273">
            <v>0</v>
          </cell>
          <cell r="AC273">
            <v>1.3477919999999999</v>
          </cell>
          <cell r="AF273">
            <v>19306.400000000001</v>
          </cell>
          <cell r="AG273">
            <v>0.17876296296296298</v>
          </cell>
          <cell r="AH273">
            <v>0</v>
          </cell>
          <cell r="AI273">
            <v>0</v>
          </cell>
          <cell r="AJ273">
            <v>1.1690290370370369</v>
          </cell>
          <cell r="AK273">
            <v>0</v>
          </cell>
        </row>
        <row r="274">
          <cell r="D274" t="str">
            <v>FAE-20-00003</v>
          </cell>
          <cell r="E274" t="str">
            <v>003</v>
          </cell>
          <cell r="F274">
            <v>43832</v>
          </cell>
          <cell r="G274">
            <v>2020</v>
          </cell>
          <cell r="H274" t="str">
            <v>CE2053</v>
          </cell>
          <cell r="I274" t="str">
            <v>ETS KASSO IMPORT EXPORT</v>
          </cell>
          <cell r="J274" t="str">
            <v>EUR</v>
          </cell>
          <cell r="K274">
            <v>145568.50200000001</v>
          </cell>
          <cell r="L274">
            <v>3.1345499999999999</v>
          </cell>
          <cell r="M274">
            <v>46440</v>
          </cell>
          <cell r="N274" t="str">
            <v>OUI</v>
          </cell>
          <cell r="O274" t="str">
            <v>Niger</v>
          </cell>
          <cell r="P274">
            <v>43840</v>
          </cell>
          <cell r="Q274">
            <v>0</v>
          </cell>
          <cell r="R274">
            <v>0</v>
          </cell>
          <cell r="S274">
            <v>108000</v>
          </cell>
          <cell r="T274">
            <v>0</v>
          </cell>
          <cell r="U274">
            <v>108000</v>
          </cell>
          <cell r="V274" t="str">
            <v>OUI</v>
          </cell>
          <cell r="W274">
            <v>0</v>
          </cell>
          <cell r="X274">
            <v>0</v>
          </cell>
          <cell r="Y274">
            <v>145568.50199999998</v>
          </cell>
          <cell r="Z274">
            <v>0</v>
          </cell>
          <cell r="AC274">
            <v>1.3478564999999998</v>
          </cell>
          <cell r="AF274">
            <v>19603.900000000001</v>
          </cell>
          <cell r="AG274">
            <v>0.18151759259259262</v>
          </cell>
          <cell r="AH274">
            <v>0</v>
          </cell>
          <cell r="AI274">
            <v>0</v>
          </cell>
          <cell r="AJ274">
            <v>1.1663389074074071</v>
          </cell>
          <cell r="AK274">
            <v>0</v>
          </cell>
        </row>
        <row r="275">
          <cell r="D275" t="str">
            <v>FAE-20-00004</v>
          </cell>
          <cell r="E275" t="str">
            <v>004</v>
          </cell>
          <cell r="F275">
            <v>43832</v>
          </cell>
          <cell r="G275">
            <v>2020</v>
          </cell>
          <cell r="H275" t="str">
            <v>CE2053</v>
          </cell>
          <cell r="I275" t="str">
            <v>ETS KASSO IMPORT EXPORT</v>
          </cell>
          <cell r="J275" t="str">
            <v>EUR</v>
          </cell>
          <cell r="K275">
            <v>145568.50200000001</v>
          </cell>
          <cell r="L275">
            <v>3.1345499999999999</v>
          </cell>
          <cell r="M275">
            <v>46440</v>
          </cell>
          <cell r="N275" t="str">
            <v>OUI</v>
          </cell>
          <cell r="O275" t="str">
            <v>Niger</v>
          </cell>
          <cell r="P275">
            <v>43841</v>
          </cell>
          <cell r="Q275">
            <v>0</v>
          </cell>
          <cell r="R275">
            <v>0</v>
          </cell>
          <cell r="S275">
            <v>108000</v>
          </cell>
          <cell r="T275">
            <v>0</v>
          </cell>
          <cell r="U275">
            <v>108000</v>
          </cell>
          <cell r="V275" t="str">
            <v>OUI</v>
          </cell>
          <cell r="W275">
            <v>0</v>
          </cell>
          <cell r="X275">
            <v>0</v>
          </cell>
          <cell r="Y275">
            <v>145568.50199999998</v>
          </cell>
          <cell r="Z275">
            <v>0</v>
          </cell>
          <cell r="AC275">
            <v>1.3478564999999998</v>
          </cell>
          <cell r="AF275">
            <v>19901.400000000001</v>
          </cell>
          <cell r="AG275">
            <v>0.18427222222222223</v>
          </cell>
          <cell r="AH275">
            <v>0</v>
          </cell>
          <cell r="AI275">
            <v>0</v>
          </cell>
          <cell r="AJ275">
            <v>1.1635842777777776</v>
          </cell>
          <cell r="AK275">
            <v>0</v>
          </cell>
        </row>
        <row r="276">
          <cell r="D276" t="str">
            <v>FAE-20-00005</v>
          </cell>
          <cell r="E276" t="str">
            <v>005</v>
          </cell>
          <cell r="F276">
            <v>43832</v>
          </cell>
          <cell r="G276">
            <v>2020</v>
          </cell>
          <cell r="H276" t="str">
            <v>CE2178</v>
          </cell>
          <cell r="I276" t="str">
            <v>ARCADIA</v>
          </cell>
          <cell r="J276" t="str">
            <v>TND</v>
          </cell>
          <cell r="K276">
            <v>25447.5</v>
          </cell>
          <cell r="L276">
            <v>1</v>
          </cell>
          <cell r="M276">
            <v>25447.5</v>
          </cell>
          <cell r="N276" t="str">
            <v>OUI</v>
          </cell>
          <cell r="O276" t="str">
            <v>Qatar</v>
          </cell>
          <cell r="P276">
            <v>43836</v>
          </cell>
          <cell r="Q276">
            <v>5580</v>
          </cell>
          <cell r="R276">
            <v>5700</v>
          </cell>
          <cell r="S276">
            <v>2520</v>
          </cell>
          <cell r="T276">
            <v>1350</v>
          </cell>
          <cell r="U276">
            <v>15150</v>
          </cell>
          <cell r="V276" t="str">
            <v>OUI</v>
          </cell>
          <cell r="W276">
            <v>8814.6</v>
          </cell>
          <cell r="X276">
            <v>9777</v>
          </cell>
          <cell r="Y276">
            <v>3956.4</v>
          </cell>
          <cell r="Z276">
            <v>2899.5</v>
          </cell>
          <cell r="AA276">
            <v>1.5796774193548389</v>
          </cell>
          <cell r="AB276">
            <v>1.7152631578947368</v>
          </cell>
          <cell r="AC276">
            <v>1.57</v>
          </cell>
          <cell r="AD276">
            <v>2.1477777777777778</v>
          </cell>
          <cell r="AF276">
            <v>0</v>
          </cell>
          <cell r="AG276">
            <v>0</v>
          </cell>
          <cell r="AH276">
            <v>1.5796774193548389</v>
          </cell>
          <cell r="AI276">
            <v>1.7152631578947368</v>
          </cell>
          <cell r="AJ276">
            <v>1.57</v>
          </cell>
          <cell r="AK276">
            <v>2.1477777777777778</v>
          </cell>
        </row>
        <row r="277">
          <cell r="D277" t="str">
            <v>FAE-20-00006</v>
          </cell>
          <cell r="E277" t="str">
            <v>006</v>
          </cell>
          <cell r="F277">
            <v>43832</v>
          </cell>
          <cell r="G277">
            <v>2020</v>
          </cell>
          <cell r="H277" t="str">
            <v>CE2017</v>
          </cell>
          <cell r="I277" t="str">
            <v>SAHEL INTERNATIONAL TRADE</v>
          </cell>
          <cell r="J277" t="str">
            <v>TND</v>
          </cell>
          <cell r="K277">
            <v>33480</v>
          </cell>
          <cell r="L277">
            <v>1</v>
          </cell>
          <cell r="M277">
            <v>33480</v>
          </cell>
          <cell r="N277" t="str">
            <v>OUI</v>
          </cell>
          <cell r="O277" t="str">
            <v>Togo</v>
          </cell>
          <cell r="P277">
            <v>43843</v>
          </cell>
          <cell r="Q277">
            <v>21600</v>
          </cell>
          <cell r="R277">
            <v>0</v>
          </cell>
          <cell r="S277">
            <v>0</v>
          </cell>
          <cell r="T277">
            <v>0</v>
          </cell>
          <cell r="U277">
            <v>21600</v>
          </cell>
          <cell r="V277" t="str">
            <v>OUI</v>
          </cell>
          <cell r="W277">
            <v>33480</v>
          </cell>
          <cell r="X277">
            <v>0</v>
          </cell>
          <cell r="Y277">
            <v>0</v>
          </cell>
          <cell r="Z277">
            <v>0</v>
          </cell>
          <cell r="AA277">
            <v>1.55</v>
          </cell>
          <cell r="AF277">
            <v>0</v>
          </cell>
          <cell r="AG277">
            <v>0</v>
          </cell>
          <cell r="AH277">
            <v>1.55</v>
          </cell>
          <cell r="AI277">
            <v>0</v>
          </cell>
          <cell r="AJ277">
            <v>0</v>
          </cell>
          <cell r="AK277">
            <v>0</v>
          </cell>
        </row>
        <row r="278">
          <cell r="D278" t="str">
            <v>FAE-20-00007</v>
          </cell>
          <cell r="E278" t="str">
            <v>007</v>
          </cell>
          <cell r="F278">
            <v>43832</v>
          </cell>
          <cell r="G278">
            <v>2020</v>
          </cell>
          <cell r="H278" t="str">
            <v>CE2208</v>
          </cell>
          <cell r="I278" t="str">
            <v>STE MIDCOM INTERNATIONAL</v>
          </cell>
          <cell r="J278" t="str">
            <v>TND</v>
          </cell>
          <cell r="K278">
            <v>31590</v>
          </cell>
          <cell r="L278">
            <v>1</v>
          </cell>
          <cell r="M278">
            <v>31590</v>
          </cell>
          <cell r="N278" t="str">
            <v>OUI</v>
          </cell>
          <cell r="O278" t="str">
            <v>Russie</v>
          </cell>
          <cell r="P278">
            <v>43851</v>
          </cell>
          <cell r="Q278">
            <v>0</v>
          </cell>
          <cell r="R278">
            <v>19500</v>
          </cell>
          <cell r="S278">
            <v>0</v>
          </cell>
          <cell r="T278">
            <v>0</v>
          </cell>
          <cell r="U278">
            <v>19500</v>
          </cell>
          <cell r="V278" t="str">
            <v>OUI</v>
          </cell>
          <cell r="W278">
            <v>0</v>
          </cell>
          <cell r="X278">
            <v>31590</v>
          </cell>
          <cell r="Y278">
            <v>0</v>
          </cell>
          <cell r="Z278">
            <v>0</v>
          </cell>
          <cell r="AB278">
            <v>1.62</v>
          </cell>
          <cell r="AF278">
            <v>0</v>
          </cell>
          <cell r="AG278">
            <v>0</v>
          </cell>
          <cell r="AH278">
            <v>0</v>
          </cell>
          <cell r="AI278">
            <v>1.62</v>
          </cell>
          <cell r="AJ278">
            <v>0</v>
          </cell>
          <cell r="AK278">
            <v>0</v>
          </cell>
        </row>
        <row r="279">
          <cell r="D279" t="str">
            <v>FAE-20-00008</v>
          </cell>
          <cell r="E279" t="str">
            <v>008</v>
          </cell>
          <cell r="F279">
            <v>43832</v>
          </cell>
          <cell r="G279">
            <v>2020</v>
          </cell>
          <cell r="H279" t="str">
            <v>CE2154</v>
          </cell>
          <cell r="I279" t="str">
            <v>SODIFRAM SAS</v>
          </cell>
          <cell r="J279" t="str">
            <v>EUR</v>
          </cell>
          <cell r="K279">
            <v>41207.845999999998</v>
          </cell>
          <cell r="L279">
            <v>3.1332</v>
          </cell>
          <cell r="M279">
            <v>13151.999872334993</v>
          </cell>
          <cell r="N279" t="str">
            <v>OUI</v>
          </cell>
          <cell r="O279" t="str">
            <v>Mayotte</v>
          </cell>
          <cell r="P279">
            <v>43837</v>
          </cell>
          <cell r="Q279">
            <v>0</v>
          </cell>
          <cell r="R279">
            <v>21600</v>
          </cell>
          <cell r="S279">
            <v>0</v>
          </cell>
          <cell r="T279">
            <v>0</v>
          </cell>
          <cell r="U279">
            <v>21600</v>
          </cell>
          <cell r="V279" t="str">
            <v>OUI</v>
          </cell>
          <cell r="W279">
            <v>0</v>
          </cell>
          <cell r="X279">
            <v>41207.846400000002</v>
          </cell>
          <cell r="Y279">
            <v>0</v>
          </cell>
          <cell r="Z279">
            <v>0</v>
          </cell>
          <cell r="AB279">
            <v>1.9077706666666667</v>
          </cell>
          <cell r="AF279">
            <v>10688.11</v>
          </cell>
          <cell r="AG279">
            <v>0.49481990740740744</v>
          </cell>
          <cell r="AH279">
            <v>0</v>
          </cell>
          <cell r="AI279">
            <v>1.4129507592592594</v>
          </cell>
          <cell r="AJ279">
            <v>0</v>
          </cell>
          <cell r="AK279">
            <v>0</v>
          </cell>
        </row>
        <row r="280">
          <cell r="D280" t="str">
            <v>FAE-20-00009</v>
          </cell>
          <cell r="E280" t="str">
            <v>009</v>
          </cell>
          <cell r="F280">
            <v>43832</v>
          </cell>
          <cell r="G280">
            <v>2020</v>
          </cell>
          <cell r="H280" t="str">
            <v>CE2154</v>
          </cell>
          <cell r="I280" t="str">
            <v>SODIFRAM SAS</v>
          </cell>
          <cell r="J280" t="str">
            <v>EUR</v>
          </cell>
          <cell r="K280">
            <v>41207.845999999998</v>
          </cell>
          <cell r="L280">
            <v>3.1332</v>
          </cell>
          <cell r="M280">
            <v>13151.999872334993</v>
          </cell>
          <cell r="N280" t="str">
            <v>OUI</v>
          </cell>
          <cell r="O280" t="str">
            <v>Mayotte</v>
          </cell>
          <cell r="P280">
            <v>43837</v>
          </cell>
          <cell r="Q280">
            <v>0</v>
          </cell>
          <cell r="R280">
            <v>21600</v>
          </cell>
          <cell r="S280">
            <v>0</v>
          </cell>
          <cell r="T280">
            <v>0</v>
          </cell>
          <cell r="U280">
            <v>21600</v>
          </cell>
          <cell r="V280" t="str">
            <v>OUI</v>
          </cell>
          <cell r="W280">
            <v>0</v>
          </cell>
          <cell r="X280">
            <v>41207.846400000002</v>
          </cell>
          <cell r="Y280">
            <v>0</v>
          </cell>
          <cell r="Z280">
            <v>0</v>
          </cell>
          <cell r="AB280">
            <v>1.9077706666666667</v>
          </cell>
          <cell r="AF280">
            <v>10688.11</v>
          </cell>
          <cell r="AG280">
            <v>0.49481990740740744</v>
          </cell>
          <cell r="AH280">
            <v>0</v>
          </cell>
          <cell r="AI280">
            <v>1.4129507592592594</v>
          </cell>
          <cell r="AJ280">
            <v>0</v>
          </cell>
          <cell r="AK280">
            <v>0</v>
          </cell>
        </row>
        <row r="281">
          <cell r="D281" t="str">
            <v>FAE-20-00010</v>
          </cell>
          <cell r="E281" t="str">
            <v>010</v>
          </cell>
          <cell r="F281">
            <v>43832</v>
          </cell>
          <cell r="G281">
            <v>2020</v>
          </cell>
          <cell r="H281" t="str">
            <v>CE2149</v>
          </cell>
          <cell r="I281" t="str">
            <v>DAVIS TRADING CO LTD</v>
          </cell>
          <cell r="J281" t="str">
            <v>USD</v>
          </cell>
          <cell r="K281">
            <v>69961.104999999996</v>
          </cell>
          <cell r="L281">
            <v>2.8212000000000002</v>
          </cell>
          <cell r="M281">
            <v>24798.349992910815</v>
          </cell>
          <cell r="N281" t="str">
            <v>OUI</v>
          </cell>
          <cell r="O281" t="str">
            <v>New Zealand</v>
          </cell>
          <cell r="P281">
            <v>43845</v>
          </cell>
          <cell r="Q281">
            <v>360</v>
          </cell>
          <cell r="R281">
            <v>19985</v>
          </cell>
          <cell r="S281">
            <v>0</v>
          </cell>
          <cell r="T281">
            <v>0</v>
          </cell>
          <cell r="U281">
            <v>20345</v>
          </cell>
          <cell r="V281" t="str">
            <v>OUI</v>
          </cell>
          <cell r="W281">
            <v>1030.8664799999999</v>
          </cell>
          <cell r="X281">
            <v>68930.238540000006</v>
          </cell>
          <cell r="Y281">
            <v>0</v>
          </cell>
          <cell r="Z281">
            <v>0</v>
          </cell>
          <cell r="AA281">
            <v>2.8635179999999996</v>
          </cell>
          <cell r="AB281">
            <v>3.4490987510632976</v>
          </cell>
          <cell r="AF281">
            <v>1688.694</v>
          </cell>
          <cell r="AG281">
            <v>8.3002899975423941E-2</v>
          </cell>
          <cell r="AH281">
            <v>2.7805151000245756</v>
          </cell>
          <cell r="AI281">
            <v>3.3660958510878736</v>
          </cell>
          <cell r="AJ281">
            <v>0</v>
          </cell>
          <cell r="AK281">
            <v>0</v>
          </cell>
        </row>
        <row r="282">
          <cell r="D282" t="str">
            <v>FAE-20-00011</v>
          </cell>
          <cell r="E282" t="str">
            <v>011</v>
          </cell>
          <cell r="F282">
            <v>43832</v>
          </cell>
          <cell r="G282">
            <v>2020</v>
          </cell>
          <cell r="H282" t="str">
            <v>CE2222</v>
          </cell>
          <cell r="I282" t="str">
            <v>ABOURA FOODS</v>
          </cell>
          <cell r="J282" t="str">
            <v>USD</v>
          </cell>
          <cell r="K282">
            <v>6307.7809999999999</v>
          </cell>
          <cell r="L282">
            <v>2.81975</v>
          </cell>
          <cell r="M282">
            <v>2237.000088660342</v>
          </cell>
          <cell r="N282" t="str">
            <v>OUI</v>
          </cell>
          <cell r="O282" t="str">
            <v>Jordanie</v>
          </cell>
          <cell r="P282">
            <v>43840</v>
          </cell>
          <cell r="Q282">
            <v>3600</v>
          </cell>
          <cell r="R282">
            <v>0</v>
          </cell>
          <cell r="S282">
            <v>0</v>
          </cell>
          <cell r="T282">
            <v>0</v>
          </cell>
          <cell r="U282">
            <v>3600</v>
          </cell>
          <cell r="V282" t="str">
            <v>OUI</v>
          </cell>
          <cell r="W282">
            <v>5786.1270000000004</v>
          </cell>
          <cell r="X282">
            <v>0</v>
          </cell>
          <cell r="Y282">
            <v>0</v>
          </cell>
          <cell r="Z282">
            <v>0</v>
          </cell>
          <cell r="AA282">
            <v>1.6072575</v>
          </cell>
          <cell r="AF282">
            <v>1032.3399999999999</v>
          </cell>
          <cell r="AG282">
            <v>0.28676111111111108</v>
          </cell>
          <cell r="AH282">
            <v>1.320496388888889</v>
          </cell>
          <cell r="AI282">
            <v>0</v>
          </cell>
          <cell r="AJ282">
            <v>0</v>
          </cell>
          <cell r="AK282">
            <v>0</v>
          </cell>
        </row>
        <row r="283">
          <cell r="D283" t="str">
            <v>FAE-20-00012</v>
          </cell>
          <cell r="E283" t="str">
            <v>012</v>
          </cell>
          <cell r="F283">
            <v>43832</v>
          </cell>
          <cell r="G283">
            <v>2020</v>
          </cell>
          <cell r="H283" t="str">
            <v>CE2017</v>
          </cell>
          <cell r="I283" t="str">
            <v>SAHEL INTERNATIONAL TRADE</v>
          </cell>
          <cell r="J283" t="str">
            <v>TND</v>
          </cell>
          <cell r="K283">
            <v>30144</v>
          </cell>
          <cell r="L283">
            <v>1</v>
          </cell>
          <cell r="M283">
            <v>30144</v>
          </cell>
          <cell r="N283" t="str">
            <v>OUI</v>
          </cell>
          <cell r="O283" t="str">
            <v>Ghana</v>
          </cell>
          <cell r="P283">
            <v>43843</v>
          </cell>
          <cell r="Q283">
            <v>19200</v>
          </cell>
          <cell r="R283">
            <v>0</v>
          </cell>
          <cell r="S283">
            <v>0</v>
          </cell>
          <cell r="T283">
            <v>0</v>
          </cell>
          <cell r="U283">
            <v>19200</v>
          </cell>
          <cell r="V283" t="str">
            <v>OUI</v>
          </cell>
          <cell r="W283">
            <v>30144</v>
          </cell>
          <cell r="X283">
            <v>0</v>
          </cell>
          <cell r="Y283">
            <v>0</v>
          </cell>
          <cell r="Z283">
            <v>0</v>
          </cell>
          <cell r="AA283">
            <v>1.57</v>
          </cell>
          <cell r="AF283">
            <v>0</v>
          </cell>
          <cell r="AG283">
            <v>0</v>
          </cell>
          <cell r="AH283">
            <v>1.57</v>
          </cell>
          <cell r="AI283">
            <v>0</v>
          </cell>
          <cell r="AJ283">
            <v>0</v>
          </cell>
          <cell r="AK283">
            <v>0</v>
          </cell>
        </row>
        <row r="284">
          <cell r="D284" t="str">
            <v>FAE-20-00013</v>
          </cell>
          <cell r="E284" t="str">
            <v>013</v>
          </cell>
          <cell r="F284">
            <v>43832</v>
          </cell>
          <cell r="G284">
            <v>2020</v>
          </cell>
          <cell r="H284" t="str">
            <v>CE2165</v>
          </cell>
          <cell r="I284" t="str">
            <v>ANGSTREM TRADING</v>
          </cell>
          <cell r="J284" t="str">
            <v>USD</v>
          </cell>
          <cell r="K284">
            <v>38912.550000000003</v>
          </cell>
          <cell r="L284">
            <v>2.81975</v>
          </cell>
          <cell r="M284">
            <v>13800.000000000002</v>
          </cell>
          <cell r="N284" t="str">
            <v>OUI</v>
          </cell>
          <cell r="O284" t="str">
            <v>Russie</v>
          </cell>
          <cell r="P284">
            <v>43841</v>
          </cell>
          <cell r="Q284">
            <v>20000</v>
          </cell>
          <cell r="R284">
            <v>0</v>
          </cell>
          <cell r="S284">
            <v>0</v>
          </cell>
          <cell r="T284">
            <v>0</v>
          </cell>
          <cell r="U284">
            <v>20000</v>
          </cell>
          <cell r="V284" t="str">
            <v>OUI</v>
          </cell>
          <cell r="W284">
            <v>38912.550000000003</v>
          </cell>
          <cell r="X284">
            <v>0</v>
          </cell>
          <cell r="Y284">
            <v>0</v>
          </cell>
          <cell r="Z284">
            <v>0</v>
          </cell>
          <cell r="AA284">
            <v>1.9456275000000001</v>
          </cell>
          <cell r="AF284">
            <v>4550.0550000000003</v>
          </cell>
          <cell r="AG284">
            <v>0.22750275</v>
          </cell>
          <cell r="AH284">
            <v>1.7181247500000001</v>
          </cell>
          <cell r="AI284">
            <v>0</v>
          </cell>
          <cell r="AJ284">
            <v>0</v>
          </cell>
          <cell r="AK284">
            <v>0</v>
          </cell>
        </row>
        <row r="285">
          <cell r="D285" t="str">
            <v>FAE-20-00014</v>
          </cell>
          <cell r="E285" t="str">
            <v>014</v>
          </cell>
          <cell r="F285">
            <v>43836</v>
          </cell>
          <cell r="G285">
            <v>2020</v>
          </cell>
          <cell r="H285" t="str">
            <v>CE2227</v>
          </cell>
          <cell r="I285" t="str">
            <v>BIOFIELD</v>
          </cell>
          <cell r="J285" t="str">
            <v>TND</v>
          </cell>
          <cell r="K285">
            <v>36400</v>
          </cell>
          <cell r="L285">
            <v>1</v>
          </cell>
          <cell r="M285">
            <v>36400</v>
          </cell>
          <cell r="N285" t="str">
            <v>OUI</v>
          </cell>
          <cell r="O285" t="str">
            <v>Benin</v>
          </cell>
          <cell r="P285">
            <v>43847</v>
          </cell>
          <cell r="Q285">
            <v>0</v>
          </cell>
          <cell r="R285">
            <v>0</v>
          </cell>
          <cell r="S285">
            <v>28000</v>
          </cell>
          <cell r="T285">
            <v>0</v>
          </cell>
          <cell r="U285">
            <v>28000</v>
          </cell>
          <cell r="V285" t="str">
            <v>OUI</v>
          </cell>
          <cell r="W285">
            <v>0</v>
          </cell>
          <cell r="X285">
            <v>0</v>
          </cell>
          <cell r="Y285">
            <v>36400</v>
          </cell>
          <cell r="Z285">
            <v>0</v>
          </cell>
          <cell r="AC285">
            <v>1.3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1.3</v>
          </cell>
          <cell r="AK285">
            <v>0</v>
          </cell>
        </row>
        <row r="286">
          <cell r="D286" t="str">
            <v>FAE-20-00015</v>
          </cell>
          <cell r="E286" t="str">
            <v>015</v>
          </cell>
          <cell r="F286">
            <v>43839</v>
          </cell>
          <cell r="G286">
            <v>2020</v>
          </cell>
          <cell r="H286" t="str">
            <v>CE2123</v>
          </cell>
          <cell r="I286" t="str">
            <v>STE AL MAJMOUA MOTTAHIDA</v>
          </cell>
          <cell r="J286" t="str">
            <v>USD</v>
          </cell>
          <cell r="K286">
            <v>117599.867</v>
          </cell>
          <cell r="L286">
            <v>2.8267500000000001</v>
          </cell>
          <cell r="M286">
            <v>41602.500044220389</v>
          </cell>
          <cell r="N286" t="str">
            <v>OUI</v>
          </cell>
          <cell r="O286" t="str">
            <v>Libye</v>
          </cell>
          <cell r="P286">
            <v>43843</v>
          </cell>
          <cell r="Q286">
            <v>0</v>
          </cell>
          <cell r="R286">
            <v>0</v>
          </cell>
          <cell r="S286">
            <v>0</v>
          </cell>
          <cell r="T286">
            <v>35250</v>
          </cell>
          <cell r="U286">
            <v>35250</v>
          </cell>
          <cell r="V286" t="str">
            <v>OUI</v>
          </cell>
          <cell r="W286">
            <v>0</v>
          </cell>
          <cell r="X286">
            <v>0</v>
          </cell>
          <cell r="Y286">
            <v>0</v>
          </cell>
          <cell r="Z286">
            <v>117599.86687500001</v>
          </cell>
          <cell r="AD286">
            <v>3.3361664361702128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3.3361664361702128</v>
          </cell>
        </row>
        <row r="287">
          <cell r="D287" t="str">
            <v>FAE-20-00016</v>
          </cell>
          <cell r="E287" t="str">
            <v>016</v>
          </cell>
          <cell r="F287">
            <v>43839</v>
          </cell>
          <cell r="G287">
            <v>2020</v>
          </cell>
          <cell r="H287" t="str">
            <v>CE2168</v>
          </cell>
          <cell r="I287" t="str">
            <v>STE OMEGA TRADING</v>
          </cell>
          <cell r="J287" t="str">
            <v>TND</v>
          </cell>
          <cell r="K287">
            <v>347200</v>
          </cell>
          <cell r="L287">
            <v>1</v>
          </cell>
          <cell r="M287">
            <v>347200</v>
          </cell>
          <cell r="N287" t="str">
            <v>OUI</v>
          </cell>
          <cell r="O287" t="str">
            <v>Niger</v>
          </cell>
          <cell r="P287">
            <v>43851</v>
          </cell>
          <cell r="Q287">
            <v>0</v>
          </cell>
          <cell r="R287">
            <v>0</v>
          </cell>
          <cell r="S287">
            <v>280000</v>
          </cell>
          <cell r="T287">
            <v>0</v>
          </cell>
          <cell r="U287">
            <v>280000</v>
          </cell>
          <cell r="V287" t="str">
            <v>OUI</v>
          </cell>
          <cell r="W287">
            <v>0</v>
          </cell>
          <cell r="X287">
            <v>0</v>
          </cell>
          <cell r="Y287">
            <v>347200</v>
          </cell>
          <cell r="Z287">
            <v>0</v>
          </cell>
          <cell r="AC287">
            <v>1.24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1.24</v>
          </cell>
          <cell r="AK287">
            <v>0</v>
          </cell>
        </row>
        <row r="288">
          <cell r="D288" t="str">
            <v>FAE-20-00017</v>
          </cell>
          <cell r="E288" t="str">
            <v>017</v>
          </cell>
          <cell r="F288">
            <v>43839</v>
          </cell>
          <cell r="G288">
            <v>2020</v>
          </cell>
          <cell r="H288" t="str">
            <v>CE2168</v>
          </cell>
          <cell r="I288" t="str">
            <v>STE OMEGA TRADING</v>
          </cell>
          <cell r="J288" t="str">
            <v>TND</v>
          </cell>
          <cell r="K288">
            <v>347200</v>
          </cell>
          <cell r="L288">
            <v>1</v>
          </cell>
          <cell r="M288">
            <v>347200</v>
          </cell>
          <cell r="N288" t="str">
            <v>OUI</v>
          </cell>
          <cell r="O288" t="str">
            <v>Niger</v>
          </cell>
          <cell r="P288">
            <v>43858</v>
          </cell>
          <cell r="Q288">
            <v>0</v>
          </cell>
          <cell r="R288">
            <v>0</v>
          </cell>
          <cell r="S288">
            <v>280000</v>
          </cell>
          <cell r="T288">
            <v>0</v>
          </cell>
          <cell r="U288">
            <v>280000</v>
          </cell>
          <cell r="V288" t="str">
            <v>OUI</v>
          </cell>
          <cell r="W288">
            <v>0</v>
          </cell>
          <cell r="X288">
            <v>0</v>
          </cell>
          <cell r="Y288">
            <v>347200</v>
          </cell>
          <cell r="Z288">
            <v>0</v>
          </cell>
          <cell r="AC288">
            <v>1.24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1.24</v>
          </cell>
          <cell r="AK288">
            <v>0</v>
          </cell>
        </row>
        <row r="289">
          <cell r="D289" t="str">
            <v>FAE-20-00018</v>
          </cell>
          <cell r="E289" t="str">
            <v>018</v>
          </cell>
          <cell r="F289">
            <v>43840</v>
          </cell>
          <cell r="G289">
            <v>2020</v>
          </cell>
          <cell r="H289" t="str">
            <v>CE2178</v>
          </cell>
          <cell r="I289" t="str">
            <v>ARCADIA</v>
          </cell>
          <cell r="J289" t="str">
            <v>TND</v>
          </cell>
          <cell r="K289">
            <v>57120</v>
          </cell>
          <cell r="L289">
            <v>1</v>
          </cell>
          <cell r="M289">
            <v>57120</v>
          </cell>
          <cell r="N289" t="str">
            <v>OUI</v>
          </cell>
          <cell r="O289" t="str">
            <v>Japon</v>
          </cell>
          <cell r="P289">
            <v>43846</v>
          </cell>
          <cell r="Q289">
            <v>0</v>
          </cell>
          <cell r="R289">
            <v>0</v>
          </cell>
          <cell r="S289">
            <v>33600</v>
          </cell>
          <cell r="T289">
            <v>0</v>
          </cell>
          <cell r="U289">
            <v>33600</v>
          </cell>
          <cell r="V289" t="str">
            <v>OUI</v>
          </cell>
          <cell r="W289">
            <v>0</v>
          </cell>
          <cell r="X289">
            <v>0</v>
          </cell>
          <cell r="Y289">
            <v>57120</v>
          </cell>
          <cell r="Z289">
            <v>0</v>
          </cell>
          <cell r="AC289">
            <v>1.7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1.7</v>
          </cell>
          <cell r="AK289">
            <v>0</v>
          </cell>
        </row>
        <row r="290">
          <cell r="D290" t="str">
            <v>FAE-20-00019</v>
          </cell>
          <cell r="E290" t="str">
            <v>019</v>
          </cell>
          <cell r="F290">
            <v>43840</v>
          </cell>
          <cell r="G290">
            <v>2020</v>
          </cell>
          <cell r="H290" t="str">
            <v>CE2178</v>
          </cell>
          <cell r="I290" t="str">
            <v>ARCADIA</v>
          </cell>
          <cell r="J290" t="str">
            <v>TND</v>
          </cell>
          <cell r="K290">
            <v>11018.4</v>
          </cell>
          <cell r="L290">
            <v>1</v>
          </cell>
          <cell r="M290">
            <v>11018.4</v>
          </cell>
          <cell r="N290" t="str">
            <v>OUI</v>
          </cell>
          <cell r="O290" t="str">
            <v>Omane</v>
          </cell>
          <cell r="P290">
            <v>43893</v>
          </cell>
          <cell r="Q290">
            <v>0</v>
          </cell>
          <cell r="R290">
            <v>3396</v>
          </cell>
          <cell r="S290">
            <v>3000</v>
          </cell>
          <cell r="T290">
            <v>0</v>
          </cell>
          <cell r="U290">
            <v>6396</v>
          </cell>
          <cell r="V290" t="str">
            <v>OUI</v>
          </cell>
          <cell r="W290">
            <v>0</v>
          </cell>
          <cell r="X290">
            <v>6188.4</v>
          </cell>
          <cell r="Y290">
            <v>4830</v>
          </cell>
          <cell r="Z290">
            <v>0</v>
          </cell>
          <cell r="AB290">
            <v>1.8222614840989397</v>
          </cell>
          <cell r="AC290">
            <v>1.61</v>
          </cell>
          <cell r="AF290">
            <v>0</v>
          </cell>
          <cell r="AG290">
            <v>0</v>
          </cell>
          <cell r="AH290">
            <v>0</v>
          </cell>
          <cell r="AI290">
            <v>1.8222614840989397</v>
          </cell>
          <cell r="AJ290">
            <v>1.61</v>
          </cell>
          <cell r="AK290">
            <v>0</v>
          </cell>
        </row>
        <row r="291">
          <cell r="D291" t="str">
            <v>FAE-20-00020</v>
          </cell>
          <cell r="E291" t="str">
            <v>020</v>
          </cell>
          <cell r="F291">
            <v>43845</v>
          </cell>
          <cell r="G291">
            <v>2020</v>
          </cell>
          <cell r="H291" t="str">
            <v>CE2228</v>
          </cell>
          <cell r="I291" t="str">
            <v>GOLDEN PEARL</v>
          </cell>
          <cell r="J291" t="str">
            <v>TND</v>
          </cell>
          <cell r="K291">
            <v>5596.2</v>
          </cell>
          <cell r="L291">
            <v>1</v>
          </cell>
          <cell r="M291">
            <v>5596.2</v>
          </cell>
          <cell r="N291" t="str">
            <v>OUI</v>
          </cell>
          <cell r="O291" t="str">
            <v>Qatar</v>
          </cell>
          <cell r="P291">
            <v>43847</v>
          </cell>
          <cell r="Q291">
            <v>936</v>
          </cell>
          <cell r="R291">
            <v>720</v>
          </cell>
          <cell r="S291">
            <v>576</v>
          </cell>
          <cell r="T291">
            <v>520</v>
          </cell>
          <cell r="U291">
            <v>2752</v>
          </cell>
          <cell r="V291" t="str">
            <v>OUI</v>
          </cell>
          <cell r="W291">
            <v>1684.8</v>
          </cell>
          <cell r="X291">
            <v>1699.2</v>
          </cell>
          <cell r="Y291">
            <v>979.2</v>
          </cell>
          <cell r="Z291">
            <v>1233</v>
          </cell>
          <cell r="AA291">
            <v>1.8</v>
          </cell>
          <cell r="AB291">
            <v>2.36</v>
          </cell>
          <cell r="AC291">
            <v>1.7000000000000002</v>
          </cell>
          <cell r="AD291">
            <v>2.3711538461538462</v>
          </cell>
          <cell r="AF291">
            <v>0</v>
          </cell>
          <cell r="AG291">
            <v>0</v>
          </cell>
          <cell r="AH291">
            <v>1.8</v>
          </cell>
          <cell r="AI291">
            <v>2.36</v>
          </cell>
          <cell r="AJ291">
            <v>1.7000000000000002</v>
          </cell>
          <cell r="AK291">
            <v>2.3711538461538462</v>
          </cell>
        </row>
        <row r="292">
          <cell r="D292" t="str">
            <v>FAE-20-00021</v>
          </cell>
          <cell r="E292" t="str">
            <v>021</v>
          </cell>
          <cell r="F292">
            <v>43846</v>
          </cell>
          <cell r="G292">
            <v>2020</v>
          </cell>
          <cell r="H292" t="str">
            <v>CE2031</v>
          </cell>
          <cell r="I292" t="str">
            <v>GAMIL ABDELKARIM</v>
          </cell>
          <cell r="J292" t="str">
            <v>USD</v>
          </cell>
          <cell r="K292">
            <v>43192.480000000003</v>
          </cell>
          <cell r="L292">
            <v>2.8238500000000002</v>
          </cell>
          <cell r="M292">
            <v>15295.599978752412</v>
          </cell>
          <cell r="N292" t="str">
            <v>OUI</v>
          </cell>
          <cell r="O292" t="str">
            <v>Djibouti</v>
          </cell>
          <cell r="P292">
            <v>43853</v>
          </cell>
          <cell r="Q292">
            <v>720</v>
          </cell>
          <cell r="R292">
            <v>13060</v>
          </cell>
          <cell r="S292">
            <v>14000</v>
          </cell>
          <cell r="T292">
            <v>0</v>
          </cell>
          <cell r="U292">
            <v>27780</v>
          </cell>
          <cell r="V292" t="str">
            <v>OUI</v>
          </cell>
          <cell r="W292">
            <v>1138.5763199999999</v>
          </cell>
          <cell r="X292">
            <v>19914.919740000001</v>
          </cell>
          <cell r="Y292">
            <v>22138.984</v>
          </cell>
          <cell r="Z292">
            <v>0</v>
          </cell>
          <cell r="AA292">
            <v>1.5813559999999998</v>
          </cell>
          <cell r="AB292">
            <v>1.5248790000000001</v>
          </cell>
          <cell r="AC292">
            <v>1.581356</v>
          </cell>
          <cell r="AF292">
            <v>1414.48</v>
          </cell>
          <cell r="AG292">
            <v>5.0917206623470122E-2</v>
          </cell>
          <cell r="AH292">
            <v>1.5304387933765295</v>
          </cell>
          <cell r="AI292">
            <v>1.4739617933765299</v>
          </cell>
          <cell r="AJ292">
            <v>1.5304387933765298</v>
          </cell>
          <cell r="AK292">
            <v>0</v>
          </cell>
        </row>
        <row r="293">
          <cell r="D293" t="str">
            <v>FAE-20-00022</v>
          </cell>
          <cell r="E293" t="str">
            <v>022</v>
          </cell>
          <cell r="F293">
            <v>43850</v>
          </cell>
          <cell r="G293">
            <v>2020</v>
          </cell>
          <cell r="H293" t="str">
            <v>CE2178</v>
          </cell>
          <cell r="I293" t="str">
            <v>ARCADIA</v>
          </cell>
          <cell r="J293" t="str">
            <v>TND</v>
          </cell>
          <cell r="K293">
            <v>31600</v>
          </cell>
          <cell r="L293">
            <v>1</v>
          </cell>
          <cell r="M293">
            <v>31600</v>
          </cell>
          <cell r="N293" t="str">
            <v>OUI</v>
          </cell>
          <cell r="O293" t="str">
            <v>Angleterre</v>
          </cell>
          <cell r="P293">
            <v>43854</v>
          </cell>
          <cell r="Q293">
            <v>0</v>
          </cell>
          <cell r="R293">
            <v>20000</v>
          </cell>
          <cell r="S293">
            <v>0</v>
          </cell>
          <cell r="T293">
            <v>0</v>
          </cell>
          <cell r="U293">
            <v>20000</v>
          </cell>
          <cell r="V293" t="str">
            <v>OUI</v>
          </cell>
          <cell r="W293">
            <v>0</v>
          </cell>
          <cell r="X293">
            <v>31600</v>
          </cell>
          <cell r="Y293">
            <v>0</v>
          </cell>
          <cell r="Z293">
            <v>0</v>
          </cell>
          <cell r="AB293">
            <v>1.58</v>
          </cell>
          <cell r="AF293">
            <v>0</v>
          </cell>
          <cell r="AG293">
            <v>0</v>
          </cell>
          <cell r="AH293">
            <v>0</v>
          </cell>
          <cell r="AI293">
            <v>1.58</v>
          </cell>
          <cell r="AJ293">
            <v>0</v>
          </cell>
          <cell r="AK293">
            <v>0</v>
          </cell>
        </row>
        <row r="294">
          <cell r="D294" t="str">
            <v>FAE-20-00023</v>
          </cell>
          <cell r="E294" t="str">
            <v>023</v>
          </cell>
          <cell r="F294">
            <v>43852</v>
          </cell>
          <cell r="G294">
            <v>2020</v>
          </cell>
          <cell r="H294" t="str">
            <v>CE2225</v>
          </cell>
          <cell r="I294" t="str">
            <v>TOYOTA TSUSHO UK LTD</v>
          </cell>
          <cell r="J294" t="str">
            <v>USD</v>
          </cell>
          <cell r="K294">
            <v>442049.19</v>
          </cell>
          <cell r="L294">
            <v>2.8910999999999998</v>
          </cell>
          <cell r="M294">
            <v>152900</v>
          </cell>
          <cell r="N294" t="str">
            <v>OUI</v>
          </cell>
          <cell r="O294" t="str">
            <v>Tchad</v>
          </cell>
          <cell r="P294">
            <v>43889</v>
          </cell>
          <cell r="Q294">
            <v>0</v>
          </cell>
          <cell r="R294">
            <v>178000</v>
          </cell>
          <cell r="S294">
            <v>100000</v>
          </cell>
          <cell r="T294">
            <v>0</v>
          </cell>
          <cell r="U294">
            <v>278000</v>
          </cell>
          <cell r="V294" t="str">
            <v>OUI</v>
          </cell>
          <cell r="W294">
            <v>0</v>
          </cell>
          <cell r="X294">
            <v>283038.68999999994</v>
          </cell>
          <cell r="Y294">
            <v>159010.5</v>
          </cell>
          <cell r="Z294">
            <v>0</v>
          </cell>
          <cell r="AB294">
            <v>1.5901049999999997</v>
          </cell>
          <cell r="AC294">
            <v>1.5901050000000001</v>
          </cell>
          <cell r="AF294">
            <v>101803.71799999999</v>
          </cell>
          <cell r="AG294">
            <v>0.36620042446043161</v>
          </cell>
          <cell r="AH294">
            <v>0</v>
          </cell>
          <cell r="AI294">
            <v>1.2239045755395681</v>
          </cell>
          <cell r="AJ294">
            <v>1.2239045755395686</v>
          </cell>
          <cell r="AK294">
            <v>0</v>
          </cell>
        </row>
        <row r="295">
          <cell r="D295" t="str">
            <v>FAE-20-00024</v>
          </cell>
          <cell r="E295" t="str">
            <v>024</v>
          </cell>
          <cell r="F295">
            <v>43852</v>
          </cell>
          <cell r="G295">
            <v>2020</v>
          </cell>
          <cell r="H295" t="str">
            <v>CE2025</v>
          </cell>
          <cell r="I295" t="str">
            <v>SAWABA - GUINEE</v>
          </cell>
          <cell r="J295" t="str">
            <v>USD</v>
          </cell>
          <cell r="K295">
            <v>82741.262000000002</v>
          </cell>
          <cell r="L295">
            <v>2.8321499999999999</v>
          </cell>
          <cell r="M295">
            <v>29214.999911727842</v>
          </cell>
          <cell r="N295" t="str">
            <v>OUI</v>
          </cell>
          <cell r="O295" t="str">
            <v>Guinée</v>
          </cell>
          <cell r="P295">
            <v>43861</v>
          </cell>
          <cell r="Q295">
            <v>0</v>
          </cell>
          <cell r="R295">
            <v>0</v>
          </cell>
          <cell r="S295">
            <v>52000</v>
          </cell>
          <cell r="T295">
            <v>0</v>
          </cell>
          <cell r="U295">
            <v>52000</v>
          </cell>
          <cell r="V295" t="str">
            <v>OUI</v>
          </cell>
          <cell r="W295">
            <v>0</v>
          </cell>
          <cell r="X295">
            <v>0</v>
          </cell>
          <cell r="Y295">
            <v>71426.822999999989</v>
          </cell>
          <cell r="Z295">
            <v>0</v>
          </cell>
          <cell r="AC295">
            <v>1.3735927499999998</v>
          </cell>
          <cell r="AF295">
            <v>15075.425999999999</v>
          </cell>
          <cell r="AG295">
            <v>0.28991203846153846</v>
          </cell>
          <cell r="AH295">
            <v>0</v>
          </cell>
          <cell r="AI295">
            <v>0</v>
          </cell>
          <cell r="AJ295">
            <v>1.0836807115384612</v>
          </cell>
          <cell r="AK295">
            <v>0</v>
          </cell>
        </row>
        <row r="296">
          <cell r="D296" t="str">
            <v>FAE-20-00025</v>
          </cell>
          <cell r="E296" t="str">
            <v>025</v>
          </cell>
          <cell r="F296">
            <v>43852</v>
          </cell>
          <cell r="G296">
            <v>2020</v>
          </cell>
          <cell r="H296" t="str">
            <v>CE2025</v>
          </cell>
          <cell r="I296" t="str">
            <v>SAWABA - GUINEE</v>
          </cell>
          <cell r="J296" t="str">
            <v>USD</v>
          </cell>
          <cell r="K296">
            <v>278584.11800000002</v>
          </cell>
          <cell r="L296">
            <v>2.81935</v>
          </cell>
          <cell r="M296">
            <v>98811.470019685396</v>
          </cell>
          <cell r="N296" t="str">
            <v>OUI</v>
          </cell>
          <cell r="O296" t="str">
            <v>Guinée</v>
          </cell>
          <cell r="P296">
            <v>43867</v>
          </cell>
          <cell r="Q296">
            <v>15984</v>
          </cell>
          <cell r="R296">
            <v>149610</v>
          </cell>
          <cell r="S296">
            <v>0</v>
          </cell>
          <cell r="T296">
            <v>0</v>
          </cell>
          <cell r="U296">
            <v>165594</v>
          </cell>
          <cell r="V296" t="str">
            <v>PARTIEL</v>
          </cell>
          <cell r="W296">
            <v>24401.812572000003</v>
          </cell>
          <cell r="X296">
            <v>199715.28272249989</v>
          </cell>
          <cell r="Y296">
            <v>0</v>
          </cell>
          <cell r="Z296">
            <v>0</v>
          </cell>
          <cell r="AA296">
            <v>1.5266399256756757</v>
          </cell>
          <cell r="AB296">
            <v>1.3349059736815714</v>
          </cell>
          <cell r="AF296">
            <v>61743.199999999997</v>
          </cell>
          <cell r="AG296">
            <v>0.37285892000917908</v>
          </cell>
          <cell r="AH296">
            <v>1.1537810056664966</v>
          </cell>
          <cell r="AI296">
            <v>0.96204705367239229</v>
          </cell>
          <cell r="AJ296">
            <v>0</v>
          </cell>
          <cell r="AK296">
            <v>0</v>
          </cell>
        </row>
        <row r="297">
          <cell r="D297" t="str">
            <v>FAE-20-00026</v>
          </cell>
          <cell r="E297" t="str">
            <v>026</v>
          </cell>
          <cell r="F297">
            <v>43852</v>
          </cell>
          <cell r="G297">
            <v>2020</v>
          </cell>
          <cell r="H297" t="str">
            <v>CE2053</v>
          </cell>
          <cell r="I297" t="str">
            <v>ETS KASSO IMPORT EXPORT</v>
          </cell>
          <cell r="J297" t="str">
            <v>EUR</v>
          </cell>
          <cell r="K297">
            <v>144725.61600000001</v>
          </cell>
          <cell r="L297">
            <v>3.1164000000000001</v>
          </cell>
          <cell r="M297">
            <v>46440</v>
          </cell>
          <cell r="N297" t="str">
            <v>OUI</v>
          </cell>
          <cell r="O297" t="str">
            <v>Niger</v>
          </cell>
          <cell r="P297">
            <v>43861</v>
          </cell>
          <cell r="Q297">
            <v>0</v>
          </cell>
          <cell r="R297">
            <v>0</v>
          </cell>
          <cell r="S297">
            <v>108000</v>
          </cell>
          <cell r="T297">
            <v>0</v>
          </cell>
          <cell r="U297">
            <v>108000</v>
          </cell>
          <cell r="V297" t="str">
            <v>OUI</v>
          </cell>
          <cell r="W297">
            <v>0</v>
          </cell>
          <cell r="X297">
            <v>0</v>
          </cell>
          <cell r="Y297">
            <v>144725.61600000001</v>
          </cell>
          <cell r="Z297">
            <v>0</v>
          </cell>
          <cell r="AC297">
            <v>1.340052</v>
          </cell>
          <cell r="AF297">
            <v>19306.400000000001</v>
          </cell>
          <cell r="AG297">
            <v>0.17876296296296298</v>
          </cell>
          <cell r="AH297">
            <v>0</v>
          </cell>
          <cell r="AI297">
            <v>0</v>
          </cell>
          <cell r="AJ297">
            <v>1.161289037037037</v>
          </cell>
          <cell r="AK297">
            <v>0</v>
          </cell>
        </row>
        <row r="298">
          <cell r="D298" t="str">
            <v>FAE-20-00027</v>
          </cell>
          <cell r="E298" t="str">
            <v>027</v>
          </cell>
          <cell r="F298">
            <v>43852</v>
          </cell>
          <cell r="G298">
            <v>2020</v>
          </cell>
          <cell r="H298" t="str">
            <v>CE2053</v>
          </cell>
          <cell r="I298" t="str">
            <v>ETS KASSO IMPORT EXPORT</v>
          </cell>
          <cell r="J298" t="str">
            <v>EUR</v>
          </cell>
          <cell r="K298">
            <v>144883.51199999999</v>
          </cell>
          <cell r="L298">
            <v>3.1198000000000001</v>
          </cell>
          <cell r="M298">
            <v>46439.999999999993</v>
          </cell>
          <cell r="N298" t="str">
            <v>OUI</v>
          </cell>
          <cell r="O298" t="str">
            <v>Niger</v>
          </cell>
          <cell r="P298">
            <v>43868</v>
          </cell>
          <cell r="Q298">
            <v>0</v>
          </cell>
          <cell r="R298">
            <v>0</v>
          </cell>
          <cell r="S298">
            <v>108000</v>
          </cell>
          <cell r="T298">
            <v>0</v>
          </cell>
          <cell r="U298">
            <v>108000</v>
          </cell>
          <cell r="V298" t="str">
            <v>OUI</v>
          </cell>
          <cell r="W298">
            <v>0</v>
          </cell>
          <cell r="X298">
            <v>0</v>
          </cell>
          <cell r="Y298">
            <v>144883.51199999999</v>
          </cell>
          <cell r="Z298">
            <v>0</v>
          </cell>
          <cell r="AC298">
            <v>1.3415139999999999</v>
          </cell>
          <cell r="AF298">
            <v>19102.019</v>
          </cell>
          <cell r="AG298">
            <v>0.17687054629629631</v>
          </cell>
          <cell r="AH298">
            <v>0</v>
          </cell>
          <cell r="AI298">
            <v>0</v>
          </cell>
          <cell r="AJ298">
            <v>1.1646434537037036</v>
          </cell>
          <cell r="AK298">
            <v>0</v>
          </cell>
        </row>
        <row r="299">
          <cell r="D299" t="str">
            <v>FAE-20-00028</v>
          </cell>
          <cell r="E299" t="str">
            <v>028</v>
          </cell>
          <cell r="F299">
            <v>43852</v>
          </cell>
          <cell r="G299">
            <v>2020</v>
          </cell>
          <cell r="H299" t="str">
            <v>CE2053</v>
          </cell>
          <cell r="I299" t="str">
            <v>ETS KASSO IMPORT EXPORT</v>
          </cell>
          <cell r="J299" t="str">
            <v>EUR</v>
          </cell>
          <cell r="K299">
            <v>144883.51199999999</v>
          </cell>
          <cell r="L299">
            <v>3.1198000000000001</v>
          </cell>
          <cell r="M299">
            <v>46439.999999999993</v>
          </cell>
          <cell r="N299" t="str">
            <v>OUI</v>
          </cell>
          <cell r="O299" t="str">
            <v>Niger</v>
          </cell>
          <cell r="P299">
            <v>43869</v>
          </cell>
          <cell r="Q299">
            <v>0</v>
          </cell>
          <cell r="R299">
            <v>0</v>
          </cell>
          <cell r="S299">
            <v>108000</v>
          </cell>
          <cell r="T299">
            <v>0</v>
          </cell>
          <cell r="U299">
            <v>108000</v>
          </cell>
          <cell r="V299" t="str">
            <v>OUI</v>
          </cell>
          <cell r="W299">
            <v>0</v>
          </cell>
          <cell r="X299">
            <v>0</v>
          </cell>
          <cell r="Y299">
            <v>144883.51199999999</v>
          </cell>
          <cell r="Z299">
            <v>0</v>
          </cell>
          <cell r="AC299">
            <v>1.3415139999999999</v>
          </cell>
          <cell r="AF299">
            <v>19102.019</v>
          </cell>
          <cell r="AG299">
            <v>0.17687054629629631</v>
          </cell>
          <cell r="AH299">
            <v>0</v>
          </cell>
          <cell r="AI299">
            <v>0</v>
          </cell>
          <cell r="AJ299">
            <v>1.1646434537037036</v>
          </cell>
          <cell r="AK299">
            <v>0</v>
          </cell>
        </row>
        <row r="300">
          <cell r="D300" t="str">
            <v>FAE-20-00029</v>
          </cell>
          <cell r="E300" t="str">
            <v>029</v>
          </cell>
          <cell r="F300">
            <v>43852</v>
          </cell>
          <cell r="G300">
            <v>2020</v>
          </cell>
          <cell r="H300" t="str">
            <v>CE2178</v>
          </cell>
          <cell r="I300" t="str">
            <v>ARCADIA</v>
          </cell>
          <cell r="J300" t="str">
            <v>TND</v>
          </cell>
          <cell r="K300">
            <v>32595</v>
          </cell>
          <cell r="L300">
            <v>1</v>
          </cell>
          <cell r="M300">
            <v>32595</v>
          </cell>
          <cell r="N300" t="str">
            <v>OUI</v>
          </cell>
          <cell r="O300" t="str">
            <v>Pologne</v>
          </cell>
          <cell r="P300">
            <v>43871</v>
          </cell>
          <cell r="Q300">
            <v>0</v>
          </cell>
          <cell r="R300">
            <v>20500</v>
          </cell>
          <cell r="S300">
            <v>0</v>
          </cell>
          <cell r="T300">
            <v>0</v>
          </cell>
          <cell r="U300">
            <v>20500</v>
          </cell>
          <cell r="V300" t="str">
            <v>OUI</v>
          </cell>
          <cell r="W300">
            <v>0</v>
          </cell>
          <cell r="X300">
            <v>32595</v>
          </cell>
          <cell r="Y300">
            <v>0</v>
          </cell>
          <cell r="Z300">
            <v>0</v>
          </cell>
          <cell r="AB300">
            <v>1.59</v>
          </cell>
          <cell r="AF300">
            <v>0</v>
          </cell>
          <cell r="AG300">
            <v>0</v>
          </cell>
          <cell r="AH300">
            <v>0</v>
          </cell>
          <cell r="AI300">
            <v>1.59</v>
          </cell>
          <cell r="AJ300">
            <v>0</v>
          </cell>
          <cell r="AK300">
            <v>0</v>
          </cell>
        </row>
        <row r="301">
          <cell r="D301" t="str">
            <v>FAE-20-00030</v>
          </cell>
          <cell r="E301" t="str">
            <v>030</v>
          </cell>
          <cell r="F301">
            <v>43852</v>
          </cell>
          <cell r="G301">
            <v>2020</v>
          </cell>
          <cell r="H301" t="str">
            <v>CE2165</v>
          </cell>
          <cell r="I301" t="str">
            <v>ANGSTREM TRADING</v>
          </cell>
          <cell r="J301" t="str">
            <v>USD</v>
          </cell>
          <cell r="K301">
            <v>37594.445</v>
          </cell>
          <cell r="L301">
            <v>2.8266499999999999</v>
          </cell>
          <cell r="M301">
            <v>13300</v>
          </cell>
          <cell r="N301" t="str">
            <v>OUI</v>
          </cell>
          <cell r="O301" t="str">
            <v>Russie</v>
          </cell>
          <cell r="P301">
            <v>43858</v>
          </cell>
          <cell r="Q301">
            <v>20000</v>
          </cell>
          <cell r="R301">
            <v>0</v>
          </cell>
          <cell r="S301">
            <v>0</v>
          </cell>
          <cell r="T301">
            <v>0</v>
          </cell>
          <cell r="U301">
            <v>20000</v>
          </cell>
          <cell r="V301" t="str">
            <v>OUI</v>
          </cell>
          <cell r="W301">
            <v>37594.445</v>
          </cell>
          <cell r="X301">
            <v>0</v>
          </cell>
          <cell r="Y301">
            <v>0</v>
          </cell>
          <cell r="Z301">
            <v>0</v>
          </cell>
          <cell r="AA301">
            <v>1.8797222499999999</v>
          </cell>
          <cell r="AF301">
            <v>4407.3599999999997</v>
          </cell>
          <cell r="AG301">
            <v>0.22036799999999998</v>
          </cell>
          <cell r="AH301">
            <v>1.65935425</v>
          </cell>
          <cell r="AI301">
            <v>0</v>
          </cell>
          <cell r="AJ301">
            <v>0</v>
          </cell>
          <cell r="AK301">
            <v>0</v>
          </cell>
        </row>
        <row r="302">
          <cell r="D302" t="str">
            <v>FAE-20-00031</v>
          </cell>
          <cell r="E302" t="str">
            <v>031</v>
          </cell>
          <cell r="F302">
            <v>43852</v>
          </cell>
          <cell r="G302">
            <v>2020</v>
          </cell>
          <cell r="H302" t="str">
            <v>CE2154</v>
          </cell>
          <cell r="I302" t="str">
            <v>SODIFRAM SAS</v>
          </cell>
          <cell r="J302" t="str">
            <v>EUR</v>
          </cell>
          <cell r="K302">
            <v>49792.264000000003</v>
          </cell>
          <cell r="L302">
            <v>3.1177999999999999</v>
          </cell>
          <cell r="M302">
            <v>15970.320097504653</v>
          </cell>
          <cell r="N302" t="str">
            <v>OUI</v>
          </cell>
          <cell r="O302" t="str">
            <v>Mayotte</v>
          </cell>
          <cell r="P302">
            <v>43869</v>
          </cell>
          <cell r="Q302">
            <v>0</v>
          </cell>
          <cell r="R302">
            <v>19368</v>
          </cell>
          <cell r="S302">
            <v>7200</v>
          </cell>
          <cell r="T302">
            <v>0</v>
          </cell>
          <cell r="U302">
            <v>26568</v>
          </cell>
          <cell r="V302" t="str">
            <v>OUI</v>
          </cell>
          <cell r="W302">
            <v>0</v>
          </cell>
          <cell r="X302">
            <v>38942.319695999999</v>
          </cell>
          <cell r="Y302">
            <v>10849.944</v>
          </cell>
          <cell r="Z302">
            <v>0</v>
          </cell>
          <cell r="AB302">
            <v>2.0106526071871125</v>
          </cell>
          <cell r="AC302">
            <v>1.5069366666666666</v>
          </cell>
          <cell r="AF302">
            <v>11809.34</v>
          </cell>
          <cell r="AG302">
            <v>0.44449488105992174</v>
          </cell>
          <cell r="AH302">
            <v>0</v>
          </cell>
          <cell r="AI302">
            <v>1.5661577261271908</v>
          </cell>
          <cell r="AJ302">
            <v>1.0624417856067447</v>
          </cell>
          <cell r="AK302">
            <v>0</v>
          </cell>
        </row>
        <row r="303">
          <cell r="D303" t="str">
            <v>FAE-20-00032</v>
          </cell>
          <cell r="E303" t="str">
            <v>032</v>
          </cell>
          <cell r="F303">
            <v>43852</v>
          </cell>
          <cell r="G303">
            <v>2020</v>
          </cell>
          <cell r="H303" t="str">
            <v>CE2147</v>
          </cell>
          <cell r="I303" t="str">
            <v>DAVIS FOOD INGREDIENT PTY Ltd</v>
          </cell>
          <cell r="J303" t="str">
            <v>USD</v>
          </cell>
          <cell r="K303">
            <v>30050.172999999999</v>
          </cell>
          <cell r="L303">
            <v>2.8322500000000002</v>
          </cell>
          <cell r="M303">
            <v>10610.000176538088</v>
          </cell>
          <cell r="N303" t="str">
            <v>OUI</v>
          </cell>
          <cell r="O303" t="str">
            <v>Australie</v>
          </cell>
          <cell r="P303">
            <v>43859</v>
          </cell>
          <cell r="Q303">
            <v>10000</v>
          </cell>
          <cell r="R303">
            <v>1500</v>
          </cell>
          <cell r="S303">
            <v>0</v>
          </cell>
          <cell r="T303">
            <v>0</v>
          </cell>
          <cell r="U303">
            <v>11500</v>
          </cell>
          <cell r="V303" t="str">
            <v>OUI</v>
          </cell>
          <cell r="W303">
            <v>25207.025000000001</v>
          </cell>
          <cell r="X303">
            <v>4843.1475000000009</v>
          </cell>
          <cell r="Y303">
            <v>0</v>
          </cell>
          <cell r="Z303">
            <v>0</v>
          </cell>
          <cell r="AA303">
            <v>2.5207025000000001</v>
          </cell>
          <cell r="AB303">
            <v>3.2287650000000006</v>
          </cell>
          <cell r="AF303">
            <v>1693.335</v>
          </cell>
          <cell r="AG303">
            <v>0.14724652173913044</v>
          </cell>
          <cell r="AH303">
            <v>2.3734559782608695</v>
          </cell>
          <cell r="AI303">
            <v>3.08151847826087</v>
          </cell>
          <cell r="AJ303">
            <v>0</v>
          </cell>
          <cell r="AK303">
            <v>0</v>
          </cell>
        </row>
        <row r="304">
          <cell r="D304" t="str">
            <v>FAE-20-00033</v>
          </cell>
          <cell r="E304" t="str">
            <v>033</v>
          </cell>
          <cell r="F304">
            <v>43852</v>
          </cell>
          <cell r="G304">
            <v>2020</v>
          </cell>
          <cell r="H304" t="str">
            <v>CE2221</v>
          </cell>
          <cell r="I304" t="str">
            <v>SOCIETE AL BADR EXPORT</v>
          </cell>
          <cell r="J304" t="str">
            <v>TND</v>
          </cell>
          <cell r="K304">
            <v>115584</v>
          </cell>
          <cell r="L304">
            <v>1</v>
          </cell>
          <cell r="M304">
            <v>115584</v>
          </cell>
          <cell r="N304" t="str">
            <v>OUI</v>
          </cell>
          <cell r="O304" t="str">
            <v>Sénégal</v>
          </cell>
          <cell r="P304">
            <v>43860</v>
          </cell>
          <cell r="Q304">
            <v>76800</v>
          </cell>
          <cell r="R304">
            <v>0</v>
          </cell>
          <cell r="S304">
            <v>0</v>
          </cell>
          <cell r="T304">
            <v>0</v>
          </cell>
          <cell r="U304">
            <v>76800</v>
          </cell>
          <cell r="V304" t="str">
            <v>OUI</v>
          </cell>
          <cell r="W304">
            <v>115584</v>
          </cell>
          <cell r="X304">
            <v>0</v>
          </cell>
          <cell r="Y304">
            <v>0</v>
          </cell>
          <cell r="Z304">
            <v>0</v>
          </cell>
          <cell r="AA304">
            <v>1.5049999999999999</v>
          </cell>
          <cell r="AF304">
            <v>0</v>
          </cell>
          <cell r="AG304">
            <v>0</v>
          </cell>
          <cell r="AH304">
            <v>1.5049999999999999</v>
          </cell>
          <cell r="AI304">
            <v>0</v>
          </cell>
          <cell r="AJ304">
            <v>0</v>
          </cell>
          <cell r="AK304">
            <v>0</v>
          </cell>
        </row>
        <row r="305">
          <cell r="D305" t="str">
            <v>FAE-20-00034</v>
          </cell>
          <cell r="E305" t="str">
            <v>034</v>
          </cell>
          <cell r="F305">
            <v>43852</v>
          </cell>
          <cell r="G305">
            <v>2020</v>
          </cell>
          <cell r="H305" t="str">
            <v>CE2017</v>
          </cell>
          <cell r="I305" t="str">
            <v>SAHEL INTERNATIONAL TRADE</v>
          </cell>
          <cell r="J305" t="str">
            <v>TND</v>
          </cell>
          <cell r="K305">
            <v>33452.160000000003</v>
          </cell>
          <cell r="L305">
            <v>1</v>
          </cell>
          <cell r="M305">
            <v>33452.160000000003</v>
          </cell>
          <cell r="N305" t="str">
            <v>OUI</v>
          </cell>
          <cell r="O305" t="str">
            <v>Togo</v>
          </cell>
          <cell r="P305">
            <v>43859</v>
          </cell>
          <cell r="Q305">
            <v>22008</v>
          </cell>
          <cell r="R305">
            <v>0</v>
          </cell>
          <cell r="S305">
            <v>0</v>
          </cell>
          <cell r="T305">
            <v>0</v>
          </cell>
          <cell r="U305">
            <v>22008</v>
          </cell>
          <cell r="V305" t="str">
            <v>OUI</v>
          </cell>
          <cell r="W305">
            <v>33452.160000000003</v>
          </cell>
          <cell r="X305">
            <v>0</v>
          </cell>
          <cell r="Y305">
            <v>0</v>
          </cell>
          <cell r="Z305">
            <v>0</v>
          </cell>
          <cell r="AA305">
            <v>1.5200000000000002</v>
          </cell>
          <cell r="AF305">
            <v>0</v>
          </cell>
          <cell r="AG305">
            <v>0</v>
          </cell>
          <cell r="AH305">
            <v>1.5200000000000002</v>
          </cell>
          <cell r="AI305">
            <v>0</v>
          </cell>
          <cell r="AJ305">
            <v>0</v>
          </cell>
          <cell r="AK305">
            <v>0</v>
          </cell>
        </row>
        <row r="306">
          <cell r="D306" t="str">
            <v>FAE-20-00035</v>
          </cell>
          <cell r="E306" t="str">
            <v>035</v>
          </cell>
          <cell r="F306">
            <v>43852</v>
          </cell>
          <cell r="G306">
            <v>2020</v>
          </cell>
          <cell r="H306" t="str">
            <v>CE2017</v>
          </cell>
          <cell r="I306" t="str">
            <v>SAHEL INTERNATIONAL TRADE</v>
          </cell>
          <cell r="J306" t="str">
            <v>TND</v>
          </cell>
          <cell r="K306">
            <v>66904.320000000007</v>
          </cell>
          <cell r="L306">
            <v>1</v>
          </cell>
          <cell r="M306">
            <v>66904.320000000007</v>
          </cell>
          <cell r="N306" t="str">
            <v>OUI</v>
          </cell>
          <cell r="O306" t="str">
            <v>Burkina Faso</v>
          </cell>
          <cell r="P306">
            <v>43859</v>
          </cell>
          <cell r="Q306">
            <v>44016</v>
          </cell>
          <cell r="R306">
            <v>0</v>
          </cell>
          <cell r="S306">
            <v>0</v>
          </cell>
          <cell r="T306">
            <v>0</v>
          </cell>
          <cell r="U306">
            <v>44016</v>
          </cell>
          <cell r="V306" t="str">
            <v>OUI</v>
          </cell>
          <cell r="W306">
            <v>66904.320000000007</v>
          </cell>
          <cell r="X306">
            <v>0</v>
          </cell>
          <cell r="Y306">
            <v>0</v>
          </cell>
          <cell r="Z306">
            <v>0</v>
          </cell>
          <cell r="AA306">
            <v>1.5200000000000002</v>
          </cell>
          <cell r="AF306">
            <v>0</v>
          </cell>
          <cell r="AG306">
            <v>0</v>
          </cell>
          <cell r="AH306">
            <v>1.5200000000000002</v>
          </cell>
          <cell r="AI306">
            <v>0</v>
          </cell>
          <cell r="AJ306">
            <v>0</v>
          </cell>
          <cell r="AK306">
            <v>0</v>
          </cell>
        </row>
        <row r="307">
          <cell r="D307" t="str">
            <v>FAE-20-00036</v>
          </cell>
          <cell r="E307" t="str">
            <v>036</v>
          </cell>
          <cell r="F307">
            <v>43884</v>
          </cell>
          <cell r="G307">
            <v>2020</v>
          </cell>
          <cell r="H307" t="str">
            <v>CE2001</v>
          </cell>
          <cell r="I307" t="str">
            <v>STE DE COMMERCE INTERNATIONAL</v>
          </cell>
          <cell r="J307" t="str">
            <v>TND</v>
          </cell>
          <cell r="K307">
            <v>67266</v>
          </cell>
          <cell r="L307">
            <v>1</v>
          </cell>
          <cell r="M307">
            <v>67266</v>
          </cell>
          <cell r="N307" t="str">
            <v>OUI</v>
          </cell>
          <cell r="O307" t="str">
            <v>Gabon</v>
          </cell>
          <cell r="P307">
            <v>43861</v>
          </cell>
          <cell r="Q307">
            <v>0</v>
          </cell>
          <cell r="R307">
            <v>19200</v>
          </cell>
          <cell r="S307">
            <v>28000</v>
          </cell>
          <cell r="T307">
            <v>0</v>
          </cell>
          <cell r="U307">
            <v>47200</v>
          </cell>
          <cell r="V307" t="str">
            <v>OUI</v>
          </cell>
          <cell r="W307">
            <v>0</v>
          </cell>
          <cell r="X307">
            <v>28416</v>
          </cell>
          <cell r="Y307">
            <v>38850</v>
          </cell>
          <cell r="Z307">
            <v>0</v>
          </cell>
          <cell r="AB307">
            <v>1.48</v>
          </cell>
          <cell r="AC307">
            <v>1.3875</v>
          </cell>
          <cell r="AF307">
            <v>0</v>
          </cell>
          <cell r="AG307">
            <v>0</v>
          </cell>
          <cell r="AH307">
            <v>0</v>
          </cell>
          <cell r="AI307">
            <v>1.48</v>
          </cell>
          <cell r="AJ307">
            <v>1.3875</v>
          </cell>
          <cell r="AK307">
            <v>0</v>
          </cell>
        </row>
        <row r="308">
          <cell r="D308" t="str">
            <v>FAE-20-00037</v>
          </cell>
          <cell r="E308" t="str">
            <v>037</v>
          </cell>
          <cell r="F308">
            <v>43853</v>
          </cell>
          <cell r="G308">
            <v>2020</v>
          </cell>
          <cell r="H308" t="str">
            <v>CE2017</v>
          </cell>
          <cell r="I308" t="str">
            <v>SAHEL INTERNATIONAL TRADE</v>
          </cell>
          <cell r="J308" t="str">
            <v>TND</v>
          </cell>
          <cell r="K308">
            <v>118440</v>
          </cell>
          <cell r="L308">
            <v>1</v>
          </cell>
          <cell r="M308">
            <v>118440</v>
          </cell>
          <cell r="N308" t="str">
            <v>OUI</v>
          </cell>
          <cell r="O308" t="str">
            <v>Burkina Faso</v>
          </cell>
          <cell r="P308">
            <v>43866</v>
          </cell>
          <cell r="Q308">
            <v>28800</v>
          </cell>
          <cell r="R308">
            <v>54000</v>
          </cell>
          <cell r="S308">
            <v>0</v>
          </cell>
          <cell r="T308">
            <v>0</v>
          </cell>
          <cell r="U308">
            <v>82800</v>
          </cell>
          <cell r="V308" t="str">
            <v>OUI</v>
          </cell>
          <cell r="W308">
            <v>43920</v>
          </cell>
          <cell r="X308">
            <v>74520</v>
          </cell>
          <cell r="Y308">
            <v>0</v>
          </cell>
          <cell r="Z308">
            <v>0</v>
          </cell>
          <cell r="AA308">
            <v>1.5249999999999999</v>
          </cell>
          <cell r="AB308">
            <v>1.38</v>
          </cell>
          <cell r="AF308">
            <v>0</v>
          </cell>
          <cell r="AG308">
            <v>0</v>
          </cell>
          <cell r="AH308">
            <v>1.5249999999999999</v>
          </cell>
          <cell r="AI308">
            <v>1.38</v>
          </cell>
          <cell r="AJ308">
            <v>0</v>
          </cell>
          <cell r="AK308">
            <v>0</v>
          </cell>
        </row>
        <row r="309">
          <cell r="D309" t="str">
            <v>FAE-20-00038</v>
          </cell>
          <cell r="E309" t="str">
            <v>038</v>
          </cell>
          <cell r="F309">
            <v>43853</v>
          </cell>
          <cell r="G309">
            <v>2020</v>
          </cell>
          <cell r="H309" t="str">
            <v>CE2218</v>
          </cell>
          <cell r="I309" t="str">
            <v>SHARIKAT AL HAD AL AKSA</v>
          </cell>
          <cell r="J309" t="str">
            <v>USD</v>
          </cell>
          <cell r="K309">
            <v>353237.44300000003</v>
          </cell>
          <cell r="L309">
            <v>2.8304499999999999</v>
          </cell>
          <cell r="M309">
            <v>124799.04008196578</v>
          </cell>
          <cell r="N309" t="str">
            <v>OUI</v>
          </cell>
          <cell r="O309" t="str">
            <v>Libye</v>
          </cell>
          <cell r="P309">
            <v>43858</v>
          </cell>
          <cell r="Q309">
            <v>0</v>
          </cell>
          <cell r="R309">
            <v>224688</v>
          </cell>
          <cell r="S309">
            <v>20016</v>
          </cell>
          <cell r="T309">
            <v>0</v>
          </cell>
          <cell r="U309">
            <v>244704</v>
          </cell>
          <cell r="V309" t="str">
            <v>OUI</v>
          </cell>
          <cell r="W309">
            <v>0</v>
          </cell>
          <cell r="X309">
            <v>324343.75629599998</v>
          </cell>
          <cell r="Y309">
            <v>28893.686471999994</v>
          </cell>
          <cell r="Z309">
            <v>0</v>
          </cell>
          <cell r="AB309">
            <v>1.4435294999999999</v>
          </cell>
          <cell r="AC309">
            <v>1.4435294999999997</v>
          </cell>
          <cell r="AF309">
            <v>0</v>
          </cell>
          <cell r="AG309">
            <v>0</v>
          </cell>
          <cell r="AH309">
            <v>0</v>
          </cell>
          <cell r="AI309">
            <v>1.4435294999999999</v>
          </cell>
          <cell r="AJ309">
            <v>1.4435294999999997</v>
          </cell>
          <cell r="AK309">
            <v>0</v>
          </cell>
        </row>
        <row r="310">
          <cell r="D310" t="str">
            <v>FAE-20-00039</v>
          </cell>
          <cell r="E310" t="str">
            <v>039</v>
          </cell>
          <cell r="F310">
            <v>43853</v>
          </cell>
          <cell r="G310">
            <v>2020</v>
          </cell>
          <cell r="H310" t="str">
            <v>CE2123</v>
          </cell>
          <cell r="I310" t="str">
            <v>STE AL MAJMOUA MOTTAHIDA</v>
          </cell>
          <cell r="J310" t="str">
            <v>USD</v>
          </cell>
          <cell r="K310">
            <v>224734.50099999999</v>
          </cell>
          <cell r="L310">
            <v>2.8321499999999999</v>
          </cell>
          <cell r="M310">
            <v>79351.199971752911</v>
          </cell>
          <cell r="N310" t="str">
            <v>OUI</v>
          </cell>
          <cell r="O310" t="str">
            <v>Libye</v>
          </cell>
          <cell r="P310">
            <v>43860</v>
          </cell>
          <cell r="Q310">
            <v>0</v>
          </cell>
          <cell r="R310">
            <v>154080</v>
          </cell>
          <cell r="S310">
            <v>0</v>
          </cell>
          <cell r="T310">
            <v>0</v>
          </cell>
          <cell r="U310">
            <v>154080</v>
          </cell>
          <cell r="V310" t="str">
            <v>OUI</v>
          </cell>
          <cell r="W310">
            <v>0</v>
          </cell>
          <cell r="X310">
            <v>224734.50107999999</v>
          </cell>
          <cell r="Y310">
            <v>0</v>
          </cell>
          <cell r="Z310">
            <v>0</v>
          </cell>
          <cell r="AB310">
            <v>1.4585572499999999</v>
          </cell>
          <cell r="AF310">
            <v>0</v>
          </cell>
          <cell r="AG310">
            <v>0</v>
          </cell>
          <cell r="AH310">
            <v>0</v>
          </cell>
          <cell r="AI310">
            <v>1.4585572499999999</v>
          </cell>
          <cell r="AJ310">
            <v>0</v>
          </cell>
          <cell r="AK310">
            <v>0</v>
          </cell>
        </row>
        <row r="311">
          <cell r="D311" t="str">
            <v>FAE-20-00040</v>
          </cell>
          <cell r="E311" t="str">
            <v>040</v>
          </cell>
          <cell r="F311">
            <v>43866</v>
          </cell>
          <cell r="G311">
            <v>2020</v>
          </cell>
          <cell r="H311" t="str">
            <v>CE2137</v>
          </cell>
          <cell r="I311" t="str">
            <v>TUNISIAN AFRICAN BUSINESS</v>
          </cell>
          <cell r="J311" t="str">
            <v>TND</v>
          </cell>
          <cell r="K311">
            <v>176944.32</v>
          </cell>
          <cell r="L311">
            <v>1</v>
          </cell>
          <cell r="M311">
            <v>176944.32</v>
          </cell>
          <cell r="N311" t="str">
            <v>OUI</v>
          </cell>
          <cell r="O311" t="str">
            <v>Sénégal</v>
          </cell>
          <cell r="P311">
            <v>43875</v>
          </cell>
          <cell r="Q311">
            <v>0</v>
          </cell>
          <cell r="R311">
            <v>132048</v>
          </cell>
          <cell r="S311">
            <v>0</v>
          </cell>
          <cell r="T311">
            <v>0</v>
          </cell>
          <cell r="U311">
            <v>132048</v>
          </cell>
          <cell r="V311" t="str">
            <v>OUI</v>
          </cell>
          <cell r="W311">
            <v>0</v>
          </cell>
          <cell r="X311">
            <v>176944.32</v>
          </cell>
          <cell r="Y311">
            <v>0</v>
          </cell>
          <cell r="Z311">
            <v>0</v>
          </cell>
          <cell r="AB311">
            <v>1.34</v>
          </cell>
          <cell r="AF311">
            <v>0</v>
          </cell>
          <cell r="AG311">
            <v>0</v>
          </cell>
          <cell r="AH311">
            <v>0</v>
          </cell>
          <cell r="AI311">
            <v>1.34</v>
          </cell>
          <cell r="AJ311">
            <v>0</v>
          </cell>
          <cell r="AK311">
            <v>0</v>
          </cell>
        </row>
        <row r="312">
          <cell r="D312" t="str">
            <v>FAE-20-00041</v>
          </cell>
          <cell r="E312" t="str">
            <v>041</v>
          </cell>
          <cell r="F312">
            <v>43866</v>
          </cell>
          <cell r="G312">
            <v>2020</v>
          </cell>
          <cell r="H312" t="str">
            <v>CE2001</v>
          </cell>
          <cell r="I312" t="str">
            <v>STE DE COMMERCE INTERNATIONAL</v>
          </cell>
          <cell r="J312" t="str">
            <v>TND</v>
          </cell>
          <cell r="K312">
            <v>30800</v>
          </cell>
          <cell r="L312">
            <v>1</v>
          </cell>
          <cell r="M312">
            <v>30800</v>
          </cell>
          <cell r="N312" t="str">
            <v>OUI</v>
          </cell>
          <cell r="O312" t="str">
            <v>Gabon</v>
          </cell>
          <cell r="P312">
            <v>43873</v>
          </cell>
          <cell r="Q312">
            <v>20000</v>
          </cell>
          <cell r="R312">
            <v>0</v>
          </cell>
          <cell r="S312">
            <v>0</v>
          </cell>
          <cell r="T312">
            <v>0</v>
          </cell>
          <cell r="U312">
            <v>20000</v>
          </cell>
          <cell r="V312" t="str">
            <v>OUI</v>
          </cell>
          <cell r="W312">
            <v>30800</v>
          </cell>
          <cell r="X312">
            <v>0</v>
          </cell>
          <cell r="Y312">
            <v>0</v>
          </cell>
          <cell r="Z312">
            <v>0</v>
          </cell>
          <cell r="AA312">
            <v>1.54</v>
          </cell>
          <cell r="AF312">
            <v>0</v>
          </cell>
          <cell r="AG312">
            <v>0</v>
          </cell>
          <cell r="AH312">
            <v>1.54</v>
          </cell>
          <cell r="AI312">
            <v>0</v>
          </cell>
          <cell r="AJ312">
            <v>0</v>
          </cell>
          <cell r="AK312">
            <v>0</v>
          </cell>
        </row>
        <row r="313">
          <cell r="D313" t="str">
            <v>FAE-20-00042</v>
          </cell>
          <cell r="E313" t="str">
            <v>042</v>
          </cell>
          <cell r="F313">
            <v>43866</v>
          </cell>
          <cell r="G313">
            <v>2020</v>
          </cell>
          <cell r="H313" t="str">
            <v>CE2208</v>
          </cell>
          <cell r="I313" t="str">
            <v>STE MIDCOM INTERNATIONAL</v>
          </cell>
          <cell r="J313" t="str">
            <v>TND</v>
          </cell>
          <cell r="K313">
            <v>63180</v>
          </cell>
          <cell r="L313">
            <v>1</v>
          </cell>
          <cell r="M313">
            <v>63180</v>
          </cell>
          <cell r="N313" t="str">
            <v>OUI</v>
          </cell>
          <cell r="O313" t="str">
            <v>Russie</v>
          </cell>
          <cell r="P313">
            <v>43879</v>
          </cell>
          <cell r="Q313">
            <v>0</v>
          </cell>
          <cell r="R313">
            <v>39000</v>
          </cell>
          <cell r="S313">
            <v>0</v>
          </cell>
          <cell r="T313">
            <v>0</v>
          </cell>
          <cell r="U313">
            <v>39000</v>
          </cell>
          <cell r="V313" t="str">
            <v>OUI</v>
          </cell>
          <cell r="W313">
            <v>0</v>
          </cell>
          <cell r="X313">
            <v>63180</v>
          </cell>
          <cell r="Y313">
            <v>0</v>
          </cell>
          <cell r="Z313">
            <v>0</v>
          </cell>
          <cell r="AB313">
            <v>1.62</v>
          </cell>
          <cell r="AF313">
            <v>0</v>
          </cell>
          <cell r="AG313">
            <v>0</v>
          </cell>
          <cell r="AH313">
            <v>0</v>
          </cell>
          <cell r="AI313">
            <v>1.62</v>
          </cell>
          <cell r="AJ313">
            <v>0</v>
          </cell>
          <cell r="AK313">
            <v>0</v>
          </cell>
        </row>
        <row r="314">
          <cell r="D314" t="str">
            <v>FAE-20-00043</v>
          </cell>
          <cell r="E314" t="str">
            <v>043</v>
          </cell>
          <cell r="F314">
            <v>43866</v>
          </cell>
          <cell r="G314">
            <v>2020</v>
          </cell>
          <cell r="H314" t="str">
            <v>CE2165</v>
          </cell>
          <cell r="I314" t="str">
            <v>ANGSTREM TRADING</v>
          </cell>
          <cell r="J314" t="str">
            <v>USD</v>
          </cell>
          <cell r="K314">
            <v>38121.79</v>
          </cell>
          <cell r="L314">
            <v>2.8662999999999998</v>
          </cell>
          <cell r="M314">
            <v>13300.000000000002</v>
          </cell>
          <cell r="N314" t="str">
            <v>OUI</v>
          </cell>
          <cell r="O314" t="str">
            <v>Russie</v>
          </cell>
          <cell r="P314">
            <v>43879</v>
          </cell>
          <cell r="Q314">
            <v>20000</v>
          </cell>
          <cell r="R314">
            <v>0</v>
          </cell>
          <cell r="S314">
            <v>0</v>
          </cell>
          <cell r="T314">
            <v>0</v>
          </cell>
          <cell r="U314">
            <v>20000</v>
          </cell>
          <cell r="V314" t="str">
            <v>OUI</v>
          </cell>
          <cell r="W314">
            <v>38121.79</v>
          </cell>
          <cell r="X314">
            <v>0</v>
          </cell>
          <cell r="Y314">
            <v>0</v>
          </cell>
          <cell r="Z314">
            <v>0</v>
          </cell>
          <cell r="AA314">
            <v>1.9060895</v>
          </cell>
          <cell r="AF314">
            <v>4410.37</v>
          </cell>
          <cell r="AG314">
            <v>0.22051850000000001</v>
          </cell>
          <cell r="AH314">
            <v>1.6855709999999999</v>
          </cell>
          <cell r="AI314">
            <v>0</v>
          </cell>
          <cell r="AJ314">
            <v>0</v>
          </cell>
          <cell r="AK314">
            <v>0</v>
          </cell>
        </row>
        <row r="315">
          <cell r="D315" t="str">
            <v>FAE-20-00044</v>
          </cell>
          <cell r="E315" t="str">
            <v>044</v>
          </cell>
          <cell r="F315">
            <v>43866</v>
          </cell>
          <cell r="G315">
            <v>2020</v>
          </cell>
          <cell r="H315" t="str">
            <v>CE2149</v>
          </cell>
          <cell r="I315" t="str">
            <v>DAVIS TRADING CO LTD</v>
          </cell>
          <cell r="J315" t="str">
            <v>USD</v>
          </cell>
          <cell r="K315">
            <v>67517.332999999999</v>
          </cell>
          <cell r="L315">
            <v>2.8515999999999999</v>
          </cell>
          <cell r="M315">
            <v>23676.999929863938</v>
          </cell>
          <cell r="N315" t="str">
            <v>OUI</v>
          </cell>
          <cell r="O315" t="str">
            <v>New Zealand</v>
          </cell>
          <cell r="P315">
            <v>43887</v>
          </cell>
          <cell r="Q315">
            <v>360</v>
          </cell>
          <cell r="R315">
            <v>19180</v>
          </cell>
          <cell r="S315">
            <v>0</v>
          </cell>
          <cell r="T315">
            <v>0</v>
          </cell>
          <cell r="U315">
            <v>19540</v>
          </cell>
          <cell r="V315" t="str">
            <v>OUI</v>
          </cell>
          <cell r="W315">
            <v>1041.9746400000001</v>
          </cell>
          <cell r="X315">
            <v>66475.358560000022</v>
          </cell>
          <cell r="Y315">
            <v>0</v>
          </cell>
          <cell r="Z315">
            <v>0</v>
          </cell>
          <cell r="AA315">
            <v>2.8943740000000004</v>
          </cell>
          <cell r="AB315">
            <v>3.465868538060481</v>
          </cell>
          <cell r="AF315">
            <v>1456.11</v>
          </cell>
          <cell r="AG315">
            <v>7.4519447287615143E-2</v>
          </cell>
          <cell r="AH315">
            <v>2.8198545527123855</v>
          </cell>
          <cell r="AI315">
            <v>3.3913490907728661</v>
          </cell>
          <cell r="AJ315">
            <v>0</v>
          </cell>
          <cell r="AK315">
            <v>0</v>
          </cell>
        </row>
        <row r="316">
          <cell r="D316" t="str">
            <v>FAE-20-00045</v>
          </cell>
          <cell r="E316" t="str">
            <v>045</v>
          </cell>
          <cell r="F316">
            <v>43866</v>
          </cell>
          <cell r="G316">
            <v>2020</v>
          </cell>
          <cell r="H316" t="str">
            <v>CE2228</v>
          </cell>
          <cell r="I316" t="str">
            <v>GOLDEN PEARL</v>
          </cell>
          <cell r="J316" t="str">
            <v>TND</v>
          </cell>
          <cell r="K316">
            <v>89568</v>
          </cell>
          <cell r="L316">
            <v>1</v>
          </cell>
          <cell r="M316">
            <v>89568</v>
          </cell>
          <cell r="N316" t="str">
            <v>OUI</v>
          </cell>
          <cell r="O316" t="str">
            <v>Qatar</v>
          </cell>
          <cell r="P316">
            <v>43890</v>
          </cell>
          <cell r="Q316">
            <v>16800</v>
          </cell>
          <cell r="R316">
            <v>19440</v>
          </cell>
          <cell r="S316">
            <v>7440</v>
          </cell>
          <cell r="T316">
            <v>6720</v>
          </cell>
          <cell r="U316">
            <v>50400</v>
          </cell>
          <cell r="V316" t="str">
            <v>OUI</v>
          </cell>
          <cell r="W316">
            <v>27024</v>
          </cell>
          <cell r="X316">
            <v>35268</v>
          </cell>
          <cell r="Y316">
            <v>11904</v>
          </cell>
          <cell r="Z316">
            <v>15372</v>
          </cell>
          <cell r="AA316">
            <v>1.6085714285714285</v>
          </cell>
          <cell r="AB316">
            <v>1.8141975308641975</v>
          </cell>
          <cell r="AC316">
            <v>1.6</v>
          </cell>
          <cell r="AD316">
            <v>2.2875000000000001</v>
          </cell>
          <cell r="AF316">
            <v>0</v>
          </cell>
          <cell r="AG316">
            <v>0</v>
          </cell>
          <cell r="AH316">
            <v>1.6085714285714285</v>
          </cell>
          <cell r="AI316">
            <v>1.8141975308641975</v>
          </cell>
          <cell r="AJ316">
            <v>1.6</v>
          </cell>
          <cell r="AK316">
            <v>2.2875000000000001</v>
          </cell>
        </row>
        <row r="317">
          <cell r="D317" t="str">
            <v>FAE-20-00046</v>
          </cell>
          <cell r="E317" t="str">
            <v>046</v>
          </cell>
          <cell r="F317">
            <v>43866</v>
          </cell>
          <cell r="G317">
            <v>2020</v>
          </cell>
          <cell r="H317" t="str">
            <v>CE2222</v>
          </cell>
          <cell r="I317" t="str">
            <v>ABOURA FOODS</v>
          </cell>
          <cell r="J317" t="str">
            <v>USD</v>
          </cell>
          <cell r="K317">
            <v>97273.623000000007</v>
          </cell>
          <cell r="L317">
            <v>2.8662999999999998</v>
          </cell>
          <cell r="M317">
            <v>33936.99996511182</v>
          </cell>
          <cell r="N317" t="str">
            <v>OUI</v>
          </cell>
          <cell r="O317" t="str">
            <v>Jordanie</v>
          </cell>
          <cell r="P317">
            <v>43878</v>
          </cell>
          <cell r="Q317">
            <v>10800</v>
          </cell>
          <cell r="R317">
            <v>33000</v>
          </cell>
          <cell r="S317">
            <v>8400</v>
          </cell>
          <cell r="T317">
            <v>1000</v>
          </cell>
          <cell r="U317">
            <v>53200</v>
          </cell>
          <cell r="V317" t="str">
            <v>OUI</v>
          </cell>
          <cell r="W317">
            <v>17644.942800000001</v>
          </cell>
          <cell r="X317">
            <v>53442.163499999988</v>
          </cell>
          <cell r="Y317">
            <v>13603.459800000001</v>
          </cell>
          <cell r="Z317">
            <v>3812.1790000000001</v>
          </cell>
          <cell r="AA317">
            <v>1.633791</v>
          </cell>
          <cell r="AB317">
            <v>1.6194594999999996</v>
          </cell>
          <cell r="AC317">
            <v>1.6194595000000001</v>
          </cell>
          <cell r="AD317">
            <v>3.812179</v>
          </cell>
          <cell r="AF317">
            <v>11038.6</v>
          </cell>
          <cell r="AG317">
            <v>0.20749248120300753</v>
          </cell>
          <cell r="AH317">
            <v>1.4262985187969925</v>
          </cell>
          <cell r="AI317">
            <v>1.4119670187969922</v>
          </cell>
          <cell r="AJ317">
            <v>1.4119670187969926</v>
          </cell>
          <cell r="AK317">
            <v>3.6046865187969925</v>
          </cell>
        </row>
        <row r="318">
          <cell r="D318" t="str">
            <v>FAE-20-00047</v>
          </cell>
          <cell r="E318" t="str">
            <v>047</v>
          </cell>
          <cell r="F318">
            <v>43866</v>
          </cell>
          <cell r="G318">
            <v>2020</v>
          </cell>
          <cell r="H318" t="str">
            <v>CE2137</v>
          </cell>
          <cell r="I318" t="str">
            <v>TUNISIAN AFRICAN BUSINESS</v>
          </cell>
          <cell r="J318" t="str">
            <v>TND</v>
          </cell>
          <cell r="K318">
            <v>161641.48000000001</v>
          </cell>
          <cell r="L318">
            <v>1</v>
          </cell>
          <cell r="M318">
            <v>161641.48000000001</v>
          </cell>
          <cell r="N318" t="str">
            <v>OUI</v>
          </cell>
          <cell r="O318" t="str">
            <v>Sierra Leone</v>
          </cell>
          <cell r="P318">
            <v>43878</v>
          </cell>
          <cell r="Q318">
            <v>84524</v>
          </cell>
          <cell r="R318">
            <v>18500</v>
          </cell>
          <cell r="S318">
            <v>3000</v>
          </cell>
          <cell r="T318">
            <v>0</v>
          </cell>
          <cell r="U318">
            <v>106024</v>
          </cell>
          <cell r="V318" t="str">
            <v>OUI</v>
          </cell>
          <cell r="W318">
            <v>128846.48</v>
          </cell>
          <cell r="X318">
            <v>28535</v>
          </cell>
          <cell r="Y318">
            <v>4260</v>
          </cell>
          <cell r="Z318">
            <v>0</v>
          </cell>
          <cell r="AA318">
            <v>1.5243774549240452</v>
          </cell>
          <cell r="AB318">
            <v>1.5424324324324323</v>
          </cell>
          <cell r="AC318">
            <v>1.42</v>
          </cell>
          <cell r="AF318">
            <v>0</v>
          </cell>
          <cell r="AG318">
            <v>0</v>
          </cell>
          <cell r="AH318">
            <v>1.5243774549240452</v>
          </cell>
          <cell r="AI318">
            <v>1.5424324324324323</v>
          </cell>
          <cell r="AJ318">
            <v>1.42</v>
          </cell>
          <cell r="AK318">
            <v>0</v>
          </cell>
        </row>
        <row r="319">
          <cell r="D319" t="str">
            <v>FAE-20-00048</v>
          </cell>
          <cell r="E319" t="str">
            <v>048</v>
          </cell>
          <cell r="F319">
            <v>43868</v>
          </cell>
          <cell r="G319">
            <v>2020</v>
          </cell>
          <cell r="H319" t="str">
            <v>CE2017</v>
          </cell>
          <cell r="I319" t="str">
            <v>SAHEL INTERNATIONAL TRADE</v>
          </cell>
          <cell r="J319" t="str">
            <v>TND</v>
          </cell>
          <cell r="K319">
            <v>33480</v>
          </cell>
          <cell r="L319">
            <v>1</v>
          </cell>
          <cell r="M319">
            <v>33480</v>
          </cell>
          <cell r="N319" t="str">
            <v>OUI</v>
          </cell>
          <cell r="O319" t="str">
            <v>Togo</v>
          </cell>
          <cell r="P319">
            <v>43873</v>
          </cell>
          <cell r="Q319">
            <v>21600</v>
          </cell>
          <cell r="R319">
            <v>0</v>
          </cell>
          <cell r="S319">
            <v>0</v>
          </cell>
          <cell r="T319">
            <v>0</v>
          </cell>
          <cell r="U319">
            <v>21600</v>
          </cell>
          <cell r="V319" t="str">
            <v>OUI</v>
          </cell>
          <cell r="W319">
            <v>33480</v>
          </cell>
          <cell r="X319">
            <v>0</v>
          </cell>
          <cell r="Y319">
            <v>0</v>
          </cell>
          <cell r="Z319">
            <v>0</v>
          </cell>
          <cell r="AA319">
            <v>1.55</v>
          </cell>
          <cell r="AF319">
            <v>0</v>
          </cell>
          <cell r="AG319">
            <v>0</v>
          </cell>
          <cell r="AH319">
            <v>1.55</v>
          </cell>
          <cell r="AI319">
            <v>0</v>
          </cell>
          <cell r="AJ319">
            <v>0</v>
          </cell>
          <cell r="AK319">
            <v>0</v>
          </cell>
        </row>
        <row r="320">
          <cell r="D320" t="str">
            <v>FAE-20-00049</v>
          </cell>
          <cell r="E320" t="str">
            <v>049</v>
          </cell>
          <cell r="F320">
            <v>43869</v>
          </cell>
          <cell r="G320">
            <v>2020</v>
          </cell>
          <cell r="H320" t="str">
            <v>CE2178</v>
          </cell>
          <cell r="I320" t="str">
            <v>ARCADIA</v>
          </cell>
          <cell r="J320" t="str">
            <v>TND</v>
          </cell>
          <cell r="K320">
            <v>85680</v>
          </cell>
          <cell r="L320">
            <v>1</v>
          </cell>
          <cell r="M320">
            <v>85680</v>
          </cell>
          <cell r="N320" t="str">
            <v>OUI</v>
          </cell>
          <cell r="O320" t="str">
            <v>Japon</v>
          </cell>
          <cell r="P320">
            <v>43928</v>
          </cell>
          <cell r="Q320">
            <v>0</v>
          </cell>
          <cell r="R320">
            <v>0</v>
          </cell>
          <cell r="S320">
            <v>50400</v>
          </cell>
          <cell r="T320">
            <v>0</v>
          </cell>
          <cell r="U320">
            <v>50400</v>
          </cell>
          <cell r="V320" t="str">
            <v>NON</v>
          </cell>
          <cell r="W320">
            <v>0</v>
          </cell>
          <cell r="X320">
            <v>0</v>
          </cell>
          <cell r="Y320">
            <v>85680</v>
          </cell>
          <cell r="Z320">
            <v>0</v>
          </cell>
          <cell r="AC320">
            <v>1.7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1.7</v>
          </cell>
          <cell r="AK320">
            <v>0</v>
          </cell>
        </row>
        <row r="321">
          <cell r="D321" t="str">
            <v>FAE-20-00050</v>
          </cell>
          <cell r="E321" t="str">
            <v>050</v>
          </cell>
          <cell r="F321">
            <v>43870</v>
          </cell>
          <cell r="G321">
            <v>2020</v>
          </cell>
          <cell r="H321" t="str">
            <v>CE2017</v>
          </cell>
          <cell r="I321" t="str">
            <v>SAHEL INTERNATIONAL TRADE</v>
          </cell>
          <cell r="J321" t="str">
            <v>TND</v>
          </cell>
          <cell r="K321">
            <v>385000</v>
          </cell>
          <cell r="L321">
            <v>1</v>
          </cell>
          <cell r="M321">
            <v>385000</v>
          </cell>
          <cell r="N321" t="str">
            <v>OUI</v>
          </cell>
          <cell r="O321" t="str">
            <v>Niger</v>
          </cell>
          <cell r="P321">
            <v>43881</v>
          </cell>
          <cell r="Q321">
            <v>0</v>
          </cell>
          <cell r="R321">
            <v>308000</v>
          </cell>
          <cell r="S321">
            <v>0</v>
          </cell>
          <cell r="T321">
            <v>0</v>
          </cell>
          <cell r="U321">
            <v>308000</v>
          </cell>
          <cell r="V321" t="str">
            <v>OUI</v>
          </cell>
          <cell r="W321">
            <v>0</v>
          </cell>
          <cell r="X321">
            <v>385000</v>
          </cell>
          <cell r="Y321">
            <v>0</v>
          </cell>
          <cell r="Z321">
            <v>0</v>
          </cell>
          <cell r="AB321">
            <v>1.25</v>
          </cell>
          <cell r="AF321">
            <v>0</v>
          </cell>
          <cell r="AG321">
            <v>0</v>
          </cell>
          <cell r="AH321">
            <v>0</v>
          </cell>
          <cell r="AI321">
            <v>1.25</v>
          </cell>
          <cell r="AJ321">
            <v>0</v>
          </cell>
          <cell r="AK321">
            <v>0</v>
          </cell>
        </row>
        <row r="322">
          <cell r="D322" t="str">
            <v>FAE-20-00051</v>
          </cell>
          <cell r="E322" t="str">
            <v>051</v>
          </cell>
          <cell r="F322">
            <v>43871</v>
          </cell>
          <cell r="G322">
            <v>2020</v>
          </cell>
          <cell r="H322" t="str">
            <v>CE2017</v>
          </cell>
          <cell r="I322" t="str">
            <v>SAHEL INTERNATIONAL TRADE</v>
          </cell>
          <cell r="J322" t="str">
            <v>TND</v>
          </cell>
          <cell r="K322">
            <v>347200</v>
          </cell>
          <cell r="L322">
            <v>1</v>
          </cell>
          <cell r="M322">
            <v>347200</v>
          </cell>
          <cell r="N322" t="str">
            <v>OUI</v>
          </cell>
          <cell r="O322" t="str">
            <v>Niger</v>
          </cell>
          <cell r="P322">
            <v>43887</v>
          </cell>
          <cell r="Q322">
            <v>0</v>
          </cell>
          <cell r="R322">
            <v>0</v>
          </cell>
          <cell r="S322">
            <v>280000</v>
          </cell>
          <cell r="T322">
            <v>0</v>
          </cell>
          <cell r="U322">
            <v>280000</v>
          </cell>
          <cell r="V322" t="str">
            <v>OUI</v>
          </cell>
          <cell r="W322">
            <v>0</v>
          </cell>
          <cell r="X322">
            <v>0</v>
          </cell>
          <cell r="Y322">
            <v>347200</v>
          </cell>
          <cell r="Z322">
            <v>0</v>
          </cell>
          <cell r="AC322">
            <v>1.24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1.24</v>
          </cell>
          <cell r="AK322">
            <v>0</v>
          </cell>
        </row>
        <row r="323">
          <cell r="D323" t="str">
            <v>FAE-20-00052</v>
          </cell>
          <cell r="E323" t="str">
            <v>052</v>
          </cell>
          <cell r="F323">
            <v>43874</v>
          </cell>
          <cell r="G323">
            <v>2020</v>
          </cell>
          <cell r="H323" t="str">
            <v>CE2178</v>
          </cell>
          <cell r="I323" t="str">
            <v>ARCADIA</v>
          </cell>
          <cell r="J323" t="str">
            <v>TND</v>
          </cell>
          <cell r="K323">
            <v>31600</v>
          </cell>
          <cell r="L323">
            <v>1</v>
          </cell>
          <cell r="M323">
            <v>31600</v>
          </cell>
          <cell r="N323" t="str">
            <v>OUI</v>
          </cell>
          <cell r="O323" t="str">
            <v>Angleterre</v>
          </cell>
          <cell r="P323">
            <v>43879</v>
          </cell>
          <cell r="Q323">
            <v>0</v>
          </cell>
          <cell r="R323">
            <v>20000</v>
          </cell>
          <cell r="S323">
            <v>0</v>
          </cell>
          <cell r="T323">
            <v>0</v>
          </cell>
          <cell r="U323">
            <v>20000</v>
          </cell>
          <cell r="V323" t="str">
            <v>OUI</v>
          </cell>
          <cell r="W323">
            <v>0</v>
          </cell>
          <cell r="X323">
            <v>31600</v>
          </cell>
          <cell r="Y323">
            <v>0</v>
          </cell>
          <cell r="Z323">
            <v>0</v>
          </cell>
          <cell r="AB323">
            <v>1.58</v>
          </cell>
          <cell r="AF323">
            <v>0</v>
          </cell>
          <cell r="AG323">
            <v>0</v>
          </cell>
          <cell r="AH323">
            <v>0</v>
          </cell>
          <cell r="AI323">
            <v>1.58</v>
          </cell>
          <cell r="AJ323">
            <v>0</v>
          </cell>
          <cell r="AK323">
            <v>0</v>
          </cell>
        </row>
        <row r="324">
          <cell r="D324" t="str">
            <v>FAE-20-00053</v>
          </cell>
          <cell r="E324" t="str">
            <v>053</v>
          </cell>
          <cell r="F324">
            <v>43873</v>
          </cell>
          <cell r="G324">
            <v>2020</v>
          </cell>
          <cell r="H324" t="str">
            <v>CE2123</v>
          </cell>
          <cell r="I324" t="str">
            <v>STE AL MAJMOUA MOTTAHIDA</v>
          </cell>
          <cell r="J324" t="str">
            <v>USD</v>
          </cell>
          <cell r="K324">
            <v>398507.42200000002</v>
          </cell>
          <cell r="L324">
            <v>2.8662999999999998</v>
          </cell>
          <cell r="M324">
            <v>139032.00013955275</v>
          </cell>
          <cell r="N324" t="str">
            <v>OUI</v>
          </cell>
          <cell r="O324" t="str">
            <v>Libye</v>
          </cell>
          <cell r="P324">
            <v>43879</v>
          </cell>
          <cell r="Q324">
            <v>24000</v>
          </cell>
          <cell r="R324">
            <v>216000</v>
          </cell>
          <cell r="S324">
            <v>28800</v>
          </cell>
          <cell r="T324">
            <v>0</v>
          </cell>
          <cell r="U324">
            <v>268800</v>
          </cell>
          <cell r="V324" t="str">
            <v>OUI</v>
          </cell>
          <cell r="W324">
            <v>37147.248</v>
          </cell>
          <cell r="X324">
            <v>318847.21200000006</v>
          </cell>
          <cell r="Y324">
            <v>42512.961600000002</v>
          </cell>
          <cell r="Z324">
            <v>0</v>
          </cell>
          <cell r="AA324">
            <v>1.5478019999999999</v>
          </cell>
          <cell r="AB324">
            <v>1.4761445000000002</v>
          </cell>
          <cell r="AC324">
            <v>1.4761445000000002</v>
          </cell>
          <cell r="AF324">
            <v>0</v>
          </cell>
          <cell r="AG324">
            <v>0</v>
          </cell>
          <cell r="AH324">
            <v>1.5478019999999999</v>
          </cell>
          <cell r="AI324">
            <v>1.4761445000000002</v>
          </cell>
          <cell r="AJ324">
            <v>1.4761445000000002</v>
          </cell>
          <cell r="AK324">
            <v>0</v>
          </cell>
        </row>
        <row r="325">
          <cell r="D325" t="str">
            <v>FAE-20-00054</v>
          </cell>
          <cell r="E325" t="str">
            <v>054</v>
          </cell>
          <cell r="F325">
            <v>43875</v>
          </cell>
          <cell r="G325">
            <v>2020</v>
          </cell>
          <cell r="H325" t="str">
            <v>CE2154</v>
          </cell>
          <cell r="I325" t="str">
            <v>SODIFRAM SAS</v>
          </cell>
          <cell r="J325" t="str">
            <v>EUR</v>
          </cell>
          <cell r="K325">
            <v>51420.807999999997</v>
          </cell>
          <cell r="L325">
            <v>3.1456499999999998</v>
          </cell>
          <cell r="M325">
            <v>16346.639963123678</v>
          </cell>
          <cell r="N325" t="str">
            <v>OUI</v>
          </cell>
          <cell r="O325" t="str">
            <v>Mayotte</v>
          </cell>
          <cell r="P325">
            <v>43889</v>
          </cell>
          <cell r="Q325">
            <v>0</v>
          </cell>
          <cell r="R325">
            <v>18936</v>
          </cell>
          <cell r="S325">
            <v>8400</v>
          </cell>
          <cell r="T325">
            <v>0</v>
          </cell>
          <cell r="U325">
            <v>27336</v>
          </cell>
          <cell r="V325" t="str">
            <v>OUI</v>
          </cell>
          <cell r="W325">
            <v>0</v>
          </cell>
          <cell r="X325">
            <v>29187.353915999996</v>
          </cell>
          <cell r="Y325">
            <v>12796.504199999999</v>
          </cell>
          <cell r="Z325">
            <v>0</v>
          </cell>
          <cell r="AB325">
            <v>1.5413684999999999</v>
          </cell>
          <cell r="AC325">
            <v>1.5233933571428571</v>
          </cell>
          <cell r="AF325">
            <v>10269.209999999999</v>
          </cell>
          <cell r="AG325">
            <v>0.37566615452151009</v>
          </cell>
          <cell r="AH325">
            <v>0</v>
          </cell>
          <cell r="AI325">
            <v>1.1657023454784898</v>
          </cell>
          <cell r="AJ325">
            <v>1.147727202621347</v>
          </cell>
          <cell r="AK325">
            <v>0</v>
          </cell>
        </row>
        <row r="326">
          <cell r="D326" t="str">
            <v>FAE-20-00055</v>
          </cell>
          <cell r="E326" t="str">
            <v>055</v>
          </cell>
          <cell r="F326">
            <v>43875</v>
          </cell>
          <cell r="G326">
            <v>2020</v>
          </cell>
          <cell r="H326" t="str">
            <v>CE2017</v>
          </cell>
          <cell r="I326" t="str">
            <v>SAHEL INTERNATIONAL TRADE</v>
          </cell>
          <cell r="J326" t="str">
            <v>TND</v>
          </cell>
          <cell r="K326">
            <v>30144</v>
          </cell>
          <cell r="L326">
            <v>1</v>
          </cell>
          <cell r="M326">
            <v>30144</v>
          </cell>
          <cell r="N326" t="str">
            <v>OUI</v>
          </cell>
          <cell r="O326" t="str">
            <v>Burkina Faso</v>
          </cell>
          <cell r="P326">
            <v>43901</v>
          </cell>
          <cell r="Q326">
            <v>19200</v>
          </cell>
          <cell r="R326">
            <v>0</v>
          </cell>
          <cell r="S326">
            <v>0</v>
          </cell>
          <cell r="T326">
            <v>0</v>
          </cell>
          <cell r="U326">
            <v>19200</v>
          </cell>
          <cell r="V326" t="str">
            <v>OUI</v>
          </cell>
          <cell r="W326">
            <v>30144</v>
          </cell>
          <cell r="X326">
            <v>0</v>
          </cell>
          <cell r="Y326">
            <v>0</v>
          </cell>
          <cell r="Z326">
            <v>0</v>
          </cell>
          <cell r="AA326">
            <v>1.57</v>
          </cell>
          <cell r="AF326">
            <v>0</v>
          </cell>
          <cell r="AG326">
            <v>0</v>
          </cell>
          <cell r="AH326">
            <v>1.57</v>
          </cell>
          <cell r="AI326">
            <v>0</v>
          </cell>
          <cell r="AJ326">
            <v>0</v>
          </cell>
          <cell r="AK326">
            <v>0</v>
          </cell>
        </row>
        <row r="327">
          <cell r="D327" t="str">
            <v>FAE-20-00056</v>
          </cell>
          <cell r="E327" t="str">
            <v>056</v>
          </cell>
          <cell r="F327">
            <v>43876</v>
          </cell>
          <cell r="G327">
            <v>2020</v>
          </cell>
          <cell r="H327" t="str">
            <v>CE2165</v>
          </cell>
          <cell r="I327" t="str">
            <v>ANGSTREM TRADING</v>
          </cell>
          <cell r="J327" t="str">
            <v>USD</v>
          </cell>
          <cell r="K327">
            <v>38326.61</v>
          </cell>
          <cell r="L327">
            <v>2.8816999999999999</v>
          </cell>
          <cell r="M327">
            <v>13300</v>
          </cell>
          <cell r="N327" t="str">
            <v>OUI</v>
          </cell>
          <cell r="O327" t="str">
            <v>Russie</v>
          </cell>
          <cell r="P327">
            <v>43889</v>
          </cell>
          <cell r="Q327">
            <v>20000</v>
          </cell>
          <cell r="R327">
            <v>0</v>
          </cell>
          <cell r="S327">
            <v>0</v>
          </cell>
          <cell r="T327">
            <v>0</v>
          </cell>
          <cell r="U327">
            <v>20000</v>
          </cell>
          <cell r="V327" t="str">
            <v>OUI</v>
          </cell>
          <cell r="W327">
            <v>38326.61</v>
          </cell>
          <cell r="X327">
            <v>0</v>
          </cell>
          <cell r="Y327">
            <v>0</v>
          </cell>
          <cell r="Z327">
            <v>0</v>
          </cell>
          <cell r="AA327">
            <v>1.9163304999999999</v>
          </cell>
          <cell r="AF327">
            <v>4230.9660000000003</v>
          </cell>
          <cell r="AG327">
            <v>0.21154830000000002</v>
          </cell>
          <cell r="AH327">
            <v>1.7047821999999999</v>
          </cell>
          <cell r="AI327">
            <v>0</v>
          </cell>
          <cell r="AJ327">
            <v>0</v>
          </cell>
          <cell r="AK327">
            <v>0</v>
          </cell>
        </row>
        <row r="328">
          <cell r="D328" t="str">
            <v>FAE-20-00057</v>
          </cell>
          <cell r="E328" t="str">
            <v>057</v>
          </cell>
          <cell r="F328">
            <v>43877</v>
          </cell>
          <cell r="G328">
            <v>2020</v>
          </cell>
          <cell r="H328" t="str">
            <v>CE2165</v>
          </cell>
          <cell r="I328" t="str">
            <v>ANGSTREM TRADING</v>
          </cell>
          <cell r="J328" t="str">
            <v>USD</v>
          </cell>
          <cell r="K328">
            <v>39860.61</v>
          </cell>
          <cell r="L328">
            <v>2.8884500000000002</v>
          </cell>
          <cell r="M328">
            <v>13800</v>
          </cell>
          <cell r="N328" t="str">
            <v>OUI</v>
          </cell>
          <cell r="O328" t="str">
            <v>Russie</v>
          </cell>
          <cell r="P328">
            <v>43886</v>
          </cell>
          <cell r="Q328">
            <v>20000</v>
          </cell>
          <cell r="R328">
            <v>0</v>
          </cell>
          <cell r="S328">
            <v>0</v>
          </cell>
          <cell r="T328">
            <v>0</v>
          </cell>
          <cell r="U328">
            <v>20000</v>
          </cell>
          <cell r="V328" t="str">
            <v>OUI</v>
          </cell>
          <cell r="W328">
            <v>39860.610000000008</v>
          </cell>
          <cell r="X328">
            <v>0</v>
          </cell>
          <cell r="Y328">
            <v>0</v>
          </cell>
          <cell r="Z328">
            <v>0</v>
          </cell>
          <cell r="AA328">
            <v>1.9930305000000004</v>
          </cell>
          <cell r="AF328">
            <v>4895.0600000000004</v>
          </cell>
          <cell r="AG328">
            <v>0.24475300000000003</v>
          </cell>
          <cell r="AH328">
            <v>1.7482775000000004</v>
          </cell>
          <cell r="AI328">
            <v>0</v>
          </cell>
          <cell r="AJ328">
            <v>0</v>
          </cell>
          <cell r="AK328">
            <v>0</v>
          </cell>
        </row>
        <row r="329">
          <cell r="D329" t="str">
            <v>FAE-20-00058</v>
          </cell>
          <cell r="E329" t="str">
            <v>058</v>
          </cell>
          <cell r="F329">
            <v>43878</v>
          </cell>
          <cell r="G329">
            <v>2020</v>
          </cell>
          <cell r="H329" t="str">
            <v>CE2001</v>
          </cell>
          <cell r="I329" t="str">
            <v>STE DE COMMERCE INTERNATIONAL</v>
          </cell>
          <cell r="J329" t="str">
            <v>TND</v>
          </cell>
          <cell r="K329">
            <v>50050</v>
          </cell>
          <cell r="L329">
            <v>1</v>
          </cell>
          <cell r="M329">
            <v>50050</v>
          </cell>
          <cell r="N329" t="str">
            <v>OUI</v>
          </cell>
          <cell r="O329" t="str">
            <v>Gabon</v>
          </cell>
          <cell r="P329">
            <v>43902</v>
          </cell>
          <cell r="Q329">
            <v>32500</v>
          </cell>
          <cell r="R329">
            <v>0</v>
          </cell>
          <cell r="S329">
            <v>0</v>
          </cell>
          <cell r="T329">
            <v>0</v>
          </cell>
          <cell r="U329">
            <v>32500</v>
          </cell>
          <cell r="V329" t="str">
            <v>OUI</v>
          </cell>
          <cell r="W329">
            <v>50050</v>
          </cell>
          <cell r="X329">
            <v>0</v>
          </cell>
          <cell r="Y329">
            <v>0</v>
          </cell>
          <cell r="Z329">
            <v>0</v>
          </cell>
          <cell r="AA329">
            <v>1.54</v>
          </cell>
          <cell r="AF329">
            <v>0</v>
          </cell>
          <cell r="AG329">
            <v>0</v>
          </cell>
          <cell r="AH329">
            <v>1.54</v>
          </cell>
          <cell r="AI329">
            <v>0</v>
          </cell>
          <cell r="AJ329">
            <v>0</v>
          </cell>
          <cell r="AK329">
            <v>0</v>
          </cell>
        </row>
        <row r="330">
          <cell r="D330" t="str">
            <v>FAE-20-00059</v>
          </cell>
          <cell r="E330" t="str">
            <v>059</v>
          </cell>
          <cell r="F330">
            <v>43879</v>
          </cell>
          <cell r="G330">
            <v>2020</v>
          </cell>
          <cell r="H330" t="str">
            <v>CE2137</v>
          </cell>
          <cell r="I330" t="str">
            <v>TUNISIAN AFRICAN BUSINESS</v>
          </cell>
          <cell r="J330" t="str">
            <v>TND</v>
          </cell>
          <cell r="K330">
            <v>172332.24</v>
          </cell>
          <cell r="L330">
            <v>1</v>
          </cell>
          <cell r="M330">
            <v>172332.24</v>
          </cell>
          <cell r="N330" t="str">
            <v>OUI</v>
          </cell>
          <cell r="O330" t="str">
            <v>Sierra Leone</v>
          </cell>
          <cell r="P330">
            <v>43895</v>
          </cell>
          <cell r="Q330">
            <v>88032</v>
          </cell>
          <cell r="R330">
            <v>19920</v>
          </cell>
          <cell r="S330">
            <v>6600</v>
          </cell>
          <cell r="T330">
            <v>0</v>
          </cell>
          <cell r="U330">
            <v>114552</v>
          </cell>
          <cell r="V330" t="str">
            <v>OUI</v>
          </cell>
          <cell r="W330">
            <v>133808.64000000001</v>
          </cell>
          <cell r="X330">
            <v>29481.599999999999</v>
          </cell>
          <cell r="Y330">
            <v>9042</v>
          </cell>
          <cell r="Z330">
            <v>0</v>
          </cell>
          <cell r="AA330">
            <v>1.5200000000000002</v>
          </cell>
          <cell r="AB330">
            <v>1.48</v>
          </cell>
          <cell r="AC330">
            <v>1.37</v>
          </cell>
          <cell r="AF330">
            <v>0</v>
          </cell>
          <cell r="AG330">
            <v>0</v>
          </cell>
          <cell r="AH330">
            <v>1.5200000000000002</v>
          </cell>
          <cell r="AI330">
            <v>1.48</v>
          </cell>
          <cell r="AJ330">
            <v>1.37</v>
          </cell>
          <cell r="AK330">
            <v>0</v>
          </cell>
        </row>
        <row r="331">
          <cell r="D331" t="str">
            <v>FAE-20-00060</v>
          </cell>
          <cell r="E331" t="str">
            <v>060</v>
          </cell>
          <cell r="F331">
            <v>43880</v>
          </cell>
          <cell r="G331">
            <v>2020</v>
          </cell>
          <cell r="H331" t="str">
            <v>CE2137</v>
          </cell>
          <cell r="I331" t="str">
            <v>TUNISIAN AFRICAN BUSINESS</v>
          </cell>
          <cell r="J331" t="str">
            <v>TND</v>
          </cell>
          <cell r="K331">
            <v>74592</v>
          </cell>
          <cell r="L331">
            <v>1</v>
          </cell>
          <cell r="M331">
            <v>74592</v>
          </cell>
          <cell r="N331" t="str">
            <v>OUI</v>
          </cell>
          <cell r="O331" t="str">
            <v>Gabon</v>
          </cell>
          <cell r="P331">
            <v>43906</v>
          </cell>
          <cell r="Q331">
            <v>0</v>
          </cell>
          <cell r="R331">
            <v>50400</v>
          </cell>
          <cell r="S331">
            <v>0</v>
          </cell>
          <cell r="T331">
            <v>0</v>
          </cell>
          <cell r="U331">
            <v>50400</v>
          </cell>
          <cell r="V331" t="str">
            <v>OUI</v>
          </cell>
          <cell r="W331">
            <v>0</v>
          </cell>
          <cell r="X331">
            <v>74592</v>
          </cell>
          <cell r="Y331">
            <v>0</v>
          </cell>
          <cell r="Z331">
            <v>0</v>
          </cell>
          <cell r="AB331">
            <v>1.48</v>
          </cell>
          <cell r="AF331">
            <v>0</v>
          </cell>
          <cell r="AG331">
            <v>0</v>
          </cell>
          <cell r="AH331">
            <v>0</v>
          </cell>
          <cell r="AI331">
            <v>1.48</v>
          </cell>
          <cell r="AJ331">
            <v>0</v>
          </cell>
          <cell r="AK331">
            <v>0</v>
          </cell>
        </row>
        <row r="332">
          <cell r="D332" t="str">
            <v>FAE-20-00061</v>
          </cell>
          <cell r="E332" t="str">
            <v>061</v>
          </cell>
          <cell r="F332">
            <v>43881</v>
          </cell>
          <cell r="G332">
            <v>2020</v>
          </cell>
          <cell r="H332" t="str">
            <v>CE2017</v>
          </cell>
          <cell r="I332" t="str">
            <v>SAHEL INTERNATIONAL TRADE</v>
          </cell>
          <cell r="J332" t="str">
            <v>TND</v>
          </cell>
          <cell r="K332">
            <v>385000</v>
          </cell>
          <cell r="L332">
            <v>1</v>
          </cell>
          <cell r="M332">
            <v>385000</v>
          </cell>
          <cell r="N332" t="str">
            <v>OUI</v>
          </cell>
          <cell r="O332" t="str">
            <v>Niger</v>
          </cell>
          <cell r="P332">
            <v>43894</v>
          </cell>
          <cell r="Q332">
            <v>0</v>
          </cell>
          <cell r="R332">
            <v>308000</v>
          </cell>
          <cell r="S332">
            <v>0</v>
          </cell>
          <cell r="T332">
            <v>0</v>
          </cell>
          <cell r="U332">
            <v>308000</v>
          </cell>
          <cell r="V332" t="str">
            <v>OUI</v>
          </cell>
          <cell r="W332">
            <v>0</v>
          </cell>
          <cell r="X332">
            <v>385000</v>
          </cell>
          <cell r="Y332">
            <v>0</v>
          </cell>
          <cell r="Z332">
            <v>0</v>
          </cell>
          <cell r="AB332">
            <v>1.25</v>
          </cell>
          <cell r="AF332">
            <v>0</v>
          </cell>
          <cell r="AG332">
            <v>0</v>
          </cell>
          <cell r="AH332">
            <v>0</v>
          </cell>
          <cell r="AI332">
            <v>1.25</v>
          </cell>
          <cell r="AJ332">
            <v>0</v>
          </cell>
          <cell r="AK332">
            <v>0</v>
          </cell>
        </row>
        <row r="333">
          <cell r="D333" t="str">
            <v>FAE-20-00062</v>
          </cell>
          <cell r="E333" t="str">
            <v>062</v>
          </cell>
          <cell r="F333">
            <v>43882</v>
          </cell>
          <cell r="G333">
            <v>2020</v>
          </cell>
          <cell r="H333" t="str">
            <v>CE2200</v>
          </cell>
          <cell r="I333" t="str">
            <v>MAMUDOU BAH T/A TEDOUGNAL FARM</v>
          </cell>
          <cell r="J333" t="str">
            <v>USD</v>
          </cell>
          <cell r="K333">
            <v>120574.224</v>
          </cell>
          <cell r="L333">
            <v>2.8439999999999999</v>
          </cell>
          <cell r="M333">
            <v>42396</v>
          </cell>
          <cell r="N333" t="str">
            <v>OUI</v>
          </cell>
          <cell r="O333" t="str">
            <v>Gambie</v>
          </cell>
          <cell r="P333">
            <v>43896</v>
          </cell>
          <cell r="Q333">
            <v>13200</v>
          </cell>
          <cell r="R333">
            <v>57400</v>
          </cell>
          <cell r="S333">
            <v>0</v>
          </cell>
          <cell r="T333">
            <v>0</v>
          </cell>
          <cell r="U333">
            <v>70600</v>
          </cell>
          <cell r="V333" t="str">
            <v>OUI</v>
          </cell>
          <cell r="W333">
            <v>20647.439999999999</v>
          </cell>
          <cell r="X333">
            <v>82436.183999999994</v>
          </cell>
          <cell r="Y333">
            <v>0</v>
          </cell>
          <cell r="Z333">
            <v>0</v>
          </cell>
          <cell r="AA333">
            <v>1.5641999999999998</v>
          </cell>
          <cell r="AB333">
            <v>1.4361704529616723</v>
          </cell>
          <cell r="AF333">
            <v>25337.88</v>
          </cell>
          <cell r="AG333">
            <v>0.3588934844192635</v>
          </cell>
          <cell r="AH333">
            <v>1.2053065155807363</v>
          </cell>
          <cell r="AI333">
            <v>1.0772769685424088</v>
          </cell>
          <cell r="AJ333">
            <v>0</v>
          </cell>
          <cell r="AK333">
            <v>0</v>
          </cell>
        </row>
        <row r="334">
          <cell r="D334" t="str">
            <v>FAE-20-00063</v>
          </cell>
          <cell r="E334" t="str">
            <v>063</v>
          </cell>
          <cell r="F334">
            <v>43883</v>
          </cell>
          <cell r="G334">
            <v>2020</v>
          </cell>
          <cell r="H334" t="str">
            <v>CE2178</v>
          </cell>
          <cell r="I334" t="str">
            <v>ARCADIA</v>
          </cell>
          <cell r="J334" t="str">
            <v>TND</v>
          </cell>
          <cell r="K334">
            <v>42954.8</v>
          </cell>
          <cell r="L334">
            <v>1</v>
          </cell>
          <cell r="M334">
            <v>42954.8</v>
          </cell>
          <cell r="N334" t="str">
            <v>OUI</v>
          </cell>
          <cell r="O334" t="str">
            <v>Canada</v>
          </cell>
          <cell r="P334">
            <v>43921</v>
          </cell>
          <cell r="Q334">
            <v>0</v>
          </cell>
          <cell r="R334">
            <v>14000</v>
          </cell>
          <cell r="S334">
            <v>6356</v>
          </cell>
          <cell r="T334">
            <v>3500</v>
          </cell>
          <cell r="U334">
            <v>23856</v>
          </cell>
          <cell r="V334" t="str">
            <v>OUI</v>
          </cell>
          <cell r="W334">
            <v>0</v>
          </cell>
          <cell r="X334">
            <v>25406.012000000002</v>
          </cell>
          <cell r="Y334">
            <v>6158.4</v>
          </cell>
          <cell r="Z334">
            <v>11390</v>
          </cell>
          <cell r="AB334">
            <v>1.8147151428571431</v>
          </cell>
          <cell r="AC334">
            <v>0.96891126494650714</v>
          </cell>
          <cell r="AD334">
            <v>3.2542857142857144</v>
          </cell>
          <cell r="AF334">
            <v>0</v>
          </cell>
          <cell r="AG334">
            <v>0</v>
          </cell>
          <cell r="AH334">
            <v>0</v>
          </cell>
          <cell r="AI334">
            <v>1.8147151428571431</v>
          </cell>
          <cell r="AJ334">
            <v>0.96891126494650714</v>
          </cell>
          <cell r="AK334">
            <v>3.2542857142857144</v>
          </cell>
        </row>
        <row r="335">
          <cell r="D335" t="str">
            <v>FAE-20-00064</v>
          </cell>
          <cell r="E335" t="str">
            <v>064</v>
          </cell>
          <cell r="F335">
            <v>43884</v>
          </cell>
          <cell r="G335">
            <v>2020</v>
          </cell>
          <cell r="H335" t="str">
            <v>CE2178</v>
          </cell>
          <cell r="I335" t="str">
            <v>ARCADIA</v>
          </cell>
          <cell r="J335" t="str">
            <v>TND</v>
          </cell>
          <cell r="K335">
            <v>33709.5</v>
          </cell>
          <cell r="L335">
            <v>1</v>
          </cell>
          <cell r="M335">
            <v>33709.5</v>
          </cell>
          <cell r="N335" t="str">
            <v>OUI</v>
          </cell>
          <cell r="O335" t="str">
            <v>USA</v>
          </cell>
          <cell r="P335">
            <v>43896</v>
          </cell>
          <cell r="Q335">
            <v>0</v>
          </cell>
          <cell r="R335">
            <v>20430</v>
          </cell>
          <cell r="S335">
            <v>0</v>
          </cell>
          <cell r="T335">
            <v>0</v>
          </cell>
          <cell r="U335">
            <v>20430</v>
          </cell>
          <cell r="V335" t="str">
            <v>OUI</v>
          </cell>
          <cell r="W335">
            <v>0</v>
          </cell>
          <cell r="X335">
            <v>33709.5</v>
          </cell>
          <cell r="Y335">
            <v>0</v>
          </cell>
          <cell r="Z335">
            <v>0</v>
          </cell>
          <cell r="AB335">
            <v>1.65</v>
          </cell>
          <cell r="AF335">
            <v>0</v>
          </cell>
          <cell r="AG335">
            <v>0</v>
          </cell>
          <cell r="AH335">
            <v>0</v>
          </cell>
          <cell r="AI335">
            <v>1.65</v>
          </cell>
          <cell r="AJ335">
            <v>0</v>
          </cell>
          <cell r="AK335">
            <v>0</v>
          </cell>
        </row>
        <row r="336">
          <cell r="D336" t="str">
            <v>FAE-20-00065</v>
          </cell>
          <cell r="E336" t="str">
            <v>065</v>
          </cell>
          <cell r="F336">
            <v>43888</v>
          </cell>
          <cell r="G336">
            <v>2020</v>
          </cell>
          <cell r="H336" t="str">
            <v>CE2178</v>
          </cell>
          <cell r="I336" t="str">
            <v>ARCADIA</v>
          </cell>
          <cell r="J336" t="str">
            <v>TND</v>
          </cell>
          <cell r="K336">
            <v>33709.5</v>
          </cell>
          <cell r="L336">
            <v>1</v>
          </cell>
          <cell r="M336">
            <v>33709.5</v>
          </cell>
          <cell r="N336" t="str">
            <v>OUI</v>
          </cell>
          <cell r="O336" t="str">
            <v>USA</v>
          </cell>
          <cell r="P336">
            <v>43897</v>
          </cell>
          <cell r="Q336">
            <v>0</v>
          </cell>
          <cell r="R336">
            <v>20430</v>
          </cell>
          <cell r="S336">
            <v>0</v>
          </cell>
          <cell r="T336">
            <v>0</v>
          </cell>
          <cell r="U336">
            <v>20430</v>
          </cell>
          <cell r="V336" t="str">
            <v>OUI</v>
          </cell>
          <cell r="W336">
            <v>0</v>
          </cell>
          <cell r="X336">
            <v>33709.5</v>
          </cell>
          <cell r="Y336">
            <v>0</v>
          </cell>
          <cell r="Z336">
            <v>0</v>
          </cell>
          <cell r="AB336">
            <v>1.65</v>
          </cell>
          <cell r="AF336">
            <v>0</v>
          </cell>
          <cell r="AG336">
            <v>0</v>
          </cell>
          <cell r="AH336">
            <v>0</v>
          </cell>
          <cell r="AI336">
            <v>1.65</v>
          </cell>
          <cell r="AJ336">
            <v>0</v>
          </cell>
          <cell r="AK336">
            <v>0</v>
          </cell>
        </row>
        <row r="337">
          <cell r="D337" t="str">
            <v>FAE-20-00066</v>
          </cell>
          <cell r="E337" t="str">
            <v>066</v>
          </cell>
          <cell r="F337">
            <v>43889</v>
          </cell>
          <cell r="G337">
            <v>2020</v>
          </cell>
          <cell r="H337" t="str">
            <v>CE2017</v>
          </cell>
          <cell r="I337" t="str">
            <v>SAHEL INTERNATIONAL TRADE</v>
          </cell>
          <cell r="J337" t="str">
            <v>TND</v>
          </cell>
          <cell r="K337">
            <v>29160</v>
          </cell>
          <cell r="L337">
            <v>1</v>
          </cell>
          <cell r="M337">
            <v>29160</v>
          </cell>
          <cell r="N337" t="str">
            <v>OUI</v>
          </cell>
          <cell r="O337" t="str">
            <v>Ukraine</v>
          </cell>
          <cell r="P337">
            <v>43901</v>
          </cell>
          <cell r="Q337">
            <v>18000</v>
          </cell>
          <cell r="R337">
            <v>0</v>
          </cell>
          <cell r="S337">
            <v>0</v>
          </cell>
          <cell r="T337">
            <v>0</v>
          </cell>
          <cell r="U337">
            <v>18000</v>
          </cell>
          <cell r="V337" t="str">
            <v>OUI</v>
          </cell>
          <cell r="W337">
            <v>29160</v>
          </cell>
          <cell r="X337">
            <v>0</v>
          </cell>
          <cell r="Y337">
            <v>0</v>
          </cell>
          <cell r="Z337">
            <v>0</v>
          </cell>
          <cell r="AA337">
            <v>1.62</v>
          </cell>
          <cell r="AF337">
            <v>0</v>
          </cell>
          <cell r="AG337">
            <v>0</v>
          </cell>
          <cell r="AH337">
            <v>1.62</v>
          </cell>
          <cell r="AI337">
            <v>0</v>
          </cell>
          <cell r="AJ337">
            <v>0</v>
          </cell>
          <cell r="AK337">
            <v>0</v>
          </cell>
        </row>
        <row r="338">
          <cell r="D338" t="str">
            <v>FAE-20-00067</v>
          </cell>
          <cell r="E338" t="str">
            <v>067</v>
          </cell>
          <cell r="F338">
            <v>43889</v>
          </cell>
          <cell r="G338">
            <v>2020</v>
          </cell>
          <cell r="H338" t="str">
            <v>CE2017</v>
          </cell>
          <cell r="I338" t="str">
            <v>SAHEL INTERNATIONAL TRADE</v>
          </cell>
          <cell r="J338" t="str">
            <v>TND</v>
          </cell>
          <cell r="K338">
            <v>347200</v>
          </cell>
          <cell r="L338">
            <v>1</v>
          </cell>
          <cell r="M338">
            <v>347200</v>
          </cell>
          <cell r="N338" t="str">
            <v>OUI</v>
          </cell>
          <cell r="O338" t="str">
            <v>Niger</v>
          </cell>
          <cell r="P338">
            <v>43927</v>
          </cell>
          <cell r="Q338">
            <v>0</v>
          </cell>
          <cell r="R338">
            <v>0</v>
          </cell>
          <cell r="S338">
            <v>280000</v>
          </cell>
          <cell r="T338">
            <v>0</v>
          </cell>
          <cell r="U338">
            <v>280000</v>
          </cell>
          <cell r="V338" t="str">
            <v>OUI</v>
          </cell>
          <cell r="W338">
            <v>0</v>
          </cell>
          <cell r="X338">
            <v>0</v>
          </cell>
          <cell r="Y338">
            <v>347200</v>
          </cell>
          <cell r="Z338">
            <v>0</v>
          </cell>
          <cell r="AC338">
            <v>1.24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1.24</v>
          </cell>
          <cell r="AK338">
            <v>0</v>
          </cell>
        </row>
        <row r="339">
          <cell r="D339" t="str">
            <v>FAE-20-00068</v>
          </cell>
          <cell r="E339" t="str">
            <v>068</v>
          </cell>
          <cell r="F339">
            <v>43896</v>
          </cell>
          <cell r="G339">
            <v>2020</v>
          </cell>
          <cell r="H339" t="str">
            <v>CE2165</v>
          </cell>
          <cell r="I339" t="str">
            <v>ANGSTREM TRADING</v>
          </cell>
          <cell r="J339" t="str">
            <v>USD</v>
          </cell>
          <cell r="K339">
            <v>39247.199999999997</v>
          </cell>
          <cell r="L339">
            <v>2.8439999999999999</v>
          </cell>
          <cell r="M339">
            <v>13800</v>
          </cell>
          <cell r="N339" t="str">
            <v>OUI</v>
          </cell>
          <cell r="O339" t="str">
            <v>Russie</v>
          </cell>
          <cell r="P339">
            <v>43896</v>
          </cell>
          <cell r="Q339">
            <v>20000</v>
          </cell>
          <cell r="R339">
            <v>0</v>
          </cell>
          <cell r="S339">
            <v>0</v>
          </cell>
          <cell r="T339">
            <v>0</v>
          </cell>
          <cell r="U339">
            <v>20000</v>
          </cell>
          <cell r="V339" t="str">
            <v>OUI</v>
          </cell>
          <cell r="W339">
            <v>39247.199999999997</v>
          </cell>
          <cell r="X339">
            <v>0</v>
          </cell>
          <cell r="Y339">
            <v>0</v>
          </cell>
          <cell r="Z339">
            <v>0</v>
          </cell>
          <cell r="AA339">
            <v>1.9623599999999999</v>
          </cell>
          <cell r="AF339">
            <v>4915</v>
          </cell>
          <cell r="AG339">
            <v>0.24575</v>
          </cell>
          <cell r="AH339">
            <v>1.71661</v>
          </cell>
          <cell r="AI339">
            <v>0</v>
          </cell>
          <cell r="AJ339">
            <v>0</v>
          </cell>
          <cell r="AK339">
            <v>0</v>
          </cell>
        </row>
        <row r="340">
          <cell r="D340" t="str">
            <v>FAE-20-00069</v>
          </cell>
          <cell r="E340" t="str">
            <v>069</v>
          </cell>
          <cell r="F340">
            <v>43889</v>
          </cell>
          <cell r="G340">
            <v>2020</v>
          </cell>
          <cell r="H340" t="str">
            <v>CE2165</v>
          </cell>
          <cell r="I340" t="str">
            <v>ANGSTREM TRADING</v>
          </cell>
          <cell r="J340" t="str">
            <v>USD</v>
          </cell>
          <cell r="K340">
            <v>75220.81</v>
          </cell>
          <cell r="L340">
            <v>2.8278500000000002</v>
          </cell>
          <cell r="M340">
            <v>26599.999999999996</v>
          </cell>
          <cell r="N340" t="str">
            <v>OUI</v>
          </cell>
          <cell r="O340" t="str">
            <v>Russie</v>
          </cell>
          <cell r="P340">
            <v>43903</v>
          </cell>
          <cell r="Q340">
            <v>40000</v>
          </cell>
          <cell r="R340">
            <v>0</v>
          </cell>
          <cell r="S340">
            <v>0</v>
          </cell>
          <cell r="T340">
            <v>0</v>
          </cell>
          <cell r="U340">
            <v>40000</v>
          </cell>
          <cell r="V340" t="str">
            <v>OUI</v>
          </cell>
          <cell r="W340">
            <v>75220.810000000012</v>
          </cell>
          <cell r="X340">
            <v>0</v>
          </cell>
          <cell r="Y340">
            <v>0</v>
          </cell>
          <cell r="Z340">
            <v>0</v>
          </cell>
          <cell r="AA340">
            <v>1.8805202500000002</v>
          </cell>
          <cell r="AF340">
            <v>8645.5319999999992</v>
          </cell>
          <cell r="AG340">
            <v>0.21613829999999998</v>
          </cell>
          <cell r="AH340">
            <v>1.6643819500000003</v>
          </cell>
          <cell r="AI340">
            <v>0</v>
          </cell>
          <cell r="AJ340">
            <v>0</v>
          </cell>
          <cell r="AK340">
            <v>0</v>
          </cell>
        </row>
        <row r="341">
          <cell r="D341" t="str">
            <v>FAE-20-00070</v>
          </cell>
          <cell r="E341" t="str">
            <v>070</v>
          </cell>
          <cell r="F341">
            <v>43901</v>
          </cell>
          <cell r="G341">
            <v>2020</v>
          </cell>
          <cell r="H341" t="str">
            <v>CE2137</v>
          </cell>
          <cell r="I341" t="str">
            <v>TUNISIAN AFRICAN BUSINESS</v>
          </cell>
          <cell r="J341" t="str">
            <v>TND</v>
          </cell>
          <cell r="K341">
            <v>90432</v>
          </cell>
          <cell r="L341">
            <v>1</v>
          </cell>
          <cell r="M341">
            <v>90432</v>
          </cell>
          <cell r="N341" t="str">
            <v>OUI</v>
          </cell>
          <cell r="O341" t="str">
            <v>Gambie</v>
          </cell>
          <cell r="P341">
            <v>43907</v>
          </cell>
          <cell r="Q341">
            <v>57600</v>
          </cell>
          <cell r="R341">
            <v>0</v>
          </cell>
          <cell r="S341">
            <v>0</v>
          </cell>
          <cell r="T341">
            <v>0</v>
          </cell>
          <cell r="U341">
            <v>57600</v>
          </cell>
          <cell r="V341" t="str">
            <v>OUI</v>
          </cell>
          <cell r="W341">
            <v>90432</v>
          </cell>
          <cell r="X341">
            <v>0</v>
          </cell>
          <cell r="Y341">
            <v>0</v>
          </cell>
          <cell r="Z341">
            <v>0</v>
          </cell>
          <cell r="AA341">
            <v>1.57</v>
          </cell>
          <cell r="AF341">
            <v>0</v>
          </cell>
          <cell r="AG341">
            <v>0</v>
          </cell>
          <cell r="AH341">
            <v>1.57</v>
          </cell>
          <cell r="AI341">
            <v>0</v>
          </cell>
          <cell r="AJ341">
            <v>0</v>
          </cell>
          <cell r="AK341">
            <v>0</v>
          </cell>
        </row>
        <row r="342">
          <cell r="D342" t="str">
            <v>FAE-20-00071</v>
          </cell>
          <cell r="E342" t="str">
            <v>071</v>
          </cell>
          <cell r="F342">
            <v>43901</v>
          </cell>
          <cell r="G342">
            <v>2020</v>
          </cell>
          <cell r="H342" t="str">
            <v>CE2137</v>
          </cell>
          <cell r="I342" t="str">
            <v>TUNISIAN AFRICAN BUSINESS</v>
          </cell>
          <cell r="J342" t="str">
            <v>TND</v>
          </cell>
          <cell r="K342">
            <v>144152.4</v>
          </cell>
          <cell r="L342">
            <v>1</v>
          </cell>
          <cell r="M342">
            <v>144152.4</v>
          </cell>
          <cell r="N342" t="str">
            <v>OUI</v>
          </cell>
          <cell r="O342" t="str">
            <v>Sénégal</v>
          </cell>
          <cell r="P342">
            <v>43972</v>
          </cell>
          <cell r="Q342">
            <v>0</v>
          </cell>
          <cell r="R342">
            <v>110040</v>
          </cell>
          <cell r="S342">
            <v>0</v>
          </cell>
          <cell r="T342">
            <v>0</v>
          </cell>
          <cell r="U342">
            <v>110040</v>
          </cell>
          <cell r="V342" t="str">
            <v>OUI</v>
          </cell>
          <cell r="W342">
            <v>0</v>
          </cell>
          <cell r="X342">
            <v>144152.4</v>
          </cell>
          <cell r="Y342">
            <v>0</v>
          </cell>
          <cell r="Z342">
            <v>0</v>
          </cell>
          <cell r="AB342">
            <v>1.31</v>
          </cell>
          <cell r="AF342">
            <v>0</v>
          </cell>
          <cell r="AG342">
            <v>0</v>
          </cell>
          <cell r="AH342">
            <v>0</v>
          </cell>
          <cell r="AI342">
            <v>1.31</v>
          </cell>
          <cell r="AJ342">
            <v>0</v>
          </cell>
          <cell r="AK342">
            <v>0</v>
          </cell>
        </row>
        <row r="343">
          <cell r="D343" t="str">
            <v>FAE-20-00072</v>
          </cell>
          <cell r="E343" t="str">
            <v>072</v>
          </cell>
          <cell r="F343">
            <v>43901</v>
          </cell>
          <cell r="G343">
            <v>2020</v>
          </cell>
          <cell r="H343" t="str">
            <v>CE2164</v>
          </cell>
          <cell r="I343" t="str">
            <v>STE MEDILIFE IMPORT &amp; EXPORT</v>
          </cell>
          <cell r="J343" t="str">
            <v>TND</v>
          </cell>
          <cell r="K343">
            <v>33012</v>
          </cell>
          <cell r="L343">
            <v>1</v>
          </cell>
          <cell r="M343">
            <v>33012</v>
          </cell>
          <cell r="N343" t="str">
            <v>ANNULEE</v>
          </cell>
          <cell r="O343" t="str">
            <v>ANNULEE</v>
          </cell>
          <cell r="P343" t="str">
            <v>ANNULEE</v>
          </cell>
          <cell r="Q343">
            <v>22008</v>
          </cell>
          <cell r="R343">
            <v>0</v>
          </cell>
          <cell r="S343">
            <v>0</v>
          </cell>
          <cell r="T343">
            <v>0</v>
          </cell>
          <cell r="U343">
            <v>22008</v>
          </cell>
          <cell r="V343" t="str">
            <v>ANNULEE</v>
          </cell>
          <cell r="AF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D344" t="str">
            <v>FAE-20-00073</v>
          </cell>
          <cell r="E344" t="str">
            <v>073</v>
          </cell>
          <cell r="F344">
            <v>43901</v>
          </cell>
          <cell r="G344">
            <v>2020</v>
          </cell>
          <cell r="H344" t="str">
            <v>CE2168</v>
          </cell>
          <cell r="I344" t="str">
            <v>STE OMEGA TRADING</v>
          </cell>
          <cell r="J344" t="str">
            <v>TND</v>
          </cell>
          <cell r="K344">
            <v>29472</v>
          </cell>
          <cell r="L344">
            <v>1</v>
          </cell>
          <cell r="M344">
            <v>29472</v>
          </cell>
          <cell r="N344" t="str">
            <v>OUI</v>
          </cell>
          <cell r="O344" t="str">
            <v>Togo</v>
          </cell>
          <cell r="P344">
            <v>43948</v>
          </cell>
          <cell r="Q344">
            <v>18600</v>
          </cell>
          <cell r="R344">
            <v>0</v>
          </cell>
          <cell r="S344">
            <v>0</v>
          </cell>
          <cell r="T344">
            <v>0</v>
          </cell>
          <cell r="U344">
            <v>18600</v>
          </cell>
          <cell r="V344" t="str">
            <v>OUI</v>
          </cell>
          <cell r="W344">
            <v>29472</v>
          </cell>
          <cell r="X344">
            <v>0</v>
          </cell>
          <cell r="Y344">
            <v>0</v>
          </cell>
          <cell r="Z344">
            <v>0</v>
          </cell>
          <cell r="AA344">
            <v>1.584516129032258</v>
          </cell>
          <cell r="AF344">
            <v>0</v>
          </cell>
          <cell r="AG344">
            <v>0</v>
          </cell>
          <cell r="AH344">
            <v>1.584516129032258</v>
          </cell>
          <cell r="AI344">
            <v>0</v>
          </cell>
          <cell r="AJ344">
            <v>0</v>
          </cell>
          <cell r="AK344">
            <v>0</v>
          </cell>
        </row>
        <row r="345">
          <cell r="D345" t="str">
            <v>FAE-20-00074</v>
          </cell>
          <cell r="E345" t="str">
            <v>074</v>
          </cell>
          <cell r="F345">
            <v>43901</v>
          </cell>
          <cell r="G345">
            <v>2020</v>
          </cell>
          <cell r="H345" t="str">
            <v>CE2001</v>
          </cell>
          <cell r="I345" t="str">
            <v>STE DE COMMERCE INTERNATIONAL</v>
          </cell>
          <cell r="J345" t="str">
            <v>TND</v>
          </cell>
          <cell r="K345">
            <v>69440</v>
          </cell>
          <cell r="L345">
            <v>1</v>
          </cell>
          <cell r="M345">
            <v>69440</v>
          </cell>
          <cell r="N345" t="str">
            <v>ANNULEE</v>
          </cell>
          <cell r="O345" t="str">
            <v>ANNULEE</v>
          </cell>
          <cell r="P345" t="str">
            <v>ANNULEE</v>
          </cell>
          <cell r="Q345">
            <v>0</v>
          </cell>
          <cell r="R345">
            <v>21000</v>
          </cell>
          <cell r="S345">
            <v>28000</v>
          </cell>
          <cell r="T345">
            <v>0</v>
          </cell>
          <cell r="U345">
            <v>49000</v>
          </cell>
          <cell r="V345" t="str">
            <v>ANNULEE</v>
          </cell>
          <cell r="AF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</row>
        <row r="346">
          <cell r="D346" t="str">
            <v>FAE-20-00075</v>
          </cell>
          <cell r="E346" t="str">
            <v>075</v>
          </cell>
          <cell r="F346">
            <v>43901</v>
          </cell>
          <cell r="G346">
            <v>2020</v>
          </cell>
          <cell r="H346" t="str">
            <v>CE2001</v>
          </cell>
          <cell r="I346" t="str">
            <v>STE DE COMMERCE INTERNATIONAL</v>
          </cell>
          <cell r="J346" t="str">
            <v>TND</v>
          </cell>
          <cell r="K346">
            <v>37310</v>
          </cell>
          <cell r="L346">
            <v>1</v>
          </cell>
          <cell r="M346">
            <v>37310</v>
          </cell>
          <cell r="N346" t="str">
            <v>OUI</v>
          </cell>
          <cell r="O346" t="str">
            <v>Gabon</v>
          </cell>
          <cell r="P346">
            <v>43967</v>
          </cell>
          <cell r="Q346">
            <v>0</v>
          </cell>
          <cell r="R346">
            <v>0</v>
          </cell>
          <cell r="S346">
            <v>26000</v>
          </cell>
          <cell r="T346">
            <v>0</v>
          </cell>
          <cell r="U346">
            <v>26000</v>
          </cell>
          <cell r="V346" t="str">
            <v>OUI</v>
          </cell>
          <cell r="W346">
            <v>0</v>
          </cell>
          <cell r="X346">
            <v>0</v>
          </cell>
          <cell r="Y346">
            <v>37310</v>
          </cell>
          <cell r="Z346">
            <v>0</v>
          </cell>
          <cell r="AC346">
            <v>1.4350000000000001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1.4350000000000001</v>
          </cell>
          <cell r="AK346">
            <v>0</v>
          </cell>
        </row>
        <row r="347">
          <cell r="D347" t="str">
            <v>FAE-20-00076</v>
          </cell>
          <cell r="E347" t="str">
            <v>076</v>
          </cell>
          <cell r="F347">
            <v>43901</v>
          </cell>
          <cell r="G347">
            <v>2020</v>
          </cell>
          <cell r="H347" t="str">
            <v>CE2001</v>
          </cell>
          <cell r="I347" t="str">
            <v>STE DE COMMERCE INTERNATIONAL</v>
          </cell>
          <cell r="J347" t="str">
            <v>TND</v>
          </cell>
          <cell r="K347">
            <v>62539.8</v>
          </cell>
          <cell r="L347">
            <v>1</v>
          </cell>
          <cell r="M347">
            <v>62539.8</v>
          </cell>
          <cell r="N347" t="str">
            <v>OUI</v>
          </cell>
          <cell r="O347" t="str">
            <v>Libéria</v>
          </cell>
          <cell r="P347">
            <v>43967</v>
          </cell>
          <cell r="Q347">
            <v>0</v>
          </cell>
          <cell r="R347">
            <v>38160</v>
          </cell>
          <cell r="S347">
            <v>2400</v>
          </cell>
          <cell r="T347">
            <v>600</v>
          </cell>
          <cell r="U347">
            <v>41160</v>
          </cell>
          <cell r="V347" t="str">
            <v>OUI</v>
          </cell>
          <cell r="W347">
            <v>0</v>
          </cell>
          <cell r="X347">
            <v>57016.800000000003</v>
          </cell>
          <cell r="Y347">
            <v>3288</v>
          </cell>
          <cell r="Z347">
            <v>2235</v>
          </cell>
          <cell r="AB347">
            <v>1.4941509433962266</v>
          </cell>
          <cell r="AC347">
            <v>1.37</v>
          </cell>
          <cell r="AD347">
            <v>3.7250000000000001</v>
          </cell>
          <cell r="AF347">
            <v>0</v>
          </cell>
          <cell r="AG347">
            <v>0</v>
          </cell>
          <cell r="AH347">
            <v>0</v>
          </cell>
          <cell r="AI347">
            <v>1.4941509433962266</v>
          </cell>
          <cell r="AJ347">
            <v>1.37</v>
          </cell>
          <cell r="AK347">
            <v>3.7250000000000001</v>
          </cell>
        </row>
        <row r="348">
          <cell r="D348" t="str">
            <v>FAE-20-00077</v>
          </cell>
          <cell r="E348" t="str">
            <v>077</v>
          </cell>
          <cell r="F348">
            <v>43901</v>
          </cell>
          <cell r="G348">
            <v>2020</v>
          </cell>
          <cell r="H348" t="str">
            <v>CE2165</v>
          </cell>
          <cell r="I348" t="str">
            <v>ANGSTREM TRADING</v>
          </cell>
          <cell r="J348" t="str">
            <v>USD</v>
          </cell>
          <cell r="K348">
            <v>39487.32</v>
          </cell>
          <cell r="L348">
            <v>2.8614000000000002</v>
          </cell>
          <cell r="M348">
            <v>13800</v>
          </cell>
          <cell r="N348" t="str">
            <v>OUI</v>
          </cell>
          <cell r="O348" t="str">
            <v>Russie</v>
          </cell>
          <cell r="P348">
            <v>43909</v>
          </cell>
          <cell r="Q348">
            <v>20000</v>
          </cell>
          <cell r="R348">
            <v>0</v>
          </cell>
          <cell r="S348">
            <v>0</v>
          </cell>
          <cell r="T348">
            <v>0</v>
          </cell>
          <cell r="U348">
            <v>20000</v>
          </cell>
          <cell r="V348" t="str">
            <v>OUI</v>
          </cell>
          <cell r="W348">
            <v>39487.32</v>
          </cell>
          <cell r="X348">
            <v>0</v>
          </cell>
          <cell r="Y348">
            <v>0</v>
          </cell>
          <cell r="Z348">
            <v>0</v>
          </cell>
          <cell r="AA348">
            <v>1.9743660000000001</v>
          </cell>
          <cell r="AF348">
            <v>4787.34</v>
          </cell>
          <cell r="AG348">
            <v>0.239367</v>
          </cell>
          <cell r="AH348">
            <v>1.7349990000000002</v>
          </cell>
          <cell r="AI348">
            <v>0</v>
          </cell>
          <cell r="AJ348">
            <v>0</v>
          </cell>
          <cell r="AK348">
            <v>0</v>
          </cell>
        </row>
        <row r="349">
          <cell r="D349" t="str">
            <v>FAE-20-00078</v>
          </cell>
          <cell r="E349" t="str">
            <v>078</v>
          </cell>
          <cell r="F349">
            <v>43901</v>
          </cell>
          <cell r="G349">
            <v>2020</v>
          </cell>
          <cell r="H349" t="str">
            <v>CE2154</v>
          </cell>
          <cell r="I349" t="str">
            <v>SODIFRAM SAS</v>
          </cell>
          <cell r="J349" t="str">
            <v>EUR</v>
          </cell>
          <cell r="K349">
            <v>51561.925000000003</v>
          </cell>
          <cell r="L349">
            <v>3.1566000000000001</v>
          </cell>
          <cell r="M349">
            <v>16334.640119115504</v>
          </cell>
          <cell r="N349" t="str">
            <v>OUI</v>
          </cell>
          <cell r="O349" t="str">
            <v>Mayotte</v>
          </cell>
          <cell r="P349">
            <v>43938</v>
          </cell>
          <cell r="Q349">
            <v>0</v>
          </cell>
          <cell r="R349">
            <v>18336</v>
          </cell>
          <cell r="S349">
            <v>9000</v>
          </cell>
          <cell r="T349">
            <v>0</v>
          </cell>
          <cell r="U349">
            <v>27336</v>
          </cell>
          <cell r="V349" t="str">
            <v>OUI</v>
          </cell>
          <cell r="W349">
            <v>0</v>
          </cell>
          <cell r="X349">
            <v>37830.714624</v>
          </cell>
          <cell r="Y349">
            <v>13731.21</v>
          </cell>
          <cell r="Z349">
            <v>0</v>
          </cell>
          <cell r="AB349">
            <v>2.0631934240837695</v>
          </cell>
          <cell r="AC349">
            <v>1.52569</v>
          </cell>
          <cell r="AF349">
            <v>10332.09</v>
          </cell>
          <cell r="AG349">
            <v>0.37796641791044777</v>
          </cell>
          <cell r="AH349">
            <v>0</v>
          </cell>
          <cell r="AI349">
            <v>1.6852270061733217</v>
          </cell>
          <cell r="AJ349">
            <v>1.1477235820895522</v>
          </cell>
          <cell r="AK349">
            <v>0</v>
          </cell>
        </row>
        <row r="350">
          <cell r="D350" t="str">
            <v>FAE-20-00079</v>
          </cell>
          <cell r="E350" t="str">
            <v>079</v>
          </cell>
          <cell r="F350">
            <v>43901</v>
          </cell>
          <cell r="G350">
            <v>2020</v>
          </cell>
          <cell r="H350" t="str">
            <v>CE2079</v>
          </cell>
          <cell r="I350" t="str">
            <v>BAH MAMADOU SALIOU</v>
          </cell>
          <cell r="J350" t="str">
            <v>EUR</v>
          </cell>
          <cell r="K350">
            <v>118917.931</v>
          </cell>
          <cell r="L350">
            <v>3.1547000000000001</v>
          </cell>
          <cell r="M350">
            <v>37695.48007734491</v>
          </cell>
          <cell r="N350" t="str">
            <v>OUI</v>
          </cell>
          <cell r="O350" t="str">
            <v>Guinée</v>
          </cell>
          <cell r="P350">
            <v>43966</v>
          </cell>
          <cell r="Q350">
            <v>0</v>
          </cell>
          <cell r="R350">
            <v>47208</v>
          </cell>
          <cell r="S350">
            <v>23000</v>
          </cell>
          <cell r="T350">
            <v>0</v>
          </cell>
          <cell r="U350">
            <v>70208</v>
          </cell>
          <cell r="V350" t="str">
            <v>OUI</v>
          </cell>
          <cell r="W350">
            <v>0</v>
          </cell>
          <cell r="X350">
            <v>64783.278756000007</v>
          </cell>
          <cell r="Y350">
            <v>33376.726000000002</v>
          </cell>
          <cell r="Z350">
            <v>0</v>
          </cell>
          <cell r="AB350">
            <v>1.3722945000000002</v>
          </cell>
          <cell r="AC350">
            <v>1.4511620000000001</v>
          </cell>
          <cell r="AF350">
            <v>25499.989000000001</v>
          </cell>
          <cell r="AG350">
            <v>0.36320631551959892</v>
          </cell>
          <cell r="AH350">
            <v>0</v>
          </cell>
          <cell r="AI350">
            <v>1.0090881844804014</v>
          </cell>
          <cell r="AJ350">
            <v>1.0879556844804013</v>
          </cell>
          <cell r="AK350">
            <v>0</v>
          </cell>
        </row>
        <row r="351">
          <cell r="D351" t="str">
            <v>FAE-20-00080</v>
          </cell>
          <cell r="E351" t="str">
            <v>080</v>
          </cell>
          <cell r="F351">
            <v>43901</v>
          </cell>
          <cell r="G351">
            <v>2020</v>
          </cell>
          <cell r="H351" t="str">
            <v>CE2200</v>
          </cell>
          <cell r="I351" t="str">
            <v>MAMUDOU BAH T/A TEDOUGNAL FARM</v>
          </cell>
          <cell r="J351" t="str">
            <v>USD</v>
          </cell>
          <cell r="K351">
            <v>150532.302</v>
          </cell>
          <cell r="L351">
            <v>2.8614000000000002</v>
          </cell>
          <cell r="M351">
            <v>52607.919899349967</v>
          </cell>
          <cell r="N351" t="str">
            <v>OUI</v>
          </cell>
          <cell r="O351" t="str">
            <v>Gambie</v>
          </cell>
          <cell r="P351">
            <v>43908</v>
          </cell>
          <cell r="Q351">
            <v>19200</v>
          </cell>
          <cell r="R351">
            <v>68808</v>
          </cell>
          <cell r="S351">
            <v>0</v>
          </cell>
          <cell r="T351">
            <v>0</v>
          </cell>
          <cell r="U351">
            <v>88008</v>
          </cell>
          <cell r="V351" t="str">
            <v>OUI</v>
          </cell>
          <cell r="W351">
            <v>30216.383999999998</v>
          </cell>
          <cell r="X351">
            <v>96852.438288000005</v>
          </cell>
          <cell r="Y351">
            <v>0</v>
          </cell>
          <cell r="Z351">
            <v>0</v>
          </cell>
          <cell r="AA351">
            <v>1.5737699999999999</v>
          </cell>
          <cell r="AB351">
            <v>1.4075752570631324</v>
          </cell>
          <cell r="AF351">
            <v>28678.14</v>
          </cell>
          <cell r="AG351">
            <v>0.32585833106081263</v>
          </cell>
          <cell r="AH351">
            <v>1.2479116689391874</v>
          </cell>
          <cell r="AI351">
            <v>1.0817169260023198</v>
          </cell>
          <cell r="AJ351">
            <v>0</v>
          </cell>
          <cell r="AK351">
            <v>0</v>
          </cell>
        </row>
        <row r="352">
          <cell r="D352" t="str">
            <v>FAE-20-00081</v>
          </cell>
          <cell r="E352" t="str">
            <v>081</v>
          </cell>
          <cell r="F352">
            <v>43901</v>
          </cell>
          <cell r="G352">
            <v>2020</v>
          </cell>
          <cell r="H352" t="str">
            <v>CE2229</v>
          </cell>
          <cell r="I352" t="str">
            <v>SOPALIM</v>
          </cell>
          <cell r="J352" t="str">
            <v>EUR</v>
          </cell>
          <cell r="N352" t="str">
            <v>ANNULEE</v>
          </cell>
          <cell r="O352" t="str">
            <v>ANNULEE</v>
          </cell>
          <cell r="P352" t="str">
            <v>ANNULEE</v>
          </cell>
          <cell r="Q352">
            <v>0</v>
          </cell>
          <cell r="R352">
            <v>12288</v>
          </cell>
          <cell r="S352">
            <v>6000</v>
          </cell>
          <cell r="T352">
            <v>1860</v>
          </cell>
          <cell r="U352">
            <v>20148</v>
          </cell>
          <cell r="V352" t="str">
            <v>ANNULEE</v>
          </cell>
          <cell r="AF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D353" t="str">
            <v>FAE-20-00082</v>
          </cell>
          <cell r="E353" t="str">
            <v>082</v>
          </cell>
          <cell r="F353">
            <v>43901</v>
          </cell>
          <cell r="G353">
            <v>2020</v>
          </cell>
          <cell r="H353" t="str">
            <v>CE2231</v>
          </cell>
          <cell r="I353" t="str">
            <v>ADJA KHADY FOOD DISTRIBUTORS</v>
          </cell>
          <cell r="J353" t="str">
            <v>USD</v>
          </cell>
          <cell r="K353">
            <v>44658.375</v>
          </cell>
          <cell r="L353">
            <v>2.9155000000000002</v>
          </cell>
          <cell r="M353">
            <v>15317.569885096895</v>
          </cell>
          <cell r="N353" t="str">
            <v>OUI</v>
          </cell>
          <cell r="O353" t="str">
            <v>USA</v>
          </cell>
          <cell r="P353">
            <v>43971</v>
          </cell>
          <cell r="Q353">
            <v>0</v>
          </cell>
          <cell r="R353">
            <v>22008</v>
          </cell>
          <cell r="S353">
            <v>0</v>
          </cell>
          <cell r="T353">
            <v>0</v>
          </cell>
          <cell r="U353">
            <v>22008</v>
          </cell>
          <cell r="V353" t="str">
            <v>OUI</v>
          </cell>
          <cell r="W353">
            <v>0</v>
          </cell>
          <cell r="X353">
            <v>44658.369503999995</v>
          </cell>
          <cell r="Y353">
            <v>0</v>
          </cell>
          <cell r="Z353">
            <v>0</v>
          </cell>
          <cell r="AB353">
            <v>2.0291879999999995</v>
          </cell>
          <cell r="AF353">
            <v>8071.6040000000003</v>
          </cell>
          <cell r="AG353">
            <v>0.36675772446383137</v>
          </cell>
          <cell r="AH353">
            <v>0</v>
          </cell>
          <cell r="AI353">
            <v>1.6624302755361682</v>
          </cell>
          <cell r="AJ353">
            <v>0</v>
          </cell>
          <cell r="AK353">
            <v>0</v>
          </cell>
        </row>
        <row r="354">
          <cell r="D354" t="str">
            <v>FAE-20-00083</v>
          </cell>
          <cell r="E354" t="str">
            <v>083</v>
          </cell>
          <cell r="F354">
            <v>43901</v>
          </cell>
          <cell r="G354">
            <v>2020</v>
          </cell>
          <cell r="H354" t="str">
            <v>CE2165</v>
          </cell>
          <cell r="I354" t="str">
            <v>ANGSTREM TRADING</v>
          </cell>
          <cell r="J354" t="str">
            <v>USD</v>
          </cell>
          <cell r="K354">
            <v>77376.740000000005</v>
          </cell>
          <cell r="L354">
            <v>2.9089</v>
          </cell>
          <cell r="M354">
            <v>26600</v>
          </cell>
          <cell r="N354" t="str">
            <v>OUI</v>
          </cell>
          <cell r="O354" t="str">
            <v>Russie</v>
          </cell>
          <cell r="P354">
            <v>43917</v>
          </cell>
          <cell r="Q354">
            <v>40000</v>
          </cell>
          <cell r="R354">
            <v>0</v>
          </cell>
          <cell r="S354">
            <v>0</v>
          </cell>
          <cell r="T354">
            <v>0</v>
          </cell>
          <cell r="U354">
            <v>40000</v>
          </cell>
          <cell r="V354" t="str">
            <v>OUI</v>
          </cell>
          <cell r="W354">
            <v>77376.740000000005</v>
          </cell>
          <cell r="X354">
            <v>0</v>
          </cell>
          <cell r="Y354">
            <v>0</v>
          </cell>
          <cell r="Z354">
            <v>0</v>
          </cell>
          <cell r="AA354">
            <v>1.9344185</v>
          </cell>
          <cell r="AF354">
            <v>8607.1119999999992</v>
          </cell>
          <cell r="AG354">
            <v>0.21517779999999997</v>
          </cell>
          <cell r="AH354">
            <v>1.7192407000000001</v>
          </cell>
          <cell r="AI354">
            <v>0</v>
          </cell>
          <cell r="AJ354">
            <v>0</v>
          </cell>
          <cell r="AK354">
            <v>0</v>
          </cell>
        </row>
        <row r="355">
          <cell r="D355" t="str">
            <v>FAE-20-00084</v>
          </cell>
          <cell r="E355" t="str">
            <v>084</v>
          </cell>
          <cell r="F355">
            <v>43901</v>
          </cell>
          <cell r="G355">
            <v>2020</v>
          </cell>
          <cell r="H355" t="str">
            <v>CE2123</v>
          </cell>
          <cell r="I355" t="str">
            <v>STE AL MAJMOUA MOTTAHIDA</v>
          </cell>
          <cell r="J355" t="str">
            <v>USD</v>
          </cell>
          <cell r="K355">
            <v>447818.25</v>
          </cell>
          <cell r="L355">
            <v>2.8984999999999999</v>
          </cell>
          <cell r="M355">
            <v>154500</v>
          </cell>
          <cell r="N355" t="str">
            <v>OUI</v>
          </cell>
          <cell r="O355" t="str">
            <v>Libye</v>
          </cell>
          <cell r="P355">
            <v>43960</v>
          </cell>
          <cell r="Q355">
            <v>0</v>
          </cell>
          <cell r="R355">
            <v>243360</v>
          </cell>
          <cell r="S355">
            <v>24000</v>
          </cell>
          <cell r="T355">
            <v>0</v>
          </cell>
          <cell r="U355">
            <v>267360</v>
          </cell>
          <cell r="V355" t="str">
            <v>OUI</v>
          </cell>
          <cell r="W355">
            <v>0</v>
          </cell>
          <cell r="X355">
            <v>373850.84879999998</v>
          </cell>
          <cell r="Y355">
            <v>36868.920000000013</v>
          </cell>
          <cell r="Z355">
            <v>0</v>
          </cell>
          <cell r="AB355">
            <v>1.5362049999999998</v>
          </cell>
          <cell r="AC355">
            <v>1.5362050000000005</v>
          </cell>
          <cell r="AF355">
            <v>46481.4</v>
          </cell>
          <cell r="AG355">
            <v>0.1738532315978456</v>
          </cell>
          <cell r="AH355">
            <v>0</v>
          </cell>
          <cell r="AI355">
            <v>1.3623517684021542</v>
          </cell>
          <cell r="AJ355">
            <v>1.3623517684021549</v>
          </cell>
          <cell r="AK355">
            <v>0</v>
          </cell>
        </row>
        <row r="356">
          <cell r="D356" t="str">
            <v>FAE-20-00085</v>
          </cell>
          <cell r="E356" t="str">
            <v>085</v>
          </cell>
          <cell r="F356">
            <v>43901</v>
          </cell>
          <cell r="G356">
            <v>2020</v>
          </cell>
          <cell r="H356" t="str">
            <v>CE2001</v>
          </cell>
          <cell r="I356" t="str">
            <v>STE DE COMMERCE INTERNATIONAL</v>
          </cell>
          <cell r="J356" t="str">
            <v>TND</v>
          </cell>
          <cell r="K356">
            <v>105588</v>
          </cell>
          <cell r="L356">
            <v>1</v>
          </cell>
          <cell r="M356">
            <v>105588</v>
          </cell>
          <cell r="N356" t="str">
            <v>OUI</v>
          </cell>
          <cell r="O356" t="str">
            <v>Cap Vert</v>
          </cell>
          <cell r="P356">
            <v>43962</v>
          </cell>
          <cell r="Q356">
            <v>0</v>
          </cell>
          <cell r="R356">
            <v>0</v>
          </cell>
          <cell r="S356">
            <v>84000</v>
          </cell>
          <cell r="T356">
            <v>0</v>
          </cell>
          <cell r="U356">
            <v>84000</v>
          </cell>
          <cell r="V356" t="str">
            <v>OUI</v>
          </cell>
          <cell r="W356">
            <v>0</v>
          </cell>
          <cell r="X356">
            <v>0</v>
          </cell>
          <cell r="Y356">
            <v>105588</v>
          </cell>
          <cell r="Z356">
            <v>0</v>
          </cell>
          <cell r="AC356">
            <v>1.2569999999999999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1.2569999999999999</v>
          </cell>
          <cell r="AK356">
            <v>0</v>
          </cell>
        </row>
        <row r="357">
          <cell r="D357" t="str">
            <v>FAE-20-00086</v>
          </cell>
          <cell r="E357" t="str">
            <v>086</v>
          </cell>
          <cell r="F357">
            <v>43902</v>
          </cell>
          <cell r="G357">
            <v>2020</v>
          </cell>
          <cell r="H357" t="str">
            <v>CE2017</v>
          </cell>
          <cell r="I357" t="str">
            <v>SAHEL INTERNATIONAL TRADE</v>
          </cell>
          <cell r="J357" t="str">
            <v>TND</v>
          </cell>
          <cell r="K357">
            <v>30340</v>
          </cell>
          <cell r="L357">
            <v>1</v>
          </cell>
          <cell r="M357">
            <v>30340</v>
          </cell>
          <cell r="N357" t="str">
            <v>OUI</v>
          </cell>
          <cell r="O357" t="str">
            <v>Togo</v>
          </cell>
          <cell r="P357">
            <v>43908</v>
          </cell>
          <cell r="Q357">
            <v>20500</v>
          </cell>
          <cell r="R357">
            <v>0</v>
          </cell>
          <cell r="S357">
            <v>0</v>
          </cell>
          <cell r="T357">
            <v>0</v>
          </cell>
          <cell r="U357">
            <v>20500</v>
          </cell>
          <cell r="V357" t="str">
            <v>OUI</v>
          </cell>
          <cell r="W357">
            <v>30340</v>
          </cell>
          <cell r="X357">
            <v>0</v>
          </cell>
          <cell r="Y357">
            <v>0</v>
          </cell>
          <cell r="Z357">
            <v>0</v>
          </cell>
          <cell r="AA357">
            <v>1.48</v>
          </cell>
          <cell r="AF357">
            <v>0</v>
          </cell>
          <cell r="AG357">
            <v>0</v>
          </cell>
          <cell r="AH357">
            <v>1.48</v>
          </cell>
          <cell r="AI357">
            <v>0</v>
          </cell>
          <cell r="AJ357">
            <v>0</v>
          </cell>
          <cell r="AK357">
            <v>0</v>
          </cell>
        </row>
        <row r="358">
          <cell r="D358" t="str">
            <v>FAE-20-00087</v>
          </cell>
          <cell r="E358" t="str">
            <v>087</v>
          </cell>
          <cell r="F358">
            <v>43909</v>
          </cell>
          <cell r="G358">
            <v>2020</v>
          </cell>
          <cell r="H358" t="str">
            <v>CE2122</v>
          </cell>
          <cell r="I358" t="str">
            <v>STE OMRANE SAS</v>
          </cell>
          <cell r="J358" t="str">
            <v>EUR</v>
          </cell>
          <cell r="K358">
            <v>34493.468999999997</v>
          </cell>
          <cell r="L358">
            <v>3.15415</v>
          </cell>
          <cell r="M358">
            <v>10935.900004755638</v>
          </cell>
          <cell r="N358" t="str">
            <v>OUI</v>
          </cell>
          <cell r="O358" t="str">
            <v>France</v>
          </cell>
          <cell r="P358">
            <v>43920</v>
          </cell>
          <cell r="Q358">
            <v>0</v>
          </cell>
          <cell r="R358">
            <v>12960</v>
          </cell>
          <cell r="S358">
            <v>7500</v>
          </cell>
          <cell r="T358">
            <v>0</v>
          </cell>
          <cell r="U358">
            <v>20460</v>
          </cell>
          <cell r="V358" t="str">
            <v>OUI</v>
          </cell>
          <cell r="W358">
            <v>0</v>
          </cell>
          <cell r="X358">
            <v>22074.003360000002</v>
          </cell>
          <cell r="Y358">
            <v>12419.465625000003</v>
          </cell>
          <cell r="Z358">
            <v>0</v>
          </cell>
          <cell r="AB358">
            <v>1.7032410000000002</v>
          </cell>
          <cell r="AC358">
            <v>1.6559287500000004</v>
          </cell>
          <cell r="AF358">
            <v>1208.58</v>
          </cell>
          <cell r="AG358">
            <v>5.9070381231671548E-2</v>
          </cell>
          <cell r="AH358">
            <v>0</v>
          </cell>
          <cell r="AI358">
            <v>1.6441706187683287</v>
          </cell>
          <cell r="AJ358">
            <v>1.5968583687683289</v>
          </cell>
          <cell r="AK358">
            <v>0</v>
          </cell>
        </row>
        <row r="359">
          <cell r="D359" t="str">
            <v>FAE-20-00088</v>
          </cell>
          <cell r="E359" t="str">
            <v>088</v>
          </cell>
          <cell r="F359">
            <v>43909</v>
          </cell>
          <cell r="G359">
            <v>2020</v>
          </cell>
          <cell r="H359" t="str">
            <v>CE2137</v>
          </cell>
          <cell r="I359" t="str">
            <v>TUNISIAN AFRICAN BUSINESS</v>
          </cell>
          <cell r="J359" t="str">
            <v>TND</v>
          </cell>
          <cell r="K359">
            <v>153440</v>
          </cell>
          <cell r="L359">
            <v>1</v>
          </cell>
          <cell r="M359">
            <v>153440</v>
          </cell>
          <cell r="N359" t="str">
            <v>OUI</v>
          </cell>
          <cell r="O359" t="str">
            <v>Gabon</v>
          </cell>
          <cell r="P359">
            <v>43953</v>
          </cell>
          <cell r="Q359">
            <v>0</v>
          </cell>
          <cell r="R359">
            <v>0</v>
          </cell>
          <cell r="S359">
            <v>112000</v>
          </cell>
          <cell r="T359">
            <v>0</v>
          </cell>
          <cell r="U359">
            <v>112000</v>
          </cell>
          <cell r="V359" t="str">
            <v>OUI</v>
          </cell>
          <cell r="W359">
            <v>0</v>
          </cell>
          <cell r="X359">
            <v>0</v>
          </cell>
          <cell r="Y359">
            <v>153440</v>
          </cell>
          <cell r="Z359">
            <v>0</v>
          </cell>
          <cell r="AC359">
            <v>1.37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1.37</v>
          </cell>
          <cell r="AK359">
            <v>0</v>
          </cell>
        </row>
        <row r="360">
          <cell r="D360" t="str">
            <v>FAE-20-00089</v>
          </cell>
          <cell r="E360" t="str">
            <v>089</v>
          </cell>
          <cell r="F360">
            <v>43909</v>
          </cell>
          <cell r="G360">
            <v>2020</v>
          </cell>
          <cell r="H360" t="str">
            <v>CE2122</v>
          </cell>
          <cell r="I360" t="str">
            <v>STE OMRANE SAS</v>
          </cell>
          <cell r="J360" t="str">
            <v>EUR</v>
          </cell>
          <cell r="K360">
            <v>34219.247184</v>
          </cell>
          <cell r="L360">
            <v>3.15415</v>
          </cell>
          <cell r="M360">
            <v>10848.96</v>
          </cell>
          <cell r="N360" t="str">
            <v>OUI</v>
          </cell>
          <cell r="O360" t="str">
            <v>France</v>
          </cell>
          <cell r="P360">
            <v>43920</v>
          </cell>
          <cell r="Q360">
            <v>0</v>
          </cell>
          <cell r="R360">
            <v>8424</v>
          </cell>
          <cell r="S360">
            <v>12000</v>
          </cell>
          <cell r="T360">
            <v>0</v>
          </cell>
          <cell r="U360">
            <v>20424</v>
          </cell>
          <cell r="V360" t="str">
            <v>OUI</v>
          </cell>
          <cell r="W360">
            <v>0</v>
          </cell>
          <cell r="X360">
            <v>14348.102184000001</v>
          </cell>
          <cell r="Y360">
            <v>19871.145</v>
          </cell>
          <cell r="Z360">
            <v>0</v>
          </cell>
          <cell r="AB360">
            <v>1.7032410000000002</v>
          </cell>
          <cell r="AC360">
            <v>1.6559287499999999</v>
          </cell>
          <cell r="AF360">
            <v>1208.58</v>
          </cell>
          <cell r="AG360">
            <v>5.917450058754406E-2</v>
          </cell>
          <cell r="AH360">
            <v>0</v>
          </cell>
          <cell r="AI360">
            <v>1.6440664994124561</v>
          </cell>
          <cell r="AJ360">
            <v>1.5967542494124558</v>
          </cell>
          <cell r="AK360">
            <v>0</v>
          </cell>
        </row>
        <row r="361">
          <cell r="D361" t="str">
            <v>FAE-20-00090</v>
          </cell>
          <cell r="E361" t="str">
            <v>090</v>
          </cell>
          <cell r="F361">
            <v>43917</v>
          </cell>
          <cell r="G361">
            <v>2020</v>
          </cell>
          <cell r="H361" t="str">
            <v>CE2232</v>
          </cell>
          <cell r="I361" t="str">
            <v>SARL ANOOR</v>
          </cell>
          <cell r="J361" t="str">
            <v>EUR</v>
          </cell>
          <cell r="K361">
            <v>35471.449999999997</v>
          </cell>
          <cell r="L361">
            <v>3.1730999999999998</v>
          </cell>
          <cell r="M361">
            <v>11178.799911758217</v>
          </cell>
          <cell r="N361" t="str">
            <v>OUI</v>
          </cell>
          <cell r="O361" t="str">
            <v>France</v>
          </cell>
          <cell r="P361">
            <v>43923</v>
          </cell>
          <cell r="Q361">
            <v>0</v>
          </cell>
          <cell r="R361">
            <v>12288</v>
          </cell>
          <cell r="S361">
            <v>6000</v>
          </cell>
          <cell r="T361">
            <v>1860</v>
          </cell>
          <cell r="U361">
            <v>20148</v>
          </cell>
          <cell r="V361" t="str">
            <v>OUI</v>
          </cell>
          <cell r="W361">
            <v>0</v>
          </cell>
          <cell r="X361">
            <v>21694.484700000001</v>
          </cell>
          <cell r="Y361">
            <v>9519.2999999999993</v>
          </cell>
          <cell r="Z361">
            <v>4257.6655800000008</v>
          </cell>
          <cell r="AB361">
            <v>1.7655016845703126</v>
          </cell>
          <cell r="AC361">
            <v>1.5865499999999999</v>
          </cell>
          <cell r="AD361">
            <v>2.2890675161290326</v>
          </cell>
          <cell r="AF361">
            <v>589.1</v>
          </cell>
          <cell r="AG361">
            <v>2.9238634107603734E-2</v>
          </cell>
          <cell r="AH361">
            <v>0</v>
          </cell>
          <cell r="AI361">
            <v>1.736263050462709</v>
          </cell>
          <cell r="AJ361">
            <v>1.5573113658923963</v>
          </cell>
          <cell r="AK361">
            <v>2.259828882021429</v>
          </cell>
        </row>
        <row r="362">
          <cell r="D362" t="str">
            <v>FAE-20-00091</v>
          </cell>
          <cell r="E362" t="str">
            <v>091</v>
          </cell>
          <cell r="F362">
            <v>43923</v>
          </cell>
          <cell r="G362">
            <v>2020</v>
          </cell>
          <cell r="H362" t="str">
            <v>CE2149</v>
          </cell>
          <cell r="I362" t="str">
            <v>DAVIS TRADING CO LTD</v>
          </cell>
          <cell r="J362" t="str">
            <v>USD</v>
          </cell>
          <cell r="K362">
            <v>59869.692000000003</v>
          </cell>
          <cell r="L362">
            <v>2.9184000000000001</v>
          </cell>
          <cell r="M362">
            <v>20514.560032894737</v>
          </cell>
          <cell r="N362" t="str">
            <v>OUI</v>
          </cell>
          <cell r="O362" t="str">
            <v>New Zealand</v>
          </cell>
          <cell r="P362">
            <v>43932</v>
          </cell>
          <cell r="Q362">
            <v>0</v>
          </cell>
          <cell r="R362">
            <v>16848</v>
          </cell>
          <cell r="S362">
            <v>0</v>
          </cell>
          <cell r="T362">
            <v>0</v>
          </cell>
          <cell r="U362">
            <v>16848</v>
          </cell>
          <cell r="V362" t="str">
            <v>OUI</v>
          </cell>
          <cell r="W362">
            <v>0</v>
          </cell>
          <cell r="X362">
            <v>59869.691903999985</v>
          </cell>
          <cell r="Y362">
            <v>0</v>
          </cell>
          <cell r="Z362">
            <v>0</v>
          </cell>
          <cell r="AB362">
            <v>3.553519225071224</v>
          </cell>
          <cell r="AF362">
            <v>1215.248</v>
          </cell>
          <cell r="AG362">
            <v>7.2130104463437802E-2</v>
          </cell>
          <cell r="AH362">
            <v>0</v>
          </cell>
          <cell r="AI362">
            <v>3.481389120607786</v>
          </cell>
          <cell r="AJ362">
            <v>0</v>
          </cell>
          <cell r="AK362">
            <v>0</v>
          </cell>
        </row>
        <row r="363">
          <cell r="D363" t="str">
            <v>FAE-20-00092</v>
          </cell>
          <cell r="E363" t="str">
            <v>092</v>
          </cell>
          <cell r="F363">
            <v>43923</v>
          </cell>
          <cell r="G363">
            <v>2020</v>
          </cell>
          <cell r="H363" t="str">
            <v>CE2147</v>
          </cell>
          <cell r="I363" t="str">
            <v>DAVIS FOOD INGREDIENT PTY Ltd</v>
          </cell>
          <cell r="J363" t="str">
            <v>USD</v>
          </cell>
          <cell r="K363">
            <v>29461.248</v>
          </cell>
          <cell r="L363">
            <v>2.9184000000000001</v>
          </cell>
          <cell r="M363">
            <v>10095</v>
          </cell>
          <cell r="N363" t="str">
            <v>OUI</v>
          </cell>
          <cell r="O363" t="str">
            <v>Australie</v>
          </cell>
          <cell r="P363">
            <v>43928</v>
          </cell>
          <cell r="Q363">
            <v>7500</v>
          </cell>
          <cell r="R363">
            <v>3000</v>
          </cell>
          <cell r="S363">
            <v>0</v>
          </cell>
          <cell r="T363">
            <v>0</v>
          </cell>
          <cell r="U363">
            <v>10500</v>
          </cell>
          <cell r="V363" t="str">
            <v>OUI</v>
          </cell>
          <cell r="W363">
            <v>19480.319999999996</v>
          </cell>
          <cell r="X363">
            <v>9980.9279999999981</v>
          </cell>
          <cell r="Y363">
            <v>0</v>
          </cell>
          <cell r="Z363">
            <v>0</v>
          </cell>
          <cell r="AA363">
            <v>2.5973759999999997</v>
          </cell>
          <cell r="AB363">
            <v>3.3269759999999993</v>
          </cell>
          <cell r="AF363">
            <v>1925.03</v>
          </cell>
          <cell r="AG363">
            <v>0.18333619047619049</v>
          </cell>
          <cell r="AH363">
            <v>2.4140398095238091</v>
          </cell>
          <cell r="AI363">
            <v>3.1436398095238087</v>
          </cell>
          <cell r="AJ363">
            <v>0</v>
          </cell>
          <cell r="AK363">
            <v>0</v>
          </cell>
        </row>
        <row r="364">
          <cell r="D364" t="str">
            <v>FAE-20-00093</v>
          </cell>
          <cell r="E364" t="str">
            <v>093</v>
          </cell>
          <cell r="F364">
            <v>43923</v>
          </cell>
          <cell r="G364">
            <v>2020</v>
          </cell>
          <cell r="H364" t="str">
            <v>CE2154</v>
          </cell>
          <cell r="I364" t="str">
            <v>SODIFRAM SAS</v>
          </cell>
          <cell r="J364" t="str">
            <v>EUR</v>
          </cell>
          <cell r="K364">
            <v>51506.241999999998</v>
          </cell>
          <cell r="L364">
            <v>3.1566000000000001</v>
          </cell>
          <cell r="M364">
            <v>16316.999936640688</v>
          </cell>
          <cell r="N364" t="str">
            <v>OUI</v>
          </cell>
          <cell r="O364" t="str">
            <v>Mayotte</v>
          </cell>
          <cell r="P364">
            <v>43938</v>
          </cell>
          <cell r="Q364">
            <v>0</v>
          </cell>
          <cell r="R364">
            <v>15900</v>
          </cell>
          <cell r="S364">
            <v>11400</v>
          </cell>
          <cell r="T364">
            <v>0</v>
          </cell>
          <cell r="U364">
            <v>27300</v>
          </cell>
          <cell r="V364" t="str">
            <v>OUI</v>
          </cell>
          <cell r="W364">
            <v>0</v>
          </cell>
          <cell r="X364">
            <v>34062.870600000002</v>
          </cell>
          <cell r="Y364">
            <v>17443.371600000002</v>
          </cell>
          <cell r="Z364">
            <v>0</v>
          </cell>
          <cell r="AB364">
            <v>2.1423189056603773</v>
          </cell>
          <cell r="AC364">
            <v>1.5301203157894738</v>
          </cell>
          <cell r="AF364">
            <v>10332.09</v>
          </cell>
          <cell r="AG364">
            <v>0.37846483516483514</v>
          </cell>
          <cell r="AH364">
            <v>0</v>
          </cell>
          <cell r="AI364">
            <v>1.7638540704955421</v>
          </cell>
          <cell r="AJ364">
            <v>1.1516554806246386</v>
          </cell>
          <cell r="AK364">
            <v>0</v>
          </cell>
        </row>
        <row r="365">
          <cell r="D365" t="str">
            <v>FAE-20-00094</v>
          </cell>
          <cell r="E365" t="str">
            <v>094</v>
          </cell>
          <cell r="F365">
            <v>43932</v>
          </cell>
          <cell r="G365">
            <v>2020</v>
          </cell>
          <cell r="H365" t="str">
            <v>CE2232</v>
          </cell>
          <cell r="I365" t="str">
            <v>SARL ANOOR</v>
          </cell>
          <cell r="J365" t="str">
            <v>EUR</v>
          </cell>
          <cell r="K365">
            <v>34606.154000000002</v>
          </cell>
          <cell r="L365">
            <v>3.1541000000000001</v>
          </cell>
          <cell r="M365">
            <v>10971.799879521892</v>
          </cell>
          <cell r="N365" t="str">
            <v>OUI</v>
          </cell>
          <cell r="O365" t="str">
            <v>France</v>
          </cell>
          <cell r="P365">
            <v>43943</v>
          </cell>
          <cell r="Q365">
            <v>0</v>
          </cell>
          <cell r="R365">
            <v>16464</v>
          </cell>
          <cell r="S365">
            <v>0</v>
          </cell>
          <cell r="T365">
            <v>3260</v>
          </cell>
          <cell r="U365">
            <v>19724</v>
          </cell>
          <cell r="V365" t="str">
            <v>OUI</v>
          </cell>
          <cell r="W365">
            <v>0</v>
          </cell>
          <cell r="X365">
            <v>32499.216</v>
          </cell>
          <cell r="Y365">
            <v>0</v>
          </cell>
          <cell r="Z365">
            <v>2106.9380000000001</v>
          </cell>
          <cell r="AB365">
            <v>1.9739562682215743</v>
          </cell>
          <cell r="AD365">
            <v>0.64629999999999999</v>
          </cell>
          <cell r="AF365">
            <v>589.1</v>
          </cell>
          <cell r="AG365">
            <v>2.9867166903265061E-2</v>
          </cell>
          <cell r="AH365">
            <v>0</v>
          </cell>
          <cell r="AI365">
            <v>1.9440891013183093</v>
          </cell>
          <cell r="AJ365">
            <v>0</v>
          </cell>
          <cell r="AK365">
            <v>0.61643283309673491</v>
          </cell>
        </row>
        <row r="366">
          <cell r="D366" t="str">
            <v>FAE-20-00095</v>
          </cell>
          <cell r="E366" t="str">
            <v>095</v>
          </cell>
          <cell r="F366">
            <v>43932</v>
          </cell>
          <cell r="G366">
            <v>2020</v>
          </cell>
          <cell r="H366" t="str">
            <v>CE2165</v>
          </cell>
          <cell r="I366" t="str">
            <v>ANGSTREM TRADING</v>
          </cell>
          <cell r="J366" t="str">
            <v>USD</v>
          </cell>
          <cell r="K366">
            <v>40163.519999999997</v>
          </cell>
          <cell r="L366">
            <v>2.9104000000000001</v>
          </cell>
          <cell r="M366">
            <v>13799.999999999998</v>
          </cell>
          <cell r="N366" t="str">
            <v>OUI</v>
          </cell>
          <cell r="O366" t="str">
            <v>Russie</v>
          </cell>
          <cell r="P366">
            <v>43943</v>
          </cell>
          <cell r="Q366">
            <v>20000</v>
          </cell>
          <cell r="R366">
            <v>0</v>
          </cell>
          <cell r="S366">
            <v>0</v>
          </cell>
          <cell r="T366">
            <v>0</v>
          </cell>
          <cell r="U366">
            <v>20000</v>
          </cell>
          <cell r="V366" t="str">
            <v>OUI</v>
          </cell>
          <cell r="W366">
            <v>40163.519999999997</v>
          </cell>
          <cell r="X366">
            <v>0</v>
          </cell>
          <cell r="Y366">
            <v>0</v>
          </cell>
          <cell r="Z366">
            <v>0</v>
          </cell>
          <cell r="AA366">
            <v>2.0081759999999997</v>
          </cell>
          <cell r="AF366">
            <v>4989.5</v>
          </cell>
          <cell r="AG366">
            <v>0.249475</v>
          </cell>
          <cell r="AH366">
            <v>1.7587009999999998</v>
          </cell>
          <cell r="AI366">
            <v>0</v>
          </cell>
          <cell r="AJ366">
            <v>0</v>
          </cell>
          <cell r="AK366">
            <v>0</v>
          </cell>
        </row>
        <row r="367">
          <cell r="D367" t="str">
            <v>FAE-20-00096</v>
          </cell>
          <cell r="E367" t="str">
            <v>096</v>
          </cell>
          <cell r="F367">
            <v>43936</v>
          </cell>
          <cell r="G367">
            <v>2020</v>
          </cell>
          <cell r="H367" t="str">
            <v>CE2165</v>
          </cell>
          <cell r="I367" t="str">
            <v>ANGSTREM TRADING</v>
          </cell>
          <cell r="J367" t="str">
            <v>USD</v>
          </cell>
          <cell r="K367">
            <v>77283.64</v>
          </cell>
          <cell r="L367">
            <v>2.9054000000000002</v>
          </cell>
          <cell r="M367">
            <v>26599.999999999996</v>
          </cell>
          <cell r="N367" t="str">
            <v>OUI</v>
          </cell>
          <cell r="O367" t="str">
            <v>Russie</v>
          </cell>
          <cell r="P367">
            <v>43951</v>
          </cell>
          <cell r="Q367">
            <v>40000</v>
          </cell>
          <cell r="R367">
            <v>0</v>
          </cell>
          <cell r="S367">
            <v>0</v>
          </cell>
          <cell r="T367">
            <v>0</v>
          </cell>
          <cell r="U367">
            <v>40000</v>
          </cell>
          <cell r="V367" t="str">
            <v>OUI</v>
          </cell>
          <cell r="W367">
            <v>77283.64</v>
          </cell>
          <cell r="X367">
            <v>0</v>
          </cell>
          <cell r="Y367">
            <v>0</v>
          </cell>
          <cell r="Z367">
            <v>0</v>
          </cell>
          <cell r="AA367">
            <v>1.932091</v>
          </cell>
          <cell r="AF367">
            <v>8316.9979999999996</v>
          </cell>
          <cell r="AG367">
            <v>0.20792495</v>
          </cell>
          <cell r="AH367">
            <v>1.72416605</v>
          </cell>
          <cell r="AI367">
            <v>0</v>
          </cell>
          <cell r="AJ367">
            <v>0</v>
          </cell>
          <cell r="AK367">
            <v>0</v>
          </cell>
        </row>
        <row r="368">
          <cell r="D368" t="str">
            <v>FAE-20-00097</v>
          </cell>
          <cell r="E368" t="str">
            <v>097</v>
          </cell>
          <cell r="F368">
            <v>43938</v>
          </cell>
          <cell r="G368">
            <v>2020</v>
          </cell>
          <cell r="H368" t="str">
            <v>CE2228</v>
          </cell>
          <cell r="I368" t="str">
            <v>GOLDEN PEARL</v>
          </cell>
          <cell r="J368" t="str">
            <v>TND</v>
          </cell>
          <cell r="K368">
            <v>220510</v>
          </cell>
          <cell r="L368">
            <v>1</v>
          </cell>
          <cell r="M368">
            <v>220510</v>
          </cell>
          <cell r="N368" t="str">
            <v>OUI</v>
          </cell>
          <cell r="O368" t="str">
            <v>Qatar</v>
          </cell>
          <cell r="P368">
            <v>43945</v>
          </cell>
          <cell r="Q368">
            <v>37920</v>
          </cell>
          <cell r="R368">
            <v>27240</v>
          </cell>
          <cell r="S368">
            <v>21000</v>
          </cell>
          <cell r="T368">
            <v>23720</v>
          </cell>
          <cell r="U368">
            <v>109880</v>
          </cell>
          <cell r="V368" t="str">
            <v>OUI</v>
          </cell>
          <cell r="W368">
            <v>61050</v>
          </cell>
          <cell r="X368">
            <v>52140</v>
          </cell>
          <cell r="Y368">
            <v>33600</v>
          </cell>
          <cell r="Z368">
            <v>73720</v>
          </cell>
          <cell r="AA368">
            <v>1.6099683544303798</v>
          </cell>
          <cell r="AB368">
            <v>1.9140969162995596</v>
          </cell>
          <cell r="AC368">
            <v>1.6</v>
          </cell>
          <cell r="AD368">
            <v>3.1079258010118043</v>
          </cell>
          <cell r="AF368">
            <v>0</v>
          </cell>
          <cell r="AG368">
            <v>0</v>
          </cell>
          <cell r="AH368">
            <v>1.6099683544303798</v>
          </cell>
          <cell r="AI368">
            <v>1.9140969162995596</v>
          </cell>
          <cell r="AJ368">
            <v>1.6</v>
          </cell>
          <cell r="AK368">
            <v>3.1079258010118043</v>
          </cell>
        </row>
        <row r="369">
          <cell r="D369" t="str">
            <v>FAE-20-00098</v>
          </cell>
          <cell r="E369" t="str">
            <v>098</v>
          </cell>
          <cell r="F369">
            <v>43938</v>
          </cell>
          <cell r="G369">
            <v>2020</v>
          </cell>
          <cell r="H369" t="str">
            <v>CE2222</v>
          </cell>
          <cell r="I369" t="str">
            <v>ABOURA FOODS</v>
          </cell>
          <cell r="J369" t="str">
            <v>USD</v>
          </cell>
          <cell r="K369">
            <v>40278.773000000001</v>
          </cell>
          <cell r="L369">
            <v>2.9232</v>
          </cell>
          <cell r="M369">
            <v>13779.000068418172</v>
          </cell>
          <cell r="N369" t="str">
            <v>OUI</v>
          </cell>
          <cell r="O369" t="str">
            <v>Jordanie</v>
          </cell>
          <cell r="P369">
            <v>43948</v>
          </cell>
          <cell r="Q369">
            <v>0</v>
          </cell>
          <cell r="R369">
            <v>14880</v>
          </cell>
          <cell r="S369">
            <v>6720</v>
          </cell>
          <cell r="T369">
            <v>0</v>
          </cell>
          <cell r="U369">
            <v>21600</v>
          </cell>
          <cell r="V369" t="str">
            <v>OUI</v>
          </cell>
          <cell r="W369">
            <v>0</v>
          </cell>
          <cell r="X369">
            <v>24575.927039999999</v>
          </cell>
          <cell r="Y369">
            <v>11098.805759999999</v>
          </cell>
          <cell r="Z369">
            <v>0</v>
          </cell>
          <cell r="AB369">
            <v>1.651608</v>
          </cell>
          <cell r="AC369">
            <v>1.651608</v>
          </cell>
          <cell r="AF369">
            <v>5802.0619999999999</v>
          </cell>
          <cell r="AG369">
            <v>0.26861398148148147</v>
          </cell>
          <cell r="AH369">
            <v>0</v>
          </cell>
          <cell r="AI369">
            <v>1.3829940185185186</v>
          </cell>
          <cell r="AJ369">
            <v>1.3829940185185186</v>
          </cell>
          <cell r="AK369">
            <v>0</v>
          </cell>
        </row>
        <row r="370">
          <cell r="D370" t="str">
            <v>FAE-20-00099</v>
          </cell>
          <cell r="E370" t="str">
            <v>099</v>
          </cell>
          <cell r="F370">
            <v>43938</v>
          </cell>
          <cell r="G370">
            <v>2020</v>
          </cell>
          <cell r="H370" t="str">
            <v>CE2025</v>
          </cell>
          <cell r="I370" t="str">
            <v>SAWABA - GUINEE</v>
          </cell>
          <cell r="J370" t="str">
            <v>USD</v>
          </cell>
          <cell r="K370">
            <v>287086.84499999997</v>
          </cell>
          <cell r="L370">
            <v>2.9054000000000002</v>
          </cell>
          <cell r="M370">
            <v>98811.470021339555</v>
          </cell>
          <cell r="N370" t="str">
            <v>OUI</v>
          </cell>
          <cell r="O370" t="str">
            <v>Guinée</v>
          </cell>
          <cell r="P370">
            <v>43951</v>
          </cell>
          <cell r="Q370">
            <v>15984</v>
          </cell>
          <cell r="R370">
            <v>149610</v>
          </cell>
          <cell r="S370">
            <v>0</v>
          </cell>
          <cell r="T370">
            <v>0</v>
          </cell>
          <cell r="U370">
            <v>165594</v>
          </cell>
          <cell r="V370" t="str">
            <v>OUI</v>
          </cell>
          <cell r="W370">
            <v>25146.585647999997</v>
          </cell>
          <cell r="X370">
            <v>205810.83668999997</v>
          </cell>
          <cell r="Y370">
            <v>0</v>
          </cell>
          <cell r="Z370">
            <v>0</v>
          </cell>
          <cell r="AA370">
            <v>1.5732348378378376</v>
          </cell>
          <cell r="AB370">
            <v>1.375648931822739</v>
          </cell>
          <cell r="AF370">
            <v>63575.05</v>
          </cell>
          <cell r="AG370">
            <v>0.38392121695230508</v>
          </cell>
          <cell r="AH370">
            <v>1.1893136208855326</v>
          </cell>
          <cell r="AI370">
            <v>0.99172771487043387</v>
          </cell>
          <cell r="AJ370">
            <v>0</v>
          </cell>
          <cell r="AK370">
            <v>0</v>
          </cell>
        </row>
        <row r="371">
          <cell r="D371" t="str">
            <v>FAE-20-00100</v>
          </cell>
          <cell r="E371" t="str">
            <v>100</v>
          </cell>
          <cell r="F371">
            <v>43938</v>
          </cell>
          <cell r="G371">
            <v>2020</v>
          </cell>
          <cell r="H371" t="str">
            <v>CE2025</v>
          </cell>
          <cell r="I371" t="str">
            <v>SAWABA - GUINEE</v>
          </cell>
          <cell r="J371" t="str">
            <v>USD</v>
          </cell>
          <cell r="K371">
            <v>84881.260999999999</v>
          </cell>
          <cell r="L371">
            <v>2.9054000000000002</v>
          </cell>
          <cell r="M371">
            <v>29214.999999999996</v>
          </cell>
          <cell r="N371" t="str">
            <v>OUI</v>
          </cell>
          <cell r="O371" t="str">
            <v>Guinée</v>
          </cell>
          <cell r="P371">
            <v>43953</v>
          </cell>
          <cell r="Q371">
            <v>0</v>
          </cell>
          <cell r="R371">
            <v>0</v>
          </cell>
          <cell r="S371">
            <v>52000</v>
          </cell>
          <cell r="T371">
            <v>0</v>
          </cell>
          <cell r="U371">
            <v>52000</v>
          </cell>
          <cell r="V371" t="str">
            <v>OUI</v>
          </cell>
          <cell r="W371">
            <v>0</v>
          </cell>
          <cell r="X371">
            <v>0</v>
          </cell>
          <cell r="Y371">
            <v>73274.187999999995</v>
          </cell>
          <cell r="Z371">
            <v>0</v>
          </cell>
          <cell r="AC371">
            <v>1.4091189999999998</v>
          </cell>
          <cell r="AF371">
            <v>14791.286</v>
          </cell>
          <cell r="AG371">
            <v>0.28444780769230771</v>
          </cell>
          <cell r="AH371">
            <v>0</v>
          </cell>
          <cell r="AI371">
            <v>0</v>
          </cell>
          <cell r="AJ371">
            <v>1.1246711923076922</v>
          </cell>
          <cell r="AK371">
            <v>0</v>
          </cell>
        </row>
        <row r="372">
          <cell r="D372" t="str">
            <v>FAE-20-00101</v>
          </cell>
          <cell r="E372" t="str">
            <v>101</v>
          </cell>
          <cell r="F372">
            <v>43938</v>
          </cell>
          <cell r="G372">
            <v>2020</v>
          </cell>
          <cell r="H372" t="str">
            <v>CE2137</v>
          </cell>
          <cell r="I372" t="str">
            <v>TUNISIAN AFRICAN BUSINESS</v>
          </cell>
          <cell r="J372" t="str">
            <v>TND</v>
          </cell>
          <cell r="K372">
            <v>173825.04</v>
          </cell>
          <cell r="L372">
            <v>1</v>
          </cell>
          <cell r="M372">
            <v>173825.04</v>
          </cell>
          <cell r="N372" t="str">
            <v>OUI</v>
          </cell>
          <cell r="O372" t="str">
            <v>Sierra Leone</v>
          </cell>
          <cell r="P372">
            <v>43970</v>
          </cell>
          <cell r="Q372">
            <v>88032</v>
          </cell>
          <cell r="R372">
            <v>20040</v>
          </cell>
          <cell r="S372">
            <v>7560</v>
          </cell>
          <cell r="T372">
            <v>0</v>
          </cell>
          <cell r="U372">
            <v>115632</v>
          </cell>
          <cell r="V372" t="str">
            <v>OUI</v>
          </cell>
          <cell r="W372">
            <v>133808.64000000001</v>
          </cell>
          <cell r="X372">
            <v>29659.200000000001</v>
          </cell>
          <cell r="Y372">
            <v>10357.200000000001</v>
          </cell>
          <cell r="Z372">
            <v>0</v>
          </cell>
          <cell r="AA372">
            <v>1.5200000000000002</v>
          </cell>
          <cell r="AB372">
            <v>1.48</v>
          </cell>
          <cell r="AC372">
            <v>1.37</v>
          </cell>
          <cell r="AF372">
            <v>0</v>
          </cell>
          <cell r="AG372">
            <v>0</v>
          </cell>
          <cell r="AH372">
            <v>1.5200000000000002</v>
          </cell>
          <cell r="AI372">
            <v>1.48</v>
          </cell>
          <cell r="AJ372">
            <v>1.37</v>
          </cell>
          <cell r="AK372">
            <v>0</v>
          </cell>
        </row>
        <row r="373">
          <cell r="D373" t="str">
            <v>FAE-20-00102</v>
          </cell>
          <cell r="E373" t="str">
            <v>102</v>
          </cell>
          <cell r="F373">
            <v>43938</v>
          </cell>
          <cell r="G373">
            <v>2020</v>
          </cell>
          <cell r="H373" t="str">
            <v>CE2137</v>
          </cell>
          <cell r="I373" t="str">
            <v>TUNISIAN AFRICAN BUSINESS</v>
          </cell>
          <cell r="J373" t="str">
            <v>TND</v>
          </cell>
          <cell r="K373">
            <v>60288</v>
          </cell>
          <cell r="L373">
            <v>1</v>
          </cell>
          <cell r="M373">
            <v>60288</v>
          </cell>
          <cell r="N373" t="str">
            <v>OUI</v>
          </cell>
          <cell r="O373" t="str">
            <v>Gambie</v>
          </cell>
          <cell r="P373">
            <v>43946</v>
          </cell>
          <cell r="Q373">
            <v>38400</v>
          </cell>
          <cell r="R373">
            <v>0</v>
          </cell>
          <cell r="S373">
            <v>0</v>
          </cell>
          <cell r="T373">
            <v>0</v>
          </cell>
          <cell r="U373">
            <v>38400</v>
          </cell>
          <cell r="V373" t="str">
            <v>OUI</v>
          </cell>
          <cell r="W373">
            <v>60288</v>
          </cell>
          <cell r="X373">
            <v>0</v>
          </cell>
          <cell r="Y373">
            <v>0</v>
          </cell>
          <cell r="Z373">
            <v>0</v>
          </cell>
          <cell r="AA373">
            <v>1.57</v>
          </cell>
          <cell r="AF373">
            <v>0</v>
          </cell>
          <cell r="AG373">
            <v>0</v>
          </cell>
          <cell r="AH373">
            <v>1.57</v>
          </cell>
          <cell r="AI373">
            <v>0</v>
          </cell>
          <cell r="AJ373">
            <v>0</v>
          </cell>
          <cell r="AK373">
            <v>0</v>
          </cell>
        </row>
        <row r="374">
          <cell r="D374" t="str">
            <v>FAE-20-00103</v>
          </cell>
          <cell r="E374" t="str">
            <v>103</v>
          </cell>
          <cell r="F374">
            <v>43939</v>
          </cell>
          <cell r="G374">
            <v>2020</v>
          </cell>
          <cell r="H374" t="str">
            <v>CE2053</v>
          </cell>
          <cell r="I374" t="str">
            <v>ETS KASSO IMPORT EXPORT</v>
          </cell>
          <cell r="J374" t="str">
            <v>EUR</v>
          </cell>
          <cell r="K374">
            <v>146392.81200000001</v>
          </cell>
          <cell r="L374">
            <v>3.1522999999999999</v>
          </cell>
          <cell r="M374">
            <v>46440</v>
          </cell>
          <cell r="N374" t="str">
            <v>OUI</v>
          </cell>
          <cell r="O374" t="str">
            <v>Niger</v>
          </cell>
          <cell r="P374">
            <v>43955</v>
          </cell>
          <cell r="Q374">
            <v>0</v>
          </cell>
          <cell r="R374">
            <v>0</v>
          </cell>
          <cell r="S374">
            <v>108000</v>
          </cell>
          <cell r="T374">
            <v>0</v>
          </cell>
          <cell r="U374">
            <v>108000</v>
          </cell>
          <cell r="V374" t="str">
            <v>OUI</v>
          </cell>
          <cell r="W374">
            <v>0</v>
          </cell>
          <cell r="X374">
            <v>0</v>
          </cell>
          <cell r="Y374">
            <v>146392.81200000001</v>
          </cell>
          <cell r="Z374">
            <v>0</v>
          </cell>
          <cell r="AC374">
            <v>1.3554889999999999</v>
          </cell>
          <cell r="AF374">
            <v>19200.067999999999</v>
          </cell>
          <cell r="AG374">
            <v>0.17777840740740741</v>
          </cell>
          <cell r="AH374">
            <v>0</v>
          </cell>
          <cell r="AI374">
            <v>0</v>
          </cell>
          <cell r="AJ374">
            <v>1.1777105925925926</v>
          </cell>
          <cell r="AK374">
            <v>0</v>
          </cell>
        </row>
        <row r="375">
          <cell r="D375" t="str">
            <v>FAE-20-00104</v>
          </cell>
          <cell r="E375" t="str">
            <v>104</v>
          </cell>
          <cell r="F375">
            <v>43939</v>
          </cell>
          <cell r="G375">
            <v>2020</v>
          </cell>
          <cell r="H375" t="str">
            <v>CE2053</v>
          </cell>
          <cell r="I375" t="str">
            <v>ETS KASSO IMPORT EXPORT</v>
          </cell>
          <cell r="J375" t="str">
            <v>EUR</v>
          </cell>
          <cell r="K375">
            <v>142988.32800000001</v>
          </cell>
          <cell r="L375">
            <v>3.1522999999999999</v>
          </cell>
          <cell r="M375">
            <v>45360.000000000007</v>
          </cell>
          <cell r="N375" t="str">
            <v>OUI</v>
          </cell>
          <cell r="O375" t="str">
            <v>Niger</v>
          </cell>
          <cell r="P375">
            <v>43956</v>
          </cell>
          <cell r="Q375">
            <v>0</v>
          </cell>
          <cell r="R375">
            <v>0</v>
          </cell>
          <cell r="S375">
            <v>108000</v>
          </cell>
          <cell r="T375">
            <v>0</v>
          </cell>
          <cell r="U375">
            <v>108000</v>
          </cell>
          <cell r="V375" t="str">
            <v>OUI</v>
          </cell>
          <cell r="W375">
            <v>0</v>
          </cell>
          <cell r="X375">
            <v>0</v>
          </cell>
          <cell r="Y375">
            <v>142988.32800000001</v>
          </cell>
          <cell r="Z375">
            <v>0</v>
          </cell>
          <cell r="AC375">
            <v>1.323966</v>
          </cell>
          <cell r="AF375">
            <v>20800.067999999999</v>
          </cell>
          <cell r="AG375">
            <v>0.19259322222222222</v>
          </cell>
          <cell r="AH375">
            <v>0</v>
          </cell>
          <cell r="AI375">
            <v>0</v>
          </cell>
          <cell r="AJ375">
            <v>1.1313727777777778</v>
          </cell>
          <cell r="AK375">
            <v>0</v>
          </cell>
        </row>
        <row r="376">
          <cell r="D376" t="str">
            <v>FAE-20-00105</v>
          </cell>
          <cell r="E376" t="str">
            <v>105</v>
          </cell>
          <cell r="F376">
            <v>43939</v>
          </cell>
          <cell r="G376">
            <v>2020</v>
          </cell>
          <cell r="H376" t="str">
            <v>CE2053</v>
          </cell>
          <cell r="I376" t="str">
            <v>ETS KASSO IMPORT EXPORT</v>
          </cell>
          <cell r="J376" t="str">
            <v>EUR</v>
          </cell>
          <cell r="K376">
            <v>178735.41</v>
          </cell>
          <cell r="L376">
            <v>3.1522999999999999</v>
          </cell>
          <cell r="M376">
            <v>56700</v>
          </cell>
          <cell r="N376" t="str">
            <v>OUI</v>
          </cell>
          <cell r="O376" t="str">
            <v>Niger</v>
          </cell>
          <cell r="P376">
            <v>43957</v>
          </cell>
          <cell r="Q376">
            <v>0</v>
          </cell>
          <cell r="R376">
            <v>0</v>
          </cell>
          <cell r="S376">
            <v>135000</v>
          </cell>
          <cell r="T376">
            <v>0</v>
          </cell>
          <cell r="U376">
            <v>135000</v>
          </cell>
          <cell r="V376" t="str">
            <v>OUI</v>
          </cell>
          <cell r="W376">
            <v>0</v>
          </cell>
          <cell r="X376">
            <v>0</v>
          </cell>
          <cell r="Y376">
            <v>178735.41</v>
          </cell>
          <cell r="Z376">
            <v>0</v>
          </cell>
          <cell r="AC376">
            <v>1.323966</v>
          </cell>
          <cell r="AF376">
            <v>25953.51</v>
          </cell>
          <cell r="AG376">
            <v>0.19224822222222221</v>
          </cell>
          <cell r="AH376">
            <v>0</v>
          </cell>
          <cell r="AI376">
            <v>0</v>
          </cell>
          <cell r="AJ376">
            <v>1.1317177777777778</v>
          </cell>
          <cell r="AK376">
            <v>0</v>
          </cell>
        </row>
        <row r="377">
          <cell r="D377" t="str">
            <v>FAE-20-00106</v>
          </cell>
          <cell r="E377" t="str">
            <v>106</v>
          </cell>
          <cell r="F377">
            <v>43941</v>
          </cell>
          <cell r="G377">
            <v>2020</v>
          </cell>
          <cell r="H377" t="str">
            <v>CE2178</v>
          </cell>
          <cell r="I377" t="str">
            <v>ARCADIA</v>
          </cell>
          <cell r="J377" t="str">
            <v>TND</v>
          </cell>
          <cell r="K377">
            <v>25846.080000000002</v>
          </cell>
          <cell r="L377">
            <v>1</v>
          </cell>
          <cell r="M377">
            <v>25846.080000000002</v>
          </cell>
          <cell r="N377" t="str">
            <v>OUI</v>
          </cell>
          <cell r="O377" t="str">
            <v>France</v>
          </cell>
          <cell r="P377">
            <v>43962</v>
          </cell>
          <cell r="Q377">
            <v>0</v>
          </cell>
          <cell r="R377">
            <v>9504</v>
          </cell>
          <cell r="S377">
            <v>7500</v>
          </cell>
          <cell r="T377">
            <v>0</v>
          </cell>
          <cell r="U377">
            <v>17004</v>
          </cell>
          <cell r="V377" t="str">
            <v>OUI</v>
          </cell>
          <cell r="W377">
            <v>0</v>
          </cell>
          <cell r="X377">
            <v>14446.08</v>
          </cell>
          <cell r="Y377">
            <v>11400</v>
          </cell>
          <cell r="Z377">
            <v>0</v>
          </cell>
          <cell r="AB377">
            <v>1.52</v>
          </cell>
          <cell r="AC377">
            <v>1.52</v>
          </cell>
          <cell r="AF377">
            <v>0</v>
          </cell>
          <cell r="AG377">
            <v>0</v>
          </cell>
          <cell r="AH377">
            <v>0</v>
          </cell>
          <cell r="AI377">
            <v>1.52</v>
          </cell>
          <cell r="AJ377">
            <v>1.52</v>
          </cell>
          <cell r="AK377">
            <v>0</v>
          </cell>
        </row>
        <row r="378">
          <cell r="D378" t="str">
            <v>FAE-20-00107</v>
          </cell>
          <cell r="E378" t="str">
            <v>107</v>
          </cell>
          <cell r="F378">
            <v>43941</v>
          </cell>
          <cell r="G378">
            <v>2020</v>
          </cell>
          <cell r="H378" t="str">
            <v>CE2222</v>
          </cell>
          <cell r="I378" t="str">
            <v>ABOURA FOODS</v>
          </cell>
          <cell r="J378" t="str">
            <v>USD</v>
          </cell>
          <cell r="K378">
            <v>20853.524000000001</v>
          </cell>
          <cell r="L378">
            <v>2.9232</v>
          </cell>
          <cell r="M378">
            <v>7133.7999452654631</v>
          </cell>
          <cell r="N378" t="str">
            <v>OUI</v>
          </cell>
          <cell r="O378" t="str">
            <v>Jordanie</v>
          </cell>
          <cell r="P378">
            <v>43948</v>
          </cell>
          <cell r="Q378">
            <v>0</v>
          </cell>
          <cell r="R378">
            <v>6720</v>
          </cell>
          <cell r="S378">
            <v>4800</v>
          </cell>
          <cell r="T378">
            <v>0</v>
          </cell>
          <cell r="U378">
            <v>11520</v>
          </cell>
          <cell r="V378" t="str">
            <v>OUI</v>
          </cell>
          <cell r="W378">
            <v>0</v>
          </cell>
          <cell r="X378">
            <v>11098.805759999999</v>
          </cell>
          <cell r="Y378">
            <v>7927.7183999999997</v>
          </cell>
          <cell r="Z378">
            <v>0</v>
          </cell>
          <cell r="AB378">
            <v>1.651608</v>
          </cell>
          <cell r="AC378">
            <v>1.651608</v>
          </cell>
          <cell r="AF378">
            <v>2301.482</v>
          </cell>
          <cell r="AG378">
            <v>0.19978142361111112</v>
          </cell>
          <cell r="AH378">
            <v>0</v>
          </cell>
          <cell r="AI378">
            <v>1.4518265763888889</v>
          </cell>
          <cell r="AJ378">
            <v>1.4518265763888889</v>
          </cell>
          <cell r="AK378">
            <v>0</v>
          </cell>
        </row>
        <row r="379">
          <cell r="D379" t="str">
            <v>FAE-20-00108</v>
          </cell>
          <cell r="E379" t="str">
            <v>108</v>
          </cell>
          <cell r="F379">
            <v>43944</v>
          </cell>
          <cell r="G379">
            <v>2020</v>
          </cell>
          <cell r="H379" t="str">
            <v>CE2017</v>
          </cell>
          <cell r="I379" t="str">
            <v>SAHEL INTERNATIONAL TRADE</v>
          </cell>
          <cell r="J379" t="str">
            <v>TND</v>
          </cell>
          <cell r="K379">
            <v>66904.320000000007</v>
          </cell>
          <cell r="L379">
            <v>1</v>
          </cell>
          <cell r="M379">
            <v>66904.320000000007</v>
          </cell>
          <cell r="N379" t="str">
            <v>OUI</v>
          </cell>
          <cell r="O379" t="str">
            <v>Niger</v>
          </cell>
          <cell r="P379">
            <v>43948</v>
          </cell>
          <cell r="Q379">
            <v>44016</v>
          </cell>
          <cell r="R379">
            <v>0</v>
          </cell>
          <cell r="S379">
            <v>0</v>
          </cell>
          <cell r="T379">
            <v>0</v>
          </cell>
          <cell r="U379">
            <v>44016</v>
          </cell>
          <cell r="V379" t="str">
            <v>OUI</v>
          </cell>
          <cell r="W379">
            <v>66904.320000000007</v>
          </cell>
          <cell r="X379">
            <v>0</v>
          </cell>
          <cell r="Y379">
            <v>0</v>
          </cell>
          <cell r="Z379">
            <v>0</v>
          </cell>
          <cell r="AA379">
            <v>1.5200000000000002</v>
          </cell>
          <cell r="AF379">
            <v>0</v>
          </cell>
          <cell r="AG379">
            <v>0</v>
          </cell>
          <cell r="AH379">
            <v>1.5200000000000002</v>
          </cell>
          <cell r="AI379">
            <v>0</v>
          </cell>
          <cell r="AJ379">
            <v>0</v>
          </cell>
          <cell r="AK379">
            <v>0</v>
          </cell>
        </row>
        <row r="380">
          <cell r="D380" t="str">
            <v>FAE-20-00109</v>
          </cell>
          <cell r="E380" t="str">
            <v>109</v>
          </cell>
          <cell r="F380">
            <v>43944</v>
          </cell>
          <cell r="G380">
            <v>2020</v>
          </cell>
          <cell r="H380" t="str">
            <v>CE2017</v>
          </cell>
          <cell r="I380" t="str">
            <v>SAHEL INTERNATIONAL TRADE</v>
          </cell>
          <cell r="J380" t="str">
            <v>TND</v>
          </cell>
          <cell r="K380">
            <v>30340</v>
          </cell>
          <cell r="L380">
            <v>1</v>
          </cell>
          <cell r="M380">
            <v>30340</v>
          </cell>
          <cell r="N380" t="str">
            <v>OUI</v>
          </cell>
          <cell r="O380" t="str">
            <v>Togo</v>
          </cell>
          <cell r="P380">
            <v>43951</v>
          </cell>
          <cell r="Q380">
            <v>20500</v>
          </cell>
          <cell r="R380">
            <v>0</v>
          </cell>
          <cell r="S380">
            <v>0</v>
          </cell>
          <cell r="T380">
            <v>0</v>
          </cell>
          <cell r="U380">
            <v>20500</v>
          </cell>
          <cell r="V380" t="str">
            <v>OUI</v>
          </cell>
          <cell r="W380">
            <v>30340</v>
          </cell>
          <cell r="X380">
            <v>0</v>
          </cell>
          <cell r="Y380">
            <v>0</v>
          </cell>
          <cell r="Z380">
            <v>0</v>
          </cell>
          <cell r="AA380">
            <v>1.48</v>
          </cell>
          <cell r="AF380">
            <v>0</v>
          </cell>
          <cell r="AG380">
            <v>0</v>
          </cell>
          <cell r="AH380">
            <v>1.48</v>
          </cell>
          <cell r="AI380">
            <v>0</v>
          </cell>
          <cell r="AJ380">
            <v>0</v>
          </cell>
          <cell r="AK380">
            <v>0</v>
          </cell>
        </row>
        <row r="381">
          <cell r="D381" t="str">
            <v>FAE-20-00110</v>
          </cell>
          <cell r="E381" t="str">
            <v>110</v>
          </cell>
          <cell r="F381">
            <v>43950</v>
          </cell>
          <cell r="G381">
            <v>2020</v>
          </cell>
          <cell r="H381" t="str">
            <v>CE2178</v>
          </cell>
          <cell r="I381" t="str">
            <v>ARCADIA</v>
          </cell>
          <cell r="J381" t="str">
            <v>TND</v>
          </cell>
          <cell r="K381">
            <v>65190</v>
          </cell>
          <cell r="L381">
            <v>1</v>
          </cell>
          <cell r="M381">
            <v>65190</v>
          </cell>
          <cell r="N381" t="str">
            <v>OUI</v>
          </cell>
          <cell r="O381" t="str">
            <v>Pologne</v>
          </cell>
          <cell r="P381">
            <v>43987</v>
          </cell>
          <cell r="Q381">
            <v>0</v>
          </cell>
          <cell r="R381">
            <v>41000</v>
          </cell>
          <cell r="S381">
            <v>0</v>
          </cell>
          <cell r="T381">
            <v>0</v>
          </cell>
          <cell r="U381">
            <v>41000</v>
          </cell>
          <cell r="V381" t="str">
            <v>OUI</v>
          </cell>
          <cell r="W381">
            <v>0</v>
          </cell>
          <cell r="X381">
            <v>65190</v>
          </cell>
          <cell r="Y381">
            <v>0</v>
          </cell>
          <cell r="Z381">
            <v>0</v>
          </cell>
          <cell r="AB381">
            <v>1.59</v>
          </cell>
          <cell r="AF381">
            <v>0</v>
          </cell>
          <cell r="AG381">
            <v>0</v>
          </cell>
          <cell r="AH381">
            <v>0</v>
          </cell>
          <cell r="AI381">
            <v>1.59</v>
          </cell>
          <cell r="AJ381">
            <v>0</v>
          </cell>
          <cell r="AK381">
            <v>0</v>
          </cell>
        </row>
        <row r="382">
          <cell r="D382" t="str">
            <v>FAE-20-00111</v>
          </cell>
          <cell r="E382" t="str">
            <v>111</v>
          </cell>
          <cell r="F382">
            <v>43955</v>
          </cell>
          <cell r="G382">
            <v>2020</v>
          </cell>
          <cell r="H382" t="str">
            <v>CE2017</v>
          </cell>
          <cell r="I382" t="str">
            <v>SAHEL INTERNATIONAL TRADE</v>
          </cell>
          <cell r="J382" t="str">
            <v>TND</v>
          </cell>
          <cell r="K382">
            <v>29160</v>
          </cell>
          <cell r="L382">
            <v>1</v>
          </cell>
          <cell r="M382">
            <v>29160</v>
          </cell>
          <cell r="N382" t="str">
            <v>OUI</v>
          </cell>
          <cell r="O382" t="str">
            <v>Ukraine</v>
          </cell>
          <cell r="P382">
            <v>43962</v>
          </cell>
          <cell r="Q382">
            <v>18000</v>
          </cell>
          <cell r="R382">
            <v>0</v>
          </cell>
          <cell r="S382">
            <v>0</v>
          </cell>
          <cell r="T382">
            <v>0</v>
          </cell>
          <cell r="U382">
            <v>18000</v>
          </cell>
          <cell r="V382" t="str">
            <v>OUI</v>
          </cell>
          <cell r="W382">
            <v>29160</v>
          </cell>
          <cell r="X382">
            <v>0</v>
          </cell>
          <cell r="Y382">
            <v>0</v>
          </cell>
          <cell r="Z382">
            <v>0</v>
          </cell>
          <cell r="AA382">
            <v>1.62</v>
          </cell>
          <cell r="AF382">
            <v>0</v>
          </cell>
          <cell r="AG382">
            <v>0</v>
          </cell>
          <cell r="AH382">
            <v>1.62</v>
          </cell>
          <cell r="AI382">
            <v>0</v>
          </cell>
          <cell r="AJ382">
            <v>0</v>
          </cell>
          <cell r="AK382">
            <v>0</v>
          </cell>
        </row>
        <row r="383">
          <cell r="D383" t="str">
            <v>FAE-20-00112</v>
          </cell>
          <cell r="E383" t="str">
            <v>112</v>
          </cell>
          <cell r="F383">
            <v>43957</v>
          </cell>
          <cell r="G383">
            <v>2020</v>
          </cell>
          <cell r="H383" t="str">
            <v>CE2178</v>
          </cell>
          <cell r="I383" t="str">
            <v>ARCADIA</v>
          </cell>
          <cell r="J383" t="str">
            <v>TND</v>
          </cell>
          <cell r="K383">
            <v>42919.199999999997</v>
          </cell>
          <cell r="L383">
            <v>1</v>
          </cell>
          <cell r="M383">
            <v>42919.199999999997</v>
          </cell>
          <cell r="N383" t="str">
            <v>OUI</v>
          </cell>
          <cell r="O383" t="str">
            <v>Canada</v>
          </cell>
          <cell r="P383">
            <v>43963</v>
          </cell>
          <cell r="Q383">
            <v>0</v>
          </cell>
          <cell r="R383">
            <v>11040</v>
          </cell>
          <cell r="S383">
            <v>14400</v>
          </cell>
          <cell r="T383">
            <v>0</v>
          </cell>
          <cell r="U383">
            <v>25440</v>
          </cell>
          <cell r="V383" t="str">
            <v>OUI</v>
          </cell>
          <cell r="W383">
            <v>0</v>
          </cell>
          <cell r="X383">
            <v>19375.2</v>
          </cell>
          <cell r="Y383">
            <v>23544</v>
          </cell>
          <cell r="Z383">
            <v>0</v>
          </cell>
          <cell r="AB383">
            <v>1.7549999999999999</v>
          </cell>
          <cell r="AC383">
            <v>1.635</v>
          </cell>
          <cell r="AF383">
            <v>0</v>
          </cell>
          <cell r="AG383">
            <v>0</v>
          </cell>
          <cell r="AH383">
            <v>0</v>
          </cell>
          <cell r="AI383">
            <v>1.7549999999999999</v>
          </cell>
          <cell r="AJ383">
            <v>1.635</v>
          </cell>
          <cell r="AK383">
            <v>0</v>
          </cell>
        </row>
        <row r="384">
          <cell r="D384" t="str">
            <v>FAE-20-00113</v>
          </cell>
          <cell r="E384" t="str">
            <v>113</v>
          </cell>
          <cell r="F384">
            <v>43957</v>
          </cell>
          <cell r="G384">
            <v>2020</v>
          </cell>
          <cell r="H384" t="str">
            <v>CE2178</v>
          </cell>
          <cell r="I384" t="str">
            <v>ARCADIA</v>
          </cell>
          <cell r="J384" t="str">
            <v>TND</v>
          </cell>
          <cell r="K384">
            <v>42490.6</v>
          </cell>
          <cell r="L384">
            <v>1</v>
          </cell>
          <cell r="M384">
            <v>42490.6</v>
          </cell>
          <cell r="N384" t="str">
            <v>OUI</v>
          </cell>
          <cell r="O384" t="str">
            <v>Canada</v>
          </cell>
          <cell r="P384">
            <v>43965</v>
          </cell>
          <cell r="Q384">
            <v>0</v>
          </cell>
          <cell r="R384">
            <v>11040</v>
          </cell>
          <cell r="S384">
            <v>14400</v>
          </cell>
          <cell r="T384">
            <v>0</v>
          </cell>
          <cell r="U384">
            <v>25440</v>
          </cell>
          <cell r="V384" t="str">
            <v>OUI</v>
          </cell>
          <cell r="W384">
            <v>0</v>
          </cell>
          <cell r="X384">
            <v>18946.599999999999</v>
          </cell>
          <cell r="Y384">
            <v>23544</v>
          </cell>
          <cell r="Z384">
            <v>0</v>
          </cell>
          <cell r="AB384">
            <v>1.7161775362318838</v>
          </cell>
          <cell r="AC384">
            <v>1.635</v>
          </cell>
          <cell r="AF384">
            <v>0</v>
          </cell>
          <cell r="AG384">
            <v>0</v>
          </cell>
          <cell r="AH384">
            <v>0</v>
          </cell>
          <cell r="AI384">
            <v>1.7161775362318838</v>
          </cell>
          <cell r="AJ384">
            <v>1.635</v>
          </cell>
          <cell r="AK384">
            <v>0</v>
          </cell>
        </row>
        <row r="385">
          <cell r="D385" t="str">
            <v>FAE-20-00114</v>
          </cell>
          <cell r="E385" t="str">
            <v>114</v>
          </cell>
          <cell r="F385">
            <v>43957</v>
          </cell>
          <cell r="G385">
            <v>2020</v>
          </cell>
          <cell r="H385" t="str">
            <v>CE2178</v>
          </cell>
          <cell r="I385" t="str">
            <v>ARCADIA</v>
          </cell>
          <cell r="J385" t="str">
            <v>TND</v>
          </cell>
          <cell r="K385">
            <v>42417.599999999999</v>
          </cell>
          <cell r="L385">
            <v>1</v>
          </cell>
          <cell r="M385">
            <v>42417.599999999999</v>
          </cell>
          <cell r="N385" t="str">
            <v>OUI</v>
          </cell>
          <cell r="O385" t="str">
            <v>Canada</v>
          </cell>
          <cell r="P385">
            <v>43965</v>
          </cell>
          <cell r="Q385">
            <v>0</v>
          </cell>
          <cell r="R385">
            <v>11040</v>
          </cell>
          <cell r="S385">
            <v>14400</v>
          </cell>
          <cell r="T385">
            <v>0</v>
          </cell>
          <cell r="U385">
            <v>25440</v>
          </cell>
          <cell r="V385" t="str">
            <v>OUI</v>
          </cell>
          <cell r="W385">
            <v>0</v>
          </cell>
          <cell r="X385">
            <v>18873.599999999999</v>
          </cell>
          <cell r="Y385">
            <v>23544</v>
          </cell>
          <cell r="Z385">
            <v>0</v>
          </cell>
          <cell r="AB385">
            <v>1.7095652173913043</v>
          </cell>
          <cell r="AC385">
            <v>1.635</v>
          </cell>
          <cell r="AF385">
            <v>0</v>
          </cell>
          <cell r="AG385">
            <v>0</v>
          </cell>
          <cell r="AH385">
            <v>0</v>
          </cell>
          <cell r="AI385">
            <v>1.7095652173913043</v>
          </cell>
          <cell r="AJ385">
            <v>1.635</v>
          </cell>
          <cell r="AK385">
            <v>0</v>
          </cell>
        </row>
        <row r="386">
          <cell r="D386" t="str">
            <v>FAE-20-00115</v>
          </cell>
          <cell r="E386" t="str">
            <v>115</v>
          </cell>
          <cell r="F386">
            <v>43957</v>
          </cell>
          <cell r="G386">
            <v>2020</v>
          </cell>
          <cell r="H386" t="str">
            <v>CE2017</v>
          </cell>
          <cell r="I386" t="str">
            <v>SAHEL INTERNATIONAL TRADE</v>
          </cell>
          <cell r="J386" t="str">
            <v>TND</v>
          </cell>
          <cell r="K386">
            <v>33452.160000000003</v>
          </cell>
          <cell r="L386">
            <v>1</v>
          </cell>
          <cell r="M386">
            <v>33452.160000000003</v>
          </cell>
          <cell r="N386" t="str">
            <v>OUI</v>
          </cell>
          <cell r="O386" t="str">
            <v>Togo</v>
          </cell>
          <cell r="P386">
            <v>43964</v>
          </cell>
          <cell r="Q386">
            <v>22008</v>
          </cell>
          <cell r="R386">
            <v>0</v>
          </cell>
          <cell r="S386">
            <v>0</v>
          </cell>
          <cell r="T386">
            <v>0</v>
          </cell>
          <cell r="U386">
            <v>22008</v>
          </cell>
          <cell r="V386" t="str">
            <v>OUI</v>
          </cell>
          <cell r="W386">
            <v>33452.160000000003</v>
          </cell>
          <cell r="X386">
            <v>0</v>
          </cell>
          <cell r="Y386">
            <v>0</v>
          </cell>
          <cell r="Z386">
            <v>0</v>
          </cell>
          <cell r="AA386">
            <v>1.5200000000000002</v>
          </cell>
          <cell r="AF386">
            <v>0</v>
          </cell>
          <cell r="AG386">
            <v>0</v>
          </cell>
          <cell r="AH386">
            <v>1.5200000000000002</v>
          </cell>
          <cell r="AI386">
            <v>0</v>
          </cell>
          <cell r="AJ386">
            <v>0</v>
          </cell>
          <cell r="AK386">
            <v>0</v>
          </cell>
        </row>
        <row r="387">
          <cell r="D387" t="str">
            <v>FAE-20-00116</v>
          </cell>
          <cell r="E387" t="str">
            <v>116</v>
          </cell>
          <cell r="F387">
            <v>43958</v>
          </cell>
          <cell r="G387">
            <v>2020</v>
          </cell>
          <cell r="H387" t="str">
            <v>CE2017</v>
          </cell>
          <cell r="I387" t="str">
            <v>SAHEL INTERNATIONAL TRADE</v>
          </cell>
          <cell r="J387" t="str">
            <v>TND</v>
          </cell>
          <cell r="K387">
            <v>133808.64000000001</v>
          </cell>
          <cell r="L387">
            <v>1</v>
          </cell>
          <cell r="M387">
            <v>133808.64000000001</v>
          </cell>
          <cell r="N387" t="str">
            <v>OUI</v>
          </cell>
          <cell r="O387" t="str">
            <v>Burkina Faso</v>
          </cell>
          <cell r="P387">
            <v>43964</v>
          </cell>
          <cell r="Q387">
            <v>88032</v>
          </cell>
          <cell r="R387">
            <v>0</v>
          </cell>
          <cell r="S387">
            <v>0</v>
          </cell>
          <cell r="T387">
            <v>0</v>
          </cell>
          <cell r="U387">
            <v>88032</v>
          </cell>
          <cell r="V387" t="str">
            <v>OUI</v>
          </cell>
          <cell r="W387">
            <v>133808.64000000001</v>
          </cell>
          <cell r="X387">
            <v>0</v>
          </cell>
          <cell r="Y387">
            <v>0</v>
          </cell>
          <cell r="Z387">
            <v>0</v>
          </cell>
          <cell r="AA387">
            <v>1.5200000000000002</v>
          </cell>
          <cell r="AF387">
            <v>0</v>
          </cell>
          <cell r="AG387">
            <v>0</v>
          </cell>
          <cell r="AH387">
            <v>1.5200000000000002</v>
          </cell>
          <cell r="AI387">
            <v>0</v>
          </cell>
          <cell r="AJ387">
            <v>0</v>
          </cell>
          <cell r="AK387">
            <v>0</v>
          </cell>
        </row>
        <row r="388">
          <cell r="D388" t="str">
            <v>FAE-20-00117</v>
          </cell>
          <cell r="E388" t="str">
            <v>117</v>
          </cell>
          <cell r="F388">
            <v>43958</v>
          </cell>
          <cell r="G388">
            <v>2020</v>
          </cell>
          <cell r="H388" t="str">
            <v>CE2178</v>
          </cell>
          <cell r="I388" t="str">
            <v>ARCADIA</v>
          </cell>
          <cell r="J388" t="str">
            <v>TND</v>
          </cell>
          <cell r="K388">
            <v>63200</v>
          </cell>
          <cell r="L388">
            <v>1</v>
          </cell>
          <cell r="M388">
            <v>63200</v>
          </cell>
          <cell r="N388" t="str">
            <v>OUI</v>
          </cell>
          <cell r="O388" t="str">
            <v>Angleterre</v>
          </cell>
          <cell r="P388">
            <v>43965</v>
          </cell>
          <cell r="Q388">
            <v>0</v>
          </cell>
          <cell r="R388">
            <v>40000</v>
          </cell>
          <cell r="S388">
            <v>0</v>
          </cell>
          <cell r="T388">
            <v>0</v>
          </cell>
          <cell r="U388">
            <v>40000</v>
          </cell>
          <cell r="V388" t="str">
            <v>OUI</v>
          </cell>
          <cell r="W388">
            <v>0</v>
          </cell>
          <cell r="X388">
            <v>63200</v>
          </cell>
          <cell r="Y388">
            <v>0</v>
          </cell>
          <cell r="Z388">
            <v>0</v>
          </cell>
          <cell r="AB388">
            <v>1.58</v>
          </cell>
          <cell r="AF388">
            <v>0</v>
          </cell>
          <cell r="AG388">
            <v>0</v>
          </cell>
          <cell r="AH388">
            <v>0</v>
          </cell>
          <cell r="AI388">
            <v>1.58</v>
          </cell>
          <cell r="AJ388">
            <v>0</v>
          </cell>
          <cell r="AK388">
            <v>0</v>
          </cell>
        </row>
        <row r="389">
          <cell r="D389" t="str">
            <v>FAE-20-00118</v>
          </cell>
          <cell r="E389" t="str">
            <v>118</v>
          </cell>
          <cell r="F389">
            <v>43959</v>
          </cell>
          <cell r="G389">
            <v>2020</v>
          </cell>
          <cell r="H389" t="str">
            <v>CE2165</v>
          </cell>
          <cell r="I389" t="str">
            <v>ANGSTREM TRADING</v>
          </cell>
          <cell r="J389" t="str">
            <v>USD</v>
          </cell>
          <cell r="K389">
            <v>40153.86</v>
          </cell>
          <cell r="L389">
            <v>2.9097</v>
          </cell>
          <cell r="M389">
            <v>13800</v>
          </cell>
          <cell r="N389" t="str">
            <v>OUI</v>
          </cell>
          <cell r="O389" t="str">
            <v>Russie</v>
          </cell>
          <cell r="P389">
            <v>43965</v>
          </cell>
          <cell r="Q389">
            <v>20000</v>
          </cell>
          <cell r="R389">
            <v>0</v>
          </cell>
          <cell r="S389">
            <v>0</v>
          </cell>
          <cell r="T389">
            <v>0</v>
          </cell>
          <cell r="U389">
            <v>20000</v>
          </cell>
          <cell r="V389" t="str">
            <v>OUI</v>
          </cell>
          <cell r="W389">
            <v>40153.860000000008</v>
          </cell>
          <cell r="X389">
            <v>0</v>
          </cell>
          <cell r="Y389">
            <v>0</v>
          </cell>
          <cell r="Z389">
            <v>0</v>
          </cell>
          <cell r="AA389">
            <v>2.0076930000000002</v>
          </cell>
          <cell r="AF389">
            <v>4789.09</v>
          </cell>
          <cell r="AG389">
            <v>0.23945450000000001</v>
          </cell>
          <cell r="AH389">
            <v>1.7682385000000003</v>
          </cell>
          <cell r="AI389">
            <v>0</v>
          </cell>
          <cell r="AJ389">
            <v>0</v>
          </cell>
          <cell r="AK389">
            <v>0</v>
          </cell>
        </row>
        <row r="390">
          <cell r="D390" t="str">
            <v>FAE-20-00119</v>
          </cell>
          <cell r="E390" t="str">
            <v>119</v>
          </cell>
          <cell r="F390">
            <v>43959</v>
          </cell>
          <cell r="G390">
            <v>2020</v>
          </cell>
          <cell r="H390" t="str">
            <v>CE2133</v>
          </cell>
          <cell r="I390" t="str">
            <v>E.A.S.B. NAFA</v>
          </cell>
          <cell r="J390" t="str">
            <v>USD</v>
          </cell>
          <cell r="K390">
            <v>157622.87299999999</v>
          </cell>
          <cell r="L390">
            <v>2.8940999999999999</v>
          </cell>
          <cell r="M390">
            <v>54463.519919836908</v>
          </cell>
          <cell r="N390" t="str">
            <v>OUI</v>
          </cell>
          <cell r="O390" t="str">
            <v>Gambie</v>
          </cell>
          <cell r="P390">
            <v>43972</v>
          </cell>
          <cell r="Q390">
            <v>44016</v>
          </cell>
          <cell r="R390">
            <v>44016</v>
          </cell>
          <cell r="S390">
            <v>0</v>
          </cell>
          <cell r="T390">
            <v>0</v>
          </cell>
          <cell r="U390">
            <v>88032</v>
          </cell>
          <cell r="V390" t="str">
            <v>OUI</v>
          </cell>
          <cell r="W390">
            <v>68788.821024000004</v>
          </cell>
          <cell r="X390">
            <v>63944.792207999999</v>
          </cell>
          <cell r="Y390">
            <v>0</v>
          </cell>
          <cell r="Z390">
            <v>0</v>
          </cell>
          <cell r="AA390">
            <v>1.5628140000000001</v>
          </cell>
          <cell r="AB390">
            <v>1.4527624547437294</v>
          </cell>
          <cell r="AF390">
            <v>29972.991999999998</v>
          </cell>
          <cell r="AG390">
            <v>0.34047837150127225</v>
          </cell>
          <cell r="AH390">
            <v>1.2223356284987279</v>
          </cell>
          <cell r="AI390">
            <v>1.1122840832424572</v>
          </cell>
          <cell r="AJ390">
            <v>0</v>
          </cell>
          <cell r="AK390">
            <v>0</v>
          </cell>
        </row>
        <row r="391">
          <cell r="D391" t="str">
            <v>FAE-20-00120</v>
          </cell>
          <cell r="E391" t="str">
            <v>120</v>
          </cell>
          <cell r="F391">
            <v>43960</v>
          </cell>
          <cell r="G391">
            <v>2020</v>
          </cell>
          <cell r="H391" t="str">
            <v>CE2165</v>
          </cell>
          <cell r="I391" t="str">
            <v>ANGSTREM TRADING</v>
          </cell>
          <cell r="J391" t="str">
            <v>USD</v>
          </cell>
          <cell r="K391">
            <v>77898.080000000002</v>
          </cell>
          <cell r="L391">
            <v>2.8639000000000001</v>
          </cell>
          <cell r="M391">
            <v>27200</v>
          </cell>
          <cell r="N391" t="str">
            <v>OUI</v>
          </cell>
          <cell r="O391" t="str">
            <v>Russie</v>
          </cell>
          <cell r="P391">
            <v>43986</v>
          </cell>
          <cell r="Q391">
            <v>40000</v>
          </cell>
          <cell r="R391">
            <v>0</v>
          </cell>
          <cell r="S391">
            <v>0</v>
          </cell>
          <cell r="T391">
            <v>0</v>
          </cell>
          <cell r="U391">
            <v>40000</v>
          </cell>
          <cell r="V391" t="str">
            <v>OUI</v>
          </cell>
          <cell r="W391">
            <v>77898.080000000002</v>
          </cell>
          <cell r="X391">
            <v>0</v>
          </cell>
          <cell r="Y391">
            <v>0</v>
          </cell>
          <cell r="Z391">
            <v>0</v>
          </cell>
          <cell r="AA391">
            <v>1.947452</v>
          </cell>
          <cell r="AF391">
            <v>8227.6319999999996</v>
          </cell>
          <cell r="AG391">
            <v>0.20569079999999998</v>
          </cell>
          <cell r="AH391">
            <v>1.7417612</v>
          </cell>
          <cell r="AI391">
            <v>0</v>
          </cell>
          <cell r="AJ391">
            <v>0</v>
          </cell>
          <cell r="AK391">
            <v>0</v>
          </cell>
        </row>
        <row r="392">
          <cell r="D392" t="str">
            <v>FAE-20-00121</v>
          </cell>
          <cell r="E392" t="str">
            <v>121</v>
          </cell>
          <cell r="F392">
            <v>43965</v>
          </cell>
          <cell r="G392">
            <v>2020</v>
          </cell>
          <cell r="H392" t="str">
            <v>CE2208</v>
          </cell>
          <cell r="I392" t="str">
            <v>STE MIDCOM INTERNATIONAL</v>
          </cell>
          <cell r="J392" t="str">
            <v>TND</v>
          </cell>
          <cell r="K392">
            <v>64800</v>
          </cell>
          <cell r="L392">
            <v>1</v>
          </cell>
          <cell r="M392">
            <v>64800</v>
          </cell>
          <cell r="N392" t="str">
            <v>OUI</v>
          </cell>
          <cell r="O392" t="str">
            <v>Russie</v>
          </cell>
          <cell r="P392">
            <v>43978</v>
          </cell>
          <cell r="Q392">
            <v>0</v>
          </cell>
          <cell r="R392">
            <v>40000</v>
          </cell>
          <cell r="S392">
            <v>0</v>
          </cell>
          <cell r="T392">
            <v>0</v>
          </cell>
          <cell r="U392">
            <v>40000</v>
          </cell>
          <cell r="V392" t="str">
            <v>OUI</v>
          </cell>
          <cell r="W392">
            <v>0</v>
          </cell>
          <cell r="X392">
            <v>64800</v>
          </cell>
          <cell r="Y392">
            <v>0</v>
          </cell>
          <cell r="Z392">
            <v>0</v>
          </cell>
          <cell r="AB392">
            <v>1.62</v>
          </cell>
          <cell r="AF392">
            <v>0</v>
          </cell>
          <cell r="AG392">
            <v>0</v>
          </cell>
          <cell r="AH392">
            <v>0</v>
          </cell>
          <cell r="AI392">
            <v>1.62</v>
          </cell>
          <cell r="AJ392">
            <v>0</v>
          </cell>
          <cell r="AK392">
            <v>0</v>
          </cell>
        </row>
        <row r="393">
          <cell r="D393" t="str">
            <v>FAE-20-00122</v>
          </cell>
          <cell r="E393" t="str">
            <v>122</v>
          </cell>
          <cell r="F393">
            <v>43965</v>
          </cell>
          <cell r="G393">
            <v>2020</v>
          </cell>
          <cell r="H393" t="str">
            <v>CE2149</v>
          </cell>
          <cell r="I393" t="str">
            <v>DAVIS TRADING CO LTD</v>
          </cell>
          <cell r="J393" t="str">
            <v>USD</v>
          </cell>
          <cell r="K393">
            <v>56728.699000000001</v>
          </cell>
          <cell r="L393">
            <v>2.8672</v>
          </cell>
          <cell r="M393">
            <v>19785.400041852678</v>
          </cell>
          <cell r="N393" t="str">
            <v>OUI</v>
          </cell>
          <cell r="O393" t="str">
            <v>New Zealand</v>
          </cell>
          <cell r="P393">
            <v>43983</v>
          </cell>
          <cell r="Q393">
            <v>360</v>
          </cell>
          <cell r="R393">
            <v>16000</v>
          </cell>
          <cell r="S393">
            <v>0</v>
          </cell>
          <cell r="T393">
            <v>0</v>
          </cell>
          <cell r="U393">
            <v>16360</v>
          </cell>
          <cell r="V393" t="str">
            <v>OUI</v>
          </cell>
          <cell r="W393">
            <v>1054.2155400000001</v>
          </cell>
          <cell r="X393">
            <v>56028.641999999993</v>
          </cell>
          <cell r="Y393">
            <v>0</v>
          </cell>
          <cell r="Z393">
            <v>0</v>
          </cell>
          <cell r="AA393">
            <v>2.9283765000000006</v>
          </cell>
          <cell r="AB393">
            <v>3.5017901249999994</v>
          </cell>
          <cell r="AF393">
            <v>1542.34</v>
          </cell>
          <cell r="AG393">
            <v>9.4275061124694373E-2</v>
          </cell>
          <cell r="AH393">
            <v>2.8341014388753063</v>
          </cell>
          <cell r="AI393">
            <v>3.4075150638753051</v>
          </cell>
          <cell r="AJ393">
            <v>0</v>
          </cell>
          <cell r="AK393">
            <v>0</v>
          </cell>
        </row>
        <row r="394">
          <cell r="D394" t="str">
            <v>FAE-20-00123</v>
          </cell>
          <cell r="E394" t="str">
            <v>123</v>
          </cell>
          <cell r="F394">
            <v>43965</v>
          </cell>
          <cell r="G394">
            <v>2020</v>
          </cell>
          <cell r="H394" t="str">
            <v>CE2168</v>
          </cell>
          <cell r="I394" t="str">
            <v>STE OMEGA TRADING</v>
          </cell>
          <cell r="J394" t="str">
            <v>TND</v>
          </cell>
          <cell r="K394">
            <v>97500</v>
          </cell>
          <cell r="L394">
            <v>1</v>
          </cell>
          <cell r="M394">
            <v>97500</v>
          </cell>
          <cell r="N394" t="str">
            <v>OUI</v>
          </cell>
          <cell r="O394" t="str">
            <v>Niger</v>
          </cell>
          <cell r="P394">
            <v>43990</v>
          </cell>
          <cell r="Q394">
            <v>0</v>
          </cell>
          <cell r="R394">
            <v>78000</v>
          </cell>
          <cell r="S394">
            <v>0</v>
          </cell>
          <cell r="T394">
            <v>0</v>
          </cell>
          <cell r="U394">
            <v>78000</v>
          </cell>
          <cell r="V394" t="str">
            <v>OUI</v>
          </cell>
          <cell r="W394">
            <v>0</v>
          </cell>
          <cell r="X394">
            <v>97500</v>
          </cell>
          <cell r="Y394">
            <v>0</v>
          </cell>
          <cell r="Z394">
            <v>0</v>
          </cell>
          <cell r="AB394">
            <v>1.25</v>
          </cell>
          <cell r="AF394">
            <v>0</v>
          </cell>
          <cell r="AG394">
            <v>0</v>
          </cell>
          <cell r="AH394">
            <v>0</v>
          </cell>
          <cell r="AI394">
            <v>1.25</v>
          </cell>
          <cell r="AJ394">
            <v>0</v>
          </cell>
          <cell r="AK394">
            <v>0</v>
          </cell>
        </row>
        <row r="395">
          <cell r="D395" t="str">
            <v>FAE-20-00124</v>
          </cell>
          <cell r="E395" t="str">
            <v>124</v>
          </cell>
          <cell r="F395">
            <v>43969</v>
          </cell>
          <cell r="G395">
            <v>2020</v>
          </cell>
          <cell r="H395" t="str">
            <v>CE2017</v>
          </cell>
          <cell r="I395" t="str">
            <v>SAHEL INTERNATIONAL TRADE</v>
          </cell>
          <cell r="J395" t="str">
            <v>TND</v>
          </cell>
          <cell r="K395">
            <v>33452.160000000003</v>
          </cell>
          <cell r="L395">
            <v>1</v>
          </cell>
          <cell r="M395">
            <v>33452.160000000003</v>
          </cell>
          <cell r="N395" t="str">
            <v>OUI</v>
          </cell>
          <cell r="O395" t="str">
            <v>Niger</v>
          </cell>
          <cell r="P395">
            <v>43978</v>
          </cell>
          <cell r="Q395">
            <v>22008</v>
          </cell>
          <cell r="R395">
            <v>0</v>
          </cell>
          <cell r="S395">
            <v>0</v>
          </cell>
          <cell r="T395">
            <v>0</v>
          </cell>
          <cell r="U395">
            <v>22008</v>
          </cell>
          <cell r="V395" t="str">
            <v>OUI</v>
          </cell>
          <cell r="W395">
            <v>33452.160000000003</v>
          </cell>
          <cell r="X395">
            <v>0</v>
          </cell>
          <cell r="Y395">
            <v>0</v>
          </cell>
          <cell r="Z395">
            <v>0</v>
          </cell>
          <cell r="AA395">
            <v>1.5200000000000002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D396" t="str">
            <v>FAE-20-00125</v>
          </cell>
          <cell r="E396" t="str">
            <v>125</v>
          </cell>
          <cell r="F396">
            <v>43969</v>
          </cell>
          <cell r="G396">
            <v>2020</v>
          </cell>
          <cell r="H396" t="str">
            <v>CE2178</v>
          </cell>
          <cell r="I396" t="str">
            <v>ARCADIA</v>
          </cell>
          <cell r="J396" t="str">
            <v>TND</v>
          </cell>
          <cell r="K396">
            <v>26368.32</v>
          </cell>
          <cell r="L396">
            <v>1</v>
          </cell>
          <cell r="M396">
            <v>26368.32</v>
          </cell>
          <cell r="N396" t="str">
            <v>OUI</v>
          </cell>
          <cell r="O396" t="str">
            <v>USA</v>
          </cell>
          <cell r="P396">
            <v>43978</v>
          </cell>
          <cell r="Q396">
            <v>0</v>
          </cell>
          <cell r="R396">
            <v>4994</v>
          </cell>
          <cell r="S396">
            <v>9988</v>
          </cell>
          <cell r="T396">
            <v>0</v>
          </cell>
          <cell r="U396">
            <v>14982</v>
          </cell>
          <cell r="V396" t="str">
            <v>OUI</v>
          </cell>
          <cell r="W396">
            <v>0</v>
          </cell>
          <cell r="X396">
            <v>9138.8032000000003</v>
          </cell>
          <cell r="Y396">
            <v>17229.3</v>
          </cell>
          <cell r="Z396">
            <v>0</v>
          </cell>
          <cell r="AB396">
            <v>1.8299565879054867</v>
          </cell>
          <cell r="AC396">
            <v>1.7250000000000001</v>
          </cell>
          <cell r="AF396">
            <v>0</v>
          </cell>
          <cell r="AG396">
            <v>0</v>
          </cell>
          <cell r="AH396">
            <v>0</v>
          </cell>
          <cell r="AI396">
            <v>1.8299565879054867</v>
          </cell>
          <cell r="AJ396">
            <v>1.7250000000000001</v>
          </cell>
          <cell r="AK396">
            <v>0</v>
          </cell>
        </row>
        <row r="397">
          <cell r="D397" t="str">
            <v>FAE-20-00126</v>
          </cell>
          <cell r="E397" t="str">
            <v>126</v>
          </cell>
          <cell r="F397">
            <v>43969</v>
          </cell>
          <cell r="G397">
            <v>2020</v>
          </cell>
          <cell r="H397" t="str">
            <v>CE2017</v>
          </cell>
          <cell r="I397" t="str">
            <v>SAHEL INTERNATIONAL TRADE</v>
          </cell>
          <cell r="J397" t="str">
            <v>TND</v>
          </cell>
          <cell r="K397">
            <v>33264</v>
          </cell>
          <cell r="L397">
            <v>1</v>
          </cell>
          <cell r="M397">
            <v>33264</v>
          </cell>
          <cell r="N397" t="str">
            <v>OUI</v>
          </cell>
          <cell r="O397" t="str">
            <v>Togo</v>
          </cell>
          <cell r="P397">
            <v>43978</v>
          </cell>
          <cell r="Q397">
            <v>21600</v>
          </cell>
          <cell r="R397">
            <v>0</v>
          </cell>
          <cell r="S397">
            <v>0</v>
          </cell>
          <cell r="T397">
            <v>0</v>
          </cell>
          <cell r="U397">
            <v>21600</v>
          </cell>
          <cell r="V397" t="str">
            <v>OUI</v>
          </cell>
          <cell r="W397">
            <v>33264</v>
          </cell>
          <cell r="X397">
            <v>0</v>
          </cell>
          <cell r="Y397">
            <v>0</v>
          </cell>
          <cell r="Z397">
            <v>0</v>
          </cell>
          <cell r="AA397">
            <v>1.54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D398" t="str">
            <v>FAE-20-00127</v>
          </cell>
          <cell r="E398" t="str">
            <v>127</v>
          </cell>
          <cell r="F398">
            <v>43969</v>
          </cell>
          <cell r="G398">
            <v>2020</v>
          </cell>
          <cell r="H398" t="str">
            <v>CE2154</v>
          </cell>
          <cell r="I398" t="str">
            <v>SODIFRAM SAS</v>
          </cell>
          <cell r="J398" t="str">
            <v>EUR</v>
          </cell>
          <cell r="K398">
            <v>51733.972000000002</v>
          </cell>
          <cell r="L398">
            <v>3.1659000000000002</v>
          </cell>
          <cell r="M398">
            <v>16341.000031586595</v>
          </cell>
          <cell r="N398" t="str">
            <v>OUI</v>
          </cell>
          <cell r="O398" t="str">
            <v>Mayotte</v>
          </cell>
          <cell r="P398">
            <v>43973</v>
          </cell>
          <cell r="Q398">
            <v>0</v>
          </cell>
          <cell r="R398">
            <v>18900</v>
          </cell>
          <cell r="S398">
            <v>8400</v>
          </cell>
          <cell r="T398">
            <v>0</v>
          </cell>
          <cell r="U398">
            <v>27300</v>
          </cell>
          <cell r="V398" t="str">
            <v>OUI</v>
          </cell>
          <cell r="W398">
            <v>0</v>
          </cell>
          <cell r="X398">
            <v>29319.399899999993</v>
          </cell>
          <cell r="Y398">
            <v>12916.871999999999</v>
          </cell>
          <cell r="Z398">
            <v>0</v>
          </cell>
          <cell r="AB398">
            <v>1.5512909999999995</v>
          </cell>
          <cell r="AC398">
            <v>1.5377228571428572</v>
          </cell>
          <cell r="AF398">
            <v>10662.09</v>
          </cell>
          <cell r="AG398">
            <v>0.39055274725274725</v>
          </cell>
          <cell r="AI398">
            <v>1.1607382527472523</v>
          </cell>
          <cell r="AJ398">
            <v>1.1471701098901099</v>
          </cell>
        </row>
        <row r="399">
          <cell r="D399" t="str">
            <v>FAE-20-00128</v>
          </cell>
          <cell r="E399" t="str">
            <v>128</v>
          </cell>
          <cell r="F399">
            <v>43969</v>
          </cell>
          <cell r="G399">
            <v>2020</v>
          </cell>
          <cell r="H399" t="str">
            <v>CE2154</v>
          </cell>
          <cell r="I399" t="str">
            <v>SODIFRAM SAS</v>
          </cell>
          <cell r="J399" t="str">
            <v>EUR</v>
          </cell>
          <cell r="K399">
            <v>51751.828000000001</v>
          </cell>
          <cell r="L399">
            <v>3.1659000000000002</v>
          </cell>
          <cell r="M399">
            <v>16346.640133927162</v>
          </cell>
          <cell r="N399" t="str">
            <v>OUI</v>
          </cell>
          <cell r="O399" t="str">
            <v>Mayotte</v>
          </cell>
          <cell r="P399">
            <v>43973</v>
          </cell>
          <cell r="Q399">
            <v>0</v>
          </cell>
          <cell r="R399">
            <v>18936</v>
          </cell>
          <cell r="S399">
            <v>8400</v>
          </cell>
          <cell r="T399">
            <v>0</v>
          </cell>
          <cell r="U399">
            <v>27336</v>
          </cell>
          <cell r="V399" t="str">
            <v>OUI</v>
          </cell>
          <cell r="W399">
            <v>0</v>
          </cell>
          <cell r="X399">
            <v>29375.246375999999</v>
          </cell>
          <cell r="Y399">
            <v>12878.881199999998</v>
          </cell>
          <cell r="Z399">
            <v>0</v>
          </cell>
          <cell r="AB399">
            <v>1.551291</v>
          </cell>
          <cell r="AC399">
            <v>1.5332001428571427</v>
          </cell>
          <cell r="AF399">
            <v>10662.09</v>
          </cell>
          <cell r="AG399">
            <v>0.39003841088674274</v>
          </cell>
          <cell r="AH399">
            <v>0</v>
          </cell>
          <cell r="AI399">
            <v>1.1612525891132572</v>
          </cell>
          <cell r="AJ399">
            <v>1.1431617319703999</v>
          </cell>
          <cell r="AK399">
            <v>0</v>
          </cell>
        </row>
        <row r="400">
          <cell r="D400" t="str">
            <v>FAE-20-00129</v>
          </cell>
          <cell r="E400" t="str">
            <v>129</v>
          </cell>
          <cell r="F400">
            <v>43969</v>
          </cell>
          <cell r="G400">
            <v>2020</v>
          </cell>
          <cell r="H400" t="str">
            <v>CE2178</v>
          </cell>
          <cell r="I400" t="str">
            <v>ARCADIA</v>
          </cell>
          <cell r="J400" t="str">
            <v>TND</v>
          </cell>
          <cell r="K400">
            <v>69275</v>
          </cell>
          <cell r="L400">
            <v>1</v>
          </cell>
          <cell r="M400">
            <v>69275</v>
          </cell>
          <cell r="N400" t="str">
            <v>OUI</v>
          </cell>
          <cell r="O400" t="str">
            <v>USA</v>
          </cell>
          <cell r="P400">
            <v>43977</v>
          </cell>
          <cell r="Q400">
            <v>42500</v>
          </cell>
          <cell r="R400">
            <v>0</v>
          </cell>
          <cell r="S400">
            <v>0</v>
          </cell>
          <cell r="T400">
            <v>0</v>
          </cell>
          <cell r="U400">
            <v>42500</v>
          </cell>
          <cell r="V400" t="str">
            <v>OUI</v>
          </cell>
          <cell r="W400">
            <v>69275</v>
          </cell>
          <cell r="X400">
            <v>0</v>
          </cell>
          <cell r="Y400">
            <v>0</v>
          </cell>
          <cell r="Z400">
            <v>0</v>
          </cell>
          <cell r="AA400">
            <v>1.63</v>
          </cell>
          <cell r="AF400">
            <v>0</v>
          </cell>
          <cell r="AG400">
            <v>0</v>
          </cell>
          <cell r="AH400">
            <v>1.63</v>
          </cell>
          <cell r="AI400">
            <v>0</v>
          </cell>
          <cell r="AJ400">
            <v>0</v>
          </cell>
          <cell r="AK400">
            <v>0</v>
          </cell>
        </row>
        <row r="401">
          <cell r="D401" t="str">
            <v>FAE-20-00130</v>
          </cell>
          <cell r="E401" t="str">
            <v>130</v>
          </cell>
          <cell r="F401">
            <v>43973</v>
          </cell>
          <cell r="G401">
            <v>2020</v>
          </cell>
          <cell r="H401" t="str">
            <v>CE2137</v>
          </cell>
          <cell r="I401" t="str">
            <v>TUNISIAN AFRICAN BUSINESS</v>
          </cell>
          <cell r="J401" t="str">
            <v>TND</v>
          </cell>
          <cell r="K401">
            <v>145784</v>
          </cell>
          <cell r="L401">
            <v>1</v>
          </cell>
          <cell r="M401">
            <v>145784</v>
          </cell>
          <cell r="N401" t="str">
            <v>OUI</v>
          </cell>
          <cell r="O401" t="str">
            <v>Gabon</v>
          </cell>
          <cell r="P401" t="str">
            <v>30/05/2020 &amp; 01/06/2020</v>
          </cell>
          <cell r="Q401">
            <v>0</v>
          </cell>
          <cell r="R401">
            <v>19800</v>
          </cell>
          <cell r="S401">
            <v>84000</v>
          </cell>
          <cell r="T401">
            <v>0</v>
          </cell>
          <cell r="U401">
            <v>103800</v>
          </cell>
          <cell r="V401" t="str">
            <v>OUI</v>
          </cell>
          <cell r="W401">
            <v>0</v>
          </cell>
          <cell r="X401">
            <v>29304</v>
          </cell>
          <cell r="Y401">
            <v>116480</v>
          </cell>
          <cell r="Z401">
            <v>0</v>
          </cell>
          <cell r="AB401">
            <v>1.48</v>
          </cell>
          <cell r="AC401">
            <v>1.3866666666666667</v>
          </cell>
          <cell r="AF401">
            <v>0</v>
          </cell>
          <cell r="AG401">
            <v>0</v>
          </cell>
          <cell r="AH401">
            <v>0</v>
          </cell>
          <cell r="AI401">
            <v>1.48</v>
          </cell>
          <cell r="AJ401">
            <v>1.3866666666666667</v>
          </cell>
          <cell r="AK401">
            <v>0</v>
          </cell>
        </row>
        <row r="402">
          <cell r="D402" t="str">
            <v>FAE-20-00131</v>
          </cell>
          <cell r="E402" t="str">
            <v>131</v>
          </cell>
          <cell r="F402">
            <v>43973</v>
          </cell>
          <cell r="G402">
            <v>2020</v>
          </cell>
          <cell r="H402" t="str">
            <v>CE2137</v>
          </cell>
          <cell r="I402" t="str">
            <v>TUNISIAN AFRICAN BUSINESS</v>
          </cell>
          <cell r="J402" t="str">
            <v>TND</v>
          </cell>
          <cell r="K402">
            <v>107424</v>
          </cell>
          <cell r="L402">
            <v>1</v>
          </cell>
          <cell r="M402">
            <v>107424</v>
          </cell>
          <cell r="N402" t="str">
            <v>OUI</v>
          </cell>
          <cell r="O402" t="str">
            <v>Gabon</v>
          </cell>
          <cell r="P402">
            <v>43983</v>
          </cell>
          <cell r="Q402">
            <v>0</v>
          </cell>
          <cell r="R402">
            <v>19800</v>
          </cell>
          <cell r="S402">
            <v>56000</v>
          </cell>
          <cell r="T402">
            <v>0</v>
          </cell>
          <cell r="U402">
            <v>75800</v>
          </cell>
          <cell r="V402" t="str">
            <v>OUI</v>
          </cell>
          <cell r="W402">
            <v>0</v>
          </cell>
          <cell r="X402">
            <v>29304</v>
          </cell>
          <cell r="Y402">
            <v>78120</v>
          </cell>
          <cell r="Z402">
            <v>0</v>
          </cell>
          <cell r="AB402">
            <v>1.48</v>
          </cell>
          <cell r="AC402">
            <v>1.4466666666666668</v>
          </cell>
          <cell r="AF402">
            <v>0</v>
          </cell>
          <cell r="AG402">
            <v>0</v>
          </cell>
          <cell r="AH402">
            <v>0</v>
          </cell>
          <cell r="AI402">
            <v>1.48</v>
          </cell>
          <cell r="AJ402">
            <v>1.4466666666666668</v>
          </cell>
          <cell r="AK402">
            <v>0</v>
          </cell>
        </row>
        <row r="403">
          <cell r="D403" t="str">
            <v>FAE-20-00132</v>
          </cell>
          <cell r="E403" t="str">
            <v>132</v>
          </cell>
          <cell r="F403">
            <v>43973</v>
          </cell>
          <cell r="G403">
            <v>2020</v>
          </cell>
          <cell r="H403" t="str">
            <v>CE2137</v>
          </cell>
          <cell r="I403" t="str">
            <v>TUNISIAN AFRICAN BUSINESS</v>
          </cell>
          <cell r="J403" t="str">
            <v>TND</v>
          </cell>
          <cell r="K403">
            <v>90432</v>
          </cell>
          <cell r="L403">
            <v>1</v>
          </cell>
          <cell r="M403">
            <v>90432</v>
          </cell>
          <cell r="N403" t="str">
            <v>OUI</v>
          </cell>
          <cell r="O403" t="str">
            <v>Sierra Leone</v>
          </cell>
          <cell r="P403">
            <v>43980</v>
          </cell>
          <cell r="Q403">
            <v>57600</v>
          </cell>
          <cell r="R403">
            <v>0</v>
          </cell>
          <cell r="S403">
            <v>0</v>
          </cell>
          <cell r="T403">
            <v>0</v>
          </cell>
          <cell r="U403">
            <v>57600</v>
          </cell>
          <cell r="V403" t="str">
            <v>OUI</v>
          </cell>
          <cell r="W403">
            <v>90432</v>
          </cell>
          <cell r="X403">
            <v>0</v>
          </cell>
          <cell r="Y403">
            <v>0</v>
          </cell>
          <cell r="Z403">
            <v>0</v>
          </cell>
          <cell r="AA403">
            <v>1.57</v>
          </cell>
          <cell r="AF403">
            <v>0</v>
          </cell>
          <cell r="AG403">
            <v>0</v>
          </cell>
          <cell r="AH403">
            <v>1.57</v>
          </cell>
          <cell r="AI403">
            <v>0</v>
          </cell>
          <cell r="AJ403">
            <v>0</v>
          </cell>
          <cell r="AK403">
            <v>0</v>
          </cell>
        </row>
        <row r="404">
          <cell r="D404" t="str">
            <v>FAE-20-00133</v>
          </cell>
          <cell r="E404" t="str">
            <v>133</v>
          </cell>
          <cell r="F404">
            <v>43978</v>
          </cell>
          <cell r="G404">
            <v>2020</v>
          </cell>
          <cell r="H404" t="str">
            <v>CE2137</v>
          </cell>
          <cell r="I404" t="str">
            <v>TUNISIAN AFRICAN BUSINESS</v>
          </cell>
          <cell r="J404" t="str">
            <v>TND</v>
          </cell>
          <cell r="K404">
            <v>115080</v>
          </cell>
          <cell r="L404">
            <v>1</v>
          </cell>
          <cell r="M404">
            <v>115080</v>
          </cell>
          <cell r="N404" t="str">
            <v>OUI</v>
          </cell>
          <cell r="O404" t="str">
            <v>Gabon</v>
          </cell>
          <cell r="P404">
            <v>44007</v>
          </cell>
          <cell r="Q404">
            <v>0</v>
          </cell>
          <cell r="R404">
            <v>0</v>
          </cell>
          <cell r="S404">
            <v>84000</v>
          </cell>
          <cell r="T404">
            <v>0</v>
          </cell>
          <cell r="U404">
            <v>84000</v>
          </cell>
          <cell r="V404" t="str">
            <v>OUI</v>
          </cell>
          <cell r="W404">
            <v>0</v>
          </cell>
          <cell r="X404">
            <v>0</v>
          </cell>
          <cell r="Y404">
            <v>115080</v>
          </cell>
          <cell r="Z404">
            <v>0</v>
          </cell>
          <cell r="AC404">
            <v>1.37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1.37</v>
          </cell>
          <cell r="AK404">
            <v>0</v>
          </cell>
        </row>
        <row r="405">
          <cell r="D405" t="str">
            <v>FAE-20-00134</v>
          </cell>
          <cell r="E405" t="str">
            <v>134</v>
          </cell>
          <cell r="F405">
            <v>43978</v>
          </cell>
          <cell r="G405">
            <v>2020</v>
          </cell>
          <cell r="H405" t="str">
            <v>CE2137</v>
          </cell>
          <cell r="I405" t="str">
            <v>TUNISIAN AFRICAN BUSINESS</v>
          </cell>
          <cell r="J405" t="str">
            <v>TND</v>
          </cell>
          <cell r="K405">
            <v>38360</v>
          </cell>
          <cell r="L405">
            <v>1</v>
          </cell>
          <cell r="M405">
            <v>38360</v>
          </cell>
          <cell r="N405" t="str">
            <v>OUI</v>
          </cell>
          <cell r="O405" t="str">
            <v>Gabon</v>
          </cell>
          <cell r="P405">
            <v>44007</v>
          </cell>
          <cell r="Q405">
            <v>0</v>
          </cell>
          <cell r="R405">
            <v>0</v>
          </cell>
          <cell r="S405">
            <v>28000</v>
          </cell>
          <cell r="T405">
            <v>0</v>
          </cell>
          <cell r="U405">
            <v>28000</v>
          </cell>
          <cell r="V405" t="str">
            <v>OUI</v>
          </cell>
          <cell r="W405">
            <v>0</v>
          </cell>
          <cell r="X405">
            <v>0</v>
          </cell>
          <cell r="Y405">
            <v>38360</v>
          </cell>
          <cell r="Z405">
            <v>0</v>
          </cell>
          <cell r="AC405">
            <v>1.37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1.37</v>
          </cell>
          <cell r="AK405">
            <v>0</v>
          </cell>
        </row>
        <row r="406">
          <cell r="D406" t="str">
            <v>FAE-20-00135</v>
          </cell>
          <cell r="E406" t="str">
            <v>135</v>
          </cell>
          <cell r="F406">
            <v>43983</v>
          </cell>
          <cell r="G406">
            <v>2020</v>
          </cell>
          <cell r="H406" t="str">
            <v>CE2017</v>
          </cell>
          <cell r="I406" t="str">
            <v>SAHEL INTERNATIONAL TRADE</v>
          </cell>
          <cell r="J406" t="str">
            <v>TND</v>
          </cell>
          <cell r="K406">
            <v>347200</v>
          </cell>
          <cell r="L406">
            <v>1</v>
          </cell>
          <cell r="M406">
            <v>347200</v>
          </cell>
          <cell r="N406" t="str">
            <v>OUI</v>
          </cell>
          <cell r="O406" t="str">
            <v>Niger</v>
          </cell>
          <cell r="P406" t="str">
            <v>03//06/2020</v>
          </cell>
          <cell r="Q406">
            <v>0</v>
          </cell>
          <cell r="R406">
            <v>0</v>
          </cell>
          <cell r="S406">
            <v>280000</v>
          </cell>
          <cell r="T406">
            <v>0</v>
          </cell>
          <cell r="U406">
            <v>280000</v>
          </cell>
          <cell r="V406" t="str">
            <v>OUI</v>
          </cell>
          <cell r="W406">
            <v>0</v>
          </cell>
          <cell r="X406">
            <v>0</v>
          </cell>
          <cell r="Y406">
            <v>347200</v>
          </cell>
          <cell r="Z406">
            <v>0</v>
          </cell>
          <cell r="AC406">
            <v>1.24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1.24</v>
          </cell>
          <cell r="AK406">
            <v>0</v>
          </cell>
        </row>
        <row r="407">
          <cell r="D407" t="str">
            <v>FAE-20-00136</v>
          </cell>
          <cell r="E407" t="str">
            <v>136</v>
          </cell>
          <cell r="F407">
            <v>43983</v>
          </cell>
          <cell r="G407">
            <v>2020</v>
          </cell>
          <cell r="H407" t="str">
            <v>CE2001</v>
          </cell>
          <cell r="I407" t="str">
            <v>STE DE COMMERCE INTERNATIONAL</v>
          </cell>
          <cell r="J407" t="str">
            <v>TND</v>
          </cell>
          <cell r="K407">
            <v>90432</v>
          </cell>
          <cell r="L407">
            <v>1</v>
          </cell>
          <cell r="M407">
            <v>90432</v>
          </cell>
          <cell r="N407" t="str">
            <v>OUI</v>
          </cell>
          <cell r="O407" t="str">
            <v>Burkina Faso</v>
          </cell>
          <cell r="P407" t="str">
            <v>05//06/2020</v>
          </cell>
          <cell r="Q407">
            <v>57600</v>
          </cell>
          <cell r="R407">
            <v>0</v>
          </cell>
          <cell r="S407">
            <v>0</v>
          </cell>
          <cell r="T407">
            <v>0</v>
          </cell>
          <cell r="U407">
            <v>57600</v>
          </cell>
          <cell r="V407" t="str">
            <v>OUI</v>
          </cell>
          <cell r="W407">
            <v>90432</v>
          </cell>
          <cell r="X407">
            <v>0</v>
          </cell>
          <cell r="Y407">
            <v>0</v>
          </cell>
          <cell r="Z407">
            <v>0</v>
          </cell>
          <cell r="AA407">
            <v>1.57</v>
          </cell>
          <cell r="AF407">
            <v>0</v>
          </cell>
          <cell r="AG407">
            <v>0</v>
          </cell>
          <cell r="AH407">
            <v>1.57</v>
          </cell>
          <cell r="AI407">
            <v>0</v>
          </cell>
          <cell r="AJ407">
            <v>0</v>
          </cell>
          <cell r="AK407">
            <v>0</v>
          </cell>
        </row>
        <row r="408">
          <cell r="D408" t="str">
            <v>FAE-20-00137</v>
          </cell>
          <cell r="E408" t="str">
            <v>137</v>
          </cell>
          <cell r="F408">
            <v>43983</v>
          </cell>
          <cell r="G408">
            <v>2020</v>
          </cell>
          <cell r="H408" t="str">
            <v>CE2208</v>
          </cell>
          <cell r="I408" t="str">
            <v>STE MIDCOM INTERNATIONAL</v>
          </cell>
          <cell r="J408" t="str">
            <v>TND</v>
          </cell>
          <cell r="K408">
            <v>34800</v>
          </cell>
          <cell r="L408">
            <v>1</v>
          </cell>
          <cell r="M408">
            <v>34800</v>
          </cell>
          <cell r="N408" t="str">
            <v>OUI</v>
          </cell>
          <cell r="O408" t="str">
            <v>Russie</v>
          </cell>
          <cell r="P408" t="str">
            <v>05//06/2020</v>
          </cell>
          <cell r="Q408">
            <v>20000</v>
          </cell>
          <cell r="R408">
            <v>0</v>
          </cell>
          <cell r="S408">
            <v>0</v>
          </cell>
          <cell r="T408">
            <v>0</v>
          </cell>
          <cell r="U408">
            <v>20000</v>
          </cell>
          <cell r="V408" t="str">
            <v>OUI</v>
          </cell>
          <cell r="W408">
            <v>34800</v>
          </cell>
          <cell r="X408">
            <v>0</v>
          </cell>
          <cell r="Y408">
            <v>0</v>
          </cell>
          <cell r="Z408">
            <v>0</v>
          </cell>
          <cell r="AA408">
            <v>1.74</v>
          </cell>
          <cell r="AF408">
            <v>0</v>
          </cell>
          <cell r="AG408">
            <v>0</v>
          </cell>
          <cell r="AH408">
            <v>1.74</v>
          </cell>
          <cell r="AI408">
            <v>0</v>
          </cell>
          <cell r="AJ408">
            <v>0</v>
          </cell>
          <cell r="AK408">
            <v>0</v>
          </cell>
        </row>
        <row r="409">
          <cell r="D409" t="str">
            <v>FAE-20-00138</v>
          </cell>
          <cell r="E409" t="str">
            <v>138</v>
          </cell>
          <cell r="F409">
            <v>43983</v>
          </cell>
          <cell r="G409">
            <v>2020</v>
          </cell>
          <cell r="H409" t="str">
            <v>CE2165</v>
          </cell>
          <cell r="I409" t="str">
            <v>ANGSTREM TRADING</v>
          </cell>
          <cell r="J409" t="str">
            <v>USD</v>
          </cell>
          <cell r="K409">
            <v>80761.98</v>
          </cell>
          <cell r="L409">
            <v>2.8639000000000001</v>
          </cell>
          <cell r="M409">
            <v>28199.999999999996</v>
          </cell>
          <cell r="N409" t="str">
            <v>OUI</v>
          </cell>
          <cell r="O409" t="str">
            <v>Russie</v>
          </cell>
          <cell r="P409">
            <v>44002</v>
          </cell>
          <cell r="Q409">
            <v>40000</v>
          </cell>
          <cell r="R409">
            <v>0</v>
          </cell>
          <cell r="S409">
            <v>0</v>
          </cell>
          <cell r="T409">
            <v>0</v>
          </cell>
          <cell r="U409">
            <v>40000</v>
          </cell>
          <cell r="V409" t="str">
            <v>OUI</v>
          </cell>
          <cell r="W409">
            <v>80761.98</v>
          </cell>
          <cell r="X409">
            <v>0</v>
          </cell>
          <cell r="Y409">
            <v>0</v>
          </cell>
          <cell r="Z409">
            <v>0</v>
          </cell>
          <cell r="AA409">
            <v>2.0190494999999999</v>
          </cell>
          <cell r="AF409">
            <v>9592.7999999999993</v>
          </cell>
          <cell r="AG409">
            <v>0.23981999999999998</v>
          </cell>
          <cell r="AH409">
            <v>1.7792295</v>
          </cell>
          <cell r="AI409">
            <v>0</v>
          </cell>
          <cell r="AJ409">
            <v>0</v>
          </cell>
          <cell r="AK409">
            <v>0</v>
          </cell>
        </row>
        <row r="410">
          <cell r="D410" t="str">
            <v>FAE-20-00139</v>
          </cell>
          <cell r="E410" t="str">
            <v>139</v>
          </cell>
          <cell r="F410">
            <v>43983</v>
          </cell>
          <cell r="G410">
            <v>2020</v>
          </cell>
          <cell r="H410" t="str">
            <v>CE2178</v>
          </cell>
          <cell r="I410" t="str">
            <v>ARCADIA</v>
          </cell>
          <cell r="J410" t="str">
            <v>TND</v>
          </cell>
          <cell r="K410">
            <v>33000</v>
          </cell>
          <cell r="L410">
            <v>1</v>
          </cell>
          <cell r="M410">
            <v>33000</v>
          </cell>
          <cell r="N410" t="str">
            <v>OUI</v>
          </cell>
          <cell r="O410" t="str">
            <v>Angleterre</v>
          </cell>
          <cell r="P410">
            <v>43999</v>
          </cell>
          <cell r="Q410">
            <v>0</v>
          </cell>
          <cell r="R410">
            <v>20000</v>
          </cell>
          <cell r="S410">
            <v>0</v>
          </cell>
          <cell r="T410">
            <v>0</v>
          </cell>
          <cell r="U410">
            <v>20000</v>
          </cell>
          <cell r="V410" t="str">
            <v>OUI</v>
          </cell>
          <cell r="W410">
            <v>0</v>
          </cell>
          <cell r="X410">
            <v>33000</v>
          </cell>
          <cell r="Y410">
            <v>0</v>
          </cell>
          <cell r="Z410">
            <v>0</v>
          </cell>
          <cell r="AB410">
            <v>1.65</v>
          </cell>
          <cell r="AF410">
            <v>0</v>
          </cell>
          <cell r="AG410">
            <v>0</v>
          </cell>
          <cell r="AH410">
            <v>0</v>
          </cell>
          <cell r="AI410">
            <v>1.65</v>
          </cell>
          <cell r="AJ410">
            <v>0</v>
          </cell>
          <cell r="AK410">
            <v>0</v>
          </cell>
        </row>
        <row r="411">
          <cell r="D411" t="str">
            <v>FAE-20-00140</v>
          </cell>
          <cell r="E411" t="str">
            <v>140</v>
          </cell>
          <cell r="F411">
            <v>43986</v>
          </cell>
          <cell r="G411">
            <v>2020</v>
          </cell>
          <cell r="H411" t="str">
            <v>CE2123</v>
          </cell>
          <cell r="I411" t="str">
            <v>STE AL MAJMOUA MOTTAHIDA</v>
          </cell>
          <cell r="J411" t="str">
            <v>USD</v>
          </cell>
          <cell r="K411">
            <v>1009998.679</v>
          </cell>
          <cell r="L411">
            <v>2.8268</v>
          </cell>
          <cell r="M411">
            <v>357293.99992924865</v>
          </cell>
          <cell r="N411" t="str">
            <v>OUI</v>
          </cell>
          <cell r="O411" t="str">
            <v>Libye</v>
          </cell>
          <cell r="P411">
            <v>44001</v>
          </cell>
          <cell r="Q411">
            <v>84000</v>
          </cell>
          <cell r="R411">
            <v>428400</v>
          </cell>
          <cell r="S411">
            <v>67200</v>
          </cell>
          <cell r="T411">
            <v>0</v>
          </cell>
          <cell r="U411">
            <v>579600</v>
          </cell>
          <cell r="V411" t="str">
            <v>OUI</v>
          </cell>
          <cell r="W411">
            <v>141283.46400000004</v>
          </cell>
          <cell r="X411">
            <v>685626.22861439968</v>
          </cell>
          <cell r="Y411">
            <v>105917.34658560003</v>
          </cell>
          <cell r="Z411">
            <v>0</v>
          </cell>
          <cell r="AA411">
            <v>1.6819460000000004</v>
          </cell>
          <cell r="AB411">
            <v>1.6004347073165259</v>
          </cell>
          <cell r="AC411">
            <v>1.5761509908571432</v>
          </cell>
          <cell r="AF411">
            <v>96741.195000000007</v>
          </cell>
          <cell r="AG411">
            <v>0.16691027432712216</v>
          </cell>
          <cell r="AH411">
            <v>1.5150357256728781</v>
          </cell>
          <cell r="AI411">
            <v>1.4335244329894037</v>
          </cell>
          <cell r="AJ411">
            <v>1.4092407165300209</v>
          </cell>
          <cell r="AK411">
            <v>0</v>
          </cell>
        </row>
        <row r="412">
          <cell r="D412" t="str">
            <v>FAE-20-00141</v>
          </cell>
          <cell r="E412" t="str">
            <v>141</v>
          </cell>
          <cell r="F412">
            <v>43986</v>
          </cell>
          <cell r="G412">
            <v>2020</v>
          </cell>
          <cell r="H412" t="str">
            <v>CE2230</v>
          </cell>
          <cell r="I412" t="str">
            <v>AL JAWDA AL RAEDA</v>
          </cell>
          <cell r="J412" t="str">
            <v>USD</v>
          </cell>
          <cell r="K412">
            <v>1476862.5460000001</v>
          </cell>
          <cell r="L412">
            <v>2.83785</v>
          </cell>
          <cell r="M412">
            <v>520416.00014095183</v>
          </cell>
          <cell r="N412" t="str">
            <v>OUI</v>
          </cell>
          <cell r="O412" t="str">
            <v>Libye</v>
          </cell>
          <cell r="P412">
            <v>43996</v>
          </cell>
          <cell r="Q412">
            <v>0</v>
          </cell>
          <cell r="R412">
            <v>794544</v>
          </cell>
          <cell r="S412">
            <v>100416</v>
          </cell>
          <cell r="T412">
            <v>0</v>
          </cell>
          <cell r="U412">
            <v>894960</v>
          </cell>
          <cell r="V412" t="str">
            <v>OUI</v>
          </cell>
          <cell r="W412">
            <v>0</v>
          </cell>
          <cell r="X412">
            <v>1206316.2293640007</v>
          </cell>
          <cell r="Y412">
            <v>152456.56689599997</v>
          </cell>
          <cell r="Z412">
            <v>0</v>
          </cell>
          <cell r="AB412">
            <v>1.518249750000001</v>
          </cell>
          <cell r="AC412">
            <v>1.5182497499999998</v>
          </cell>
          <cell r="AF412">
            <v>152021.535</v>
          </cell>
          <cell r="AG412">
            <v>0.16986405537677662</v>
          </cell>
          <cell r="AH412">
            <v>0</v>
          </cell>
          <cell r="AI412">
            <v>1.3483856946232242</v>
          </cell>
          <cell r="AJ412">
            <v>1.3483856946232233</v>
          </cell>
          <cell r="AK412">
            <v>0</v>
          </cell>
        </row>
        <row r="413">
          <cell r="D413" t="str">
            <v>FAE-20-00142</v>
          </cell>
          <cell r="E413" t="str">
            <v>142</v>
          </cell>
          <cell r="F413">
            <v>43991</v>
          </cell>
          <cell r="G413">
            <v>2020</v>
          </cell>
          <cell r="H413" t="str">
            <v>CE2225</v>
          </cell>
          <cell r="I413" t="str">
            <v>TOYOTA TSUSHO UK LTD</v>
          </cell>
          <cell r="J413" t="str">
            <v>USD</v>
          </cell>
          <cell r="K413">
            <v>432393.55499999999</v>
          </cell>
          <cell r="L413">
            <v>2.82795</v>
          </cell>
          <cell r="M413">
            <v>152900</v>
          </cell>
          <cell r="N413" t="str">
            <v>OUI</v>
          </cell>
          <cell r="O413" t="str">
            <v>Tchad</v>
          </cell>
          <cell r="P413" t="str">
            <v>12//06/2020</v>
          </cell>
          <cell r="Q413">
            <v>0</v>
          </cell>
          <cell r="R413">
            <v>188000</v>
          </cell>
          <cell r="S413">
            <v>90000</v>
          </cell>
          <cell r="T413">
            <v>0</v>
          </cell>
          <cell r="U413">
            <v>278000</v>
          </cell>
          <cell r="V413" t="str">
            <v>OUI</v>
          </cell>
          <cell r="W413">
            <v>0</v>
          </cell>
          <cell r="X413">
            <v>292410.03000000003</v>
          </cell>
          <cell r="Y413">
            <v>139983.52499999999</v>
          </cell>
          <cell r="Z413">
            <v>0</v>
          </cell>
          <cell r="AB413">
            <v>1.5553725</v>
          </cell>
          <cell r="AC413">
            <v>1.5553724999999998</v>
          </cell>
          <cell r="AF413">
            <v>105432.98</v>
          </cell>
          <cell r="AG413">
            <v>0.37925532374100718</v>
          </cell>
          <cell r="AH413">
            <v>0</v>
          </cell>
          <cell r="AI413">
            <v>1.1761171762589928</v>
          </cell>
          <cell r="AJ413">
            <v>1.1761171762589926</v>
          </cell>
          <cell r="AK413">
            <v>0</v>
          </cell>
        </row>
        <row r="414">
          <cell r="D414" t="str">
            <v>FAE-20-00143</v>
          </cell>
          <cell r="E414" t="str">
            <v>143</v>
          </cell>
          <cell r="F414">
            <v>43993</v>
          </cell>
          <cell r="G414">
            <v>2020</v>
          </cell>
          <cell r="H414" t="str">
            <v>CE2017</v>
          </cell>
          <cell r="I414" t="str">
            <v>SAHEL INTERNATIONAL TRADE</v>
          </cell>
          <cell r="J414" t="str">
            <v>TND</v>
          </cell>
          <cell r="K414">
            <v>79097.52</v>
          </cell>
          <cell r="L414">
            <v>1</v>
          </cell>
          <cell r="M414">
            <v>79097.52</v>
          </cell>
          <cell r="N414" t="str">
            <v>OUI</v>
          </cell>
          <cell r="O414" t="str">
            <v>Burkina Faso</v>
          </cell>
          <cell r="P414">
            <v>43999</v>
          </cell>
          <cell r="Q414">
            <v>18000</v>
          </cell>
          <cell r="R414">
            <v>37404</v>
          </cell>
          <cell r="S414">
            <v>0</v>
          </cell>
          <cell r="T414">
            <v>0</v>
          </cell>
          <cell r="U414">
            <v>55404</v>
          </cell>
          <cell r="V414" t="str">
            <v>OUI</v>
          </cell>
          <cell r="W414">
            <v>27480</v>
          </cell>
          <cell r="X414">
            <v>51617.52</v>
          </cell>
          <cell r="Y414">
            <v>0</v>
          </cell>
          <cell r="Z414">
            <v>0</v>
          </cell>
          <cell r="AA414">
            <v>1.5266666666666666</v>
          </cell>
          <cell r="AB414">
            <v>1.38</v>
          </cell>
          <cell r="AF414">
            <v>0</v>
          </cell>
          <cell r="AG414">
            <v>0</v>
          </cell>
          <cell r="AH414">
            <v>1.5266666666666666</v>
          </cell>
          <cell r="AI414">
            <v>1.38</v>
          </cell>
          <cell r="AJ414">
            <v>0</v>
          </cell>
          <cell r="AK414">
            <v>0</v>
          </cell>
        </row>
        <row r="415">
          <cell r="D415" t="str">
            <v>FAE-20-00144</v>
          </cell>
          <cell r="E415" t="str">
            <v>144</v>
          </cell>
          <cell r="F415">
            <v>43994</v>
          </cell>
          <cell r="G415">
            <v>2020</v>
          </cell>
          <cell r="H415" t="str">
            <v>CE2017</v>
          </cell>
          <cell r="I415" t="str">
            <v>SAHEL INTERNATIONAL TRADE</v>
          </cell>
          <cell r="J415" t="str">
            <v>TND</v>
          </cell>
          <cell r="K415">
            <v>84637.92</v>
          </cell>
          <cell r="L415">
            <v>1</v>
          </cell>
          <cell r="M415">
            <v>84637.92</v>
          </cell>
          <cell r="N415" t="str">
            <v>OUI</v>
          </cell>
          <cell r="O415" t="str">
            <v>Burkina Faso</v>
          </cell>
          <cell r="P415">
            <v>43999</v>
          </cell>
          <cell r="Q415">
            <v>18000</v>
          </cell>
          <cell r="R415">
            <v>37404</v>
          </cell>
          <cell r="S415">
            <v>0</v>
          </cell>
          <cell r="T415">
            <v>0</v>
          </cell>
          <cell r="U415">
            <v>55404</v>
          </cell>
          <cell r="V415" t="str">
            <v>OUI</v>
          </cell>
          <cell r="W415">
            <v>29280</v>
          </cell>
          <cell r="X415">
            <v>55357.919999999998</v>
          </cell>
          <cell r="Y415">
            <v>0</v>
          </cell>
          <cell r="Z415">
            <v>0</v>
          </cell>
          <cell r="AA415">
            <v>1.6266666666666667</v>
          </cell>
          <cell r="AB415">
            <v>1.48</v>
          </cell>
          <cell r="AF415">
            <v>0</v>
          </cell>
          <cell r="AG415">
            <v>0</v>
          </cell>
          <cell r="AH415">
            <v>1.6266666666666667</v>
          </cell>
          <cell r="AI415">
            <v>1.48</v>
          </cell>
          <cell r="AJ415">
            <v>0</v>
          </cell>
          <cell r="AK415">
            <v>0</v>
          </cell>
        </row>
        <row r="416">
          <cell r="D416" t="str">
            <v>FAE-20-00145</v>
          </cell>
          <cell r="E416" t="str">
            <v>145</v>
          </cell>
          <cell r="F416">
            <v>43994</v>
          </cell>
          <cell r="G416">
            <v>2020</v>
          </cell>
          <cell r="H416" t="str">
            <v>CE2017</v>
          </cell>
          <cell r="I416" t="str">
            <v>SAHEL INTERNATIONAL TRADE</v>
          </cell>
          <cell r="J416" t="str">
            <v>TND</v>
          </cell>
          <cell r="K416">
            <v>165000</v>
          </cell>
          <cell r="L416">
            <v>1</v>
          </cell>
          <cell r="M416">
            <v>165000</v>
          </cell>
          <cell r="N416" t="str">
            <v>OUI</v>
          </cell>
          <cell r="O416" t="str">
            <v>Niger</v>
          </cell>
          <cell r="P416">
            <v>44001</v>
          </cell>
          <cell r="Q416">
            <v>0</v>
          </cell>
          <cell r="R416">
            <v>132000</v>
          </cell>
          <cell r="S416">
            <v>0</v>
          </cell>
          <cell r="T416">
            <v>0</v>
          </cell>
          <cell r="U416">
            <v>132000</v>
          </cell>
          <cell r="V416" t="str">
            <v>OUI</v>
          </cell>
          <cell r="W416">
            <v>0</v>
          </cell>
          <cell r="X416">
            <v>165000</v>
          </cell>
          <cell r="Y416">
            <v>0</v>
          </cell>
          <cell r="Z416">
            <v>0</v>
          </cell>
          <cell r="AB416">
            <v>1.25</v>
          </cell>
          <cell r="AF416">
            <v>0</v>
          </cell>
          <cell r="AG416">
            <v>0</v>
          </cell>
          <cell r="AH416">
            <v>0</v>
          </cell>
          <cell r="AI416">
            <v>1.25</v>
          </cell>
          <cell r="AJ416">
            <v>0</v>
          </cell>
          <cell r="AK416">
            <v>0</v>
          </cell>
        </row>
        <row r="417">
          <cell r="D417" t="str">
            <v>FAE-20-00146</v>
          </cell>
          <cell r="E417" t="str">
            <v>146</v>
          </cell>
          <cell r="F417">
            <v>43994</v>
          </cell>
          <cell r="G417">
            <v>2020</v>
          </cell>
          <cell r="H417" t="str">
            <v>CE2017</v>
          </cell>
          <cell r="I417" t="str">
            <v>SAHEL INTERNATIONAL TRADE</v>
          </cell>
          <cell r="J417" t="str">
            <v>TND</v>
          </cell>
          <cell r="K417">
            <v>32064</v>
          </cell>
          <cell r="L417">
            <v>1</v>
          </cell>
          <cell r="M417">
            <v>32064</v>
          </cell>
          <cell r="N417" t="str">
            <v>OUI</v>
          </cell>
          <cell r="O417" t="str">
            <v>Burkina Faso</v>
          </cell>
          <cell r="P417">
            <v>43999</v>
          </cell>
          <cell r="Q417">
            <v>19200</v>
          </cell>
          <cell r="R417">
            <v>0</v>
          </cell>
          <cell r="S417">
            <v>0</v>
          </cell>
          <cell r="T417">
            <v>0</v>
          </cell>
          <cell r="U417">
            <v>19200</v>
          </cell>
          <cell r="V417" t="str">
            <v>OUI</v>
          </cell>
          <cell r="W417">
            <v>32064</v>
          </cell>
          <cell r="X417">
            <v>0</v>
          </cell>
          <cell r="Y417">
            <v>0</v>
          </cell>
          <cell r="Z417">
            <v>0</v>
          </cell>
          <cell r="AA417">
            <v>1.67</v>
          </cell>
          <cell r="AF417">
            <v>0</v>
          </cell>
          <cell r="AG417">
            <v>0</v>
          </cell>
          <cell r="AH417">
            <v>1.67</v>
          </cell>
          <cell r="AI417">
            <v>0</v>
          </cell>
          <cell r="AJ417">
            <v>0</v>
          </cell>
          <cell r="AK417">
            <v>0</v>
          </cell>
        </row>
        <row r="418">
          <cell r="D418" t="str">
            <v>FAE-20-00147</v>
          </cell>
          <cell r="E418" t="str">
            <v>147</v>
          </cell>
          <cell r="F418">
            <v>43995</v>
          </cell>
          <cell r="G418">
            <v>2020</v>
          </cell>
          <cell r="H418" t="str">
            <v>CE2137</v>
          </cell>
          <cell r="I418" t="str">
            <v>TUNISIAN AFRICAN BUSINESS</v>
          </cell>
          <cell r="J418" t="str">
            <v>TND</v>
          </cell>
          <cell r="K418">
            <v>147453.6</v>
          </cell>
          <cell r="L418">
            <v>1</v>
          </cell>
          <cell r="M418">
            <v>147453.6</v>
          </cell>
          <cell r="N418" t="str">
            <v>OUI</v>
          </cell>
          <cell r="O418" t="str">
            <v>Sénégal</v>
          </cell>
          <cell r="P418">
            <v>44002</v>
          </cell>
          <cell r="Q418">
            <v>0</v>
          </cell>
          <cell r="R418">
            <v>110040</v>
          </cell>
          <cell r="S418">
            <v>0</v>
          </cell>
          <cell r="T418">
            <v>0</v>
          </cell>
          <cell r="U418">
            <v>110040</v>
          </cell>
          <cell r="V418" t="str">
            <v>OUI</v>
          </cell>
          <cell r="W418">
            <v>0</v>
          </cell>
          <cell r="X418">
            <v>147453.6</v>
          </cell>
          <cell r="Y418">
            <v>0</v>
          </cell>
          <cell r="Z418">
            <v>0</v>
          </cell>
          <cell r="AB418">
            <v>1.34</v>
          </cell>
          <cell r="AF418">
            <v>0</v>
          </cell>
          <cell r="AG418">
            <v>0</v>
          </cell>
          <cell r="AH418">
            <v>0</v>
          </cell>
          <cell r="AI418">
            <v>1.34</v>
          </cell>
          <cell r="AJ418">
            <v>0</v>
          </cell>
          <cell r="AK418">
            <v>0</v>
          </cell>
        </row>
        <row r="419">
          <cell r="D419" t="str">
            <v>FAE-20-00148</v>
          </cell>
          <cell r="E419" t="str">
            <v>148</v>
          </cell>
          <cell r="F419">
            <v>43995</v>
          </cell>
          <cell r="G419">
            <v>2020</v>
          </cell>
          <cell r="H419" t="str">
            <v>CE2001</v>
          </cell>
          <cell r="I419" t="str">
            <v>STE DE COMMERCE INTERNATIONAL</v>
          </cell>
          <cell r="J419" t="str">
            <v>TND</v>
          </cell>
          <cell r="K419">
            <v>117600</v>
          </cell>
          <cell r="L419">
            <v>1</v>
          </cell>
          <cell r="M419">
            <v>117600</v>
          </cell>
          <cell r="N419" t="str">
            <v>OUI</v>
          </cell>
          <cell r="O419" t="str">
            <v>Cap Vert</v>
          </cell>
          <cell r="P419">
            <v>44011</v>
          </cell>
          <cell r="Q419">
            <v>0</v>
          </cell>
          <cell r="R419">
            <v>0</v>
          </cell>
          <cell r="S419">
            <v>84000</v>
          </cell>
          <cell r="T419">
            <v>0</v>
          </cell>
          <cell r="U419">
            <v>84000</v>
          </cell>
          <cell r="V419" t="str">
            <v>OUI</v>
          </cell>
          <cell r="W419">
            <v>0</v>
          </cell>
          <cell r="X419">
            <v>0</v>
          </cell>
          <cell r="Y419">
            <v>117600</v>
          </cell>
          <cell r="Z419">
            <v>0</v>
          </cell>
          <cell r="AC419">
            <v>1.4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1.4</v>
          </cell>
          <cell r="AK419">
            <v>0</v>
          </cell>
        </row>
        <row r="420">
          <cell r="D420" t="str">
            <v>FAE-20-00149</v>
          </cell>
          <cell r="E420" t="str">
            <v>149</v>
          </cell>
          <cell r="F420">
            <v>43995</v>
          </cell>
          <cell r="G420">
            <v>2020</v>
          </cell>
          <cell r="H420" t="str">
            <v>CE2154</v>
          </cell>
          <cell r="I420" t="str">
            <v>SODIFRAM SAS</v>
          </cell>
          <cell r="J420" t="str">
            <v>EUR</v>
          </cell>
          <cell r="K420">
            <v>52315.044000000002</v>
          </cell>
          <cell r="L420">
            <v>3.2035999999999998</v>
          </cell>
          <cell r="M420">
            <v>16330.079910101138</v>
          </cell>
          <cell r="N420" t="str">
            <v>OUI</v>
          </cell>
          <cell r="O420" t="str">
            <v>Mayotte</v>
          </cell>
          <cell r="P420">
            <v>44001</v>
          </cell>
          <cell r="Q420">
            <v>0</v>
          </cell>
          <cell r="R420">
            <v>13680</v>
          </cell>
          <cell r="S420">
            <v>13656</v>
          </cell>
          <cell r="T420">
            <v>0</v>
          </cell>
          <cell r="U420">
            <v>27336</v>
          </cell>
          <cell r="V420" t="str">
            <v>OUI</v>
          </cell>
          <cell r="W420">
            <v>0</v>
          </cell>
          <cell r="X420">
            <v>31085.171519999996</v>
          </cell>
          <cell r="Y420">
            <v>21229.872768000001</v>
          </cell>
          <cell r="Z420">
            <v>0</v>
          </cell>
          <cell r="AB420">
            <v>2.2723078596491226</v>
          </cell>
          <cell r="AC420">
            <v>1.5546186854130053</v>
          </cell>
          <cell r="AF420">
            <v>10312.09</v>
          </cell>
          <cell r="AG420">
            <v>0.3772347819724905</v>
          </cell>
          <cell r="AH420">
            <v>0</v>
          </cell>
          <cell r="AI420">
            <v>1.8950730776766322</v>
          </cell>
          <cell r="AJ420">
            <v>1.1773839034405147</v>
          </cell>
          <cell r="AK420">
            <v>0</v>
          </cell>
        </row>
        <row r="421">
          <cell r="D421" t="str">
            <v>FAE-20-00150</v>
          </cell>
          <cell r="E421" t="str">
            <v>150</v>
          </cell>
          <cell r="F421">
            <v>43995</v>
          </cell>
          <cell r="G421">
            <v>2020</v>
          </cell>
          <cell r="H421" t="str">
            <v>CE2154</v>
          </cell>
          <cell r="I421" t="str">
            <v>SODIFRAM SAS</v>
          </cell>
          <cell r="J421" t="str">
            <v>EUR</v>
          </cell>
          <cell r="K421">
            <v>52368.095999999998</v>
          </cell>
          <cell r="L421">
            <v>3.2035999999999998</v>
          </cell>
          <cell r="M421">
            <v>16346.640029966289</v>
          </cell>
          <cell r="N421" t="str">
            <v>OUI</v>
          </cell>
          <cell r="O421" t="str">
            <v>Mayotte</v>
          </cell>
          <cell r="P421">
            <v>44001</v>
          </cell>
          <cell r="Q421">
            <v>0</v>
          </cell>
          <cell r="R421">
            <v>19176</v>
          </cell>
          <cell r="S421">
            <v>8160</v>
          </cell>
          <cell r="T421">
            <v>0</v>
          </cell>
          <cell r="U421">
            <v>27336</v>
          </cell>
          <cell r="V421" t="str">
            <v>OUI</v>
          </cell>
          <cell r="W421">
            <v>0</v>
          </cell>
          <cell r="X421">
            <v>39712.594463999994</v>
          </cell>
          <cell r="Y421">
            <v>12655.501439999998</v>
          </cell>
          <cell r="Z421">
            <v>0</v>
          </cell>
          <cell r="AB421">
            <v>2.0709529862327907</v>
          </cell>
          <cell r="AC421">
            <v>1.5509192941176468</v>
          </cell>
          <cell r="AF421">
            <v>10312.09</v>
          </cell>
          <cell r="AG421">
            <v>0.3772347819724905</v>
          </cell>
          <cell r="AH421">
            <v>0</v>
          </cell>
          <cell r="AI421">
            <v>1.6937182042603003</v>
          </cell>
          <cell r="AJ421">
            <v>1.1736845121451562</v>
          </cell>
          <cell r="AK421">
            <v>0</v>
          </cell>
        </row>
        <row r="422">
          <cell r="D422" t="str">
            <v>FAE-20-00151</v>
          </cell>
          <cell r="E422" t="str">
            <v>151</v>
          </cell>
          <cell r="F422">
            <v>43995</v>
          </cell>
          <cell r="G422">
            <v>2020</v>
          </cell>
          <cell r="H422" t="str">
            <v>CE2025</v>
          </cell>
          <cell r="I422" t="str">
            <v>SAWABA - GUINEE</v>
          </cell>
          <cell r="J422" t="str">
            <v>USD</v>
          </cell>
          <cell r="K422">
            <v>301411.65700000001</v>
          </cell>
          <cell r="L422">
            <v>2.8357000000000001</v>
          </cell>
          <cell r="M422">
            <v>106291.79990831188</v>
          </cell>
          <cell r="N422" t="str">
            <v>OUI</v>
          </cell>
          <cell r="O422" t="str">
            <v>Guinée</v>
          </cell>
          <cell r="P422" t="str">
            <v>16//06/2020</v>
          </cell>
          <cell r="Q422">
            <v>14448</v>
          </cell>
          <cell r="R422">
            <v>159852</v>
          </cell>
          <cell r="S422">
            <v>0</v>
          </cell>
          <cell r="T422">
            <v>0</v>
          </cell>
          <cell r="U422">
            <v>174300</v>
          </cell>
          <cell r="V422" t="str">
            <v>OUI</v>
          </cell>
          <cell r="W422">
            <v>23274.404748000004</v>
          </cell>
          <cell r="X422">
            <v>214257.43861199994</v>
          </cell>
          <cell r="Y422">
            <v>0</v>
          </cell>
          <cell r="Z422">
            <v>0</v>
          </cell>
          <cell r="AA422">
            <v>1.6109084127906981</v>
          </cell>
          <cell r="AB422">
            <v>1.3403488139779292</v>
          </cell>
          <cell r="AF422">
            <v>75583.67</v>
          </cell>
          <cell r="AG422">
            <v>0.43364125071715431</v>
          </cell>
          <cell r="AH422">
            <v>1.1772671620735438</v>
          </cell>
          <cell r="AI422">
            <v>0.90670756326077484</v>
          </cell>
          <cell r="AJ422">
            <v>0</v>
          </cell>
          <cell r="AK422">
            <v>0</v>
          </cell>
        </row>
        <row r="423">
          <cell r="D423" t="str">
            <v>FAE-20-00152</v>
          </cell>
          <cell r="E423" t="str">
            <v>152</v>
          </cell>
          <cell r="F423">
            <v>43997</v>
          </cell>
          <cell r="G423">
            <v>2020</v>
          </cell>
          <cell r="H423" t="str">
            <v>CE2200</v>
          </cell>
          <cell r="I423" t="str">
            <v>MAMUDOU BAH T/A TEDOUGNAL FARM</v>
          </cell>
          <cell r="J423" t="str">
            <v>USD</v>
          </cell>
          <cell r="K423">
            <v>158420.39600000001</v>
          </cell>
          <cell r="L423">
            <v>2.8571499999999999</v>
          </cell>
          <cell r="M423">
            <v>55446.999982500049</v>
          </cell>
          <cell r="N423" t="str">
            <v>OUI</v>
          </cell>
          <cell r="O423" t="str">
            <v>Gambie</v>
          </cell>
          <cell r="P423">
            <v>44006</v>
          </cell>
          <cell r="Q423">
            <v>57600</v>
          </cell>
          <cell r="R423">
            <v>25800</v>
          </cell>
          <cell r="S423">
            <v>0</v>
          </cell>
          <cell r="T423">
            <v>0</v>
          </cell>
          <cell r="U423">
            <v>83400</v>
          </cell>
          <cell r="V423" t="str">
            <v>OUI</v>
          </cell>
          <cell r="W423">
            <v>98743.103999999992</v>
          </cell>
          <cell r="X423">
            <v>37962.952049999993</v>
          </cell>
          <cell r="Y423">
            <v>0</v>
          </cell>
          <cell r="Z423">
            <v>0</v>
          </cell>
          <cell r="AA423">
            <v>1.7142899999999999</v>
          </cell>
          <cell r="AB423">
            <v>1.4714322499999997</v>
          </cell>
          <cell r="AF423">
            <v>12593.54</v>
          </cell>
          <cell r="AG423">
            <v>0.15100167865707434</v>
          </cell>
          <cell r="AH423">
            <v>1.5632883213429256</v>
          </cell>
          <cell r="AI423">
            <v>1.3204305713429254</v>
          </cell>
          <cell r="AJ423">
            <v>0</v>
          </cell>
          <cell r="AK423">
            <v>0</v>
          </cell>
        </row>
        <row r="424">
          <cell r="D424" t="str">
            <v>FAE-20-00153</v>
          </cell>
          <cell r="E424" t="str">
            <v>153</v>
          </cell>
          <cell r="F424">
            <v>43997</v>
          </cell>
          <cell r="G424">
            <v>2020</v>
          </cell>
          <cell r="H424" t="str">
            <v>CE2234</v>
          </cell>
          <cell r="I424" t="str">
            <v xml:space="preserve">BO ET CO </v>
          </cell>
          <cell r="J424" t="str">
            <v>TND</v>
          </cell>
          <cell r="K424">
            <v>9238.08</v>
          </cell>
          <cell r="L424">
            <v>1</v>
          </cell>
          <cell r="M424">
            <v>9238.08</v>
          </cell>
          <cell r="N424" t="str">
            <v>OUI</v>
          </cell>
          <cell r="O424" t="str">
            <v>Iles Maurice</v>
          </cell>
          <cell r="P424">
            <v>44019</v>
          </cell>
          <cell r="Q424">
            <v>0</v>
          </cell>
          <cell r="R424">
            <v>2304</v>
          </cell>
          <cell r="S424">
            <v>3000</v>
          </cell>
          <cell r="T424">
            <v>0</v>
          </cell>
          <cell r="U424">
            <v>5304</v>
          </cell>
          <cell r="V424" t="str">
            <v>OUI</v>
          </cell>
          <cell r="W424">
            <v>0</v>
          </cell>
          <cell r="X424">
            <v>4078.08</v>
          </cell>
          <cell r="Y424">
            <v>5160</v>
          </cell>
          <cell r="Z424">
            <v>0</v>
          </cell>
          <cell r="AB424">
            <v>1.77</v>
          </cell>
          <cell r="AC424">
            <v>1.72</v>
          </cell>
          <cell r="AF424">
            <v>0</v>
          </cell>
          <cell r="AG424">
            <v>0</v>
          </cell>
          <cell r="AH424">
            <v>0</v>
          </cell>
          <cell r="AI424">
            <v>1.77</v>
          </cell>
          <cell r="AJ424">
            <v>1.72</v>
          </cell>
          <cell r="AK424">
            <v>0</v>
          </cell>
        </row>
        <row r="425">
          <cell r="D425" t="str">
            <v>FAE-20-00154</v>
          </cell>
          <cell r="E425" t="str">
            <v>154</v>
          </cell>
          <cell r="F425">
            <v>43997</v>
          </cell>
          <cell r="G425">
            <v>2020</v>
          </cell>
          <cell r="H425" t="str">
            <v>CE2233</v>
          </cell>
          <cell r="I425" t="str">
            <v>ALAM ELAMAN FOOD IMPORT CO</v>
          </cell>
          <cell r="J425" t="str">
            <v>USD</v>
          </cell>
          <cell r="K425">
            <v>485563.32</v>
          </cell>
          <cell r="L425">
            <v>2.8495499999999998</v>
          </cell>
          <cell r="M425">
            <v>170400</v>
          </cell>
          <cell r="N425" t="str">
            <v>OUI</v>
          </cell>
          <cell r="O425" t="str">
            <v>Libye</v>
          </cell>
          <cell r="P425">
            <v>44002</v>
          </cell>
          <cell r="Q425">
            <v>0</v>
          </cell>
          <cell r="R425">
            <v>279984</v>
          </cell>
          <cell r="S425">
            <v>20016</v>
          </cell>
          <cell r="T425">
            <v>0</v>
          </cell>
          <cell r="U425">
            <v>300000</v>
          </cell>
          <cell r="V425" t="str">
            <v>OUI</v>
          </cell>
          <cell r="W425">
            <v>0</v>
          </cell>
          <cell r="X425">
            <v>435107.13602400006</v>
          </cell>
          <cell r="Y425">
            <v>22245.638975999995</v>
          </cell>
          <cell r="Z425">
            <v>0</v>
          </cell>
          <cell r="AB425">
            <v>1.5540428596776961</v>
          </cell>
          <cell r="AC425">
            <v>1.1113928345323738</v>
          </cell>
          <cell r="AF425">
            <v>44081.58</v>
          </cell>
          <cell r="AG425">
            <v>0.1469386</v>
          </cell>
          <cell r="AH425">
            <v>0</v>
          </cell>
          <cell r="AI425">
            <v>1.4071042596776961</v>
          </cell>
          <cell r="AJ425">
            <v>0.96445423453237378</v>
          </cell>
          <cell r="AK425">
            <v>0</v>
          </cell>
        </row>
        <row r="426">
          <cell r="D426" t="str">
            <v>FAE-20-00155</v>
          </cell>
          <cell r="E426" t="str">
            <v>155</v>
          </cell>
          <cell r="F426">
            <v>43997</v>
          </cell>
          <cell r="G426">
            <v>2020</v>
          </cell>
          <cell r="H426" t="str">
            <v>CE2178</v>
          </cell>
          <cell r="I426" t="str">
            <v>ARCADIA</v>
          </cell>
          <cell r="J426" t="str">
            <v>TND</v>
          </cell>
          <cell r="K426">
            <v>38154</v>
          </cell>
          <cell r="L426">
            <v>1</v>
          </cell>
          <cell r="M426">
            <v>38154</v>
          </cell>
          <cell r="N426" t="str">
            <v>OUI</v>
          </cell>
          <cell r="O426" t="str">
            <v>Bahrein</v>
          </cell>
          <cell r="P426">
            <v>44011</v>
          </cell>
          <cell r="Q426">
            <v>0</v>
          </cell>
          <cell r="R426">
            <v>16800</v>
          </cell>
          <cell r="S426">
            <v>5400</v>
          </cell>
          <cell r="T426">
            <v>1200</v>
          </cell>
          <cell r="U426">
            <v>23400</v>
          </cell>
          <cell r="V426" t="str">
            <v>OUI</v>
          </cell>
          <cell r="W426">
            <v>0</v>
          </cell>
          <cell r="X426">
            <v>26880</v>
          </cell>
          <cell r="Y426">
            <v>8478</v>
          </cell>
          <cell r="Z426">
            <v>2796</v>
          </cell>
          <cell r="AB426">
            <v>1.6</v>
          </cell>
          <cell r="AC426">
            <v>1.57</v>
          </cell>
          <cell r="AD426">
            <v>2.33</v>
          </cell>
          <cell r="AF426">
            <v>0</v>
          </cell>
          <cell r="AG426">
            <v>0</v>
          </cell>
          <cell r="AH426">
            <v>0</v>
          </cell>
          <cell r="AI426">
            <v>1.6</v>
          </cell>
          <cell r="AJ426">
            <v>1.57</v>
          </cell>
          <cell r="AK426">
            <v>2.33</v>
          </cell>
        </row>
        <row r="427">
          <cell r="D427" t="str">
            <v>FAE-20-00156</v>
          </cell>
          <cell r="E427" t="str">
            <v>156</v>
          </cell>
          <cell r="F427">
            <v>43997</v>
          </cell>
          <cell r="G427">
            <v>2020</v>
          </cell>
          <cell r="H427" t="str">
            <v>CE2153</v>
          </cell>
          <cell r="I427" t="str">
            <v>STE AL BADR</v>
          </cell>
          <cell r="J427" t="str">
            <v>TND</v>
          </cell>
          <cell r="K427">
            <v>75040</v>
          </cell>
          <cell r="L427">
            <v>1</v>
          </cell>
          <cell r="M427">
            <v>75040</v>
          </cell>
          <cell r="N427" t="str">
            <v>OUI</v>
          </cell>
          <cell r="O427" t="str">
            <v>Madagascar</v>
          </cell>
          <cell r="P427">
            <v>44053</v>
          </cell>
          <cell r="Q427">
            <v>0</v>
          </cell>
          <cell r="R427">
            <v>0</v>
          </cell>
          <cell r="S427">
            <v>56000</v>
          </cell>
          <cell r="T427">
            <v>0</v>
          </cell>
          <cell r="U427">
            <v>56000</v>
          </cell>
          <cell r="V427" t="str">
            <v>OUI</v>
          </cell>
          <cell r="W427">
            <v>0</v>
          </cell>
          <cell r="X427">
            <v>0</v>
          </cell>
          <cell r="Y427">
            <v>75040</v>
          </cell>
          <cell r="Z427">
            <v>0</v>
          </cell>
          <cell r="AC427">
            <v>1.34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1.34</v>
          </cell>
          <cell r="AK427">
            <v>0</v>
          </cell>
        </row>
        <row r="428">
          <cell r="D428" t="str">
            <v>FAE-20-00157</v>
          </cell>
          <cell r="E428" t="str">
            <v>157</v>
          </cell>
          <cell r="F428">
            <v>43999</v>
          </cell>
          <cell r="G428">
            <v>2020</v>
          </cell>
          <cell r="H428" t="str">
            <v>CE2017</v>
          </cell>
          <cell r="I428" t="str">
            <v>SAHEL INTERNATIONAL TRADE</v>
          </cell>
          <cell r="J428" t="str">
            <v>TND</v>
          </cell>
          <cell r="K428">
            <v>66904.320000000007</v>
          </cell>
          <cell r="L428">
            <v>1</v>
          </cell>
          <cell r="M428">
            <v>66904.320000000007</v>
          </cell>
          <cell r="N428" t="str">
            <v>OUI</v>
          </cell>
          <cell r="O428" t="str">
            <v>Togo</v>
          </cell>
          <cell r="P428">
            <v>44006</v>
          </cell>
          <cell r="Q428">
            <v>44016</v>
          </cell>
          <cell r="R428">
            <v>0</v>
          </cell>
          <cell r="S428">
            <v>0</v>
          </cell>
          <cell r="T428">
            <v>0</v>
          </cell>
          <cell r="U428">
            <v>44016</v>
          </cell>
          <cell r="V428" t="str">
            <v>OUI</v>
          </cell>
          <cell r="W428">
            <v>66904.320000000007</v>
          </cell>
          <cell r="X428">
            <v>0</v>
          </cell>
          <cell r="Y428">
            <v>0</v>
          </cell>
          <cell r="Z428">
            <v>0</v>
          </cell>
          <cell r="AA428">
            <v>1.5200000000000002</v>
          </cell>
          <cell r="AF428">
            <v>0</v>
          </cell>
          <cell r="AG428">
            <v>0</v>
          </cell>
          <cell r="AH428">
            <v>1.5200000000000002</v>
          </cell>
          <cell r="AI428">
            <v>0</v>
          </cell>
          <cell r="AJ428">
            <v>0</v>
          </cell>
          <cell r="AK428">
            <v>0</v>
          </cell>
        </row>
        <row r="429">
          <cell r="D429" t="str">
            <v>FAE-20-00158</v>
          </cell>
          <cell r="E429" t="str">
            <v>158</v>
          </cell>
          <cell r="F429">
            <v>44002</v>
          </cell>
          <cell r="G429">
            <v>2020</v>
          </cell>
          <cell r="H429" t="str">
            <v>CE2178</v>
          </cell>
          <cell r="I429" t="str">
            <v>ARCADIA</v>
          </cell>
          <cell r="J429" t="str">
            <v>TND</v>
          </cell>
          <cell r="K429">
            <v>8444</v>
          </cell>
          <cell r="L429">
            <v>1</v>
          </cell>
          <cell r="M429">
            <v>8444</v>
          </cell>
          <cell r="N429" t="str">
            <v>OUI</v>
          </cell>
          <cell r="O429" t="str">
            <v>USA</v>
          </cell>
          <cell r="P429">
            <v>44006</v>
          </cell>
          <cell r="Q429">
            <v>0</v>
          </cell>
          <cell r="R429">
            <v>4540</v>
          </cell>
          <cell r="S429">
            <v>0</v>
          </cell>
          <cell r="T429">
            <v>0</v>
          </cell>
          <cell r="U429">
            <v>4540</v>
          </cell>
          <cell r="V429" t="str">
            <v>OUI</v>
          </cell>
          <cell r="W429">
            <v>0</v>
          </cell>
          <cell r="X429">
            <v>8444</v>
          </cell>
          <cell r="Y429">
            <v>0</v>
          </cell>
          <cell r="Z429">
            <v>0</v>
          </cell>
          <cell r="AB429">
            <v>1.8599118942731279</v>
          </cell>
          <cell r="AF429">
            <v>0</v>
          </cell>
          <cell r="AG429">
            <v>0</v>
          </cell>
          <cell r="AH429">
            <v>0</v>
          </cell>
          <cell r="AI429">
            <v>1.8599118942731279</v>
          </cell>
          <cell r="AJ429">
            <v>0</v>
          </cell>
          <cell r="AK429">
            <v>0</v>
          </cell>
        </row>
        <row r="430">
          <cell r="D430" t="str">
            <v>FAE-20-00159</v>
          </cell>
          <cell r="E430" t="str">
            <v>159</v>
          </cell>
          <cell r="F430">
            <v>44004</v>
          </cell>
          <cell r="G430">
            <v>2020</v>
          </cell>
          <cell r="H430" t="str">
            <v>CE2001</v>
          </cell>
          <cell r="I430" t="str">
            <v>STE DE COMMERCE INTERNATIONAL</v>
          </cell>
          <cell r="J430" t="str">
            <v>TND</v>
          </cell>
          <cell r="K430">
            <v>68388</v>
          </cell>
          <cell r="L430">
            <v>1</v>
          </cell>
          <cell r="M430">
            <v>68388</v>
          </cell>
          <cell r="N430" t="str">
            <v>OUI</v>
          </cell>
          <cell r="O430" t="str">
            <v>Libéria</v>
          </cell>
          <cell r="P430">
            <v>44007</v>
          </cell>
          <cell r="Q430">
            <v>7200</v>
          </cell>
          <cell r="R430">
            <v>38400</v>
          </cell>
          <cell r="S430">
            <v>0</v>
          </cell>
          <cell r="T430">
            <v>0</v>
          </cell>
          <cell r="U430">
            <v>45600</v>
          </cell>
          <cell r="V430" t="str">
            <v>OUI</v>
          </cell>
          <cell r="W430">
            <v>11016</v>
          </cell>
          <cell r="X430">
            <v>57372</v>
          </cell>
          <cell r="Y430">
            <v>0</v>
          </cell>
          <cell r="Z430">
            <v>0</v>
          </cell>
          <cell r="AA430">
            <v>1.53</v>
          </cell>
          <cell r="AB430">
            <v>1.4940625000000001</v>
          </cell>
          <cell r="AF430">
            <v>0</v>
          </cell>
          <cell r="AG430">
            <v>0</v>
          </cell>
          <cell r="AH430">
            <v>1.53</v>
          </cell>
          <cell r="AI430">
            <v>1.4940625000000001</v>
          </cell>
          <cell r="AJ430">
            <v>0</v>
          </cell>
          <cell r="AK430">
            <v>0</v>
          </cell>
        </row>
        <row r="431">
          <cell r="D431" t="str">
            <v>FAE-20-00160</v>
          </cell>
          <cell r="E431" t="str">
            <v>160</v>
          </cell>
          <cell r="F431">
            <v>44004</v>
          </cell>
          <cell r="G431">
            <v>2020</v>
          </cell>
          <cell r="H431" t="str">
            <v>CE2137</v>
          </cell>
          <cell r="I431" t="str">
            <v>TUNISIAN AFRICAN BUSINESS</v>
          </cell>
          <cell r="J431" t="str">
            <v>TND</v>
          </cell>
          <cell r="K431">
            <v>37200</v>
          </cell>
          <cell r="L431">
            <v>1</v>
          </cell>
          <cell r="M431">
            <v>37200</v>
          </cell>
          <cell r="N431" t="str">
            <v>OUI</v>
          </cell>
          <cell r="O431" t="str">
            <v>Sierra Leone</v>
          </cell>
          <cell r="P431">
            <v>44008</v>
          </cell>
          <cell r="Q431">
            <v>0</v>
          </cell>
          <cell r="R431">
            <v>24000</v>
          </cell>
          <cell r="S431">
            <v>0</v>
          </cell>
          <cell r="T431">
            <v>0</v>
          </cell>
          <cell r="U431">
            <v>24000</v>
          </cell>
          <cell r="V431" t="str">
            <v>OUI</v>
          </cell>
          <cell r="W431">
            <v>0</v>
          </cell>
          <cell r="X431">
            <v>37200</v>
          </cell>
          <cell r="Y431">
            <v>0</v>
          </cell>
          <cell r="Z431">
            <v>0</v>
          </cell>
          <cell r="AB431">
            <v>1.55</v>
          </cell>
          <cell r="AF431">
            <v>0</v>
          </cell>
          <cell r="AG431">
            <v>0</v>
          </cell>
          <cell r="AH431">
            <v>0</v>
          </cell>
          <cell r="AI431">
            <v>1.55</v>
          </cell>
          <cell r="AJ431">
            <v>0</v>
          </cell>
          <cell r="AK431">
            <v>0</v>
          </cell>
        </row>
        <row r="432">
          <cell r="D432" t="str">
            <v>FAE-20-00161</v>
          </cell>
          <cell r="E432" t="str">
            <v>161</v>
          </cell>
          <cell r="F432">
            <v>44004</v>
          </cell>
          <cell r="G432">
            <v>2020</v>
          </cell>
          <cell r="H432" t="str">
            <v>CE2079</v>
          </cell>
          <cell r="I432" t="str">
            <v>BAH MAMADOU SALIOU</v>
          </cell>
          <cell r="J432" t="str">
            <v>EUR</v>
          </cell>
          <cell r="K432">
            <v>153884.91200000001</v>
          </cell>
          <cell r="L432">
            <v>3.2018</v>
          </cell>
          <cell r="M432">
            <v>48062.000124929727</v>
          </cell>
          <cell r="N432" t="str">
            <v>OUI</v>
          </cell>
          <cell r="O432" t="str">
            <v>Guinée</v>
          </cell>
          <cell r="P432">
            <v>44005</v>
          </cell>
          <cell r="Q432">
            <v>0</v>
          </cell>
          <cell r="R432">
            <v>80400</v>
          </cell>
          <cell r="S432">
            <v>0</v>
          </cell>
          <cell r="T432">
            <v>0</v>
          </cell>
          <cell r="U432">
            <v>80400</v>
          </cell>
          <cell r="V432" t="str">
            <v>OUI</v>
          </cell>
          <cell r="W432">
            <v>0</v>
          </cell>
          <cell r="X432">
            <v>117128.24759999997</v>
          </cell>
          <cell r="Y432">
            <v>0</v>
          </cell>
          <cell r="Z432">
            <v>0</v>
          </cell>
          <cell r="AB432">
            <v>1.4568189999999996</v>
          </cell>
          <cell r="AF432">
            <v>42924.08</v>
          </cell>
          <cell r="AG432">
            <v>0.53388159203980101</v>
          </cell>
          <cell r="AH432">
            <v>0</v>
          </cell>
          <cell r="AI432">
            <v>0.92293740796019863</v>
          </cell>
          <cell r="AJ432">
            <v>0</v>
          </cell>
          <cell r="AK432">
            <v>0</v>
          </cell>
        </row>
        <row r="433">
          <cell r="D433" t="str">
            <v>FAE-20-00162</v>
          </cell>
          <cell r="E433" t="str">
            <v>162</v>
          </cell>
          <cell r="F433">
            <v>44005</v>
          </cell>
          <cell r="G433">
            <v>2020</v>
          </cell>
          <cell r="H433" t="str">
            <v>CE2168</v>
          </cell>
          <cell r="I433" t="str">
            <v>STE OMEGA TRADING</v>
          </cell>
          <cell r="J433" t="str">
            <v>TND</v>
          </cell>
          <cell r="K433">
            <v>218400</v>
          </cell>
          <cell r="L433">
            <v>1</v>
          </cell>
          <cell r="M433">
            <v>218400</v>
          </cell>
          <cell r="N433" t="str">
            <v>OUI</v>
          </cell>
          <cell r="O433" t="str">
            <v>Niger</v>
          </cell>
          <cell r="P433">
            <v>44019</v>
          </cell>
          <cell r="Q433">
            <v>0</v>
          </cell>
          <cell r="R433">
            <v>0</v>
          </cell>
          <cell r="S433">
            <v>168000</v>
          </cell>
          <cell r="T433">
            <v>0</v>
          </cell>
          <cell r="U433">
            <v>168000</v>
          </cell>
          <cell r="V433" t="str">
            <v>OUI</v>
          </cell>
          <cell r="W433">
            <v>0</v>
          </cell>
          <cell r="X433">
            <v>0</v>
          </cell>
          <cell r="Y433">
            <v>218400</v>
          </cell>
          <cell r="Z433">
            <v>0</v>
          </cell>
          <cell r="AC433">
            <v>1.3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1.3</v>
          </cell>
          <cell r="AK433">
            <v>0</v>
          </cell>
        </row>
        <row r="434">
          <cell r="D434" t="str">
            <v>FAE-20-00163</v>
          </cell>
          <cell r="E434" t="str">
            <v>163</v>
          </cell>
          <cell r="F434">
            <v>44005</v>
          </cell>
          <cell r="G434">
            <v>2020</v>
          </cell>
          <cell r="H434" t="str">
            <v>CE2208</v>
          </cell>
          <cell r="I434" t="str">
            <v>STE MIDCOM INTERNATIONAL</v>
          </cell>
          <cell r="J434" t="str">
            <v>TND</v>
          </cell>
          <cell r="K434">
            <v>178350</v>
          </cell>
          <cell r="L434">
            <v>1</v>
          </cell>
          <cell r="M434">
            <v>178350</v>
          </cell>
          <cell r="N434" t="str">
            <v>OUI</v>
          </cell>
          <cell r="O434" t="str">
            <v>Russie</v>
          </cell>
          <cell r="P434">
            <v>44014</v>
          </cell>
          <cell r="Q434">
            <v>0</v>
          </cell>
          <cell r="R434">
            <v>102500</v>
          </cell>
          <cell r="S434">
            <v>0</v>
          </cell>
          <cell r="T434">
            <v>0</v>
          </cell>
          <cell r="U434">
            <v>102500</v>
          </cell>
          <cell r="V434" t="str">
            <v>OUI</v>
          </cell>
          <cell r="W434">
            <v>0</v>
          </cell>
          <cell r="X434">
            <v>178350</v>
          </cell>
          <cell r="Y434">
            <v>0</v>
          </cell>
          <cell r="Z434">
            <v>0</v>
          </cell>
          <cell r="AB434">
            <v>1.74</v>
          </cell>
          <cell r="AF434">
            <v>0</v>
          </cell>
          <cell r="AG434">
            <v>0</v>
          </cell>
          <cell r="AH434">
            <v>0</v>
          </cell>
          <cell r="AI434">
            <v>1.74</v>
          </cell>
          <cell r="AJ434">
            <v>0</v>
          </cell>
          <cell r="AK434">
            <v>0</v>
          </cell>
        </row>
        <row r="435">
          <cell r="D435" t="str">
            <v>FAE-20-00164</v>
          </cell>
          <cell r="E435" t="str">
            <v>164</v>
          </cell>
          <cell r="F435">
            <v>44005</v>
          </cell>
          <cell r="G435">
            <v>2020</v>
          </cell>
          <cell r="H435" t="str">
            <v>CE2208</v>
          </cell>
          <cell r="I435" t="str">
            <v>STE MIDCOM INTERNATIONAL</v>
          </cell>
          <cell r="J435" t="str">
            <v>TND</v>
          </cell>
          <cell r="K435">
            <v>41340</v>
          </cell>
          <cell r="L435">
            <v>1</v>
          </cell>
          <cell r="M435">
            <v>41340</v>
          </cell>
          <cell r="N435" t="str">
            <v>OUI</v>
          </cell>
          <cell r="O435" t="str">
            <v>Burkina Faso</v>
          </cell>
          <cell r="P435">
            <v>44014</v>
          </cell>
          <cell r="Q435">
            <v>0</v>
          </cell>
          <cell r="R435">
            <v>0</v>
          </cell>
          <cell r="S435">
            <v>26000</v>
          </cell>
          <cell r="T435">
            <v>0</v>
          </cell>
          <cell r="U435">
            <v>26000</v>
          </cell>
          <cell r="V435" t="str">
            <v>OUI</v>
          </cell>
          <cell r="W435">
            <v>0</v>
          </cell>
          <cell r="X435">
            <v>0</v>
          </cell>
          <cell r="Y435">
            <v>41340</v>
          </cell>
          <cell r="Z435">
            <v>0</v>
          </cell>
          <cell r="AC435">
            <v>1.59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1.59</v>
          </cell>
          <cell r="AK435">
            <v>0</v>
          </cell>
        </row>
        <row r="436">
          <cell r="D436" t="str">
            <v>FAE-20-00165</v>
          </cell>
          <cell r="E436" t="str">
            <v>165</v>
          </cell>
          <cell r="F436">
            <v>44005</v>
          </cell>
          <cell r="G436">
            <v>2020</v>
          </cell>
          <cell r="H436" t="str">
            <v>CE2212</v>
          </cell>
          <cell r="I436" t="str">
            <v>TIMBI MADINA</v>
          </cell>
          <cell r="J436" t="str">
            <v>EUR</v>
          </cell>
          <cell r="K436">
            <v>87585.890499999994</v>
          </cell>
          <cell r="L436">
            <v>3.2094499999999999</v>
          </cell>
          <cell r="M436">
            <v>27290</v>
          </cell>
          <cell r="N436" t="str">
            <v>OUI</v>
          </cell>
          <cell r="O436" t="str">
            <v>Gabon</v>
          </cell>
          <cell r="P436" t="str">
            <v>30/06/2020 &amp; 01/07/2020</v>
          </cell>
          <cell r="Q436">
            <v>0</v>
          </cell>
          <cell r="R436">
            <v>0</v>
          </cell>
          <cell r="S436">
            <v>52000</v>
          </cell>
          <cell r="T436">
            <v>0</v>
          </cell>
          <cell r="U436">
            <v>52000</v>
          </cell>
          <cell r="V436" t="str">
            <v>OUI</v>
          </cell>
          <cell r="W436">
            <v>0</v>
          </cell>
          <cell r="X436">
            <v>0</v>
          </cell>
          <cell r="Y436">
            <v>77315.650500000003</v>
          </cell>
          <cell r="Z436">
            <v>0</v>
          </cell>
          <cell r="AC436">
            <v>1.4868394326923078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1.4868394326923078</v>
          </cell>
          <cell r="AK436">
            <v>0</v>
          </cell>
        </row>
        <row r="437">
          <cell r="D437" t="str">
            <v>FAE-20-00166</v>
          </cell>
          <cell r="E437" t="str">
            <v>166</v>
          </cell>
          <cell r="F437">
            <v>44008</v>
          </cell>
          <cell r="G437">
            <v>2020</v>
          </cell>
          <cell r="H437" t="str">
            <v>CE2017</v>
          </cell>
          <cell r="I437" t="str">
            <v>SAHEL INTERNATIONAL TRADE</v>
          </cell>
          <cell r="J437" t="str">
            <v>TND</v>
          </cell>
          <cell r="K437">
            <v>264300</v>
          </cell>
          <cell r="L437">
            <v>1</v>
          </cell>
          <cell r="M437">
            <v>264300</v>
          </cell>
          <cell r="N437" t="str">
            <v>OUI</v>
          </cell>
          <cell r="O437" t="str">
            <v>Niger</v>
          </cell>
          <cell r="P437" t="str">
            <v>30/06/2020 &amp; 01/07/2020</v>
          </cell>
          <cell r="Q437">
            <v>0</v>
          </cell>
          <cell r="R437">
            <v>211440</v>
          </cell>
          <cell r="S437">
            <v>0</v>
          </cell>
          <cell r="T437">
            <v>0</v>
          </cell>
          <cell r="U437">
            <v>211440</v>
          </cell>
          <cell r="V437" t="str">
            <v>OUI</v>
          </cell>
          <cell r="W437">
            <v>0</v>
          </cell>
          <cell r="X437">
            <v>264300</v>
          </cell>
          <cell r="Y437">
            <v>0</v>
          </cell>
          <cell r="Z437">
            <v>0</v>
          </cell>
          <cell r="AB437">
            <v>1.25</v>
          </cell>
          <cell r="AF437">
            <v>0</v>
          </cell>
          <cell r="AG437">
            <v>0</v>
          </cell>
          <cell r="AH437">
            <v>0</v>
          </cell>
          <cell r="AI437">
            <v>1.25</v>
          </cell>
          <cell r="AJ437">
            <v>0</v>
          </cell>
          <cell r="AK437">
            <v>0</v>
          </cell>
        </row>
        <row r="438">
          <cell r="D438" t="str">
            <v>FAE-20-00167</v>
          </cell>
          <cell r="E438" t="str">
            <v>167</v>
          </cell>
          <cell r="F438">
            <v>44009</v>
          </cell>
          <cell r="G438">
            <v>2020</v>
          </cell>
          <cell r="H438" t="str">
            <v>CE2178</v>
          </cell>
          <cell r="I438" t="str">
            <v>ARCADIA</v>
          </cell>
          <cell r="J438" t="str">
            <v>TND</v>
          </cell>
          <cell r="K438">
            <v>33000</v>
          </cell>
          <cell r="L438">
            <v>1</v>
          </cell>
          <cell r="M438">
            <v>33000</v>
          </cell>
          <cell r="N438" t="str">
            <v>OUI</v>
          </cell>
          <cell r="O438" t="str">
            <v>Angleterre</v>
          </cell>
          <cell r="P438">
            <v>44025</v>
          </cell>
          <cell r="Q438">
            <v>0</v>
          </cell>
          <cell r="R438">
            <v>20000</v>
          </cell>
          <cell r="S438">
            <v>0</v>
          </cell>
          <cell r="T438">
            <v>0</v>
          </cell>
          <cell r="U438">
            <v>20000</v>
          </cell>
          <cell r="V438" t="str">
            <v>OUI</v>
          </cell>
          <cell r="W438">
            <v>0</v>
          </cell>
          <cell r="X438">
            <v>33000</v>
          </cell>
          <cell r="Y438">
            <v>0</v>
          </cell>
          <cell r="Z438">
            <v>0</v>
          </cell>
          <cell r="AB438">
            <v>1.65</v>
          </cell>
          <cell r="AF438">
            <v>0</v>
          </cell>
          <cell r="AG438">
            <v>0</v>
          </cell>
          <cell r="AH438">
            <v>0</v>
          </cell>
          <cell r="AI438">
            <v>1.65</v>
          </cell>
          <cell r="AJ438">
            <v>0</v>
          </cell>
          <cell r="AK438">
            <v>0</v>
          </cell>
        </row>
        <row r="439">
          <cell r="D439" t="str">
            <v>FAE-20-00168</v>
          </cell>
          <cell r="E439" t="str">
            <v>168</v>
          </cell>
          <cell r="F439">
            <v>44012</v>
          </cell>
          <cell r="G439">
            <v>2020</v>
          </cell>
          <cell r="H439" t="str">
            <v>CE2017</v>
          </cell>
          <cell r="I439" t="str">
            <v>SAHEL INTERNATIONAL TRADE</v>
          </cell>
          <cell r="J439" t="str">
            <v>TND</v>
          </cell>
          <cell r="K439">
            <v>247875</v>
          </cell>
          <cell r="L439">
            <v>1</v>
          </cell>
          <cell r="M439">
            <v>247875</v>
          </cell>
          <cell r="N439" t="str">
            <v>OUI</v>
          </cell>
          <cell r="O439" t="str">
            <v>Niger</v>
          </cell>
          <cell r="P439">
            <v>44016</v>
          </cell>
          <cell r="Q439">
            <v>0</v>
          </cell>
          <cell r="R439">
            <v>198300</v>
          </cell>
          <cell r="S439">
            <v>0</v>
          </cell>
          <cell r="T439">
            <v>0</v>
          </cell>
          <cell r="U439">
            <v>198300</v>
          </cell>
          <cell r="V439" t="str">
            <v>OUI</v>
          </cell>
          <cell r="W439">
            <v>0</v>
          </cell>
          <cell r="X439">
            <v>247875</v>
          </cell>
          <cell r="Y439">
            <v>0</v>
          </cell>
          <cell r="Z439">
            <v>0</v>
          </cell>
          <cell r="AB439">
            <v>1.25</v>
          </cell>
          <cell r="AF439">
            <v>0</v>
          </cell>
          <cell r="AG439">
            <v>0</v>
          </cell>
          <cell r="AH439">
            <v>0</v>
          </cell>
          <cell r="AI439">
            <v>1.25</v>
          </cell>
          <cell r="AJ439">
            <v>0</v>
          </cell>
          <cell r="AK439">
            <v>0</v>
          </cell>
        </row>
        <row r="440">
          <cell r="D440" t="str">
            <v>FAE-20-00169</v>
          </cell>
          <cell r="E440" t="str">
            <v>169</v>
          </cell>
          <cell r="F440">
            <v>44012</v>
          </cell>
          <cell r="G440">
            <v>2020</v>
          </cell>
          <cell r="H440" t="str">
            <v>CE2168</v>
          </cell>
          <cell r="I440" t="str">
            <v>STE OMEGA TRADING</v>
          </cell>
          <cell r="J440" t="str">
            <v>TND</v>
          </cell>
          <cell r="K440">
            <v>105638.39999999999</v>
          </cell>
          <cell r="L440">
            <v>1</v>
          </cell>
          <cell r="M440">
            <v>105638.39999999999</v>
          </cell>
          <cell r="N440" t="str">
            <v>OUI</v>
          </cell>
          <cell r="O440" t="str">
            <v>Niger</v>
          </cell>
          <cell r="P440">
            <v>44015</v>
          </cell>
          <cell r="Q440">
            <v>66024</v>
          </cell>
          <cell r="R440">
            <v>0</v>
          </cell>
          <cell r="S440">
            <v>0</v>
          </cell>
          <cell r="T440">
            <v>0</v>
          </cell>
          <cell r="U440">
            <v>66024</v>
          </cell>
          <cell r="V440" t="str">
            <v>OUI</v>
          </cell>
          <cell r="W440">
            <v>105638.39999999999</v>
          </cell>
          <cell r="X440">
            <v>0</v>
          </cell>
          <cell r="Y440">
            <v>0</v>
          </cell>
          <cell r="Z440">
            <v>0</v>
          </cell>
          <cell r="AA440">
            <v>1.6</v>
          </cell>
          <cell r="AF440">
            <v>0</v>
          </cell>
          <cell r="AG440">
            <v>0</v>
          </cell>
          <cell r="AH440">
            <v>1.6</v>
          </cell>
          <cell r="AI440">
            <v>0</v>
          </cell>
          <cell r="AJ440">
            <v>0</v>
          </cell>
          <cell r="AK440">
            <v>0</v>
          </cell>
        </row>
        <row r="441">
          <cell r="D441" t="str">
            <v>FAE-20-00170</v>
          </cell>
          <cell r="E441" t="str">
            <v>170</v>
          </cell>
          <cell r="F441">
            <v>44012</v>
          </cell>
          <cell r="G441">
            <v>2020</v>
          </cell>
          <cell r="H441" t="str">
            <v>CE2165</v>
          </cell>
          <cell r="I441" t="str">
            <v>ANGSTREM TRADING</v>
          </cell>
          <cell r="J441" t="str">
            <v>USD</v>
          </cell>
          <cell r="K441">
            <v>38619.195</v>
          </cell>
          <cell r="L441">
            <v>2.73895</v>
          </cell>
          <cell r="M441">
            <v>14100</v>
          </cell>
          <cell r="N441" t="str">
            <v>OUI</v>
          </cell>
          <cell r="O441" t="str">
            <v>Russie</v>
          </cell>
          <cell r="P441">
            <v>44064</v>
          </cell>
          <cell r="Q441">
            <v>20000</v>
          </cell>
          <cell r="R441">
            <v>0</v>
          </cell>
          <cell r="S441">
            <v>0</v>
          </cell>
          <cell r="T441">
            <v>0</v>
          </cell>
          <cell r="U441">
            <v>20000</v>
          </cell>
          <cell r="V441" t="str">
            <v>OUI</v>
          </cell>
          <cell r="W441">
            <v>38619.195</v>
          </cell>
          <cell r="X441">
            <v>0</v>
          </cell>
          <cell r="Y441">
            <v>0</v>
          </cell>
          <cell r="Z441">
            <v>0</v>
          </cell>
          <cell r="AA441">
            <v>1.93095975</v>
          </cell>
          <cell r="AF441">
            <v>4996.43</v>
          </cell>
          <cell r="AG441">
            <v>0.2498215</v>
          </cell>
          <cell r="AH441">
            <v>1.6811382500000001</v>
          </cell>
          <cell r="AI441">
            <v>0</v>
          </cell>
          <cell r="AJ441">
            <v>0</v>
          </cell>
          <cell r="AK441">
            <v>0</v>
          </cell>
        </row>
        <row r="442">
          <cell r="D442" t="str">
            <v>FAE-20-00171</v>
          </cell>
          <cell r="E442" t="str">
            <v>171</v>
          </cell>
          <cell r="F442">
            <v>44013</v>
          </cell>
          <cell r="G442">
            <v>2020</v>
          </cell>
          <cell r="H442" t="str">
            <v>CE2123</v>
          </cell>
          <cell r="I442" t="str">
            <v>STE AL MAJMOUA MOTTAHIDA</v>
          </cell>
          <cell r="J442" t="str">
            <v>USD</v>
          </cell>
          <cell r="K442">
            <v>790951.44759999996</v>
          </cell>
          <cell r="L442">
            <v>2.84605</v>
          </cell>
          <cell r="M442">
            <v>277912</v>
          </cell>
          <cell r="N442" t="str">
            <v>OUI</v>
          </cell>
          <cell r="O442" t="str">
            <v>Libye</v>
          </cell>
          <cell r="P442">
            <v>44019</v>
          </cell>
          <cell r="Q442">
            <v>45600</v>
          </cell>
          <cell r="R442">
            <v>331200</v>
          </cell>
          <cell r="S442">
            <v>19200</v>
          </cell>
          <cell r="T442">
            <v>48000</v>
          </cell>
          <cell r="U442">
            <v>444000</v>
          </cell>
          <cell r="V442" t="str">
            <v>OUI</v>
          </cell>
          <cell r="W442">
            <v>101630.453265</v>
          </cell>
          <cell r="X442">
            <v>499584.2328</v>
          </cell>
          <cell r="Y442">
            <v>28961.4048</v>
          </cell>
          <cell r="Z442">
            <v>101575.52450000001</v>
          </cell>
          <cell r="AA442">
            <v>2.2287380101973686</v>
          </cell>
          <cell r="AB442">
            <v>1.5084065</v>
          </cell>
          <cell r="AC442">
            <v>1.5084065</v>
          </cell>
          <cell r="AD442">
            <v>2.1161567604166671</v>
          </cell>
          <cell r="AF442">
            <v>57016.44</v>
          </cell>
          <cell r="AG442">
            <v>0.12841540540540541</v>
          </cell>
          <cell r="AH442">
            <v>2.1003226047919634</v>
          </cell>
          <cell r="AI442">
            <v>1.3799910945945946</v>
          </cell>
          <cell r="AJ442">
            <v>1.3799910945945946</v>
          </cell>
          <cell r="AK442">
            <v>1.9877413550112617</v>
          </cell>
        </row>
        <row r="443">
          <cell r="D443" t="str">
            <v>FAE-20-00172</v>
          </cell>
          <cell r="E443" t="str">
            <v>172</v>
          </cell>
          <cell r="F443">
            <v>44016</v>
          </cell>
          <cell r="G443">
            <v>2020</v>
          </cell>
          <cell r="H443" t="str">
            <v>CE2137</v>
          </cell>
          <cell r="I443" t="str">
            <v>TUNISIAN AFRICAN BUSINESS</v>
          </cell>
          <cell r="J443" t="str">
            <v>TND</v>
          </cell>
          <cell r="K443">
            <v>32791.919999999998</v>
          </cell>
          <cell r="L443">
            <v>1</v>
          </cell>
          <cell r="M443">
            <v>32791.919999999998</v>
          </cell>
          <cell r="N443" t="str">
            <v>OUI</v>
          </cell>
          <cell r="O443" t="str">
            <v>Sierra Leone</v>
          </cell>
          <cell r="P443">
            <v>44020</v>
          </cell>
          <cell r="Q443">
            <v>22008</v>
          </cell>
          <cell r="R443">
            <v>0</v>
          </cell>
          <cell r="S443">
            <v>0</v>
          </cell>
          <cell r="T443">
            <v>0</v>
          </cell>
          <cell r="U443">
            <v>22008</v>
          </cell>
          <cell r="V443" t="str">
            <v>OUI</v>
          </cell>
          <cell r="W443">
            <v>32791.919999999998</v>
          </cell>
          <cell r="X443">
            <v>0</v>
          </cell>
          <cell r="Y443">
            <v>0</v>
          </cell>
          <cell r="Z443">
            <v>0</v>
          </cell>
          <cell r="AA443">
            <v>1.49</v>
          </cell>
          <cell r="AF443">
            <v>0</v>
          </cell>
          <cell r="AG443">
            <v>0</v>
          </cell>
          <cell r="AH443">
            <v>1.49</v>
          </cell>
          <cell r="AI443">
            <v>0</v>
          </cell>
          <cell r="AJ443">
            <v>0</v>
          </cell>
          <cell r="AK443">
            <v>0</v>
          </cell>
        </row>
        <row r="444">
          <cell r="D444" t="str">
            <v>FAE-20-00173</v>
          </cell>
          <cell r="E444" t="str">
            <v>173</v>
          </cell>
          <cell r="F444">
            <v>44016</v>
          </cell>
          <cell r="G444">
            <v>2020</v>
          </cell>
          <cell r="H444" t="str">
            <v>CE2229</v>
          </cell>
          <cell r="I444" t="str">
            <v>SOPALIM</v>
          </cell>
          <cell r="J444" t="str">
            <v>EUR</v>
          </cell>
          <cell r="K444">
            <v>43867.1</v>
          </cell>
          <cell r="L444">
            <v>3.21095</v>
          </cell>
          <cell r="M444">
            <v>13661.720051698096</v>
          </cell>
          <cell r="N444" t="str">
            <v>OUI</v>
          </cell>
          <cell r="O444" t="str">
            <v>France</v>
          </cell>
          <cell r="P444">
            <v>44021</v>
          </cell>
          <cell r="Q444">
            <v>0</v>
          </cell>
          <cell r="R444">
            <v>16944</v>
          </cell>
          <cell r="S444">
            <v>6000</v>
          </cell>
          <cell r="T444">
            <v>1780</v>
          </cell>
          <cell r="U444">
            <v>24724</v>
          </cell>
          <cell r="V444" t="str">
            <v>OUI</v>
          </cell>
          <cell r="W444">
            <v>0</v>
          </cell>
          <cell r="X444">
            <v>28958.658984000002</v>
          </cell>
          <cell r="Y444">
            <v>9729.1785000000018</v>
          </cell>
          <cell r="Z444">
            <v>5179.26235</v>
          </cell>
          <cell r="AB444">
            <v>1.7090804405099151</v>
          </cell>
          <cell r="AC444">
            <v>1.6215297500000003</v>
          </cell>
          <cell r="AD444">
            <v>2.9096979494382023</v>
          </cell>
          <cell r="AF444">
            <v>1245.3</v>
          </cell>
          <cell r="AG444">
            <v>5.0368063420158551E-2</v>
          </cell>
          <cell r="AH444">
            <v>0</v>
          </cell>
          <cell r="AI444">
            <v>1.6587123770897565</v>
          </cell>
          <cell r="AJ444">
            <v>1.5711616865798417</v>
          </cell>
          <cell r="AK444">
            <v>2.8593298860180436</v>
          </cell>
        </row>
        <row r="445">
          <cell r="D445" t="str">
            <v>FAE-20-00174</v>
          </cell>
          <cell r="E445" t="str">
            <v>174</v>
          </cell>
          <cell r="F445">
            <v>44016</v>
          </cell>
          <cell r="G445">
            <v>2020</v>
          </cell>
          <cell r="H445" t="str">
            <v>CE2168</v>
          </cell>
          <cell r="I445" t="str">
            <v>STE OMEGA TRADING</v>
          </cell>
          <cell r="J445" t="str">
            <v>TND</v>
          </cell>
          <cell r="K445">
            <v>145600</v>
          </cell>
          <cell r="L445">
            <v>1</v>
          </cell>
          <cell r="M445">
            <v>145600</v>
          </cell>
          <cell r="N445" t="str">
            <v>OUI</v>
          </cell>
          <cell r="O445" t="str">
            <v>Niger</v>
          </cell>
          <cell r="P445">
            <v>44019</v>
          </cell>
          <cell r="Q445">
            <v>0</v>
          </cell>
          <cell r="R445">
            <v>0</v>
          </cell>
          <cell r="S445">
            <v>112000</v>
          </cell>
          <cell r="T445">
            <v>0</v>
          </cell>
          <cell r="U445">
            <v>112000</v>
          </cell>
          <cell r="V445" t="str">
            <v>OUI</v>
          </cell>
          <cell r="W445">
            <v>0</v>
          </cell>
          <cell r="X445">
            <v>0</v>
          </cell>
          <cell r="Y445">
            <v>145600</v>
          </cell>
          <cell r="Z445">
            <v>0</v>
          </cell>
          <cell r="AC445">
            <v>1.3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1.3</v>
          </cell>
          <cell r="AK445">
            <v>0</v>
          </cell>
        </row>
        <row r="446">
          <cell r="D446" t="str">
            <v>FAE-20-00175</v>
          </cell>
          <cell r="E446" t="str">
            <v>175</v>
          </cell>
          <cell r="F446">
            <v>44019</v>
          </cell>
          <cell r="G446">
            <v>2020</v>
          </cell>
          <cell r="H446" t="str">
            <v>CE2017</v>
          </cell>
          <cell r="I446" t="str">
            <v>SAHEL INTERNATIONAL TRADE</v>
          </cell>
          <cell r="J446" t="str">
            <v>TND</v>
          </cell>
          <cell r="K446">
            <v>76181.759999999995</v>
          </cell>
          <cell r="L446">
            <v>1</v>
          </cell>
          <cell r="M446">
            <v>76181.759999999995</v>
          </cell>
          <cell r="N446" t="str">
            <v>OUI</v>
          </cell>
          <cell r="O446" t="str">
            <v>Togo</v>
          </cell>
          <cell r="P446">
            <v>44027</v>
          </cell>
          <cell r="Q446">
            <v>0</v>
          </cell>
          <cell r="R446">
            <v>0</v>
          </cell>
          <cell r="S446">
            <v>56016</v>
          </cell>
          <cell r="T446">
            <v>0</v>
          </cell>
          <cell r="U446">
            <v>56016</v>
          </cell>
          <cell r="V446" t="str">
            <v>OUI</v>
          </cell>
          <cell r="W446">
            <v>0</v>
          </cell>
          <cell r="X446">
            <v>0</v>
          </cell>
          <cell r="Y446">
            <v>76181.759999999995</v>
          </cell>
          <cell r="Z446">
            <v>0</v>
          </cell>
          <cell r="AC446">
            <v>1.36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1.36</v>
          </cell>
          <cell r="AK446">
            <v>0</v>
          </cell>
        </row>
        <row r="447">
          <cell r="D447" t="str">
            <v>FAE-20-00176</v>
          </cell>
          <cell r="E447" t="str">
            <v>176</v>
          </cell>
          <cell r="F447">
            <v>44019</v>
          </cell>
          <cell r="G447">
            <v>2020</v>
          </cell>
          <cell r="H447" t="str">
            <v>CE2017</v>
          </cell>
          <cell r="I447" t="str">
            <v>SAHEL INTERNATIONAL TRADE</v>
          </cell>
          <cell r="J447" t="str">
            <v>TND</v>
          </cell>
          <cell r="K447">
            <v>68916.960000000006</v>
          </cell>
          <cell r="L447">
            <v>1</v>
          </cell>
          <cell r="M447">
            <v>68916.960000000006</v>
          </cell>
          <cell r="N447" t="str">
            <v>OUI</v>
          </cell>
          <cell r="O447" t="str">
            <v>Togo</v>
          </cell>
          <cell r="P447">
            <v>44034</v>
          </cell>
          <cell r="Q447">
            <v>43608</v>
          </cell>
          <cell r="R447">
            <v>0</v>
          </cell>
          <cell r="S447">
            <v>0</v>
          </cell>
          <cell r="T447">
            <v>0</v>
          </cell>
          <cell r="U447">
            <v>43608</v>
          </cell>
          <cell r="V447" t="str">
            <v>OUI</v>
          </cell>
          <cell r="W447">
            <v>68916.960000000006</v>
          </cell>
          <cell r="X447">
            <v>0</v>
          </cell>
          <cell r="Y447">
            <v>0</v>
          </cell>
          <cell r="Z447">
            <v>0</v>
          </cell>
          <cell r="AA447">
            <v>1.5803742432581178</v>
          </cell>
          <cell r="AF447">
            <v>0</v>
          </cell>
          <cell r="AG447">
            <v>0</v>
          </cell>
          <cell r="AH447">
            <v>1.5803742432581178</v>
          </cell>
          <cell r="AI447">
            <v>0</v>
          </cell>
          <cell r="AJ447">
            <v>0</v>
          </cell>
          <cell r="AK447">
            <v>0</v>
          </cell>
        </row>
        <row r="448">
          <cell r="D448" t="str">
            <v>FAE-20-00177</v>
          </cell>
          <cell r="E448" t="str">
            <v>177</v>
          </cell>
          <cell r="F448">
            <v>44019</v>
          </cell>
          <cell r="G448">
            <v>2020</v>
          </cell>
          <cell r="H448" t="str">
            <v>CE2017</v>
          </cell>
          <cell r="I448" t="str">
            <v>SAHEL INTERNATIONAL TRADE</v>
          </cell>
          <cell r="J448" t="str">
            <v>TND</v>
          </cell>
          <cell r="K448">
            <v>31161</v>
          </cell>
          <cell r="L448">
            <v>1</v>
          </cell>
          <cell r="M448">
            <v>31161</v>
          </cell>
          <cell r="N448" t="str">
            <v>OUI</v>
          </cell>
          <cell r="O448" t="str">
            <v>Ukraine</v>
          </cell>
          <cell r="P448">
            <v>44022</v>
          </cell>
          <cell r="Q448">
            <v>18030</v>
          </cell>
          <cell r="R448">
            <v>0</v>
          </cell>
          <cell r="S448">
            <v>0</v>
          </cell>
          <cell r="T448">
            <v>0</v>
          </cell>
          <cell r="U448">
            <v>18030</v>
          </cell>
          <cell r="V448" t="str">
            <v>OUI</v>
          </cell>
          <cell r="W448">
            <v>31161</v>
          </cell>
          <cell r="X448">
            <v>0</v>
          </cell>
          <cell r="Y448">
            <v>0</v>
          </cell>
          <cell r="Z448">
            <v>0</v>
          </cell>
          <cell r="AA448">
            <v>1.7282861896838602</v>
          </cell>
          <cell r="AF448">
            <v>0</v>
          </cell>
          <cell r="AG448">
            <v>0</v>
          </cell>
          <cell r="AH448">
            <v>1.7282861896838602</v>
          </cell>
          <cell r="AI448">
            <v>0</v>
          </cell>
          <cell r="AJ448">
            <v>0</v>
          </cell>
          <cell r="AK448">
            <v>0</v>
          </cell>
        </row>
        <row r="449">
          <cell r="D449" t="str">
            <v>FAE-20-00178</v>
          </cell>
          <cell r="E449" t="str">
            <v>178</v>
          </cell>
          <cell r="F449">
            <v>44019</v>
          </cell>
          <cell r="G449">
            <v>2020</v>
          </cell>
          <cell r="H449" t="str">
            <v>CE2178</v>
          </cell>
          <cell r="I449" t="str">
            <v>ARCADIA</v>
          </cell>
          <cell r="J449" t="str">
            <v>TND</v>
          </cell>
          <cell r="K449">
            <v>78624</v>
          </cell>
          <cell r="L449">
            <v>1</v>
          </cell>
          <cell r="M449">
            <v>78624</v>
          </cell>
          <cell r="N449" t="str">
            <v>OUI</v>
          </cell>
          <cell r="O449" t="str">
            <v xml:space="preserve">Japon </v>
          </cell>
          <cell r="P449">
            <v>44033</v>
          </cell>
          <cell r="Q449">
            <v>0</v>
          </cell>
          <cell r="R449">
            <v>0</v>
          </cell>
          <cell r="S449">
            <v>50400</v>
          </cell>
          <cell r="T449">
            <v>0</v>
          </cell>
          <cell r="U449">
            <v>50400</v>
          </cell>
          <cell r="V449" t="str">
            <v>OUI</v>
          </cell>
          <cell r="W449">
            <v>0</v>
          </cell>
          <cell r="X449">
            <v>0</v>
          </cell>
          <cell r="Y449">
            <v>78624</v>
          </cell>
          <cell r="Z449">
            <v>0</v>
          </cell>
          <cell r="AC449">
            <v>1.56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1.56</v>
          </cell>
          <cell r="AK449">
            <v>0</v>
          </cell>
        </row>
        <row r="450">
          <cell r="D450" t="str">
            <v>FAE-20-00179</v>
          </cell>
          <cell r="E450" t="str">
            <v>179</v>
          </cell>
          <cell r="F450">
            <v>44019</v>
          </cell>
          <cell r="G450">
            <v>2020</v>
          </cell>
          <cell r="H450" t="str">
            <v>CE2178</v>
          </cell>
          <cell r="I450" t="str">
            <v>ARCADIA</v>
          </cell>
          <cell r="J450" t="str">
            <v>TND</v>
          </cell>
          <cell r="K450">
            <v>33000</v>
          </cell>
          <cell r="L450">
            <v>1</v>
          </cell>
          <cell r="M450">
            <v>33000</v>
          </cell>
          <cell r="N450" t="str">
            <v>OUI</v>
          </cell>
          <cell r="O450" t="str">
            <v>Angleterre</v>
          </cell>
          <cell r="P450">
            <v>44025</v>
          </cell>
          <cell r="Q450">
            <v>0</v>
          </cell>
          <cell r="R450">
            <v>20000</v>
          </cell>
          <cell r="S450">
            <v>0</v>
          </cell>
          <cell r="T450">
            <v>0</v>
          </cell>
          <cell r="U450">
            <v>20000</v>
          </cell>
          <cell r="V450" t="str">
            <v>OUI</v>
          </cell>
          <cell r="W450">
            <v>0</v>
          </cell>
          <cell r="X450">
            <v>33000</v>
          </cell>
          <cell r="Y450">
            <v>0</v>
          </cell>
          <cell r="Z450">
            <v>0</v>
          </cell>
          <cell r="AB450">
            <v>1.65</v>
          </cell>
          <cell r="AF450">
            <v>0</v>
          </cell>
          <cell r="AG450">
            <v>0</v>
          </cell>
          <cell r="AH450">
            <v>0</v>
          </cell>
          <cell r="AI450">
            <v>1.65</v>
          </cell>
          <cell r="AJ450">
            <v>0</v>
          </cell>
          <cell r="AK450">
            <v>0</v>
          </cell>
        </row>
        <row r="451">
          <cell r="D451" t="str">
            <v>FAE-20-00180</v>
          </cell>
          <cell r="E451" t="str">
            <v>180</v>
          </cell>
          <cell r="F451">
            <v>44019</v>
          </cell>
          <cell r="G451">
            <v>2020</v>
          </cell>
          <cell r="H451" t="str">
            <v>CE2178</v>
          </cell>
          <cell r="I451" t="str">
            <v>ARCADIA</v>
          </cell>
          <cell r="J451" t="str">
            <v>TND</v>
          </cell>
          <cell r="K451">
            <v>33000</v>
          </cell>
          <cell r="L451">
            <v>1</v>
          </cell>
          <cell r="M451">
            <v>33000</v>
          </cell>
          <cell r="N451" t="str">
            <v>OUI</v>
          </cell>
          <cell r="O451" t="str">
            <v>Angleterre</v>
          </cell>
          <cell r="P451">
            <v>44025</v>
          </cell>
          <cell r="Q451">
            <v>0</v>
          </cell>
          <cell r="R451">
            <v>20000</v>
          </cell>
          <cell r="S451">
            <v>0</v>
          </cell>
          <cell r="T451">
            <v>0</v>
          </cell>
          <cell r="U451">
            <v>20000</v>
          </cell>
          <cell r="V451" t="str">
            <v>OUI</v>
          </cell>
          <cell r="W451">
            <v>0</v>
          </cell>
          <cell r="X451">
            <v>33000</v>
          </cell>
          <cell r="Y451">
            <v>0</v>
          </cell>
          <cell r="Z451">
            <v>0</v>
          </cell>
          <cell r="AB451">
            <v>1.65</v>
          </cell>
          <cell r="AF451">
            <v>0</v>
          </cell>
          <cell r="AG451">
            <v>0</v>
          </cell>
          <cell r="AH451">
            <v>0</v>
          </cell>
          <cell r="AI451">
            <v>1.65</v>
          </cell>
          <cell r="AJ451">
            <v>0</v>
          </cell>
          <cell r="AK451">
            <v>0</v>
          </cell>
        </row>
        <row r="452">
          <cell r="D452" t="str">
            <v>FAE-20-00181</v>
          </cell>
          <cell r="E452" t="str">
            <v>181</v>
          </cell>
          <cell r="F452">
            <v>44021</v>
          </cell>
          <cell r="G452">
            <v>2020</v>
          </cell>
          <cell r="H452" t="str">
            <v>CE2178</v>
          </cell>
          <cell r="I452" t="str">
            <v>ARCADIA</v>
          </cell>
          <cell r="J452" t="str">
            <v>TND</v>
          </cell>
          <cell r="K452">
            <v>34771.86</v>
          </cell>
          <cell r="L452">
            <v>1</v>
          </cell>
          <cell r="M452">
            <v>34771.86</v>
          </cell>
          <cell r="N452" t="str">
            <v>OUI</v>
          </cell>
          <cell r="O452" t="str">
            <v>USA</v>
          </cell>
          <cell r="P452">
            <v>44035</v>
          </cell>
          <cell r="Q452">
            <v>0</v>
          </cell>
          <cell r="R452">
            <v>0</v>
          </cell>
          <cell r="S452">
            <v>20157.86</v>
          </cell>
          <cell r="T452">
            <v>0</v>
          </cell>
          <cell r="U452">
            <v>20157.86</v>
          </cell>
          <cell r="V452" t="str">
            <v>OUI</v>
          </cell>
          <cell r="W452">
            <v>0</v>
          </cell>
          <cell r="X452">
            <v>0</v>
          </cell>
          <cell r="Y452">
            <v>34771.86</v>
          </cell>
          <cell r="Z452">
            <v>0</v>
          </cell>
          <cell r="AC452">
            <v>1.7249777506144006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1.7249777506144006</v>
          </cell>
          <cell r="AK452">
            <v>0</v>
          </cell>
        </row>
        <row r="453">
          <cell r="D453" t="str">
            <v>FAE-20-00182</v>
          </cell>
          <cell r="E453" t="str">
            <v>182</v>
          </cell>
          <cell r="F453">
            <v>44021</v>
          </cell>
          <cell r="G453">
            <v>2020</v>
          </cell>
          <cell r="H453" t="str">
            <v>CE2137</v>
          </cell>
          <cell r="I453" t="str">
            <v>TUNISIAN AFRICAN BUSINESS</v>
          </cell>
          <cell r="J453" t="str">
            <v>TND</v>
          </cell>
          <cell r="K453">
            <v>148333.92000000001</v>
          </cell>
          <cell r="L453">
            <v>1</v>
          </cell>
          <cell r="M453">
            <v>148333.92000000001</v>
          </cell>
          <cell r="N453" t="str">
            <v>OUI</v>
          </cell>
          <cell r="O453" t="str">
            <v>Sénégal</v>
          </cell>
          <cell r="P453">
            <v>44032</v>
          </cell>
          <cell r="Q453">
            <v>0</v>
          </cell>
          <cell r="R453">
            <v>110040</v>
          </cell>
          <cell r="S453">
            <v>0</v>
          </cell>
          <cell r="T453">
            <v>0</v>
          </cell>
          <cell r="U453">
            <v>110040</v>
          </cell>
          <cell r="V453" t="str">
            <v>OUI</v>
          </cell>
          <cell r="W453">
            <v>0</v>
          </cell>
          <cell r="X453">
            <v>148333.92000000001</v>
          </cell>
          <cell r="Y453">
            <v>0</v>
          </cell>
          <cell r="Z453">
            <v>0</v>
          </cell>
          <cell r="AB453">
            <v>1.3480000000000001</v>
          </cell>
          <cell r="AF453">
            <v>0</v>
          </cell>
          <cell r="AG453">
            <v>0</v>
          </cell>
          <cell r="AH453">
            <v>0</v>
          </cell>
          <cell r="AI453">
            <v>1.3480000000000001</v>
          </cell>
          <cell r="AJ453">
            <v>0</v>
          </cell>
          <cell r="AK453">
            <v>0</v>
          </cell>
        </row>
        <row r="454">
          <cell r="D454" t="str">
            <v>FAE-20-00183</v>
          </cell>
          <cell r="E454" t="str">
            <v>183</v>
          </cell>
          <cell r="F454">
            <v>44023</v>
          </cell>
          <cell r="G454">
            <v>2020</v>
          </cell>
          <cell r="H454" t="str">
            <v>CE2025</v>
          </cell>
          <cell r="I454" t="str">
            <v>SAWABA - GUINEE</v>
          </cell>
          <cell r="J454" t="str">
            <v>USD</v>
          </cell>
          <cell r="K454">
            <v>532095.75300000003</v>
          </cell>
          <cell r="L454">
            <v>2.8027500000000001</v>
          </cell>
          <cell r="M454">
            <v>189847.73989831415</v>
          </cell>
          <cell r="N454" t="str">
            <v>OUI</v>
          </cell>
          <cell r="O454" t="str">
            <v>Guinée</v>
          </cell>
          <cell r="P454">
            <v>44036</v>
          </cell>
          <cell r="Q454">
            <v>28080</v>
          </cell>
          <cell r="R454">
            <v>262236</v>
          </cell>
          <cell r="S454">
            <v>0</v>
          </cell>
          <cell r="T454">
            <v>0</v>
          </cell>
          <cell r="U454">
            <v>290316</v>
          </cell>
          <cell r="V454" t="str">
            <v>OUI</v>
          </cell>
          <cell r="W454">
            <v>47417.48505000001</v>
          </cell>
          <cell r="X454">
            <v>367475.67148500006</v>
          </cell>
          <cell r="Y454">
            <v>0</v>
          </cell>
          <cell r="Z454">
            <v>0</v>
          </cell>
          <cell r="AA454">
            <v>1.6886568750000004</v>
          </cell>
          <cell r="AB454">
            <v>1.4013166441106486</v>
          </cell>
          <cell r="AF454">
            <v>140422.345</v>
          </cell>
          <cell r="AG454">
            <v>0.48368792970418439</v>
          </cell>
          <cell r="AH454">
            <v>1.2049689452958159</v>
          </cell>
          <cell r="AI454">
            <v>0.91762871440646421</v>
          </cell>
          <cell r="AJ454">
            <v>0</v>
          </cell>
          <cell r="AK454">
            <v>0</v>
          </cell>
        </row>
        <row r="455">
          <cell r="D455" t="str">
            <v>FAE-20-00184</v>
          </cell>
          <cell r="E455" t="str">
            <v>184</v>
          </cell>
          <cell r="F455">
            <v>44023</v>
          </cell>
          <cell r="G455">
            <v>2020</v>
          </cell>
          <cell r="H455" t="str">
            <v>CE2165</v>
          </cell>
          <cell r="I455" t="str">
            <v>ANGSTREM TRADING</v>
          </cell>
          <cell r="J455" t="str">
            <v>USD</v>
          </cell>
          <cell r="K455">
            <v>76630.559999999998</v>
          </cell>
          <cell r="L455">
            <v>2.8172999999999999</v>
          </cell>
          <cell r="M455">
            <v>27200</v>
          </cell>
          <cell r="N455" t="str">
            <v>OUI</v>
          </cell>
          <cell r="O455" t="str">
            <v>Russie</v>
          </cell>
          <cell r="P455">
            <v>44033</v>
          </cell>
          <cell r="Q455">
            <v>40000</v>
          </cell>
          <cell r="R455">
            <v>0</v>
          </cell>
          <cell r="S455">
            <v>0</v>
          </cell>
          <cell r="T455">
            <v>0</v>
          </cell>
          <cell r="U455">
            <v>40000</v>
          </cell>
          <cell r="V455" t="str">
            <v>OUI</v>
          </cell>
          <cell r="W455">
            <v>76630.559999999998</v>
          </cell>
          <cell r="X455">
            <v>0</v>
          </cell>
          <cell r="Y455">
            <v>0</v>
          </cell>
          <cell r="Z455">
            <v>0</v>
          </cell>
          <cell r="AA455">
            <v>1.915764</v>
          </cell>
          <cell r="AF455">
            <v>7900.0720000000001</v>
          </cell>
          <cell r="AG455">
            <v>0.19750180000000001</v>
          </cell>
          <cell r="AH455">
            <v>1.7182622000000001</v>
          </cell>
          <cell r="AI455">
            <v>0</v>
          </cell>
          <cell r="AJ455">
            <v>0</v>
          </cell>
          <cell r="AK455">
            <v>0</v>
          </cell>
        </row>
        <row r="456">
          <cell r="D456" t="str">
            <v>FAE-20-00185</v>
          </cell>
          <cell r="E456" t="str">
            <v>185</v>
          </cell>
          <cell r="F456">
            <v>44025</v>
          </cell>
          <cell r="G456">
            <v>2020</v>
          </cell>
          <cell r="H456" t="str">
            <v>CE2017</v>
          </cell>
          <cell r="I456" t="str">
            <v>SAHEL INTERNATIONAL TRADE</v>
          </cell>
          <cell r="J456" t="str">
            <v>TND</v>
          </cell>
          <cell r="K456">
            <v>347200</v>
          </cell>
          <cell r="L456">
            <v>1</v>
          </cell>
          <cell r="M456">
            <v>347200</v>
          </cell>
          <cell r="N456" t="str">
            <v>OUI</v>
          </cell>
          <cell r="O456" t="str">
            <v>Niger</v>
          </cell>
          <cell r="P456">
            <v>44033</v>
          </cell>
          <cell r="Q456">
            <v>0</v>
          </cell>
          <cell r="R456">
            <v>0</v>
          </cell>
          <cell r="S456">
            <v>280000</v>
          </cell>
          <cell r="T456">
            <v>0</v>
          </cell>
          <cell r="U456">
            <v>280000</v>
          </cell>
          <cell r="V456" t="str">
            <v>OUI</v>
          </cell>
          <cell r="W456">
            <v>0</v>
          </cell>
          <cell r="X456">
            <v>0</v>
          </cell>
          <cell r="Y456">
            <v>347200</v>
          </cell>
          <cell r="Z456">
            <v>0</v>
          </cell>
          <cell r="AC456">
            <v>1.24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1.24</v>
          </cell>
          <cell r="AK456">
            <v>0</v>
          </cell>
        </row>
        <row r="457">
          <cell r="D457" t="str">
            <v>FAE-20-00186</v>
          </cell>
          <cell r="E457" t="str">
            <v>186</v>
          </cell>
          <cell r="F457">
            <v>44025</v>
          </cell>
          <cell r="G457">
            <v>2020</v>
          </cell>
          <cell r="H457" t="str">
            <v>CE2017</v>
          </cell>
          <cell r="I457" t="str">
            <v>SAHEL INTERNATIONAL TRADE</v>
          </cell>
          <cell r="J457" t="str">
            <v>TND</v>
          </cell>
          <cell r="K457">
            <v>65570</v>
          </cell>
          <cell r="L457">
            <v>1</v>
          </cell>
          <cell r="M457">
            <v>65570</v>
          </cell>
          <cell r="N457" t="str">
            <v>OUI</v>
          </cell>
          <cell r="O457" t="str">
            <v>Togo</v>
          </cell>
          <cell r="P457">
            <v>44049</v>
          </cell>
          <cell r="Q457">
            <v>41500</v>
          </cell>
          <cell r="R457">
            <v>0</v>
          </cell>
          <cell r="S457">
            <v>0</v>
          </cell>
          <cell r="T457">
            <v>0</v>
          </cell>
          <cell r="U457">
            <v>41500</v>
          </cell>
          <cell r="V457" t="str">
            <v>OUI</v>
          </cell>
          <cell r="W457">
            <v>65570</v>
          </cell>
          <cell r="X457">
            <v>0</v>
          </cell>
          <cell r="Y457">
            <v>0</v>
          </cell>
          <cell r="Z457">
            <v>0</v>
          </cell>
          <cell r="AA457">
            <v>1.58</v>
          </cell>
          <cell r="AF457">
            <v>0</v>
          </cell>
          <cell r="AG457">
            <v>0</v>
          </cell>
          <cell r="AH457">
            <v>1.58</v>
          </cell>
          <cell r="AI457">
            <v>0</v>
          </cell>
          <cell r="AJ457">
            <v>0</v>
          </cell>
          <cell r="AK457">
            <v>0</v>
          </cell>
        </row>
        <row r="458">
          <cell r="D458" t="str">
            <v>FAE-20-00187</v>
          </cell>
          <cell r="E458" t="str">
            <v>187</v>
          </cell>
          <cell r="F458">
            <v>44028</v>
          </cell>
          <cell r="G458">
            <v>2020</v>
          </cell>
          <cell r="H458" t="str">
            <v>CE2001</v>
          </cell>
          <cell r="I458" t="str">
            <v>STE DE COMMERCE INTERNATIONAL</v>
          </cell>
          <cell r="J458" t="str">
            <v>TND</v>
          </cell>
          <cell r="K458">
            <v>64000</v>
          </cell>
          <cell r="L458">
            <v>1</v>
          </cell>
          <cell r="M458">
            <v>64000</v>
          </cell>
          <cell r="N458" t="str">
            <v>OUI</v>
          </cell>
          <cell r="O458" t="str">
            <v>Gabon</v>
          </cell>
          <cell r="P458">
            <v>44046</v>
          </cell>
          <cell r="Q458">
            <v>40000</v>
          </cell>
          <cell r="R458">
            <v>0</v>
          </cell>
          <cell r="S458">
            <v>0</v>
          </cell>
          <cell r="T458">
            <v>0</v>
          </cell>
          <cell r="U458">
            <v>40000</v>
          </cell>
          <cell r="V458" t="str">
            <v>OUI</v>
          </cell>
          <cell r="W458">
            <v>64000</v>
          </cell>
          <cell r="X458">
            <v>0</v>
          </cell>
          <cell r="Y458">
            <v>0</v>
          </cell>
          <cell r="Z458">
            <v>0</v>
          </cell>
          <cell r="AA458">
            <v>1.6</v>
          </cell>
          <cell r="AF458">
            <v>0</v>
          </cell>
          <cell r="AG458">
            <v>0</v>
          </cell>
          <cell r="AH458">
            <v>1.6</v>
          </cell>
          <cell r="AI458">
            <v>0</v>
          </cell>
          <cell r="AJ458">
            <v>0</v>
          </cell>
          <cell r="AK458">
            <v>0</v>
          </cell>
        </row>
        <row r="459">
          <cell r="D459" t="str">
            <v>FAE-20-00188</v>
          </cell>
          <cell r="E459" t="str">
            <v>188</v>
          </cell>
          <cell r="F459">
            <v>44028</v>
          </cell>
          <cell r="G459">
            <v>2020</v>
          </cell>
          <cell r="H459" t="str">
            <v>CE2200</v>
          </cell>
          <cell r="I459" t="str">
            <v>MAMUDOU BAH T/A TEDOUGNAL FARM</v>
          </cell>
          <cell r="J459" t="str">
            <v>USD</v>
          </cell>
          <cell r="K459">
            <v>103000.488</v>
          </cell>
          <cell r="L459">
            <v>2.8172999999999999</v>
          </cell>
          <cell r="M459">
            <v>36560</v>
          </cell>
          <cell r="N459" t="str">
            <v>OUI</v>
          </cell>
          <cell r="O459" t="str">
            <v>Gambie</v>
          </cell>
          <cell r="P459">
            <v>44034</v>
          </cell>
          <cell r="Q459">
            <v>57600</v>
          </cell>
          <cell r="R459">
            <v>0</v>
          </cell>
          <cell r="S459">
            <v>0</v>
          </cell>
          <cell r="T459">
            <v>0</v>
          </cell>
          <cell r="U459">
            <v>57600</v>
          </cell>
          <cell r="V459" t="str">
            <v>OUI</v>
          </cell>
          <cell r="W459">
            <v>83896.940160000013</v>
          </cell>
          <cell r="X459">
            <v>0</v>
          </cell>
          <cell r="Y459">
            <v>0</v>
          </cell>
          <cell r="Z459">
            <v>0</v>
          </cell>
          <cell r="AA459">
            <v>1.4565441000000001</v>
          </cell>
          <cell r="AF459">
            <v>22723.003000000001</v>
          </cell>
          <cell r="AG459">
            <v>0.39449657986111114</v>
          </cell>
          <cell r="AH459">
            <v>1.062047520138889</v>
          </cell>
          <cell r="AI459">
            <v>0</v>
          </cell>
          <cell r="AJ459">
            <v>0</v>
          </cell>
          <cell r="AK459">
            <v>0</v>
          </cell>
        </row>
        <row r="460">
          <cell r="D460" t="str">
            <v>FAE-20-00189</v>
          </cell>
          <cell r="E460" t="str">
            <v>189</v>
          </cell>
          <cell r="F460">
            <v>44028</v>
          </cell>
          <cell r="G460">
            <v>2020</v>
          </cell>
          <cell r="H460" t="str">
            <v>CE2230</v>
          </cell>
          <cell r="I460" t="str">
            <v>AL JAWDA AL RAEDA</v>
          </cell>
          <cell r="J460" t="str">
            <v>USD</v>
          </cell>
          <cell r="K460">
            <v>1490778</v>
          </cell>
          <cell r="L460">
            <v>2.7606999999999999</v>
          </cell>
          <cell r="M460">
            <v>540000</v>
          </cell>
          <cell r="N460" t="str">
            <v>OUI</v>
          </cell>
          <cell r="O460" t="str">
            <v>Libye</v>
          </cell>
          <cell r="P460" t="str">
            <v>31/07/2020 &amp; 03/08/2020</v>
          </cell>
          <cell r="Q460">
            <v>0</v>
          </cell>
          <cell r="R460">
            <v>706560</v>
          </cell>
          <cell r="S460">
            <v>176640</v>
          </cell>
          <cell r="T460">
            <v>0</v>
          </cell>
          <cell r="U460">
            <v>883200</v>
          </cell>
          <cell r="V460" t="str">
            <v>OUI</v>
          </cell>
          <cell r="W460">
            <v>0</v>
          </cell>
          <cell r="X460">
            <v>1102089.1084799981</v>
          </cell>
          <cell r="Y460">
            <v>275522.2771200001</v>
          </cell>
          <cell r="Z460">
            <v>0</v>
          </cell>
          <cell r="AB460">
            <v>1.5597954999999972</v>
          </cell>
          <cell r="AC460">
            <v>1.5597955000000006</v>
          </cell>
          <cell r="AF460">
            <v>117639.94</v>
          </cell>
          <cell r="AG460">
            <v>0.13319739583333334</v>
          </cell>
          <cell r="AI460">
            <v>1.426598104166664</v>
          </cell>
          <cell r="AJ460">
            <v>1.4265981041666671</v>
          </cell>
          <cell r="AK460">
            <v>0</v>
          </cell>
        </row>
        <row r="461">
          <cell r="D461" t="str">
            <v>FAE-20-00190</v>
          </cell>
          <cell r="E461" t="str">
            <v>190</v>
          </cell>
          <cell r="F461">
            <v>44028</v>
          </cell>
          <cell r="G461">
            <v>2020</v>
          </cell>
          <cell r="H461" t="str">
            <v>CE2236</v>
          </cell>
          <cell r="I461" t="str">
            <v>ALATHEER ALZAHER COMPANY FOR</v>
          </cell>
          <cell r="J461" t="str">
            <v>USD</v>
          </cell>
          <cell r="K461">
            <v>282084.32299999997</v>
          </cell>
          <cell r="L461">
            <v>2.81555</v>
          </cell>
          <cell r="M461">
            <v>100187.99985793183</v>
          </cell>
          <cell r="N461" t="str">
            <v>OUI</v>
          </cell>
          <cell r="O461" t="str">
            <v>Libye</v>
          </cell>
          <cell r="P461">
            <v>44035</v>
          </cell>
          <cell r="Q461">
            <v>0</v>
          </cell>
          <cell r="R461">
            <v>132480</v>
          </cell>
          <cell r="S461">
            <v>33120</v>
          </cell>
          <cell r="T461">
            <v>0</v>
          </cell>
          <cell r="U461">
            <v>165600</v>
          </cell>
          <cell r="V461" t="str">
            <v>OUI</v>
          </cell>
          <cell r="W461">
            <v>0</v>
          </cell>
          <cell r="X461">
            <v>225667.45871999997</v>
          </cell>
          <cell r="Y461">
            <v>56416.864679999991</v>
          </cell>
          <cell r="Z461">
            <v>0</v>
          </cell>
          <cell r="AB461">
            <v>1.7034077499999998</v>
          </cell>
          <cell r="AC461">
            <v>1.7034077499999998</v>
          </cell>
          <cell r="AF461">
            <v>22150.38</v>
          </cell>
          <cell r="AG461">
            <v>0.13375833333333334</v>
          </cell>
          <cell r="AI461">
            <v>1.5696494166666664</v>
          </cell>
          <cell r="AJ461">
            <v>1.5696494166666664</v>
          </cell>
          <cell r="AK461">
            <v>0</v>
          </cell>
        </row>
        <row r="462">
          <cell r="D462" t="str">
            <v>FAE-20-00191</v>
          </cell>
          <cell r="E462" t="str">
            <v>191</v>
          </cell>
          <cell r="F462">
            <v>44034</v>
          </cell>
          <cell r="G462">
            <v>2020</v>
          </cell>
          <cell r="H462" t="str">
            <v>CE2053</v>
          </cell>
          <cell r="I462" t="str">
            <v>ETS KASSO IMPORT EXPORT</v>
          </cell>
          <cell r="J462" t="str">
            <v>EUR</v>
          </cell>
          <cell r="K462">
            <v>150017.454</v>
          </cell>
          <cell r="L462">
            <v>3.2303500000000001</v>
          </cell>
          <cell r="M462">
            <v>46440</v>
          </cell>
          <cell r="N462" t="str">
            <v>OUI</v>
          </cell>
          <cell r="O462" t="str">
            <v>Niger</v>
          </cell>
          <cell r="P462">
            <v>44036</v>
          </cell>
          <cell r="Q462">
            <v>0</v>
          </cell>
          <cell r="R462">
            <v>0</v>
          </cell>
          <cell r="S462">
            <v>108000</v>
          </cell>
          <cell r="T462">
            <v>0</v>
          </cell>
          <cell r="U462">
            <v>108000</v>
          </cell>
          <cell r="V462" t="str">
            <v>OUI</v>
          </cell>
          <cell r="W462">
            <v>0</v>
          </cell>
          <cell r="X462">
            <v>0</v>
          </cell>
          <cell r="Y462">
            <v>150017.454</v>
          </cell>
          <cell r="Z462">
            <v>0</v>
          </cell>
          <cell r="AC462">
            <v>1.3890505</v>
          </cell>
          <cell r="AF462">
            <v>21208.403999999999</v>
          </cell>
          <cell r="AG462">
            <v>0.19637411111111111</v>
          </cell>
          <cell r="AI462">
            <v>0</v>
          </cell>
          <cell r="AJ462">
            <v>1.1926763888888889</v>
          </cell>
          <cell r="AK462">
            <v>0</v>
          </cell>
        </row>
        <row r="463">
          <cell r="D463" t="str">
            <v>FAE-20-00192</v>
          </cell>
          <cell r="E463" t="str">
            <v>192</v>
          </cell>
          <cell r="F463">
            <v>44034</v>
          </cell>
          <cell r="G463">
            <v>2020</v>
          </cell>
          <cell r="H463" t="str">
            <v>CE2053</v>
          </cell>
          <cell r="I463" t="str">
            <v>ETS KASSO IMPORT EXPORT</v>
          </cell>
          <cell r="J463" t="str">
            <v>EUR</v>
          </cell>
          <cell r="K463">
            <v>150017.454</v>
          </cell>
          <cell r="L463">
            <v>3.2303500000000001</v>
          </cell>
          <cell r="M463">
            <v>46440</v>
          </cell>
          <cell r="N463" t="str">
            <v>OUI</v>
          </cell>
          <cell r="O463" t="str">
            <v>Niger</v>
          </cell>
          <cell r="P463">
            <v>44036</v>
          </cell>
          <cell r="Q463">
            <v>0</v>
          </cell>
          <cell r="R463">
            <v>0</v>
          </cell>
          <cell r="S463">
            <v>108000</v>
          </cell>
          <cell r="T463">
            <v>0</v>
          </cell>
          <cell r="U463">
            <v>108000</v>
          </cell>
          <cell r="V463" t="str">
            <v>OUI</v>
          </cell>
          <cell r="W463">
            <v>0</v>
          </cell>
          <cell r="X463">
            <v>0</v>
          </cell>
          <cell r="Y463">
            <v>150017.454</v>
          </cell>
          <cell r="Z463">
            <v>0</v>
          </cell>
          <cell r="AC463">
            <v>1.3890505</v>
          </cell>
          <cell r="AF463">
            <v>21208.403999999999</v>
          </cell>
          <cell r="AG463">
            <v>0.19637411111111111</v>
          </cell>
          <cell r="AI463">
            <v>0</v>
          </cell>
          <cell r="AJ463">
            <v>1.1926763888888889</v>
          </cell>
          <cell r="AK463">
            <v>0</v>
          </cell>
        </row>
        <row r="464">
          <cell r="D464" t="str">
            <v>FAE-20-00193</v>
          </cell>
          <cell r="E464" t="str">
            <v>193</v>
          </cell>
          <cell r="F464">
            <v>44034</v>
          </cell>
          <cell r="G464">
            <v>2020</v>
          </cell>
          <cell r="H464" t="str">
            <v>CE2137</v>
          </cell>
          <cell r="I464" t="str">
            <v>TUNISIAN AFRICAN BUSINESS</v>
          </cell>
          <cell r="J464" t="str">
            <v>TND</v>
          </cell>
          <cell r="K464">
            <v>209956.32</v>
          </cell>
          <cell r="L464">
            <v>1</v>
          </cell>
          <cell r="M464">
            <v>209956.32</v>
          </cell>
          <cell r="N464" t="str">
            <v>OUI</v>
          </cell>
          <cell r="O464" t="str">
            <v>Sénégal</v>
          </cell>
          <cell r="P464">
            <v>44040</v>
          </cell>
          <cell r="Q464">
            <v>0</v>
          </cell>
          <cell r="R464">
            <v>154056</v>
          </cell>
          <cell r="S464">
            <v>0</v>
          </cell>
          <cell r="T464">
            <v>0</v>
          </cell>
          <cell r="U464">
            <v>154056</v>
          </cell>
          <cell r="V464" t="str">
            <v>OUI</v>
          </cell>
          <cell r="W464">
            <v>0</v>
          </cell>
          <cell r="X464">
            <v>209956.32</v>
          </cell>
          <cell r="Y464">
            <v>0</v>
          </cell>
          <cell r="Z464">
            <v>0</v>
          </cell>
          <cell r="AB464">
            <v>1.362857142857143</v>
          </cell>
          <cell r="AF464">
            <v>0</v>
          </cell>
          <cell r="AG464">
            <v>0</v>
          </cell>
          <cell r="AH464">
            <v>0</v>
          </cell>
          <cell r="AI464">
            <v>1.362857142857143</v>
          </cell>
          <cell r="AJ464">
            <v>0</v>
          </cell>
          <cell r="AK464">
            <v>0</v>
          </cell>
        </row>
        <row r="465">
          <cell r="D465" t="str">
            <v>FAE-20-00194</v>
          </cell>
          <cell r="E465" t="str">
            <v>194</v>
          </cell>
          <cell r="F465">
            <v>44034</v>
          </cell>
          <cell r="G465">
            <v>2020</v>
          </cell>
          <cell r="H465" t="str">
            <v>CE2137</v>
          </cell>
          <cell r="I465" t="str">
            <v>TUNISIAN AFRICAN BUSINESS</v>
          </cell>
          <cell r="J465" t="str">
            <v>TND</v>
          </cell>
          <cell r="K465">
            <v>216002.4</v>
          </cell>
          <cell r="L465">
            <v>1</v>
          </cell>
          <cell r="M465">
            <v>216002.4</v>
          </cell>
          <cell r="N465" t="str">
            <v>OUI</v>
          </cell>
          <cell r="O465" t="str">
            <v>Sierra Leone</v>
          </cell>
          <cell r="P465">
            <v>44042</v>
          </cell>
          <cell r="Q465">
            <v>109224</v>
          </cell>
          <cell r="R465">
            <v>18000</v>
          </cell>
          <cell r="S465">
            <v>8400</v>
          </cell>
          <cell r="T465">
            <v>0</v>
          </cell>
          <cell r="U465">
            <v>135624</v>
          </cell>
          <cell r="V465" t="str">
            <v>OUI</v>
          </cell>
          <cell r="W465">
            <v>175622.39999999999</v>
          </cell>
          <cell r="X465">
            <v>28620</v>
          </cell>
          <cell r="Y465">
            <v>11760</v>
          </cell>
          <cell r="Z465">
            <v>0</v>
          </cell>
          <cell r="AA465">
            <v>1.6079103493737639</v>
          </cell>
          <cell r="AB465">
            <v>1.59</v>
          </cell>
          <cell r="AC465">
            <v>1.4</v>
          </cell>
          <cell r="AF465">
            <v>0</v>
          </cell>
          <cell r="AG465">
            <v>0</v>
          </cell>
          <cell r="AH465">
            <v>1.6079103493737639</v>
          </cell>
          <cell r="AI465">
            <v>1.59</v>
          </cell>
          <cell r="AJ465">
            <v>1.4</v>
          </cell>
          <cell r="AK465">
            <v>0</v>
          </cell>
        </row>
        <row r="466">
          <cell r="D466" t="str">
            <v>FAE-20-00195</v>
          </cell>
          <cell r="E466" t="str">
            <v>195</v>
          </cell>
          <cell r="F466">
            <v>44035</v>
          </cell>
          <cell r="G466">
            <v>2020</v>
          </cell>
          <cell r="H466" t="str">
            <v>CE2123</v>
          </cell>
          <cell r="I466" t="str">
            <v>STE AL MAJMOUA MOTTAHIDA</v>
          </cell>
          <cell r="J466" t="str">
            <v>USD</v>
          </cell>
          <cell r="K466">
            <v>441409.21299999999</v>
          </cell>
          <cell r="L466">
            <v>2.7876500000000002</v>
          </cell>
          <cell r="M466">
            <v>158344.56011335712</v>
          </cell>
          <cell r="N466" t="str">
            <v>OUI</v>
          </cell>
          <cell r="O466" t="str">
            <v>Libye</v>
          </cell>
          <cell r="P466">
            <v>44037</v>
          </cell>
          <cell r="Q466">
            <v>242088</v>
          </cell>
          <cell r="R466">
            <v>0</v>
          </cell>
          <cell r="S466">
            <v>0</v>
          </cell>
          <cell r="T466">
            <v>0</v>
          </cell>
          <cell r="U466">
            <v>242088</v>
          </cell>
          <cell r="V466" t="str">
            <v>OUI</v>
          </cell>
          <cell r="W466">
            <v>418411.10018400004</v>
          </cell>
          <cell r="X466">
            <v>0</v>
          </cell>
          <cell r="Y466">
            <v>0</v>
          </cell>
          <cell r="Z466">
            <v>0</v>
          </cell>
          <cell r="AA466">
            <v>1.7283430000000002</v>
          </cell>
          <cell r="AF466">
            <v>34099.78</v>
          </cell>
          <cell r="AG466">
            <v>0.14085696110505269</v>
          </cell>
          <cell r="AH466">
            <v>1.5874860388949474</v>
          </cell>
          <cell r="AI466">
            <v>0</v>
          </cell>
          <cell r="AJ466">
            <v>0</v>
          </cell>
          <cell r="AK466">
            <v>0</v>
          </cell>
        </row>
        <row r="467">
          <cell r="D467" t="str">
            <v>FAE-20-00196</v>
          </cell>
          <cell r="E467" t="str">
            <v>196</v>
          </cell>
          <cell r="F467">
            <v>44035</v>
          </cell>
          <cell r="G467">
            <v>2020</v>
          </cell>
          <cell r="H467" t="str">
            <v>CE2178</v>
          </cell>
          <cell r="I467" t="str">
            <v>ARCADIA</v>
          </cell>
          <cell r="J467" t="str">
            <v>TND</v>
          </cell>
          <cell r="K467">
            <v>59213.826999999997</v>
          </cell>
          <cell r="L467">
            <v>1</v>
          </cell>
          <cell r="M467">
            <v>59213.826999999997</v>
          </cell>
          <cell r="N467" t="str">
            <v>OUI</v>
          </cell>
          <cell r="O467" t="str">
            <v>Canada</v>
          </cell>
          <cell r="P467">
            <v>44041</v>
          </cell>
          <cell r="Q467">
            <v>0</v>
          </cell>
          <cell r="R467">
            <v>16419.52</v>
          </cell>
          <cell r="S467">
            <v>2400</v>
          </cell>
          <cell r="T467">
            <v>6390</v>
          </cell>
          <cell r="U467">
            <v>25209.52</v>
          </cell>
          <cell r="V467" t="str">
            <v>OUI</v>
          </cell>
          <cell r="W467">
            <v>0</v>
          </cell>
          <cell r="X467">
            <v>26122.696</v>
          </cell>
          <cell r="Y467">
            <v>3672</v>
          </cell>
          <cell r="Z467">
            <v>29418.400000000001</v>
          </cell>
          <cell r="AB467">
            <v>1.590953694139658</v>
          </cell>
          <cell r="AC467">
            <v>1.53</v>
          </cell>
          <cell r="AD467">
            <v>4.6038184663536779</v>
          </cell>
          <cell r="AF467">
            <v>0</v>
          </cell>
          <cell r="AG467">
            <v>0</v>
          </cell>
          <cell r="AH467">
            <v>0</v>
          </cell>
          <cell r="AI467">
            <v>1.590953694139658</v>
          </cell>
          <cell r="AJ467">
            <v>1.53</v>
          </cell>
          <cell r="AK467">
            <v>4.6038184663536779</v>
          </cell>
        </row>
        <row r="468">
          <cell r="D468" t="str">
            <v>FAE-20-00197</v>
          </cell>
          <cell r="E468" t="str">
            <v>197</v>
          </cell>
          <cell r="F468">
            <v>44040</v>
          </cell>
          <cell r="G468">
            <v>2020</v>
          </cell>
          <cell r="H468" t="str">
            <v>CE2154</v>
          </cell>
          <cell r="I468" t="str">
            <v>SODIFRAM SAS</v>
          </cell>
          <cell r="J468" t="str">
            <v>EUR</v>
          </cell>
          <cell r="K468">
            <v>52831.446000000004</v>
          </cell>
          <cell r="L468">
            <v>3.2461000000000002</v>
          </cell>
          <cell r="M468">
            <v>16275.35997042605</v>
          </cell>
          <cell r="N468" t="str">
            <v>OUI</v>
          </cell>
          <cell r="O468" t="str">
            <v>Mayotte</v>
          </cell>
          <cell r="P468">
            <v>44110</v>
          </cell>
          <cell r="Q468">
            <v>0</v>
          </cell>
          <cell r="R468">
            <v>15984</v>
          </cell>
          <cell r="S468">
            <v>11280</v>
          </cell>
          <cell r="T468">
            <v>0</v>
          </cell>
          <cell r="U468">
            <v>27264</v>
          </cell>
          <cell r="V468" t="str">
            <v>OUI</v>
          </cell>
          <cell r="W468">
            <v>0</v>
          </cell>
          <cell r="X468">
            <v>39743.170895999996</v>
          </cell>
          <cell r="Y468">
            <v>13088.2752</v>
          </cell>
          <cell r="Z468">
            <v>0</v>
          </cell>
          <cell r="AB468">
            <v>2.4864346156156154</v>
          </cell>
          <cell r="AC468">
            <v>1.1603080851063829</v>
          </cell>
          <cell r="AF468">
            <v>10277.299999999999</v>
          </cell>
          <cell r="AG468">
            <v>0.37695495892018777</v>
          </cell>
          <cell r="AI468">
            <v>2.1094796566954277</v>
          </cell>
          <cell r="AJ468">
            <v>0.78335312618619524</v>
          </cell>
          <cell r="AK468">
            <v>0</v>
          </cell>
        </row>
        <row r="469">
          <cell r="D469" t="str">
            <v>FAE-20-00198</v>
          </cell>
          <cell r="E469" t="str">
            <v>198</v>
          </cell>
          <cell r="F469">
            <v>44042</v>
          </cell>
          <cell r="G469">
            <v>2020</v>
          </cell>
          <cell r="H469" t="str">
            <v>CE2017</v>
          </cell>
          <cell r="I469" t="str">
            <v>SAHEL INTERNATIONAL TRADE</v>
          </cell>
          <cell r="J469" t="str">
            <v>TND</v>
          </cell>
          <cell r="K469">
            <v>343480</v>
          </cell>
          <cell r="L469">
            <v>1</v>
          </cell>
          <cell r="M469">
            <v>343480</v>
          </cell>
          <cell r="N469" t="str">
            <v>OUI</v>
          </cell>
          <cell r="O469" t="str">
            <v>Niger</v>
          </cell>
          <cell r="P469">
            <v>44062</v>
          </cell>
          <cell r="Q469">
            <v>0</v>
          </cell>
          <cell r="R469">
            <v>0</v>
          </cell>
          <cell r="S469">
            <v>277000</v>
          </cell>
          <cell r="T469">
            <v>0</v>
          </cell>
          <cell r="U469">
            <v>277000</v>
          </cell>
          <cell r="V469" t="str">
            <v>OUI</v>
          </cell>
          <cell r="W469">
            <v>0</v>
          </cell>
          <cell r="X469">
            <v>0</v>
          </cell>
          <cell r="Y469">
            <v>343480</v>
          </cell>
          <cell r="Z469">
            <v>0</v>
          </cell>
          <cell r="AC469">
            <v>1.24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1.24</v>
          </cell>
          <cell r="AK469">
            <v>0</v>
          </cell>
        </row>
        <row r="470">
          <cell r="D470" t="str">
            <v>FAE-20-00199</v>
          </cell>
          <cell r="E470" t="str">
            <v>199</v>
          </cell>
          <cell r="F470">
            <v>44042</v>
          </cell>
          <cell r="G470">
            <v>2020</v>
          </cell>
          <cell r="H470" t="str">
            <v>CE2017</v>
          </cell>
          <cell r="I470" t="str">
            <v>SAHEL INTERNATIONAL TRADE</v>
          </cell>
          <cell r="J470" t="str">
            <v>TND</v>
          </cell>
          <cell r="K470">
            <v>380250</v>
          </cell>
          <cell r="L470">
            <v>1</v>
          </cell>
          <cell r="M470">
            <v>380250</v>
          </cell>
          <cell r="N470" t="str">
            <v>OUI</v>
          </cell>
          <cell r="O470" t="str">
            <v>Niger</v>
          </cell>
          <cell r="P470">
            <v>44069</v>
          </cell>
          <cell r="Q470">
            <v>0</v>
          </cell>
          <cell r="R470">
            <v>304200</v>
          </cell>
          <cell r="S470">
            <v>0</v>
          </cell>
          <cell r="T470">
            <v>0</v>
          </cell>
          <cell r="U470">
            <v>304200</v>
          </cell>
          <cell r="V470" t="str">
            <v>OUI</v>
          </cell>
          <cell r="W470">
            <v>0</v>
          </cell>
          <cell r="X470">
            <v>380250</v>
          </cell>
          <cell r="Y470">
            <v>0</v>
          </cell>
          <cell r="Z470">
            <v>0</v>
          </cell>
          <cell r="AB470">
            <v>1.25</v>
          </cell>
          <cell r="AF470">
            <v>0</v>
          </cell>
          <cell r="AG470">
            <v>0</v>
          </cell>
          <cell r="AH470">
            <v>0</v>
          </cell>
          <cell r="AI470">
            <v>1.25</v>
          </cell>
          <cell r="AJ470">
            <v>0</v>
          </cell>
          <cell r="AK470">
            <v>0</v>
          </cell>
        </row>
        <row r="471">
          <cell r="D471" t="str">
            <v>FAE-20-00200</v>
          </cell>
          <cell r="E471" t="str">
            <v>200</v>
          </cell>
          <cell r="F471">
            <v>44042</v>
          </cell>
          <cell r="G471">
            <v>2020</v>
          </cell>
          <cell r="H471" t="str">
            <v>CE2017</v>
          </cell>
          <cell r="I471" t="str">
            <v>SAHEL INTERNATIONAL TRADE</v>
          </cell>
          <cell r="J471" t="str">
            <v>TND</v>
          </cell>
          <cell r="K471">
            <v>70962.48</v>
          </cell>
          <cell r="L471">
            <v>1</v>
          </cell>
          <cell r="M471">
            <v>70962.48</v>
          </cell>
          <cell r="N471" t="str">
            <v>OUI</v>
          </cell>
          <cell r="O471" t="str">
            <v>Togo</v>
          </cell>
          <cell r="P471">
            <v>44053</v>
          </cell>
          <cell r="Q471">
            <v>43404</v>
          </cell>
          <cell r="R471">
            <v>0</v>
          </cell>
          <cell r="S471">
            <v>0</v>
          </cell>
          <cell r="T471">
            <v>0</v>
          </cell>
          <cell r="U471">
            <v>43404</v>
          </cell>
          <cell r="V471" t="str">
            <v>OUI</v>
          </cell>
          <cell r="W471">
            <v>70962.48</v>
          </cell>
          <cell r="X471">
            <v>0</v>
          </cell>
          <cell r="Y471">
            <v>0</v>
          </cell>
          <cell r="Z471">
            <v>0</v>
          </cell>
          <cell r="AA471">
            <v>1.6349294995852917</v>
          </cell>
          <cell r="AF471">
            <v>0</v>
          </cell>
          <cell r="AG471">
            <v>0</v>
          </cell>
          <cell r="AH471">
            <v>1.6349294995852917</v>
          </cell>
          <cell r="AI471">
            <v>0</v>
          </cell>
          <cell r="AJ471">
            <v>0</v>
          </cell>
          <cell r="AK471">
            <v>0</v>
          </cell>
        </row>
        <row r="472">
          <cell r="D472" t="str">
            <v>FAE-20-00201</v>
          </cell>
          <cell r="E472" t="str">
            <v>201</v>
          </cell>
          <cell r="F472">
            <v>44047</v>
          </cell>
          <cell r="G472">
            <v>2020</v>
          </cell>
          <cell r="H472" t="str">
            <v>CE2208</v>
          </cell>
          <cell r="I472" t="str">
            <v>STE MIDCOM INTERNATIONAL</v>
          </cell>
          <cell r="J472" t="str">
            <v>TND</v>
          </cell>
          <cell r="K472">
            <v>415740</v>
          </cell>
          <cell r="L472">
            <v>1</v>
          </cell>
          <cell r="M472">
            <v>415740</v>
          </cell>
          <cell r="N472" t="str">
            <v>OUI</v>
          </cell>
          <cell r="O472" t="str">
            <v>Russie</v>
          </cell>
          <cell r="P472">
            <v>44062</v>
          </cell>
          <cell r="Q472">
            <v>0</v>
          </cell>
          <cell r="R472">
            <v>246000</v>
          </cell>
          <cell r="S472">
            <v>0</v>
          </cell>
          <cell r="T472">
            <v>0</v>
          </cell>
          <cell r="U472">
            <v>246000</v>
          </cell>
          <cell r="V472" t="str">
            <v>OUI</v>
          </cell>
          <cell r="W472">
            <v>0</v>
          </cell>
          <cell r="X472">
            <v>415740</v>
          </cell>
          <cell r="Y472">
            <v>0</v>
          </cell>
          <cell r="Z472">
            <v>0</v>
          </cell>
          <cell r="AB472">
            <v>1.69</v>
          </cell>
          <cell r="AF472">
            <v>0</v>
          </cell>
          <cell r="AG472">
            <v>0</v>
          </cell>
          <cell r="AH472">
            <v>0</v>
          </cell>
          <cell r="AI472">
            <v>1.69</v>
          </cell>
          <cell r="AJ472">
            <v>0</v>
          </cell>
          <cell r="AK472">
            <v>0</v>
          </cell>
        </row>
        <row r="473">
          <cell r="D473" t="str">
            <v>FAE-20-00202</v>
          </cell>
          <cell r="E473" t="str">
            <v>202</v>
          </cell>
          <cell r="F473">
            <v>44047</v>
          </cell>
          <cell r="G473">
            <v>2020</v>
          </cell>
          <cell r="H473" t="str">
            <v>CE2168</v>
          </cell>
          <cell r="I473" t="str">
            <v>STE OMEGA TRADING</v>
          </cell>
          <cell r="J473" t="str">
            <v>TND</v>
          </cell>
          <cell r="K473">
            <v>355600</v>
          </cell>
          <cell r="L473">
            <v>1</v>
          </cell>
          <cell r="M473">
            <v>355600</v>
          </cell>
          <cell r="N473" t="str">
            <v>OUI</v>
          </cell>
          <cell r="O473" t="str">
            <v>Niger</v>
          </cell>
          <cell r="P473">
            <v>44089</v>
          </cell>
          <cell r="Q473">
            <v>0</v>
          </cell>
          <cell r="R473">
            <v>0</v>
          </cell>
          <cell r="S473">
            <v>280000</v>
          </cell>
          <cell r="T473">
            <v>0</v>
          </cell>
          <cell r="U473">
            <v>280000</v>
          </cell>
          <cell r="V473" t="str">
            <v>OUI</v>
          </cell>
          <cell r="W473">
            <v>0</v>
          </cell>
          <cell r="X473">
            <v>0</v>
          </cell>
          <cell r="Y473">
            <v>355600</v>
          </cell>
          <cell r="Z473">
            <v>0</v>
          </cell>
          <cell r="AC473">
            <v>1.27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1.27</v>
          </cell>
          <cell r="AK473">
            <v>0</v>
          </cell>
        </row>
        <row r="474">
          <cell r="D474" t="str">
            <v>FAE-20-00203</v>
          </cell>
          <cell r="E474" t="str">
            <v>203</v>
          </cell>
          <cell r="F474">
            <v>44047</v>
          </cell>
          <cell r="G474">
            <v>2020</v>
          </cell>
          <cell r="H474" t="str">
            <v>CE2222</v>
          </cell>
          <cell r="I474" t="str">
            <v>ABOURA FOODS</v>
          </cell>
          <cell r="J474" t="str">
            <v>USD</v>
          </cell>
          <cell r="K474">
            <v>57099.925000000003</v>
          </cell>
          <cell r="L474">
            <v>2.7330999999999999</v>
          </cell>
          <cell r="M474">
            <v>20891.999926823024</v>
          </cell>
          <cell r="N474" t="str">
            <v>OUI</v>
          </cell>
          <cell r="O474" t="str">
            <v>Jordanie</v>
          </cell>
          <cell r="P474">
            <v>44051</v>
          </cell>
          <cell r="Q474">
            <v>5700</v>
          </cell>
          <cell r="R474">
            <v>4320</v>
          </cell>
          <cell r="S474">
            <v>0</v>
          </cell>
          <cell r="T474">
            <v>10250</v>
          </cell>
          <cell r="U474">
            <v>20270</v>
          </cell>
          <cell r="V474" t="str">
            <v>OUI</v>
          </cell>
          <cell r="W474">
            <v>9347.2019999999993</v>
          </cell>
          <cell r="X474">
            <v>7084.1952000000001</v>
          </cell>
          <cell r="Y474">
            <v>0</v>
          </cell>
          <cell r="Z474">
            <v>36350.230000000003</v>
          </cell>
          <cell r="AA474">
            <v>1.6398599999999999</v>
          </cell>
          <cell r="AB474">
            <v>1.6398600000000001</v>
          </cell>
          <cell r="AD474">
            <v>3.5463639024390248</v>
          </cell>
          <cell r="AF474">
            <v>5640.18</v>
          </cell>
          <cell r="AG474">
            <v>0.27825259003453379</v>
          </cell>
          <cell r="AH474">
            <v>1.361607409965466</v>
          </cell>
          <cell r="AI474">
            <v>1.3616074099654663</v>
          </cell>
          <cell r="AK474">
            <v>3.2681113124044909</v>
          </cell>
        </row>
        <row r="475">
          <cell r="D475" t="str">
            <v>FAE-20-00204</v>
          </cell>
          <cell r="E475" t="str">
            <v>204</v>
          </cell>
          <cell r="F475">
            <v>44053</v>
          </cell>
          <cell r="G475">
            <v>2020</v>
          </cell>
          <cell r="H475" t="str">
            <v>CE2137</v>
          </cell>
          <cell r="I475" t="str">
            <v>TUNISIAN AFRICAN BUSINESS</v>
          </cell>
          <cell r="J475" t="str">
            <v>TND</v>
          </cell>
          <cell r="K475">
            <v>72540</v>
          </cell>
          <cell r="L475">
            <v>1</v>
          </cell>
          <cell r="M475">
            <v>72540</v>
          </cell>
          <cell r="N475" t="str">
            <v>OUI</v>
          </cell>
          <cell r="O475" t="str">
            <v>Sénégal</v>
          </cell>
          <cell r="P475">
            <v>44064</v>
          </cell>
          <cell r="Q475">
            <v>0</v>
          </cell>
          <cell r="R475">
            <v>0</v>
          </cell>
          <cell r="S475">
            <v>52000</v>
          </cell>
          <cell r="T475">
            <v>0</v>
          </cell>
          <cell r="U475">
            <v>52000</v>
          </cell>
          <cell r="V475" t="str">
            <v>OUI</v>
          </cell>
          <cell r="W475">
            <v>0</v>
          </cell>
          <cell r="X475">
            <v>0</v>
          </cell>
          <cell r="Y475">
            <v>72540</v>
          </cell>
          <cell r="Z475">
            <v>0</v>
          </cell>
          <cell r="AC475">
            <v>1.395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1.395</v>
          </cell>
          <cell r="AK475">
            <v>0</v>
          </cell>
        </row>
        <row r="476">
          <cell r="D476" t="str">
            <v>FAE-20-00205</v>
          </cell>
          <cell r="E476" t="str">
            <v>205</v>
          </cell>
          <cell r="F476">
            <v>44053</v>
          </cell>
          <cell r="G476">
            <v>2020</v>
          </cell>
          <cell r="H476" t="str">
            <v>CE2137</v>
          </cell>
          <cell r="I476" t="str">
            <v>TUNISIAN AFRICAN BUSINESS</v>
          </cell>
          <cell r="J476" t="str">
            <v>TND</v>
          </cell>
          <cell r="K476">
            <v>75408</v>
          </cell>
          <cell r="L476">
            <v>1</v>
          </cell>
          <cell r="M476">
            <v>75408</v>
          </cell>
          <cell r="N476" t="str">
            <v>OUI</v>
          </cell>
          <cell r="O476" t="str">
            <v>Sierra Leone</v>
          </cell>
          <cell r="P476">
            <v>44075</v>
          </cell>
          <cell r="Q476">
            <v>0</v>
          </cell>
          <cell r="R476">
            <v>43200</v>
          </cell>
          <cell r="S476">
            <v>4800</v>
          </cell>
          <cell r="T476">
            <v>0</v>
          </cell>
          <cell r="U476">
            <v>48000</v>
          </cell>
          <cell r="V476" t="str">
            <v>OUI</v>
          </cell>
          <cell r="W476">
            <v>0</v>
          </cell>
          <cell r="X476">
            <v>68688</v>
          </cell>
          <cell r="Y476">
            <v>6720</v>
          </cell>
          <cell r="Z476">
            <v>0</v>
          </cell>
          <cell r="AB476">
            <v>1.59</v>
          </cell>
          <cell r="AC476">
            <v>1.4</v>
          </cell>
          <cell r="AF476">
            <v>0</v>
          </cell>
          <cell r="AG476">
            <v>0</v>
          </cell>
          <cell r="AH476">
            <v>0</v>
          </cell>
          <cell r="AI476">
            <v>1.59</v>
          </cell>
          <cell r="AJ476">
            <v>1.4</v>
          </cell>
          <cell r="AK476">
            <v>0</v>
          </cell>
        </row>
        <row r="477">
          <cell r="D477" t="str">
            <v>FAE-20-00206</v>
          </cell>
          <cell r="E477" t="str">
            <v>206</v>
          </cell>
          <cell r="F477">
            <v>44054</v>
          </cell>
          <cell r="G477">
            <v>2020</v>
          </cell>
          <cell r="H477" t="str">
            <v>CE2235</v>
          </cell>
          <cell r="I477" t="str">
            <v>GREEN WORLD FOOD EXPRESS</v>
          </cell>
          <cell r="J477" t="str">
            <v>USD</v>
          </cell>
          <cell r="K477">
            <v>51157.635000000002</v>
          </cell>
          <cell r="L477">
            <v>2.7296999999999998</v>
          </cell>
          <cell r="M477">
            <v>18741.119903286079</v>
          </cell>
          <cell r="N477" t="str">
            <v>OUI</v>
          </cell>
          <cell r="O477" t="str">
            <v>Canada</v>
          </cell>
          <cell r="P477">
            <v>44064</v>
          </cell>
          <cell r="Q477">
            <v>0</v>
          </cell>
          <cell r="R477">
            <v>23426</v>
          </cell>
          <cell r="S477">
            <v>0</v>
          </cell>
          <cell r="T477">
            <v>0</v>
          </cell>
          <cell r="U477">
            <v>23426</v>
          </cell>
          <cell r="V477" t="str">
            <v>OUI</v>
          </cell>
          <cell r="W477">
            <v>0</v>
          </cell>
          <cell r="X477">
            <v>51157.635264000011</v>
          </cell>
          <cell r="Y477">
            <v>0</v>
          </cell>
          <cell r="Z477">
            <v>0</v>
          </cell>
          <cell r="AB477">
            <v>2.183797287799881</v>
          </cell>
          <cell r="AF477">
            <v>10794.536</v>
          </cell>
          <cell r="AG477">
            <v>0.46079296508153333</v>
          </cell>
          <cell r="AI477">
            <v>1.7230043227183476</v>
          </cell>
          <cell r="AJ477">
            <v>0</v>
          </cell>
          <cell r="AK477">
            <v>0</v>
          </cell>
        </row>
        <row r="478">
          <cell r="D478" t="str">
            <v>FAE-20-00207</v>
          </cell>
          <cell r="E478" t="str">
            <v>207</v>
          </cell>
          <cell r="F478">
            <v>44058</v>
          </cell>
          <cell r="G478">
            <v>2020</v>
          </cell>
          <cell r="H478" t="str">
            <v>CE2178</v>
          </cell>
          <cell r="I478" t="str">
            <v>ARCADIA</v>
          </cell>
          <cell r="J478" t="str">
            <v>TND</v>
          </cell>
          <cell r="K478">
            <v>3565.7159999999999</v>
          </cell>
          <cell r="L478">
            <v>1</v>
          </cell>
          <cell r="M478">
            <v>3565.7159999999999</v>
          </cell>
          <cell r="N478" t="str">
            <v>OUI</v>
          </cell>
          <cell r="O478" t="str">
            <v>USA</v>
          </cell>
          <cell r="P478">
            <v>44071</v>
          </cell>
          <cell r="Q478">
            <v>0</v>
          </cell>
          <cell r="R478">
            <v>1906.8</v>
          </cell>
          <cell r="S478">
            <v>0</v>
          </cell>
          <cell r="T478">
            <v>0</v>
          </cell>
          <cell r="U478">
            <v>1906.8</v>
          </cell>
          <cell r="V478" t="str">
            <v>OUI</v>
          </cell>
          <cell r="W478">
            <v>0</v>
          </cell>
          <cell r="X478">
            <v>3565.59</v>
          </cell>
          <cell r="Y478">
            <v>0</v>
          </cell>
          <cell r="Z478">
            <v>0</v>
          </cell>
          <cell r="AB478">
            <v>1.869933920704846</v>
          </cell>
          <cell r="AF478">
            <v>0</v>
          </cell>
          <cell r="AG478">
            <v>0</v>
          </cell>
          <cell r="AH478">
            <v>0</v>
          </cell>
          <cell r="AI478">
            <v>1.869933920704846</v>
          </cell>
          <cell r="AJ478">
            <v>0</v>
          </cell>
          <cell r="AK478">
            <v>0</v>
          </cell>
        </row>
        <row r="479">
          <cell r="D479" t="str">
            <v>FAE-20-00208</v>
          </cell>
          <cell r="E479" t="str">
            <v>208</v>
          </cell>
          <cell r="F479">
            <v>44062</v>
          </cell>
          <cell r="G479">
            <v>2020</v>
          </cell>
          <cell r="H479" t="str">
            <v>CE2178</v>
          </cell>
          <cell r="I479" t="str">
            <v>ARCADIA</v>
          </cell>
          <cell r="J479" t="str">
            <v>TND</v>
          </cell>
          <cell r="K479">
            <v>52416</v>
          </cell>
          <cell r="L479">
            <v>1</v>
          </cell>
          <cell r="M479">
            <v>52416</v>
          </cell>
          <cell r="N479" t="str">
            <v>OUI</v>
          </cell>
          <cell r="O479" t="str">
            <v>Japon</v>
          </cell>
          <cell r="P479">
            <v>44077</v>
          </cell>
          <cell r="Q479">
            <v>0</v>
          </cell>
          <cell r="R479">
            <v>0</v>
          </cell>
          <cell r="S479">
            <v>33600</v>
          </cell>
          <cell r="T479">
            <v>0</v>
          </cell>
          <cell r="U479">
            <v>33600</v>
          </cell>
          <cell r="V479" t="str">
            <v>OUI</v>
          </cell>
          <cell r="W479">
            <v>0</v>
          </cell>
          <cell r="X479">
            <v>0</v>
          </cell>
          <cell r="Y479">
            <v>52416</v>
          </cell>
          <cell r="Z479">
            <v>0</v>
          </cell>
          <cell r="AC479">
            <v>1.56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1.56</v>
          </cell>
          <cell r="AK479">
            <v>0</v>
          </cell>
        </row>
        <row r="480">
          <cell r="D480" t="str">
            <v>FAE-20-00209</v>
          </cell>
          <cell r="E480" t="str">
            <v>209</v>
          </cell>
          <cell r="F480">
            <v>44062</v>
          </cell>
          <cell r="G480">
            <v>2020</v>
          </cell>
          <cell r="H480" t="str">
            <v>CE2017</v>
          </cell>
          <cell r="I480" t="str">
            <v>SAHEL INTERNATIONAL TRADE</v>
          </cell>
          <cell r="J480" t="str">
            <v>TND</v>
          </cell>
          <cell r="K480">
            <v>68916.960000000006</v>
          </cell>
          <cell r="L480">
            <v>1</v>
          </cell>
          <cell r="M480">
            <v>68916.960000000006</v>
          </cell>
          <cell r="N480" t="str">
            <v>OUI</v>
          </cell>
          <cell r="O480" t="str">
            <v>Togo</v>
          </cell>
          <cell r="P480">
            <v>44067</v>
          </cell>
          <cell r="Q480">
            <v>43608</v>
          </cell>
          <cell r="R480">
            <v>0</v>
          </cell>
          <cell r="S480">
            <v>0</v>
          </cell>
          <cell r="T480">
            <v>0</v>
          </cell>
          <cell r="U480">
            <v>43608</v>
          </cell>
          <cell r="V480" t="str">
            <v>OUI</v>
          </cell>
          <cell r="W480">
            <v>68916.960000000006</v>
          </cell>
          <cell r="X480">
            <v>0</v>
          </cell>
          <cell r="Y480">
            <v>0</v>
          </cell>
          <cell r="Z480">
            <v>0</v>
          </cell>
          <cell r="AA480">
            <v>1.5803742432581178</v>
          </cell>
          <cell r="AF480">
            <v>0</v>
          </cell>
          <cell r="AG480">
            <v>0</v>
          </cell>
          <cell r="AH480">
            <v>1.5803742432581178</v>
          </cell>
          <cell r="AI480">
            <v>0</v>
          </cell>
          <cell r="AJ480">
            <v>0</v>
          </cell>
          <cell r="AK480">
            <v>0</v>
          </cell>
        </row>
        <row r="481">
          <cell r="D481" t="str">
            <v>FAE-20-00210</v>
          </cell>
          <cell r="E481" t="str">
            <v>210</v>
          </cell>
          <cell r="F481">
            <v>44064</v>
          </cell>
          <cell r="G481">
            <v>2020</v>
          </cell>
          <cell r="H481" t="str">
            <v>CE2178</v>
          </cell>
          <cell r="I481" t="str">
            <v>ARCADIA</v>
          </cell>
          <cell r="J481" t="str">
            <v>TND</v>
          </cell>
          <cell r="K481">
            <v>11717.7</v>
          </cell>
          <cell r="L481">
            <v>1</v>
          </cell>
          <cell r="M481">
            <v>11717.7</v>
          </cell>
          <cell r="N481" t="str">
            <v>OUI</v>
          </cell>
          <cell r="O481" t="str">
            <v>Japon</v>
          </cell>
          <cell r="P481">
            <v>44074</v>
          </cell>
          <cell r="Q481">
            <v>5490</v>
          </cell>
          <cell r="R481">
            <v>840</v>
          </cell>
          <cell r="S481">
            <v>0</v>
          </cell>
          <cell r="T481">
            <v>0</v>
          </cell>
          <cell r="U481">
            <v>6330</v>
          </cell>
          <cell r="V481" t="str">
            <v>OUI</v>
          </cell>
          <cell r="W481">
            <v>10163.700000000001</v>
          </cell>
          <cell r="X481">
            <v>1554</v>
          </cell>
          <cell r="Y481">
            <v>0</v>
          </cell>
          <cell r="Z481">
            <v>0</v>
          </cell>
          <cell r="AA481">
            <v>1.8513114754098361</v>
          </cell>
          <cell r="AB481">
            <v>1.85</v>
          </cell>
          <cell r="AF481">
            <v>0</v>
          </cell>
          <cell r="AG481">
            <v>0</v>
          </cell>
          <cell r="AH481">
            <v>1.8513114754098361</v>
          </cell>
          <cell r="AI481">
            <v>1.85</v>
          </cell>
          <cell r="AJ481">
            <v>0</v>
          </cell>
          <cell r="AK481">
            <v>0</v>
          </cell>
        </row>
        <row r="482">
          <cell r="D482" t="str">
            <v>FAE-20-00211</v>
          </cell>
          <cell r="E482" t="str">
            <v>211</v>
          </cell>
          <cell r="F482">
            <v>44064</v>
          </cell>
          <cell r="G482">
            <v>2020</v>
          </cell>
          <cell r="H482" t="str">
            <v>CE2123</v>
          </cell>
          <cell r="I482" t="str">
            <v>STE AL MAJMOUA MOTTAHIDA</v>
          </cell>
          <cell r="J482" t="str">
            <v>USD</v>
          </cell>
          <cell r="K482">
            <v>354604.005</v>
          </cell>
          <cell r="L482">
            <v>2.7370999999999999</v>
          </cell>
          <cell r="M482">
            <v>129554.63994738959</v>
          </cell>
          <cell r="N482" t="str">
            <v>OUI</v>
          </cell>
          <cell r="O482" t="str">
            <v>Libye</v>
          </cell>
          <cell r="P482">
            <v>44069</v>
          </cell>
          <cell r="Q482">
            <v>198072</v>
          </cell>
          <cell r="R482">
            <v>0</v>
          </cell>
          <cell r="S482">
            <v>0</v>
          </cell>
          <cell r="T482">
            <v>0</v>
          </cell>
          <cell r="U482">
            <v>198072</v>
          </cell>
          <cell r="V482" t="str">
            <v>OUI</v>
          </cell>
          <cell r="W482">
            <v>336128.58014400007</v>
          </cell>
          <cell r="X482">
            <v>0</v>
          </cell>
          <cell r="Y482">
            <v>0</v>
          </cell>
          <cell r="Z482">
            <v>0</v>
          </cell>
          <cell r="AA482">
            <v>1.6970020000000003</v>
          </cell>
          <cell r="AF482">
            <v>31060.5</v>
          </cell>
          <cell r="AG482">
            <v>0.15681418877983763</v>
          </cell>
          <cell r="AH482">
            <v>1.5401878112201628</v>
          </cell>
          <cell r="AI482">
            <v>0</v>
          </cell>
          <cell r="AJ482">
            <v>0</v>
          </cell>
          <cell r="AK482">
            <v>0</v>
          </cell>
        </row>
        <row r="483">
          <cell r="D483" t="str">
            <v>FAE-20-00212</v>
          </cell>
          <cell r="E483" t="str">
            <v>212</v>
          </cell>
          <cell r="F483">
            <v>44064</v>
          </cell>
          <cell r="G483">
            <v>2020</v>
          </cell>
          <cell r="H483" t="str">
            <v>CE2137</v>
          </cell>
          <cell r="I483" t="str">
            <v>TUNISIAN AFRICAN BUSINESS</v>
          </cell>
          <cell r="J483" t="str">
            <v>TND</v>
          </cell>
          <cell r="K483">
            <v>358290.24</v>
          </cell>
          <cell r="L483">
            <v>1</v>
          </cell>
          <cell r="M483">
            <v>358290.24</v>
          </cell>
          <cell r="N483" t="str">
            <v>OUI</v>
          </cell>
          <cell r="O483" t="str">
            <v>Sénégal</v>
          </cell>
          <cell r="P483">
            <v>44071</v>
          </cell>
          <cell r="Q483">
            <v>0</v>
          </cell>
          <cell r="R483">
            <v>264096</v>
          </cell>
          <cell r="S483">
            <v>0</v>
          </cell>
          <cell r="T483">
            <v>0</v>
          </cell>
          <cell r="U483">
            <v>264096</v>
          </cell>
          <cell r="V483" t="str">
            <v>OUI</v>
          </cell>
          <cell r="W483">
            <v>0</v>
          </cell>
          <cell r="X483">
            <v>358290.24</v>
          </cell>
          <cell r="Y483">
            <v>0</v>
          </cell>
          <cell r="Z483">
            <v>0</v>
          </cell>
          <cell r="AB483">
            <v>1.3566666666666667</v>
          </cell>
          <cell r="AF483">
            <v>0</v>
          </cell>
          <cell r="AG483">
            <v>0</v>
          </cell>
          <cell r="AH483">
            <v>0</v>
          </cell>
          <cell r="AI483">
            <v>1.3566666666666667</v>
          </cell>
          <cell r="AJ483">
            <v>0</v>
          </cell>
          <cell r="AK483">
            <v>0</v>
          </cell>
        </row>
        <row r="484">
          <cell r="D484" t="str">
            <v>FAE-20-00213</v>
          </cell>
          <cell r="E484" t="str">
            <v>213</v>
          </cell>
          <cell r="F484">
            <v>44064</v>
          </cell>
          <cell r="G484">
            <v>2020</v>
          </cell>
          <cell r="H484" t="str">
            <v>CE2053</v>
          </cell>
          <cell r="I484" t="str">
            <v>ETS KASSO IMPORT EXPORT</v>
          </cell>
          <cell r="J484" t="str">
            <v>EUR</v>
          </cell>
          <cell r="K484">
            <v>154052.712</v>
          </cell>
          <cell r="L484">
            <v>3.2418499999999999</v>
          </cell>
          <cell r="M484">
            <v>47520</v>
          </cell>
          <cell r="N484" t="str">
            <v>OUI</v>
          </cell>
          <cell r="O484" t="str">
            <v>Niger</v>
          </cell>
          <cell r="P484">
            <v>44070</v>
          </cell>
          <cell r="Q484">
            <v>0</v>
          </cell>
          <cell r="R484">
            <v>0</v>
          </cell>
          <cell r="S484">
            <v>108000</v>
          </cell>
          <cell r="T484">
            <v>0</v>
          </cell>
          <cell r="U484">
            <v>108000</v>
          </cell>
          <cell r="V484" t="str">
            <v>OUI</v>
          </cell>
          <cell r="W484">
            <v>0</v>
          </cell>
          <cell r="X484">
            <v>0</v>
          </cell>
          <cell r="Y484">
            <v>154052.712</v>
          </cell>
          <cell r="Z484">
            <v>0</v>
          </cell>
          <cell r="AC484">
            <v>1.4264140000000001</v>
          </cell>
          <cell r="AF484">
            <v>20146.34</v>
          </cell>
          <cell r="AG484">
            <v>0.1865401851851852</v>
          </cell>
          <cell r="AI484">
            <v>0</v>
          </cell>
          <cell r="AJ484">
            <v>1.239873814814815</v>
          </cell>
          <cell r="AK484">
            <v>0</v>
          </cell>
        </row>
        <row r="485">
          <cell r="D485" t="str">
            <v>FAE-20-00214</v>
          </cell>
          <cell r="E485" t="str">
            <v>214</v>
          </cell>
          <cell r="F485">
            <v>44064</v>
          </cell>
          <cell r="G485">
            <v>2020</v>
          </cell>
          <cell r="H485" t="str">
            <v>CE2053</v>
          </cell>
          <cell r="I485" t="str">
            <v>ETS KASSO IMPORT EXPORT</v>
          </cell>
          <cell r="J485" t="str">
            <v>EUR</v>
          </cell>
          <cell r="K485">
            <v>154119.24</v>
          </cell>
          <cell r="L485">
            <v>3.2432500000000002</v>
          </cell>
          <cell r="M485">
            <v>47519.999999999993</v>
          </cell>
          <cell r="N485" t="str">
            <v>OUI</v>
          </cell>
          <cell r="O485" t="str">
            <v>Niger</v>
          </cell>
          <cell r="P485">
            <v>44071</v>
          </cell>
          <cell r="Q485">
            <v>0</v>
          </cell>
          <cell r="R485">
            <v>0</v>
          </cell>
          <cell r="S485">
            <v>108000</v>
          </cell>
          <cell r="T485">
            <v>0</v>
          </cell>
          <cell r="U485">
            <v>108000</v>
          </cell>
          <cell r="V485" t="str">
            <v>OUI</v>
          </cell>
          <cell r="W485">
            <v>0</v>
          </cell>
          <cell r="X485">
            <v>0</v>
          </cell>
          <cell r="Y485">
            <v>154119.24</v>
          </cell>
          <cell r="Z485">
            <v>0</v>
          </cell>
          <cell r="AC485">
            <v>1.42703</v>
          </cell>
          <cell r="AF485">
            <v>20146.34</v>
          </cell>
          <cell r="AG485">
            <v>0.1865401851851852</v>
          </cell>
          <cell r="AI485">
            <v>0</v>
          </cell>
          <cell r="AJ485">
            <v>1.2404898148148149</v>
          </cell>
          <cell r="AK485">
            <v>0</v>
          </cell>
        </row>
        <row r="486">
          <cell r="D486" t="str">
            <v>FAE-20-00215</v>
          </cell>
          <cell r="E486" t="str">
            <v>215</v>
          </cell>
          <cell r="F486">
            <v>44064</v>
          </cell>
          <cell r="G486">
            <v>2020</v>
          </cell>
          <cell r="H486" t="str">
            <v>CE2053</v>
          </cell>
          <cell r="I486" t="str">
            <v>ETS KASSO IMPORT EXPORT</v>
          </cell>
          <cell r="J486" t="str">
            <v>EUR</v>
          </cell>
          <cell r="K486">
            <v>154468.51199999999</v>
          </cell>
          <cell r="L486">
            <v>3.2505999999999999</v>
          </cell>
          <cell r="M486">
            <v>47520</v>
          </cell>
          <cell r="N486" t="str">
            <v>OUI</v>
          </cell>
          <cell r="O486" t="str">
            <v>Niger</v>
          </cell>
          <cell r="P486">
            <v>44072</v>
          </cell>
          <cell r="Q486">
            <v>0</v>
          </cell>
          <cell r="R486">
            <v>0</v>
          </cell>
          <cell r="S486">
            <v>108000</v>
          </cell>
          <cell r="T486">
            <v>0</v>
          </cell>
          <cell r="U486">
            <v>108000</v>
          </cell>
          <cell r="V486" t="str">
            <v>OUI</v>
          </cell>
          <cell r="W486">
            <v>0</v>
          </cell>
          <cell r="X486">
            <v>0</v>
          </cell>
          <cell r="Y486">
            <v>154468.51199999999</v>
          </cell>
          <cell r="Z486">
            <v>0</v>
          </cell>
          <cell r="AC486">
            <v>1.430264</v>
          </cell>
          <cell r="AF486">
            <v>20146.34</v>
          </cell>
          <cell r="AG486">
            <v>0.1865401851851852</v>
          </cell>
          <cell r="AI486">
            <v>0</v>
          </cell>
          <cell r="AJ486">
            <v>1.2437238148148149</v>
          </cell>
          <cell r="AK486">
            <v>0</v>
          </cell>
        </row>
        <row r="487">
          <cell r="D487" t="str">
            <v>FAE-20-00216</v>
          </cell>
          <cell r="E487" t="str">
            <v>216</v>
          </cell>
          <cell r="F487">
            <v>44064</v>
          </cell>
          <cell r="G487">
            <v>2020</v>
          </cell>
          <cell r="H487" t="str">
            <v>CE2233</v>
          </cell>
          <cell r="I487" t="str">
            <v>ALAM ELAMAN FOOD IMPORT CO</v>
          </cell>
          <cell r="J487" t="str">
            <v>USD</v>
          </cell>
          <cell r="K487">
            <v>397912.783</v>
          </cell>
          <cell r="L487">
            <v>2.7394500000000002</v>
          </cell>
          <cell r="M487">
            <v>145252.79999999999</v>
          </cell>
          <cell r="N487" t="str">
            <v>OUI</v>
          </cell>
          <cell r="O487" t="str">
            <v>Libye</v>
          </cell>
          <cell r="P487">
            <v>44072</v>
          </cell>
          <cell r="Q487">
            <v>220080</v>
          </cell>
          <cell r="R487">
            <v>0</v>
          </cell>
          <cell r="S487">
            <v>0</v>
          </cell>
          <cell r="T487">
            <v>0</v>
          </cell>
          <cell r="U487">
            <v>220080</v>
          </cell>
          <cell r="V487" t="str">
            <v>OUI</v>
          </cell>
          <cell r="W487">
            <v>379825.83827999985</v>
          </cell>
          <cell r="X487">
            <v>0</v>
          </cell>
          <cell r="Y487">
            <v>0</v>
          </cell>
          <cell r="Z487">
            <v>0</v>
          </cell>
          <cell r="AA487">
            <v>1.7258534999999993</v>
          </cell>
          <cell r="AF487">
            <v>29640.400000000001</v>
          </cell>
          <cell r="AG487">
            <v>0.1346801163213377</v>
          </cell>
          <cell r="AH487">
            <v>1.5911733836786617</v>
          </cell>
          <cell r="AI487">
            <v>0</v>
          </cell>
          <cell r="AJ487">
            <v>0</v>
          </cell>
          <cell r="AK487">
            <v>0</v>
          </cell>
        </row>
        <row r="488">
          <cell r="D488" t="str">
            <v>FAE-20-00217</v>
          </cell>
          <cell r="E488" t="str">
            <v>217</v>
          </cell>
          <cell r="F488">
            <v>44068</v>
          </cell>
          <cell r="G488">
            <v>2020</v>
          </cell>
          <cell r="H488" t="str">
            <v>CE2017</v>
          </cell>
          <cell r="I488" t="str">
            <v>SAHEL INTERNATIONAL TRADE</v>
          </cell>
          <cell r="J488" t="str">
            <v>TND</v>
          </cell>
          <cell r="K488">
            <v>32785</v>
          </cell>
          <cell r="L488">
            <v>1</v>
          </cell>
          <cell r="M488">
            <v>32785</v>
          </cell>
          <cell r="N488" t="str">
            <v>OUI</v>
          </cell>
          <cell r="O488" t="str">
            <v>Togo</v>
          </cell>
          <cell r="P488">
            <v>44076</v>
          </cell>
          <cell r="Q488">
            <v>20750</v>
          </cell>
          <cell r="R488">
            <v>0</v>
          </cell>
          <cell r="S488">
            <v>0</v>
          </cell>
          <cell r="T488">
            <v>0</v>
          </cell>
          <cell r="U488">
            <v>20750</v>
          </cell>
          <cell r="V488" t="str">
            <v>OUI</v>
          </cell>
          <cell r="W488">
            <v>32785</v>
          </cell>
          <cell r="X488">
            <v>0</v>
          </cell>
          <cell r="Y488">
            <v>0</v>
          </cell>
          <cell r="Z488">
            <v>0</v>
          </cell>
          <cell r="AA488">
            <v>1.58</v>
          </cell>
          <cell r="AF488">
            <v>0</v>
          </cell>
          <cell r="AG488">
            <v>0</v>
          </cell>
          <cell r="AH488">
            <v>1.58</v>
          </cell>
          <cell r="AI488">
            <v>0</v>
          </cell>
          <cell r="AJ488">
            <v>0</v>
          </cell>
          <cell r="AK488">
            <v>0</v>
          </cell>
        </row>
        <row r="489">
          <cell r="D489" t="str">
            <v>FAE-20-00218</v>
          </cell>
          <cell r="E489" t="str">
            <v>218</v>
          </cell>
          <cell r="F489">
            <v>44068</v>
          </cell>
          <cell r="G489">
            <v>2020</v>
          </cell>
          <cell r="H489" t="str">
            <v>CE2017</v>
          </cell>
          <cell r="I489" t="str">
            <v>SAHEL INTERNATIONAL TRADE</v>
          </cell>
          <cell r="J489" t="str">
            <v>TND</v>
          </cell>
          <cell r="K489">
            <v>32064</v>
          </cell>
          <cell r="L489">
            <v>1</v>
          </cell>
          <cell r="M489">
            <v>32064</v>
          </cell>
          <cell r="N489" t="str">
            <v>OUI</v>
          </cell>
          <cell r="O489" t="str">
            <v>Burkina Faso</v>
          </cell>
          <cell r="P489">
            <v>44076</v>
          </cell>
          <cell r="Q489">
            <v>19200</v>
          </cell>
          <cell r="R489">
            <v>0</v>
          </cell>
          <cell r="S489">
            <v>0</v>
          </cell>
          <cell r="T489">
            <v>0</v>
          </cell>
          <cell r="U489">
            <v>19200</v>
          </cell>
          <cell r="V489" t="str">
            <v>OUI</v>
          </cell>
          <cell r="W489">
            <v>32064</v>
          </cell>
          <cell r="X489">
            <v>0</v>
          </cell>
          <cell r="Y489">
            <v>0</v>
          </cell>
          <cell r="Z489">
            <v>0</v>
          </cell>
          <cell r="AA489">
            <v>1.67</v>
          </cell>
          <cell r="AF489">
            <v>0</v>
          </cell>
          <cell r="AG489">
            <v>0</v>
          </cell>
          <cell r="AH489">
            <v>1.67</v>
          </cell>
          <cell r="AI489">
            <v>0</v>
          </cell>
          <cell r="AJ489">
            <v>0</v>
          </cell>
          <cell r="AK489">
            <v>0</v>
          </cell>
        </row>
        <row r="490">
          <cell r="D490" t="str">
            <v>FAE-20-00219</v>
          </cell>
          <cell r="E490" t="str">
            <v>219</v>
          </cell>
          <cell r="F490">
            <v>44075</v>
          </cell>
          <cell r="G490">
            <v>2020</v>
          </cell>
          <cell r="H490" t="str">
            <v>CE2228</v>
          </cell>
          <cell r="I490" t="str">
            <v>GOLDEN PEARL</v>
          </cell>
          <cell r="J490" t="str">
            <v>TND</v>
          </cell>
          <cell r="K490">
            <v>42289.5</v>
          </cell>
          <cell r="L490">
            <v>1</v>
          </cell>
          <cell r="M490">
            <v>42289.5</v>
          </cell>
          <cell r="N490" t="str">
            <v>OUI</v>
          </cell>
          <cell r="O490" t="str">
            <v>Qatar</v>
          </cell>
          <cell r="P490">
            <v>44083</v>
          </cell>
          <cell r="Q490">
            <v>2400</v>
          </cell>
          <cell r="R490">
            <v>16350</v>
          </cell>
          <cell r="S490">
            <v>0</v>
          </cell>
          <cell r="T490">
            <v>3450</v>
          </cell>
          <cell r="U490">
            <v>22200</v>
          </cell>
          <cell r="V490" t="str">
            <v>OUI</v>
          </cell>
          <cell r="W490">
            <v>4032</v>
          </cell>
          <cell r="X490">
            <v>27022.5</v>
          </cell>
          <cell r="Y490">
            <v>0</v>
          </cell>
          <cell r="Z490">
            <v>11235</v>
          </cell>
          <cell r="AA490">
            <v>1.68</v>
          </cell>
          <cell r="AB490">
            <v>1.6527522935779817</v>
          </cell>
          <cell r="AD490">
            <v>3.2565217391304349</v>
          </cell>
          <cell r="AF490">
            <v>0</v>
          </cell>
          <cell r="AG490">
            <v>0</v>
          </cell>
          <cell r="AH490">
            <v>1.68</v>
          </cell>
          <cell r="AI490">
            <v>1.6527522935779817</v>
          </cell>
          <cell r="AJ490">
            <v>0</v>
          </cell>
          <cell r="AK490">
            <v>3.2565217391304349</v>
          </cell>
        </row>
        <row r="491">
          <cell r="D491" t="str">
            <v>FAE-20-00220</v>
          </cell>
          <cell r="E491" t="str">
            <v>220</v>
          </cell>
          <cell r="F491">
            <v>44075</v>
          </cell>
          <cell r="G491">
            <v>2020</v>
          </cell>
          <cell r="H491" t="str">
            <v>CE2001</v>
          </cell>
          <cell r="I491" t="str">
            <v>STE DE COMMERCE INTERNATIONAL</v>
          </cell>
          <cell r="J491" t="str">
            <v>TND</v>
          </cell>
          <cell r="K491">
            <v>186592</v>
          </cell>
          <cell r="L491">
            <v>1</v>
          </cell>
          <cell r="M491">
            <v>186592</v>
          </cell>
          <cell r="N491" t="str">
            <v>OUI</v>
          </cell>
          <cell r="O491" t="str">
            <v>Niger</v>
          </cell>
          <cell r="P491">
            <v>44082</v>
          </cell>
          <cell r="Q491">
            <v>0</v>
          </cell>
          <cell r="R491">
            <v>137200</v>
          </cell>
          <cell r="S491">
            <v>0</v>
          </cell>
          <cell r="T491">
            <v>0</v>
          </cell>
          <cell r="U491">
            <v>137200</v>
          </cell>
          <cell r="V491" t="str">
            <v>OUI</v>
          </cell>
          <cell r="W491">
            <v>0</v>
          </cell>
          <cell r="X491">
            <v>186592</v>
          </cell>
          <cell r="Y491">
            <v>0</v>
          </cell>
          <cell r="Z491">
            <v>0</v>
          </cell>
          <cell r="AB491">
            <v>1.36</v>
          </cell>
          <cell r="AF491">
            <v>0</v>
          </cell>
          <cell r="AG491">
            <v>0</v>
          </cell>
          <cell r="AH491">
            <v>0</v>
          </cell>
          <cell r="AI491">
            <v>1.36</v>
          </cell>
          <cell r="AJ491">
            <v>0</v>
          </cell>
          <cell r="AK491">
            <v>0</v>
          </cell>
        </row>
        <row r="492">
          <cell r="D492" t="str">
            <v>FAE-20-00221</v>
          </cell>
          <cell r="E492" t="str">
            <v>221</v>
          </cell>
          <cell r="F492">
            <v>44075</v>
          </cell>
          <cell r="G492">
            <v>2020</v>
          </cell>
          <cell r="H492" t="str">
            <v>CE2122</v>
          </cell>
          <cell r="I492" t="str">
            <v>STE OMRANE SAS</v>
          </cell>
          <cell r="J492" t="str">
            <v>EUR</v>
          </cell>
          <cell r="K492">
            <v>46089.658000000003</v>
          </cell>
          <cell r="L492">
            <v>3.2484500000000001</v>
          </cell>
          <cell r="M492">
            <v>14188.199910726655</v>
          </cell>
          <cell r="N492" t="str">
            <v>OUI</v>
          </cell>
          <cell r="O492" t="str">
            <v>France</v>
          </cell>
          <cell r="P492">
            <v>44123</v>
          </cell>
          <cell r="Q492">
            <v>240</v>
          </cell>
          <cell r="R492">
            <v>18480</v>
          </cell>
          <cell r="S492">
            <v>240</v>
          </cell>
          <cell r="T492">
            <v>2580</v>
          </cell>
          <cell r="U492">
            <v>21540</v>
          </cell>
          <cell r="V492" t="str">
            <v>OUI</v>
          </cell>
          <cell r="W492">
            <v>495.06378000000007</v>
          </cell>
          <cell r="X492">
            <v>35020.889760000005</v>
          </cell>
          <cell r="Y492">
            <v>436.59168000000005</v>
          </cell>
          <cell r="Z492">
            <v>10137.113069999999</v>
          </cell>
          <cell r="AA492">
            <v>2.0627657500000001</v>
          </cell>
          <cell r="AB492">
            <v>1.8950697922077926</v>
          </cell>
          <cell r="AC492">
            <v>1.8191320000000002</v>
          </cell>
          <cell r="AD492">
            <v>3.9291135930232555</v>
          </cell>
          <cell r="AF492">
            <v>1142.48</v>
          </cell>
          <cell r="AG492">
            <v>5.3039925719591458E-2</v>
          </cell>
          <cell r="AH492">
            <v>2.0097258242804088</v>
          </cell>
          <cell r="AI492">
            <v>1.8420298664882011</v>
          </cell>
          <cell r="AJ492">
            <v>1.7660920742804087</v>
          </cell>
          <cell r="AK492">
            <v>3.8760736673036642</v>
          </cell>
        </row>
        <row r="493">
          <cell r="D493" t="str">
            <v>FAE-20-00222</v>
          </cell>
          <cell r="E493" t="str">
            <v>222</v>
          </cell>
          <cell r="F493">
            <v>44075</v>
          </cell>
          <cell r="G493">
            <v>2020</v>
          </cell>
          <cell r="H493" t="str">
            <v>CE2153</v>
          </cell>
          <cell r="I493" t="str">
            <v>STE AL BADR</v>
          </cell>
          <cell r="J493" t="str">
            <v>TND</v>
          </cell>
          <cell r="K493">
            <v>156480</v>
          </cell>
          <cell r="L493">
            <v>1</v>
          </cell>
          <cell r="M493">
            <v>156480</v>
          </cell>
          <cell r="N493" t="str">
            <v>OUI</v>
          </cell>
          <cell r="O493" t="str">
            <v>Niger</v>
          </cell>
          <cell r="P493">
            <v>44088</v>
          </cell>
          <cell r="Q493">
            <v>96000</v>
          </cell>
          <cell r="R493">
            <v>0</v>
          </cell>
          <cell r="S493">
            <v>0</v>
          </cell>
          <cell r="T493">
            <v>0</v>
          </cell>
          <cell r="U493">
            <v>96000</v>
          </cell>
          <cell r="V493" t="str">
            <v>OUI</v>
          </cell>
          <cell r="W493">
            <v>156480</v>
          </cell>
          <cell r="X493">
            <v>0</v>
          </cell>
          <cell r="Y493">
            <v>0</v>
          </cell>
          <cell r="Z493">
            <v>0</v>
          </cell>
          <cell r="AA493">
            <v>1.63</v>
          </cell>
          <cell r="AF493">
            <v>0</v>
          </cell>
          <cell r="AG493">
            <v>0</v>
          </cell>
          <cell r="AH493">
            <v>1.63</v>
          </cell>
          <cell r="AI493">
            <v>0</v>
          </cell>
          <cell r="AJ493">
            <v>0</v>
          </cell>
          <cell r="AK493">
            <v>0</v>
          </cell>
        </row>
        <row r="494">
          <cell r="D494" t="str">
            <v>FAE-20-00223</v>
          </cell>
          <cell r="E494" t="str">
            <v>223</v>
          </cell>
          <cell r="F494">
            <v>44068</v>
          </cell>
          <cell r="G494">
            <v>2020</v>
          </cell>
          <cell r="H494" t="str">
            <v>CE2178</v>
          </cell>
          <cell r="I494" t="str">
            <v>ARCADIA</v>
          </cell>
          <cell r="J494" t="str">
            <v>TND</v>
          </cell>
          <cell r="K494">
            <v>5952.6</v>
          </cell>
          <cell r="L494">
            <v>1</v>
          </cell>
          <cell r="M494">
            <v>5952.6</v>
          </cell>
          <cell r="N494" t="str">
            <v>OUI</v>
          </cell>
          <cell r="O494" t="str">
            <v>OMAN</v>
          </cell>
          <cell r="P494">
            <v>44096</v>
          </cell>
          <cell r="Q494">
            <v>0</v>
          </cell>
          <cell r="R494">
            <v>2088</v>
          </cell>
          <cell r="S494">
            <v>1500</v>
          </cell>
          <cell r="T494">
            <v>0</v>
          </cell>
          <cell r="U494">
            <v>3588</v>
          </cell>
          <cell r="V494" t="str">
            <v>OUI</v>
          </cell>
          <cell r="W494">
            <v>0</v>
          </cell>
          <cell r="X494">
            <v>3477.6</v>
          </cell>
          <cell r="Y494">
            <v>2475</v>
          </cell>
          <cell r="Z494">
            <v>0</v>
          </cell>
          <cell r="AB494">
            <v>1.6655172413793102</v>
          </cell>
          <cell r="AC494">
            <v>1.65</v>
          </cell>
          <cell r="AF494">
            <v>0</v>
          </cell>
          <cell r="AG494">
            <v>0</v>
          </cell>
          <cell r="AH494">
            <v>0</v>
          </cell>
          <cell r="AI494">
            <v>1.6655172413793102</v>
          </cell>
          <cell r="AJ494">
            <v>1.65</v>
          </cell>
          <cell r="AK494">
            <v>0</v>
          </cell>
        </row>
        <row r="495">
          <cell r="D495" t="str">
            <v>FAE-20-00224</v>
          </cell>
          <cell r="E495" t="str">
            <v>224</v>
          </cell>
          <cell r="F495">
            <v>44075</v>
          </cell>
          <cell r="G495">
            <v>2020</v>
          </cell>
          <cell r="H495" t="str">
            <v>CE2208</v>
          </cell>
          <cell r="I495" t="str">
            <v>STE MIDCOM INTERNATIONAL</v>
          </cell>
          <cell r="J495" t="str">
            <v>TND</v>
          </cell>
          <cell r="K495">
            <v>34750</v>
          </cell>
          <cell r="L495">
            <v>1</v>
          </cell>
          <cell r="M495">
            <v>34750</v>
          </cell>
          <cell r="N495" t="str">
            <v>OUI</v>
          </cell>
          <cell r="O495" t="str">
            <v>Russie</v>
          </cell>
          <cell r="P495">
            <v>44078</v>
          </cell>
          <cell r="Q495">
            <v>19000</v>
          </cell>
          <cell r="R495">
            <v>1000</v>
          </cell>
          <cell r="S495">
            <v>0</v>
          </cell>
          <cell r="T495">
            <v>0</v>
          </cell>
          <cell r="U495">
            <v>20000</v>
          </cell>
          <cell r="V495" t="str">
            <v>OUI</v>
          </cell>
          <cell r="W495">
            <v>33060</v>
          </cell>
          <cell r="X495">
            <v>1690</v>
          </cell>
          <cell r="Y495">
            <v>0</v>
          </cell>
          <cell r="Z495">
            <v>0</v>
          </cell>
          <cell r="AA495">
            <v>1.74</v>
          </cell>
          <cell r="AB495">
            <v>1.69</v>
          </cell>
          <cell r="AF495">
            <v>0</v>
          </cell>
          <cell r="AG495">
            <v>0</v>
          </cell>
          <cell r="AH495">
            <v>1.74</v>
          </cell>
          <cell r="AI495">
            <v>1.69</v>
          </cell>
          <cell r="AJ495">
            <v>0</v>
          </cell>
          <cell r="AK495">
            <v>0</v>
          </cell>
        </row>
        <row r="496">
          <cell r="D496" t="str">
            <v>FAE-20-00225</v>
          </cell>
          <cell r="E496" t="str">
            <v>225</v>
          </cell>
          <cell r="F496">
            <v>44075</v>
          </cell>
          <cell r="G496">
            <v>2020</v>
          </cell>
          <cell r="H496" t="str">
            <v>CE2230</v>
          </cell>
          <cell r="I496" t="str">
            <v>AL JAWDA AL RAEDA</v>
          </cell>
          <cell r="J496" t="str">
            <v>USD</v>
          </cell>
          <cell r="K496">
            <v>1677784.7679999999</v>
          </cell>
          <cell r="L496">
            <v>2.7403499999999998</v>
          </cell>
          <cell r="M496">
            <v>612251.99992701667</v>
          </cell>
          <cell r="N496" t="str">
            <v>OUI</v>
          </cell>
          <cell r="O496" t="str">
            <v>Libye</v>
          </cell>
          <cell r="P496">
            <v>44090</v>
          </cell>
          <cell r="Q496">
            <v>0</v>
          </cell>
          <cell r="R496">
            <v>820416</v>
          </cell>
          <cell r="S496">
            <v>180384</v>
          </cell>
          <cell r="T496">
            <v>0</v>
          </cell>
          <cell r="U496">
            <v>1000800</v>
          </cell>
          <cell r="V496" t="str">
            <v>OUI</v>
          </cell>
          <cell r="W496">
            <v>0</v>
          </cell>
          <cell r="X496">
            <v>1270248.2468640003</v>
          </cell>
          <cell r="Y496">
            <v>279288.14133600006</v>
          </cell>
          <cell r="Z496">
            <v>0</v>
          </cell>
          <cell r="AB496">
            <v>1.5482977500000004</v>
          </cell>
          <cell r="AC496">
            <v>1.5482977500000004</v>
          </cell>
          <cell r="AF496">
            <v>172590.72</v>
          </cell>
          <cell r="AG496">
            <v>0.17245275779376498</v>
          </cell>
          <cell r="AI496">
            <v>1.3758449922062355</v>
          </cell>
          <cell r="AJ496">
            <v>1.3758449922062355</v>
          </cell>
          <cell r="AK496">
            <v>0</v>
          </cell>
        </row>
        <row r="497">
          <cell r="D497" t="str">
            <v>FAE-20-00226</v>
          </cell>
          <cell r="E497" t="str">
            <v>226</v>
          </cell>
          <cell r="F497">
            <v>44075</v>
          </cell>
          <cell r="G497">
            <v>2020</v>
          </cell>
          <cell r="H497" t="str">
            <v>CE2123</v>
          </cell>
          <cell r="I497" t="str">
            <v>STE AL MAJMOUA MOTTAHIDA</v>
          </cell>
          <cell r="J497" t="str">
            <v>USD</v>
          </cell>
          <cell r="K497">
            <v>981343.7</v>
          </cell>
          <cell r="L497">
            <v>2.7465999999999999</v>
          </cell>
          <cell r="M497">
            <v>357293.99985436536</v>
          </cell>
          <cell r="N497" t="str">
            <v>OUI</v>
          </cell>
          <cell r="O497" t="str">
            <v>Libye</v>
          </cell>
          <cell r="P497">
            <v>44096</v>
          </cell>
          <cell r="Q497">
            <v>84000</v>
          </cell>
          <cell r="R497">
            <v>370800</v>
          </cell>
          <cell r="S497">
            <v>124800</v>
          </cell>
          <cell r="T497">
            <v>0</v>
          </cell>
          <cell r="U497">
            <v>579600</v>
          </cell>
          <cell r="V497" t="str">
            <v>OUI</v>
          </cell>
          <cell r="W497">
            <v>137275.068</v>
          </cell>
          <cell r="X497">
            <v>575418.1932000001</v>
          </cell>
          <cell r="Y497">
            <v>193668.25920000003</v>
          </cell>
          <cell r="Z497">
            <v>0</v>
          </cell>
          <cell r="AA497">
            <v>1.6342270000000001</v>
          </cell>
          <cell r="AB497">
            <v>1.5518290000000003</v>
          </cell>
          <cell r="AC497">
            <v>1.5518290000000003</v>
          </cell>
          <cell r="AF497">
            <v>101051.515</v>
          </cell>
          <cell r="AG497">
            <v>0.17434698930296758</v>
          </cell>
          <cell r="AH497">
            <v>1.4598800106970324</v>
          </cell>
          <cell r="AI497">
            <v>1.3774820106970327</v>
          </cell>
          <cell r="AJ497">
            <v>1.3774820106970327</v>
          </cell>
          <cell r="AK497">
            <v>0</v>
          </cell>
        </row>
        <row r="498">
          <cell r="D498" t="str">
            <v>FAE-20-00227</v>
          </cell>
          <cell r="E498" t="str">
            <v>227</v>
          </cell>
          <cell r="F498">
            <v>44078</v>
          </cell>
          <cell r="G498">
            <v>2020</v>
          </cell>
          <cell r="H498" t="str">
            <v>CE2237</v>
          </cell>
          <cell r="I498" t="str">
            <v>AL HAMAT AL DAWLIA</v>
          </cell>
          <cell r="J498" t="str">
            <v>USD</v>
          </cell>
          <cell r="K498">
            <v>432936.86436000007</v>
          </cell>
          <cell r="L498">
            <v>2.7513000000000001</v>
          </cell>
          <cell r="M498">
            <v>157357.20000000001</v>
          </cell>
          <cell r="N498" t="str">
            <v>OUI</v>
          </cell>
          <cell r="O498" t="str">
            <v>Libye</v>
          </cell>
          <cell r="P498">
            <v>44094</v>
          </cell>
          <cell r="Q498">
            <v>242088</v>
          </cell>
          <cell r="R498">
            <v>0</v>
          </cell>
          <cell r="S498">
            <v>0</v>
          </cell>
          <cell r="T498">
            <v>0</v>
          </cell>
          <cell r="U498">
            <v>242088</v>
          </cell>
          <cell r="V498" t="str">
            <v>OUI</v>
          </cell>
          <cell r="W498">
            <v>432936.86435999995</v>
          </cell>
          <cell r="X498">
            <v>0</v>
          </cell>
          <cell r="Y498">
            <v>0</v>
          </cell>
          <cell r="Z498">
            <v>0</v>
          </cell>
          <cell r="AA498">
            <v>1.7883449999999999</v>
          </cell>
          <cell r="AF498">
            <v>36133.699999999997</v>
          </cell>
          <cell r="AG498">
            <v>0.14925853408677836</v>
          </cell>
          <cell r="AH498">
            <v>1.6390864659132216</v>
          </cell>
          <cell r="AI498">
            <v>0</v>
          </cell>
          <cell r="AJ498">
            <v>0</v>
          </cell>
          <cell r="AK498">
            <v>0</v>
          </cell>
        </row>
        <row r="499">
          <cell r="D499" t="str">
            <v>FAE-20-00228</v>
          </cell>
          <cell r="E499" t="str">
            <v>228</v>
          </cell>
          <cell r="F499">
            <v>44078</v>
          </cell>
          <cell r="G499">
            <v>2020</v>
          </cell>
          <cell r="H499" t="str">
            <v>CE2053</v>
          </cell>
          <cell r="I499" t="str">
            <v>ETS KASSO IMPORT EXPORT</v>
          </cell>
          <cell r="J499" t="str">
            <v>EUR</v>
          </cell>
          <cell r="K499">
            <v>153938.66399999999</v>
          </cell>
          <cell r="L499">
            <v>3.2394500000000002</v>
          </cell>
          <cell r="M499">
            <v>47519.999999999993</v>
          </cell>
          <cell r="N499" t="str">
            <v>OUI</v>
          </cell>
          <cell r="O499" t="str">
            <v>Niger</v>
          </cell>
          <cell r="P499">
            <v>44084</v>
          </cell>
          <cell r="Q499">
            <v>0</v>
          </cell>
          <cell r="R499">
            <v>0</v>
          </cell>
          <cell r="S499">
            <v>108000</v>
          </cell>
          <cell r="T499">
            <v>0</v>
          </cell>
          <cell r="U499">
            <v>108000</v>
          </cell>
          <cell r="V499" t="str">
            <v>OUI</v>
          </cell>
          <cell r="W499">
            <v>0</v>
          </cell>
          <cell r="X499">
            <v>0</v>
          </cell>
          <cell r="Y499">
            <v>153938.66399999999</v>
          </cell>
          <cell r="Z499">
            <v>0</v>
          </cell>
          <cell r="AC499">
            <v>1.4253579999999999</v>
          </cell>
          <cell r="AF499">
            <v>23851.616000000002</v>
          </cell>
          <cell r="AG499">
            <v>0.22084829629629632</v>
          </cell>
          <cell r="AI499">
            <v>0</v>
          </cell>
          <cell r="AJ499">
            <v>1.2045097037037036</v>
          </cell>
          <cell r="AK499">
            <v>0</v>
          </cell>
        </row>
        <row r="500">
          <cell r="D500" t="str">
            <v>FAE-20-00229</v>
          </cell>
          <cell r="E500" t="str">
            <v>229</v>
          </cell>
          <cell r="F500">
            <v>44078</v>
          </cell>
          <cell r="G500">
            <v>2020</v>
          </cell>
          <cell r="H500" t="str">
            <v>CE2053</v>
          </cell>
          <cell r="I500" t="str">
            <v>ETS KASSO IMPORT EXPORT</v>
          </cell>
          <cell r="J500" t="str">
            <v>EUR</v>
          </cell>
          <cell r="K500">
            <v>153938.66399999999</v>
          </cell>
          <cell r="L500">
            <v>3.2394500000000002</v>
          </cell>
          <cell r="M500">
            <v>47519.999999999993</v>
          </cell>
          <cell r="N500" t="str">
            <v>OUI</v>
          </cell>
          <cell r="O500" t="str">
            <v>Niger</v>
          </cell>
          <cell r="P500">
            <v>44086</v>
          </cell>
          <cell r="Q500">
            <v>0</v>
          </cell>
          <cell r="R500">
            <v>0</v>
          </cell>
          <cell r="S500">
            <v>108000</v>
          </cell>
          <cell r="T500">
            <v>0</v>
          </cell>
          <cell r="U500">
            <v>108000</v>
          </cell>
          <cell r="V500" t="str">
            <v>OUI</v>
          </cell>
          <cell r="W500">
            <v>0</v>
          </cell>
          <cell r="X500">
            <v>0</v>
          </cell>
          <cell r="Y500">
            <v>153938.66399999999</v>
          </cell>
          <cell r="Z500">
            <v>0</v>
          </cell>
          <cell r="AC500">
            <v>1.4253579999999999</v>
          </cell>
          <cell r="AF500">
            <v>23851.616000000002</v>
          </cell>
          <cell r="AG500">
            <v>0.22084829629629632</v>
          </cell>
          <cell r="AI500">
            <v>0</v>
          </cell>
          <cell r="AJ500">
            <v>1.2045097037037036</v>
          </cell>
          <cell r="AK500">
            <v>0</v>
          </cell>
        </row>
        <row r="501">
          <cell r="D501" t="str">
            <v>FAE-20-00230</v>
          </cell>
          <cell r="E501" t="str">
            <v>230</v>
          </cell>
          <cell r="F501">
            <v>44081</v>
          </cell>
          <cell r="G501">
            <v>2020</v>
          </cell>
          <cell r="H501" t="str">
            <v>CE2219</v>
          </cell>
          <cell r="I501" t="str">
            <v>ADVENS France</v>
          </cell>
          <cell r="J501" t="str">
            <v>EUR</v>
          </cell>
          <cell r="K501">
            <v>39767.730000000003</v>
          </cell>
          <cell r="L501">
            <v>3.2596500000000002</v>
          </cell>
          <cell r="M501">
            <v>12200</v>
          </cell>
          <cell r="N501" t="str">
            <v>OUI</v>
          </cell>
          <cell r="O501" t="str">
            <v>Gabon</v>
          </cell>
          <cell r="P501">
            <v>44090</v>
          </cell>
          <cell r="Q501">
            <v>20000</v>
          </cell>
          <cell r="R501">
            <v>0</v>
          </cell>
          <cell r="S501">
            <v>0</v>
          </cell>
          <cell r="T501">
            <v>0</v>
          </cell>
          <cell r="U501">
            <v>20000</v>
          </cell>
          <cell r="V501" t="str">
            <v>OUI</v>
          </cell>
          <cell r="W501">
            <v>39767.729999999996</v>
          </cell>
          <cell r="X501">
            <v>0</v>
          </cell>
          <cell r="Y501">
            <v>0</v>
          </cell>
          <cell r="Z501">
            <v>0</v>
          </cell>
          <cell r="AA501">
            <v>1.9883864999999998</v>
          </cell>
          <cell r="AF501">
            <v>6372.34</v>
          </cell>
          <cell r="AG501">
            <v>0.31861699999999998</v>
          </cell>
          <cell r="AH501">
            <v>1.6697694999999999</v>
          </cell>
          <cell r="AI501">
            <v>0</v>
          </cell>
          <cell r="AJ501">
            <v>0</v>
          </cell>
          <cell r="AK501">
            <v>0</v>
          </cell>
        </row>
        <row r="502">
          <cell r="D502" t="str">
            <v>FAE-20-00231</v>
          </cell>
          <cell r="E502" t="str">
            <v>231</v>
          </cell>
          <cell r="F502">
            <v>44086</v>
          </cell>
          <cell r="G502">
            <v>2020</v>
          </cell>
          <cell r="H502" t="str">
            <v>CE2079</v>
          </cell>
          <cell r="I502" t="str">
            <v>BAH MAMADOU SALIOU</v>
          </cell>
          <cell r="J502" t="str">
            <v>EUR</v>
          </cell>
          <cell r="K502">
            <v>206454.891</v>
          </cell>
          <cell r="L502">
            <v>3.2568999999999999</v>
          </cell>
          <cell r="M502">
            <v>63390</v>
          </cell>
          <cell r="N502" t="str">
            <v>OUI</v>
          </cell>
          <cell r="O502" t="str">
            <v>Guinée</v>
          </cell>
          <cell r="P502">
            <v>44091</v>
          </cell>
          <cell r="Q502">
            <v>600</v>
          </cell>
          <cell r="R502">
            <v>105600</v>
          </cell>
          <cell r="S502">
            <v>0</v>
          </cell>
          <cell r="T502">
            <v>0</v>
          </cell>
          <cell r="U502">
            <v>106200</v>
          </cell>
          <cell r="V502" t="str">
            <v>OUI</v>
          </cell>
          <cell r="W502">
            <v>1113.8598</v>
          </cell>
          <cell r="X502">
            <v>156487.5312</v>
          </cell>
          <cell r="Y502">
            <v>0</v>
          </cell>
          <cell r="Z502">
            <v>0</v>
          </cell>
          <cell r="AA502">
            <v>1.856433</v>
          </cell>
          <cell r="AB502">
            <v>1.4818895000000001</v>
          </cell>
          <cell r="AF502">
            <v>54414.025000000001</v>
          </cell>
          <cell r="AG502">
            <v>0.51237311676082864</v>
          </cell>
          <cell r="AH502">
            <v>1.3440598832391712</v>
          </cell>
          <cell r="AI502">
            <v>0.96951638323917144</v>
          </cell>
          <cell r="AJ502">
            <v>0</v>
          </cell>
          <cell r="AK502">
            <v>0</v>
          </cell>
        </row>
        <row r="503">
          <cell r="D503" t="str">
            <v>FAE-20-00232</v>
          </cell>
          <cell r="E503" t="str">
            <v>232</v>
          </cell>
          <cell r="F503">
            <v>44089</v>
          </cell>
          <cell r="G503">
            <v>2020</v>
          </cell>
          <cell r="H503" t="str">
            <v>CE2137</v>
          </cell>
          <cell r="I503" t="str">
            <v>TUNISIAN AFRICAN BUSINESS</v>
          </cell>
          <cell r="J503" t="str">
            <v>TND</v>
          </cell>
          <cell r="K503">
            <v>115080</v>
          </cell>
          <cell r="L503">
            <v>1</v>
          </cell>
          <cell r="M503">
            <v>115080</v>
          </cell>
          <cell r="N503" t="str">
            <v>OUI</v>
          </cell>
          <cell r="O503" t="str">
            <v>Gabon</v>
          </cell>
          <cell r="P503">
            <v>44099</v>
          </cell>
          <cell r="Q503">
            <v>0</v>
          </cell>
          <cell r="R503">
            <v>0</v>
          </cell>
          <cell r="S503">
            <v>84000</v>
          </cell>
          <cell r="T503">
            <v>0</v>
          </cell>
          <cell r="U503">
            <v>84000</v>
          </cell>
          <cell r="V503" t="str">
            <v>OUI</v>
          </cell>
          <cell r="W503">
            <v>0</v>
          </cell>
          <cell r="X503">
            <v>0</v>
          </cell>
          <cell r="Y503">
            <v>115080</v>
          </cell>
          <cell r="Z503">
            <v>0</v>
          </cell>
          <cell r="AC503">
            <v>1.37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1.37</v>
          </cell>
          <cell r="AK503">
            <v>0</v>
          </cell>
        </row>
        <row r="504">
          <cell r="D504" t="str">
            <v>FAE-20-00233</v>
          </cell>
          <cell r="E504" t="str">
            <v>233</v>
          </cell>
          <cell r="F504">
            <v>44089</v>
          </cell>
          <cell r="G504">
            <v>2020</v>
          </cell>
          <cell r="H504" t="str">
            <v>CE2137</v>
          </cell>
          <cell r="I504" t="str">
            <v>TUNISIAN AFRICAN BUSINESS</v>
          </cell>
          <cell r="J504" t="str">
            <v>TND</v>
          </cell>
          <cell r="K504">
            <v>217620</v>
          </cell>
          <cell r="L504">
            <v>1</v>
          </cell>
          <cell r="M504">
            <v>217620</v>
          </cell>
          <cell r="N504" t="str">
            <v>OUI</v>
          </cell>
          <cell r="O504" t="str">
            <v>Sénégal</v>
          </cell>
          <cell r="P504">
            <v>44092</v>
          </cell>
          <cell r="Q504">
            <v>0</v>
          </cell>
          <cell r="R504">
            <v>0</v>
          </cell>
          <cell r="S504">
            <v>156000</v>
          </cell>
          <cell r="T504">
            <v>0</v>
          </cell>
          <cell r="U504">
            <v>156000</v>
          </cell>
          <cell r="V504" t="str">
            <v>OUI</v>
          </cell>
          <cell r="W504">
            <v>0</v>
          </cell>
          <cell r="X504">
            <v>0</v>
          </cell>
          <cell r="Y504">
            <v>217620</v>
          </cell>
          <cell r="Z504">
            <v>0</v>
          </cell>
          <cell r="AC504">
            <v>1.395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1.395</v>
          </cell>
          <cell r="AK504">
            <v>0</v>
          </cell>
        </row>
        <row r="505">
          <cell r="D505" t="str">
            <v>FAE-20-00234</v>
          </cell>
          <cell r="E505" t="str">
            <v>234</v>
          </cell>
          <cell r="F505">
            <v>44089</v>
          </cell>
          <cell r="G505">
            <v>2020</v>
          </cell>
          <cell r="H505" t="str">
            <v>CE2225</v>
          </cell>
          <cell r="I505" t="str">
            <v>TOYOTA TSUSHO UK LTD</v>
          </cell>
          <cell r="J505" t="str">
            <v>USD</v>
          </cell>
          <cell r="K505">
            <v>461614.27399999998</v>
          </cell>
          <cell r="L505">
            <v>2.7446000000000002</v>
          </cell>
          <cell r="M505">
            <v>168189.99999999997</v>
          </cell>
          <cell r="N505" t="str">
            <v>OUI</v>
          </cell>
          <cell r="O505" t="str">
            <v>Tchad</v>
          </cell>
          <cell r="P505">
            <v>44096</v>
          </cell>
          <cell r="Q505">
            <v>0</v>
          </cell>
          <cell r="R505">
            <v>166800</v>
          </cell>
          <cell r="S505">
            <v>111200</v>
          </cell>
          <cell r="T505">
            <v>0</v>
          </cell>
          <cell r="U505">
            <v>278000</v>
          </cell>
          <cell r="V505" t="str">
            <v>OUI</v>
          </cell>
          <cell r="W505">
            <v>0</v>
          </cell>
          <cell r="X505">
            <v>276968.56440000003</v>
          </cell>
          <cell r="Y505">
            <v>184645.70960000006</v>
          </cell>
          <cell r="Z505">
            <v>0</v>
          </cell>
          <cell r="AB505">
            <v>1.6604830000000002</v>
          </cell>
          <cell r="AC505">
            <v>1.6604830000000006</v>
          </cell>
          <cell r="AF505">
            <v>106891.738</v>
          </cell>
          <cell r="AG505">
            <v>0.38450265467625899</v>
          </cell>
          <cell r="AI505">
            <v>1.2759803453237413</v>
          </cell>
          <cell r="AJ505">
            <v>1.2759803453237417</v>
          </cell>
          <cell r="AK505">
            <v>0</v>
          </cell>
        </row>
        <row r="506">
          <cell r="D506" t="str">
            <v>FAE-20-00235</v>
          </cell>
          <cell r="E506" t="str">
            <v>235</v>
          </cell>
          <cell r="F506">
            <v>44089</v>
          </cell>
          <cell r="G506">
            <v>2020</v>
          </cell>
          <cell r="H506" t="str">
            <v>CE2025</v>
          </cell>
          <cell r="I506" t="str">
            <v>SAWABA - GUINEE</v>
          </cell>
          <cell r="J506" t="str">
            <v>USD</v>
          </cell>
          <cell r="K506">
            <v>414999.489</v>
          </cell>
          <cell r="L506">
            <v>2.7513000000000001</v>
          </cell>
          <cell r="M506">
            <v>150837.60004361573</v>
          </cell>
          <cell r="N506" t="str">
            <v>OUI</v>
          </cell>
          <cell r="O506" t="str">
            <v>Guinee</v>
          </cell>
          <cell r="P506">
            <v>44097</v>
          </cell>
          <cell r="Q506">
            <v>0</v>
          </cell>
          <cell r="R506">
            <v>236040</v>
          </cell>
          <cell r="S506">
            <v>0</v>
          </cell>
          <cell r="T506">
            <v>0</v>
          </cell>
          <cell r="U506">
            <v>236040</v>
          </cell>
          <cell r="V506" t="str">
            <v>OUI</v>
          </cell>
          <cell r="W506">
            <v>0</v>
          </cell>
          <cell r="X506">
            <v>326360.85678000015</v>
          </cell>
          <cell r="Y506">
            <v>0</v>
          </cell>
          <cell r="Z506">
            <v>0</v>
          </cell>
          <cell r="AB506">
            <v>1.3826506387900361</v>
          </cell>
          <cell r="AF506">
            <v>109236.45</v>
          </cell>
          <cell r="AG506">
            <v>0.46278787493645146</v>
          </cell>
          <cell r="AI506">
            <v>0.91986276385358468</v>
          </cell>
          <cell r="AJ506">
            <v>0</v>
          </cell>
          <cell r="AK506">
            <v>0</v>
          </cell>
        </row>
        <row r="507">
          <cell r="D507" t="str">
            <v>FAE-20-00236</v>
          </cell>
          <cell r="E507" t="str">
            <v>236</v>
          </cell>
          <cell r="F507">
            <v>44091</v>
          </cell>
          <cell r="G507">
            <v>2020</v>
          </cell>
          <cell r="H507" t="str">
            <v>CE2017</v>
          </cell>
          <cell r="I507" t="str">
            <v>SAHEL INTERNATIONAL TRADE</v>
          </cell>
          <cell r="J507" t="str">
            <v>TND</v>
          </cell>
          <cell r="K507">
            <v>142611.84</v>
          </cell>
          <cell r="L507">
            <v>1</v>
          </cell>
          <cell r="M507">
            <v>142611.84</v>
          </cell>
          <cell r="N507" t="str">
            <v>OUI</v>
          </cell>
          <cell r="O507" t="str">
            <v>Burkina Faso</v>
          </cell>
          <cell r="P507">
            <v>44097</v>
          </cell>
          <cell r="Q507">
            <v>88032</v>
          </cell>
          <cell r="R507">
            <v>0</v>
          </cell>
          <cell r="S507">
            <v>0</v>
          </cell>
          <cell r="T507">
            <v>0</v>
          </cell>
          <cell r="U507">
            <v>88032</v>
          </cell>
          <cell r="V507" t="str">
            <v>OUI</v>
          </cell>
          <cell r="W507">
            <v>142611.84</v>
          </cell>
          <cell r="X507">
            <v>0</v>
          </cell>
          <cell r="Y507">
            <v>0</v>
          </cell>
          <cell r="Z507">
            <v>0</v>
          </cell>
          <cell r="AA507">
            <v>1.62</v>
          </cell>
          <cell r="AF507">
            <v>0</v>
          </cell>
          <cell r="AG507">
            <v>0</v>
          </cell>
          <cell r="AH507">
            <v>1.62</v>
          </cell>
          <cell r="AI507">
            <v>0</v>
          </cell>
          <cell r="AJ507">
            <v>0</v>
          </cell>
          <cell r="AK507">
            <v>0</v>
          </cell>
        </row>
        <row r="508">
          <cell r="D508" t="str">
            <v>FAE-20-00237</v>
          </cell>
          <cell r="E508" t="str">
            <v>237</v>
          </cell>
          <cell r="F508">
            <v>44096</v>
          </cell>
          <cell r="G508">
            <v>2020</v>
          </cell>
          <cell r="H508" t="str">
            <v>CE2017</v>
          </cell>
          <cell r="I508" t="str">
            <v>SAHEL INTERNATIONAL TRADE</v>
          </cell>
          <cell r="J508" t="str">
            <v>TND</v>
          </cell>
          <cell r="K508">
            <v>35652.959999999999</v>
          </cell>
          <cell r="L508">
            <v>1</v>
          </cell>
          <cell r="M508">
            <v>35652.959999999999</v>
          </cell>
          <cell r="N508" t="str">
            <v>OUI</v>
          </cell>
          <cell r="O508" t="str">
            <v>Burkina Faso</v>
          </cell>
          <cell r="P508">
            <v>44102</v>
          </cell>
          <cell r="Q508">
            <v>22008</v>
          </cell>
          <cell r="R508">
            <v>0</v>
          </cell>
          <cell r="S508">
            <v>0</v>
          </cell>
          <cell r="T508">
            <v>0</v>
          </cell>
          <cell r="U508">
            <v>22008</v>
          </cell>
          <cell r="V508" t="str">
            <v>OUI</v>
          </cell>
          <cell r="W508">
            <v>35652.959999999999</v>
          </cell>
          <cell r="X508">
            <v>0</v>
          </cell>
          <cell r="Y508">
            <v>0</v>
          </cell>
          <cell r="Z508">
            <v>0</v>
          </cell>
          <cell r="AA508">
            <v>1.62</v>
          </cell>
          <cell r="AF508">
            <v>0</v>
          </cell>
          <cell r="AG508">
            <v>0</v>
          </cell>
          <cell r="AH508">
            <v>1.62</v>
          </cell>
          <cell r="AI508">
            <v>0</v>
          </cell>
          <cell r="AJ508">
            <v>0</v>
          </cell>
          <cell r="AK508">
            <v>0</v>
          </cell>
        </row>
        <row r="509">
          <cell r="D509" t="str">
            <v>FAE-20-00238</v>
          </cell>
          <cell r="E509" t="str">
            <v>238</v>
          </cell>
          <cell r="F509">
            <v>44098</v>
          </cell>
          <cell r="G509">
            <v>2020</v>
          </cell>
          <cell r="H509" t="str">
            <v>CE2178</v>
          </cell>
          <cell r="I509" t="str">
            <v>ARCADIA</v>
          </cell>
          <cell r="J509" t="str">
            <v>TND</v>
          </cell>
          <cell r="K509">
            <v>33000</v>
          </cell>
          <cell r="L509">
            <v>1</v>
          </cell>
          <cell r="M509">
            <v>33000</v>
          </cell>
          <cell r="N509" t="str">
            <v>OUI</v>
          </cell>
          <cell r="O509" t="str">
            <v>Angleterre</v>
          </cell>
          <cell r="P509">
            <v>44104</v>
          </cell>
          <cell r="Q509">
            <v>0</v>
          </cell>
          <cell r="R509">
            <v>20000</v>
          </cell>
          <cell r="S509">
            <v>0</v>
          </cell>
          <cell r="T509">
            <v>0</v>
          </cell>
          <cell r="U509">
            <v>20000</v>
          </cell>
          <cell r="V509" t="str">
            <v>OUI</v>
          </cell>
          <cell r="W509">
            <v>0</v>
          </cell>
          <cell r="X509">
            <v>33000</v>
          </cell>
          <cell r="Y509">
            <v>0</v>
          </cell>
          <cell r="Z509">
            <v>0</v>
          </cell>
          <cell r="AB509">
            <v>1.65</v>
          </cell>
          <cell r="AF509">
            <v>0</v>
          </cell>
          <cell r="AG509">
            <v>0</v>
          </cell>
          <cell r="AH509">
            <v>0</v>
          </cell>
          <cell r="AI509">
            <v>1.65</v>
          </cell>
          <cell r="AJ509">
            <v>0</v>
          </cell>
          <cell r="AK509">
            <v>0</v>
          </cell>
        </row>
        <row r="510">
          <cell r="D510" t="str">
            <v>FAE-20-00239</v>
          </cell>
          <cell r="E510" t="str">
            <v>239</v>
          </cell>
          <cell r="F510">
            <v>44099</v>
          </cell>
          <cell r="G510">
            <v>2020</v>
          </cell>
          <cell r="H510" t="str">
            <v>CE2178</v>
          </cell>
          <cell r="I510" t="str">
            <v>ARCADIA</v>
          </cell>
          <cell r="J510" t="str">
            <v>TND</v>
          </cell>
          <cell r="K510">
            <v>34771.86</v>
          </cell>
          <cell r="L510">
            <v>1</v>
          </cell>
          <cell r="M510">
            <v>34771.86</v>
          </cell>
          <cell r="N510" t="str">
            <v>OUI</v>
          </cell>
          <cell r="O510" t="str">
            <v>USA</v>
          </cell>
          <cell r="P510">
            <v>44125</v>
          </cell>
          <cell r="Q510">
            <v>0</v>
          </cell>
          <cell r="R510">
            <v>0</v>
          </cell>
          <cell r="S510">
            <v>20157.599999999999</v>
          </cell>
          <cell r="T510">
            <v>0</v>
          </cell>
          <cell r="U510">
            <v>20157.599999999999</v>
          </cell>
          <cell r="V510" t="str">
            <v>OUI</v>
          </cell>
          <cell r="W510">
            <v>0</v>
          </cell>
          <cell r="X510">
            <v>0</v>
          </cell>
          <cell r="Y510">
            <v>34771.86</v>
          </cell>
          <cell r="Z510">
            <v>0</v>
          </cell>
          <cell r="AC510">
            <v>1.7250000000000001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1.7250000000000001</v>
          </cell>
          <cell r="AK510">
            <v>0</v>
          </cell>
        </row>
        <row r="511">
          <cell r="D511" t="str">
            <v>FAE-20-00240</v>
          </cell>
          <cell r="E511" t="str">
            <v>240</v>
          </cell>
          <cell r="F511">
            <v>44099</v>
          </cell>
          <cell r="G511">
            <v>2020</v>
          </cell>
          <cell r="H511" t="str">
            <v>CE2001</v>
          </cell>
          <cell r="I511" t="str">
            <v>STE DE COMMERCE INTERNATIONAL</v>
          </cell>
          <cell r="J511" t="str">
            <v>TND</v>
          </cell>
          <cell r="K511">
            <v>93888</v>
          </cell>
          <cell r="L511">
            <v>1</v>
          </cell>
          <cell r="M511">
            <v>93888</v>
          </cell>
          <cell r="N511" t="str">
            <v>OUI</v>
          </cell>
          <cell r="O511" t="str">
            <v>Gambie</v>
          </cell>
          <cell r="P511">
            <v>44118</v>
          </cell>
          <cell r="Q511">
            <v>57600</v>
          </cell>
          <cell r="R511">
            <v>0</v>
          </cell>
          <cell r="S511">
            <v>0</v>
          </cell>
          <cell r="T511">
            <v>0</v>
          </cell>
          <cell r="U511">
            <v>57600</v>
          </cell>
          <cell r="V511" t="str">
            <v>OUI</v>
          </cell>
          <cell r="W511">
            <v>93888</v>
          </cell>
          <cell r="X511">
            <v>0</v>
          </cell>
          <cell r="Y511">
            <v>0</v>
          </cell>
          <cell r="Z511">
            <v>0</v>
          </cell>
          <cell r="AA511">
            <v>1.63</v>
          </cell>
          <cell r="AF511">
            <v>0</v>
          </cell>
          <cell r="AG511">
            <v>0</v>
          </cell>
          <cell r="AH511">
            <v>1.63</v>
          </cell>
          <cell r="AI511">
            <v>0</v>
          </cell>
          <cell r="AJ511">
            <v>0</v>
          </cell>
          <cell r="AK511">
            <v>0</v>
          </cell>
        </row>
        <row r="512">
          <cell r="D512" t="str">
            <v>FAE-20-00241</v>
          </cell>
          <cell r="E512" t="str">
            <v>241</v>
          </cell>
          <cell r="F512">
            <v>44099</v>
          </cell>
          <cell r="G512">
            <v>2020</v>
          </cell>
          <cell r="H512" t="str">
            <v>CE2137</v>
          </cell>
          <cell r="I512" t="str">
            <v>TUNISIAN AFRICAN BUSINESS</v>
          </cell>
          <cell r="J512" t="str">
            <v>TND</v>
          </cell>
          <cell r="K512">
            <v>150226.4</v>
          </cell>
          <cell r="L512">
            <v>1</v>
          </cell>
          <cell r="M512">
            <v>150226.4</v>
          </cell>
          <cell r="N512" t="str">
            <v>OUI</v>
          </cell>
          <cell r="O512" t="str">
            <v>Gabon</v>
          </cell>
          <cell r="P512" t="str">
            <v>30/09/2020 &amp; 01/10/2020</v>
          </cell>
          <cell r="Q512">
            <v>1200</v>
          </cell>
          <cell r="R512">
            <v>18960</v>
          </cell>
          <cell r="S512">
            <v>84000</v>
          </cell>
          <cell r="T512">
            <v>0</v>
          </cell>
          <cell r="U512">
            <v>104160</v>
          </cell>
          <cell r="V512" t="str">
            <v>OUI</v>
          </cell>
          <cell r="W512">
            <v>1920</v>
          </cell>
          <cell r="X512">
            <v>30146.400000000001</v>
          </cell>
          <cell r="Y512">
            <v>118160</v>
          </cell>
          <cell r="Z512">
            <v>0</v>
          </cell>
          <cell r="AA512">
            <v>1.6</v>
          </cell>
          <cell r="AB512">
            <v>1.59</v>
          </cell>
          <cell r="AC512">
            <v>1.4066666666666667</v>
          </cell>
          <cell r="AF512">
            <v>0</v>
          </cell>
          <cell r="AG512">
            <v>0</v>
          </cell>
          <cell r="AH512">
            <v>1.6</v>
          </cell>
          <cell r="AI512">
            <v>1.59</v>
          </cell>
          <cell r="AJ512">
            <v>1.4066666666666667</v>
          </cell>
          <cell r="AK512">
            <v>0</v>
          </cell>
        </row>
        <row r="513">
          <cell r="D513" t="str">
            <v>FAE-20-00242</v>
          </cell>
          <cell r="E513" t="str">
            <v>242</v>
          </cell>
          <cell r="F513">
            <v>44099</v>
          </cell>
          <cell r="G513">
            <v>2020</v>
          </cell>
          <cell r="H513" t="str">
            <v>CE2149</v>
          </cell>
          <cell r="I513" t="str">
            <v>DAVIS TRADING CO LTD</v>
          </cell>
          <cell r="J513" t="str">
            <v>USD</v>
          </cell>
          <cell r="K513">
            <v>60865.044999999998</v>
          </cell>
          <cell r="L513">
            <v>2.7765</v>
          </cell>
          <cell r="M513">
            <v>21921.50009004142</v>
          </cell>
          <cell r="N513" t="str">
            <v>OUI</v>
          </cell>
          <cell r="O513" t="str">
            <v>New Zealand</v>
          </cell>
          <cell r="P513">
            <v>44103</v>
          </cell>
          <cell r="Q513">
            <v>0</v>
          </cell>
          <cell r="R513">
            <v>18050</v>
          </cell>
          <cell r="S513">
            <v>0</v>
          </cell>
          <cell r="T513">
            <v>0</v>
          </cell>
          <cell r="U513">
            <v>18050</v>
          </cell>
          <cell r="V513" t="str">
            <v>OUI</v>
          </cell>
          <cell r="W513">
            <v>0</v>
          </cell>
          <cell r="X513">
            <v>60865.044749999994</v>
          </cell>
          <cell r="Y513">
            <v>0</v>
          </cell>
          <cell r="Z513">
            <v>0</v>
          </cell>
          <cell r="AB513">
            <v>3.3720246398891964</v>
          </cell>
          <cell r="AF513">
            <v>1653.69</v>
          </cell>
          <cell r="AG513">
            <v>9.1617174515235461E-2</v>
          </cell>
          <cell r="AI513">
            <v>3.280407465373961</v>
          </cell>
          <cell r="AJ513">
            <v>0</v>
          </cell>
          <cell r="AK513">
            <v>0</v>
          </cell>
        </row>
        <row r="514">
          <cell r="D514" t="str">
            <v>FAE-20-00243</v>
          </cell>
          <cell r="E514" t="str">
            <v>243</v>
          </cell>
          <cell r="F514">
            <v>44099</v>
          </cell>
          <cell r="G514">
            <v>2020</v>
          </cell>
          <cell r="H514" t="str">
            <v>CE2238</v>
          </cell>
          <cell r="I514" t="str">
            <v>SYNERGY INTERNATIONAL</v>
          </cell>
          <cell r="J514" t="str">
            <v>TND</v>
          </cell>
          <cell r="K514">
            <v>33600</v>
          </cell>
          <cell r="L514">
            <v>1</v>
          </cell>
          <cell r="M514">
            <v>33600</v>
          </cell>
          <cell r="N514" t="str">
            <v>OUI</v>
          </cell>
          <cell r="O514" t="str">
            <v>Cameroun</v>
          </cell>
          <cell r="P514">
            <v>44128</v>
          </cell>
          <cell r="Q514">
            <v>20000</v>
          </cell>
          <cell r="R514">
            <v>0</v>
          </cell>
          <cell r="S514">
            <v>0</v>
          </cell>
          <cell r="T514">
            <v>0</v>
          </cell>
          <cell r="U514">
            <v>20000</v>
          </cell>
          <cell r="V514" t="str">
            <v>OUI</v>
          </cell>
          <cell r="W514">
            <v>33600</v>
          </cell>
          <cell r="X514">
            <v>0</v>
          </cell>
          <cell r="Y514">
            <v>0</v>
          </cell>
          <cell r="Z514">
            <v>0</v>
          </cell>
          <cell r="AA514">
            <v>1.68</v>
          </cell>
          <cell r="AF514">
            <v>0</v>
          </cell>
          <cell r="AG514">
            <v>0</v>
          </cell>
          <cell r="AH514">
            <v>1.68</v>
          </cell>
          <cell r="AI514">
            <v>0</v>
          </cell>
          <cell r="AJ514">
            <v>0</v>
          </cell>
          <cell r="AK514">
            <v>0</v>
          </cell>
        </row>
        <row r="515">
          <cell r="D515" t="str">
            <v>FAE-20-00244</v>
          </cell>
          <cell r="E515" t="str">
            <v>244</v>
          </cell>
          <cell r="F515">
            <v>44099</v>
          </cell>
          <cell r="G515">
            <v>2020</v>
          </cell>
          <cell r="H515" t="str">
            <v>CE2240</v>
          </cell>
          <cell r="I515" t="str">
            <v>RNK DISTRIBUTION</v>
          </cell>
          <cell r="J515" t="str">
            <v>USD</v>
          </cell>
          <cell r="K515">
            <v>59365.02</v>
          </cell>
          <cell r="L515">
            <v>2.7675999999999998</v>
          </cell>
          <cell r="M515">
            <v>21450</v>
          </cell>
          <cell r="N515" t="str">
            <v>OUI</v>
          </cell>
          <cell r="O515" t="str">
            <v>Madagascar</v>
          </cell>
          <cell r="P515">
            <v>44109</v>
          </cell>
          <cell r="Q515">
            <v>0</v>
          </cell>
          <cell r="R515">
            <v>38900</v>
          </cell>
          <cell r="S515">
            <v>3500</v>
          </cell>
          <cell r="T515">
            <v>250</v>
          </cell>
          <cell r="U515">
            <v>42650</v>
          </cell>
          <cell r="V515" t="str">
            <v>OUI</v>
          </cell>
          <cell r="W515">
            <v>0</v>
          </cell>
          <cell r="X515">
            <v>53483.869999999988</v>
          </cell>
          <cell r="Y515">
            <v>4884.8140000000003</v>
          </cell>
          <cell r="Z515">
            <v>996.33600000000001</v>
          </cell>
          <cell r="AB515">
            <v>1.3749066838046269</v>
          </cell>
          <cell r="AC515">
            <v>1.395661142857143</v>
          </cell>
          <cell r="AD515">
            <v>3.985344</v>
          </cell>
          <cell r="AF515">
            <v>2549.66</v>
          </cell>
          <cell r="AG515">
            <v>5.9781008206330595E-2</v>
          </cell>
          <cell r="AI515">
            <v>1.3151256755982963</v>
          </cell>
          <cell r="AJ515">
            <v>1.3358801346508125</v>
          </cell>
          <cell r="AK515">
            <v>3.9255629917936692</v>
          </cell>
        </row>
        <row r="516">
          <cell r="D516" t="str">
            <v>FAE-20-00245</v>
          </cell>
          <cell r="E516" t="str">
            <v>245</v>
          </cell>
          <cell r="F516">
            <v>44099</v>
          </cell>
          <cell r="G516">
            <v>2020</v>
          </cell>
          <cell r="H516" t="str">
            <v>CE2233</v>
          </cell>
          <cell r="I516" t="str">
            <v>ALAM ELAMAN FOOD IMPORT CO</v>
          </cell>
          <cell r="J516" t="str">
            <v>USD</v>
          </cell>
          <cell r="K516">
            <v>401703.88099999999</v>
          </cell>
          <cell r="L516">
            <v>2.7655500000000002</v>
          </cell>
          <cell r="M516">
            <v>145252.79998553632</v>
          </cell>
          <cell r="N516" t="str">
            <v>OUI</v>
          </cell>
          <cell r="O516" t="str">
            <v>Libye</v>
          </cell>
          <cell r="P516">
            <v>44109</v>
          </cell>
          <cell r="Q516">
            <v>220080</v>
          </cell>
          <cell r="R516">
            <v>0</v>
          </cell>
          <cell r="S516">
            <v>0</v>
          </cell>
          <cell r="T516">
            <v>0</v>
          </cell>
          <cell r="U516">
            <v>220080</v>
          </cell>
          <cell r="V516" t="str">
            <v>OUI</v>
          </cell>
          <cell r="W516">
            <v>383444.61372000002</v>
          </cell>
          <cell r="X516">
            <v>0</v>
          </cell>
          <cell r="Y516">
            <v>0</v>
          </cell>
          <cell r="Z516">
            <v>0</v>
          </cell>
          <cell r="AA516">
            <v>1.7422965000000001</v>
          </cell>
          <cell r="AF516">
            <v>30050.55</v>
          </cell>
          <cell r="AG516">
            <v>0.13654375681570338</v>
          </cell>
          <cell r="AH516">
            <v>1.6057527431842968</v>
          </cell>
          <cell r="AI516">
            <v>0</v>
          </cell>
          <cell r="AJ516">
            <v>0</v>
          </cell>
          <cell r="AK516">
            <v>0</v>
          </cell>
        </row>
        <row r="517">
          <cell r="D517" t="str">
            <v>FAE-20-00246</v>
          </cell>
          <cell r="E517" t="str">
            <v>246</v>
          </cell>
          <cell r="F517">
            <v>44100</v>
          </cell>
          <cell r="G517">
            <v>2020</v>
          </cell>
          <cell r="H517" t="str">
            <v>CE2229</v>
          </cell>
          <cell r="I517" t="str">
            <v>SOPALIM</v>
          </cell>
          <cell r="J517" t="str">
            <v>EUR</v>
          </cell>
          <cell r="K517">
            <v>54727.428</v>
          </cell>
          <cell r="L517">
            <v>3.2461000000000002</v>
          </cell>
          <cell r="M517">
            <v>16859.439943316593</v>
          </cell>
          <cell r="N517" t="str">
            <v>OUI</v>
          </cell>
          <cell r="O517" t="str">
            <v>France</v>
          </cell>
          <cell r="P517">
            <v>44111</v>
          </cell>
          <cell r="Q517">
            <v>1200</v>
          </cell>
          <cell r="R517">
            <v>14328</v>
          </cell>
          <cell r="S517">
            <v>9000</v>
          </cell>
          <cell r="T517">
            <v>3070</v>
          </cell>
          <cell r="U517">
            <v>27598</v>
          </cell>
          <cell r="V517" t="str">
            <v>OUI</v>
          </cell>
          <cell r="W517">
            <v>2181.3792000000003</v>
          </cell>
          <cell r="X517">
            <v>26150.062223999998</v>
          </cell>
          <cell r="Y517">
            <v>15483.896999999999</v>
          </cell>
          <cell r="Z517">
            <v>10912.089760000001</v>
          </cell>
          <cell r="AA517">
            <v>1.8178160000000003</v>
          </cell>
          <cell r="AB517">
            <v>1.8251020536013398</v>
          </cell>
          <cell r="AC517">
            <v>1.7204329999999999</v>
          </cell>
          <cell r="AD517">
            <v>3.5544266319218245</v>
          </cell>
          <cell r="AF517">
            <v>0</v>
          </cell>
          <cell r="AG517">
            <v>0</v>
          </cell>
          <cell r="AH517">
            <v>1.8178160000000003</v>
          </cell>
          <cell r="AI517">
            <v>1.8251020536013398</v>
          </cell>
          <cell r="AJ517">
            <v>1.7204329999999999</v>
          </cell>
          <cell r="AK517">
            <v>3.5544266319218245</v>
          </cell>
        </row>
        <row r="518">
          <cell r="D518" t="str">
            <v>FAE-20-00247</v>
          </cell>
          <cell r="E518" t="str">
            <v>247</v>
          </cell>
          <cell r="F518">
            <v>44100</v>
          </cell>
          <cell r="G518">
            <v>2020</v>
          </cell>
          <cell r="H518" t="str">
            <v>CE2241</v>
          </cell>
          <cell r="I518" t="str">
            <v>DISTREUROP</v>
          </cell>
          <cell r="J518" t="str">
            <v>EUR</v>
          </cell>
          <cell r="K518">
            <v>47264.214</v>
          </cell>
          <cell r="L518">
            <v>3.25305</v>
          </cell>
          <cell r="M518">
            <v>14529.19998155577</v>
          </cell>
          <cell r="N518" t="str">
            <v>OUI</v>
          </cell>
          <cell r="O518" t="str">
            <v>France</v>
          </cell>
          <cell r="P518">
            <v>44117</v>
          </cell>
          <cell r="Q518">
            <v>0</v>
          </cell>
          <cell r="R518">
            <v>16800</v>
          </cell>
          <cell r="S518">
            <v>6000</v>
          </cell>
          <cell r="T518">
            <v>1680</v>
          </cell>
          <cell r="U518">
            <v>24480</v>
          </cell>
          <cell r="V518" t="str">
            <v>OUI</v>
          </cell>
          <cell r="W518">
            <v>0</v>
          </cell>
          <cell r="X518">
            <v>28965.157200000001</v>
          </cell>
          <cell r="Y518">
            <v>10344.699000000001</v>
          </cell>
          <cell r="Z518">
            <v>7954.357860000001</v>
          </cell>
          <cell r="AB518">
            <v>1.7241165000000001</v>
          </cell>
          <cell r="AC518">
            <v>1.7241165000000001</v>
          </cell>
          <cell r="AD518">
            <v>4.7347368214285721</v>
          </cell>
          <cell r="AF518">
            <v>0</v>
          </cell>
          <cell r="AG518">
            <v>0</v>
          </cell>
          <cell r="AH518">
            <v>0</v>
          </cell>
          <cell r="AI518">
            <v>1.7241165000000001</v>
          </cell>
          <cell r="AJ518">
            <v>1.7241165000000001</v>
          </cell>
          <cell r="AK518">
            <v>4.7347368214285721</v>
          </cell>
        </row>
        <row r="519">
          <cell r="D519" t="str">
            <v>FAE-20-00248</v>
          </cell>
          <cell r="E519" t="str">
            <v>248</v>
          </cell>
          <cell r="F519">
            <v>44103</v>
          </cell>
          <cell r="G519">
            <v>2020</v>
          </cell>
          <cell r="H519" t="str">
            <v>CE2178</v>
          </cell>
          <cell r="I519" t="str">
            <v>ARCADIA</v>
          </cell>
          <cell r="J519" t="str">
            <v>TND</v>
          </cell>
          <cell r="K519">
            <v>145317.84</v>
          </cell>
          <cell r="L519">
            <v>1</v>
          </cell>
          <cell r="M519">
            <v>145317.84</v>
          </cell>
          <cell r="N519" t="str">
            <v>OUI</v>
          </cell>
          <cell r="O519" t="str">
            <v>Canada</v>
          </cell>
          <cell r="P519">
            <v>44112</v>
          </cell>
          <cell r="Q519">
            <v>0</v>
          </cell>
          <cell r="R519">
            <v>46680</v>
          </cell>
          <cell r="S519">
            <v>18144</v>
          </cell>
          <cell r="T519">
            <v>10200</v>
          </cell>
          <cell r="U519">
            <v>75024</v>
          </cell>
          <cell r="V519" t="str">
            <v>OUI</v>
          </cell>
          <cell r="W519">
            <v>0</v>
          </cell>
          <cell r="X519">
            <v>79822.8</v>
          </cell>
          <cell r="Y519">
            <v>30119.040000000001</v>
          </cell>
          <cell r="Z519">
            <v>35376</v>
          </cell>
          <cell r="AB519">
            <v>1.71</v>
          </cell>
          <cell r="AC519">
            <v>1.66</v>
          </cell>
          <cell r="AD519">
            <v>3.4682352941176471</v>
          </cell>
          <cell r="AF519">
            <v>0</v>
          </cell>
          <cell r="AG519">
            <v>0</v>
          </cell>
          <cell r="AH519">
            <v>0</v>
          </cell>
          <cell r="AI519">
            <v>1.71</v>
          </cell>
          <cell r="AJ519">
            <v>1.66</v>
          </cell>
          <cell r="AK519">
            <v>3.4682352941176471</v>
          </cell>
        </row>
        <row r="520">
          <cell r="D520" t="str">
            <v>FAE-20-00249</v>
          </cell>
          <cell r="E520" t="str">
            <v>249</v>
          </cell>
          <cell r="F520">
            <v>44106</v>
          </cell>
          <cell r="G520">
            <v>2020</v>
          </cell>
          <cell r="H520" t="str">
            <v>CE2017</v>
          </cell>
          <cell r="I520" t="str">
            <v>SAHEL INTERNATIONAL TRADE</v>
          </cell>
          <cell r="J520" t="str">
            <v>TND</v>
          </cell>
          <cell r="K520">
            <v>30872</v>
          </cell>
          <cell r="L520">
            <v>1</v>
          </cell>
          <cell r="M520">
            <v>30872</v>
          </cell>
          <cell r="N520" t="str">
            <v>OUI</v>
          </cell>
          <cell r="O520" t="str">
            <v>Ukraine</v>
          </cell>
          <cell r="P520">
            <v>44123</v>
          </cell>
          <cell r="Q520">
            <v>17975</v>
          </cell>
          <cell r="R520">
            <v>0</v>
          </cell>
          <cell r="S520">
            <v>0</v>
          </cell>
          <cell r="T520">
            <v>0</v>
          </cell>
          <cell r="U520">
            <v>17975</v>
          </cell>
          <cell r="V520" t="str">
            <v>OUI</v>
          </cell>
          <cell r="W520">
            <v>30872</v>
          </cell>
          <cell r="X520">
            <v>0</v>
          </cell>
          <cell r="Y520">
            <v>0</v>
          </cell>
          <cell r="Z520">
            <v>0</v>
          </cell>
          <cell r="AA520">
            <v>1.7174965229485397</v>
          </cell>
          <cell r="AF520">
            <v>0</v>
          </cell>
          <cell r="AG520">
            <v>0</v>
          </cell>
          <cell r="AH520">
            <v>1.7174965229485397</v>
          </cell>
          <cell r="AI520">
            <v>0</v>
          </cell>
          <cell r="AJ520">
            <v>0</v>
          </cell>
          <cell r="AK520">
            <v>0</v>
          </cell>
        </row>
        <row r="521">
          <cell r="D521" t="str">
            <v>FAE-20-00250</v>
          </cell>
          <cell r="E521" t="str">
            <v>250</v>
          </cell>
          <cell r="F521">
            <v>44112</v>
          </cell>
          <cell r="G521">
            <v>2020</v>
          </cell>
          <cell r="H521" t="str">
            <v>CE2017</v>
          </cell>
          <cell r="I521" t="str">
            <v>SAHEL INTERNATIONAL TRADE</v>
          </cell>
          <cell r="J521" t="str">
            <v>TND</v>
          </cell>
          <cell r="K521">
            <v>70848</v>
          </cell>
          <cell r="L521">
            <v>1</v>
          </cell>
          <cell r="M521">
            <v>70848</v>
          </cell>
          <cell r="N521" t="str">
            <v>OUI</v>
          </cell>
          <cell r="O521" t="str">
            <v>Togo</v>
          </cell>
          <cell r="P521">
            <v>44126</v>
          </cell>
          <cell r="Q521">
            <v>43200</v>
          </cell>
          <cell r="R521">
            <v>0</v>
          </cell>
          <cell r="S521">
            <v>0</v>
          </cell>
          <cell r="T521">
            <v>0</v>
          </cell>
          <cell r="U521">
            <v>43200</v>
          </cell>
          <cell r="V521" t="str">
            <v>OUI</v>
          </cell>
          <cell r="W521">
            <v>70848</v>
          </cell>
          <cell r="X521">
            <v>0</v>
          </cell>
          <cell r="Y521">
            <v>0</v>
          </cell>
          <cell r="Z521">
            <v>0</v>
          </cell>
          <cell r="AA521">
            <v>1.64</v>
          </cell>
          <cell r="AF521">
            <v>0</v>
          </cell>
          <cell r="AG521">
            <v>0</v>
          </cell>
          <cell r="AH521">
            <v>1.64</v>
          </cell>
          <cell r="AI521">
            <v>0</v>
          </cell>
          <cell r="AJ521">
            <v>0</v>
          </cell>
          <cell r="AK521">
            <v>0</v>
          </cell>
        </row>
        <row r="522">
          <cell r="D522" t="str">
            <v>FAE-20-00251</v>
          </cell>
          <cell r="E522" t="str">
            <v>251</v>
          </cell>
          <cell r="F522">
            <v>44112</v>
          </cell>
          <cell r="G522">
            <v>2020</v>
          </cell>
          <cell r="H522" t="str">
            <v>CE2017</v>
          </cell>
          <cell r="I522" t="str">
            <v>SAHEL INTERNATIONAL TRADE</v>
          </cell>
          <cell r="J522" t="str">
            <v>TND</v>
          </cell>
          <cell r="K522">
            <v>163721.04</v>
          </cell>
          <cell r="L522">
            <v>1</v>
          </cell>
          <cell r="M522">
            <v>163721.04</v>
          </cell>
          <cell r="N522" t="str">
            <v>OUI</v>
          </cell>
          <cell r="O522" t="str">
            <v>Burkina Faso</v>
          </cell>
          <cell r="P522">
            <v>44118</v>
          </cell>
          <cell r="Q522">
            <v>32808</v>
          </cell>
          <cell r="R522">
            <v>73200</v>
          </cell>
          <cell r="S522">
            <v>1200</v>
          </cell>
          <cell r="T522">
            <v>0</v>
          </cell>
          <cell r="U522">
            <v>107208</v>
          </cell>
          <cell r="V522" t="str">
            <v>OUI</v>
          </cell>
          <cell r="W522">
            <v>53609.04</v>
          </cell>
          <cell r="X522">
            <v>108336</v>
          </cell>
          <cell r="Y522">
            <v>1776</v>
          </cell>
          <cell r="Z522">
            <v>0</v>
          </cell>
          <cell r="AA522">
            <v>1.6340234089246526</v>
          </cell>
          <cell r="AB522">
            <v>1.48</v>
          </cell>
          <cell r="AC522">
            <v>1.48</v>
          </cell>
          <cell r="AF522">
            <v>0</v>
          </cell>
          <cell r="AG522">
            <v>0</v>
          </cell>
          <cell r="AH522">
            <v>1.6340234089246526</v>
          </cell>
          <cell r="AI522">
            <v>1.48</v>
          </cell>
          <cell r="AJ522">
            <v>1.48</v>
          </cell>
          <cell r="AK522">
            <v>0</v>
          </cell>
        </row>
        <row r="523">
          <cell r="D523" t="str">
            <v>FAE-20-00252</v>
          </cell>
          <cell r="E523" t="str">
            <v>252</v>
          </cell>
          <cell r="F523">
            <v>44112</v>
          </cell>
          <cell r="G523">
            <v>2020</v>
          </cell>
          <cell r="H523" t="str">
            <v>CE2001</v>
          </cell>
          <cell r="I523" t="str">
            <v>STE DE COMMERCE INTERNATIONAL</v>
          </cell>
          <cell r="J523" t="str">
            <v>TND</v>
          </cell>
          <cell r="K523">
            <v>364000</v>
          </cell>
          <cell r="L523">
            <v>1</v>
          </cell>
          <cell r="M523">
            <v>364000</v>
          </cell>
          <cell r="N523" t="str">
            <v>OUI</v>
          </cell>
          <cell r="O523" t="str">
            <v>Niger</v>
          </cell>
          <cell r="P523">
            <v>44117</v>
          </cell>
          <cell r="Q523">
            <v>0</v>
          </cell>
          <cell r="R523">
            <v>0</v>
          </cell>
          <cell r="S523">
            <v>280000</v>
          </cell>
          <cell r="T523">
            <v>0</v>
          </cell>
          <cell r="U523">
            <v>280000</v>
          </cell>
          <cell r="V523" t="str">
            <v>OUI</v>
          </cell>
          <cell r="W523">
            <v>0</v>
          </cell>
          <cell r="X523">
            <v>0</v>
          </cell>
          <cell r="Y523">
            <v>364000</v>
          </cell>
          <cell r="Z523">
            <v>0</v>
          </cell>
          <cell r="AC523">
            <v>1.3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1.3</v>
          </cell>
          <cell r="AK523">
            <v>0</v>
          </cell>
        </row>
        <row r="524">
          <cell r="D524" t="str">
            <v>FAE-20-00253</v>
          </cell>
          <cell r="E524" t="str">
            <v>253</v>
          </cell>
          <cell r="F524">
            <v>44112</v>
          </cell>
          <cell r="G524">
            <v>2020</v>
          </cell>
          <cell r="H524" t="str">
            <v>CE2001</v>
          </cell>
          <cell r="I524" t="str">
            <v>STE DE COMMERCE INTERNATIONAL</v>
          </cell>
          <cell r="J524" t="str">
            <v>TND</v>
          </cell>
          <cell r="K524">
            <v>93888</v>
          </cell>
          <cell r="L524">
            <v>1</v>
          </cell>
          <cell r="M524">
            <v>93888</v>
          </cell>
          <cell r="N524" t="str">
            <v>OUI</v>
          </cell>
          <cell r="O524" t="str">
            <v>Burkina Faso</v>
          </cell>
          <cell r="P524">
            <v>44120</v>
          </cell>
          <cell r="Q524">
            <v>57600</v>
          </cell>
          <cell r="R524">
            <v>0</v>
          </cell>
          <cell r="S524">
            <v>0</v>
          </cell>
          <cell r="T524">
            <v>0</v>
          </cell>
          <cell r="U524">
            <v>57600</v>
          </cell>
          <cell r="V524" t="str">
            <v>OUI</v>
          </cell>
          <cell r="W524">
            <v>93888</v>
          </cell>
          <cell r="X524">
            <v>0</v>
          </cell>
          <cell r="Y524">
            <v>0</v>
          </cell>
          <cell r="Z524">
            <v>0</v>
          </cell>
          <cell r="AA524">
            <v>1.63</v>
          </cell>
          <cell r="AF524">
            <v>0</v>
          </cell>
          <cell r="AG524">
            <v>0</v>
          </cell>
          <cell r="AH524">
            <v>1.63</v>
          </cell>
          <cell r="AI524">
            <v>0</v>
          </cell>
          <cell r="AJ524">
            <v>0</v>
          </cell>
          <cell r="AK524">
            <v>0</v>
          </cell>
        </row>
        <row r="525">
          <cell r="D525" t="str">
            <v>FAE-20-00254</v>
          </cell>
          <cell r="E525" t="str">
            <v>254</v>
          </cell>
          <cell r="F525">
            <v>44112</v>
          </cell>
          <cell r="G525">
            <v>2020</v>
          </cell>
          <cell r="H525" t="str">
            <v>CE2228</v>
          </cell>
          <cell r="I525" t="str">
            <v>GOLDEN PEARL</v>
          </cell>
          <cell r="J525" t="str">
            <v>TND</v>
          </cell>
          <cell r="K525">
            <v>47611.8</v>
          </cell>
          <cell r="L525">
            <v>1</v>
          </cell>
          <cell r="M525">
            <v>47611.8</v>
          </cell>
          <cell r="N525" t="str">
            <v>OUI</v>
          </cell>
          <cell r="O525" t="str">
            <v>Qatar</v>
          </cell>
          <cell r="P525">
            <v>44126</v>
          </cell>
          <cell r="Q525">
            <v>9360</v>
          </cell>
          <cell r="R525">
            <v>14400</v>
          </cell>
          <cell r="S525">
            <v>1800</v>
          </cell>
          <cell r="T525">
            <v>2050</v>
          </cell>
          <cell r="U525">
            <v>27610</v>
          </cell>
          <cell r="V525" t="str">
            <v>OUI</v>
          </cell>
          <cell r="W525">
            <v>15616.8</v>
          </cell>
          <cell r="X525">
            <v>25860</v>
          </cell>
          <cell r="Y525">
            <v>2970</v>
          </cell>
          <cell r="Z525">
            <v>3165</v>
          </cell>
          <cell r="AA525">
            <v>1.6684615384615384</v>
          </cell>
          <cell r="AB525">
            <v>1.7958333333333334</v>
          </cell>
          <cell r="AC525">
            <v>1.65</v>
          </cell>
          <cell r="AD525">
            <v>1.5439024390243903</v>
          </cell>
          <cell r="AF525">
            <v>0</v>
          </cell>
          <cell r="AG525">
            <v>0</v>
          </cell>
          <cell r="AH525">
            <v>1.6684615384615384</v>
          </cell>
          <cell r="AI525">
            <v>1.7958333333333334</v>
          </cell>
          <cell r="AJ525">
            <v>1.65</v>
          </cell>
          <cell r="AK525">
            <v>1.5439024390243903</v>
          </cell>
        </row>
        <row r="526">
          <cell r="D526" t="str">
            <v>FAE-20-00255</v>
          </cell>
          <cell r="E526" t="str">
            <v>255</v>
          </cell>
          <cell r="F526">
            <v>44112</v>
          </cell>
          <cell r="G526">
            <v>2020</v>
          </cell>
          <cell r="H526" t="str">
            <v>CE2168</v>
          </cell>
          <cell r="I526" t="str">
            <v>STE OMEGA TRADING</v>
          </cell>
          <cell r="J526" t="str">
            <v>TND</v>
          </cell>
          <cell r="K526">
            <v>64140</v>
          </cell>
          <cell r="L526">
            <v>1</v>
          </cell>
          <cell r="M526">
            <v>64140</v>
          </cell>
          <cell r="N526" t="str">
            <v>OUI</v>
          </cell>
          <cell r="O526" t="str">
            <v>Niger</v>
          </cell>
          <cell r="P526">
            <v>44131</v>
          </cell>
          <cell r="Q526">
            <v>38000</v>
          </cell>
          <cell r="R526">
            <v>0</v>
          </cell>
          <cell r="S526">
            <v>0</v>
          </cell>
          <cell r="T526">
            <v>0</v>
          </cell>
          <cell r="U526">
            <v>38000</v>
          </cell>
          <cell r="V526" t="str">
            <v>OUI</v>
          </cell>
          <cell r="W526">
            <v>64140</v>
          </cell>
          <cell r="X526">
            <v>0</v>
          </cell>
          <cell r="Y526">
            <v>0</v>
          </cell>
          <cell r="Z526">
            <v>0</v>
          </cell>
          <cell r="AA526">
            <v>1.6878947368421053</v>
          </cell>
          <cell r="AF526">
            <v>0</v>
          </cell>
          <cell r="AG526">
            <v>0</v>
          </cell>
          <cell r="AH526">
            <v>1.6878947368421053</v>
          </cell>
          <cell r="AI526">
            <v>0</v>
          </cell>
          <cell r="AJ526">
            <v>0</v>
          </cell>
          <cell r="AK526">
            <v>0</v>
          </cell>
        </row>
        <row r="527">
          <cell r="D527" t="str">
            <v>FAE-20-00256</v>
          </cell>
          <cell r="E527" t="str">
            <v>256</v>
          </cell>
          <cell r="F527">
            <v>44112</v>
          </cell>
          <cell r="G527">
            <v>2020</v>
          </cell>
          <cell r="H527" t="str">
            <v>CE2168</v>
          </cell>
          <cell r="I527" t="str">
            <v>STE OMEGA TRADING</v>
          </cell>
          <cell r="J527" t="str">
            <v>TND</v>
          </cell>
          <cell r="K527">
            <v>102960</v>
          </cell>
          <cell r="L527">
            <v>1</v>
          </cell>
          <cell r="M527">
            <v>102960</v>
          </cell>
          <cell r="N527" t="str">
            <v>OUI</v>
          </cell>
          <cell r="O527" t="str">
            <v>Niger</v>
          </cell>
          <cell r="P527">
            <v>44132</v>
          </cell>
          <cell r="Q527">
            <v>0</v>
          </cell>
          <cell r="R527">
            <v>78000</v>
          </cell>
          <cell r="S527">
            <v>0</v>
          </cell>
          <cell r="T527">
            <v>0</v>
          </cell>
          <cell r="U527">
            <v>78000</v>
          </cell>
          <cell r="V527" t="str">
            <v>OUI</v>
          </cell>
          <cell r="W527">
            <v>0</v>
          </cell>
          <cell r="X527">
            <v>102960</v>
          </cell>
          <cell r="Y527">
            <v>0</v>
          </cell>
          <cell r="Z527">
            <v>0</v>
          </cell>
          <cell r="AB527">
            <v>1.32</v>
          </cell>
          <cell r="AF527">
            <v>0</v>
          </cell>
          <cell r="AG527">
            <v>0</v>
          </cell>
          <cell r="AH527">
            <v>0</v>
          </cell>
          <cell r="AI527">
            <v>1.32</v>
          </cell>
          <cell r="AJ527">
            <v>0</v>
          </cell>
          <cell r="AK527">
            <v>0</v>
          </cell>
        </row>
        <row r="528">
          <cell r="D528" t="str">
            <v>FAE-20-00257</v>
          </cell>
          <cell r="E528" t="str">
            <v>257</v>
          </cell>
          <cell r="F528">
            <v>44120</v>
          </cell>
          <cell r="G528">
            <v>2020</v>
          </cell>
          <cell r="H528" t="str">
            <v>CE2208</v>
          </cell>
          <cell r="I528" t="str">
            <v>STE MIDCOM INTERNATIONAL</v>
          </cell>
          <cell r="J528" t="str">
            <v>TND</v>
          </cell>
          <cell r="K528">
            <v>32955</v>
          </cell>
          <cell r="L528">
            <v>1</v>
          </cell>
          <cell r="M528">
            <v>32955</v>
          </cell>
          <cell r="N528" t="str">
            <v>OUI</v>
          </cell>
          <cell r="O528" t="str">
            <v>Russie</v>
          </cell>
          <cell r="P528">
            <v>44139</v>
          </cell>
          <cell r="Q528">
            <v>0</v>
          </cell>
          <cell r="R528">
            <v>19500</v>
          </cell>
          <cell r="S528">
            <v>0</v>
          </cell>
          <cell r="T528">
            <v>0</v>
          </cell>
          <cell r="U528">
            <v>19500</v>
          </cell>
          <cell r="V528" t="str">
            <v>OUI</v>
          </cell>
          <cell r="W528">
            <v>0</v>
          </cell>
          <cell r="X528">
            <v>32955</v>
          </cell>
          <cell r="Y528">
            <v>0</v>
          </cell>
          <cell r="Z528">
            <v>0</v>
          </cell>
          <cell r="AB528">
            <v>1.69</v>
          </cell>
          <cell r="AF528">
            <v>0</v>
          </cell>
          <cell r="AG528">
            <v>0</v>
          </cell>
          <cell r="AH528">
            <v>0</v>
          </cell>
          <cell r="AI528">
            <v>1.69</v>
          </cell>
          <cell r="AJ528">
            <v>0</v>
          </cell>
          <cell r="AK528">
            <v>0</v>
          </cell>
        </row>
        <row r="529">
          <cell r="D529" t="str">
            <v>FAE-20-00258</v>
          </cell>
          <cell r="E529" t="str">
            <v>258</v>
          </cell>
          <cell r="F529">
            <v>44120</v>
          </cell>
          <cell r="G529">
            <v>2020</v>
          </cell>
          <cell r="H529" t="str">
            <v>CE2025</v>
          </cell>
          <cell r="I529" t="str">
            <v>SAWABA - GUINEE</v>
          </cell>
          <cell r="J529" t="str">
            <v>USD</v>
          </cell>
          <cell r="K529">
            <v>405793.239</v>
          </cell>
          <cell r="L529">
            <v>2.7405499999999998</v>
          </cell>
          <cell r="M529">
            <v>148070.00018244513</v>
          </cell>
          <cell r="N529" t="str">
            <v>OUI</v>
          </cell>
          <cell r="O529" t="str">
            <v>Guinée</v>
          </cell>
          <cell r="P529">
            <v>44152</v>
          </cell>
          <cell r="Q529">
            <v>0</v>
          </cell>
          <cell r="R529">
            <v>231600</v>
          </cell>
          <cell r="S529">
            <v>0</v>
          </cell>
          <cell r="T529">
            <v>0</v>
          </cell>
          <cell r="U529">
            <v>231600</v>
          </cell>
          <cell r="V529" t="str">
            <v>OUI</v>
          </cell>
          <cell r="W529">
            <v>0</v>
          </cell>
          <cell r="X529">
            <v>317585.89619999973</v>
          </cell>
          <cell r="Y529">
            <v>0</v>
          </cell>
          <cell r="Z529">
            <v>0</v>
          </cell>
          <cell r="AB529">
            <v>1.3712689818652839</v>
          </cell>
          <cell r="AF529">
            <v>108790.55</v>
          </cell>
          <cell r="AG529">
            <v>0.46973467184801382</v>
          </cell>
          <cell r="AI529">
            <v>0.90153431001727014</v>
          </cell>
        </row>
        <row r="530">
          <cell r="D530" t="str">
            <v>FAE-20-00259</v>
          </cell>
          <cell r="E530" t="str">
            <v>259</v>
          </cell>
          <cell r="F530">
            <v>44120</v>
          </cell>
          <cell r="G530">
            <v>2020</v>
          </cell>
          <cell r="H530" t="str">
            <v>CE2165</v>
          </cell>
          <cell r="I530" t="str">
            <v>ANGSTREM TRADING</v>
          </cell>
          <cell r="J530" t="str">
            <v>USD</v>
          </cell>
          <cell r="K530">
            <v>37657.72</v>
          </cell>
          <cell r="L530">
            <v>2.7689499999999998</v>
          </cell>
          <cell r="M530">
            <v>13600.000000000002</v>
          </cell>
          <cell r="N530" t="str">
            <v>OUI</v>
          </cell>
          <cell r="O530" t="str">
            <v>Russie</v>
          </cell>
          <cell r="P530">
            <v>44124</v>
          </cell>
          <cell r="Q530">
            <v>20000</v>
          </cell>
          <cell r="R530">
            <v>0</v>
          </cell>
          <cell r="S530">
            <v>0</v>
          </cell>
          <cell r="T530">
            <v>0</v>
          </cell>
          <cell r="U530">
            <v>20000</v>
          </cell>
          <cell r="V530" t="str">
            <v>OUI</v>
          </cell>
          <cell r="W530">
            <v>37657.72</v>
          </cell>
          <cell r="X530">
            <v>0</v>
          </cell>
          <cell r="Y530">
            <v>0</v>
          </cell>
          <cell r="Z530">
            <v>0</v>
          </cell>
          <cell r="AA530">
            <v>1.8828860000000001</v>
          </cell>
          <cell r="AF530">
            <v>3989.011</v>
          </cell>
          <cell r="AG530">
            <v>0.19945055</v>
          </cell>
          <cell r="AH530">
            <v>1.6834354500000002</v>
          </cell>
          <cell r="AI530">
            <v>0</v>
          </cell>
          <cell r="AJ530">
            <v>0</v>
          </cell>
          <cell r="AK530">
            <v>0</v>
          </cell>
        </row>
        <row r="531">
          <cell r="D531" t="str">
            <v>FAE-20-00260</v>
          </cell>
          <cell r="E531" t="str">
            <v>260</v>
          </cell>
          <cell r="F531">
            <v>44120</v>
          </cell>
          <cell r="G531">
            <v>2020</v>
          </cell>
          <cell r="H531" t="str">
            <v>CE2243</v>
          </cell>
          <cell r="I531" t="str">
            <v>MAJAN GULF FOODS LLC</v>
          </cell>
          <cell r="J531" t="str">
            <v>USD</v>
          </cell>
          <cell r="K531">
            <v>51189.591</v>
          </cell>
          <cell r="L531">
            <v>2.7477999999999998</v>
          </cell>
          <cell r="M531">
            <v>18629.300167406655</v>
          </cell>
          <cell r="N531" t="str">
            <v>OUI</v>
          </cell>
          <cell r="O531" t="str">
            <v>OMAN</v>
          </cell>
          <cell r="P531">
            <v>44130</v>
          </cell>
          <cell r="Q531">
            <v>6000</v>
          </cell>
          <cell r="R531">
            <v>9000</v>
          </cell>
          <cell r="S531">
            <v>3000</v>
          </cell>
          <cell r="T531">
            <v>6370</v>
          </cell>
          <cell r="U531">
            <v>24370</v>
          </cell>
          <cell r="V531" t="str">
            <v>OUI</v>
          </cell>
          <cell r="W531">
            <v>10963.722</v>
          </cell>
          <cell r="X531">
            <v>19953.974039999997</v>
          </cell>
          <cell r="Y531">
            <v>5358.2099999999991</v>
          </cell>
          <cell r="Z531">
            <v>14913.684499999998</v>
          </cell>
          <cell r="AA531">
            <v>1.8272869999999999</v>
          </cell>
          <cell r="AB531">
            <v>2.2171082266666664</v>
          </cell>
          <cell r="AC531">
            <v>1.7860699999999996</v>
          </cell>
          <cell r="AD531">
            <v>2.3412377551020405</v>
          </cell>
          <cell r="AF531">
            <v>1540.826</v>
          </cell>
          <cell r="AG531">
            <v>6.3226343865408291E-2</v>
          </cell>
          <cell r="AH531">
            <v>1.7640606561345915</v>
          </cell>
          <cell r="AI531">
            <v>2.153881882801258</v>
          </cell>
          <cell r="AJ531">
            <v>1.7228436561345912</v>
          </cell>
          <cell r="AK531">
            <v>2.2780114112366321</v>
          </cell>
        </row>
        <row r="532">
          <cell r="D532" t="str">
            <v>FAE-20-00261</v>
          </cell>
          <cell r="E532" t="str">
            <v>261</v>
          </cell>
          <cell r="F532">
            <v>44120</v>
          </cell>
          <cell r="G532">
            <v>2020</v>
          </cell>
          <cell r="H532" t="str">
            <v>CE2178</v>
          </cell>
          <cell r="I532" t="str">
            <v>ARCADIA</v>
          </cell>
          <cell r="J532" t="str">
            <v>TND</v>
          </cell>
          <cell r="K532">
            <v>33000</v>
          </cell>
          <cell r="L532">
            <v>1</v>
          </cell>
          <cell r="M532">
            <v>33000</v>
          </cell>
          <cell r="N532" t="str">
            <v>OUI</v>
          </cell>
          <cell r="O532" t="str">
            <v>Angleterre</v>
          </cell>
          <cell r="P532">
            <v>44139</v>
          </cell>
          <cell r="Q532">
            <v>0</v>
          </cell>
          <cell r="R532">
            <v>20000</v>
          </cell>
          <cell r="S532">
            <v>0</v>
          </cell>
          <cell r="T532">
            <v>0</v>
          </cell>
          <cell r="U532">
            <v>20000</v>
          </cell>
          <cell r="V532" t="str">
            <v>OUI</v>
          </cell>
          <cell r="W532">
            <v>0</v>
          </cell>
          <cell r="X532">
            <v>33000</v>
          </cell>
          <cell r="Y532">
            <v>0</v>
          </cell>
          <cell r="Z532">
            <v>0</v>
          </cell>
          <cell r="AB532">
            <v>1.65</v>
          </cell>
          <cell r="AF532">
            <v>0</v>
          </cell>
          <cell r="AG532">
            <v>0</v>
          </cell>
          <cell r="AH532">
            <v>0</v>
          </cell>
          <cell r="AI532">
            <v>1.65</v>
          </cell>
          <cell r="AJ532">
            <v>0</v>
          </cell>
          <cell r="AK532">
            <v>0</v>
          </cell>
        </row>
        <row r="533">
          <cell r="D533" t="str">
            <v>FAE-20-00262</v>
          </cell>
          <cell r="E533" t="str">
            <v>262</v>
          </cell>
          <cell r="F533">
            <v>44120</v>
          </cell>
          <cell r="G533">
            <v>2020</v>
          </cell>
          <cell r="H533" t="str">
            <v>CE2178</v>
          </cell>
          <cell r="I533" t="str">
            <v>ARCADIA</v>
          </cell>
          <cell r="J533" t="str">
            <v>TND</v>
          </cell>
          <cell r="K533">
            <v>33759</v>
          </cell>
          <cell r="L533">
            <v>1</v>
          </cell>
          <cell r="M533">
            <v>33759</v>
          </cell>
          <cell r="N533" t="str">
            <v>OUI</v>
          </cell>
          <cell r="O533" t="str">
            <v>USA</v>
          </cell>
          <cell r="P533">
            <v>44127</v>
          </cell>
          <cell r="Q533">
            <v>0</v>
          </cell>
          <cell r="R533">
            <v>19976</v>
          </cell>
          <cell r="S533">
            <v>0</v>
          </cell>
          <cell r="T533">
            <v>0</v>
          </cell>
          <cell r="U533">
            <v>19976</v>
          </cell>
          <cell r="V533" t="str">
            <v>OUI</v>
          </cell>
          <cell r="W533">
            <v>0</v>
          </cell>
          <cell r="X533">
            <v>33759.440000000002</v>
          </cell>
          <cell r="Y533">
            <v>0</v>
          </cell>
          <cell r="Z533">
            <v>0</v>
          </cell>
          <cell r="AB533">
            <v>1.6900000000000002</v>
          </cell>
          <cell r="AF533">
            <v>0</v>
          </cell>
          <cell r="AG533">
            <v>0</v>
          </cell>
          <cell r="AH533">
            <v>0</v>
          </cell>
          <cell r="AI533">
            <v>1.6900000000000002</v>
          </cell>
          <cell r="AJ533">
            <v>0</v>
          </cell>
          <cell r="AK533">
            <v>0</v>
          </cell>
        </row>
        <row r="534">
          <cell r="D534" t="str">
            <v>FAE-20-00263</v>
          </cell>
          <cell r="E534" t="str">
            <v>263</v>
          </cell>
          <cell r="F534">
            <v>44125</v>
          </cell>
          <cell r="G534">
            <v>2020</v>
          </cell>
          <cell r="H534" t="str">
            <v>CE2137</v>
          </cell>
          <cell r="I534" t="str">
            <v>TUNISIAN AFRICAN BUSINESS</v>
          </cell>
          <cell r="J534" t="str">
            <v>TND</v>
          </cell>
          <cell r="K534">
            <v>362700</v>
          </cell>
          <cell r="L534">
            <v>1</v>
          </cell>
          <cell r="M534">
            <v>362700</v>
          </cell>
          <cell r="N534" t="str">
            <v>OUI</v>
          </cell>
          <cell r="O534" t="str">
            <v>Sénégal</v>
          </cell>
          <cell r="P534">
            <v>44130</v>
          </cell>
          <cell r="Q534">
            <v>0</v>
          </cell>
          <cell r="R534">
            <v>0</v>
          </cell>
          <cell r="S534">
            <v>260000</v>
          </cell>
          <cell r="T534">
            <v>0</v>
          </cell>
          <cell r="U534">
            <v>260000</v>
          </cell>
          <cell r="V534" t="str">
            <v>OUI</v>
          </cell>
          <cell r="W534">
            <v>0</v>
          </cell>
          <cell r="X534">
            <v>0</v>
          </cell>
          <cell r="Y534">
            <v>362700</v>
          </cell>
          <cell r="Z534">
            <v>0</v>
          </cell>
          <cell r="AC534">
            <v>1.395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1.395</v>
          </cell>
          <cell r="AK534">
            <v>0</v>
          </cell>
        </row>
        <row r="535">
          <cell r="D535" t="str">
            <v>FAE-20-00264</v>
          </cell>
          <cell r="E535" t="str">
            <v>264</v>
          </cell>
          <cell r="F535">
            <v>44125</v>
          </cell>
          <cell r="G535">
            <v>2020</v>
          </cell>
          <cell r="H535" t="str">
            <v>CE2137</v>
          </cell>
          <cell r="I535" t="str">
            <v>TUNISIAN AFRICAN BUSINESS</v>
          </cell>
          <cell r="J535" t="str">
            <v>TND</v>
          </cell>
          <cell r="K535">
            <v>116220</v>
          </cell>
          <cell r="L535">
            <v>1</v>
          </cell>
          <cell r="M535">
            <v>116220</v>
          </cell>
          <cell r="N535" t="str">
            <v>OUI</v>
          </cell>
          <cell r="O535" t="str">
            <v>Sierra Leone</v>
          </cell>
          <cell r="P535">
            <v>44135</v>
          </cell>
          <cell r="Q535">
            <v>21600</v>
          </cell>
          <cell r="R535">
            <v>42000</v>
          </cell>
          <cell r="S535">
            <v>12000</v>
          </cell>
          <cell r="T535">
            <v>0</v>
          </cell>
          <cell r="U535">
            <v>75600</v>
          </cell>
          <cell r="V535" t="str">
            <v>OUI</v>
          </cell>
          <cell r="W535">
            <v>34992</v>
          </cell>
          <cell r="X535">
            <v>64428</v>
          </cell>
          <cell r="Y535">
            <v>16800</v>
          </cell>
          <cell r="Z535">
            <v>0</v>
          </cell>
          <cell r="AA535">
            <v>1.62</v>
          </cell>
          <cell r="AB535">
            <v>1.534</v>
          </cell>
          <cell r="AC535">
            <v>1.4</v>
          </cell>
          <cell r="AF535">
            <v>0</v>
          </cell>
          <cell r="AG535">
            <v>0</v>
          </cell>
          <cell r="AH535">
            <v>1.62</v>
          </cell>
          <cell r="AI535">
            <v>1.534</v>
          </cell>
          <cell r="AJ535">
            <v>1.4</v>
          </cell>
          <cell r="AK535">
            <v>0</v>
          </cell>
        </row>
        <row r="536">
          <cell r="D536" t="str">
            <v>FAE-20-00265</v>
          </cell>
          <cell r="E536" t="str">
            <v>265</v>
          </cell>
          <cell r="F536">
            <v>44125</v>
          </cell>
          <cell r="G536">
            <v>2020</v>
          </cell>
          <cell r="H536" t="str">
            <v>CE2137</v>
          </cell>
          <cell r="I536" t="str">
            <v>TUNISIAN AFRICAN BUSINESS</v>
          </cell>
          <cell r="J536" t="str">
            <v>TND</v>
          </cell>
          <cell r="K536">
            <v>221835.68</v>
          </cell>
          <cell r="L536">
            <v>1</v>
          </cell>
          <cell r="M536">
            <v>221835.68</v>
          </cell>
          <cell r="N536" t="str">
            <v>OUI</v>
          </cell>
          <cell r="O536" t="str">
            <v>Sierra Leone</v>
          </cell>
          <cell r="P536">
            <v>44133</v>
          </cell>
          <cell r="Q536">
            <v>96908</v>
          </cell>
          <cell r="R536">
            <v>36012</v>
          </cell>
          <cell r="S536">
            <v>6000</v>
          </cell>
          <cell r="T536">
            <v>0</v>
          </cell>
          <cell r="U536">
            <v>138920</v>
          </cell>
          <cell r="V536" t="str">
            <v>OUI</v>
          </cell>
          <cell r="W536">
            <v>156036.79999999999</v>
          </cell>
          <cell r="X536">
            <v>56258.879999999997</v>
          </cell>
          <cell r="Y536">
            <v>9540</v>
          </cell>
          <cell r="Z536">
            <v>0</v>
          </cell>
          <cell r="AA536">
            <v>1.6101539604573409</v>
          </cell>
          <cell r="AB536">
            <v>1.5622259246917694</v>
          </cell>
          <cell r="AC536">
            <v>1.59</v>
          </cell>
          <cell r="AF536">
            <v>0</v>
          </cell>
          <cell r="AG536">
            <v>0</v>
          </cell>
          <cell r="AH536">
            <v>1.6101539604573409</v>
          </cell>
          <cell r="AI536">
            <v>1.5622259246917694</v>
          </cell>
          <cell r="AJ536">
            <v>1.59</v>
          </cell>
          <cell r="AK536">
            <v>0</v>
          </cell>
        </row>
        <row r="537">
          <cell r="D537" t="str">
            <v>FAE-20-00266</v>
          </cell>
          <cell r="E537" t="str">
            <v>266</v>
          </cell>
          <cell r="F537">
            <v>44125</v>
          </cell>
          <cell r="G537">
            <v>2020</v>
          </cell>
          <cell r="H537" t="str">
            <v>CE2137</v>
          </cell>
          <cell r="I537" t="str">
            <v>TUNISIAN AFRICAN BUSINESS</v>
          </cell>
          <cell r="J537" t="str">
            <v>TND</v>
          </cell>
          <cell r="K537">
            <v>245609.28</v>
          </cell>
          <cell r="L537">
            <v>1</v>
          </cell>
          <cell r="M537">
            <v>245609.28</v>
          </cell>
          <cell r="N537" t="str">
            <v>OUI</v>
          </cell>
          <cell r="O537" t="str">
            <v>Sénégal</v>
          </cell>
          <cell r="P537">
            <v>44137</v>
          </cell>
          <cell r="Q537">
            <v>0</v>
          </cell>
          <cell r="R537">
            <v>176064</v>
          </cell>
          <cell r="S537">
            <v>0</v>
          </cell>
          <cell r="T537">
            <v>0</v>
          </cell>
          <cell r="U537">
            <v>176064</v>
          </cell>
          <cell r="V537" t="str">
            <v>OUI</v>
          </cell>
          <cell r="W537">
            <v>0</v>
          </cell>
          <cell r="X537">
            <v>245609.28</v>
          </cell>
          <cell r="Y537">
            <v>0</v>
          </cell>
          <cell r="Z537">
            <v>0</v>
          </cell>
          <cell r="AB537">
            <v>1.395</v>
          </cell>
          <cell r="AF537">
            <v>0</v>
          </cell>
          <cell r="AG537">
            <v>0</v>
          </cell>
          <cell r="AH537">
            <v>0</v>
          </cell>
          <cell r="AI537">
            <v>1.395</v>
          </cell>
          <cell r="AJ537">
            <v>0</v>
          </cell>
          <cell r="AK537">
            <v>0</v>
          </cell>
        </row>
        <row r="538">
          <cell r="D538" t="str">
            <v>FAE-20-00267</v>
          </cell>
          <cell r="E538" t="str">
            <v>267</v>
          </cell>
          <cell r="F538">
            <v>44126</v>
          </cell>
          <cell r="G538">
            <v>2020</v>
          </cell>
          <cell r="H538" t="str">
            <v>CE2001</v>
          </cell>
          <cell r="I538" t="str">
            <v>STE DE COMMERCE INTERNATIONAL</v>
          </cell>
          <cell r="J538" t="str">
            <v>TND</v>
          </cell>
          <cell r="K538">
            <v>314808</v>
          </cell>
          <cell r="L538">
            <v>1</v>
          </cell>
          <cell r="M538">
            <v>314808</v>
          </cell>
          <cell r="N538" t="str">
            <v>OUI</v>
          </cell>
          <cell r="O538" t="str">
            <v>Niger</v>
          </cell>
          <cell r="P538">
            <v>44135</v>
          </cell>
          <cell r="Q538">
            <v>0</v>
          </cell>
          <cell r="R538">
            <v>204300</v>
          </cell>
          <cell r="S538">
            <v>28000</v>
          </cell>
          <cell r="T538">
            <v>0</v>
          </cell>
          <cell r="U538">
            <v>232300</v>
          </cell>
          <cell r="V538" t="str">
            <v>OUI</v>
          </cell>
          <cell r="W538">
            <v>0</v>
          </cell>
          <cell r="X538">
            <v>277848</v>
          </cell>
          <cell r="Y538">
            <v>36960</v>
          </cell>
          <cell r="Z538">
            <v>0</v>
          </cell>
          <cell r="AB538">
            <v>1.36</v>
          </cell>
          <cell r="AC538">
            <v>1.32</v>
          </cell>
          <cell r="AF538">
            <v>0</v>
          </cell>
          <cell r="AG538">
            <v>0</v>
          </cell>
          <cell r="AH538">
            <v>0</v>
          </cell>
          <cell r="AI538">
            <v>1.36</v>
          </cell>
          <cell r="AJ538">
            <v>1.32</v>
          </cell>
          <cell r="AK538">
            <v>0</v>
          </cell>
        </row>
        <row r="539">
          <cell r="D539" t="str">
            <v>FAE-20-00268</v>
          </cell>
          <cell r="E539" t="str">
            <v>268</v>
          </cell>
          <cell r="F539">
            <v>44126</v>
          </cell>
          <cell r="G539">
            <v>2020</v>
          </cell>
          <cell r="H539" t="str">
            <v>CE2154</v>
          </cell>
          <cell r="I539" t="str">
            <v>SODIFRAM SAS</v>
          </cell>
          <cell r="J539" t="str">
            <v>EUR</v>
          </cell>
          <cell r="K539">
            <v>53146.214</v>
          </cell>
          <cell r="L539">
            <v>3.2507000000000001</v>
          </cell>
          <cell r="M539">
            <v>16349.159873258066</v>
          </cell>
          <cell r="N539" t="str">
            <v>OUI</v>
          </cell>
          <cell r="O539" t="str">
            <v>Mayotte</v>
          </cell>
          <cell r="P539">
            <v>44145</v>
          </cell>
          <cell r="Q539">
            <v>0</v>
          </cell>
          <cell r="R539">
            <v>19644</v>
          </cell>
          <cell r="S539">
            <v>7668</v>
          </cell>
          <cell r="T539">
            <v>0</v>
          </cell>
          <cell r="U539">
            <v>27312</v>
          </cell>
          <cell r="V539" t="str">
            <v>OUI</v>
          </cell>
          <cell r="W539">
            <v>0</v>
          </cell>
          <cell r="X539">
            <v>31289.807892000004</v>
          </cell>
          <cell r="Y539">
            <v>12104.30652</v>
          </cell>
          <cell r="Z539">
            <v>0</v>
          </cell>
          <cell r="AB539">
            <v>1.5928430000000002</v>
          </cell>
          <cell r="AC539">
            <v>1.5785480594679187</v>
          </cell>
          <cell r="AF539">
            <v>10923.7</v>
          </cell>
          <cell r="AG539">
            <v>0.39995972466315177</v>
          </cell>
          <cell r="AI539">
            <v>1.1928832753368486</v>
          </cell>
          <cell r="AJ539">
            <v>1.178588334804767</v>
          </cell>
        </row>
        <row r="540">
          <cell r="D540" t="str">
            <v>FAE-20-00269</v>
          </cell>
          <cell r="E540" t="str">
            <v>269</v>
          </cell>
          <cell r="F540">
            <v>44126</v>
          </cell>
          <cell r="G540">
            <v>2020</v>
          </cell>
          <cell r="H540" t="str">
            <v>CE2200</v>
          </cell>
          <cell r="I540" t="str">
            <v>MAMUDOU BAH T/A TEDOUGNAL FARM</v>
          </cell>
          <cell r="J540" t="str">
            <v>USD</v>
          </cell>
          <cell r="K540">
            <v>145751.09</v>
          </cell>
          <cell r="L540">
            <v>2.7481</v>
          </cell>
          <cell r="M540">
            <v>53037.040136821801</v>
          </cell>
          <cell r="N540" t="str">
            <v>OUI</v>
          </cell>
          <cell r="O540" t="str">
            <v>Gambie</v>
          </cell>
          <cell r="P540">
            <v>44149</v>
          </cell>
          <cell r="Q540">
            <v>38400</v>
          </cell>
          <cell r="R540">
            <v>44016</v>
          </cell>
          <cell r="S540">
            <v>0</v>
          </cell>
          <cell r="T540">
            <v>0</v>
          </cell>
          <cell r="U540">
            <v>82416</v>
          </cell>
          <cell r="V540" t="str">
            <v>OUI</v>
          </cell>
          <cell r="W540">
            <v>63316.224000000002</v>
          </cell>
          <cell r="X540">
            <v>63198.165623999994</v>
          </cell>
          <cell r="Y540">
            <v>0</v>
          </cell>
          <cell r="Z540">
            <v>0</v>
          </cell>
          <cell r="AA540">
            <v>1.64886</v>
          </cell>
          <cell r="AB540">
            <v>1.4357998369683751</v>
          </cell>
          <cell r="AF540">
            <v>24208.18</v>
          </cell>
          <cell r="AG540">
            <v>0.29373155697922732</v>
          </cell>
          <cell r="AH540">
            <v>1.3551284430207726</v>
          </cell>
          <cell r="AI540">
            <v>1.1420682799891477</v>
          </cell>
        </row>
        <row r="541">
          <cell r="D541" t="str">
            <v>FAE-20-00270</v>
          </cell>
          <cell r="E541" t="str">
            <v>270</v>
          </cell>
          <cell r="F541">
            <v>44126</v>
          </cell>
          <cell r="G541">
            <v>2020</v>
          </cell>
          <cell r="H541" t="str">
            <v>CE2165</v>
          </cell>
          <cell r="I541" t="str">
            <v>ANGSTREM TRADING</v>
          </cell>
          <cell r="J541" t="str">
            <v>USD</v>
          </cell>
          <cell r="K541">
            <v>112044.96</v>
          </cell>
          <cell r="L541">
            <v>2.7462</v>
          </cell>
          <cell r="M541">
            <v>40800</v>
          </cell>
          <cell r="N541" t="str">
            <v>OUI</v>
          </cell>
          <cell r="O541" t="str">
            <v>Russie</v>
          </cell>
          <cell r="P541">
            <v>44145</v>
          </cell>
          <cell r="Q541">
            <v>60000</v>
          </cell>
          <cell r="R541">
            <v>0</v>
          </cell>
          <cell r="S541">
            <v>0</v>
          </cell>
          <cell r="T541">
            <v>0</v>
          </cell>
          <cell r="U541">
            <v>60000</v>
          </cell>
          <cell r="V541" t="str">
            <v>OUI</v>
          </cell>
          <cell r="W541">
            <v>112044.96</v>
          </cell>
          <cell r="X541">
            <v>0</v>
          </cell>
          <cell r="Y541">
            <v>0</v>
          </cell>
          <cell r="Z541">
            <v>0</v>
          </cell>
          <cell r="AA541">
            <v>1.8674160000000002</v>
          </cell>
          <cell r="AF541">
            <v>11967.438</v>
          </cell>
          <cell r="AG541">
            <v>0.1994573</v>
          </cell>
          <cell r="AH541">
            <v>1.6679587000000002</v>
          </cell>
        </row>
        <row r="542">
          <cell r="D542" t="str">
            <v>FAE-20-00271</v>
          </cell>
          <cell r="E542" t="str">
            <v>271</v>
          </cell>
          <cell r="F542">
            <v>44130</v>
          </cell>
          <cell r="G542">
            <v>2020</v>
          </cell>
          <cell r="H542" t="str">
            <v>CE2017</v>
          </cell>
          <cell r="I542" t="str">
            <v>SAHEL INTERNATIONAL TRADE</v>
          </cell>
          <cell r="J542" t="str">
            <v>TND</v>
          </cell>
          <cell r="K542">
            <v>235575</v>
          </cell>
          <cell r="L542">
            <v>1</v>
          </cell>
          <cell r="M542">
            <v>235575</v>
          </cell>
          <cell r="N542" t="str">
            <v>OUI</v>
          </cell>
          <cell r="O542" t="str">
            <v>Niger</v>
          </cell>
          <cell r="P542">
            <v>44132</v>
          </cell>
          <cell r="Q542">
            <v>0</v>
          </cell>
          <cell r="R542">
            <v>188460</v>
          </cell>
          <cell r="S542">
            <v>0</v>
          </cell>
          <cell r="T542">
            <v>0</v>
          </cell>
          <cell r="U542">
            <v>188460</v>
          </cell>
          <cell r="V542" t="str">
            <v>OUI</v>
          </cell>
          <cell r="W542">
            <v>0</v>
          </cell>
          <cell r="X542">
            <v>235575</v>
          </cell>
          <cell r="Y542">
            <v>0</v>
          </cell>
          <cell r="Z542">
            <v>0</v>
          </cell>
          <cell r="AB542">
            <v>1.25</v>
          </cell>
          <cell r="AF542">
            <v>0</v>
          </cell>
          <cell r="AG542">
            <v>0</v>
          </cell>
          <cell r="AH542">
            <v>0</v>
          </cell>
          <cell r="AI542">
            <v>1.25</v>
          </cell>
          <cell r="AJ542">
            <v>0</v>
          </cell>
          <cell r="AK542">
            <v>0</v>
          </cell>
        </row>
        <row r="543">
          <cell r="D543" t="str">
            <v>FAE-20-00272</v>
          </cell>
          <cell r="E543" t="str">
            <v>272</v>
          </cell>
          <cell r="F543">
            <v>44137</v>
          </cell>
          <cell r="G543">
            <v>2020</v>
          </cell>
          <cell r="H543" t="str">
            <v>CE2001</v>
          </cell>
          <cell r="I543" t="str">
            <v>STE DE COMMERCE INTERNATIONAL</v>
          </cell>
          <cell r="J543" t="str">
            <v>TND</v>
          </cell>
          <cell r="K543">
            <v>93888</v>
          </cell>
          <cell r="L543">
            <v>1</v>
          </cell>
          <cell r="M543">
            <v>93888</v>
          </cell>
          <cell r="N543" t="str">
            <v>OUI</v>
          </cell>
          <cell r="O543" t="str">
            <v>Gambie</v>
          </cell>
          <cell r="P543">
            <v>44148</v>
          </cell>
          <cell r="Q543">
            <v>57600</v>
          </cell>
          <cell r="R543">
            <v>0</v>
          </cell>
          <cell r="S543">
            <v>0</v>
          </cell>
          <cell r="T543">
            <v>0</v>
          </cell>
          <cell r="U543">
            <v>57600</v>
          </cell>
          <cell r="V543" t="str">
            <v>OUI</v>
          </cell>
          <cell r="W543">
            <v>93888</v>
          </cell>
          <cell r="X543">
            <v>0</v>
          </cell>
          <cell r="Y543">
            <v>0</v>
          </cell>
          <cell r="Z543">
            <v>0</v>
          </cell>
          <cell r="AA543">
            <v>1.63</v>
          </cell>
          <cell r="AF543">
            <v>0</v>
          </cell>
          <cell r="AG543">
            <v>0</v>
          </cell>
          <cell r="AH543">
            <v>1.63</v>
          </cell>
          <cell r="AI543">
            <v>0</v>
          </cell>
          <cell r="AJ543">
            <v>0</v>
          </cell>
          <cell r="AK543">
            <v>0</v>
          </cell>
        </row>
        <row r="544">
          <cell r="D544" t="str">
            <v>FAE-20-00273</v>
          </cell>
          <cell r="E544" t="str">
            <v>273</v>
          </cell>
          <cell r="F544">
            <v>44137</v>
          </cell>
          <cell r="G544">
            <v>2020</v>
          </cell>
          <cell r="H544" t="str">
            <v>CE2001</v>
          </cell>
          <cell r="I544" t="str">
            <v>STE DE COMMERCE INTERNATIONAL</v>
          </cell>
          <cell r="J544" t="str">
            <v>TND</v>
          </cell>
          <cell r="K544">
            <v>32000</v>
          </cell>
          <cell r="L544">
            <v>1</v>
          </cell>
          <cell r="M544">
            <v>32000</v>
          </cell>
          <cell r="N544" t="str">
            <v>OUI</v>
          </cell>
          <cell r="O544" t="str">
            <v>Gabon</v>
          </cell>
          <cell r="P544">
            <v>44172</v>
          </cell>
          <cell r="Q544">
            <v>20000</v>
          </cell>
          <cell r="R544">
            <v>0</v>
          </cell>
          <cell r="S544">
            <v>0</v>
          </cell>
          <cell r="T544">
            <v>0</v>
          </cell>
          <cell r="U544">
            <v>20000</v>
          </cell>
          <cell r="V544" t="str">
            <v>OUI</v>
          </cell>
          <cell r="W544">
            <v>32000</v>
          </cell>
          <cell r="X544">
            <v>0</v>
          </cell>
          <cell r="Y544">
            <v>0</v>
          </cell>
          <cell r="Z544">
            <v>0</v>
          </cell>
          <cell r="AA544">
            <v>1.6</v>
          </cell>
          <cell r="AF544">
            <v>0</v>
          </cell>
          <cell r="AG544">
            <v>0</v>
          </cell>
          <cell r="AH544">
            <v>1.6</v>
          </cell>
          <cell r="AI544">
            <v>0</v>
          </cell>
          <cell r="AJ544">
            <v>0</v>
          </cell>
          <cell r="AK544">
            <v>0</v>
          </cell>
        </row>
        <row r="545">
          <cell r="D545" t="str">
            <v>FAE-20-00274</v>
          </cell>
          <cell r="E545" t="str">
            <v>274</v>
          </cell>
          <cell r="F545">
            <v>44137</v>
          </cell>
          <cell r="G545">
            <v>2020</v>
          </cell>
          <cell r="H545" t="str">
            <v>CE2017</v>
          </cell>
          <cell r="I545" t="str">
            <v>SAHEL INTERNATIONAL TRADE</v>
          </cell>
          <cell r="J545" t="str">
            <v>TND</v>
          </cell>
          <cell r="K545">
            <v>32064</v>
          </cell>
          <cell r="L545">
            <v>1</v>
          </cell>
          <cell r="M545">
            <v>32064</v>
          </cell>
          <cell r="N545" t="str">
            <v>OUI</v>
          </cell>
          <cell r="O545" t="str">
            <v>Burkina Faso</v>
          </cell>
          <cell r="P545">
            <v>44146</v>
          </cell>
          <cell r="Q545">
            <v>19200</v>
          </cell>
          <cell r="R545">
            <v>0</v>
          </cell>
          <cell r="S545">
            <v>0</v>
          </cell>
          <cell r="T545">
            <v>0</v>
          </cell>
          <cell r="U545">
            <v>19200</v>
          </cell>
          <cell r="V545" t="str">
            <v>OUI</v>
          </cell>
          <cell r="W545">
            <v>32064</v>
          </cell>
          <cell r="X545">
            <v>0</v>
          </cell>
          <cell r="Y545">
            <v>0</v>
          </cell>
          <cell r="Z545">
            <v>0</v>
          </cell>
          <cell r="AA545">
            <v>1.67</v>
          </cell>
          <cell r="AF545">
            <v>0</v>
          </cell>
          <cell r="AG545">
            <v>0</v>
          </cell>
          <cell r="AH545">
            <v>1.67</v>
          </cell>
          <cell r="AI545">
            <v>0</v>
          </cell>
          <cell r="AJ545">
            <v>0</v>
          </cell>
          <cell r="AK545">
            <v>0</v>
          </cell>
        </row>
        <row r="546">
          <cell r="D546" t="str">
            <v>FAE-20-00275</v>
          </cell>
          <cell r="E546" t="str">
            <v>275</v>
          </cell>
          <cell r="F546">
            <v>44137</v>
          </cell>
          <cell r="G546">
            <v>2020</v>
          </cell>
          <cell r="H546" t="str">
            <v>CE2242</v>
          </cell>
          <cell r="I546" t="str">
            <v>VALENCIA FOR MARKETING</v>
          </cell>
          <cell r="J546" t="str">
            <v>USD</v>
          </cell>
          <cell r="K546">
            <v>124471.515</v>
          </cell>
          <cell r="L546">
            <v>2.7462</v>
          </cell>
          <cell r="M546">
            <v>45325</v>
          </cell>
          <cell r="N546" t="str">
            <v>OUI</v>
          </cell>
          <cell r="O546" t="str">
            <v>Liban</v>
          </cell>
          <cell r="P546">
            <v>44146</v>
          </cell>
          <cell r="Q546">
            <v>0</v>
          </cell>
          <cell r="R546">
            <v>0</v>
          </cell>
          <cell r="S546">
            <v>0</v>
          </cell>
          <cell r="T546">
            <v>35000</v>
          </cell>
          <cell r="U546">
            <v>35000</v>
          </cell>
          <cell r="V546" t="str">
            <v>OUI</v>
          </cell>
          <cell r="W546">
            <v>0</v>
          </cell>
          <cell r="X546">
            <v>0</v>
          </cell>
          <cell r="Y546">
            <v>0</v>
          </cell>
          <cell r="Z546">
            <v>124471.515</v>
          </cell>
          <cell r="AD546">
            <v>3.5563289999999999</v>
          </cell>
          <cell r="AF546">
            <v>2559.83</v>
          </cell>
          <cell r="AG546">
            <v>7.3137999999999995E-2</v>
          </cell>
          <cell r="AK546">
            <v>3.4831909999999997</v>
          </cell>
        </row>
        <row r="547">
          <cell r="D547" t="str">
            <v>FAE-20-00276</v>
          </cell>
          <cell r="E547" t="str">
            <v>276</v>
          </cell>
          <cell r="F547">
            <v>44137</v>
          </cell>
          <cell r="G547">
            <v>2020</v>
          </cell>
          <cell r="H547" t="str">
            <v>CE2246</v>
          </cell>
          <cell r="I547" t="str">
            <v>CENTRAL FOOD</v>
          </cell>
          <cell r="J547" t="str">
            <v>EUR</v>
          </cell>
          <cell r="K547">
            <v>40885.197999999997</v>
          </cell>
          <cell r="L547">
            <v>3.2452999999999999</v>
          </cell>
          <cell r="M547">
            <v>12598.279974116414</v>
          </cell>
          <cell r="N547" t="str">
            <v>OUI</v>
          </cell>
          <cell r="O547" t="str">
            <v>France</v>
          </cell>
          <cell r="P547">
            <v>44144</v>
          </cell>
          <cell r="Q547">
            <v>0</v>
          </cell>
          <cell r="R547">
            <v>12960</v>
          </cell>
          <cell r="S547">
            <v>4500</v>
          </cell>
          <cell r="T547">
            <v>860</v>
          </cell>
          <cell r="U547">
            <v>18320</v>
          </cell>
          <cell r="V547" t="str">
            <v>OUI</v>
          </cell>
          <cell r="W547">
            <v>0</v>
          </cell>
          <cell r="X547">
            <v>23048.380223999997</v>
          </cell>
          <cell r="Y547">
            <v>7769.2481999999991</v>
          </cell>
          <cell r="Z547">
            <v>3414.7046600000003</v>
          </cell>
          <cell r="AB547">
            <v>1.7784243999999998</v>
          </cell>
          <cell r="AC547">
            <v>1.7264995999999997</v>
          </cell>
          <cell r="AD547">
            <v>3.9705868139534886</v>
          </cell>
          <cell r="AF547">
            <v>7929.76</v>
          </cell>
          <cell r="AG547">
            <v>0.43284716157205244</v>
          </cell>
          <cell r="AI547">
            <v>1.3455772384279474</v>
          </cell>
          <cell r="AJ547">
            <v>1.2936524384279473</v>
          </cell>
          <cell r="AK547">
            <v>3.5377396523814362</v>
          </cell>
        </row>
        <row r="548">
          <cell r="D548" t="str">
            <v>FAE-20-00277</v>
          </cell>
          <cell r="E548" t="str">
            <v>277</v>
          </cell>
          <cell r="F548">
            <v>44137</v>
          </cell>
          <cell r="G548">
            <v>2020</v>
          </cell>
          <cell r="H548" t="str">
            <v>CE2245</v>
          </cell>
          <cell r="I548" t="str">
            <v>HMM EXPORT</v>
          </cell>
          <cell r="J548" t="str">
            <v>TND</v>
          </cell>
          <cell r="K548">
            <v>21664.799999999999</v>
          </cell>
          <cell r="L548">
            <v>1</v>
          </cell>
          <cell r="M548">
            <v>21664.799999999999</v>
          </cell>
          <cell r="N548" t="str">
            <v>OUI</v>
          </cell>
          <cell r="O548" t="str">
            <v>France</v>
          </cell>
          <cell r="P548">
            <v>44147</v>
          </cell>
          <cell r="Q548">
            <v>3600</v>
          </cell>
          <cell r="R548">
            <v>6936</v>
          </cell>
          <cell r="S548">
            <v>1500</v>
          </cell>
          <cell r="T548">
            <v>0</v>
          </cell>
          <cell r="U548">
            <v>12036</v>
          </cell>
          <cell r="V548" t="str">
            <v>OUI</v>
          </cell>
          <cell r="W548">
            <v>6480</v>
          </cell>
          <cell r="X548">
            <v>12484.8</v>
          </cell>
          <cell r="Y548">
            <v>2700</v>
          </cell>
          <cell r="Z548">
            <v>0</v>
          </cell>
          <cell r="AA548">
            <v>1.8</v>
          </cell>
          <cell r="AB548">
            <v>1.7999999999999998</v>
          </cell>
          <cell r="AC548">
            <v>1.8</v>
          </cell>
          <cell r="AF548">
            <v>0</v>
          </cell>
          <cell r="AG548">
            <v>0</v>
          </cell>
          <cell r="AH548">
            <v>1.8</v>
          </cell>
          <cell r="AI548">
            <v>1.7999999999999998</v>
          </cell>
          <cell r="AJ548">
            <v>1.8</v>
          </cell>
          <cell r="AK548">
            <v>0</v>
          </cell>
        </row>
        <row r="549">
          <cell r="D549" t="str">
            <v>FAE-20-00278</v>
          </cell>
          <cell r="E549" t="str">
            <v>278</v>
          </cell>
          <cell r="F549">
            <v>44137</v>
          </cell>
          <cell r="G549">
            <v>2020</v>
          </cell>
          <cell r="H549" t="str">
            <v>CE2222</v>
          </cell>
          <cell r="I549" t="str">
            <v>ABOURA FOODS</v>
          </cell>
          <cell r="J549" t="str">
            <v>USD</v>
          </cell>
          <cell r="K549">
            <v>51578.966</v>
          </cell>
          <cell r="L549">
            <v>2.7603</v>
          </cell>
          <cell r="M549">
            <v>18686.000072455892</v>
          </cell>
          <cell r="N549" t="str">
            <v>OUI</v>
          </cell>
          <cell r="O549" t="str">
            <v>Jordanie</v>
          </cell>
          <cell r="P549">
            <v>44144</v>
          </cell>
          <cell r="Q549">
            <v>7500</v>
          </cell>
          <cell r="R549">
            <v>13440</v>
          </cell>
          <cell r="S549">
            <v>1920</v>
          </cell>
          <cell r="T549">
            <v>1500</v>
          </cell>
          <cell r="U549">
            <v>24360</v>
          </cell>
          <cell r="V549" t="str">
            <v>OUI</v>
          </cell>
          <cell r="W549">
            <v>15013.380480295566</v>
          </cell>
          <cell r="X549">
            <v>26903.977820689652</v>
          </cell>
          <cell r="Y549">
            <v>3843.4254029556641</v>
          </cell>
          <cell r="Z549">
            <v>5818.1820960591131</v>
          </cell>
          <cell r="AA549">
            <v>2.0017840640394087</v>
          </cell>
          <cell r="AB549">
            <v>2.0017840640394087</v>
          </cell>
          <cell r="AC549">
            <v>2.0017840640394082</v>
          </cell>
          <cell r="AD549">
            <v>3.8787880640394086</v>
          </cell>
          <cell r="AF549">
            <v>5628.7020000000002</v>
          </cell>
          <cell r="AG549">
            <v>0.23106330049261084</v>
          </cell>
          <cell r="AH549">
            <v>1.7707207635467979</v>
          </cell>
          <cell r="AI549">
            <v>1.7707207635467979</v>
          </cell>
          <cell r="AJ549">
            <v>1.7707207635467974</v>
          </cell>
          <cell r="AK549">
            <v>3.6477247635467975</v>
          </cell>
        </row>
        <row r="550">
          <cell r="D550" t="str">
            <v>FAE-20-00279</v>
          </cell>
          <cell r="E550" t="str">
            <v>279</v>
          </cell>
          <cell r="F550">
            <v>44137</v>
          </cell>
          <cell r="G550">
            <v>2020</v>
          </cell>
          <cell r="H550" t="str">
            <v>CE2178</v>
          </cell>
          <cell r="I550" t="str">
            <v>ARCADIA</v>
          </cell>
          <cell r="J550" t="str">
            <v>TND</v>
          </cell>
          <cell r="K550">
            <v>26265</v>
          </cell>
          <cell r="L550">
            <v>1</v>
          </cell>
          <cell r="M550">
            <v>26265</v>
          </cell>
          <cell r="N550" t="str">
            <v>OUI</v>
          </cell>
          <cell r="O550" t="str">
            <v>Canada</v>
          </cell>
          <cell r="P550">
            <v>44145</v>
          </cell>
          <cell r="Q550">
            <v>0</v>
          </cell>
          <cell r="R550">
            <v>15360</v>
          </cell>
          <cell r="S550">
            <v>0</v>
          </cell>
          <cell r="T550">
            <v>0</v>
          </cell>
          <cell r="U550">
            <v>15360</v>
          </cell>
          <cell r="V550" t="str">
            <v>OUI</v>
          </cell>
          <cell r="W550">
            <v>0</v>
          </cell>
          <cell r="X550">
            <v>26265.599999999999</v>
          </cell>
          <cell r="Y550">
            <v>0</v>
          </cell>
          <cell r="Z550">
            <v>0</v>
          </cell>
          <cell r="AB550">
            <v>1.71</v>
          </cell>
          <cell r="AF550">
            <v>0</v>
          </cell>
          <cell r="AG550">
            <v>0</v>
          </cell>
          <cell r="AH550">
            <v>0</v>
          </cell>
          <cell r="AI550">
            <v>1.71</v>
          </cell>
          <cell r="AJ550">
            <v>0</v>
          </cell>
          <cell r="AK550">
            <v>0</v>
          </cell>
        </row>
        <row r="551">
          <cell r="D551" t="str">
            <v>FAE-20-00280</v>
          </cell>
          <cell r="E551" t="str">
            <v>280</v>
          </cell>
          <cell r="F551">
            <v>44137</v>
          </cell>
          <cell r="G551">
            <v>2020</v>
          </cell>
          <cell r="H551" t="str">
            <v>CE2239</v>
          </cell>
          <cell r="I551" t="str">
            <v>A LUISI GENERAL TRADING / ALGT</v>
          </cell>
          <cell r="J551" t="str">
            <v>USD</v>
          </cell>
          <cell r="K551">
            <v>51020.281000000003</v>
          </cell>
          <cell r="L551">
            <v>2.7603</v>
          </cell>
          <cell r="M551">
            <v>18483.599971017644</v>
          </cell>
          <cell r="N551" t="str">
            <v>OUI</v>
          </cell>
          <cell r="O551" t="str">
            <v>Dubai</v>
          </cell>
          <cell r="P551">
            <v>44144</v>
          </cell>
          <cell r="Q551">
            <v>1800</v>
          </cell>
          <cell r="R551">
            <v>20160</v>
          </cell>
          <cell r="S551">
            <v>2400</v>
          </cell>
          <cell r="T551">
            <v>0</v>
          </cell>
          <cell r="U551">
            <v>24360</v>
          </cell>
          <cell r="V551" t="str">
            <v>PARTIEL</v>
          </cell>
          <cell r="W551">
            <v>3738.6427832512318</v>
          </cell>
          <cell r="X551">
            <v>42429.275652413788</v>
          </cell>
          <cell r="Y551">
            <v>4852.362644334974</v>
          </cell>
          <cell r="Z551">
            <v>0</v>
          </cell>
          <cell r="AA551">
            <v>2.0770237684729067</v>
          </cell>
          <cell r="AB551">
            <v>2.1046267684729063</v>
          </cell>
          <cell r="AC551">
            <v>2.0218177684729057</v>
          </cell>
          <cell r="AF551">
            <v>4783.0619999999999</v>
          </cell>
          <cell r="AG551">
            <v>0.19634901477832511</v>
          </cell>
          <cell r="AH551">
            <v>1.8806747536945816</v>
          </cell>
          <cell r="AI551">
            <v>1.9082777536945812</v>
          </cell>
          <cell r="AJ551">
            <v>1.8254687536945806</v>
          </cell>
        </row>
        <row r="552">
          <cell r="D552" t="str">
            <v>FAE-20-00281</v>
          </cell>
          <cell r="E552" t="str">
            <v>281</v>
          </cell>
          <cell r="F552">
            <v>44137</v>
          </cell>
          <cell r="G552">
            <v>2020</v>
          </cell>
          <cell r="H552" t="str">
            <v>CE2123</v>
          </cell>
          <cell r="I552" t="str">
            <v>STE AL MAJMOUA MOTTAHIDA</v>
          </cell>
          <cell r="J552" t="str">
            <v>USD</v>
          </cell>
          <cell r="K552">
            <v>208689.85200000001</v>
          </cell>
          <cell r="L552">
            <v>2.7351999999999999</v>
          </cell>
          <cell r="M552">
            <v>76297.840011699343</v>
          </cell>
          <cell r="N552" t="str">
            <v>OUI</v>
          </cell>
          <cell r="O552" t="str">
            <v>Libye</v>
          </cell>
          <cell r="P552">
            <v>44161</v>
          </cell>
          <cell r="Q552">
            <v>0</v>
          </cell>
          <cell r="R552">
            <v>94368</v>
          </cell>
          <cell r="S552">
            <v>27936</v>
          </cell>
          <cell r="T552">
            <v>0</v>
          </cell>
          <cell r="U552">
            <v>122304</v>
          </cell>
          <cell r="V552" t="str">
            <v>OUI</v>
          </cell>
          <cell r="W552">
            <v>0</v>
          </cell>
          <cell r="X552">
            <v>161022.075733551</v>
          </cell>
          <cell r="Y552">
            <v>47667.776234448975</v>
          </cell>
          <cell r="Z552">
            <v>0</v>
          </cell>
          <cell r="AB552">
            <v>1.7063207414965984</v>
          </cell>
          <cell r="AC552">
            <v>1.7063207414965984</v>
          </cell>
          <cell r="AF552">
            <v>18409.858</v>
          </cell>
          <cell r="AG552">
            <v>0.15052539573521717</v>
          </cell>
          <cell r="AI552">
            <v>1.5557953457613811</v>
          </cell>
          <cell r="AJ552">
            <v>1.5557953457613811</v>
          </cell>
        </row>
        <row r="553">
          <cell r="D553" t="str">
            <v>FAE-20-00282</v>
          </cell>
          <cell r="E553" t="str">
            <v>282</v>
          </cell>
          <cell r="F553">
            <v>44137</v>
          </cell>
          <cell r="G553">
            <v>2020</v>
          </cell>
          <cell r="H553" t="str">
            <v>CE2017</v>
          </cell>
          <cell r="I553" t="str">
            <v>SAHEL INTERNATIONAL TRADE</v>
          </cell>
          <cell r="J553" t="str">
            <v>TND</v>
          </cell>
          <cell r="K553">
            <v>142611.84</v>
          </cell>
          <cell r="L553">
            <v>1</v>
          </cell>
          <cell r="M553">
            <v>142611.84</v>
          </cell>
          <cell r="N553" t="str">
            <v>OUI</v>
          </cell>
          <cell r="O553" t="str">
            <v>Burkina Faso</v>
          </cell>
          <cell r="P553">
            <v>44140</v>
          </cell>
          <cell r="Q553">
            <v>88032</v>
          </cell>
          <cell r="R553">
            <v>0</v>
          </cell>
          <cell r="S553">
            <v>0</v>
          </cell>
          <cell r="T553">
            <v>0</v>
          </cell>
          <cell r="U553">
            <v>88032</v>
          </cell>
          <cell r="V553" t="str">
            <v>OUI</v>
          </cell>
          <cell r="W553">
            <v>142611.84</v>
          </cell>
          <cell r="X553">
            <v>0</v>
          </cell>
          <cell r="Y553">
            <v>0</v>
          </cell>
          <cell r="Z553">
            <v>0</v>
          </cell>
          <cell r="AA553">
            <v>1.62</v>
          </cell>
          <cell r="AF553">
            <v>0</v>
          </cell>
          <cell r="AG553">
            <v>0</v>
          </cell>
          <cell r="AH553">
            <v>1.62</v>
          </cell>
          <cell r="AI553">
            <v>0</v>
          </cell>
          <cell r="AJ553">
            <v>0</v>
          </cell>
          <cell r="AK553">
            <v>0</v>
          </cell>
        </row>
        <row r="554">
          <cell r="D554" t="str">
            <v>FAE-20-00283</v>
          </cell>
          <cell r="E554" t="str">
            <v>283</v>
          </cell>
          <cell r="F554">
            <v>44138</v>
          </cell>
          <cell r="G554">
            <v>2020</v>
          </cell>
          <cell r="H554" t="str">
            <v>CE2053</v>
          </cell>
          <cell r="I554" t="str">
            <v>ETS KASSO IMPORT EXPORT</v>
          </cell>
          <cell r="J554" t="str">
            <v>EUR</v>
          </cell>
          <cell r="K554">
            <v>146948.25599999999</v>
          </cell>
          <cell r="L554">
            <v>3.2395999999999998</v>
          </cell>
          <cell r="M554">
            <v>45360</v>
          </cell>
          <cell r="N554" t="str">
            <v>OUI</v>
          </cell>
          <cell r="O554" t="str">
            <v>Niger</v>
          </cell>
          <cell r="P554">
            <v>44141</v>
          </cell>
          <cell r="Q554">
            <v>0</v>
          </cell>
          <cell r="R554">
            <v>0</v>
          </cell>
          <cell r="S554">
            <v>108000</v>
          </cell>
          <cell r="T554">
            <v>0</v>
          </cell>
          <cell r="U554">
            <v>108000</v>
          </cell>
          <cell r="V554" t="str">
            <v>OUI</v>
          </cell>
          <cell r="W554">
            <v>0</v>
          </cell>
          <cell r="X554">
            <v>0</v>
          </cell>
          <cell r="Y554">
            <v>146948.25599999999</v>
          </cell>
          <cell r="Z554">
            <v>0</v>
          </cell>
          <cell r="AC554">
            <v>1.3606319999999998</v>
          </cell>
          <cell r="AF554">
            <v>24203.643</v>
          </cell>
          <cell r="AG554">
            <v>0.22410780555555557</v>
          </cell>
          <cell r="AJ554">
            <v>1.1365241944444442</v>
          </cell>
        </row>
        <row r="555">
          <cell r="D555" t="str">
            <v>FAE-20-00284</v>
          </cell>
          <cell r="E555" t="str">
            <v>284</v>
          </cell>
          <cell r="F555">
            <v>44138</v>
          </cell>
          <cell r="G555">
            <v>2020</v>
          </cell>
          <cell r="H555" t="str">
            <v>CE2053</v>
          </cell>
          <cell r="I555" t="str">
            <v>ETS KASSO IMPORT EXPORT</v>
          </cell>
          <cell r="J555" t="str">
            <v>EUR</v>
          </cell>
          <cell r="K555">
            <v>146948.25599999999</v>
          </cell>
          <cell r="L555">
            <v>3.2395999999999998</v>
          </cell>
          <cell r="M555">
            <v>45360</v>
          </cell>
          <cell r="N555" t="str">
            <v>OUI</v>
          </cell>
          <cell r="O555" t="str">
            <v>Niger</v>
          </cell>
          <cell r="P555">
            <v>44141</v>
          </cell>
          <cell r="Q555">
            <v>0</v>
          </cell>
          <cell r="R555">
            <v>0</v>
          </cell>
          <cell r="S555">
            <v>108000</v>
          </cell>
          <cell r="T555">
            <v>0</v>
          </cell>
          <cell r="U555">
            <v>108000</v>
          </cell>
          <cell r="V555" t="str">
            <v>OUI</v>
          </cell>
          <cell r="W555">
            <v>0</v>
          </cell>
          <cell r="X555">
            <v>0</v>
          </cell>
          <cell r="Y555">
            <v>146948.25599999999</v>
          </cell>
          <cell r="Z555">
            <v>0</v>
          </cell>
          <cell r="AC555">
            <v>1.3606319999999998</v>
          </cell>
          <cell r="AF555">
            <v>24203.643</v>
          </cell>
          <cell r="AG555">
            <v>0.22410780555555557</v>
          </cell>
          <cell r="AJ555">
            <v>1.1365241944444442</v>
          </cell>
        </row>
        <row r="556">
          <cell r="D556" t="str">
            <v>FAE-20-00285</v>
          </cell>
          <cell r="E556" t="str">
            <v>285</v>
          </cell>
          <cell r="F556">
            <v>44138</v>
          </cell>
          <cell r="G556">
            <v>2020</v>
          </cell>
          <cell r="H556" t="str">
            <v>CE2053</v>
          </cell>
          <cell r="I556" t="str">
            <v>ETS KASSO IMPORT EXPORT</v>
          </cell>
          <cell r="J556" t="str">
            <v>EUR</v>
          </cell>
          <cell r="K556">
            <v>147206.80799999999</v>
          </cell>
          <cell r="L556">
            <v>3.2452999999999999</v>
          </cell>
          <cell r="M556">
            <v>45360</v>
          </cell>
          <cell r="N556" t="str">
            <v>OUI</v>
          </cell>
          <cell r="O556" t="str">
            <v>Niger</v>
          </cell>
          <cell r="P556">
            <v>44142</v>
          </cell>
          <cell r="Q556">
            <v>0</v>
          </cell>
          <cell r="R556">
            <v>0</v>
          </cell>
          <cell r="S556">
            <v>108000</v>
          </cell>
          <cell r="T556">
            <v>0</v>
          </cell>
          <cell r="U556">
            <v>108000</v>
          </cell>
          <cell r="V556" t="str">
            <v>OUI</v>
          </cell>
          <cell r="W556">
            <v>0</v>
          </cell>
          <cell r="X556">
            <v>0</v>
          </cell>
          <cell r="Y556">
            <v>147206.80799999996</v>
          </cell>
          <cell r="Z556">
            <v>0</v>
          </cell>
          <cell r="AC556">
            <v>1.3630259999999996</v>
          </cell>
          <cell r="AF556">
            <v>24203.643</v>
          </cell>
          <cell r="AG556">
            <v>0.22410780555555557</v>
          </cell>
          <cell r="AJ556">
            <v>1.138918194444444</v>
          </cell>
        </row>
        <row r="557">
          <cell r="D557" t="str">
            <v>FAE-20-00286</v>
          </cell>
          <cell r="E557" t="str">
            <v>286</v>
          </cell>
          <cell r="F557">
            <v>44138</v>
          </cell>
          <cell r="G557">
            <v>2020</v>
          </cell>
          <cell r="H557" t="str">
            <v>CE2053</v>
          </cell>
          <cell r="I557" t="str">
            <v>ETS KASSO IMPORT EXPORT</v>
          </cell>
          <cell r="J557" t="str">
            <v>EUR</v>
          </cell>
          <cell r="K557">
            <v>147206.80799999999</v>
          </cell>
          <cell r="L557">
            <v>3.2452999999999999</v>
          </cell>
          <cell r="M557">
            <v>45360</v>
          </cell>
          <cell r="N557" t="str">
            <v>OUI</v>
          </cell>
          <cell r="O557" t="str">
            <v>Niger</v>
          </cell>
          <cell r="P557">
            <v>44142</v>
          </cell>
          <cell r="Q557">
            <v>0</v>
          </cell>
          <cell r="R557">
            <v>0</v>
          </cell>
          <cell r="S557">
            <v>108000</v>
          </cell>
          <cell r="T557">
            <v>0</v>
          </cell>
          <cell r="U557">
            <v>108000</v>
          </cell>
          <cell r="V557" t="str">
            <v>OUI</v>
          </cell>
          <cell r="W557">
            <v>0</v>
          </cell>
          <cell r="X557">
            <v>0</v>
          </cell>
          <cell r="Y557">
            <v>147206.80799999996</v>
          </cell>
          <cell r="Z557">
            <v>0</v>
          </cell>
          <cell r="AC557">
            <v>1.3630259999999996</v>
          </cell>
          <cell r="AF557">
            <v>24203.643</v>
          </cell>
          <cell r="AG557">
            <v>0.22410780555555557</v>
          </cell>
          <cell r="AJ557">
            <v>1.138918194444444</v>
          </cell>
        </row>
        <row r="558">
          <cell r="D558" t="str">
            <v>FAE-20-00287</v>
          </cell>
          <cell r="E558" t="str">
            <v>287</v>
          </cell>
          <cell r="F558">
            <v>44138</v>
          </cell>
          <cell r="G558">
            <v>2020</v>
          </cell>
          <cell r="H558" t="str">
            <v>CE2178</v>
          </cell>
          <cell r="I558" t="str">
            <v>ARCADIA</v>
          </cell>
          <cell r="J558" t="str">
            <v>TND</v>
          </cell>
          <cell r="K558">
            <v>44785.279999999999</v>
          </cell>
          <cell r="L558">
            <v>1</v>
          </cell>
          <cell r="M558">
            <v>44785.279999999999</v>
          </cell>
          <cell r="N558" t="str">
            <v>OUI</v>
          </cell>
          <cell r="O558" t="str">
            <v>Canada</v>
          </cell>
          <cell r="P558">
            <v>44146</v>
          </cell>
          <cell r="Q558">
            <v>0</v>
          </cell>
          <cell r="R558">
            <v>14528</v>
          </cell>
          <cell r="S558">
            <v>4800</v>
          </cell>
          <cell r="T558">
            <v>2400</v>
          </cell>
          <cell r="U558">
            <v>21728</v>
          </cell>
          <cell r="V558" t="str">
            <v>OUI</v>
          </cell>
          <cell r="W558">
            <v>0</v>
          </cell>
          <cell r="X558">
            <v>25569.279999999999</v>
          </cell>
          <cell r="Y558">
            <v>8496</v>
          </cell>
          <cell r="Z558">
            <v>10720</v>
          </cell>
          <cell r="AB558">
            <v>1.76</v>
          </cell>
          <cell r="AC558">
            <v>1.77</v>
          </cell>
          <cell r="AD558">
            <v>4.4666666666666668</v>
          </cell>
          <cell r="AF558">
            <v>0</v>
          </cell>
          <cell r="AG558">
            <v>0</v>
          </cell>
          <cell r="AH558">
            <v>0</v>
          </cell>
          <cell r="AI558">
            <v>1.76</v>
          </cell>
          <cell r="AJ558">
            <v>1.77</v>
          </cell>
          <cell r="AK558">
            <v>4.4666666666666668</v>
          </cell>
        </row>
        <row r="559">
          <cell r="D559" t="str">
            <v>FAE-20-00288</v>
          </cell>
          <cell r="E559" t="str">
            <v>288</v>
          </cell>
          <cell r="F559">
            <v>44139</v>
          </cell>
          <cell r="G559">
            <v>2020</v>
          </cell>
          <cell r="H559" t="str">
            <v>CE2017</v>
          </cell>
          <cell r="I559" t="str">
            <v>SAHEL INTERNATIONAL TRADE</v>
          </cell>
          <cell r="J559" t="str">
            <v>TND</v>
          </cell>
          <cell r="K559">
            <v>65570</v>
          </cell>
          <cell r="L559">
            <v>1</v>
          </cell>
          <cell r="M559">
            <v>65570</v>
          </cell>
          <cell r="N559" t="str">
            <v>OUI</v>
          </cell>
          <cell r="O559" t="str">
            <v>Togo</v>
          </cell>
          <cell r="P559">
            <v>44146</v>
          </cell>
          <cell r="Q559">
            <v>41500</v>
          </cell>
          <cell r="R559">
            <v>0</v>
          </cell>
          <cell r="S559">
            <v>0</v>
          </cell>
          <cell r="T559">
            <v>0</v>
          </cell>
          <cell r="U559">
            <v>41500</v>
          </cell>
          <cell r="V559" t="str">
            <v>OUI</v>
          </cell>
          <cell r="W559">
            <v>65570</v>
          </cell>
          <cell r="X559">
            <v>0</v>
          </cell>
          <cell r="Y559">
            <v>0</v>
          </cell>
          <cell r="Z559">
            <v>0</v>
          </cell>
          <cell r="AA559">
            <v>1.58</v>
          </cell>
          <cell r="AF559">
            <v>0</v>
          </cell>
          <cell r="AG559">
            <v>0</v>
          </cell>
          <cell r="AH559">
            <v>1.58</v>
          </cell>
          <cell r="AI559">
            <v>0</v>
          </cell>
          <cell r="AJ559">
            <v>0</v>
          </cell>
          <cell r="AK559">
            <v>0</v>
          </cell>
        </row>
        <row r="560">
          <cell r="D560" t="str">
            <v>FAE-20-00289</v>
          </cell>
          <cell r="E560" t="str">
            <v>289</v>
          </cell>
          <cell r="F560">
            <v>44147</v>
          </cell>
          <cell r="G560">
            <v>2020</v>
          </cell>
          <cell r="H560" t="str">
            <v>CE2137</v>
          </cell>
          <cell r="I560" t="str">
            <v>TUNISIAN AFRICAN BUSINESS</v>
          </cell>
          <cell r="J560" t="str">
            <v>TND</v>
          </cell>
          <cell r="K560">
            <v>435240</v>
          </cell>
          <cell r="L560">
            <v>1</v>
          </cell>
          <cell r="M560">
            <v>435240</v>
          </cell>
          <cell r="N560" t="str">
            <v>OUI</v>
          </cell>
          <cell r="O560" t="str">
            <v>Sénégal</v>
          </cell>
          <cell r="P560">
            <v>44161</v>
          </cell>
          <cell r="Q560">
            <v>0</v>
          </cell>
          <cell r="R560">
            <v>0</v>
          </cell>
          <cell r="S560">
            <v>312000</v>
          </cell>
          <cell r="T560">
            <v>0</v>
          </cell>
          <cell r="U560">
            <v>312000</v>
          </cell>
          <cell r="V560" t="str">
            <v>OUI</v>
          </cell>
          <cell r="W560">
            <v>0</v>
          </cell>
          <cell r="X560">
            <v>0</v>
          </cell>
          <cell r="Y560">
            <v>435240</v>
          </cell>
          <cell r="Z560">
            <v>0</v>
          </cell>
          <cell r="AC560">
            <v>1.395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1.395</v>
          </cell>
          <cell r="AK560">
            <v>0</v>
          </cell>
        </row>
        <row r="561">
          <cell r="D561" t="str">
            <v>FAE-20-00290</v>
          </cell>
          <cell r="E561" t="str">
            <v>290</v>
          </cell>
          <cell r="F561">
            <v>44147</v>
          </cell>
          <cell r="G561">
            <v>2020</v>
          </cell>
          <cell r="H561" t="str">
            <v>CE2001</v>
          </cell>
          <cell r="I561" t="str">
            <v>STE DE COMMERCE INTERNATIONAL</v>
          </cell>
          <cell r="J561" t="str">
            <v>TND</v>
          </cell>
          <cell r="K561">
            <v>364000</v>
          </cell>
          <cell r="L561">
            <v>1</v>
          </cell>
          <cell r="M561">
            <v>364000</v>
          </cell>
          <cell r="N561" t="str">
            <v>OUI</v>
          </cell>
          <cell r="O561" t="str">
            <v>Niger</v>
          </cell>
          <cell r="P561">
            <v>44154</v>
          </cell>
          <cell r="Q561">
            <v>0</v>
          </cell>
          <cell r="R561">
            <v>0</v>
          </cell>
          <cell r="S561">
            <v>280000</v>
          </cell>
          <cell r="T561">
            <v>0</v>
          </cell>
          <cell r="U561">
            <v>280000</v>
          </cell>
          <cell r="V561" t="str">
            <v>OUI</v>
          </cell>
          <cell r="W561">
            <v>0</v>
          </cell>
          <cell r="X561">
            <v>0</v>
          </cell>
          <cell r="Y561">
            <v>364000</v>
          </cell>
          <cell r="Z561">
            <v>0</v>
          </cell>
          <cell r="AC561">
            <v>1.3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1.3</v>
          </cell>
          <cell r="AK561">
            <v>0</v>
          </cell>
        </row>
        <row r="562">
          <cell r="D562" t="str">
            <v>FAE-20-00291</v>
          </cell>
          <cell r="E562" t="str">
            <v>291</v>
          </cell>
          <cell r="F562">
            <v>44147</v>
          </cell>
          <cell r="G562">
            <v>2020</v>
          </cell>
          <cell r="H562" t="str">
            <v>CE2017</v>
          </cell>
          <cell r="I562" t="str">
            <v>SAHEL INTERNATIONAL TRADE</v>
          </cell>
          <cell r="J562" t="str">
            <v>TND</v>
          </cell>
          <cell r="K562">
            <v>70848</v>
          </cell>
          <cell r="L562">
            <v>1</v>
          </cell>
          <cell r="M562">
            <v>70848</v>
          </cell>
          <cell r="N562" t="str">
            <v>OUI</v>
          </cell>
          <cell r="O562" t="str">
            <v>Togo</v>
          </cell>
          <cell r="P562">
            <v>44159</v>
          </cell>
          <cell r="Q562">
            <v>43200</v>
          </cell>
          <cell r="R562">
            <v>0</v>
          </cell>
          <cell r="S562">
            <v>0</v>
          </cell>
          <cell r="T562">
            <v>0</v>
          </cell>
          <cell r="U562">
            <v>43200</v>
          </cell>
          <cell r="V562" t="str">
            <v>OUI</v>
          </cell>
          <cell r="W562">
            <v>70848</v>
          </cell>
          <cell r="X562">
            <v>0</v>
          </cell>
          <cell r="Y562">
            <v>0</v>
          </cell>
          <cell r="Z562">
            <v>0</v>
          </cell>
          <cell r="AA562">
            <v>1.64</v>
          </cell>
          <cell r="AF562">
            <v>0</v>
          </cell>
          <cell r="AG562">
            <v>0</v>
          </cell>
          <cell r="AH562">
            <v>1.64</v>
          </cell>
          <cell r="AI562">
            <v>0</v>
          </cell>
          <cell r="AJ562">
            <v>0</v>
          </cell>
          <cell r="AK562">
            <v>0</v>
          </cell>
        </row>
        <row r="563">
          <cell r="D563" t="str">
            <v>FAE-20-00292</v>
          </cell>
          <cell r="E563" t="str">
            <v>292</v>
          </cell>
          <cell r="F563">
            <v>44147</v>
          </cell>
          <cell r="G563">
            <v>2020</v>
          </cell>
          <cell r="H563" t="str">
            <v>CE2017</v>
          </cell>
          <cell r="I563" t="str">
            <v>SAHEL INTERNATIONAL TRADE</v>
          </cell>
          <cell r="J563" t="str">
            <v>TND</v>
          </cell>
          <cell r="K563">
            <v>70089.2</v>
          </cell>
          <cell r="L563">
            <v>1</v>
          </cell>
          <cell r="M563">
            <v>70089.2</v>
          </cell>
          <cell r="N563" t="str">
            <v>OUI</v>
          </cell>
          <cell r="O563" t="str">
            <v>Togo</v>
          </cell>
          <cell r="P563">
            <v>44159</v>
          </cell>
          <cell r="Q563">
            <v>43060</v>
          </cell>
          <cell r="R563">
            <v>0</v>
          </cell>
          <cell r="S563">
            <v>0</v>
          </cell>
          <cell r="T563">
            <v>0</v>
          </cell>
          <cell r="U563">
            <v>43060</v>
          </cell>
          <cell r="V563" t="str">
            <v>OUI</v>
          </cell>
          <cell r="W563">
            <v>70089.2</v>
          </cell>
          <cell r="X563">
            <v>0</v>
          </cell>
          <cell r="Y563">
            <v>0</v>
          </cell>
          <cell r="Z563">
            <v>0</v>
          </cell>
          <cell r="AA563">
            <v>1.6277101718532281</v>
          </cell>
          <cell r="AF563">
            <v>0</v>
          </cell>
          <cell r="AG563">
            <v>0</v>
          </cell>
          <cell r="AH563">
            <v>1.6277101718532281</v>
          </cell>
          <cell r="AI563">
            <v>0</v>
          </cell>
          <cell r="AJ563">
            <v>0</v>
          </cell>
          <cell r="AK563">
            <v>0</v>
          </cell>
        </row>
        <row r="564">
          <cell r="D564" t="str">
            <v>FAE-20-00293</v>
          </cell>
          <cell r="E564" t="str">
            <v>293</v>
          </cell>
          <cell r="F564">
            <v>44147</v>
          </cell>
          <cell r="G564">
            <v>2020</v>
          </cell>
          <cell r="H564" t="str">
            <v>CE2208</v>
          </cell>
          <cell r="I564" t="str">
            <v>STE MIDCOM INTERNATIONAL</v>
          </cell>
          <cell r="J564" t="str">
            <v>TND</v>
          </cell>
          <cell r="K564">
            <v>29952</v>
          </cell>
          <cell r="L564">
            <v>1</v>
          </cell>
          <cell r="M564">
            <v>29952</v>
          </cell>
          <cell r="N564" t="str">
            <v>OUI</v>
          </cell>
          <cell r="O564" t="str">
            <v>Guinee Bissau</v>
          </cell>
          <cell r="P564">
            <v>44158</v>
          </cell>
          <cell r="Q564">
            <v>19200</v>
          </cell>
          <cell r="R564">
            <v>0</v>
          </cell>
          <cell r="S564">
            <v>0</v>
          </cell>
          <cell r="T564">
            <v>0</v>
          </cell>
          <cell r="U564">
            <v>19200</v>
          </cell>
          <cell r="V564" t="str">
            <v>OUI</v>
          </cell>
          <cell r="W564">
            <v>29952</v>
          </cell>
          <cell r="X564">
            <v>0</v>
          </cell>
          <cell r="Y564">
            <v>0</v>
          </cell>
          <cell r="Z564">
            <v>0</v>
          </cell>
          <cell r="AA564">
            <v>1.56</v>
          </cell>
          <cell r="AF564">
            <v>0</v>
          </cell>
          <cell r="AG564">
            <v>0</v>
          </cell>
          <cell r="AH564">
            <v>1.56</v>
          </cell>
          <cell r="AI564">
            <v>0</v>
          </cell>
          <cell r="AJ564">
            <v>0</v>
          </cell>
          <cell r="AK564">
            <v>0</v>
          </cell>
        </row>
        <row r="565">
          <cell r="D565" t="str">
            <v>FAE-20-00294</v>
          </cell>
          <cell r="E565" t="str">
            <v>294</v>
          </cell>
          <cell r="F565">
            <v>44147</v>
          </cell>
          <cell r="G565">
            <v>2020</v>
          </cell>
          <cell r="H565" t="str">
            <v>CE2149</v>
          </cell>
          <cell r="I565" t="str">
            <v>DAVIS TRADING CO LTD</v>
          </cell>
          <cell r="J565" t="str">
            <v>USD</v>
          </cell>
          <cell r="K565">
            <v>51716.093000000001</v>
          </cell>
          <cell r="L565">
            <v>2.7515000000000001</v>
          </cell>
          <cell r="M565">
            <v>18795.59985462475</v>
          </cell>
          <cell r="N565" t="str">
            <v>OUI</v>
          </cell>
          <cell r="O565" t="str">
            <v>New Zealand</v>
          </cell>
          <cell r="P565">
            <v>44158</v>
          </cell>
          <cell r="Q565">
            <v>0</v>
          </cell>
          <cell r="R565">
            <v>15480</v>
          </cell>
          <cell r="S565">
            <v>0</v>
          </cell>
          <cell r="T565">
            <v>0</v>
          </cell>
          <cell r="U565">
            <v>15480</v>
          </cell>
          <cell r="V565" t="str">
            <v>OUI</v>
          </cell>
          <cell r="W565">
            <v>0</v>
          </cell>
          <cell r="X565">
            <v>51716.093399999991</v>
          </cell>
          <cell r="Y565">
            <v>0</v>
          </cell>
          <cell r="Z565">
            <v>0</v>
          </cell>
          <cell r="AB565">
            <v>3.3408329069767437</v>
          </cell>
          <cell r="AF565">
            <v>1783.89</v>
          </cell>
          <cell r="AG565">
            <v>0.11523837209302326</v>
          </cell>
          <cell r="AI565">
            <v>3.2255945348837205</v>
          </cell>
          <cell r="AJ565">
            <v>0</v>
          </cell>
          <cell r="AK565">
            <v>0</v>
          </cell>
        </row>
        <row r="566">
          <cell r="D566" t="str">
            <v>FAE-20-00295</v>
          </cell>
          <cell r="E566" t="str">
            <v>295</v>
          </cell>
          <cell r="F566">
            <v>44153</v>
          </cell>
          <cell r="G566">
            <v>2020</v>
          </cell>
          <cell r="H566" t="str">
            <v>CE2178</v>
          </cell>
          <cell r="I566" t="str">
            <v>ARCADIA</v>
          </cell>
          <cell r="J566" t="str">
            <v>TND</v>
          </cell>
          <cell r="K566">
            <v>33900</v>
          </cell>
          <cell r="L566">
            <v>1</v>
          </cell>
          <cell r="M566">
            <v>33900</v>
          </cell>
          <cell r="N566" t="str">
            <v>OUI</v>
          </cell>
          <cell r="O566" t="str">
            <v>Angleterre</v>
          </cell>
          <cell r="P566">
            <v>44158</v>
          </cell>
          <cell r="Q566">
            <v>0</v>
          </cell>
          <cell r="R566">
            <v>20000</v>
          </cell>
          <cell r="S566">
            <v>0</v>
          </cell>
          <cell r="T566">
            <v>0</v>
          </cell>
          <cell r="U566">
            <v>20000</v>
          </cell>
          <cell r="V566" t="str">
            <v>OUI</v>
          </cell>
          <cell r="W566">
            <v>0</v>
          </cell>
          <cell r="X566">
            <v>33900</v>
          </cell>
          <cell r="Y566">
            <v>0</v>
          </cell>
          <cell r="Z566">
            <v>0</v>
          </cell>
          <cell r="AB566">
            <v>1.6950000000000001</v>
          </cell>
          <cell r="AF566">
            <v>0</v>
          </cell>
          <cell r="AG566">
            <v>0</v>
          </cell>
          <cell r="AH566">
            <v>0</v>
          </cell>
          <cell r="AI566">
            <v>1.6950000000000001</v>
          </cell>
          <cell r="AJ566">
            <v>0</v>
          </cell>
          <cell r="AK566">
            <v>0</v>
          </cell>
        </row>
        <row r="567">
          <cell r="D567" t="str">
            <v>FAE-20-00296</v>
          </cell>
          <cell r="E567" t="str">
            <v>296</v>
          </cell>
          <cell r="F567">
            <v>44153</v>
          </cell>
          <cell r="G567">
            <v>2020</v>
          </cell>
          <cell r="H567" t="str">
            <v>CE2017</v>
          </cell>
          <cell r="I567" t="str">
            <v>SAHEL INTERNATIONAL TRADE</v>
          </cell>
          <cell r="J567" t="str">
            <v>TND</v>
          </cell>
          <cell r="K567">
            <v>32064</v>
          </cell>
          <cell r="L567">
            <v>1</v>
          </cell>
          <cell r="M567">
            <v>32064</v>
          </cell>
          <cell r="N567" t="str">
            <v>OUI</v>
          </cell>
          <cell r="O567" t="str">
            <v>Burkina Faso</v>
          </cell>
          <cell r="P567">
            <v>44159</v>
          </cell>
          <cell r="Q567">
            <v>19200</v>
          </cell>
          <cell r="R567">
            <v>0</v>
          </cell>
          <cell r="S567">
            <v>0</v>
          </cell>
          <cell r="T567">
            <v>0</v>
          </cell>
          <cell r="U567">
            <v>19200</v>
          </cell>
          <cell r="V567" t="str">
            <v>OUI</v>
          </cell>
          <cell r="W567">
            <v>32064</v>
          </cell>
          <cell r="X567">
            <v>0</v>
          </cell>
          <cell r="Y567">
            <v>0</v>
          </cell>
          <cell r="Z567">
            <v>0</v>
          </cell>
          <cell r="AA567">
            <v>1.67</v>
          </cell>
          <cell r="AF567">
            <v>0</v>
          </cell>
          <cell r="AG567">
            <v>0</v>
          </cell>
          <cell r="AH567">
            <v>1.67</v>
          </cell>
          <cell r="AI567">
            <v>0</v>
          </cell>
          <cell r="AJ567">
            <v>0</v>
          </cell>
          <cell r="AK567">
            <v>0</v>
          </cell>
        </row>
        <row r="568">
          <cell r="D568" t="str">
            <v>FAE-20-00297</v>
          </cell>
          <cell r="E568" t="str">
            <v>297</v>
          </cell>
          <cell r="F568">
            <v>44154</v>
          </cell>
          <cell r="G568">
            <v>2020</v>
          </cell>
          <cell r="H568" t="str">
            <v>CE2178</v>
          </cell>
          <cell r="I568" t="str">
            <v>ARCADIA</v>
          </cell>
          <cell r="J568" t="str">
            <v>TND</v>
          </cell>
          <cell r="K568">
            <v>69700</v>
          </cell>
          <cell r="L568">
            <v>1</v>
          </cell>
          <cell r="M568">
            <v>69700</v>
          </cell>
          <cell r="N568" t="str">
            <v>OUI</v>
          </cell>
          <cell r="O568" t="str">
            <v>Pologne</v>
          </cell>
          <cell r="P568">
            <v>44174</v>
          </cell>
          <cell r="Q568">
            <v>0</v>
          </cell>
          <cell r="R568">
            <v>41000</v>
          </cell>
          <cell r="S568">
            <v>0</v>
          </cell>
          <cell r="T568">
            <v>0</v>
          </cell>
          <cell r="U568">
            <v>41000</v>
          </cell>
          <cell r="V568" t="str">
            <v>OUI</v>
          </cell>
          <cell r="W568">
            <v>0</v>
          </cell>
          <cell r="X568">
            <v>69700</v>
          </cell>
          <cell r="Y568">
            <v>0</v>
          </cell>
          <cell r="Z568">
            <v>0</v>
          </cell>
          <cell r="AB568">
            <v>1.7</v>
          </cell>
          <cell r="AF568">
            <v>0</v>
          </cell>
          <cell r="AG568">
            <v>0</v>
          </cell>
          <cell r="AH568">
            <v>0</v>
          </cell>
          <cell r="AI568">
            <v>1.7</v>
          </cell>
          <cell r="AJ568">
            <v>0</v>
          </cell>
          <cell r="AK568">
            <v>0</v>
          </cell>
        </row>
        <row r="569">
          <cell r="D569" t="str">
            <v>FAE-20-00298</v>
          </cell>
          <cell r="E569" t="str">
            <v>298</v>
          </cell>
          <cell r="F569">
            <v>44154</v>
          </cell>
          <cell r="G569">
            <v>2020</v>
          </cell>
          <cell r="H569" t="str">
            <v>CE2154</v>
          </cell>
          <cell r="I569" t="str">
            <v>SODIFRAM SAS</v>
          </cell>
          <cell r="J569" t="str">
            <v>EUR</v>
          </cell>
          <cell r="K569">
            <v>53288.908000000003</v>
          </cell>
          <cell r="L569">
            <v>3.2600500000000001</v>
          </cell>
          <cell r="M569">
            <v>16346.040091409641</v>
          </cell>
          <cell r="N569" t="str">
            <v>OUI</v>
          </cell>
          <cell r="O569" t="str">
            <v>Mayotte</v>
          </cell>
          <cell r="P569">
            <v>44163</v>
          </cell>
          <cell r="Q569">
            <v>0</v>
          </cell>
          <cell r="R569">
            <v>20388</v>
          </cell>
          <cell r="S569">
            <v>6948</v>
          </cell>
          <cell r="T569">
            <v>0</v>
          </cell>
          <cell r="U569">
            <v>27336</v>
          </cell>
          <cell r="V569" t="str">
            <v>OUI</v>
          </cell>
          <cell r="W569">
            <v>0</v>
          </cell>
          <cell r="X569">
            <v>39862.616803453901</v>
          </cell>
          <cell r="Y569">
            <v>13426.290898546093</v>
          </cell>
          <cell r="Z569">
            <v>0</v>
          </cell>
          <cell r="AB569">
            <v>1.9551999609306405</v>
          </cell>
          <cell r="AC569">
            <v>1.932396502381418</v>
          </cell>
          <cell r="AF569">
            <v>11003</v>
          </cell>
          <cell r="AG569">
            <v>0.40250951126719342</v>
          </cell>
          <cell r="AI569">
            <v>1.552690449663447</v>
          </cell>
          <cell r="AJ569">
            <v>1.5298869911142245</v>
          </cell>
        </row>
        <row r="570">
          <cell r="D570" t="str">
            <v>FAE-20-00299</v>
          </cell>
          <cell r="E570" t="str">
            <v>299</v>
          </cell>
          <cell r="F570">
            <v>44154</v>
          </cell>
          <cell r="G570">
            <v>2020</v>
          </cell>
          <cell r="H570" t="str">
            <v>CE2001</v>
          </cell>
          <cell r="I570" t="str">
            <v>STE DE COMMERCE INTERNATIONAL</v>
          </cell>
          <cell r="J570" t="str">
            <v>TND</v>
          </cell>
          <cell r="K570">
            <v>245424</v>
          </cell>
          <cell r="L570">
            <v>1</v>
          </cell>
          <cell r="M570">
            <v>245424</v>
          </cell>
          <cell r="N570" t="str">
            <v>OUI</v>
          </cell>
          <cell r="O570" t="str">
            <v>Niger</v>
          </cell>
          <cell r="P570">
            <v>44163</v>
          </cell>
          <cell r="Q570">
            <v>0</v>
          </cell>
          <cell r="R570">
            <v>73400</v>
          </cell>
          <cell r="S570">
            <v>112000</v>
          </cell>
          <cell r="T570">
            <v>0</v>
          </cell>
          <cell r="U570">
            <v>185400</v>
          </cell>
          <cell r="V570" t="str">
            <v>OUI</v>
          </cell>
          <cell r="W570">
            <v>0</v>
          </cell>
          <cell r="X570">
            <v>99824</v>
          </cell>
          <cell r="Y570">
            <v>145600</v>
          </cell>
          <cell r="Z570">
            <v>0</v>
          </cell>
          <cell r="AB570">
            <v>1.36</v>
          </cell>
          <cell r="AC570">
            <v>1.3</v>
          </cell>
          <cell r="AF570">
            <v>0</v>
          </cell>
          <cell r="AG570">
            <v>0</v>
          </cell>
          <cell r="AH570">
            <v>0</v>
          </cell>
          <cell r="AI570">
            <v>1.36</v>
          </cell>
          <cell r="AJ570">
            <v>1.3</v>
          </cell>
          <cell r="AK570">
            <v>0</v>
          </cell>
        </row>
        <row r="571">
          <cell r="D571" t="str">
            <v>FAE-20-00300</v>
          </cell>
          <cell r="E571" t="str">
            <v>300</v>
          </cell>
          <cell r="F571">
            <v>44154</v>
          </cell>
          <cell r="G571">
            <v>2020</v>
          </cell>
          <cell r="H571" t="str">
            <v>CE2017</v>
          </cell>
          <cell r="I571" t="str">
            <v>SAHEL INTERNATIONAL TRADE</v>
          </cell>
          <cell r="J571" t="str">
            <v>TND</v>
          </cell>
          <cell r="K571">
            <v>255840</v>
          </cell>
          <cell r="L571">
            <v>1</v>
          </cell>
          <cell r="M571">
            <v>255840</v>
          </cell>
          <cell r="N571" t="str">
            <v>OUI</v>
          </cell>
          <cell r="O571" t="str">
            <v>Niger</v>
          </cell>
          <cell r="P571">
            <v>44160</v>
          </cell>
          <cell r="Q571">
            <v>0</v>
          </cell>
          <cell r="R571">
            <v>196800</v>
          </cell>
          <cell r="S571">
            <v>0</v>
          </cell>
          <cell r="T571">
            <v>0</v>
          </cell>
          <cell r="U571">
            <v>196800</v>
          </cell>
          <cell r="V571" t="str">
            <v>OUI</v>
          </cell>
          <cell r="W571">
            <v>0</v>
          </cell>
          <cell r="X571">
            <v>255840</v>
          </cell>
          <cell r="Y571">
            <v>0</v>
          </cell>
          <cell r="Z571">
            <v>0</v>
          </cell>
          <cell r="AB571">
            <v>1.3</v>
          </cell>
          <cell r="AF571">
            <v>0</v>
          </cell>
          <cell r="AG571">
            <v>0</v>
          </cell>
          <cell r="AH571">
            <v>0</v>
          </cell>
          <cell r="AI571">
            <v>1.3</v>
          </cell>
          <cell r="AJ571">
            <v>0</v>
          </cell>
          <cell r="AK571">
            <v>0</v>
          </cell>
        </row>
        <row r="572">
          <cell r="D572" t="str">
            <v>FAE-20-00301</v>
          </cell>
          <cell r="E572" t="str">
            <v>301</v>
          </cell>
          <cell r="F572">
            <v>44154</v>
          </cell>
          <cell r="G572">
            <v>2020</v>
          </cell>
          <cell r="H572" t="str">
            <v>CE2244</v>
          </cell>
          <cell r="I572" t="str">
            <v>MBCD RUNGIS</v>
          </cell>
          <cell r="J572" t="str">
            <v>EUR</v>
          </cell>
          <cell r="K572">
            <v>50183.383999999998</v>
          </cell>
          <cell r="L572">
            <v>3.2600500000000001</v>
          </cell>
          <cell r="M572">
            <v>15393.439977914448</v>
          </cell>
          <cell r="N572" t="str">
            <v>OUI</v>
          </cell>
          <cell r="O572" t="str">
            <v>France</v>
          </cell>
          <cell r="P572">
            <v>44170</v>
          </cell>
          <cell r="Q572">
            <v>0</v>
          </cell>
          <cell r="R572">
            <v>12528</v>
          </cell>
          <cell r="S572">
            <v>10500</v>
          </cell>
          <cell r="T572">
            <v>1840</v>
          </cell>
          <cell r="U572">
            <v>24868</v>
          </cell>
          <cell r="V572" t="str">
            <v>OUI</v>
          </cell>
          <cell r="W572">
            <v>0</v>
          </cell>
          <cell r="X572">
            <v>22667.258052000005</v>
          </cell>
          <cell r="Y572">
            <v>18484.483500000002</v>
          </cell>
          <cell r="Z572">
            <v>9031.6425199999994</v>
          </cell>
          <cell r="AB572">
            <v>1.8093277500000005</v>
          </cell>
          <cell r="AC572">
            <v>1.7604270000000002</v>
          </cell>
          <cell r="AD572">
            <v>4.9085013695652169</v>
          </cell>
          <cell r="AF572">
            <v>550</v>
          </cell>
          <cell r="AG572">
            <v>2.2116776580344218E-2</v>
          </cell>
          <cell r="AI572">
            <v>1.7872109734196562</v>
          </cell>
          <cell r="AJ572">
            <v>1.7383102234196559</v>
          </cell>
          <cell r="AK572">
            <v>4.8863845929848724</v>
          </cell>
        </row>
        <row r="573">
          <cell r="D573" t="str">
            <v>FAE-20-00302</v>
          </cell>
          <cell r="E573" t="str">
            <v>302</v>
          </cell>
          <cell r="F573">
            <v>44155</v>
          </cell>
          <cell r="G573">
            <v>2020</v>
          </cell>
          <cell r="H573" t="str">
            <v>CE2017</v>
          </cell>
          <cell r="I573" t="str">
            <v>SAHEL INTERNATIONAL TRADE</v>
          </cell>
          <cell r="J573" t="str">
            <v>TND</v>
          </cell>
          <cell r="K573">
            <v>30872</v>
          </cell>
          <cell r="L573">
            <v>1</v>
          </cell>
          <cell r="M573">
            <v>30872</v>
          </cell>
          <cell r="N573" t="str">
            <v>OUI</v>
          </cell>
          <cell r="O573" t="str">
            <v>Ukraine</v>
          </cell>
          <cell r="P573">
            <v>44165</v>
          </cell>
          <cell r="Q573">
            <v>17975</v>
          </cell>
          <cell r="R573">
            <v>0</v>
          </cell>
          <cell r="S573">
            <v>0</v>
          </cell>
          <cell r="T573">
            <v>0</v>
          </cell>
          <cell r="U573">
            <v>17975</v>
          </cell>
          <cell r="V573" t="str">
            <v>OUI</v>
          </cell>
          <cell r="W573">
            <v>30872</v>
          </cell>
          <cell r="X573">
            <v>0</v>
          </cell>
          <cell r="Y573">
            <v>0</v>
          </cell>
          <cell r="Z573">
            <v>0</v>
          </cell>
          <cell r="AA573">
            <v>1.7174965229485397</v>
          </cell>
          <cell r="AF573">
            <v>0</v>
          </cell>
          <cell r="AG573">
            <v>0</v>
          </cell>
          <cell r="AH573">
            <v>1.7174965229485397</v>
          </cell>
          <cell r="AI573">
            <v>0</v>
          </cell>
          <cell r="AJ573">
            <v>0</v>
          </cell>
          <cell r="AK573">
            <v>0</v>
          </cell>
        </row>
        <row r="574">
          <cell r="D574" t="str">
            <v>FAE-20-00303</v>
          </cell>
          <cell r="E574" t="str">
            <v>303</v>
          </cell>
          <cell r="F574">
            <v>44155</v>
          </cell>
          <cell r="G574">
            <v>2020</v>
          </cell>
          <cell r="H574" t="str">
            <v>CE2001</v>
          </cell>
          <cell r="I574" t="str">
            <v>STE DE COMMERCE INTERNATIONAL</v>
          </cell>
          <cell r="J574" t="str">
            <v>TND</v>
          </cell>
          <cell r="K574">
            <v>76180</v>
          </cell>
          <cell r="L574">
            <v>1</v>
          </cell>
          <cell r="M574">
            <v>76180</v>
          </cell>
          <cell r="N574" t="str">
            <v>OUI</v>
          </cell>
          <cell r="O574" t="str">
            <v>Guinee Equatoriale</v>
          </cell>
          <cell r="P574">
            <v>44160</v>
          </cell>
          <cell r="Q574">
            <v>0</v>
          </cell>
          <cell r="R574">
            <v>0</v>
          </cell>
          <cell r="S574">
            <v>52000</v>
          </cell>
          <cell r="T574">
            <v>0</v>
          </cell>
          <cell r="U574">
            <v>52000</v>
          </cell>
          <cell r="V574" t="str">
            <v>OUI</v>
          </cell>
          <cell r="W574">
            <v>0</v>
          </cell>
          <cell r="X574">
            <v>0</v>
          </cell>
          <cell r="Y574">
            <v>76180</v>
          </cell>
          <cell r="Z574">
            <v>0</v>
          </cell>
          <cell r="AC574">
            <v>1.4650000000000001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1.4650000000000001</v>
          </cell>
          <cell r="AK574">
            <v>0</v>
          </cell>
        </row>
        <row r="575">
          <cell r="D575" t="str">
            <v>FAE-20-00304</v>
          </cell>
          <cell r="E575" t="str">
            <v>304</v>
          </cell>
          <cell r="F575">
            <v>44162</v>
          </cell>
          <cell r="G575">
            <v>2020</v>
          </cell>
          <cell r="H575" t="str">
            <v>CE2017</v>
          </cell>
          <cell r="I575" t="str">
            <v>SAHEL INTERNATIONAL TRADE</v>
          </cell>
          <cell r="J575" t="str">
            <v>TND</v>
          </cell>
          <cell r="K575">
            <v>127488</v>
          </cell>
          <cell r="L575">
            <v>1</v>
          </cell>
          <cell r="M575">
            <v>127488</v>
          </cell>
          <cell r="N575" t="str">
            <v>OUI</v>
          </cell>
          <cell r="O575" t="str">
            <v>Sénégal</v>
          </cell>
          <cell r="P575">
            <v>44167</v>
          </cell>
          <cell r="Q575">
            <v>76800</v>
          </cell>
          <cell r="R575">
            <v>0</v>
          </cell>
          <cell r="S575">
            <v>0</v>
          </cell>
          <cell r="T575">
            <v>0</v>
          </cell>
          <cell r="U575">
            <v>76800</v>
          </cell>
          <cell r="V575" t="str">
            <v>OUI</v>
          </cell>
          <cell r="W575">
            <v>127488</v>
          </cell>
          <cell r="X575">
            <v>0</v>
          </cell>
          <cell r="Y575">
            <v>0</v>
          </cell>
          <cell r="Z575">
            <v>0</v>
          </cell>
          <cell r="AA575">
            <v>1.66</v>
          </cell>
          <cell r="AF575">
            <v>0</v>
          </cell>
          <cell r="AG575">
            <v>0</v>
          </cell>
          <cell r="AH575">
            <v>1.66</v>
          </cell>
          <cell r="AI575">
            <v>0</v>
          </cell>
          <cell r="AJ575">
            <v>0</v>
          </cell>
          <cell r="AK575">
            <v>0</v>
          </cell>
        </row>
        <row r="576">
          <cell r="D576" t="str">
            <v>FAE-20-00305</v>
          </cell>
          <cell r="E576" t="str">
            <v>305</v>
          </cell>
          <cell r="F576">
            <v>44162</v>
          </cell>
          <cell r="G576">
            <v>2020</v>
          </cell>
          <cell r="H576" t="str">
            <v>CE2017</v>
          </cell>
          <cell r="I576" t="str">
            <v>SAHEL INTERNATIONAL TRADE</v>
          </cell>
          <cell r="J576" t="str">
            <v>TND</v>
          </cell>
          <cell r="K576">
            <v>119973.12</v>
          </cell>
          <cell r="L576">
            <v>1</v>
          </cell>
          <cell r="M576">
            <v>119973.12</v>
          </cell>
          <cell r="N576" t="str">
            <v>OUI</v>
          </cell>
          <cell r="O576" t="str">
            <v>Burkina Faso</v>
          </cell>
          <cell r="P576">
            <v>44174</v>
          </cell>
          <cell r="Q576">
            <v>19008</v>
          </cell>
          <cell r="R576">
            <v>60000</v>
          </cell>
          <cell r="S576">
            <v>0</v>
          </cell>
          <cell r="T576">
            <v>0</v>
          </cell>
          <cell r="U576">
            <v>79008</v>
          </cell>
          <cell r="V576" t="str">
            <v>OUI</v>
          </cell>
          <cell r="W576">
            <v>31173.119999999999</v>
          </cell>
          <cell r="X576">
            <v>88800</v>
          </cell>
          <cell r="Y576">
            <v>0</v>
          </cell>
          <cell r="Z576">
            <v>0</v>
          </cell>
          <cell r="AA576">
            <v>1.64</v>
          </cell>
          <cell r="AB576">
            <v>1.48</v>
          </cell>
          <cell r="AF576">
            <v>0</v>
          </cell>
          <cell r="AG576">
            <v>0</v>
          </cell>
          <cell r="AH576">
            <v>1.64</v>
          </cell>
          <cell r="AI576">
            <v>1.48</v>
          </cell>
          <cell r="AJ576">
            <v>0</v>
          </cell>
          <cell r="AK576">
            <v>0</v>
          </cell>
        </row>
        <row r="577">
          <cell r="D577" t="str">
            <v>FAE-20-00306</v>
          </cell>
          <cell r="E577" t="str">
            <v>306</v>
          </cell>
          <cell r="F577">
            <v>44162</v>
          </cell>
          <cell r="G577">
            <v>2020</v>
          </cell>
          <cell r="H577" t="str">
            <v>CE2200</v>
          </cell>
          <cell r="I577" t="str">
            <v>MAMUDOU BAH T/A TEDOUGNAL FARM</v>
          </cell>
          <cell r="J577" t="str">
            <v>USD</v>
          </cell>
          <cell r="K577">
            <v>71477.528000000006</v>
          </cell>
          <cell r="L577">
            <v>2.6932</v>
          </cell>
          <cell r="M577">
            <v>26540</v>
          </cell>
          <cell r="N577" t="str">
            <v>OUI</v>
          </cell>
          <cell r="O577" t="str">
            <v>Gambie</v>
          </cell>
          <cell r="P577">
            <v>44191</v>
          </cell>
          <cell r="Q577">
            <v>38400</v>
          </cell>
          <cell r="R577">
            <v>0</v>
          </cell>
          <cell r="S577">
            <v>0</v>
          </cell>
          <cell r="T577">
            <v>0</v>
          </cell>
          <cell r="U577">
            <v>38400</v>
          </cell>
          <cell r="V577" t="str">
            <v>OUI</v>
          </cell>
          <cell r="W577">
            <v>71477.528000000006</v>
          </cell>
          <cell r="X577">
            <v>0</v>
          </cell>
          <cell r="Y577">
            <v>0</v>
          </cell>
          <cell r="Z577">
            <v>0</v>
          </cell>
          <cell r="AA577">
            <v>1.8613939583333334</v>
          </cell>
          <cell r="AF577">
            <v>11851.13</v>
          </cell>
          <cell r="AG577">
            <v>0.30862317708333331</v>
          </cell>
          <cell r="AH577">
            <v>1.55277078125</v>
          </cell>
        </row>
        <row r="578">
          <cell r="D578" t="str">
            <v>FAE-20-00307</v>
          </cell>
          <cell r="E578" t="str">
            <v>307</v>
          </cell>
          <cell r="F578">
            <v>44167</v>
          </cell>
          <cell r="G578">
            <v>2020</v>
          </cell>
          <cell r="H578" t="str">
            <v>CE2165</v>
          </cell>
          <cell r="I578" t="str">
            <v>ANGSTREM TRADING</v>
          </cell>
          <cell r="J578" t="str">
            <v>USD</v>
          </cell>
          <cell r="K578">
            <v>38134.154999999999</v>
          </cell>
          <cell r="L578">
            <v>2.7045499999999998</v>
          </cell>
          <cell r="M578">
            <v>14100</v>
          </cell>
          <cell r="N578" t="str">
            <v>OUI</v>
          </cell>
          <cell r="O578" t="str">
            <v>Russie</v>
          </cell>
          <cell r="P578">
            <v>44173</v>
          </cell>
          <cell r="Q578">
            <v>20000</v>
          </cell>
          <cell r="R578">
            <v>0</v>
          </cell>
          <cell r="S578">
            <v>0</v>
          </cell>
          <cell r="T578">
            <v>0</v>
          </cell>
          <cell r="U578">
            <v>20000</v>
          </cell>
          <cell r="V578" t="str">
            <v>PARTIEL</v>
          </cell>
          <cell r="W578">
            <v>38134.154999999999</v>
          </cell>
          <cell r="X578">
            <v>0</v>
          </cell>
          <cell r="Y578">
            <v>0</v>
          </cell>
          <cell r="Z578">
            <v>0</v>
          </cell>
          <cell r="AA578">
            <v>1.90670775</v>
          </cell>
          <cell r="AF578">
            <v>4036.16</v>
          </cell>
          <cell r="AG578">
            <v>0.20180799999999999</v>
          </cell>
          <cell r="AH578">
            <v>1.70489975</v>
          </cell>
        </row>
        <row r="579">
          <cell r="D579" t="str">
            <v>FAE-20-00308</v>
          </cell>
          <cell r="E579" t="str">
            <v>308</v>
          </cell>
          <cell r="F579">
            <v>44167</v>
          </cell>
          <cell r="G579">
            <v>2020</v>
          </cell>
          <cell r="H579" t="str">
            <v>CE2001</v>
          </cell>
          <cell r="I579" t="str">
            <v>STE DE COMMERCE INTERNATIONAL</v>
          </cell>
          <cell r="J579" t="str">
            <v>TND</v>
          </cell>
          <cell r="K579">
            <v>33744</v>
          </cell>
          <cell r="L579">
            <v>1</v>
          </cell>
          <cell r="M579">
            <v>33744</v>
          </cell>
          <cell r="N579" t="str">
            <v>OUI</v>
          </cell>
          <cell r="O579" t="str">
            <v>Cap Vert</v>
          </cell>
          <cell r="P579">
            <v>44174</v>
          </cell>
          <cell r="Q579">
            <v>0</v>
          </cell>
          <cell r="R579">
            <v>22800</v>
          </cell>
          <cell r="S579">
            <v>0</v>
          </cell>
          <cell r="T579">
            <v>0</v>
          </cell>
          <cell r="U579">
            <v>22800</v>
          </cell>
          <cell r="V579" t="str">
            <v>OUI</v>
          </cell>
          <cell r="W579">
            <v>0</v>
          </cell>
          <cell r="X579">
            <v>33744</v>
          </cell>
          <cell r="Y579">
            <v>0</v>
          </cell>
          <cell r="Z579">
            <v>0</v>
          </cell>
          <cell r="AB579">
            <v>1.48</v>
          </cell>
          <cell r="AF579">
            <v>0</v>
          </cell>
          <cell r="AG579">
            <v>0</v>
          </cell>
          <cell r="AH579">
            <v>0</v>
          </cell>
          <cell r="AI579">
            <v>1.48</v>
          </cell>
          <cell r="AJ579">
            <v>0</v>
          </cell>
          <cell r="AK579">
            <v>0</v>
          </cell>
        </row>
        <row r="580">
          <cell r="D580" t="str">
            <v>FAE-20-00309</v>
          </cell>
          <cell r="E580" t="str">
            <v>309</v>
          </cell>
          <cell r="F580">
            <v>44167</v>
          </cell>
          <cell r="G580">
            <v>2020</v>
          </cell>
          <cell r="H580" t="str">
            <v>CE2137</v>
          </cell>
          <cell r="I580" t="str">
            <v>TUNISIAN AFRICAN BUSINESS</v>
          </cell>
          <cell r="J580" t="str">
            <v>TND</v>
          </cell>
          <cell r="K580">
            <v>117780.4</v>
          </cell>
          <cell r="L580">
            <v>1</v>
          </cell>
          <cell r="M580">
            <v>117780.4</v>
          </cell>
          <cell r="N580" t="str">
            <v>OUI</v>
          </cell>
          <cell r="O580" t="str">
            <v>Gabon</v>
          </cell>
          <cell r="P580">
            <v>44176</v>
          </cell>
          <cell r="Q580">
            <v>3360</v>
          </cell>
          <cell r="R580">
            <v>20280</v>
          </cell>
          <cell r="S580">
            <v>56000</v>
          </cell>
          <cell r="T580">
            <v>0</v>
          </cell>
          <cell r="U580">
            <v>79640</v>
          </cell>
          <cell r="V580" t="str">
            <v>OUI</v>
          </cell>
          <cell r="W580">
            <v>5476.8</v>
          </cell>
          <cell r="X580">
            <v>32853.599999999999</v>
          </cell>
          <cell r="Y580">
            <v>79450</v>
          </cell>
          <cell r="Z580">
            <v>0</v>
          </cell>
          <cell r="AA580">
            <v>1.63</v>
          </cell>
          <cell r="AB580">
            <v>1.62</v>
          </cell>
          <cell r="AC580">
            <v>1.41875</v>
          </cell>
          <cell r="AF580">
            <v>0</v>
          </cell>
          <cell r="AG580">
            <v>0</v>
          </cell>
          <cell r="AH580">
            <v>1.63</v>
          </cell>
          <cell r="AI580">
            <v>1.62</v>
          </cell>
          <cell r="AJ580">
            <v>1.41875</v>
          </cell>
          <cell r="AK580">
            <v>0</v>
          </cell>
        </row>
        <row r="581">
          <cell r="D581" t="str">
            <v>FAE-20-00310</v>
          </cell>
          <cell r="E581" t="str">
            <v>310</v>
          </cell>
          <cell r="F581">
            <v>44167</v>
          </cell>
          <cell r="G581">
            <v>2020</v>
          </cell>
          <cell r="H581" t="str">
            <v>CE2001</v>
          </cell>
          <cell r="I581" t="str">
            <v>STE DE COMMERCE INTERNATIONAL</v>
          </cell>
          <cell r="J581" t="str">
            <v>TND</v>
          </cell>
          <cell r="K581">
            <v>736400</v>
          </cell>
          <cell r="L581">
            <v>1</v>
          </cell>
          <cell r="M581">
            <v>736400</v>
          </cell>
          <cell r="N581" t="str">
            <v>OUI</v>
          </cell>
          <cell r="O581" t="str">
            <v>Niger</v>
          </cell>
          <cell r="P581">
            <v>44186</v>
          </cell>
          <cell r="Q581">
            <v>0</v>
          </cell>
          <cell r="R581">
            <v>0</v>
          </cell>
          <cell r="S581">
            <v>560000</v>
          </cell>
          <cell r="T581">
            <v>0</v>
          </cell>
          <cell r="U581">
            <v>560000</v>
          </cell>
          <cell r="V581" t="str">
            <v>OUI</v>
          </cell>
          <cell r="W581">
            <v>0</v>
          </cell>
          <cell r="X581">
            <v>0</v>
          </cell>
          <cell r="Y581">
            <v>736400</v>
          </cell>
          <cell r="Z581">
            <v>0</v>
          </cell>
          <cell r="AC581">
            <v>1.3149999999999999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1.3149999999999999</v>
          </cell>
          <cell r="AK581">
            <v>0</v>
          </cell>
        </row>
        <row r="582">
          <cell r="D582" t="str">
            <v>FAE-20-00311</v>
          </cell>
          <cell r="E582" t="str">
            <v>311</v>
          </cell>
          <cell r="F582">
            <v>44169</v>
          </cell>
          <cell r="G582">
            <v>2020</v>
          </cell>
          <cell r="H582" t="str">
            <v>CE2017</v>
          </cell>
          <cell r="I582" t="str">
            <v>SAHEL INTERNATIONAL TRADE</v>
          </cell>
          <cell r="J582" t="str">
            <v>TND</v>
          </cell>
          <cell r="K582">
            <v>73506.720000000001</v>
          </cell>
          <cell r="L582">
            <v>1</v>
          </cell>
          <cell r="M582">
            <v>73506.720000000001</v>
          </cell>
          <cell r="N582" t="str">
            <v>OUI</v>
          </cell>
          <cell r="O582" t="str">
            <v>Burkina Faso</v>
          </cell>
          <cell r="P582">
            <v>44174</v>
          </cell>
          <cell r="Q582">
            <v>44016</v>
          </cell>
          <cell r="R582">
            <v>0</v>
          </cell>
          <cell r="S582">
            <v>0</v>
          </cell>
          <cell r="T582">
            <v>0</v>
          </cell>
          <cell r="U582">
            <v>44016</v>
          </cell>
          <cell r="V582" t="str">
            <v>OUI</v>
          </cell>
          <cell r="W582">
            <v>73506.720000000001</v>
          </cell>
          <cell r="X582">
            <v>0</v>
          </cell>
          <cell r="Y582">
            <v>0</v>
          </cell>
          <cell r="Z582">
            <v>0</v>
          </cell>
          <cell r="AA582">
            <v>1.67</v>
          </cell>
          <cell r="AF582">
            <v>0</v>
          </cell>
          <cell r="AG582">
            <v>0</v>
          </cell>
          <cell r="AH582">
            <v>1.67</v>
          </cell>
          <cell r="AI582">
            <v>0</v>
          </cell>
          <cell r="AJ582">
            <v>0</v>
          </cell>
          <cell r="AK582">
            <v>0</v>
          </cell>
        </row>
        <row r="583">
          <cell r="D583" t="str">
            <v>FAE-20-00312</v>
          </cell>
          <cell r="E583" t="str">
            <v>312</v>
          </cell>
          <cell r="F583">
            <v>44169</v>
          </cell>
          <cell r="G583">
            <v>2020</v>
          </cell>
          <cell r="H583" t="str">
            <v>CE2178</v>
          </cell>
          <cell r="I583" t="str">
            <v>ARCADIA</v>
          </cell>
          <cell r="J583" t="str">
            <v>TND</v>
          </cell>
          <cell r="K583">
            <v>76928</v>
          </cell>
          <cell r="L583">
            <v>1</v>
          </cell>
          <cell r="M583">
            <v>76928</v>
          </cell>
          <cell r="N583" t="str">
            <v>OUI</v>
          </cell>
          <cell r="O583" t="str">
            <v>Canada</v>
          </cell>
          <cell r="P583">
            <v>44176</v>
          </cell>
          <cell r="Q583">
            <v>0</v>
          </cell>
          <cell r="R583">
            <v>0</v>
          </cell>
          <cell r="S583">
            <v>0</v>
          </cell>
          <cell r="T583">
            <v>25600</v>
          </cell>
          <cell r="U583">
            <v>25600</v>
          </cell>
          <cell r="V583" t="str">
            <v>OUI</v>
          </cell>
          <cell r="W583">
            <v>0</v>
          </cell>
          <cell r="X583">
            <v>0</v>
          </cell>
          <cell r="Y583">
            <v>0</v>
          </cell>
          <cell r="Z583">
            <v>76928</v>
          </cell>
          <cell r="AD583">
            <v>3.0049999999999999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3.0049999999999999</v>
          </cell>
        </row>
        <row r="584">
          <cell r="D584" t="str">
            <v>FAE-20-00313</v>
          </cell>
          <cell r="E584" t="str">
            <v>313</v>
          </cell>
          <cell r="F584">
            <v>44169</v>
          </cell>
          <cell r="G584">
            <v>2020</v>
          </cell>
          <cell r="H584" t="str">
            <v>CE2178</v>
          </cell>
          <cell r="I584" t="str">
            <v>ARCADIA</v>
          </cell>
          <cell r="J584" t="str">
            <v>TND</v>
          </cell>
          <cell r="K584">
            <v>34771.86</v>
          </cell>
          <cell r="L584">
            <v>1</v>
          </cell>
          <cell r="M584">
            <v>34771.86</v>
          </cell>
          <cell r="N584" t="str">
            <v>OUI</v>
          </cell>
          <cell r="O584" t="str">
            <v>USA</v>
          </cell>
          <cell r="P584">
            <v>44181</v>
          </cell>
          <cell r="Q584">
            <v>0</v>
          </cell>
          <cell r="R584">
            <v>0</v>
          </cell>
          <cell r="S584">
            <v>20157.599999999999</v>
          </cell>
          <cell r="T584">
            <v>0</v>
          </cell>
          <cell r="U584">
            <v>20157.599999999999</v>
          </cell>
          <cell r="V584" t="str">
            <v>OUI</v>
          </cell>
          <cell r="W584">
            <v>0</v>
          </cell>
          <cell r="X584">
            <v>0</v>
          </cell>
          <cell r="Y584">
            <v>34771.86</v>
          </cell>
          <cell r="Z584">
            <v>0</v>
          </cell>
          <cell r="AC584">
            <v>1.7250000000000001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1.7250000000000001</v>
          </cell>
          <cell r="AK584">
            <v>0</v>
          </cell>
        </row>
        <row r="585">
          <cell r="D585" t="str">
            <v>FAE-20-00314</v>
          </cell>
          <cell r="E585" t="str">
            <v>314</v>
          </cell>
          <cell r="F585">
            <v>44176</v>
          </cell>
          <cell r="G585">
            <v>2020</v>
          </cell>
          <cell r="H585" t="str">
            <v>CE2017</v>
          </cell>
          <cell r="I585" t="str">
            <v>SAHEL INTERNATIONAL TRADE</v>
          </cell>
          <cell r="J585" t="str">
            <v>TND</v>
          </cell>
          <cell r="K585">
            <v>171080</v>
          </cell>
          <cell r="L585">
            <v>1</v>
          </cell>
          <cell r="M585">
            <v>171080</v>
          </cell>
          <cell r="N585" t="str">
            <v>OUI</v>
          </cell>
          <cell r="O585" t="str">
            <v>Niger</v>
          </cell>
          <cell r="P585">
            <v>44181</v>
          </cell>
          <cell r="Q585">
            <v>0</v>
          </cell>
          <cell r="R585">
            <v>131600</v>
          </cell>
          <cell r="S585">
            <v>0</v>
          </cell>
          <cell r="T585">
            <v>0</v>
          </cell>
          <cell r="U585">
            <v>131600</v>
          </cell>
          <cell r="V585" t="str">
            <v>OUI</v>
          </cell>
          <cell r="W585">
            <v>0</v>
          </cell>
          <cell r="X585">
            <v>171080</v>
          </cell>
          <cell r="Y585">
            <v>0</v>
          </cell>
          <cell r="Z585">
            <v>0</v>
          </cell>
          <cell r="AB585">
            <v>1.3</v>
          </cell>
          <cell r="AF585">
            <v>0</v>
          </cell>
          <cell r="AG585">
            <v>0</v>
          </cell>
          <cell r="AH585">
            <v>0</v>
          </cell>
          <cell r="AI585">
            <v>1.3</v>
          </cell>
          <cell r="AJ585">
            <v>0</v>
          </cell>
          <cell r="AK585">
            <v>0</v>
          </cell>
        </row>
        <row r="586">
          <cell r="D586" t="str">
            <v>FAE-20-00315</v>
          </cell>
          <cell r="E586" t="str">
            <v>315</v>
          </cell>
          <cell r="F586">
            <v>44176</v>
          </cell>
          <cell r="G586">
            <v>2020</v>
          </cell>
          <cell r="H586" t="str">
            <v>CE2017</v>
          </cell>
          <cell r="I586" t="str">
            <v>SAHEL INTERNATIONAL TRADE</v>
          </cell>
          <cell r="J586" t="str">
            <v>TND</v>
          </cell>
          <cell r="K586">
            <v>248775</v>
          </cell>
          <cell r="L586">
            <v>1</v>
          </cell>
          <cell r="M586">
            <v>248775</v>
          </cell>
          <cell r="N586" t="str">
            <v>OUI</v>
          </cell>
          <cell r="O586" t="str">
            <v>Niger</v>
          </cell>
          <cell r="P586">
            <v>44188</v>
          </cell>
          <cell r="Q586">
            <v>0</v>
          </cell>
          <cell r="R586">
            <v>199020</v>
          </cell>
          <cell r="S586">
            <v>0</v>
          </cell>
          <cell r="T586">
            <v>0</v>
          </cell>
          <cell r="U586">
            <v>199020</v>
          </cell>
          <cell r="V586" t="str">
            <v>OUI</v>
          </cell>
          <cell r="W586">
            <v>0</v>
          </cell>
          <cell r="X586">
            <v>248775</v>
          </cell>
          <cell r="Y586">
            <v>0</v>
          </cell>
          <cell r="Z586">
            <v>0</v>
          </cell>
          <cell r="AB586">
            <v>1.1338878760255242</v>
          </cell>
          <cell r="AF586">
            <v>0</v>
          </cell>
          <cell r="AG586">
            <v>0</v>
          </cell>
          <cell r="AH586">
            <v>0</v>
          </cell>
          <cell r="AI586">
            <v>1.1338878760255242</v>
          </cell>
          <cell r="AJ586">
            <v>0</v>
          </cell>
          <cell r="AK586">
            <v>0</v>
          </cell>
        </row>
        <row r="587">
          <cell r="D587" t="str">
            <v>FAE-20-00316</v>
          </cell>
          <cell r="E587" t="str">
            <v>316</v>
          </cell>
          <cell r="F587">
            <v>44176</v>
          </cell>
          <cell r="G587">
            <v>2020</v>
          </cell>
          <cell r="H587" t="str">
            <v>CE2017</v>
          </cell>
          <cell r="I587" t="str">
            <v>SAHEL INTERNATIONAL TRADE</v>
          </cell>
          <cell r="J587" t="str">
            <v>TND</v>
          </cell>
          <cell r="K587">
            <v>63541.5</v>
          </cell>
          <cell r="L587">
            <v>1</v>
          </cell>
          <cell r="M587">
            <v>63541.5</v>
          </cell>
          <cell r="N587" t="str">
            <v>OUI</v>
          </cell>
          <cell r="O587" t="str">
            <v>Ukraine</v>
          </cell>
          <cell r="P587">
            <v>44193</v>
          </cell>
          <cell r="Q587">
            <v>35950</v>
          </cell>
          <cell r="R587">
            <v>0</v>
          </cell>
          <cell r="S587">
            <v>0</v>
          </cell>
          <cell r="T587">
            <v>0</v>
          </cell>
          <cell r="U587">
            <v>35950</v>
          </cell>
          <cell r="V587" t="str">
            <v>OUI</v>
          </cell>
          <cell r="W587">
            <v>63541.5</v>
          </cell>
          <cell r="X587">
            <v>0</v>
          </cell>
          <cell r="Y587">
            <v>0</v>
          </cell>
          <cell r="Z587">
            <v>0</v>
          </cell>
          <cell r="AA587">
            <v>1.7674965229485395</v>
          </cell>
          <cell r="AF587">
            <v>0</v>
          </cell>
          <cell r="AG587">
            <v>0</v>
          </cell>
          <cell r="AH587">
            <v>1.7674965229485395</v>
          </cell>
          <cell r="AI587">
            <v>0</v>
          </cell>
          <cell r="AJ587">
            <v>0</v>
          </cell>
          <cell r="AK587">
            <v>0</v>
          </cell>
        </row>
        <row r="588">
          <cell r="D588" t="str">
            <v>FAE-20-00317</v>
          </cell>
          <cell r="E588" t="str">
            <v>317</v>
          </cell>
          <cell r="F588">
            <v>44176</v>
          </cell>
          <cell r="G588">
            <v>2020</v>
          </cell>
          <cell r="H588" t="str">
            <v>CE2165</v>
          </cell>
          <cell r="I588" t="str">
            <v>ANGSTREM TRADING</v>
          </cell>
          <cell r="J588" t="str">
            <v>USD</v>
          </cell>
          <cell r="K588">
            <v>73021.12000000001</v>
          </cell>
          <cell r="L588">
            <v>2.6846000000000001</v>
          </cell>
          <cell r="M588">
            <v>27200.000000000004</v>
          </cell>
          <cell r="N588" t="str">
            <v>OUI</v>
          </cell>
          <cell r="O588" t="str">
            <v>Russie</v>
          </cell>
          <cell r="P588">
            <v>44187</v>
          </cell>
          <cell r="Q588">
            <v>40000</v>
          </cell>
          <cell r="R588">
            <v>0</v>
          </cell>
          <cell r="S588">
            <v>0</v>
          </cell>
          <cell r="T588">
            <v>0</v>
          </cell>
          <cell r="U588">
            <v>40000</v>
          </cell>
          <cell r="V588" t="str">
            <v>OUI</v>
          </cell>
          <cell r="W588">
            <v>73021.119999999995</v>
          </cell>
          <cell r="X588">
            <v>0</v>
          </cell>
          <cell r="Y588">
            <v>0</v>
          </cell>
          <cell r="Z588">
            <v>0</v>
          </cell>
          <cell r="AA588">
            <v>1.8255279999999998</v>
          </cell>
          <cell r="AF588">
            <v>7784.4480000000003</v>
          </cell>
          <cell r="AG588">
            <v>0.19461120000000001</v>
          </cell>
          <cell r="AH588">
            <v>1.6309167999999998</v>
          </cell>
        </row>
        <row r="589">
          <cell r="D589" t="str">
            <v>FAE-20-00318</v>
          </cell>
          <cell r="E589" t="str">
            <v>318</v>
          </cell>
          <cell r="F589">
            <v>44176</v>
          </cell>
          <cell r="G589">
            <v>2020</v>
          </cell>
          <cell r="H589" t="str">
            <v>CE2149</v>
          </cell>
          <cell r="I589" t="str">
            <v>DAVIS TRADING CO LTD</v>
          </cell>
          <cell r="J589" t="str">
            <v>USD</v>
          </cell>
          <cell r="K589">
            <v>57859.573040000003</v>
          </cell>
          <cell r="L589">
            <v>2.6846000000000001</v>
          </cell>
          <cell r="M589">
            <v>21552.400000000001</v>
          </cell>
          <cell r="N589" t="str">
            <v>OUI</v>
          </cell>
          <cell r="O589" t="str">
            <v>New Zealand</v>
          </cell>
          <cell r="P589">
            <v>44186</v>
          </cell>
          <cell r="Q589">
            <v>0</v>
          </cell>
          <cell r="R589">
            <v>17720</v>
          </cell>
          <cell r="S589">
            <v>0</v>
          </cell>
          <cell r="T589">
            <v>0</v>
          </cell>
          <cell r="U589">
            <v>17720</v>
          </cell>
          <cell r="V589" t="str">
            <v>OUI</v>
          </cell>
          <cell r="W589">
            <v>0</v>
          </cell>
          <cell r="X589">
            <v>57859.573040000003</v>
          </cell>
          <cell r="Y589">
            <v>0</v>
          </cell>
          <cell r="Z589">
            <v>0</v>
          </cell>
          <cell r="AB589">
            <v>3.265212925507901</v>
          </cell>
          <cell r="AF589">
            <v>1412.72</v>
          </cell>
          <cell r="AG589">
            <v>7.972460496613995E-2</v>
          </cell>
          <cell r="AI589">
            <v>3.185488320541761</v>
          </cell>
        </row>
        <row r="590">
          <cell r="D590" t="str">
            <v>FAE-20-00319</v>
          </cell>
          <cell r="E590" t="str">
            <v>319</v>
          </cell>
          <cell r="F590">
            <v>44176</v>
          </cell>
          <cell r="G590">
            <v>2020</v>
          </cell>
          <cell r="H590" t="str">
            <v>CE2228</v>
          </cell>
          <cell r="I590" t="str">
            <v>GOLDEN PEARL</v>
          </cell>
          <cell r="J590" t="str">
            <v>TND</v>
          </cell>
          <cell r="K590">
            <v>91723</v>
          </cell>
          <cell r="L590">
            <v>1</v>
          </cell>
          <cell r="M590">
            <v>91723</v>
          </cell>
          <cell r="N590" t="str">
            <v>OUI</v>
          </cell>
          <cell r="O590" t="str">
            <v>Qatar</v>
          </cell>
          <cell r="P590">
            <v>44189</v>
          </cell>
          <cell r="Q590">
            <v>7200</v>
          </cell>
          <cell r="R590">
            <v>31000</v>
          </cell>
          <cell r="S590">
            <v>12000</v>
          </cell>
          <cell r="T590">
            <v>2650</v>
          </cell>
          <cell r="U590">
            <v>52850</v>
          </cell>
          <cell r="V590" t="str">
            <v>OUI</v>
          </cell>
          <cell r="W590">
            <v>11988</v>
          </cell>
          <cell r="X590">
            <v>51170</v>
          </cell>
          <cell r="Y590">
            <v>19800</v>
          </cell>
          <cell r="Z590">
            <v>8765</v>
          </cell>
          <cell r="AA590">
            <v>1.665</v>
          </cell>
          <cell r="AB590">
            <v>1.6506451612903226</v>
          </cell>
          <cell r="AC590">
            <v>1.65</v>
          </cell>
          <cell r="AD590">
            <v>3.3075471698113206</v>
          </cell>
          <cell r="AF590">
            <v>0</v>
          </cell>
          <cell r="AG590">
            <v>0</v>
          </cell>
          <cell r="AH590">
            <v>1.665</v>
          </cell>
          <cell r="AI590">
            <v>1.6506451612903226</v>
          </cell>
          <cell r="AJ590">
            <v>1.65</v>
          </cell>
          <cell r="AK590">
            <v>3.3075471698113206</v>
          </cell>
        </row>
        <row r="591">
          <cell r="D591" t="str">
            <v>FAE-20-00320</v>
          </cell>
          <cell r="E591" t="str">
            <v>320</v>
          </cell>
          <cell r="F591">
            <v>44176</v>
          </cell>
          <cell r="G591">
            <v>2020</v>
          </cell>
          <cell r="H591" t="str">
            <v>CE2137</v>
          </cell>
          <cell r="I591" t="str">
            <v>TUNISIAN AFRICAN BUSINESS</v>
          </cell>
          <cell r="J591" t="str">
            <v>TND</v>
          </cell>
          <cell r="K591">
            <v>251675.12</v>
          </cell>
          <cell r="L591">
            <v>1</v>
          </cell>
          <cell r="M591">
            <v>251675.12</v>
          </cell>
          <cell r="N591" t="str">
            <v>OUI</v>
          </cell>
          <cell r="O591" t="str">
            <v>Sierra Leone</v>
          </cell>
          <cell r="P591">
            <v>44180</v>
          </cell>
          <cell r="Q591">
            <v>129224</v>
          </cell>
          <cell r="R591">
            <v>19200</v>
          </cell>
          <cell r="S591">
            <v>8400</v>
          </cell>
          <cell r="T591">
            <v>0</v>
          </cell>
          <cell r="U591">
            <v>156824</v>
          </cell>
          <cell r="V591" t="str">
            <v>OUI</v>
          </cell>
          <cell r="W591">
            <v>211499.12</v>
          </cell>
          <cell r="X591">
            <v>28416</v>
          </cell>
          <cell r="Y591">
            <v>11760</v>
          </cell>
          <cell r="Z591">
            <v>0</v>
          </cell>
          <cell r="AA591">
            <v>1.6366860645081409</v>
          </cell>
          <cell r="AB591">
            <v>1.48</v>
          </cell>
          <cell r="AC591">
            <v>1.4</v>
          </cell>
          <cell r="AF591">
            <v>0</v>
          </cell>
          <cell r="AG591">
            <v>0</v>
          </cell>
          <cell r="AH591">
            <v>1.6366860645081409</v>
          </cell>
          <cell r="AI591">
            <v>1.48</v>
          </cell>
          <cell r="AJ591">
            <v>1.4</v>
          </cell>
          <cell r="AK591">
            <v>0</v>
          </cell>
        </row>
        <row r="592">
          <cell r="D592" t="str">
            <v>FAE-20-00321</v>
          </cell>
          <cell r="E592" t="str">
            <v>321</v>
          </cell>
          <cell r="F592">
            <v>44176</v>
          </cell>
          <cell r="G592">
            <v>2020</v>
          </cell>
          <cell r="H592" t="str">
            <v>CE2137</v>
          </cell>
          <cell r="I592" t="str">
            <v>TUNISIAN AFRICAN BUSINESS</v>
          </cell>
          <cell r="J592" t="str">
            <v>TND</v>
          </cell>
          <cell r="K592">
            <v>233331.12</v>
          </cell>
          <cell r="L592">
            <v>1</v>
          </cell>
          <cell r="M592">
            <v>233331.12</v>
          </cell>
          <cell r="N592" t="str">
            <v>OUI</v>
          </cell>
          <cell r="O592" t="str">
            <v>Sierra Leone</v>
          </cell>
          <cell r="P592">
            <v>44184</v>
          </cell>
          <cell r="Q592">
            <v>102624</v>
          </cell>
          <cell r="R592">
            <v>43800</v>
          </cell>
          <cell r="S592">
            <v>0</v>
          </cell>
          <cell r="T592">
            <v>0</v>
          </cell>
          <cell r="U592">
            <v>146424</v>
          </cell>
          <cell r="V592" t="str">
            <v>OUI</v>
          </cell>
          <cell r="W592">
            <v>168141.12</v>
          </cell>
          <cell r="X592">
            <v>65190</v>
          </cell>
          <cell r="Y592">
            <v>0</v>
          </cell>
          <cell r="Z592">
            <v>0</v>
          </cell>
          <cell r="AA592">
            <v>1.7224750040976888</v>
          </cell>
          <cell r="AB592">
            <v>1.5595693779904307</v>
          </cell>
          <cell r="AF592">
            <v>0</v>
          </cell>
          <cell r="AG592">
            <v>0</v>
          </cell>
          <cell r="AH592">
            <v>1.7224750040976888</v>
          </cell>
          <cell r="AI592">
            <v>1.5595693779904307</v>
          </cell>
          <cell r="AJ592">
            <v>0</v>
          </cell>
          <cell r="AK592">
            <v>0</v>
          </cell>
        </row>
        <row r="593">
          <cell r="D593" t="str">
            <v>FAE-20-00322</v>
          </cell>
          <cell r="E593" t="str">
            <v>322</v>
          </cell>
          <cell r="F593">
            <v>44176</v>
          </cell>
          <cell r="G593">
            <v>2020</v>
          </cell>
          <cell r="H593" t="str">
            <v>CE2178</v>
          </cell>
          <cell r="I593" t="str">
            <v>ARCADIA</v>
          </cell>
          <cell r="J593" t="str">
            <v>TND</v>
          </cell>
          <cell r="K593">
            <v>44756.652999999998</v>
          </cell>
          <cell r="L593">
            <v>1</v>
          </cell>
          <cell r="M593">
            <v>44756.652999999998</v>
          </cell>
          <cell r="N593" t="str">
            <v>OUI</v>
          </cell>
          <cell r="O593" t="str">
            <v>Canada</v>
          </cell>
          <cell r="P593">
            <v>44190</v>
          </cell>
          <cell r="Q593">
            <v>0</v>
          </cell>
          <cell r="R593">
            <v>20121</v>
          </cell>
          <cell r="S593">
            <v>1800</v>
          </cell>
          <cell r="T593">
            <v>2724</v>
          </cell>
          <cell r="U593">
            <v>24645</v>
          </cell>
          <cell r="V593" t="str">
            <v>OUI</v>
          </cell>
          <cell r="W593">
            <v>0</v>
          </cell>
          <cell r="X593">
            <v>35413.452799999999</v>
          </cell>
          <cell r="Y593">
            <v>3078</v>
          </cell>
          <cell r="Z593">
            <v>6265.2</v>
          </cell>
          <cell r="AB593">
            <v>1.7600244918244619</v>
          </cell>
          <cell r="AC593">
            <v>1.6949339207048457</v>
          </cell>
          <cell r="AD593">
            <v>2.2999999999999998</v>
          </cell>
          <cell r="AF593">
            <v>0</v>
          </cell>
          <cell r="AG593">
            <v>0</v>
          </cell>
          <cell r="AH593">
            <v>0</v>
          </cell>
          <cell r="AI593">
            <v>1.7600244918244619</v>
          </cell>
          <cell r="AJ593">
            <v>1.6949339207048457</v>
          </cell>
          <cell r="AK593">
            <v>2.2999999999999998</v>
          </cell>
        </row>
        <row r="594">
          <cell r="D594" t="str">
            <v>FAE-20-00323</v>
          </cell>
          <cell r="E594" t="str">
            <v>323</v>
          </cell>
          <cell r="F594">
            <v>44176</v>
          </cell>
          <cell r="G594">
            <v>2020</v>
          </cell>
          <cell r="H594" t="str">
            <v>CE2154</v>
          </cell>
          <cell r="I594" t="str">
            <v>SODIFRAM SAS</v>
          </cell>
          <cell r="J594" t="str">
            <v>EUR</v>
          </cell>
          <cell r="K594">
            <v>148828.984</v>
          </cell>
          <cell r="L594">
            <v>3.2883</v>
          </cell>
          <cell r="M594">
            <v>45260.15996107411</v>
          </cell>
          <cell r="N594" t="str">
            <v>OUI</v>
          </cell>
          <cell r="O594" t="str">
            <v>Mayotte</v>
          </cell>
          <cell r="P594">
            <v>44189</v>
          </cell>
          <cell r="Q594">
            <v>0</v>
          </cell>
          <cell r="R594">
            <v>50544</v>
          </cell>
          <cell r="S594">
            <v>18000</v>
          </cell>
          <cell r="T594">
            <v>0</v>
          </cell>
          <cell r="U594">
            <v>68544</v>
          </cell>
          <cell r="V594" t="str">
            <v>OUI</v>
          </cell>
          <cell r="W594">
            <v>0</v>
          </cell>
          <cell r="X594">
            <v>109963.97232337816</v>
          </cell>
          <cell r="Y594">
            <v>38865.011804621856</v>
          </cell>
          <cell r="Z594">
            <v>0</v>
          </cell>
          <cell r="AB594">
            <v>2.1756088224789916</v>
          </cell>
          <cell r="AC594">
            <v>2.159167322478992</v>
          </cell>
          <cell r="AF594">
            <v>34283.160000000003</v>
          </cell>
          <cell r="AG594">
            <v>0.50016281512605043</v>
          </cell>
          <cell r="AI594">
            <v>1.6754460073529411</v>
          </cell>
          <cell r="AJ594">
            <v>1.6590045073529416</v>
          </cell>
        </row>
        <row r="595">
          <cell r="D595" t="str">
            <v>FAE-20-00324</v>
          </cell>
          <cell r="E595" t="str">
            <v>324</v>
          </cell>
          <cell r="F595">
            <v>44176</v>
          </cell>
          <cell r="G595">
            <v>2020</v>
          </cell>
          <cell r="H595" t="str">
            <v>CE2122</v>
          </cell>
          <cell r="I595" t="str">
            <v>STE OMRANE SAS</v>
          </cell>
          <cell r="J595" t="str">
            <v>EUR</v>
          </cell>
          <cell r="K595">
            <v>38376.443496</v>
          </cell>
          <cell r="L595">
            <v>3.2919</v>
          </cell>
          <cell r="M595">
            <v>11657.84</v>
          </cell>
          <cell r="N595" t="str">
            <v>OUI</v>
          </cell>
          <cell r="O595" t="str">
            <v>France</v>
          </cell>
          <cell r="P595">
            <v>44186</v>
          </cell>
          <cell r="Q595">
            <v>480</v>
          </cell>
          <cell r="R595">
            <v>15504</v>
          </cell>
          <cell r="S595">
            <v>1500</v>
          </cell>
          <cell r="T595">
            <v>1520</v>
          </cell>
          <cell r="U595">
            <v>19004</v>
          </cell>
          <cell r="V595" t="str">
            <v>OUI</v>
          </cell>
          <cell r="W595">
            <v>900.66383999999994</v>
          </cell>
          <cell r="X595">
            <v>28640.320055999997</v>
          </cell>
          <cell r="Y595">
            <v>2765.1959999999999</v>
          </cell>
          <cell r="Z595">
            <v>6070.2636000000002</v>
          </cell>
          <cell r="AA595">
            <v>1.8763829999999999</v>
          </cell>
          <cell r="AB595">
            <v>1.735356280659234</v>
          </cell>
          <cell r="AC595">
            <v>1.843464</v>
          </cell>
          <cell r="AD595">
            <v>3.9935944736842108</v>
          </cell>
          <cell r="AF595">
            <v>1439.48</v>
          </cell>
          <cell r="AG595">
            <v>7.5746158703430863E-2</v>
          </cell>
          <cell r="AH595">
            <v>1.800636841296569</v>
          </cell>
          <cell r="AI595">
            <v>1.659610121955803</v>
          </cell>
          <cell r="AJ595">
            <v>1.7677178412965691</v>
          </cell>
          <cell r="AK595">
            <v>3.9178483149807799</v>
          </cell>
        </row>
        <row r="596">
          <cell r="D596" t="str">
            <v>FAE-20-00325</v>
          </cell>
          <cell r="E596" t="str">
            <v>325</v>
          </cell>
          <cell r="F596">
            <v>44176</v>
          </cell>
          <cell r="G596">
            <v>2020</v>
          </cell>
          <cell r="H596" t="str">
            <v>CE2222</v>
          </cell>
          <cell r="I596" t="str">
            <v>ABOURA FOODS</v>
          </cell>
          <cell r="J596" t="str">
            <v>USD</v>
          </cell>
          <cell r="K596">
            <v>33074.272000000004</v>
          </cell>
          <cell r="L596">
            <v>2.6846000000000001</v>
          </cell>
          <cell r="M596">
            <v>12320.000000000002</v>
          </cell>
          <cell r="N596" t="str">
            <v>OUI</v>
          </cell>
          <cell r="O596" t="str">
            <v>Jordanie</v>
          </cell>
          <cell r="P596">
            <v>44186</v>
          </cell>
          <cell r="Q596">
            <v>0</v>
          </cell>
          <cell r="R596">
            <v>0</v>
          </cell>
          <cell r="S596">
            <v>0</v>
          </cell>
          <cell r="T596">
            <v>7500</v>
          </cell>
          <cell r="U596">
            <v>7500</v>
          </cell>
          <cell r="V596" t="str">
            <v>OUI</v>
          </cell>
          <cell r="W596">
            <v>0</v>
          </cell>
          <cell r="X596">
            <v>0</v>
          </cell>
          <cell r="Y596">
            <v>0</v>
          </cell>
          <cell r="Z596">
            <v>33074.271999999997</v>
          </cell>
          <cell r="AD596">
            <v>4.4099029333333331</v>
          </cell>
          <cell r="AF596">
            <v>4458.99</v>
          </cell>
          <cell r="AG596">
            <v>0.59453199999999995</v>
          </cell>
          <cell r="AK596">
            <v>3.815370933333333</v>
          </cell>
        </row>
        <row r="597">
          <cell r="D597" t="str">
            <v>FAE-20-00326</v>
          </cell>
          <cell r="E597" t="str">
            <v>326</v>
          </cell>
          <cell r="F597">
            <v>44176</v>
          </cell>
          <cell r="G597">
            <v>2020</v>
          </cell>
          <cell r="H597" t="str">
            <v>CE2028</v>
          </cell>
          <cell r="I597" t="str">
            <v>SODISCOUNT</v>
          </cell>
          <cell r="J597" t="str">
            <v>EUR</v>
          </cell>
          <cell r="K597">
            <v>58957.048722</v>
          </cell>
          <cell r="L597">
            <v>3.2883</v>
          </cell>
          <cell r="M597">
            <v>17929.34</v>
          </cell>
          <cell r="N597" t="str">
            <v>OUI</v>
          </cell>
          <cell r="O597" t="str">
            <v>Mayotte</v>
          </cell>
          <cell r="P597">
            <v>44189</v>
          </cell>
          <cell r="Q597">
            <v>0</v>
          </cell>
          <cell r="R597">
            <v>15984</v>
          </cell>
          <cell r="S597">
            <v>11388</v>
          </cell>
          <cell r="T597">
            <v>0</v>
          </cell>
          <cell r="U597">
            <v>27372</v>
          </cell>
          <cell r="V597" t="str">
            <v>OUI</v>
          </cell>
          <cell r="W597">
            <v>0</v>
          </cell>
          <cell r="X597">
            <v>34552.428016971506</v>
          </cell>
          <cell r="Y597">
            <v>24404.620705028494</v>
          </cell>
          <cell r="Z597">
            <v>0</v>
          </cell>
          <cell r="AB597">
            <v>2.1616884395002192</v>
          </cell>
          <cell r="AC597">
            <v>2.1430120043052772</v>
          </cell>
          <cell r="AF597">
            <v>11428.12</v>
          </cell>
          <cell r="AG597">
            <v>0.4175113254420576</v>
          </cell>
          <cell r="AI597">
            <v>1.7441771140581617</v>
          </cell>
          <cell r="AJ597">
            <v>1.7255006788632197</v>
          </cell>
        </row>
        <row r="598">
          <cell r="D598" t="str">
            <v>FAE-20-00327</v>
          </cell>
          <cell r="E598" t="str">
            <v>327</v>
          </cell>
          <cell r="F598">
            <v>44176</v>
          </cell>
          <cell r="G598">
            <v>2020</v>
          </cell>
          <cell r="H598" t="str">
            <v>CE2017</v>
          </cell>
          <cell r="I598" t="str">
            <v>SAHEL INTERNATIONAL TRADE</v>
          </cell>
          <cell r="J598" t="str">
            <v>TND</v>
          </cell>
          <cell r="K598">
            <v>36753.360000000001</v>
          </cell>
          <cell r="L598">
            <v>1</v>
          </cell>
          <cell r="M598">
            <v>36753.360000000001</v>
          </cell>
          <cell r="N598" t="str">
            <v>OUI</v>
          </cell>
          <cell r="O598" t="str">
            <v>Burkina Faso</v>
          </cell>
          <cell r="P598">
            <v>44181</v>
          </cell>
          <cell r="Q598">
            <v>22008</v>
          </cell>
          <cell r="R598">
            <v>0</v>
          </cell>
          <cell r="S598">
            <v>0</v>
          </cell>
          <cell r="T598">
            <v>0</v>
          </cell>
          <cell r="U598">
            <v>22008</v>
          </cell>
          <cell r="V598" t="str">
            <v>OUI</v>
          </cell>
          <cell r="W598">
            <v>36753.360000000001</v>
          </cell>
          <cell r="X598">
            <v>0</v>
          </cell>
          <cell r="Y598">
            <v>0</v>
          </cell>
          <cell r="Z598">
            <v>0</v>
          </cell>
          <cell r="AA598">
            <v>1.67</v>
          </cell>
          <cell r="AF598">
            <v>0</v>
          </cell>
          <cell r="AG598">
            <v>0</v>
          </cell>
          <cell r="AH598">
            <v>1.67</v>
          </cell>
          <cell r="AI598">
            <v>0</v>
          </cell>
          <cell r="AJ598">
            <v>0</v>
          </cell>
          <cell r="AK598">
            <v>0</v>
          </cell>
        </row>
        <row r="599">
          <cell r="D599" t="str">
            <v>FAE-20-00328</v>
          </cell>
          <cell r="E599" t="str">
            <v>328</v>
          </cell>
          <cell r="F599">
            <v>44176</v>
          </cell>
          <cell r="G599">
            <v>2020</v>
          </cell>
          <cell r="H599" t="str">
            <v>CE2017</v>
          </cell>
          <cell r="I599" t="str">
            <v>SAHEL INTERNATIONAL TRADE</v>
          </cell>
          <cell r="J599" t="str">
            <v>TND</v>
          </cell>
          <cell r="K599">
            <v>33024</v>
          </cell>
          <cell r="L599">
            <v>1</v>
          </cell>
          <cell r="M599">
            <v>33024</v>
          </cell>
          <cell r="N599" t="str">
            <v>OUI</v>
          </cell>
          <cell r="O599" t="str">
            <v>Burkina Faso</v>
          </cell>
          <cell r="P599">
            <v>44188</v>
          </cell>
          <cell r="Q599">
            <v>19200</v>
          </cell>
          <cell r="R599">
            <v>0</v>
          </cell>
          <cell r="S599">
            <v>0</v>
          </cell>
          <cell r="T599">
            <v>0</v>
          </cell>
          <cell r="U599">
            <v>19200</v>
          </cell>
          <cell r="V599" t="str">
            <v>OUI</v>
          </cell>
          <cell r="W599">
            <v>33024</v>
          </cell>
          <cell r="X599">
            <v>0</v>
          </cell>
          <cell r="Y599">
            <v>0</v>
          </cell>
          <cell r="Z599">
            <v>0</v>
          </cell>
          <cell r="AA599">
            <v>1.72</v>
          </cell>
          <cell r="AF599">
            <v>0</v>
          </cell>
          <cell r="AG599">
            <v>0</v>
          </cell>
          <cell r="AH599">
            <v>1.72</v>
          </cell>
          <cell r="AI599">
            <v>0</v>
          </cell>
          <cell r="AJ599">
            <v>0</v>
          </cell>
          <cell r="AK599">
            <v>0</v>
          </cell>
        </row>
        <row r="600">
          <cell r="D600" t="str">
            <v>FAE-20-00329</v>
          </cell>
          <cell r="E600" t="str">
            <v>329</v>
          </cell>
          <cell r="F600">
            <v>44183</v>
          </cell>
          <cell r="G600">
            <v>2020</v>
          </cell>
          <cell r="H600" t="str">
            <v>CE2017</v>
          </cell>
          <cell r="I600" t="str">
            <v>SAHEL INTERNATIONAL TRADE</v>
          </cell>
          <cell r="J600" t="str">
            <v>TND</v>
          </cell>
          <cell r="K600">
            <v>26975</v>
          </cell>
          <cell r="L600">
            <v>1</v>
          </cell>
          <cell r="M600">
            <v>26975</v>
          </cell>
          <cell r="N600" t="str">
            <v>OUI</v>
          </cell>
          <cell r="O600" t="str">
            <v>Niger</v>
          </cell>
          <cell r="P600">
            <v>44195</v>
          </cell>
          <cell r="Q600">
            <v>0</v>
          </cell>
          <cell r="R600">
            <v>21580</v>
          </cell>
          <cell r="S600">
            <v>0</v>
          </cell>
          <cell r="T600">
            <v>0</v>
          </cell>
          <cell r="U600">
            <v>21580</v>
          </cell>
          <cell r="V600" t="str">
            <v>OUI</v>
          </cell>
          <cell r="W600">
            <v>0</v>
          </cell>
          <cell r="X600">
            <v>26975</v>
          </cell>
          <cell r="Y600">
            <v>0</v>
          </cell>
          <cell r="Z600">
            <v>0</v>
          </cell>
          <cell r="AB600">
            <v>1.25</v>
          </cell>
          <cell r="AF600">
            <v>0</v>
          </cell>
          <cell r="AG600">
            <v>0</v>
          </cell>
          <cell r="AH600">
            <v>0</v>
          </cell>
          <cell r="AI600">
            <v>1.25</v>
          </cell>
          <cell r="AJ600">
            <v>0</v>
          </cell>
          <cell r="AK600">
            <v>0</v>
          </cell>
        </row>
        <row r="601">
          <cell r="D601" t="str">
            <v>FAE-20-00330</v>
          </cell>
          <cell r="E601" t="str">
            <v>330</v>
          </cell>
          <cell r="F601">
            <v>44188</v>
          </cell>
          <cell r="G601">
            <v>2020</v>
          </cell>
          <cell r="H601" t="str">
            <v>CE2001</v>
          </cell>
          <cell r="I601" t="str">
            <v>STE DE COMMERCE INTERNATIONAL</v>
          </cell>
          <cell r="J601" t="str">
            <v>TND</v>
          </cell>
          <cell r="K601">
            <v>129024</v>
          </cell>
          <cell r="L601">
            <v>1</v>
          </cell>
          <cell r="M601">
            <v>129024</v>
          </cell>
          <cell r="N601" t="str">
            <v>OUI</v>
          </cell>
          <cell r="O601" t="str">
            <v>Gambie</v>
          </cell>
          <cell r="P601">
            <v>44195</v>
          </cell>
          <cell r="Q601">
            <v>76800</v>
          </cell>
          <cell r="R601">
            <v>0</v>
          </cell>
          <cell r="S601">
            <v>0</v>
          </cell>
          <cell r="T601">
            <v>0</v>
          </cell>
          <cell r="U601">
            <v>76800</v>
          </cell>
          <cell r="V601" t="str">
            <v>OUI</v>
          </cell>
          <cell r="W601">
            <v>129024</v>
          </cell>
          <cell r="X601">
            <v>0</v>
          </cell>
          <cell r="Y601">
            <v>0</v>
          </cell>
          <cell r="Z601">
            <v>0</v>
          </cell>
          <cell r="AA601">
            <v>1.68</v>
          </cell>
          <cell r="AF601">
            <v>0</v>
          </cell>
          <cell r="AG601">
            <v>0</v>
          </cell>
          <cell r="AH601">
            <v>1.68</v>
          </cell>
          <cell r="AI601">
            <v>0</v>
          </cell>
          <cell r="AJ601">
            <v>0</v>
          </cell>
          <cell r="AK601">
            <v>0</v>
          </cell>
        </row>
        <row r="602">
          <cell r="D602" t="str">
            <v>FAE-20-00331</v>
          </cell>
          <cell r="E602" t="str">
            <v>331</v>
          </cell>
          <cell r="F602">
            <v>44188</v>
          </cell>
          <cell r="G602">
            <v>2020</v>
          </cell>
          <cell r="H602" t="str">
            <v>CE2001</v>
          </cell>
          <cell r="I602" t="str">
            <v>STE DE COMMERCE INTERNATIONAL</v>
          </cell>
          <cell r="J602" t="str">
            <v>TND</v>
          </cell>
          <cell r="K602">
            <v>104400</v>
          </cell>
          <cell r="L602">
            <v>1</v>
          </cell>
          <cell r="M602">
            <v>104400</v>
          </cell>
          <cell r="N602" t="str">
            <v>OUI</v>
          </cell>
          <cell r="O602" t="str">
            <v>Gabon</v>
          </cell>
          <cell r="P602">
            <v>44193</v>
          </cell>
          <cell r="Q602">
            <v>40000</v>
          </cell>
          <cell r="R602">
            <v>0</v>
          </cell>
          <cell r="S602">
            <v>28000</v>
          </cell>
          <cell r="T602">
            <v>0</v>
          </cell>
          <cell r="U602">
            <v>68000</v>
          </cell>
          <cell r="V602" t="str">
            <v>OUI</v>
          </cell>
          <cell r="W602">
            <v>65200</v>
          </cell>
          <cell r="X602">
            <v>0</v>
          </cell>
          <cell r="Y602">
            <v>39200</v>
          </cell>
          <cell r="Z602">
            <v>0</v>
          </cell>
          <cell r="AA602">
            <v>1.63</v>
          </cell>
          <cell r="AC602">
            <v>1.4</v>
          </cell>
          <cell r="AF602">
            <v>0</v>
          </cell>
          <cell r="AG602">
            <v>0</v>
          </cell>
          <cell r="AH602">
            <v>1.63</v>
          </cell>
          <cell r="AI602">
            <v>0</v>
          </cell>
          <cell r="AJ602">
            <v>1.4</v>
          </cell>
          <cell r="AK602">
            <v>0</v>
          </cell>
        </row>
        <row r="603">
          <cell r="D603" t="str">
            <v>FAE-20-00332</v>
          </cell>
          <cell r="E603" t="str">
            <v>332</v>
          </cell>
          <cell r="F603">
            <v>44188</v>
          </cell>
          <cell r="G603">
            <v>2020</v>
          </cell>
          <cell r="H603" t="str">
            <v>CE2001</v>
          </cell>
          <cell r="I603" t="str">
            <v>STE DE COMMERCE INTERNATIONAL</v>
          </cell>
          <cell r="J603" t="str">
            <v>TND</v>
          </cell>
          <cell r="K603">
            <v>35900</v>
          </cell>
          <cell r="L603">
            <v>1</v>
          </cell>
          <cell r="M603">
            <v>35900</v>
          </cell>
          <cell r="N603" t="str">
            <v>OUI</v>
          </cell>
          <cell r="O603" t="str">
            <v>Gabon</v>
          </cell>
          <cell r="P603">
            <v>44193</v>
          </cell>
          <cell r="Q603">
            <v>10000</v>
          </cell>
          <cell r="R603">
            <v>0</v>
          </cell>
          <cell r="S603">
            <v>14000</v>
          </cell>
          <cell r="T603">
            <v>0</v>
          </cell>
          <cell r="U603">
            <v>24000</v>
          </cell>
          <cell r="V603" t="str">
            <v>OUI</v>
          </cell>
          <cell r="W603">
            <v>16300</v>
          </cell>
          <cell r="X603">
            <v>0</v>
          </cell>
          <cell r="Y603">
            <v>19600</v>
          </cell>
          <cell r="Z603">
            <v>0</v>
          </cell>
          <cell r="AA603">
            <v>1.63</v>
          </cell>
          <cell r="AC603">
            <v>1.4</v>
          </cell>
          <cell r="AF603">
            <v>0</v>
          </cell>
          <cell r="AG603">
            <v>0</v>
          </cell>
          <cell r="AH603">
            <v>1.63</v>
          </cell>
          <cell r="AI603">
            <v>0</v>
          </cell>
          <cell r="AJ603">
            <v>1.4</v>
          </cell>
          <cell r="AK603">
            <v>0</v>
          </cell>
        </row>
        <row r="604">
          <cell r="D604" t="str">
            <v>FAE-20-00333</v>
          </cell>
          <cell r="E604" t="str">
            <v>333</v>
          </cell>
          <cell r="F604">
            <v>44188</v>
          </cell>
          <cell r="G604">
            <v>2020</v>
          </cell>
          <cell r="H604" t="str">
            <v>CE2137</v>
          </cell>
          <cell r="I604" t="str">
            <v>TUNISIAN AFRICAN BUSINESS</v>
          </cell>
          <cell r="J604" t="str">
            <v>TND</v>
          </cell>
          <cell r="K604">
            <v>67488</v>
          </cell>
          <cell r="L604">
            <v>1</v>
          </cell>
          <cell r="M604">
            <v>67488</v>
          </cell>
          <cell r="N604" t="str">
            <v>OUI</v>
          </cell>
          <cell r="O604" t="str">
            <v>Sierra Leone</v>
          </cell>
          <cell r="P604">
            <v>44193</v>
          </cell>
          <cell r="Q604">
            <v>0</v>
          </cell>
          <cell r="R604">
            <v>45600</v>
          </cell>
          <cell r="S604">
            <v>0</v>
          </cell>
          <cell r="T604">
            <v>0</v>
          </cell>
          <cell r="U604">
            <v>45600</v>
          </cell>
          <cell r="V604" t="str">
            <v>OUI</v>
          </cell>
          <cell r="W604">
            <v>0</v>
          </cell>
          <cell r="X604">
            <v>67488</v>
          </cell>
          <cell r="Y604">
            <v>0</v>
          </cell>
          <cell r="Z604">
            <v>0</v>
          </cell>
          <cell r="AB604">
            <v>1.48</v>
          </cell>
          <cell r="AF604">
            <v>0</v>
          </cell>
          <cell r="AG604">
            <v>0</v>
          </cell>
          <cell r="AH604">
            <v>0</v>
          </cell>
          <cell r="AI604">
            <v>1.48</v>
          </cell>
          <cell r="AJ604">
            <v>0</v>
          </cell>
          <cell r="AK604">
            <v>0</v>
          </cell>
        </row>
        <row r="605">
          <cell r="D605" t="str">
            <v>FAE-20-00334</v>
          </cell>
          <cell r="E605" t="str">
            <v>334</v>
          </cell>
          <cell r="F605">
            <v>44188</v>
          </cell>
          <cell r="G605">
            <v>2020</v>
          </cell>
          <cell r="H605" t="str">
            <v>CE2208</v>
          </cell>
          <cell r="I605" t="str">
            <v>STE MIDCOM INTERNATIONAL</v>
          </cell>
          <cell r="J605" t="str">
            <v>TND</v>
          </cell>
          <cell r="K605">
            <v>34476</v>
          </cell>
          <cell r="L605">
            <v>1</v>
          </cell>
          <cell r="M605">
            <v>34476</v>
          </cell>
          <cell r="N605" t="str">
            <v>OUI</v>
          </cell>
          <cell r="O605" t="str">
            <v>Guinee Bissau</v>
          </cell>
          <cell r="P605">
            <v>44195</v>
          </cell>
          <cell r="Q605">
            <v>20400</v>
          </cell>
          <cell r="R605">
            <v>0</v>
          </cell>
          <cell r="S605">
            <v>0</v>
          </cell>
          <cell r="T605">
            <v>0</v>
          </cell>
          <cell r="U605">
            <v>20400</v>
          </cell>
          <cell r="V605" t="str">
            <v>OUI</v>
          </cell>
          <cell r="W605">
            <v>34476</v>
          </cell>
          <cell r="X605">
            <v>0</v>
          </cell>
          <cell r="Y605">
            <v>0</v>
          </cell>
          <cell r="Z605">
            <v>0</v>
          </cell>
          <cell r="AA605">
            <v>1.69</v>
          </cell>
          <cell r="AF605">
            <v>0</v>
          </cell>
          <cell r="AG605">
            <v>0</v>
          </cell>
          <cell r="AH605">
            <v>1.69</v>
          </cell>
          <cell r="AI605">
            <v>0</v>
          </cell>
          <cell r="AJ605">
            <v>0</v>
          </cell>
          <cell r="AK605">
            <v>0</v>
          </cell>
        </row>
        <row r="606">
          <cell r="D606" t="str">
            <v>FAE-21-00001</v>
          </cell>
          <cell r="E606" t="str">
            <v>001</v>
          </cell>
          <cell r="F606" t="str">
            <v>06/01/2021</v>
          </cell>
          <cell r="G606">
            <v>2021</v>
          </cell>
          <cell r="H606" t="str">
            <v>CE2137</v>
          </cell>
          <cell r="I606" t="str">
            <v>TUNISIAN AFRICAN BUSINESS</v>
          </cell>
          <cell r="J606" t="str">
            <v>TND</v>
          </cell>
          <cell r="K606">
            <v>221520</v>
          </cell>
          <cell r="L606">
            <v>1</v>
          </cell>
          <cell r="M606">
            <v>221520</v>
          </cell>
          <cell r="N606" t="str">
            <v>OUI</v>
          </cell>
          <cell r="O606" t="str">
            <v>Sénégal</v>
          </cell>
          <cell r="P606">
            <v>44211</v>
          </cell>
          <cell r="Q606">
            <v>0</v>
          </cell>
          <cell r="R606">
            <v>0</v>
          </cell>
          <cell r="S606">
            <v>156000</v>
          </cell>
          <cell r="T606">
            <v>0</v>
          </cell>
          <cell r="U606">
            <v>156000</v>
          </cell>
          <cell r="V606" t="str">
            <v>OUI</v>
          </cell>
          <cell r="W606">
            <v>0</v>
          </cell>
          <cell r="X606">
            <v>0</v>
          </cell>
          <cell r="Y606">
            <v>221520</v>
          </cell>
          <cell r="Z606">
            <v>0</v>
          </cell>
          <cell r="AA606">
            <v>0</v>
          </cell>
          <cell r="AB606">
            <v>0</v>
          </cell>
          <cell r="AC606">
            <v>1.42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1.42</v>
          </cell>
          <cell r="AK606">
            <v>0</v>
          </cell>
          <cell r="AL606">
            <v>0</v>
          </cell>
          <cell r="AM606">
            <v>0</v>
          </cell>
          <cell r="AN606" t="str">
            <v>40% S - 60% F</v>
          </cell>
          <cell r="AO606">
            <v>0</v>
          </cell>
        </row>
        <row r="607">
          <cell r="D607" t="str">
            <v>FAE-21-00002</v>
          </cell>
          <cell r="E607" t="str">
            <v>002</v>
          </cell>
          <cell r="F607" t="str">
            <v>06/01/2021</v>
          </cell>
          <cell r="G607">
            <v>2021</v>
          </cell>
          <cell r="H607" t="str">
            <v>CE2001</v>
          </cell>
          <cell r="I607" t="str">
            <v>STE DE COMMERCE INTERNATIONAL</v>
          </cell>
          <cell r="J607" t="str">
            <v>TND</v>
          </cell>
          <cell r="K607">
            <v>161280</v>
          </cell>
          <cell r="L607">
            <v>1</v>
          </cell>
          <cell r="M607">
            <v>161280</v>
          </cell>
          <cell r="N607" t="str">
            <v>OUI</v>
          </cell>
          <cell r="O607" t="str">
            <v>Gambie</v>
          </cell>
          <cell r="P607">
            <v>44217</v>
          </cell>
          <cell r="Q607">
            <v>96000</v>
          </cell>
          <cell r="R607">
            <v>0</v>
          </cell>
          <cell r="S607">
            <v>0</v>
          </cell>
          <cell r="T607">
            <v>0</v>
          </cell>
          <cell r="U607">
            <v>96000</v>
          </cell>
          <cell r="V607" t="str">
            <v>OUI</v>
          </cell>
          <cell r="W607">
            <v>161280</v>
          </cell>
          <cell r="X607">
            <v>0</v>
          </cell>
          <cell r="Y607">
            <v>0</v>
          </cell>
          <cell r="Z607">
            <v>0</v>
          </cell>
          <cell r="AA607">
            <v>1.68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1.68</v>
          </cell>
          <cell r="AI607">
            <v>0</v>
          </cell>
          <cell r="AJ607">
            <v>0</v>
          </cell>
          <cell r="AK607">
            <v>0</v>
          </cell>
          <cell r="AL607">
            <v>1</v>
          </cell>
          <cell r="AM607">
            <v>0</v>
          </cell>
          <cell r="AN607">
            <v>0</v>
          </cell>
          <cell r="AO607">
            <v>0</v>
          </cell>
        </row>
        <row r="608">
          <cell r="D608" t="str">
            <v>FAE-21-00003</v>
          </cell>
          <cell r="E608" t="str">
            <v>003</v>
          </cell>
          <cell r="F608" t="str">
            <v>06/01/2021</v>
          </cell>
          <cell r="G608">
            <v>2021</v>
          </cell>
          <cell r="H608" t="str">
            <v>CE2001</v>
          </cell>
          <cell r="I608" t="str">
            <v>STE DE COMMERCE INTERNATIONAL</v>
          </cell>
          <cell r="J608" t="str">
            <v>TND</v>
          </cell>
          <cell r="K608">
            <v>129024</v>
          </cell>
          <cell r="L608">
            <v>1</v>
          </cell>
          <cell r="M608">
            <v>129024</v>
          </cell>
          <cell r="N608" t="str">
            <v>OUI</v>
          </cell>
          <cell r="O608" t="str">
            <v>Gambie</v>
          </cell>
          <cell r="P608">
            <v>44224</v>
          </cell>
          <cell r="Q608">
            <v>76800</v>
          </cell>
          <cell r="R608">
            <v>0</v>
          </cell>
          <cell r="S608">
            <v>0</v>
          </cell>
          <cell r="T608">
            <v>0</v>
          </cell>
          <cell r="U608">
            <v>76800</v>
          </cell>
          <cell r="V608" t="str">
            <v>OUI</v>
          </cell>
          <cell r="W608">
            <v>129024</v>
          </cell>
          <cell r="X608">
            <v>0</v>
          </cell>
          <cell r="Y608">
            <v>0</v>
          </cell>
          <cell r="Z608">
            <v>0</v>
          </cell>
          <cell r="AA608">
            <v>1.68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1.68</v>
          </cell>
          <cell r="AI608">
            <v>0</v>
          </cell>
          <cell r="AJ608">
            <v>0</v>
          </cell>
          <cell r="AK608">
            <v>0</v>
          </cell>
          <cell r="AL608">
            <v>1</v>
          </cell>
          <cell r="AM608">
            <v>0</v>
          </cell>
          <cell r="AN608">
            <v>0</v>
          </cell>
          <cell r="AO608">
            <v>0</v>
          </cell>
        </row>
        <row r="609">
          <cell r="D609" t="str">
            <v>FAE-21-00004</v>
          </cell>
          <cell r="E609" t="str">
            <v>004</v>
          </cell>
          <cell r="F609" t="str">
            <v>06/01/2021</v>
          </cell>
          <cell r="G609">
            <v>2021</v>
          </cell>
          <cell r="H609" t="str">
            <v>CE2154</v>
          </cell>
          <cell r="I609" t="str">
            <v>SODIFRAM SAS</v>
          </cell>
          <cell r="J609" t="str">
            <v>EUR</v>
          </cell>
          <cell r="K609">
            <v>25070.207400000003</v>
          </cell>
          <cell r="L609">
            <v>3.2823000000000002</v>
          </cell>
          <cell r="M609">
            <v>7638</v>
          </cell>
          <cell r="N609" t="str">
            <v>OUI</v>
          </cell>
          <cell r="O609" t="str">
            <v>Mayotte</v>
          </cell>
          <cell r="P609">
            <v>44211</v>
          </cell>
          <cell r="Q609">
            <v>0</v>
          </cell>
          <cell r="R609">
            <v>10800</v>
          </cell>
          <cell r="S609">
            <v>0</v>
          </cell>
          <cell r="T609">
            <v>0</v>
          </cell>
          <cell r="U609">
            <v>10800</v>
          </cell>
          <cell r="V609" t="str">
            <v>OUI</v>
          </cell>
          <cell r="W609">
            <v>0</v>
          </cell>
          <cell r="X609">
            <v>25070.207399999999</v>
          </cell>
          <cell r="Y609">
            <v>0</v>
          </cell>
          <cell r="Z609">
            <v>0</v>
          </cell>
          <cell r="AA609">
            <v>0</v>
          </cell>
          <cell r="AB609">
            <v>2.3213154999999999</v>
          </cell>
          <cell r="AC609">
            <v>0</v>
          </cell>
          <cell r="AD609">
            <v>0</v>
          </cell>
          <cell r="AE609">
            <v>2369.98</v>
          </cell>
          <cell r="AF609">
            <v>7059.51</v>
          </cell>
          <cell r="AG609">
            <v>0.65365833333333334</v>
          </cell>
          <cell r="AH609">
            <v>0</v>
          </cell>
          <cell r="AI609">
            <v>1.6676571666666664</v>
          </cell>
          <cell r="AJ609">
            <v>0</v>
          </cell>
          <cell r="AK609">
            <v>0</v>
          </cell>
          <cell r="AL609">
            <v>0</v>
          </cell>
          <cell r="AM609">
            <v>1</v>
          </cell>
          <cell r="AN609">
            <v>0</v>
          </cell>
          <cell r="AO609">
            <v>0</v>
          </cell>
        </row>
        <row r="610">
          <cell r="D610" t="str">
            <v>FAE-21-00005</v>
          </cell>
          <cell r="E610" t="str">
            <v>005</v>
          </cell>
          <cell r="F610" t="str">
            <v>06/01/2021</v>
          </cell>
          <cell r="G610">
            <v>2021</v>
          </cell>
          <cell r="H610" t="str">
            <v>CE2154</v>
          </cell>
          <cell r="I610" t="str">
            <v>SODIFRAM SAS</v>
          </cell>
          <cell r="J610" t="str">
            <v>EUR</v>
          </cell>
          <cell r="K610">
            <v>58786.255584000013</v>
          </cell>
          <cell r="L610">
            <v>3.2823000000000002</v>
          </cell>
          <cell r="M610">
            <v>17910.080000000002</v>
          </cell>
          <cell r="N610" t="str">
            <v>OUI</v>
          </cell>
          <cell r="O610" t="str">
            <v>Mayotte</v>
          </cell>
          <cell r="P610">
            <v>44211</v>
          </cell>
          <cell r="Q610">
            <v>0</v>
          </cell>
          <cell r="R610">
            <v>18876</v>
          </cell>
          <cell r="S610">
            <v>8460</v>
          </cell>
          <cell r="T610">
            <v>0</v>
          </cell>
          <cell r="U610">
            <v>27336</v>
          </cell>
          <cell r="V610" t="str">
            <v>OUI</v>
          </cell>
          <cell r="W610">
            <v>0</v>
          </cell>
          <cell r="X610">
            <v>40739.56392388235</v>
          </cell>
          <cell r="Y610">
            <v>18046.691660117649</v>
          </cell>
          <cell r="Z610">
            <v>0</v>
          </cell>
          <cell r="AA610">
            <v>0</v>
          </cell>
          <cell r="AB610">
            <v>2.1582731470588232</v>
          </cell>
          <cell r="AC610">
            <v>2.1331786832290365</v>
          </cell>
          <cell r="AD610">
            <v>0</v>
          </cell>
          <cell r="AE610">
            <v>3979.0160000000005</v>
          </cell>
          <cell r="AF610">
            <v>11081.8</v>
          </cell>
          <cell r="AG610">
            <v>0.40539215686274505</v>
          </cell>
          <cell r="AH610">
            <v>0</v>
          </cell>
          <cell r="AI610">
            <v>1.7528809901960782</v>
          </cell>
          <cell r="AJ610">
            <v>1.7277865263662915</v>
          </cell>
          <cell r="AK610">
            <v>0</v>
          </cell>
          <cell r="AL610">
            <v>0</v>
          </cell>
          <cell r="AM610">
            <v>1</v>
          </cell>
          <cell r="AN610">
            <v>1</v>
          </cell>
          <cell r="AO610">
            <v>0</v>
          </cell>
        </row>
        <row r="611">
          <cell r="D611" t="str">
            <v>FAE-21-00006</v>
          </cell>
          <cell r="E611" t="str">
            <v>006</v>
          </cell>
          <cell r="F611" t="str">
            <v>06/01/2021</v>
          </cell>
          <cell r="G611">
            <v>2021</v>
          </cell>
          <cell r="H611" t="str">
            <v>CE2247</v>
          </cell>
          <cell r="I611" t="str">
            <v>MATMATA TRADING</v>
          </cell>
          <cell r="J611" t="str">
            <v>EUR</v>
          </cell>
          <cell r="K611">
            <v>39628.582399999999</v>
          </cell>
          <cell r="L611">
            <v>2.7128000000000001</v>
          </cell>
          <cell r="M611">
            <v>14608</v>
          </cell>
          <cell r="N611" t="str">
            <v>OUI</v>
          </cell>
          <cell r="O611" t="str">
            <v>Mauritanie</v>
          </cell>
          <cell r="P611">
            <v>44217</v>
          </cell>
          <cell r="Q611">
            <v>19200</v>
          </cell>
          <cell r="R611">
            <v>0</v>
          </cell>
          <cell r="S611">
            <v>0</v>
          </cell>
          <cell r="T611">
            <v>0</v>
          </cell>
          <cell r="U611">
            <v>19200</v>
          </cell>
          <cell r="V611" t="str">
            <v>OUI</v>
          </cell>
          <cell r="W611">
            <v>39628.582400000007</v>
          </cell>
          <cell r="X611">
            <v>0</v>
          </cell>
          <cell r="Y611">
            <v>0</v>
          </cell>
          <cell r="Z611">
            <v>0</v>
          </cell>
          <cell r="AA611">
            <v>2.0639886666666669</v>
          </cell>
          <cell r="AB611">
            <v>0</v>
          </cell>
          <cell r="AC611">
            <v>0</v>
          </cell>
          <cell r="AD611">
            <v>0</v>
          </cell>
          <cell r="AE611">
            <v>2093.5936000000002</v>
          </cell>
          <cell r="AF611">
            <v>6338.7439999999997</v>
          </cell>
          <cell r="AG611">
            <v>0.33014291666666667</v>
          </cell>
          <cell r="AH611">
            <v>1.7338457500000002</v>
          </cell>
          <cell r="AI611">
            <v>0</v>
          </cell>
          <cell r="AJ611">
            <v>0</v>
          </cell>
          <cell r="AK611">
            <v>0</v>
          </cell>
          <cell r="AL611">
            <v>1</v>
          </cell>
          <cell r="AM611">
            <v>0</v>
          </cell>
          <cell r="AN611">
            <v>0</v>
          </cell>
          <cell r="AO611">
            <v>0</v>
          </cell>
        </row>
        <row r="612">
          <cell r="D612" t="str">
            <v>FAE-21-00007</v>
          </cell>
          <cell r="E612" t="str">
            <v>007</v>
          </cell>
          <cell r="F612" t="str">
            <v>06/01/2021</v>
          </cell>
          <cell r="G612">
            <v>2021</v>
          </cell>
          <cell r="H612" t="str">
            <v>CE2017</v>
          </cell>
          <cell r="I612" t="str">
            <v>SAHEL INTERNATIONAL TRADE</v>
          </cell>
          <cell r="J612" t="str">
            <v>TND</v>
          </cell>
          <cell r="K612">
            <v>36753.360000000001</v>
          </cell>
          <cell r="L612">
            <v>1</v>
          </cell>
          <cell r="M612">
            <v>36753.360000000001</v>
          </cell>
          <cell r="N612" t="str">
            <v>OUI</v>
          </cell>
          <cell r="O612" t="str">
            <v>Togo</v>
          </cell>
          <cell r="P612">
            <v>44237</v>
          </cell>
          <cell r="Q612">
            <v>22008</v>
          </cell>
          <cell r="R612">
            <v>0</v>
          </cell>
          <cell r="S612">
            <v>0</v>
          </cell>
          <cell r="T612">
            <v>0</v>
          </cell>
          <cell r="U612">
            <v>22008</v>
          </cell>
          <cell r="V612" t="str">
            <v>OUI</v>
          </cell>
          <cell r="W612">
            <v>36753.360000000001</v>
          </cell>
          <cell r="X612">
            <v>0</v>
          </cell>
          <cell r="Y612">
            <v>0</v>
          </cell>
          <cell r="Z612">
            <v>0</v>
          </cell>
          <cell r="AA612">
            <v>1.67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1.67</v>
          </cell>
          <cell r="AI612">
            <v>0</v>
          </cell>
          <cell r="AJ612">
            <v>0</v>
          </cell>
          <cell r="AK612">
            <v>0</v>
          </cell>
          <cell r="AL612">
            <v>1</v>
          </cell>
          <cell r="AM612">
            <v>0</v>
          </cell>
          <cell r="AN612">
            <v>0</v>
          </cell>
          <cell r="AO612">
            <v>0</v>
          </cell>
        </row>
        <row r="613">
          <cell r="D613" t="str">
            <v>FAE-21-00008</v>
          </cell>
          <cell r="E613" t="str">
            <v>008</v>
          </cell>
          <cell r="F613" t="str">
            <v>06/01/2021</v>
          </cell>
          <cell r="G613">
            <v>2021</v>
          </cell>
          <cell r="H613" t="str">
            <v>CE2017</v>
          </cell>
          <cell r="I613" t="str">
            <v>SAHEL INTERNATIONAL TRADE</v>
          </cell>
          <cell r="J613" t="str">
            <v>TND</v>
          </cell>
          <cell r="K613">
            <v>67645</v>
          </cell>
          <cell r="L613">
            <v>1</v>
          </cell>
          <cell r="M613">
            <v>67645</v>
          </cell>
          <cell r="N613" t="str">
            <v>OUI</v>
          </cell>
          <cell r="O613" t="str">
            <v>Togo</v>
          </cell>
          <cell r="P613">
            <v>44214</v>
          </cell>
          <cell r="Q613">
            <v>41500</v>
          </cell>
          <cell r="R613">
            <v>0</v>
          </cell>
          <cell r="S613">
            <v>0</v>
          </cell>
          <cell r="T613">
            <v>0</v>
          </cell>
          <cell r="U613">
            <v>41500</v>
          </cell>
          <cell r="V613" t="str">
            <v>OUI</v>
          </cell>
          <cell r="W613">
            <v>67645</v>
          </cell>
          <cell r="X613">
            <v>0</v>
          </cell>
          <cell r="Y613">
            <v>0</v>
          </cell>
          <cell r="Z613">
            <v>0</v>
          </cell>
          <cell r="AA613">
            <v>1.63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1.63</v>
          </cell>
          <cell r="AI613">
            <v>0</v>
          </cell>
          <cell r="AJ613">
            <v>0</v>
          </cell>
          <cell r="AK613">
            <v>0</v>
          </cell>
          <cell r="AL613">
            <v>1</v>
          </cell>
          <cell r="AM613">
            <v>0</v>
          </cell>
          <cell r="AN613">
            <v>0</v>
          </cell>
          <cell r="AO613">
            <v>0</v>
          </cell>
        </row>
        <row r="614">
          <cell r="D614" t="str">
            <v>FAE-21-00009</v>
          </cell>
          <cell r="E614" t="str">
            <v>009</v>
          </cell>
          <cell r="F614" t="str">
            <v>06/01/2021</v>
          </cell>
          <cell r="G614">
            <v>2021</v>
          </cell>
          <cell r="H614" t="str">
            <v>CE2017</v>
          </cell>
          <cell r="I614" t="str">
            <v>SAHEL INTERNATIONAL TRADE</v>
          </cell>
          <cell r="J614" t="str">
            <v>TND</v>
          </cell>
          <cell r="K614">
            <v>33024</v>
          </cell>
          <cell r="L614">
            <v>1</v>
          </cell>
          <cell r="M614">
            <v>33024</v>
          </cell>
          <cell r="N614" t="str">
            <v>OUI</v>
          </cell>
          <cell r="O614" t="str">
            <v>Burkina Faso</v>
          </cell>
          <cell r="P614">
            <v>44228</v>
          </cell>
          <cell r="Q614">
            <v>19200</v>
          </cell>
          <cell r="R614">
            <v>0</v>
          </cell>
          <cell r="S614">
            <v>0</v>
          </cell>
          <cell r="T614">
            <v>0</v>
          </cell>
          <cell r="U614">
            <v>19200</v>
          </cell>
          <cell r="V614" t="str">
            <v>OUI</v>
          </cell>
          <cell r="W614">
            <v>33024</v>
          </cell>
          <cell r="X614">
            <v>0</v>
          </cell>
          <cell r="Y614">
            <v>0</v>
          </cell>
          <cell r="Z614">
            <v>0</v>
          </cell>
          <cell r="AA614">
            <v>1.72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1.72</v>
          </cell>
          <cell r="AI614">
            <v>0</v>
          </cell>
          <cell r="AJ614">
            <v>0</v>
          </cell>
          <cell r="AK614">
            <v>0</v>
          </cell>
          <cell r="AL614">
            <v>1</v>
          </cell>
          <cell r="AM614">
            <v>0</v>
          </cell>
          <cell r="AN614">
            <v>0</v>
          </cell>
          <cell r="AO614">
            <v>0</v>
          </cell>
        </row>
        <row r="615">
          <cell r="D615" t="str">
            <v>FAE-21-00010</v>
          </cell>
          <cell r="E615" t="str">
            <v>010</v>
          </cell>
          <cell r="F615" t="str">
            <v>06/01/2021</v>
          </cell>
          <cell r="G615">
            <v>2021</v>
          </cell>
          <cell r="H615" t="str">
            <v>CE2017</v>
          </cell>
          <cell r="I615" t="str">
            <v>SAHEL INTERNATIONAL TRADE</v>
          </cell>
          <cell r="J615" t="str">
            <v>TND</v>
          </cell>
          <cell r="K615">
            <v>63541.5</v>
          </cell>
          <cell r="L615">
            <v>1</v>
          </cell>
          <cell r="M615">
            <v>63541.5</v>
          </cell>
          <cell r="N615" t="str">
            <v>OUI</v>
          </cell>
          <cell r="O615" t="str">
            <v>Ukraine</v>
          </cell>
          <cell r="P615">
            <v>44222</v>
          </cell>
          <cell r="Q615">
            <v>35950</v>
          </cell>
          <cell r="R615">
            <v>0</v>
          </cell>
          <cell r="S615">
            <v>0</v>
          </cell>
          <cell r="T615">
            <v>0</v>
          </cell>
          <cell r="U615">
            <v>35950</v>
          </cell>
          <cell r="V615" t="str">
            <v>OUI</v>
          </cell>
          <cell r="W615">
            <v>63541.5</v>
          </cell>
          <cell r="X615">
            <v>0</v>
          </cell>
          <cell r="Y615">
            <v>0</v>
          </cell>
          <cell r="Z615">
            <v>0</v>
          </cell>
          <cell r="AA615">
            <v>1.7674965229485395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1.7674965229485395</v>
          </cell>
          <cell r="AI615">
            <v>0</v>
          </cell>
          <cell r="AJ615">
            <v>0</v>
          </cell>
          <cell r="AK615">
            <v>0</v>
          </cell>
          <cell r="AL615">
            <v>1</v>
          </cell>
          <cell r="AM615">
            <v>0</v>
          </cell>
          <cell r="AN615">
            <v>0</v>
          </cell>
          <cell r="AO615">
            <v>0</v>
          </cell>
        </row>
        <row r="616">
          <cell r="D616" t="str">
            <v>FAE-21-00011</v>
          </cell>
          <cell r="E616" t="str">
            <v>011</v>
          </cell>
          <cell r="F616" t="str">
            <v>06/01/2021</v>
          </cell>
          <cell r="G616">
            <v>2021</v>
          </cell>
          <cell r="H616" t="str">
            <v>CE2017</v>
          </cell>
          <cell r="I616" t="str">
            <v>SAHEL INTERNATIONAL TRADE</v>
          </cell>
          <cell r="J616" t="str">
            <v>TND</v>
          </cell>
          <cell r="K616">
            <v>73506.720000000001</v>
          </cell>
          <cell r="L616">
            <v>1</v>
          </cell>
          <cell r="M616">
            <v>73506.720000000001</v>
          </cell>
          <cell r="N616" t="str">
            <v>OUI</v>
          </cell>
          <cell r="O616" t="str">
            <v>Burkina Faso</v>
          </cell>
          <cell r="P616">
            <v>44209</v>
          </cell>
          <cell r="Q616">
            <v>44016</v>
          </cell>
          <cell r="R616">
            <v>0</v>
          </cell>
          <cell r="S616">
            <v>0</v>
          </cell>
          <cell r="T616">
            <v>0</v>
          </cell>
          <cell r="U616">
            <v>44016</v>
          </cell>
          <cell r="V616" t="str">
            <v>OUI</v>
          </cell>
          <cell r="W616">
            <v>73506.720000000001</v>
          </cell>
          <cell r="X616">
            <v>0</v>
          </cell>
          <cell r="Y616">
            <v>0</v>
          </cell>
          <cell r="Z616">
            <v>0</v>
          </cell>
          <cell r="AA616">
            <v>1.67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1.67</v>
          </cell>
          <cell r="AI616">
            <v>0</v>
          </cell>
          <cell r="AJ616">
            <v>0</v>
          </cell>
          <cell r="AK616">
            <v>0</v>
          </cell>
          <cell r="AL616">
            <v>1</v>
          </cell>
          <cell r="AM616">
            <v>0</v>
          </cell>
          <cell r="AN616">
            <v>0</v>
          </cell>
          <cell r="AO616">
            <v>0</v>
          </cell>
        </row>
        <row r="617">
          <cell r="D617" t="str">
            <v>FAE-21-00012</v>
          </cell>
          <cell r="E617" t="str">
            <v>012</v>
          </cell>
          <cell r="F617" t="str">
            <v>06/01/2021</v>
          </cell>
          <cell r="G617">
            <v>2021</v>
          </cell>
          <cell r="H617" t="str">
            <v>CE2025</v>
          </cell>
          <cell r="I617" t="str">
            <v>SAWABA - GUINEE</v>
          </cell>
          <cell r="J617" t="str">
            <v>USD</v>
          </cell>
          <cell r="K617">
            <v>499824.9118</v>
          </cell>
          <cell r="L617">
            <v>2.7010000000000001</v>
          </cell>
          <cell r="M617">
            <v>185051.8</v>
          </cell>
          <cell r="N617" t="str">
            <v>OUI</v>
          </cell>
          <cell r="O617" t="str">
            <v>Guinée</v>
          </cell>
          <cell r="P617">
            <v>44216</v>
          </cell>
          <cell r="Q617">
            <v>28800</v>
          </cell>
          <cell r="R617">
            <v>250320</v>
          </cell>
          <cell r="S617">
            <v>0</v>
          </cell>
          <cell r="T617">
            <v>0</v>
          </cell>
          <cell r="U617">
            <v>279120</v>
          </cell>
          <cell r="V617" t="str">
            <v>OUI</v>
          </cell>
          <cell r="W617">
            <v>58626.647236457437</v>
          </cell>
          <cell r="X617">
            <v>441198.26456354256</v>
          </cell>
          <cell r="Y617">
            <v>0</v>
          </cell>
          <cell r="Z617">
            <v>0</v>
          </cell>
          <cell r="AA617">
            <v>2.0356474734881056</v>
          </cell>
          <cell r="AB617">
            <v>1.7625370108802436</v>
          </cell>
          <cell r="AC617">
            <v>0</v>
          </cell>
          <cell r="AD617">
            <v>0</v>
          </cell>
          <cell r="AE617">
            <v>39455.160000000003</v>
          </cell>
          <cell r="AF617">
            <v>110530.7</v>
          </cell>
          <cell r="AG617">
            <v>0.39599706219547148</v>
          </cell>
          <cell r="AH617">
            <v>1.6396504112926342</v>
          </cell>
          <cell r="AI617">
            <v>1.366539948684772</v>
          </cell>
          <cell r="AJ617">
            <v>0</v>
          </cell>
          <cell r="AK617">
            <v>0</v>
          </cell>
          <cell r="AL617">
            <v>1</v>
          </cell>
          <cell r="AM617" t="str">
            <v>40% S - 60% F</v>
          </cell>
          <cell r="AN617">
            <v>0</v>
          </cell>
          <cell r="AO617">
            <v>0</v>
          </cell>
        </row>
        <row r="618">
          <cell r="D618" t="str">
            <v>FAE-21-00013</v>
          </cell>
          <cell r="E618" t="str">
            <v>013</v>
          </cell>
          <cell r="F618" t="str">
            <v>06/01/2021</v>
          </cell>
          <cell r="G618">
            <v>2021</v>
          </cell>
          <cell r="H618" t="str">
            <v>CE2017</v>
          </cell>
          <cell r="I618" t="str">
            <v>SAHEL INTERNATIONAL TRADE</v>
          </cell>
          <cell r="J618" t="str">
            <v>TND</v>
          </cell>
          <cell r="K618">
            <v>165274.20000000001</v>
          </cell>
          <cell r="L618">
            <v>1</v>
          </cell>
          <cell r="M618">
            <v>165274.20000000001</v>
          </cell>
          <cell r="N618" t="str">
            <v>OUI</v>
          </cell>
          <cell r="O618" t="str">
            <v>Burkina Faso</v>
          </cell>
          <cell r="P618">
            <v>44216</v>
          </cell>
          <cell r="Q618">
            <v>25344</v>
          </cell>
          <cell r="R618">
            <v>80028</v>
          </cell>
          <cell r="S618">
            <v>0</v>
          </cell>
          <cell r="T618">
            <v>0</v>
          </cell>
          <cell r="U618">
            <v>105372</v>
          </cell>
          <cell r="V618" t="str">
            <v>OUI</v>
          </cell>
          <cell r="W618">
            <v>42831.360000000001</v>
          </cell>
          <cell r="X618">
            <v>122442.84</v>
          </cell>
          <cell r="Y618">
            <v>0</v>
          </cell>
          <cell r="Z618">
            <v>0</v>
          </cell>
          <cell r="AA618">
            <v>1.69</v>
          </cell>
          <cell r="AB618">
            <v>1.53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1.69</v>
          </cell>
          <cell r="AI618">
            <v>1.53</v>
          </cell>
          <cell r="AJ618">
            <v>0</v>
          </cell>
          <cell r="AK618">
            <v>0</v>
          </cell>
          <cell r="AL618">
            <v>1</v>
          </cell>
          <cell r="AM618" t="str">
            <v>40% S - 60% F</v>
          </cell>
          <cell r="AN618">
            <v>0</v>
          </cell>
          <cell r="AO618">
            <v>0</v>
          </cell>
        </row>
        <row r="619">
          <cell r="D619" t="str">
            <v>FAE-21-00014</v>
          </cell>
          <cell r="E619" t="str">
            <v>014</v>
          </cell>
          <cell r="F619" t="str">
            <v>06/01/2021</v>
          </cell>
          <cell r="G619">
            <v>2021</v>
          </cell>
          <cell r="H619" t="str">
            <v>CE2017</v>
          </cell>
          <cell r="I619" t="str">
            <v>SAHEL INTERNATIONAL TRADE</v>
          </cell>
          <cell r="J619" t="str">
            <v>TND</v>
          </cell>
          <cell r="K619">
            <v>36753.360000000001</v>
          </cell>
          <cell r="L619">
            <v>1</v>
          </cell>
          <cell r="M619">
            <v>36753.360000000001</v>
          </cell>
          <cell r="N619" t="str">
            <v>OUI</v>
          </cell>
          <cell r="O619" t="str">
            <v>Niger</v>
          </cell>
          <cell r="P619">
            <v>44209</v>
          </cell>
          <cell r="Q619">
            <v>22008</v>
          </cell>
          <cell r="R619">
            <v>0</v>
          </cell>
          <cell r="S619">
            <v>0</v>
          </cell>
          <cell r="T619">
            <v>0</v>
          </cell>
          <cell r="U619">
            <v>22008</v>
          </cell>
          <cell r="V619" t="str">
            <v>OUI</v>
          </cell>
          <cell r="W619">
            <v>36753.360000000001</v>
          </cell>
          <cell r="X619">
            <v>0</v>
          </cell>
          <cell r="Y619">
            <v>0</v>
          </cell>
          <cell r="Z619">
            <v>0</v>
          </cell>
          <cell r="AA619">
            <v>1.67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1.67</v>
          </cell>
          <cell r="AI619">
            <v>0</v>
          </cell>
          <cell r="AJ619">
            <v>0</v>
          </cell>
          <cell r="AK619">
            <v>0</v>
          </cell>
          <cell r="AL619">
            <v>1</v>
          </cell>
          <cell r="AM619">
            <v>0</v>
          </cell>
          <cell r="AN619">
            <v>0</v>
          </cell>
          <cell r="AO619">
            <v>0</v>
          </cell>
        </row>
        <row r="620">
          <cell r="D620" t="str">
            <v>FAE-21-00015</v>
          </cell>
          <cell r="E620" t="str">
            <v>015</v>
          </cell>
          <cell r="F620" t="str">
            <v>07/01/2021</v>
          </cell>
          <cell r="G620">
            <v>2021</v>
          </cell>
          <cell r="H620" t="str">
            <v>CE2178</v>
          </cell>
          <cell r="I620" t="str">
            <v>ARCADIA</v>
          </cell>
          <cell r="J620" t="str">
            <v>TND</v>
          </cell>
          <cell r="K620">
            <v>33200</v>
          </cell>
          <cell r="L620">
            <v>1</v>
          </cell>
          <cell r="M620">
            <v>33200</v>
          </cell>
          <cell r="N620" t="str">
            <v>OUI</v>
          </cell>
          <cell r="O620" t="str">
            <v>Angleterre</v>
          </cell>
          <cell r="P620">
            <v>44214</v>
          </cell>
          <cell r="Q620">
            <v>0</v>
          </cell>
          <cell r="R620">
            <v>20000</v>
          </cell>
          <cell r="S620">
            <v>0</v>
          </cell>
          <cell r="T620">
            <v>0</v>
          </cell>
          <cell r="U620">
            <v>20000</v>
          </cell>
          <cell r="V620" t="str">
            <v>OUI</v>
          </cell>
          <cell r="W620">
            <v>0</v>
          </cell>
          <cell r="X620">
            <v>33200</v>
          </cell>
          <cell r="Y620">
            <v>0</v>
          </cell>
          <cell r="Z620">
            <v>0</v>
          </cell>
          <cell r="AA620">
            <v>0</v>
          </cell>
          <cell r="AB620">
            <v>1.66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1.66</v>
          </cell>
          <cell r="AJ620">
            <v>0</v>
          </cell>
          <cell r="AK620">
            <v>0</v>
          </cell>
          <cell r="AL620">
            <v>0</v>
          </cell>
          <cell r="AM620">
            <v>1</v>
          </cell>
          <cell r="AN620">
            <v>0</v>
          </cell>
          <cell r="AO620">
            <v>0</v>
          </cell>
        </row>
        <row r="621">
          <cell r="D621" t="str">
            <v>FAE-21-00016</v>
          </cell>
          <cell r="E621" t="str">
            <v>016</v>
          </cell>
          <cell r="F621" t="str">
            <v>07/01/2021</v>
          </cell>
          <cell r="G621">
            <v>2021</v>
          </cell>
          <cell r="H621" t="str">
            <v>CE2165</v>
          </cell>
          <cell r="I621" t="str">
            <v>ANGSTREM TRADING</v>
          </cell>
          <cell r="J621" t="str">
            <v>USD</v>
          </cell>
          <cell r="K621">
            <v>37924.770000000004</v>
          </cell>
          <cell r="L621">
            <v>2.6897000000000002</v>
          </cell>
          <cell r="M621">
            <v>14100</v>
          </cell>
          <cell r="N621" t="str">
            <v>OUI</v>
          </cell>
          <cell r="O621" t="str">
            <v>Russie</v>
          </cell>
          <cell r="P621">
            <v>44208</v>
          </cell>
          <cell r="Q621">
            <v>20000</v>
          </cell>
          <cell r="R621">
            <v>0</v>
          </cell>
          <cell r="S621">
            <v>0</v>
          </cell>
          <cell r="T621">
            <v>0</v>
          </cell>
          <cell r="U621">
            <v>20000</v>
          </cell>
          <cell r="V621" t="str">
            <v>OUI</v>
          </cell>
          <cell r="W621">
            <v>37924.770000000004</v>
          </cell>
          <cell r="X621">
            <v>0</v>
          </cell>
          <cell r="Y621">
            <v>0</v>
          </cell>
          <cell r="Z621">
            <v>0</v>
          </cell>
          <cell r="AA621">
            <v>1.8962385000000002</v>
          </cell>
          <cell r="AB621">
            <v>0</v>
          </cell>
          <cell r="AC621">
            <v>0</v>
          </cell>
          <cell r="AD621">
            <v>0</v>
          </cell>
          <cell r="AE621">
            <v>917.95</v>
          </cell>
          <cell r="AF621">
            <v>5187.58</v>
          </cell>
          <cell r="AG621">
            <v>0.25937899999999997</v>
          </cell>
          <cell r="AH621">
            <v>1.6368595000000001</v>
          </cell>
          <cell r="AI621">
            <v>0</v>
          </cell>
          <cell r="AJ621">
            <v>0</v>
          </cell>
          <cell r="AK621">
            <v>0</v>
          </cell>
          <cell r="AL621">
            <v>1</v>
          </cell>
          <cell r="AM621">
            <v>0</v>
          </cell>
          <cell r="AN621">
            <v>0</v>
          </cell>
          <cell r="AO621">
            <v>0</v>
          </cell>
        </row>
        <row r="622">
          <cell r="D622" t="str">
            <v>FAE-21-00017</v>
          </cell>
          <cell r="E622" t="str">
            <v>017</v>
          </cell>
          <cell r="F622" t="str">
            <v>07/01/2021</v>
          </cell>
          <cell r="G622">
            <v>2021</v>
          </cell>
          <cell r="H622" t="str">
            <v>CE2235</v>
          </cell>
          <cell r="I622" t="str">
            <v>GREEN WORLD FOOD EXPRESS</v>
          </cell>
          <cell r="J622" t="str">
            <v>USD</v>
          </cell>
          <cell r="K622">
            <v>50619.765119999996</v>
          </cell>
          <cell r="L622">
            <v>2.7010000000000001</v>
          </cell>
          <cell r="M622">
            <v>18741.12</v>
          </cell>
          <cell r="N622" t="str">
            <v>OUI</v>
          </cell>
          <cell r="O622" t="str">
            <v>Canada</v>
          </cell>
          <cell r="P622">
            <v>44211</v>
          </cell>
          <cell r="Q622">
            <v>0</v>
          </cell>
          <cell r="R622">
            <v>23426</v>
          </cell>
          <cell r="S622">
            <v>0</v>
          </cell>
          <cell r="T622">
            <v>0</v>
          </cell>
          <cell r="U622">
            <v>23426</v>
          </cell>
          <cell r="V622" t="str">
            <v>OUI</v>
          </cell>
          <cell r="W622">
            <v>0</v>
          </cell>
          <cell r="X622">
            <v>50619.765120000004</v>
          </cell>
          <cell r="Y622">
            <v>0</v>
          </cell>
          <cell r="Z622">
            <v>0</v>
          </cell>
          <cell r="AA622">
            <v>0</v>
          </cell>
          <cell r="AB622">
            <v>2.1608368957568516</v>
          </cell>
          <cell r="AC622">
            <v>0</v>
          </cell>
          <cell r="AD622">
            <v>0</v>
          </cell>
          <cell r="AE622">
            <v>2016.298</v>
          </cell>
          <cell r="AF622">
            <v>10645.382</v>
          </cell>
          <cell r="AG622">
            <v>0.45442593699308459</v>
          </cell>
          <cell r="AH622">
            <v>0</v>
          </cell>
          <cell r="AI622">
            <v>1.706410958763767</v>
          </cell>
          <cell r="AJ622">
            <v>0</v>
          </cell>
          <cell r="AK622">
            <v>0</v>
          </cell>
          <cell r="AL622">
            <v>0</v>
          </cell>
          <cell r="AM622">
            <v>1</v>
          </cell>
          <cell r="AN622">
            <v>0</v>
          </cell>
          <cell r="AO622">
            <v>0</v>
          </cell>
        </row>
        <row r="623">
          <cell r="D623" t="str">
            <v>FAE-21-00018</v>
          </cell>
          <cell r="E623" t="str">
            <v>018</v>
          </cell>
          <cell r="F623" t="str">
            <v>08/01/2021</v>
          </cell>
          <cell r="G623">
            <v>2021</v>
          </cell>
          <cell r="H623" t="str">
            <v>CE2001</v>
          </cell>
          <cell r="I623" t="str">
            <v>STE DE COMMERCE INTERNATIONAL</v>
          </cell>
          <cell r="J623" t="str">
            <v>TND</v>
          </cell>
          <cell r="K623">
            <v>184800</v>
          </cell>
          <cell r="L623">
            <v>1</v>
          </cell>
          <cell r="M623">
            <v>184800</v>
          </cell>
          <cell r="N623" t="str">
            <v>OUI</v>
          </cell>
          <cell r="O623" t="str">
            <v>Madagascar</v>
          </cell>
          <cell r="P623">
            <v>44214</v>
          </cell>
          <cell r="Q623">
            <v>0</v>
          </cell>
          <cell r="R623">
            <v>0</v>
          </cell>
          <cell r="S623">
            <v>140000</v>
          </cell>
          <cell r="T623">
            <v>0</v>
          </cell>
          <cell r="U623">
            <v>140000</v>
          </cell>
          <cell r="V623" t="str">
            <v>OUI</v>
          </cell>
          <cell r="W623">
            <v>0</v>
          </cell>
          <cell r="X623">
            <v>0</v>
          </cell>
          <cell r="Y623">
            <v>184800</v>
          </cell>
          <cell r="Z623">
            <v>0</v>
          </cell>
          <cell r="AA623">
            <v>0</v>
          </cell>
          <cell r="AB623">
            <v>0</v>
          </cell>
          <cell r="AC623">
            <v>1.32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1.32</v>
          </cell>
          <cell r="AK623">
            <v>0</v>
          </cell>
          <cell r="AL623">
            <v>0</v>
          </cell>
          <cell r="AM623">
            <v>0</v>
          </cell>
          <cell r="AN623" t="str">
            <v>20% S -80% F</v>
          </cell>
          <cell r="AO623">
            <v>0</v>
          </cell>
        </row>
        <row r="624">
          <cell r="D624" t="str">
            <v>FAE-21-00019</v>
          </cell>
          <cell r="E624" t="str">
            <v>019</v>
          </cell>
          <cell r="F624" t="str">
            <v>08/01/2021</v>
          </cell>
          <cell r="G624">
            <v>2021</v>
          </cell>
          <cell r="H624" t="str">
            <v>CE2001</v>
          </cell>
          <cell r="I624" t="str">
            <v>STE DE COMMERCE INTERNATIONAL</v>
          </cell>
          <cell r="J624" t="str">
            <v>TND</v>
          </cell>
          <cell r="K624">
            <v>184800</v>
          </cell>
          <cell r="L624">
            <v>1</v>
          </cell>
          <cell r="M624">
            <v>184800</v>
          </cell>
          <cell r="N624" t="str">
            <v>OUI</v>
          </cell>
          <cell r="O624" t="str">
            <v>Madagascar</v>
          </cell>
          <cell r="P624">
            <v>44217</v>
          </cell>
          <cell r="Q624">
            <v>0</v>
          </cell>
          <cell r="R624">
            <v>0</v>
          </cell>
          <cell r="S624">
            <v>140000</v>
          </cell>
          <cell r="T624">
            <v>0</v>
          </cell>
          <cell r="U624">
            <v>140000</v>
          </cell>
          <cell r="V624" t="str">
            <v>OUI</v>
          </cell>
          <cell r="W624">
            <v>0</v>
          </cell>
          <cell r="X624">
            <v>0</v>
          </cell>
          <cell r="Y624">
            <v>184800</v>
          </cell>
          <cell r="Z624">
            <v>0</v>
          </cell>
          <cell r="AA624">
            <v>0</v>
          </cell>
          <cell r="AB624">
            <v>0</v>
          </cell>
          <cell r="AC624">
            <v>1.32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1.32</v>
          </cell>
          <cell r="AK624">
            <v>0</v>
          </cell>
          <cell r="AL624">
            <v>0</v>
          </cell>
          <cell r="AM624">
            <v>0</v>
          </cell>
          <cell r="AN624" t="str">
            <v>20% S -80% F</v>
          </cell>
          <cell r="AO624">
            <v>0</v>
          </cell>
        </row>
        <row r="625">
          <cell r="D625" t="str">
            <v>FAE-21-00020</v>
          </cell>
          <cell r="E625" t="str">
            <v>020</v>
          </cell>
          <cell r="F625" t="str">
            <v>11/01/2021</v>
          </cell>
          <cell r="G625">
            <v>2021</v>
          </cell>
          <cell r="H625" t="str">
            <v>CE2178</v>
          </cell>
          <cell r="I625" t="str">
            <v>ARCADIA</v>
          </cell>
          <cell r="J625" t="str">
            <v>TND</v>
          </cell>
          <cell r="K625">
            <v>73330.080000000002</v>
          </cell>
          <cell r="L625">
            <v>1</v>
          </cell>
          <cell r="M625">
            <v>73330.080000000002</v>
          </cell>
          <cell r="N625" t="str">
            <v>MQ</v>
          </cell>
          <cell r="O625" t="str">
            <v>Canada</v>
          </cell>
          <cell r="P625">
            <v>44216</v>
          </cell>
          <cell r="Q625">
            <v>0</v>
          </cell>
          <cell r="R625">
            <v>38136</v>
          </cell>
          <cell r="S625">
            <v>3632</v>
          </cell>
          <cell r="T625">
            <v>0</v>
          </cell>
          <cell r="U625">
            <v>41768</v>
          </cell>
          <cell r="V625" t="str">
            <v>OUI</v>
          </cell>
          <cell r="W625">
            <v>0</v>
          </cell>
          <cell r="X625">
            <v>67119.360000000001</v>
          </cell>
          <cell r="Y625">
            <v>6210.72</v>
          </cell>
          <cell r="Z625">
            <v>0</v>
          </cell>
          <cell r="AA625">
            <v>0</v>
          </cell>
          <cell r="AB625">
            <v>1.76</v>
          </cell>
          <cell r="AC625">
            <v>1.71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1.76</v>
          </cell>
          <cell r="AJ625">
            <v>1.71</v>
          </cell>
          <cell r="AK625">
            <v>0</v>
          </cell>
          <cell r="AL625">
            <v>0</v>
          </cell>
          <cell r="AM625">
            <v>1</v>
          </cell>
          <cell r="AN625">
            <v>1</v>
          </cell>
          <cell r="AO625">
            <v>0</v>
          </cell>
        </row>
        <row r="626">
          <cell r="D626" t="str">
            <v>FAE-21-00021</v>
          </cell>
          <cell r="E626" t="str">
            <v>021</v>
          </cell>
          <cell r="F626" t="str">
            <v>13/01/2021</v>
          </cell>
          <cell r="G626">
            <v>2021</v>
          </cell>
          <cell r="H626" t="str">
            <v>CE2149</v>
          </cell>
          <cell r="I626" t="str">
            <v>DAVIS TRADING CO LTD</v>
          </cell>
          <cell r="J626" t="str">
            <v>USD</v>
          </cell>
          <cell r="K626">
            <v>56824.447320000007</v>
          </cell>
          <cell r="L626">
            <v>2.7033</v>
          </cell>
          <cell r="M626">
            <v>21020.400000000001</v>
          </cell>
          <cell r="N626" t="str">
            <v>OUI</v>
          </cell>
          <cell r="O626" t="str">
            <v>New Zealand</v>
          </cell>
          <cell r="P626">
            <v>44222</v>
          </cell>
          <cell r="Q626">
            <v>0</v>
          </cell>
          <cell r="R626">
            <v>17320</v>
          </cell>
          <cell r="S626">
            <v>0</v>
          </cell>
          <cell r="T626">
            <v>0</v>
          </cell>
          <cell r="U626">
            <v>17320</v>
          </cell>
          <cell r="V626" t="str">
            <v>OUI</v>
          </cell>
          <cell r="W626">
            <v>0</v>
          </cell>
          <cell r="X626">
            <v>56824.447320000007</v>
          </cell>
          <cell r="Y626">
            <v>0</v>
          </cell>
          <cell r="Z626">
            <v>0</v>
          </cell>
          <cell r="AA626">
            <v>0</v>
          </cell>
          <cell r="AB626">
            <v>3.2808572355658203</v>
          </cell>
          <cell r="AC626">
            <v>0</v>
          </cell>
          <cell r="AD626">
            <v>0</v>
          </cell>
          <cell r="AE626">
            <v>0</v>
          </cell>
          <cell r="AF626">
            <v>1497.02</v>
          </cell>
          <cell r="AG626">
            <v>8.6433025404157038E-2</v>
          </cell>
          <cell r="AH626">
            <v>0</v>
          </cell>
          <cell r="AI626">
            <v>3.1944242101616633</v>
          </cell>
          <cell r="AJ626">
            <v>0</v>
          </cell>
          <cell r="AK626">
            <v>0</v>
          </cell>
          <cell r="AL626">
            <v>0</v>
          </cell>
          <cell r="AM626">
            <v>1</v>
          </cell>
          <cell r="AN626">
            <v>0</v>
          </cell>
          <cell r="AO626">
            <v>0</v>
          </cell>
        </row>
        <row r="627">
          <cell r="D627" t="str">
            <v>FAE-21-00022</v>
          </cell>
          <cell r="E627" t="str">
            <v>022</v>
          </cell>
          <cell r="F627" t="str">
            <v>13/01/2021</v>
          </cell>
          <cell r="G627">
            <v>2021</v>
          </cell>
          <cell r="H627" t="str">
            <v>CE2137</v>
          </cell>
          <cell r="I627" t="str">
            <v>TUNISIAN AFRICAN BUSINESS</v>
          </cell>
          <cell r="J627" t="str">
            <v>TND</v>
          </cell>
          <cell r="K627">
            <v>368413.92</v>
          </cell>
          <cell r="L627">
            <v>1</v>
          </cell>
          <cell r="M627">
            <v>368413.92</v>
          </cell>
          <cell r="N627" t="str">
            <v>OUI</v>
          </cell>
          <cell r="O627" t="str">
            <v>Sénégal</v>
          </cell>
          <cell r="P627">
            <v>44221</v>
          </cell>
          <cell r="Q627">
            <v>0</v>
          </cell>
          <cell r="R627">
            <v>264096</v>
          </cell>
          <cell r="S627">
            <v>0</v>
          </cell>
          <cell r="T627">
            <v>0</v>
          </cell>
          <cell r="U627">
            <v>264096</v>
          </cell>
          <cell r="V627" t="str">
            <v>OUI</v>
          </cell>
          <cell r="W627">
            <v>0</v>
          </cell>
          <cell r="X627">
            <v>368413.92</v>
          </cell>
          <cell r="Y627">
            <v>0</v>
          </cell>
          <cell r="Z627">
            <v>0</v>
          </cell>
          <cell r="AA627">
            <v>0</v>
          </cell>
          <cell r="AB627">
            <v>1.395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1.395</v>
          </cell>
          <cell r="AJ627">
            <v>0</v>
          </cell>
          <cell r="AK627">
            <v>0</v>
          </cell>
          <cell r="AL627">
            <v>0</v>
          </cell>
          <cell r="AM627" t="str">
            <v>40% S - 60% F</v>
          </cell>
          <cell r="AN627">
            <v>0</v>
          </cell>
          <cell r="AO627">
            <v>0</v>
          </cell>
        </row>
        <row r="628">
          <cell r="D628" t="str">
            <v>FAE-21-00023</v>
          </cell>
          <cell r="E628" t="str">
            <v>023</v>
          </cell>
          <cell r="F628" t="str">
            <v>13/01/2021</v>
          </cell>
          <cell r="G628">
            <v>2021</v>
          </cell>
          <cell r="H628" t="str">
            <v>CE2200</v>
          </cell>
          <cell r="I628" t="str">
            <v>MAMUDOU BAH T/A TEDOUGNAL FARM</v>
          </cell>
          <cell r="J628" t="str">
            <v>USD</v>
          </cell>
          <cell r="K628">
            <v>71858.645040000003</v>
          </cell>
          <cell r="L628">
            <v>2.7006000000000001</v>
          </cell>
          <cell r="M628">
            <v>26608.400000000001</v>
          </cell>
          <cell r="N628" t="str">
            <v>OUI</v>
          </cell>
          <cell r="O628" t="str">
            <v>Gambie</v>
          </cell>
          <cell r="P628">
            <v>44228</v>
          </cell>
          <cell r="Q628">
            <v>0</v>
          </cell>
          <cell r="R628">
            <v>44016</v>
          </cell>
          <cell r="S628">
            <v>0</v>
          </cell>
          <cell r="T628">
            <v>0</v>
          </cell>
          <cell r="U628">
            <v>44016</v>
          </cell>
          <cell r="V628" t="str">
            <v>OUI</v>
          </cell>
          <cell r="W628">
            <v>0</v>
          </cell>
          <cell r="X628">
            <v>71858.645040000003</v>
          </cell>
          <cell r="Y628">
            <v>0</v>
          </cell>
          <cell r="Z628">
            <v>0</v>
          </cell>
          <cell r="AA628">
            <v>0</v>
          </cell>
          <cell r="AB628">
            <v>1.6325573664122137</v>
          </cell>
          <cell r="AC628">
            <v>0</v>
          </cell>
          <cell r="AD628">
            <v>0</v>
          </cell>
          <cell r="AE628">
            <v>3958.1784000000002</v>
          </cell>
          <cell r="AF628">
            <v>11677.806</v>
          </cell>
          <cell r="AG628">
            <v>0.26530820610687023</v>
          </cell>
          <cell r="AH628">
            <v>0</v>
          </cell>
          <cell r="AI628">
            <v>1.3672491603053434</v>
          </cell>
          <cell r="AJ628">
            <v>0</v>
          </cell>
          <cell r="AK628">
            <v>0</v>
          </cell>
          <cell r="AL628">
            <v>0</v>
          </cell>
          <cell r="AM628" t="str">
            <v>40% S - 60% F</v>
          </cell>
          <cell r="AN628">
            <v>0</v>
          </cell>
          <cell r="AO628">
            <v>0</v>
          </cell>
        </row>
        <row r="629">
          <cell r="D629" t="str">
            <v>FAE-21-00024</v>
          </cell>
          <cell r="E629" t="str">
            <v>024</v>
          </cell>
          <cell r="F629">
            <v>44217</v>
          </cell>
          <cell r="G629">
            <v>2021</v>
          </cell>
          <cell r="H629" t="str">
            <v>CE2241</v>
          </cell>
          <cell r="I629" t="str">
            <v>DISTREUROP</v>
          </cell>
          <cell r="J629" t="str">
            <v>EUR</v>
          </cell>
          <cell r="K629">
            <v>20858.623295999998</v>
          </cell>
          <cell r="L629">
            <v>3.2784</v>
          </cell>
          <cell r="M629">
            <v>6362.44</v>
          </cell>
          <cell r="N629" t="str">
            <v>OUI</v>
          </cell>
          <cell r="O629" t="str">
            <v>France</v>
          </cell>
          <cell r="P629">
            <v>44223</v>
          </cell>
          <cell r="Q629">
            <v>0</v>
          </cell>
          <cell r="R629">
            <v>3792</v>
          </cell>
          <cell r="S629">
            <v>1500</v>
          </cell>
          <cell r="T629">
            <v>2800</v>
          </cell>
          <cell r="U629">
            <v>8092</v>
          </cell>
          <cell r="V629" t="str">
            <v>OUI</v>
          </cell>
          <cell r="W629">
            <v>0</v>
          </cell>
          <cell r="X629">
            <v>7086.0648959999999</v>
          </cell>
          <cell r="Y629">
            <v>2803.0319999999997</v>
          </cell>
          <cell r="Z629">
            <v>10969.526399999999</v>
          </cell>
          <cell r="AA629">
            <v>0</v>
          </cell>
          <cell r="AB629">
            <v>1.8686879999999999</v>
          </cell>
          <cell r="AC629">
            <v>1.8686879999999999</v>
          </cell>
          <cell r="AD629">
            <v>3.9176879999999996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1.8686879999999999</v>
          </cell>
          <cell r="AJ629">
            <v>1.8686879999999999</v>
          </cell>
          <cell r="AK629">
            <v>3.9176879999999996</v>
          </cell>
          <cell r="AL629">
            <v>0</v>
          </cell>
          <cell r="AM629">
            <v>1</v>
          </cell>
          <cell r="AN629">
            <v>1</v>
          </cell>
          <cell r="AO629">
            <v>1</v>
          </cell>
        </row>
        <row r="630">
          <cell r="D630" t="str">
            <v>FAE-21-00025</v>
          </cell>
          <cell r="E630" t="str">
            <v>025</v>
          </cell>
          <cell r="F630">
            <v>44219</v>
          </cell>
          <cell r="G630">
            <v>2021</v>
          </cell>
          <cell r="H630" t="str">
            <v>CE2053</v>
          </cell>
          <cell r="I630" t="str">
            <v>ETS KASSO IMPORT EXPORT</v>
          </cell>
          <cell r="J630" t="str">
            <v>EUR</v>
          </cell>
          <cell r="K630">
            <v>162885.81600000002</v>
          </cell>
          <cell r="L630">
            <v>3.2787000000000002</v>
          </cell>
          <cell r="M630">
            <v>49680</v>
          </cell>
          <cell r="N630" t="str">
            <v>OUI</v>
          </cell>
          <cell r="O630" t="str">
            <v>Niger</v>
          </cell>
          <cell r="P630">
            <v>44231</v>
          </cell>
          <cell r="Q630">
            <v>0</v>
          </cell>
          <cell r="R630">
            <v>0</v>
          </cell>
          <cell r="S630">
            <v>108000</v>
          </cell>
          <cell r="T630">
            <v>0</v>
          </cell>
          <cell r="U630">
            <v>108000</v>
          </cell>
          <cell r="V630" t="str">
            <v>OUI</v>
          </cell>
          <cell r="W630">
            <v>0</v>
          </cell>
          <cell r="X630">
            <v>0</v>
          </cell>
          <cell r="Y630">
            <v>162885.81599999999</v>
          </cell>
          <cell r="Z630">
            <v>0</v>
          </cell>
          <cell r="AA630">
            <v>0</v>
          </cell>
          <cell r="AB630">
            <v>0</v>
          </cell>
          <cell r="AC630">
            <v>1.5082019999999998</v>
          </cell>
          <cell r="AD630">
            <v>0</v>
          </cell>
          <cell r="AE630">
            <v>6571.1552000000001</v>
          </cell>
          <cell r="AF630">
            <v>21015.42</v>
          </cell>
          <cell r="AG630">
            <v>0.19458722222222222</v>
          </cell>
          <cell r="AH630">
            <v>0</v>
          </cell>
          <cell r="AI630">
            <v>0</v>
          </cell>
          <cell r="AJ630">
            <v>1.3136147777777776</v>
          </cell>
          <cell r="AK630">
            <v>0</v>
          </cell>
          <cell r="AL630">
            <v>0</v>
          </cell>
          <cell r="AM630">
            <v>0</v>
          </cell>
          <cell r="AN630" t="str">
            <v>20% S -80% F</v>
          </cell>
          <cell r="AO630">
            <v>0</v>
          </cell>
        </row>
        <row r="631">
          <cell r="D631" t="str">
            <v>FAE-21-00026</v>
          </cell>
          <cell r="E631" t="str">
            <v>026</v>
          </cell>
          <cell r="F631">
            <v>44219</v>
          </cell>
          <cell r="G631">
            <v>2021</v>
          </cell>
          <cell r="H631" t="str">
            <v>CE2053</v>
          </cell>
          <cell r="I631" t="str">
            <v>ETS KASSO IMPORT EXPORT</v>
          </cell>
          <cell r="J631" t="str">
            <v>EUR</v>
          </cell>
          <cell r="K631">
            <v>162885.81600000002</v>
          </cell>
          <cell r="L631">
            <v>3.2787000000000002</v>
          </cell>
          <cell r="M631">
            <v>49680</v>
          </cell>
          <cell r="N631" t="str">
            <v>OUI</v>
          </cell>
          <cell r="O631" t="str">
            <v>Niger</v>
          </cell>
          <cell r="P631">
            <v>44230</v>
          </cell>
          <cell r="Q631">
            <v>0</v>
          </cell>
          <cell r="R631">
            <v>0</v>
          </cell>
          <cell r="S631">
            <v>108000</v>
          </cell>
          <cell r="T631">
            <v>0</v>
          </cell>
          <cell r="U631">
            <v>108000</v>
          </cell>
          <cell r="V631" t="str">
            <v>OUI</v>
          </cell>
          <cell r="W631">
            <v>0</v>
          </cell>
          <cell r="X631">
            <v>0</v>
          </cell>
          <cell r="Y631">
            <v>162885.81599999999</v>
          </cell>
          <cell r="Z631">
            <v>0</v>
          </cell>
          <cell r="AA631">
            <v>0</v>
          </cell>
          <cell r="AB631">
            <v>0</v>
          </cell>
          <cell r="AC631">
            <v>1.5082019999999998</v>
          </cell>
          <cell r="AD631">
            <v>0</v>
          </cell>
          <cell r="AE631">
            <v>6571.152000000001</v>
          </cell>
          <cell r="AF631">
            <v>21015.42</v>
          </cell>
          <cell r="AG631">
            <v>0.19458722222222222</v>
          </cell>
          <cell r="AH631">
            <v>0</v>
          </cell>
          <cell r="AI631">
            <v>0</v>
          </cell>
          <cell r="AJ631">
            <v>1.3136147777777776</v>
          </cell>
          <cell r="AK631">
            <v>0</v>
          </cell>
          <cell r="AL631">
            <v>0</v>
          </cell>
          <cell r="AM631">
            <v>0</v>
          </cell>
          <cell r="AN631" t="str">
            <v>20% S -80% F</v>
          </cell>
          <cell r="AO631">
            <v>0</v>
          </cell>
        </row>
        <row r="632">
          <cell r="D632" t="str">
            <v>FAE-21-00027</v>
          </cell>
          <cell r="E632" t="str">
            <v>027</v>
          </cell>
          <cell r="F632">
            <v>44219</v>
          </cell>
          <cell r="G632">
            <v>2021</v>
          </cell>
          <cell r="H632" t="str">
            <v>CE2053</v>
          </cell>
          <cell r="I632" t="str">
            <v>ETS KASSO IMPORT EXPORT</v>
          </cell>
          <cell r="J632" t="str">
            <v>EUR</v>
          </cell>
          <cell r="K632">
            <v>162736.77600000001</v>
          </cell>
          <cell r="L632">
            <v>3.2757000000000001</v>
          </cell>
          <cell r="M632">
            <v>49680</v>
          </cell>
          <cell r="N632" t="str">
            <v>OUI</v>
          </cell>
          <cell r="O632" t="str">
            <v>Niger</v>
          </cell>
          <cell r="P632">
            <v>44232</v>
          </cell>
          <cell r="Q632">
            <v>0</v>
          </cell>
          <cell r="R632">
            <v>0</v>
          </cell>
          <cell r="S632">
            <v>108000</v>
          </cell>
          <cell r="T632">
            <v>0</v>
          </cell>
          <cell r="U632">
            <v>108000</v>
          </cell>
          <cell r="V632" t="str">
            <v>OUI</v>
          </cell>
          <cell r="W632">
            <v>0</v>
          </cell>
          <cell r="X632">
            <v>0</v>
          </cell>
          <cell r="Y632">
            <v>162736.77599999998</v>
          </cell>
          <cell r="Z632">
            <v>0</v>
          </cell>
          <cell r="AA632">
            <v>0</v>
          </cell>
          <cell r="AB632">
            <v>0</v>
          </cell>
          <cell r="AC632">
            <v>1.5068219999999999</v>
          </cell>
          <cell r="AD632">
            <v>0</v>
          </cell>
          <cell r="AE632">
            <v>6571.1552000000001</v>
          </cell>
          <cell r="AF632">
            <v>21015.42</v>
          </cell>
          <cell r="AG632">
            <v>0.19458722222222222</v>
          </cell>
          <cell r="AH632">
            <v>0</v>
          </cell>
          <cell r="AI632">
            <v>0</v>
          </cell>
          <cell r="AJ632">
            <v>1.3122347777777776</v>
          </cell>
          <cell r="AK632">
            <v>0</v>
          </cell>
          <cell r="AL632">
            <v>0</v>
          </cell>
          <cell r="AM632">
            <v>0</v>
          </cell>
          <cell r="AN632" t="str">
            <v>20% S -80% F</v>
          </cell>
          <cell r="AO632">
            <v>0</v>
          </cell>
        </row>
        <row r="633">
          <cell r="D633" t="str">
            <v>FAE-21-00028</v>
          </cell>
          <cell r="E633" t="str">
            <v>028</v>
          </cell>
          <cell r="F633">
            <v>44222</v>
          </cell>
          <cell r="G633">
            <v>2021</v>
          </cell>
          <cell r="H633" t="str">
            <v>CE2017</v>
          </cell>
          <cell r="I633" t="str">
            <v>SAHEL INTERNATIONAL TRADE</v>
          </cell>
          <cell r="J633" t="str">
            <v>TND</v>
          </cell>
          <cell r="K633">
            <v>33822.5</v>
          </cell>
          <cell r="L633">
            <v>1</v>
          </cell>
          <cell r="M633">
            <v>33822.5</v>
          </cell>
          <cell r="N633" t="str">
            <v>OUI</v>
          </cell>
          <cell r="O633" t="str">
            <v>Togo</v>
          </cell>
          <cell r="P633">
            <v>44228</v>
          </cell>
          <cell r="Q633">
            <v>20750</v>
          </cell>
          <cell r="R633">
            <v>0</v>
          </cell>
          <cell r="S633">
            <v>0</v>
          </cell>
          <cell r="T633">
            <v>0</v>
          </cell>
          <cell r="U633">
            <v>20750</v>
          </cell>
          <cell r="V633" t="str">
            <v>OUI</v>
          </cell>
          <cell r="W633">
            <v>33822.5</v>
          </cell>
          <cell r="X633">
            <v>0</v>
          </cell>
          <cell r="Y633">
            <v>0</v>
          </cell>
          <cell r="Z633">
            <v>0</v>
          </cell>
          <cell r="AA633">
            <v>1.63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1.63</v>
          </cell>
          <cell r="AI633">
            <v>0</v>
          </cell>
          <cell r="AJ633">
            <v>0</v>
          </cell>
          <cell r="AK633">
            <v>0</v>
          </cell>
          <cell r="AL633">
            <v>1</v>
          </cell>
          <cell r="AM633">
            <v>0</v>
          </cell>
          <cell r="AN633">
            <v>0</v>
          </cell>
          <cell r="AO633">
            <v>0</v>
          </cell>
        </row>
        <row r="634">
          <cell r="D634" t="str">
            <v>FAE-21-00029</v>
          </cell>
          <cell r="E634" t="str">
            <v>029</v>
          </cell>
          <cell r="F634">
            <v>44222</v>
          </cell>
          <cell r="G634">
            <v>2021</v>
          </cell>
          <cell r="H634" t="str">
            <v>CE2178</v>
          </cell>
          <cell r="I634" t="str">
            <v>ARCADIA</v>
          </cell>
          <cell r="J634" t="str">
            <v>TND</v>
          </cell>
          <cell r="K634">
            <v>23744.400000000001</v>
          </cell>
          <cell r="L634">
            <v>1</v>
          </cell>
          <cell r="M634">
            <v>23744.400000000001</v>
          </cell>
          <cell r="N634" t="str">
            <v>OUI</v>
          </cell>
          <cell r="O634" t="str">
            <v>Allemagne</v>
          </cell>
          <cell r="P634">
            <v>44237</v>
          </cell>
          <cell r="Q634">
            <v>7200</v>
          </cell>
          <cell r="R634">
            <v>4260</v>
          </cell>
          <cell r="S634">
            <v>1500</v>
          </cell>
          <cell r="T634">
            <v>240</v>
          </cell>
          <cell r="U634">
            <v>13200</v>
          </cell>
          <cell r="V634" t="str">
            <v>OUI</v>
          </cell>
          <cell r="W634">
            <v>12888</v>
          </cell>
          <cell r="X634">
            <v>8246.4</v>
          </cell>
          <cell r="Y634">
            <v>2610</v>
          </cell>
          <cell r="Z634">
            <v>0</v>
          </cell>
          <cell r="AA634">
            <v>1.79</v>
          </cell>
          <cell r="AB634">
            <v>1.9357746478873239</v>
          </cell>
          <cell r="AC634">
            <v>1.74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1.79</v>
          </cell>
          <cell r="AI634">
            <v>1.9357746478873239</v>
          </cell>
          <cell r="AJ634">
            <v>1.74</v>
          </cell>
          <cell r="AK634">
            <v>0</v>
          </cell>
          <cell r="AL634">
            <v>1</v>
          </cell>
          <cell r="AM634">
            <v>1</v>
          </cell>
          <cell r="AN634">
            <v>1</v>
          </cell>
          <cell r="AO634">
            <v>1</v>
          </cell>
        </row>
        <row r="635">
          <cell r="D635" t="str">
            <v>FAE-21-00030</v>
          </cell>
          <cell r="E635" t="str">
            <v>030</v>
          </cell>
          <cell r="F635">
            <v>44229</v>
          </cell>
          <cell r="G635">
            <v>2021</v>
          </cell>
          <cell r="H635" t="str">
            <v>CE2178</v>
          </cell>
          <cell r="I635" t="str">
            <v>ARCADIA</v>
          </cell>
          <cell r="J635" t="str">
            <v>TND</v>
          </cell>
          <cell r="K635">
            <v>34000</v>
          </cell>
          <cell r="L635">
            <v>1</v>
          </cell>
          <cell r="M635">
            <v>34000</v>
          </cell>
          <cell r="N635" t="str">
            <v>OUI</v>
          </cell>
          <cell r="O635" t="str">
            <v>Angleterre</v>
          </cell>
          <cell r="P635">
            <v>44242</v>
          </cell>
          <cell r="Q635">
            <v>0</v>
          </cell>
          <cell r="R635">
            <v>20000</v>
          </cell>
          <cell r="S635">
            <v>0</v>
          </cell>
          <cell r="T635">
            <v>0</v>
          </cell>
          <cell r="U635">
            <v>20000</v>
          </cell>
          <cell r="V635" t="str">
            <v>OUI</v>
          </cell>
          <cell r="W635">
            <v>0</v>
          </cell>
          <cell r="X635">
            <v>34000</v>
          </cell>
          <cell r="Y635">
            <v>0</v>
          </cell>
          <cell r="Z635">
            <v>0</v>
          </cell>
          <cell r="AA635">
            <v>0</v>
          </cell>
          <cell r="AB635">
            <v>1.7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1.7</v>
          </cell>
          <cell r="AJ635">
            <v>0</v>
          </cell>
          <cell r="AK635">
            <v>0</v>
          </cell>
          <cell r="AL635">
            <v>0</v>
          </cell>
          <cell r="AM635">
            <v>1</v>
          </cell>
          <cell r="AN635">
            <v>0</v>
          </cell>
          <cell r="AO635">
            <v>0</v>
          </cell>
        </row>
        <row r="636">
          <cell r="D636" t="str">
            <v>FAE-21-00031</v>
          </cell>
          <cell r="E636" t="str">
            <v>031</v>
          </cell>
          <cell r="F636">
            <v>44229</v>
          </cell>
          <cell r="G636">
            <v>2021</v>
          </cell>
          <cell r="H636" t="str">
            <v>CE2001</v>
          </cell>
          <cell r="I636" t="str">
            <v>STE DE COMMERCE INTERNATIONAL</v>
          </cell>
          <cell r="J636" t="str">
            <v>TND</v>
          </cell>
          <cell r="K636">
            <v>161280</v>
          </cell>
          <cell r="L636">
            <v>1</v>
          </cell>
          <cell r="M636">
            <v>161280</v>
          </cell>
          <cell r="N636" t="str">
            <v>OUI</v>
          </cell>
          <cell r="O636" t="str">
            <v>Gambie</v>
          </cell>
          <cell r="P636">
            <v>44235</v>
          </cell>
          <cell r="Q636">
            <v>96000</v>
          </cell>
          <cell r="R636">
            <v>0</v>
          </cell>
          <cell r="S636">
            <v>0</v>
          </cell>
          <cell r="T636">
            <v>0</v>
          </cell>
          <cell r="U636">
            <v>96000</v>
          </cell>
          <cell r="V636" t="str">
            <v>OUI</v>
          </cell>
          <cell r="W636">
            <v>161280</v>
          </cell>
          <cell r="X636">
            <v>0</v>
          </cell>
          <cell r="Y636">
            <v>0</v>
          </cell>
          <cell r="Z636">
            <v>0</v>
          </cell>
          <cell r="AA636">
            <v>1.68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1.68</v>
          </cell>
          <cell r="AI636">
            <v>0</v>
          </cell>
          <cell r="AJ636">
            <v>0</v>
          </cell>
          <cell r="AK636">
            <v>0</v>
          </cell>
          <cell r="AL636">
            <v>1</v>
          </cell>
          <cell r="AM636">
            <v>0</v>
          </cell>
          <cell r="AN636">
            <v>0</v>
          </cell>
          <cell r="AO636">
            <v>0</v>
          </cell>
        </row>
        <row r="637">
          <cell r="D637" t="str">
            <v>FAE-21-00032</v>
          </cell>
          <cell r="E637" t="str">
            <v>032</v>
          </cell>
          <cell r="F637">
            <v>44229</v>
          </cell>
          <cell r="G637">
            <v>2021</v>
          </cell>
          <cell r="H637" t="str">
            <v>CE2025</v>
          </cell>
          <cell r="I637" t="str">
            <v>SAWABA - GUINEE</v>
          </cell>
          <cell r="J637" t="str">
            <v>USD</v>
          </cell>
          <cell r="K637">
            <v>177732.54265000002</v>
          </cell>
          <cell r="L637">
            <v>2.7293500000000002</v>
          </cell>
          <cell r="M637">
            <v>65119</v>
          </cell>
          <cell r="N637" t="str">
            <v>OUI</v>
          </cell>
          <cell r="O637" t="str">
            <v>Guinée</v>
          </cell>
          <cell r="P637">
            <v>44237</v>
          </cell>
          <cell r="Q637">
            <v>0</v>
          </cell>
          <cell r="R637">
            <v>0</v>
          </cell>
          <cell r="S637">
            <v>104000</v>
          </cell>
          <cell r="T637">
            <v>0</v>
          </cell>
          <cell r="U637">
            <v>104000</v>
          </cell>
          <cell r="V637" t="str">
            <v>OUI</v>
          </cell>
          <cell r="W637">
            <v>0</v>
          </cell>
          <cell r="X637">
            <v>0</v>
          </cell>
          <cell r="Y637">
            <v>177732.54264999999</v>
          </cell>
          <cell r="Z637">
            <v>0</v>
          </cell>
          <cell r="AA637">
            <v>0</v>
          </cell>
          <cell r="AB637">
            <v>0</v>
          </cell>
          <cell r="AC637">
            <v>1.7089667562499999</v>
          </cell>
          <cell r="AD637">
            <v>0</v>
          </cell>
          <cell r="AE637">
            <v>11443.4208</v>
          </cell>
          <cell r="AF637">
            <v>32957.252</v>
          </cell>
          <cell r="AG637">
            <v>0.31689665384615384</v>
          </cell>
          <cell r="AH637">
            <v>0</v>
          </cell>
          <cell r="AI637">
            <v>0</v>
          </cell>
          <cell r="AJ637">
            <v>1.3920701024038462</v>
          </cell>
          <cell r="AK637">
            <v>0</v>
          </cell>
          <cell r="AL637">
            <v>0</v>
          </cell>
          <cell r="AM637">
            <v>0</v>
          </cell>
          <cell r="AN637" t="str">
            <v>40% S - 60% F</v>
          </cell>
          <cell r="AO637">
            <v>0</v>
          </cell>
        </row>
        <row r="638">
          <cell r="D638" t="str">
            <v>FAE-21-00033</v>
          </cell>
          <cell r="E638" t="str">
            <v>033</v>
          </cell>
          <cell r="F638">
            <v>44229</v>
          </cell>
          <cell r="G638">
            <v>2021</v>
          </cell>
          <cell r="H638" t="str">
            <v>CE2025</v>
          </cell>
          <cell r="I638" t="str">
            <v>SAWABA - GUINEE</v>
          </cell>
          <cell r="J638" t="str">
            <v>USD</v>
          </cell>
          <cell r="K638">
            <v>598716.39495600003</v>
          </cell>
          <cell r="L638">
            <v>2.7046999999999999</v>
          </cell>
          <cell r="M638">
            <v>221361.48</v>
          </cell>
          <cell r="N638" t="str">
            <v>OUI</v>
          </cell>
          <cell r="O638" t="str">
            <v>Guinée</v>
          </cell>
          <cell r="P638">
            <v>44245</v>
          </cell>
          <cell r="Q638">
            <v>26496</v>
          </cell>
          <cell r="R638">
            <v>309408</v>
          </cell>
          <cell r="S638">
            <v>0</v>
          </cell>
          <cell r="T638">
            <v>0</v>
          </cell>
          <cell r="U638">
            <v>335904</v>
          </cell>
          <cell r="V638" t="str">
            <v>OUI</v>
          </cell>
          <cell r="W638">
            <v>52200.675555463851</v>
          </cell>
          <cell r="X638">
            <v>546515.71940053615</v>
          </cell>
          <cell r="Y638">
            <v>0</v>
          </cell>
          <cell r="Z638">
            <v>0</v>
          </cell>
          <cell r="AA638">
            <v>1.9701341921597166</v>
          </cell>
          <cell r="AB638">
            <v>1.7663270484296985</v>
          </cell>
          <cell r="AC638">
            <v>0</v>
          </cell>
          <cell r="AD638">
            <v>0</v>
          </cell>
          <cell r="AE638">
            <v>47360.376000000004</v>
          </cell>
          <cell r="AF638">
            <v>131869.9</v>
          </cell>
          <cell r="AG638">
            <v>0.39258210679241684</v>
          </cell>
          <cell r="AH638">
            <v>1.5775520853672997</v>
          </cell>
          <cell r="AI638">
            <v>1.3737449416372816</v>
          </cell>
          <cell r="AJ638">
            <v>0</v>
          </cell>
          <cell r="AK638">
            <v>0</v>
          </cell>
          <cell r="AL638">
            <v>1</v>
          </cell>
          <cell r="AM638" t="str">
            <v>40% S - 60% F</v>
          </cell>
          <cell r="AN638">
            <v>0</v>
          </cell>
          <cell r="AO638">
            <v>0</v>
          </cell>
        </row>
        <row r="639">
          <cell r="D639" t="str">
            <v>FAE-21-00034</v>
          </cell>
          <cell r="E639" t="str">
            <v>034</v>
          </cell>
          <cell r="F639">
            <v>44229</v>
          </cell>
          <cell r="G639">
            <v>2021</v>
          </cell>
          <cell r="H639" t="str">
            <v>CE2137</v>
          </cell>
          <cell r="I639" t="str">
            <v>TUNISIAN AFRICAN BUSINESS</v>
          </cell>
          <cell r="J639" t="str">
            <v>TND</v>
          </cell>
          <cell r="K639">
            <v>221208.95999999999</v>
          </cell>
          <cell r="L639">
            <v>1</v>
          </cell>
          <cell r="M639">
            <v>221208.95999999999</v>
          </cell>
          <cell r="N639" t="str">
            <v>OUI</v>
          </cell>
          <cell r="O639" t="str">
            <v>Sierra Leone</v>
          </cell>
          <cell r="P639">
            <v>44247</v>
          </cell>
          <cell r="Q639">
            <v>110040</v>
          </cell>
          <cell r="R639">
            <v>21000</v>
          </cell>
          <cell r="S639">
            <v>0</v>
          </cell>
          <cell r="T639">
            <v>0</v>
          </cell>
          <cell r="U639">
            <v>131040</v>
          </cell>
          <cell r="V639" t="str">
            <v>OUI</v>
          </cell>
          <cell r="W639">
            <v>189708.96</v>
          </cell>
          <cell r="X639">
            <v>31500</v>
          </cell>
          <cell r="Y639">
            <v>0</v>
          </cell>
          <cell r="Z639">
            <v>0</v>
          </cell>
          <cell r="AA639">
            <v>1.724</v>
          </cell>
          <cell r="AB639">
            <v>1.5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1.724</v>
          </cell>
          <cell r="AI639">
            <v>1.5</v>
          </cell>
          <cell r="AJ639">
            <v>0</v>
          </cell>
          <cell r="AK639">
            <v>0</v>
          </cell>
          <cell r="AL639">
            <v>1</v>
          </cell>
          <cell r="AM639" t="str">
            <v>50% (40% S - 60% F) / 50% (100%)</v>
          </cell>
          <cell r="AN639">
            <v>0</v>
          </cell>
          <cell r="AO639">
            <v>0</v>
          </cell>
        </row>
        <row r="640">
          <cell r="D640" t="str">
            <v>FAE-21-00035</v>
          </cell>
          <cell r="E640" t="str">
            <v>035</v>
          </cell>
          <cell r="F640">
            <v>44229</v>
          </cell>
          <cell r="G640">
            <v>2021</v>
          </cell>
          <cell r="H640" t="str">
            <v>CE2137</v>
          </cell>
          <cell r="I640" t="str">
            <v>TUNISIAN AFRICAN BUSINESS</v>
          </cell>
          <cell r="J640" t="str">
            <v>TND</v>
          </cell>
          <cell r="K640">
            <v>265289.12</v>
          </cell>
          <cell r="L640">
            <v>1</v>
          </cell>
          <cell r="M640">
            <v>265289.12</v>
          </cell>
          <cell r="N640" t="str">
            <v>OUI</v>
          </cell>
          <cell r="O640" t="str">
            <v>Sierra Leone</v>
          </cell>
          <cell r="P640">
            <v>44240</v>
          </cell>
          <cell r="Q640">
            <v>130040</v>
          </cell>
          <cell r="R640">
            <v>17880</v>
          </cell>
          <cell r="S640">
            <v>9600</v>
          </cell>
          <cell r="T640">
            <v>0</v>
          </cell>
          <cell r="U640">
            <v>157520</v>
          </cell>
          <cell r="V640" t="str">
            <v>OUI</v>
          </cell>
          <cell r="W640">
            <v>224549.12</v>
          </cell>
          <cell r="X640">
            <v>26820</v>
          </cell>
          <cell r="Y640">
            <v>13920</v>
          </cell>
          <cell r="Z640">
            <v>0</v>
          </cell>
          <cell r="AA640">
            <v>1.7267696093509688</v>
          </cell>
          <cell r="AB640">
            <v>1.5</v>
          </cell>
          <cell r="AC640">
            <v>1.45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1.7267696093509688</v>
          </cell>
          <cell r="AI640">
            <v>1.5</v>
          </cell>
          <cell r="AJ640">
            <v>1.45</v>
          </cell>
          <cell r="AK640">
            <v>0</v>
          </cell>
          <cell r="AL640">
            <v>1</v>
          </cell>
          <cell r="AM640" t="str">
            <v>50% (40% S - 60% F) / 50% (100%)</v>
          </cell>
          <cell r="AN640" t="str">
            <v>40% S - 60% F</v>
          </cell>
          <cell r="AO640">
            <v>0</v>
          </cell>
        </row>
        <row r="641">
          <cell r="D641" t="str">
            <v>FAE-21-00036</v>
          </cell>
          <cell r="E641" t="str">
            <v>036</v>
          </cell>
          <cell r="F641">
            <v>44229</v>
          </cell>
          <cell r="G641">
            <v>2021</v>
          </cell>
          <cell r="H641" t="str">
            <v>CE2001</v>
          </cell>
          <cell r="I641" t="str">
            <v>STE DE COMMERCE INTERNATIONAL</v>
          </cell>
          <cell r="J641" t="str">
            <v>TND</v>
          </cell>
          <cell r="K641">
            <v>101376</v>
          </cell>
          <cell r="L641">
            <v>1</v>
          </cell>
          <cell r="M641">
            <v>101376</v>
          </cell>
          <cell r="N641" t="str">
            <v>OUI</v>
          </cell>
          <cell r="O641" t="str">
            <v>Burkina Faso</v>
          </cell>
          <cell r="P641">
            <v>44249</v>
          </cell>
          <cell r="Q641">
            <v>57600</v>
          </cell>
          <cell r="R641">
            <v>0</v>
          </cell>
          <cell r="S641">
            <v>0</v>
          </cell>
          <cell r="T641">
            <v>0</v>
          </cell>
          <cell r="U641">
            <v>57600</v>
          </cell>
          <cell r="V641" t="str">
            <v>OUI</v>
          </cell>
          <cell r="W641">
            <v>101376</v>
          </cell>
          <cell r="X641">
            <v>0</v>
          </cell>
          <cell r="Y641">
            <v>0</v>
          </cell>
          <cell r="Z641">
            <v>0</v>
          </cell>
          <cell r="AA641">
            <v>1.76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1.76</v>
          </cell>
          <cell r="AI641">
            <v>0</v>
          </cell>
          <cell r="AJ641">
            <v>0</v>
          </cell>
          <cell r="AK641">
            <v>0</v>
          </cell>
          <cell r="AL641">
            <v>1</v>
          </cell>
          <cell r="AM641">
            <v>0</v>
          </cell>
          <cell r="AN641">
            <v>0</v>
          </cell>
          <cell r="AO641">
            <v>0</v>
          </cell>
        </row>
        <row r="642">
          <cell r="D642" t="str">
            <v>FAE-21-00037</v>
          </cell>
          <cell r="E642" t="str">
            <v>037</v>
          </cell>
          <cell r="F642">
            <v>44230</v>
          </cell>
          <cell r="G642">
            <v>2021</v>
          </cell>
          <cell r="H642" t="str">
            <v>CE2017</v>
          </cell>
          <cell r="I642" t="str">
            <v>SAHEL INTERNATIONAL TRADE</v>
          </cell>
          <cell r="J642" t="str">
            <v>TND</v>
          </cell>
          <cell r="K642">
            <v>73506.720000000001</v>
          </cell>
          <cell r="L642">
            <v>1</v>
          </cell>
          <cell r="M642">
            <v>73506.720000000001</v>
          </cell>
          <cell r="N642" t="str">
            <v>OUI</v>
          </cell>
          <cell r="O642" t="str">
            <v>Burkina Faso</v>
          </cell>
          <cell r="P642">
            <v>44237</v>
          </cell>
          <cell r="Q642">
            <v>44016</v>
          </cell>
          <cell r="R642">
            <v>0</v>
          </cell>
          <cell r="S642">
            <v>0</v>
          </cell>
          <cell r="T642">
            <v>0</v>
          </cell>
          <cell r="U642">
            <v>44016</v>
          </cell>
          <cell r="V642" t="str">
            <v>OUI</v>
          </cell>
          <cell r="W642">
            <v>73506.720000000001</v>
          </cell>
          <cell r="X642">
            <v>0</v>
          </cell>
          <cell r="Y642">
            <v>0</v>
          </cell>
          <cell r="Z642">
            <v>0</v>
          </cell>
          <cell r="AA642">
            <v>1.67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1.67</v>
          </cell>
          <cell r="AI642">
            <v>0</v>
          </cell>
          <cell r="AJ642">
            <v>0</v>
          </cell>
          <cell r="AK642">
            <v>0</v>
          </cell>
          <cell r="AL642">
            <v>1</v>
          </cell>
          <cell r="AM642">
            <v>0</v>
          </cell>
          <cell r="AN642">
            <v>0</v>
          </cell>
          <cell r="AO642">
            <v>0</v>
          </cell>
        </row>
        <row r="643">
          <cell r="D643" t="str">
            <v>FAE-21-00038</v>
          </cell>
          <cell r="E643" t="str">
            <v>038</v>
          </cell>
          <cell r="F643">
            <v>44230</v>
          </cell>
          <cell r="G643">
            <v>2021</v>
          </cell>
          <cell r="H643" t="str">
            <v>CE2001</v>
          </cell>
          <cell r="I643" t="str">
            <v>STE DE COMMERCE INTERNATIONAL</v>
          </cell>
          <cell r="J643" t="str">
            <v>TND</v>
          </cell>
          <cell r="K643">
            <v>191800</v>
          </cell>
          <cell r="L643">
            <v>1</v>
          </cell>
          <cell r="M643">
            <v>191800</v>
          </cell>
          <cell r="N643" t="str">
            <v>OUI</v>
          </cell>
          <cell r="O643" t="str">
            <v>Madagascar</v>
          </cell>
          <cell r="P643">
            <v>44243</v>
          </cell>
          <cell r="Q643">
            <v>0</v>
          </cell>
          <cell r="R643">
            <v>0</v>
          </cell>
          <cell r="S643">
            <v>140000</v>
          </cell>
          <cell r="T643">
            <v>0</v>
          </cell>
          <cell r="U643">
            <v>140000</v>
          </cell>
          <cell r="V643" t="str">
            <v>OUI</v>
          </cell>
          <cell r="W643">
            <v>0</v>
          </cell>
          <cell r="X643">
            <v>0</v>
          </cell>
          <cell r="Y643">
            <v>191800</v>
          </cell>
          <cell r="Z643">
            <v>0</v>
          </cell>
          <cell r="AA643">
            <v>0</v>
          </cell>
          <cell r="AB643">
            <v>0</v>
          </cell>
          <cell r="AC643">
            <v>1.37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1.37</v>
          </cell>
          <cell r="AK643">
            <v>0</v>
          </cell>
          <cell r="AL643">
            <v>0</v>
          </cell>
          <cell r="AM643">
            <v>0</v>
          </cell>
          <cell r="AN643" t="str">
            <v>20% S -80% F</v>
          </cell>
          <cell r="AO643">
            <v>0</v>
          </cell>
        </row>
        <row r="644">
          <cell r="D644" t="str">
            <v>FAE-21-00039</v>
          </cell>
          <cell r="E644" t="str">
            <v>039</v>
          </cell>
          <cell r="F644">
            <v>44230</v>
          </cell>
          <cell r="G644">
            <v>2021</v>
          </cell>
          <cell r="H644" t="str">
            <v>CE2246</v>
          </cell>
          <cell r="I644" t="str">
            <v>CENTRAL FOOD</v>
          </cell>
          <cell r="J644" t="str">
            <v>EUR</v>
          </cell>
          <cell r="K644">
            <v>51980.777182500002</v>
          </cell>
          <cell r="L644">
            <v>3.2842500000000001</v>
          </cell>
          <cell r="M644">
            <v>15827.29</v>
          </cell>
          <cell r="N644" t="str">
            <v>OUI</v>
          </cell>
          <cell r="O644" t="str">
            <v>France</v>
          </cell>
          <cell r="P644">
            <v>44239</v>
          </cell>
          <cell r="Q644">
            <v>0</v>
          </cell>
          <cell r="R644">
            <v>16392</v>
          </cell>
          <cell r="S644">
            <v>7500</v>
          </cell>
          <cell r="T644">
            <v>1810</v>
          </cell>
          <cell r="U644">
            <v>25702</v>
          </cell>
          <cell r="V644" t="str">
            <v>OUI</v>
          </cell>
          <cell r="W644">
            <v>0</v>
          </cell>
          <cell r="X644">
            <v>31234.498357499997</v>
          </cell>
          <cell r="Y644">
            <v>14040.168750000001</v>
          </cell>
          <cell r="Z644">
            <v>6706.1100750000005</v>
          </cell>
          <cell r="AA644">
            <v>0</v>
          </cell>
          <cell r="AB644">
            <v>1.9054720813506587</v>
          </cell>
          <cell r="AC644">
            <v>1.8720225000000001</v>
          </cell>
          <cell r="AD644">
            <v>3.7050331906077352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1.9054720813506587</v>
          </cell>
          <cell r="AJ644">
            <v>1.8720225000000001</v>
          </cell>
          <cell r="AK644">
            <v>3.7050331906077352</v>
          </cell>
          <cell r="AL644">
            <v>0</v>
          </cell>
          <cell r="AM644">
            <v>1</v>
          </cell>
          <cell r="AN644">
            <v>1</v>
          </cell>
          <cell r="AO644">
            <v>1</v>
          </cell>
        </row>
        <row r="645">
          <cell r="D645" t="str">
            <v>FAE-21-00040</v>
          </cell>
          <cell r="E645" t="str">
            <v>040</v>
          </cell>
          <cell r="F645">
            <v>44230</v>
          </cell>
          <cell r="G645">
            <v>2021</v>
          </cell>
          <cell r="H645" t="str">
            <v>CE2017</v>
          </cell>
          <cell r="I645" t="str">
            <v>SAHEL INTERNATIONAL TRADE</v>
          </cell>
          <cell r="J645" t="str">
            <v>TND</v>
          </cell>
          <cell r="K645">
            <v>44100</v>
          </cell>
          <cell r="L645">
            <v>1</v>
          </cell>
          <cell r="M645">
            <v>44100</v>
          </cell>
          <cell r="N645" t="str">
            <v>OUI</v>
          </cell>
          <cell r="O645" t="str">
            <v>Burkina Faso</v>
          </cell>
          <cell r="P645">
            <v>44237</v>
          </cell>
          <cell r="Q645">
            <v>9000</v>
          </cell>
          <cell r="R645">
            <v>18000</v>
          </cell>
          <cell r="S645">
            <v>0</v>
          </cell>
          <cell r="T645">
            <v>0</v>
          </cell>
          <cell r="U645">
            <v>27000</v>
          </cell>
          <cell r="V645" t="str">
            <v>OUI</v>
          </cell>
          <cell r="W645">
            <v>15660</v>
          </cell>
          <cell r="X645">
            <v>28440</v>
          </cell>
          <cell r="Y645">
            <v>0</v>
          </cell>
          <cell r="Z645">
            <v>0</v>
          </cell>
          <cell r="AA645">
            <v>1.74</v>
          </cell>
          <cell r="AB645">
            <v>1.58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1.74</v>
          </cell>
          <cell r="AI645">
            <v>1.58</v>
          </cell>
          <cell r="AJ645">
            <v>0</v>
          </cell>
          <cell r="AK645">
            <v>0</v>
          </cell>
          <cell r="AL645">
            <v>1</v>
          </cell>
          <cell r="AM645" t="str">
            <v>40% S - 60% F</v>
          </cell>
          <cell r="AN645">
            <v>0</v>
          </cell>
          <cell r="AO645">
            <v>0</v>
          </cell>
        </row>
        <row r="646">
          <cell r="D646" t="str">
            <v>FAE-21-00041</v>
          </cell>
          <cell r="E646" t="str">
            <v>041</v>
          </cell>
          <cell r="F646">
            <v>44230</v>
          </cell>
          <cell r="G646">
            <v>2021</v>
          </cell>
          <cell r="H646" t="str">
            <v>CE2200</v>
          </cell>
          <cell r="I646" t="str">
            <v>MAMUDOU BAH T/A TEDOUGNAL FARM</v>
          </cell>
          <cell r="J646" t="str">
            <v>USD</v>
          </cell>
          <cell r="K646">
            <v>195272.94503999999</v>
          </cell>
          <cell r="L646">
            <v>2.7132999999999998</v>
          </cell>
          <cell r="M646">
            <v>71968.800000000003</v>
          </cell>
          <cell r="N646" t="str">
            <v>OUI</v>
          </cell>
          <cell r="O646" t="str">
            <v>Gambie</v>
          </cell>
          <cell r="P646">
            <v>44238</v>
          </cell>
          <cell r="Q646">
            <v>38400</v>
          </cell>
          <cell r="R646">
            <v>68616</v>
          </cell>
          <cell r="S646">
            <v>0</v>
          </cell>
          <cell r="T646">
            <v>0</v>
          </cell>
          <cell r="U646">
            <v>107016</v>
          </cell>
          <cell r="V646" t="str">
            <v>OUI</v>
          </cell>
          <cell r="W646">
            <v>76320.695471451007</v>
          </cell>
          <cell r="X646">
            <v>118952.24956854898</v>
          </cell>
          <cell r="Y646">
            <v>0</v>
          </cell>
          <cell r="Z646">
            <v>0</v>
          </cell>
          <cell r="AA646">
            <v>1.9875181112357032</v>
          </cell>
          <cell r="AB646">
            <v>1.733593470452212</v>
          </cell>
          <cell r="AC646">
            <v>0</v>
          </cell>
          <cell r="AD646">
            <v>0</v>
          </cell>
          <cell r="AE646">
            <v>10938.564</v>
          </cell>
          <cell r="AF646">
            <v>32960.11</v>
          </cell>
          <cell r="AG646">
            <v>0.30799235628317262</v>
          </cell>
          <cell r="AH646">
            <v>1.6795257549525306</v>
          </cell>
          <cell r="AI646">
            <v>1.4256011141690395</v>
          </cell>
          <cell r="AJ646">
            <v>0</v>
          </cell>
          <cell r="AK646">
            <v>0</v>
          </cell>
          <cell r="AL646">
            <v>1</v>
          </cell>
          <cell r="AM646" t="str">
            <v>40% S - 60% F</v>
          </cell>
          <cell r="AN646">
            <v>0</v>
          </cell>
          <cell r="AO646">
            <v>0</v>
          </cell>
        </row>
        <row r="647">
          <cell r="D647" t="str">
            <v>FAE-21-00042</v>
          </cell>
          <cell r="E647" t="str">
            <v>042</v>
          </cell>
          <cell r="F647">
            <v>44231</v>
          </cell>
          <cell r="G647">
            <v>2021</v>
          </cell>
          <cell r="H647" t="str">
            <v>CE2053</v>
          </cell>
          <cell r="I647" t="str">
            <v>ETS KASSO IMPORT EXPORT</v>
          </cell>
          <cell r="J647" t="str">
            <v>EUR</v>
          </cell>
          <cell r="K647">
            <v>163136.70000000001</v>
          </cell>
          <cell r="L647">
            <v>3.2837499999999999</v>
          </cell>
          <cell r="M647">
            <v>49680</v>
          </cell>
          <cell r="N647" t="str">
            <v>OUI</v>
          </cell>
          <cell r="O647" t="str">
            <v>Niger</v>
          </cell>
          <cell r="P647">
            <v>44240</v>
          </cell>
          <cell r="Q647">
            <v>0</v>
          </cell>
          <cell r="R647">
            <v>0</v>
          </cell>
          <cell r="S647">
            <v>108000</v>
          </cell>
          <cell r="T647">
            <v>0</v>
          </cell>
          <cell r="U647">
            <v>108000</v>
          </cell>
          <cell r="V647" t="str">
            <v>OUI</v>
          </cell>
          <cell r="W647">
            <v>0</v>
          </cell>
          <cell r="X647">
            <v>0</v>
          </cell>
          <cell r="Y647">
            <v>163136.70000000001</v>
          </cell>
          <cell r="Z647">
            <v>0</v>
          </cell>
          <cell r="AA647">
            <v>0</v>
          </cell>
          <cell r="AB647">
            <v>0</v>
          </cell>
          <cell r="AC647">
            <v>1.5105250000000001</v>
          </cell>
          <cell r="AD647">
            <v>0</v>
          </cell>
          <cell r="AE647">
            <v>6590.8320000000012</v>
          </cell>
          <cell r="AF647">
            <v>20812.919999999998</v>
          </cell>
          <cell r="AG647">
            <v>0.1927122222222222</v>
          </cell>
          <cell r="AH647">
            <v>0</v>
          </cell>
          <cell r="AI647">
            <v>0</v>
          </cell>
          <cell r="AJ647">
            <v>1.3178127777777779</v>
          </cell>
          <cell r="AK647">
            <v>0</v>
          </cell>
          <cell r="AL647">
            <v>0</v>
          </cell>
          <cell r="AM647">
            <v>0</v>
          </cell>
          <cell r="AN647" t="str">
            <v>20% S -80% F</v>
          </cell>
          <cell r="AO647">
            <v>0</v>
          </cell>
        </row>
        <row r="648">
          <cell r="D648" t="str">
            <v>FAE-21-00043</v>
          </cell>
          <cell r="E648" t="str">
            <v>043</v>
          </cell>
          <cell r="F648">
            <v>44231</v>
          </cell>
          <cell r="G648">
            <v>2021</v>
          </cell>
          <cell r="H648" t="str">
            <v>CE2053</v>
          </cell>
          <cell r="I648" t="str">
            <v>ETS KASSO IMPORT EXPORT</v>
          </cell>
          <cell r="J648" t="str">
            <v>EUR</v>
          </cell>
          <cell r="K648">
            <v>163136.70000000001</v>
          </cell>
          <cell r="L648">
            <v>3.2837499999999999</v>
          </cell>
          <cell r="M648">
            <v>49680</v>
          </cell>
          <cell r="N648" t="str">
            <v>OUI</v>
          </cell>
          <cell r="O648" t="str">
            <v>Niger</v>
          </cell>
          <cell r="P648">
            <v>44242</v>
          </cell>
          <cell r="Q648">
            <v>0</v>
          </cell>
          <cell r="R648">
            <v>0</v>
          </cell>
          <cell r="S648">
            <v>108000</v>
          </cell>
          <cell r="T648">
            <v>0</v>
          </cell>
          <cell r="U648">
            <v>108000</v>
          </cell>
          <cell r="V648" t="str">
            <v>OUI</v>
          </cell>
          <cell r="W648">
            <v>0</v>
          </cell>
          <cell r="X648">
            <v>0</v>
          </cell>
          <cell r="Y648">
            <v>163136.70000000001</v>
          </cell>
          <cell r="Z648">
            <v>0</v>
          </cell>
          <cell r="AA648">
            <v>0</v>
          </cell>
          <cell r="AB648">
            <v>0</v>
          </cell>
          <cell r="AC648">
            <v>1.5105250000000001</v>
          </cell>
          <cell r="AD648">
            <v>0</v>
          </cell>
          <cell r="AE648">
            <v>6590.8320000000012</v>
          </cell>
          <cell r="AF648">
            <v>20336.919999999998</v>
          </cell>
          <cell r="AG648">
            <v>0.18830481481481479</v>
          </cell>
          <cell r="AH648">
            <v>0</v>
          </cell>
          <cell r="AI648">
            <v>0</v>
          </cell>
          <cell r="AJ648">
            <v>1.3222201851851854</v>
          </cell>
          <cell r="AK648">
            <v>0</v>
          </cell>
          <cell r="AL648">
            <v>0</v>
          </cell>
          <cell r="AM648">
            <v>0</v>
          </cell>
          <cell r="AN648" t="str">
            <v>20% S -80% F</v>
          </cell>
          <cell r="AO648">
            <v>0</v>
          </cell>
        </row>
        <row r="649">
          <cell r="D649" t="str">
            <v>FAE-21-00044</v>
          </cell>
          <cell r="E649" t="str">
            <v>044</v>
          </cell>
          <cell r="F649">
            <v>44235</v>
          </cell>
          <cell r="G649">
            <v>2021</v>
          </cell>
          <cell r="H649" t="str">
            <v>CE2249</v>
          </cell>
          <cell r="I649" t="str">
            <v>SOGETRAC</v>
          </cell>
          <cell r="J649" t="str">
            <v>TND</v>
          </cell>
          <cell r="K649">
            <v>76002</v>
          </cell>
          <cell r="L649">
            <v>1</v>
          </cell>
          <cell r="M649">
            <v>76002</v>
          </cell>
          <cell r="N649" t="str">
            <v>OUI</v>
          </cell>
          <cell r="O649" t="str">
            <v>Belgique</v>
          </cell>
          <cell r="P649">
            <v>44242</v>
          </cell>
          <cell r="Q649">
            <v>0</v>
          </cell>
          <cell r="R649">
            <v>6480</v>
          </cell>
          <cell r="S649">
            <v>9000</v>
          </cell>
          <cell r="T649">
            <v>11200</v>
          </cell>
          <cell r="U649">
            <v>26680</v>
          </cell>
          <cell r="V649" t="str">
            <v>OUI</v>
          </cell>
          <cell r="W649">
            <v>0</v>
          </cell>
          <cell r="X649">
            <v>12312</v>
          </cell>
          <cell r="Y649">
            <v>16650</v>
          </cell>
          <cell r="Z649">
            <v>47040</v>
          </cell>
          <cell r="AA649">
            <v>0</v>
          </cell>
          <cell r="AB649">
            <v>1.9</v>
          </cell>
          <cell r="AC649">
            <v>1.85</v>
          </cell>
          <cell r="AD649">
            <v>4.2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1.9</v>
          </cell>
          <cell r="AJ649">
            <v>1.85</v>
          </cell>
          <cell r="AK649">
            <v>4.2</v>
          </cell>
          <cell r="AL649">
            <v>0</v>
          </cell>
          <cell r="AM649">
            <v>1</v>
          </cell>
          <cell r="AN649">
            <v>1</v>
          </cell>
          <cell r="AO649">
            <v>1</v>
          </cell>
        </row>
        <row r="650">
          <cell r="D650" t="str">
            <v>FAE-21-00045</v>
          </cell>
          <cell r="E650" t="str">
            <v>045</v>
          </cell>
          <cell r="F650">
            <v>44235</v>
          </cell>
          <cell r="G650">
            <v>2021</v>
          </cell>
          <cell r="H650" t="str">
            <v>CE2250</v>
          </cell>
          <cell r="I650" t="str">
            <v>STE CT TRADING DE COMMERCE INTR</v>
          </cell>
          <cell r="J650" t="str">
            <v>TND</v>
          </cell>
          <cell r="K650">
            <v>20991.599999999999</v>
          </cell>
          <cell r="L650">
            <v>1</v>
          </cell>
          <cell r="M650">
            <v>20991.599999999999</v>
          </cell>
          <cell r="N650" t="str">
            <v>OUI</v>
          </cell>
          <cell r="O650" t="str">
            <v>Belgique</v>
          </cell>
          <cell r="P650">
            <v>44250</v>
          </cell>
          <cell r="Q650">
            <v>2400</v>
          </cell>
          <cell r="R650">
            <v>3144</v>
          </cell>
          <cell r="S650">
            <v>1500</v>
          </cell>
          <cell r="T650">
            <v>2280</v>
          </cell>
          <cell r="U650">
            <v>9324</v>
          </cell>
          <cell r="V650" t="str">
            <v>OUI</v>
          </cell>
          <cell r="W650">
            <v>4560</v>
          </cell>
          <cell r="X650">
            <v>7533.6</v>
          </cell>
          <cell r="Y650">
            <v>2850</v>
          </cell>
          <cell r="Z650">
            <v>6048</v>
          </cell>
          <cell r="AA650">
            <v>1.9</v>
          </cell>
          <cell r="AB650">
            <v>2.3961832061068704</v>
          </cell>
          <cell r="AC650">
            <v>1.9</v>
          </cell>
          <cell r="AD650">
            <v>2.6526315789473682</v>
          </cell>
          <cell r="AE650">
            <v>0</v>
          </cell>
          <cell r="AF650">
            <v>0</v>
          </cell>
          <cell r="AG650">
            <v>0</v>
          </cell>
          <cell r="AH650">
            <v>1.9</v>
          </cell>
          <cell r="AI650">
            <v>2.3961832061068704</v>
          </cell>
          <cell r="AJ650">
            <v>1.9</v>
          </cell>
          <cell r="AK650">
            <v>2.6526315789473682</v>
          </cell>
          <cell r="AL650">
            <v>1</v>
          </cell>
          <cell r="AM650">
            <v>1</v>
          </cell>
          <cell r="AN650">
            <v>1</v>
          </cell>
          <cell r="AO650">
            <v>1</v>
          </cell>
        </row>
        <row r="651">
          <cell r="D651" t="str">
            <v>FAE-21-00046</v>
          </cell>
          <cell r="E651" t="str">
            <v>046</v>
          </cell>
          <cell r="F651">
            <v>44235</v>
          </cell>
          <cell r="G651">
            <v>2021</v>
          </cell>
          <cell r="H651" t="str">
            <v>CE2168</v>
          </cell>
          <cell r="I651" t="str">
            <v>STE OMEGA TRADING</v>
          </cell>
          <cell r="J651" t="str">
            <v>TND</v>
          </cell>
          <cell r="K651">
            <v>66688</v>
          </cell>
          <cell r="L651">
            <v>1</v>
          </cell>
          <cell r="M651">
            <v>66688</v>
          </cell>
          <cell r="N651" t="str">
            <v>OUI</v>
          </cell>
          <cell r="O651" t="str">
            <v>Togo</v>
          </cell>
          <cell r="P651">
            <v>44244</v>
          </cell>
          <cell r="Q651">
            <v>38000</v>
          </cell>
          <cell r="R651">
            <v>0</v>
          </cell>
          <cell r="S651">
            <v>0</v>
          </cell>
          <cell r="T651">
            <v>0</v>
          </cell>
          <cell r="U651">
            <v>38000</v>
          </cell>
          <cell r="V651" t="str">
            <v>OUI</v>
          </cell>
          <cell r="W651">
            <v>66688</v>
          </cell>
          <cell r="X651">
            <v>0</v>
          </cell>
          <cell r="Y651">
            <v>0</v>
          </cell>
          <cell r="Z651">
            <v>0</v>
          </cell>
          <cell r="AA651">
            <v>1.7549473684210526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1.7549473684210526</v>
          </cell>
          <cell r="AI651">
            <v>0</v>
          </cell>
          <cell r="AJ651">
            <v>0</v>
          </cell>
          <cell r="AK651">
            <v>0</v>
          </cell>
          <cell r="AL651">
            <v>1</v>
          </cell>
          <cell r="AM651">
            <v>0</v>
          </cell>
          <cell r="AN651">
            <v>0</v>
          </cell>
          <cell r="AO651">
            <v>0</v>
          </cell>
        </row>
        <row r="652">
          <cell r="D652" t="str">
            <v>FAE-21-00047</v>
          </cell>
          <cell r="E652" t="str">
            <v>047</v>
          </cell>
          <cell r="F652">
            <v>44237</v>
          </cell>
          <cell r="G652">
            <v>2021</v>
          </cell>
          <cell r="H652" t="str">
            <v>CE2178</v>
          </cell>
          <cell r="I652" t="str">
            <v>ARCADIA</v>
          </cell>
          <cell r="J652" t="str">
            <v>TND</v>
          </cell>
          <cell r="K652">
            <v>45141</v>
          </cell>
          <cell r="L652">
            <v>1</v>
          </cell>
          <cell r="M652">
            <v>45141</v>
          </cell>
          <cell r="N652" t="str">
            <v>OUI</v>
          </cell>
          <cell r="O652" t="str">
            <v>Bahrein</v>
          </cell>
          <cell r="P652">
            <v>44245</v>
          </cell>
          <cell r="Q652">
            <v>0</v>
          </cell>
          <cell r="R652">
            <v>16200</v>
          </cell>
          <cell r="S652">
            <v>8400</v>
          </cell>
          <cell r="T652">
            <v>1200</v>
          </cell>
          <cell r="U652">
            <v>25800</v>
          </cell>
          <cell r="V652" t="str">
            <v>OUI</v>
          </cell>
          <cell r="W652">
            <v>0</v>
          </cell>
          <cell r="X652">
            <v>28107</v>
          </cell>
          <cell r="Y652">
            <v>14154</v>
          </cell>
          <cell r="Z652">
            <v>2880</v>
          </cell>
          <cell r="AA652">
            <v>0</v>
          </cell>
          <cell r="AB652">
            <v>1.7350000000000001</v>
          </cell>
          <cell r="AC652">
            <v>1.6850000000000001</v>
          </cell>
          <cell r="AD652">
            <v>2.4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1.7350000000000001</v>
          </cell>
          <cell r="AJ652">
            <v>1.6850000000000001</v>
          </cell>
          <cell r="AK652">
            <v>2.4</v>
          </cell>
          <cell r="AL652">
            <v>0</v>
          </cell>
          <cell r="AM652">
            <v>1</v>
          </cell>
          <cell r="AN652">
            <v>1</v>
          </cell>
          <cell r="AO652">
            <v>1</v>
          </cell>
        </row>
        <row r="653">
          <cell r="D653" t="str">
            <v>FAE-21-00048</v>
          </cell>
          <cell r="E653" t="str">
            <v>048</v>
          </cell>
          <cell r="F653">
            <v>44237</v>
          </cell>
          <cell r="G653">
            <v>2021</v>
          </cell>
          <cell r="H653" t="str">
            <v>CE2178</v>
          </cell>
          <cell r="I653" t="str">
            <v>ARCADIA</v>
          </cell>
          <cell r="J653" t="str">
            <v>TND</v>
          </cell>
          <cell r="K653">
            <v>8512.5</v>
          </cell>
          <cell r="L653">
            <v>1</v>
          </cell>
          <cell r="M653">
            <v>8512.5</v>
          </cell>
          <cell r="N653" t="str">
            <v>OUI</v>
          </cell>
          <cell r="O653" t="str">
            <v>USA</v>
          </cell>
          <cell r="P653">
            <v>44246</v>
          </cell>
          <cell r="Q653">
            <v>0</v>
          </cell>
          <cell r="R653">
            <v>4540</v>
          </cell>
          <cell r="S653">
            <v>0</v>
          </cell>
          <cell r="T653">
            <v>0</v>
          </cell>
          <cell r="U653">
            <v>4540</v>
          </cell>
          <cell r="V653" t="str">
            <v>OUI</v>
          </cell>
          <cell r="W653">
            <v>0</v>
          </cell>
          <cell r="X653">
            <v>8512.5</v>
          </cell>
          <cell r="Y653">
            <v>0</v>
          </cell>
          <cell r="Z653">
            <v>0</v>
          </cell>
          <cell r="AA653">
            <v>0</v>
          </cell>
          <cell r="AB653">
            <v>1.875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1.875</v>
          </cell>
          <cell r="AJ653">
            <v>0</v>
          </cell>
          <cell r="AK653">
            <v>0</v>
          </cell>
          <cell r="AL653">
            <v>0</v>
          </cell>
          <cell r="AM653">
            <v>1</v>
          </cell>
          <cell r="AN653">
            <v>0</v>
          </cell>
          <cell r="AO653">
            <v>0</v>
          </cell>
        </row>
        <row r="654">
          <cell r="D654" t="str">
            <v>FAE-21-00049</v>
          </cell>
          <cell r="E654" t="str">
            <v>049</v>
          </cell>
          <cell r="F654">
            <v>44239</v>
          </cell>
          <cell r="G654">
            <v>2021</v>
          </cell>
          <cell r="H654" t="str">
            <v>CE2244</v>
          </cell>
          <cell r="I654" t="str">
            <v>MBCD RUNGIS</v>
          </cell>
          <cell r="J654" t="str">
            <v>EUR</v>
          </cell>
          <cell r="K654">
            <v>64458.560271999995</v>
          </cell>
          <cell r="L654">
            <v>3.2860999999999998</v>
          </cell>
          <cell r="M654">
            <v>19615.52</v>
          </cell>
          <cell r="N654" t="str">
            <v>OUI</v>
          </cell>
          <cell r="O654" t="str">
            <v>France</v>
          </cell>
          <cell r="P654">
            <v>44260</v>
          </cell>
          <cell r="Q654">
            <v>0</v>
          </cell>
          <cell r="R654">
            <v>14832</v>
          </cell>
          <cell r="S654">
            <v>0</v>
          </cell>
          <cell r="T654">
            <v>7280</v>
          </cell>
          <cell r="U654">
            <v>22112</v>
          </cell>
          <cell r="V654" t="str">
            <v>OUI</v>
          </cell>
          <cell r="W654">
            <v>0</v>
          </cell>
          <cell r="X654">
            <v>38549.965370900143</v>
          </cell>
          <cell r="Y654">
            <v>0</v>
          </cell>
          <cell r="Z654">
            <v>25908.594901099856</v>
          </cell>
          <cell r="AA654">
            <v>0</v>
          </cell>
          <cell r="AB654">
            <v>2.5991076976065361</v>
          </cell>
          <cell r="AC654">
            <v>0</v>
          </cell>
          <cell r="AD654">
            <v>3.5588729259752547</v>
          </cell>
          <cell r="AE654">
            <v>2502.75</v>
          </cell>
          <cell r="AF654">
            <v>11069.2</v>
          </cell>
          <cell r="AG654">
            <v>0.50059696092619399</v>
          </cell>
          <cell r="AH654">
            <v>0</v>
          </cell>
          <cell r="AI654">
            <v>2.0985107366803422</v>
          </cell>
          <cell r="AJ654">
            <v>0</v>
          </cell>
          <cell r="AK654">
            <v>3.0582759650490607</v>
          </cell>
          <cell r="AL654">
            <v>0</v>
          </cell>
          <cell r="AM654">
            <v>1</v>
          </cell>
          <cell r="AN654">
            <v>0</v>
          </cell>
          <cell r="AO654">
            <v>1</v>
          </cell>
        </row>
        <row r="655">
          <cell r="D655" t="str">
            <v>FAE-21-00050</v>
          </cell>
          <cell r="E655" t="str">
            <v>050</v>
          </cell>
          <cell r="F655">
            <v>44239</v>
          </cell>
          <cell r="G655">
            <v>2021</v>
          </cell>
          <cell r="H655" t="str">
            <v>CE2240</v>
          </cell>
          <cell r="I655" t="str">
            <v>RNK DISTRIBUTION</v>
          </cell>
          <cell r="J655" t="str">
            <v>USD</v>
          </cell>
          <cell r="K655">
            <v>132312.63045</v>
          </cell>
          <cell r="L655">
            <v>2.7142499999999998</v>
          </cell>
          <cell r="M655">
            <v>48747.4</v>
          </cell>
          <cell r="N655" t="str">
            <v>OUI</v>
          </cell>
          <cell r="O655" t="str">
            <v>Madagascar</v>
          </cell>
          <cell r="P655">
            <v>44251</v>
          </cell>
          <cell r="Q655">
            <v>240</v>
          </cell>
          <cell r="R655">
            <v>53500</v>
          </cell>
          <cell r="S655">
            <v>0</v>
          </cell>
          <cell r="T655">
            <v>6700</v>
          </cell>
          <cell r="U655">
            <v>60440</v>
          </cell>
          <cell r="V655" t="str">
            <v>OUI</v>
          </cell>
          <cell r="W655">
            <v>544.38837438782264</v>
          </cell>
          <cell r="X655">
            <v>111154.44741561879</v>
          </cell>
          <cell r="Y655">
            <v>0</v>
          </cell>
          <cell r="Z655">
            <v>20613.794659993382</v>
          </cell>
          <cell r="AA655">
            <v>2.2682848932825945</v>
          </cell>
          <cell r="AB655">
            <v>2.0776532227218465</v>
          </cell>
          <cell r="AC655">
            <v>0</v>
          </cell>
          <cell r="AD655">
            <v>3.0766857701482659</v>
          </cell>
          <cell r="AE655">
            <v>10088.0208</v>
          </cell>
          <cell r="AF655">
            <v>28463.092000000001</v>
          </cell>
          <cell r="AG655">
            <v>0.47093136995367307</v>
          </cell>
          <cell r="AH655">
            <v>1.7973535233289215</v>
          </cell>
          <cell r="AI655">
            <v>1.6067218527681735</v>
          </cell>
          <cell r="AJ655">
            <v>0</v>
          </cell>
          <cell r="AK655">
            <v>2.6057544001945927</v>
          </cell>
          <cell r="AL655">
            <v>1</v>
          </cell>
          <cell r="AM655">
            <v>1</v>
          </cell>
          <cell r="AN655">
            <v>0</v>
          </cell>
          <cell r="AO655">
            <v>1</v>
          </cell>
        </row>
        <row r="656">
          <cell r="D656" t="str">
            <v>FAE-21-00051</v>
          </cell>
          <cell r="E656" t="str">
            <v>051</v>
          </cell>
          <cell r="F656">
            <v>44239</v>
          </cell>
          <cell r="G656">
            <v>2021</v>
          </cell>
          <cell r="H656" t="str">
            <v>CE2079</v>
          </cell>
          <cell r="I656" t="str">
            <v>BAH MAMADOU SALIOU</v>
          </cell>
          <cell r="J656" t="str">
            <v>EUR</v>
          </cell>
          <cell r="K656">
            <v>246786.11</v>
          </cell>
          <cell r="L656">
            <v>3.2860999999999998</v>
          </cell>
          <cell r="M656">
            <v>75100</v>
          </cell>
          <cell r="N656" t="str">
            <v>OUI</v>
          </cell>
          <cell r="O656" t="str">
            <v>Guinée</v>
          </cell>
          <cell r="P656">
            <v>44259</v>
          </cell>
          <cell r="Q656">
            <v>4000</v>
          </cell>
          <cell r="R656">
            <v>96000</v>
          </cell>
          <cell r="S656">
            <v>26000</v>
          </cell>
          <cell r="T656">
            <v>0</v>
          </cell>
          <cell r="U656">
            <v>126000</v>
          </cell>
          <cell r="V656" t="str">
            <v>OUI</v>
          </cell>
          <cell r="W656">
            <v>9029.9941587301582</v>
          </cell>
          <cell r="X656">
            <v>186750.62780952384</v>
          </cell>
          <cell r="Y656">
            <v>51005.488031746034</v>
          </cell>
          <cell r="Z656">
            <v>0</v>
          </cell>
          <cell r="AA656">
            <v>2.2574985396825396</v>
          </cell>
          <cell r="AB656">
            <v>1.9453190396825399</v>
          </cell>
          <cell r="AC656">
            <v>1.9617495396825397</v>
          </cell>
          <cell r="AD656">
            <v>0</v>
          </cell>
          <cell r="AE656">
            <v>21495.619200000001</v>
          </cell>
          <cell r="AF656">
            <v>60484.728000000003</v>
          </cell>
          <cell r="AG656">
            <v>0.48003752380952386</v>
          </cell>
          <cell r="AH656">
            <v>1.7774610158730157</v>
          </cell>
          <cell r="AI656">
            <v>1.4652815158730161</v>
          </cell>
          <cell r="AJ656">
            <v>1.4817120158730159</v>
          </cell>
          <cell r="AK656">
            <v>0</v>
          </cell>
          <cell r="AL656">
            <v>1</v>
          </cell>
          <cell r="AM656" t="str">
            <v>40% S - 60% F</v>
          </cell>
          <cell r="AN656" t="str">
            <v>40% S - 60% F</v>
          </cell>
          <cell r="AO656">
            <v>0</v>
          </cell>
        </row>
        <row r="657">
          <cell r="D657" t="str">
            <v>FAE-21-00052</v>
          </cell>
          <cell r="E657" t="str">
            <v>052</v>
          </cell>
          <cell r="F657">
            <v>44239</v>
          </cell>
          <cell r="G657">
            <v>2021</v>
          </cell>
          <cell r="H657" t="str">
            <v>CE2222</v>
          </cell>
          <cell r="I657" t="str">
            <v>ABOURA FOODS</v>
          </cell>
          <cell r="J657" t="str">
            <v>USD</v>
          </cell>
          <cell r="K657">
            <v>51974.067950000004</v>
          </cell>
          <cell r="L657">
            <v>2.7103000000000002</v>
          </cell>
          <cell r="M657">
            <v>19176.5</v>
          </cell>
          <cell r="N657" t="str">
            <v>OUI</v>
          </cell>
          <cell r="O657" t="str">
            <v>Jordanie</v>
          </cell>
          <cell r="P657">
            <v>44250</v>
          </cell>
          <cell r="Q657">
            <v>4800</v>
          </cell>
          <cell r="R657">
            <v>15840</v>
          </cell>
          <cell r="S657">
            <v>3840</v>
          </cell>
          <cell r="T657">
            <v>2300</v>
          </cell>
          <cell r="U657">
            <v>26780</v>
          </cell>
          <cell r="V657" t="str">
            <v>OUI</v>
          </cell>
          <cell r="W657">
            <v>8864.1990918595948</v>
          </cell>
          <cell r="X657">
            <v>29251.857003136665</v>
          </cell>
          <cell r="Y657">
            <v>7091.3592734876775</v>
          </cell>
          <cell r="Z657">
            <v>6766.6525815160567</v>
          </cell>
          <cell r="AA657">
            <v>1.8467081441374156</v>
          </cell>
          <cell r="AB657">
            <v>1.8467081441374158</v>
          </cell>
          <cell r="AC657">
            <v>1.846708144137416</v>
          </cell>
          <cell r="AD657">
            <v>2.9420228615287205</v>
          </cell>
          <cell r="AE657">
            <v>1093.3599999999999</v>
          </cell>
          <cell r="AF657">
            <v>5447.52</v>
          </cell>
          <cell r="AG657">
            <v>0.20341747572815536</v>
          </cell>
          <cell r="AH657">
            <v>1.6432906684092603</v>
          </cell>
          <cell r="AI657">
            <v>1.6432906684092605</v>
          </cell>
          <cell r="AJ657">
            <v>1.6432906684092607</v>
          </cell>
          <cell r="AK657">
            <v>2.738605385800565</v>
          </cell>
          <cell r="AL657">
            <v>1</v>
          </cell>
          <cell r="AM657">
            <v>1</v>
          </cell>
          <cell r="AN657">
            <v>1</v>
          </cell>
          <cell r="AO657">
            <v>1</v>
          </cell>
        </row>
        <row r="658">
          <cell r="D658" t="str">
            <v>FAE-21-00053</v>
          </cell>
          <cell r="E658" t="str">
            <v>053</v>
          </cell>
          <cell r="F658">
            <v>44240</v>
          </cell>
          <cell r="G658">
            <v>2021</v>
          </cell>
          <cell r="H658" t="str">
            <v>CE2222</v>
          </cell>
          <cell r="I658" t="str">
            <v>ABOURA FOODS</v>
          </cell>
          <cell r="J658" t="str">
            <v>USD</v>
          </cell>
          <cell r="K658">
            <v>37209.302155000005</v>
          </cell>
          <cell r="L658">
            <v>2.7103000000000002</v>
          </cell>
          <cell r="M658">
            <v>13728.85</v>
          </cell>
          <cell r="N658" t="str">
            <v>OUI</v>
          </cell>
          <cell r="O658" t="str">
            <v>Jordanie</v>
          </cell>
          <cell r="P658">
            <v>44250</v>
          </cell>
          <cell r="Q658">
            <v>0</v>
          </cell>
          <cell r="R658">
            <v>0</v>
          </cell>
          <cell r="S658">
            <v>0</v>
          </cell>
          <cell r="T658">
            <v>8330</v>
          </cell>
          <cell r="U658">
            <v>8330</v>
          </cell>
          <cell r="V658" t="str">
            <v>OUI</v>
          </cell>
          <cell r="W658">
            <v>0</v>
          </cell>
          <cell r="X658">
            <v>0</v>
          </cell>
          <cell r="Y658">
            <v>0</v>
          </cell>
          <cell r="Z658">
            <v>37209.302155000005</v>
          </cell>
          <cell r="AA658">
            <v>0</v>
          </cell>
          <cell r="AB658">
            <v>0</v>
          </cell>
          <cell r="AC658">
            <v>0</v>
          </cell>
          <cell r="AD658">
            <v>4.4669030198079236</v>
          </cell>
          <cell r="AE658">
            <v>1093.3599999999999</v>
          </cell>
          <cell r="AF658">
            <v>5447.52</v>
          </cell>
          <cell r="AG658">
            <v>0.65396398559423774</v>
          </cell>
          <cell r="AH658">
            <v>0</v>
          </cell>
          <cell r="AI658">
            <v>0</v>
          </cell>
          <cell r="AJ658">
            <v>0</v>
          </cell>
          <cell r="AK658">
            <v>3.8129390342136857</v>
          </cell>
          <cell r="AL658">
            <v>0</v>
          </cell>
          <cell r="AM658">
            <v>0</v>
          </cell>
          <cell r="AN658">
            <v>0</v>
          </cell>
          <cell r="AO658">
            <v>1</v>
          </cell>
        </row>
        <row r="659">
          <cell r="D659" t="str">
            <v>FAE-21-00054</v>
          </cell>
          <cell r="E659" t="str">
            <v>054</v>
          </cell>
          <cell r="F659">
            <v>44245</v>
          </cell>
          <cell r="G659">
            <v>2021</v>
          </cell>
          <cell r="H659" t="str">
            <v>CE2017</v>
          </cell>
          <cell r="I659" t="str">
            <v>SAHEL INTERNATIONAL TRADE</v>
          </cell>
          <cell r="J659" t="str">
            <v>TND</v>
          </cell>
          <cell r="K659">
            <v>63919.8</v>
          </cell>
          <cell r="L659">
            <v>1</v>
          </cell>
          <cell r="M659">
            <v>63919.8</v>
          </cell>
          <cell r="N659" t="str">
            <v>OUI</v>
          </cell>
          <cell r="O659" t="str">
            <v>Ukraine</v>
          </cell>
          <cell r="P659">
            <v>44254</v>
          </cell>
          <cell r="Q659">
            <v>35940</v>
          </cell>
          <cell r="R659">
            <v>0</v>
          </cell>
          <cell r="S659">
            <v>0</v>
          </cell>
          <cell r="T659">
            <v>0</v>
          </cell>
          <cell r="U659">
            <v>35940</v>
          </cell>
          <cell r="V659" t="str">
            <v>OUI</v>
          </cell>
          <cell r="W659">
            <v>63919.8</v>
          </cell>
          <cell r="X659">
            <v>0</v>
          </cell>
          <cell r="Y659">
            <v>0</v>
          </cell>
          <cell r="Z659">
            <v>0</v>
          </cell>
          <cell r="AA659">
            <v>1.7785141903171955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1.7785141903171955</v>
          </cell>
          <cell r="AI659">
            <v>0</v>
          </cell>
          <cell r="AJ659">
            <v>0</v>
          </cell>
          <cell r="AK659">
            <v>0</v>
          </cell>
          <cell r="AL659">
            <v>1</v>
          </cell>
          <cell r="AM659">
            <v>0</v>
          </cell>
          <cell r="AN659">
            <v>0</v>
          </cell>
          <cell r="AO659">
            <v>0</v>
          </cell>
        </row>
        <row r="660">
          <cell r="D660" t="str">
            <v>FAE-21-00055</v>
          </cell>
          <cell r="E660" t="str">
            <v>055</v>
          </cell>
          <cell r="F660">
            <v>44245</v>
          </cell>
          <cell r="G660">
            <v>2021</v>
          </cell>
          <cell r="H660" t="str">
            <v>CE2017</v>
          </cell>
          <cell r="I660" t="str">
            <v>SAHEL INTERNATIONAL TRADE</v>
          </cell>
          <cell r="J660" t="str">
            <v>TND</v>
          </cell>
          <cell r="K660">
            <v>67296</v>
          </cell>
          <cell r="L660">
            <v>1</v>
          </cell>
          <cell r="M660">
            <v>67296</v>
          </cell>
          <cell r="N660" t="str">
            <v>OUI</v>
          </cell>
          <cell r="O660" t="str">
            <v>Sénégal</v>
          </cell>
          <cell r="P660">
            <v>44256</v>
          </cell>
          <cell r="Q660">
            <v>38400</v>
          </cell>
          <cell r="R660">
            <v>0</v>
          </cell>
          <cell r="S660">
            <v>0</v>
          </cell>
          <cell r="T660">
            <v>0</v>
          </cell>
          <cell r="U660">
            <v>38400</v>
          </cell>
          <cell r="V660" t="str">
            <v>OUI</v>
          </cell>
          <cell r="W660">
            <v>67296</v>
          </cell>
          <cell r="X660">
            <v>0</v>
          </cell>
          <cell r="Y660">
            <v>0</v>
          </cell>
          <cell r="Z660">
            <v>0</v>
          </cell>
          <cell r="AA660">
            <v>1.7524999999999999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1.7524999999999999</v>
          </cell>
          <cell r="AI660">
            <v>0</v>
          </cell>
          <cell r="AJ660">
            <v>0</v>
          </cell>
          <cell r="AK660">
            <v>0</v>
          </cell>
          <cell r="AL660">
            <v>1</v>
          </cell>
          <cell r="AM660">
            <v>0</v>
          </cell>
          <cell r="AN660">
            <v>0</v>
          </cell>
          <cell r="AO660">
            <v>0</v>
          </cell>
        </row>
        <row r="661">
          <cell r="D661" t="str">
            <v>FAE-21-00056</v>
          </cell>
          <cell r="E661" t="str">
            <v>056</v>
          </cell>
          <cell r="F661">
            <v>44249</v>
          </cell>
          <cell r="G661">
            <v>2021</v>
          </cell>
          <cell r="H661" t="str">
            <v>CE2017</v>
          </cell>
          <cell r="I661" t="str">
            <v>SAHEL INTERNATIONAL TRADE</v>
          </cell>
          <cell r="J661" t="str">
            <v>TND</v>
          </cell>
          <cell r="K661">
            <v>172305.96</v>
          </cell>
          <cell r="L661">
            <v>1</v>
          </cell>
          <cell r="M661">
            <v>172305.96</v>
          </cell>
          <cell r="N661" t="str">
            <v>OUI</v>
          </cell>
          <cell r="O661" t="str">
            <v>Burkina Faso</v>
          </cell>
          <cell r="P661">
            <v>44265</v>
          </cell>
          <cell r="Q661">
            <v>44736</v>
          </cell>
          <cell r="R661">
            <v>63204</v>
          </cell>
          <cell r="S661">
            <v>0</v>
          </cell>
          <cell r="T661">
            <v>0</v>
          </cell>
          <cell r="U661">
            <v>107940</v>
          </cell>
          <cell r="V661" t="str">
            <v>OUI</v>
          </cell>
          <cell r="W661">
            <v>75603.839999999997</v>
          </cell>
          <cell r="X661">
            <v>96702.12</v>
          </cell>
          <cell r="Y661">
            <v>0</v>
          </cell>
          <cell r="Z661">
            <v>0</v>
          </cell>
          <cell r="AA661">
            <v>1.69</v>
          </cell>
          <cell r="AB661">
            <v>1.53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1.69</v>
          </cell>
          <cell r="AI661">
            <v>1.53</v>
          </cell>
          <cell r="AJ661">
            <v>0</v>
          </cell>
          <cell r="AK661">
            <v>0</v>
          </cell>
          <cell r="AL661">
            <v>1</v>
          </cell>
          <cell r="AM661" t="str">
            <v>40% S - 60% F</v>
          </cell>
          <cell r="AN661">
            <v>0</v>
          </cell>
          <cell r="AO661">
            <v>0</v>
          </cell>
        </row>
        <row r="662">
          <cell r="D662" t="str">
            <v>FAE-21-00057</v>
          </cell>
          <cell r="E662" t="str">
            <v>057</v>
          </cell>
          <cell r="F662">
            <v>44249</v>
          </cell>
          <cell r="G662">
            <v>2021</v>
          </cell>
          <cell r="H662" t="str">
            <v>CE2017</v>
          </cell>
          <cell r="I662" t="str">
            <v>SAHEL INTERNATIONAL TRADE</v>
          </cell>
          <cell r="J662" t="str">
            <v>TND</v>
          </cell>
          <cell r="K662">
            <v>67968</v>
          </cell>
          <cell r="L662">
            <v>1</v>
          </cell>
          <cell r="M662">
            <v>67968</v>
          </cell>
          <cell r="N662" t="str">
            <v>OUI</v>
          </cell>
          <cell r="O662" t="str">
            <v>Burkina Faso</v>
          </cell>
          <cell r="P662">
            <v>44265</v>
          </cell>
          <cell r="Q662">
            <v>38400</v>
          </cell>
          <cell r="R662">
            <v>0</v>
          </cell>
          <cell r="S662">
            <v>0</v>
          </cell>
          <cell r="T662">
            <v>0</v>
          </cell>
          <cell r="U662">
            <v>38400</v>
          </cell>
          <cell r="V662" t="str">
            <v>OUI</v>
          </cell>
          <cell r="W662">
            <v>67968</v>
          </cell>
          <cell r="X662">
            <v>0</v>
          </cell>
          <cell r="Y662">
            <v>0</v>
          </cell>
          <cell r="Z662">
            <v>0</v>
          </cell>
          <cell r="AA662">
            <v>1.77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1.77</v>
          </cell>
          <cell r="AI662">
            <v>0</v>
          </cell>
          <cell r="AJ662">
            <v>0</v>
          </cell>
          <cell r="AK662">
            <v>0</v>
          </cell>
          <cell r="AL662">
            <v>1</v>
          </cell>
          <cell r="AM662">
            <v>0</v>
          </cell>
          <cell r="AN662">
            <v>0</v>
          </cell>
          <cell r="AO662">
            <v>0</v>
          </cell>
        </row>
        <row r="663">
          <cell r="D663" t="str">
            <v>FAE-21-00058</v>
          </cell>
          <cell r="E663" t="str">
            <v>058</v>
          </cell>
          <cell r="F663">
            <v>44249</v>
          </cell>
          <cell r="G663">
            <v>2021</v>
          </cell>
          <cell r="H663" t="str">
            <v>CE2168</v>
          </cell>
          <cell r="I663" t="str">
            <v>STE OMEGA TRADING</v>
          </cell>
          <cell r="J663" t="str">
            <v>TND</v>
          </cell>
          <cell r="K663">
            <v>378000</v>
          </cell>
          <cell r="L663">
            <v>1</v>
          </cell>
          <cell r="M663">
            <v>378000</v>
          </cell>
          <cell r="N663" t="str">
            <v>OUI</v>
          </cell>
          <cell r="O663" t="str">
            <v>Niger</v>
          </cell>
          <cell r="P663">
            <v>44268</v>
          </cell>
          <cell r="Q663">
            <v>0</v>
          </cell>
          <cell r="R663">
            <v>0</v>
          </cell>
          <cell r="S663">
            <v>280000</v>
          </cell>
          <cell r="T663">
            <v>0</v>
          </cell>
          <cell r="U663">
            <v>280000</v>
          </cell>
          <cell r="V663" t="str">
            <v>OUI</v>
          </cell>
          <cell r="W663">
            <v>0</v>
          </cell>
          <cell r="X663">
            <v>0</v>
          </cell>
          <cell r="Y663">
            <v>378000</v>
          </cell>
          <cell r="Z663">
            <v>0</v>
          </cell>
          <cell r="AA663">
            <v>0</v>
          </cell>
          <cell r="AB663">
            <v>0</v>
          </cell>
          <cell r="AC663">
            <v>1.35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1.35</v>
          </cell>
          <cell r="AK663">
            <v>0</v>
          </cell>
          <cell r="AL663">
            <v>0</v>
          </cell>
          <cell r="AM663">
            <v>0</v>
          </cell>
          <cell r="AN663" t="str">
            <v>20% S -80% F</v>
          </cell>
          <cell r="AO663">
            <v>0</v>
          </cell>
        </row>
        <row r="664">
          <cell r="D664" t="str">
            <v>FAE-21-00059</v>
          </cell>
          <cell r="E664" t="str">
            <v>059</v>
          </cell>
          <cell r="F664">
            <v>44249</v>
          </cell>
          <cell r="G664">
            <v>2021</v>
          </cell>
          <cell r="H664" t="str">
            <v>CE2251</v>
          </cell>
          <cell r="I664" t="str">
            <v>STE DORCAS INTER TRADE</v>
          </cell>
          <cell r="J664" t="str">
            <v>TND</v>
          </cell>
          <cell r="K664">
            <v>74256</v>
          </cell>
          <cell r="L664">
            <v>1</v>
          </cell>
          <cell r="M664">
            <v>74256</v>
          </cell>
          <cell r="N664" t="str">
            <v>OUI</v>
          </cell>
          <cell r="O664" t="str">
            <v>Madagascar</v>
          </cell>
          <cell r="P664">
            <v>44265</v>
          </cell>
          <cell r="Q664">
            <v>0</v>
          </cell>
          <cell r="R664">
            <v>0</v>
          </cell>
          <cell r="S664">
            <v>54600</v>
          </cell>
          <cell r="T664">
            <v>0</v>
          </cell>
          <cell r="U664">
            <v>54600</v>
          </cell>
          <cell r="V664" t="str">
            <v>OUI</v>
          </cell>
          <cell r="W664">
            <v>0</v>
          </cell>
          <cell r="X664">
            <v>0</v>
          </cell>
          <cell r="Y664">
            <v>74256</v>
          </cell>
          <cell r="Z664">
            <v>0</v>
          </cell>
          <cell r="AA664">
            <v>0</v>
          </cell>
          <cell r="AB664">
            <v>0</v>
          </cell>
          <cell r="AC664">
            <v>1.36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1.36</v>
          </cell>
          <cell r="AK664">
            <v>0</v>
          </cell>
          <cell r="AL664">
            <v>0</v>
          </cell>
          <cell r="AM664">
            <v>0</v>
          </cell>
          <cell r="AN664" t="str">
            <v>20% S -80% F</v>
          </cell>
          <cell r="AO664">
            <v>0</v>
          </cell>
        </row>
        <row r="665">
          <cell r="D665" t="str">
            <v>FAE-21-00060</v>
          </cell>
          <cell r="E665" t="str">
            <v>060</v>
          </cell>
          <cell r="F665">
            <v>44249</v>
          </cell>
          <cell r="G665">
            <v>2021</v>
          </cell>
          <cell r="H665" t="str">
            <v>CE2165</v>
          </cell>
          <cell r="I665" t="str">
            <v>ANGSTREM TRADING</v>
          </cell>
          <cell r="J665" t="str">
            <v>USD</v>
          </cell>
          <cell r="K665">
            <v>81324</v>
          </cell>
          <cell r="L665">
            <v>2.7107999999999999</v>
          </cell>
          <cell r="M665">
            <v>30000</v>
          </cell>
          <cell r="N665" t="str">
            <v>OUI</v>
          </cell>
          <cell r="O665" t="str">
            <v>Russie</v>
          </cell>
          <cell r="P665">
            <v>44258</v>
          </cell>
          <cell r="Q665">
            <v>40000</v>
          </cell>
          <cell r="R665">
            <v>0</v>
          </cell>
          <cell r="S665">
            <v>0</v>
          </cell>
          <cell r="T665">
            <v>0</v>
          </cell>
          <cell r="U665">
            <v>40000</v>
          </cell>
          <cell r="V665" t="str">
            <v>OUI</v>
          </cell>
          <cell r="W665">
            <v>81324</v>
          </cell>
          <cell r="X665">
            <v>0</v>
          </cell>
          <cell r="Y665">
            <v>0</v>
          </cell>
          <cell r="Z665">
            <v>0</v>
          </cell>
          <cell r="AA665">
            <v>2.0331000000000001</v>
          </cell>
          <cell r="AB665">
            <v>0</v>
          </cell>
          <cell r="AC665">
            <v>0</v>
          </cell>
          <cell r="AD665">
            <v>0</v>
          </cell>
          <cell r="AE665">
            <v>1881.5039999999999</v>
          </cell>
          <cell r="AF665">
            <v>9725.4760000000006</v>
          </cell>
          <cell r="AG665">
            <v>0.24313690000000002</v>
          </cell>
          <cell r="AH665">
            <v>1.7899631</v>
          </cell>
          <cell r="AI665">
            <v>0</v>
          </cell>
          <cell r="AJ665">
            <v>0</v>
          </cell>
          <cell r="AK665">
            <v>0</v>
          </cell>
          <cell r="AL665">
            <v>1</v>
          </cell>
          <cell r="AM665">
            <v>0</v>
          </cell>
          <cell r="AN665">
            <v>0</v>
          </cell>
          <cell r="AO665">
            <v>0</v>
          </cell>
        </row>
        <row r="666">
          <cell r="D666" t="str">
            <v>FAE-21-00061</v>
          </cell>
          <cell r="E666" t="str">
            <v>061</v>
          </cell>
          <cell r="F666">
            <v>44249</v>
          </cell>
          <cell r="G666">
            <v>2021</v>
          </cell>
          <cell r="H666" t="str">
            <v>CE2178</v>
          </cell>
          <cell r="I666" t="str">
            <v>ARCADIA</v>
          </cell>
          <cell r="J666" t="str">
            <v>TND</v>
          </cell>
          <cell r="K666">
            <v>72000</v>
          </cell>
          <cell r="L666">
            <v>1</v>
          </cell>
          <cell r="M666">
            <v>72000</v>
          </cell>
          <cell r="N666" t="str">
            <v>OUI</v>
          </cell>
          <cell r="O666" t="str">
            <v>Belarus</v>
          </cell>
          <cell r="P666">
            <v>44272</v>
          </cell>
          <cell r="Q666">
            <v>40000</v>
          </cell>
          <cell r="R666">
            <v>0</v>
          </cell>
          <cell r="S666">
            <v>0</v>
          </cell>
          <cell r="T666">
            <v>0</v>
          </cell>
          <cell r="U666">
            <v>40000</v>
          </cell>
          <cell r="V666" t="str">
            <v>OUI</v>
          </cell>
          <cell r="W666">
            <v>72000</v>
          </cell>
          <cell r="X666">
            <v>0</v>
          </cell>
          <cell r="Y666">
            <v>0</v>
          </cell>
          <cell r="Z666">
            <v>0</v>
          </cell>
          <cell r="AA666">
            <v>1.8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1.8</v>
          </cell>
          <cell r="AI666">
            <v>0</v>
          </cell>
          <cell r="AJ666">
            <v>0</v>
          </cell>
          <cell r="AK666">
            <v>0</v>
          </cell>
          <cell r="AL666">
            <v>1</v>
          </cell>
          <cell r="AM666">
            <v>0</v>
          </cell>
          <cell r="AN666">
            <v>0</v>
          </cell>
          <cell r="AO666">
            <v>0</v>
          </cell>
        </row>
        <row r="667">
          <cell r="D667" t="str">
            <v>FAE-21-00062</v>
          </cell>
          <cell r="E667" t="str">
            <v>062</v>
          </cell>
          <cell r="F667">
            <v>44249</v>
          </cell>
          <cell r="G667">
            <v>2021</v>
          </cell>
          <cell r="H667" t="str">
            <v>CE2178</v>
          </cell>
          <cell r="I667" t="str">
            <v>ARCADIA</v>
          </cell>
          <cell r="J667" t="str">
            <v>TND</v>
          </cell>
          <cell r="K667">
            <v>35880.527999999998</v>
          </cell>
          <cell r="L667">
            <v>1</v>
          </cell>
          <cell r="M667">
            <v>35880.527999999998</v>
          </cell>
          <cell r="N667" t="str">
            <v>OUI</v>
          </cell>
          <cell r="O667" t="str">
            <v>USA</v>
          </cell>
          <cell r="P667">
            <v>44288</v>
          </cell>
          <cell r="Q667">
            <v>0</v>
          </cell>
          <cell r="R667">
            <v>0</v>
          </cell>
          <cell r="S667">
            <v>20157.599999999999</v>
          </cell>
          <cell r="T667">
            <v>0</v>
          </cell>
          <cell r="U667">
            <v>20157.599999999999</v>
          </cell>
          <cell r="V667" t="str">
            <v>OUI</v>
          </cell>
          <cell r="W667">
            <v>0</v>
          </cell>
          <cell r="X667">
            <v>0</v>
          </cell>
          <cell r="Y667">
            <v>35880.527999999998</v>
          </cell>
          <cell r="Z667">
            <v>0</v>
          </cell>
          <cell r="AA667">
            <v>0</v>
          </cell>
          <cell r="AB667">
            <v>0</v>
          </cell>
          <cell r="AC667">
            <v>1.78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1.78</v>
          </cell>
          <cell r="AK667">
            <v>0</v>
          </cell>
          <cell r="AL667">
            <v>0</v>
          </cell>
          <cell r="AM667">
            <v>0</v>
          </cell>
          <cell r="AN667">
            <v>1</v>
          </cell>
          <cell r="AO667">
            <v>0</v>
          </cell>
        </row>
        <row r="668">
          <cell r="D668" t="str">
            <v>FAE-21-00063</v>
          </cell>
          <cell r="E668" t="str">
            <v>063</v>
          </cell>
          <cell r="F668">
            <v>44249</v>
          </cell>
          <cell r="G668">
            <v>2021</v>
          </cell>
          <cell r="H668" t="str">
            <v>CE2241</v>
          </cell>
          <cell r="I668" t="str">
            <v>DISTREUROP</v>
          </cell>
          <cell r="J668" t="str">
            <v>EUR</v>
          </cell>
          <cell r="K668">
            <v>54328.522080000002</v>
          </cell>
          <cell r="L668">
            <v>3.2934999999999999</v>
          </cell>
          <cell r="M668">
            <v>16495.68</v>
          </cell>
          <cell r="N668" t="str">
            <v>OUI</v>
          </cell>
          <cell r="O668" t="str">
            <v>France</v>
          </cell>
          <cell r="P668">
            <v>44257</v>
          </cell>
          <cell r="Q668">
            <v>0</v>
          </cell>
          <cell r="R668">
            <v>14784</v>
          </cell>
          <cell r="S668">
            <v>0</v>
          </cell>
          <cell r="T668">
            <v>5680</v>
          </cell>
          <cell r="U668">
            <v>20464</v>
          </cell>
          <cell r="V668" t="str">
            <v>OUI</v>
          </cell>
          <cell r="W668">
            <v>0</v>
          </cell>
          <cell r="X668">
            <v>27753.929279999993</v>
          </cell>
          <cell r="Y668">
            <v>0</v>
          </cell>
          <cell r="Z668">
            <v>26574.592800000002</v>
          </cell>
          <cell r="AA668">
            <v>0</v>
          </cell>
          <cell r="AB668">
            <v>1.8772949999999995</v>
          </cell>
          <cell r="AC668">
            <v>0</v>
          </cell>
          <cell r="AD668">
            <v>4.6786254929577469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1.8772949999999995</v>
          </cell>
          <cell r="AJ668">
            <v>0</v>
          </cell>
          <cell r="AK668">
            <v>4.6786254929577469</v>
          </cell>
          <cell r="AL668">
            <v>0</v>
          </cell>
          <cell r="AM668">
            <v>1</v>
          </cell>
          <cell r="AN668">
            <v>0</v>
          </cell>
          <cell r="AO668">
            <v>1</v>
          </cell>
        </row>
        <row r="669">
          <cell r="D669" t="str">
            <v>FAE-21-00064</v>
          </cell>
          <cell r="E669" t="str">
            <v>064</v>
          </cell>
          <cell r="F669">
            <v>44249</v>
          </cell>
          <cell r="G669">
            <v>2021</v>
          </cell>
          <cell r="H669" t="str">
            <v>CE2154</v>
          </cell>
          <cell r="I669" t="str">
            <v>SODIFRAM SAS</v>
          </cell>
          <cell r="J669" t="str">
            <v>EUR</v>
          </cell>
          <cell r="K669">
            <v>58986.453259999995</v>
          </cell>
          <cell r="L669">
            <v>3.2934999999999999</v>
          </cell>
          <cell r="M669">
            <v>17909.96</v>
          </cell>
          <cell r="N669" t="str">
            <v>MQ</v>
          </cell>
          <cell r="O669" t="str">
            <v>Mayotte</v>
          </cell>
          <cell r="P669">
            <v>44256</v>
          </cell>
          <cell r="Q669">
            <v>0</v>
          </cell>
          <cell r="R669">
            <v>18696</v>
          </cell>
          <cell r="S669">
            <v>8640</v>
          </cell>
          <cell r="T669">
            <v>0</v>
          </cell>
          <cell r="U669">
            <v>27336</v>
          </cell>
          <cell r="V669" t="str">
            <v>OUI</v>
          </cell>
          <cell r="W669">
            <v>0</v>
          </cell>
          <cell r="X669">
            <v>40488.76236588235</v>
          </cell>
          <cell r="Y669">
            <v>18497.690894117648</v>
          </cell>
          <cell r="Z669">
            <v>0</v>
          </cell>
          <cell r="AA669">
            <v>0</v>
          </cell>
          <cell r="AB669">
            <v>2.1656376960784312</v>
          </cell>
          <cell r="AC669">
            <v>2.1409364460784315</v>
          </cell>
          <cell r="AD669">
            <v>0</v>
          </cell>
          <cell r="AE669">
            <v>4023.2160000000003</v>
          </cell>
          <cell r="AF669">
            <v>11182.12</v>
          </cell>
          <cell r="AG669">
            <v>0.40906204272753882</v>
          </cell>
          <cell r="AH669">
            <v>0</v>
          </cell>
          <cell r="AI669">
            <v>1.7565756533508923</v>
          </cell>
          <cell r="AJ669">
            <v>1.7318744033508926</v>
          </cell>
          <cell r="AK669">
            <v>0</v>
          </cell>
          <cell r="AL669">
            <v>0</v>
          </cell>
          <cell r="AM669">
            <v>1</v>
          </cell>
          <cell r="AN669">
            <v>1</v>
          </cell>
          <cell r="AO669">
            <v>0</v>
          </cell>
        </row>
        <row r="670">
          <cell r="D670" t="str">
            <v>FAE-21-00065</v>
          </cell>
          <cell r="E670" t="str">
            <v>065</v>
          </cell>
          <cell r="F670">
            <v>44249</v>
          </cell>
          <cell r="G670">
            <v>2021</v>
          </cell>
          <cell r="H670" t="str">
            <v>CE2137</v>
          </cell>
          <cell r="I670" t="str">
            <v>TUNISIAN AFRICAN BUSINESS</v>
          </cell>
          <cell r="J670" t="str">
            <v>TND</v>
          </cell>
          <cell r="K670">
            <v>110760</v>
          </cell>
          <cell r="L670">
            <v>1</v>
          </cell>
          <cell r="M670">
            <v>110760</v>
          </cell>
          <cell r="N670" t="str">
            <v>OUI</v>
          </cell>
          <cell r="O670" t="str">
            <v>Sénégal</v>
          </cell>
          <cell r="P670">
            <v>44252</v>
          </cell>
          <cell r="Q670">
            <v>0</v>
          </cell>
          <cell r="R670">
            <v>0</v>
          </cell>
          <cell r="S670">
            <v>78000</v>
          </cell>
          <cell r="T670">
            <v>0</v>
          </cell>
          <cell r="U670">
            <v>78000</v>
          </cell>
          <cell r="V670" t="str">
            <v>OUI</v>
          </cell>
          <cell r="W670">
            <v>0</v>
          </cell>
          <cell r="X670">
            <v>0</v>
          </cell>
          <cell r="Y670">
            <v>110760</v>
          </cell>
          <cell r="Z670">
            <v>0</v>
          </cell>
          <cell r="AA670">
            <v>0</v>
          </cell>
          <cell r="AB670">
            <v>0</v>
          </cell>
          <cell r="AC670">
            <v>1.42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1.42</v>
          </cell>
          <cell r="AK670">
            <v>0</v>
          </cell>
          <cell r="AL670">
            <v>0</v>
          </cell>
          <cell r="AM670">
            <v>0</v>
          </cell>
          <cell r="AN670" t="str">
            <v>40% S - 60% F</v>
          </cell>
          <cell r="AO670">
            <v>0</v>
          </cell>
        </row>
        <row r="671">
          <cell r="D671" t="str">
            <v>FAE-21-00066</v>
          </cell>
          <cell r="E671" t="str">
            <v>066</v>
          </cell>
          <cell r="F671">
            <v>44249</v>
          </cell>
          <cell r="G671">
            <v>2021</v>
          </cell>
          <cell r="H671" t="str">
            <v>CE2017</v>
          </cell>
          <cell r="I671" t="str">
            <v>SAHEL INTERNATIONAL TRADE</v>
          </cell>
          <cell r="J671" t="str">
            <v>TND</v>
          </cell>
          <cell r="K671">
            <v>33024</v>
          </cell>
          <cell r="L671">
            <v>1</v>
          </cell>
          <cell r="M671">
            <v>33024</v>
          </cell>
          <cell r="N671" t="str">
            <v>OUI</v>
          </cell>
          <cell r="O671" t="str">
            <v>Burkina Faso</v>
          </cell>
          <cell r="P671">
            <v>44258</v>
          </cell>
          <cell r="Q671">
            <v>19200</v>
          </cell>
          <cell r="R671">
            <v>0</v>
          </cell>
          <cell r="S671">
            <v>0</v>
          </cell>
          <cell r="T671">
            <v>0</v>
          </cell>
          <cell r="U671">
            <v>19200</v>
          </cell>
          <cell r="V671" t="str">
            <v>OUI</v>
          </cell>
          <cell r="W671">
            <v>33024</v>
          </cell>
          <cell r="X671">
            <v>0</v>
          </cell>
          <cell r="Y671">
            <v>0</v>
          </cell>
          <cell r="Z671">
            <v>0</v>
          </cell>
          <cell r="AA671">
            <v>1.72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1.72</v>
          </cell>
          <cell r="AI671">
            <v>0</v>
          </cell>
          <cell r="AJ671">
            <v>0</v>
          </cell>
          <cell r="AK671">
            <v>0</v>
          </cell>
          <cell r="AL671">
            <v>1</v>
          </cell>
          <cell r="AM671">
            <v>0</v>
          </cell>
          <cell r="AN671">
            <v>0</v>
          </cell>
          <cell r="AO671">
            <v>0</v>
          </cell>
        </row>
        <row r="672">
          <cell r="D672" t="str">
            <v>FAE-21-00067</v>
          </cell>
          <cell r="E672" t="str">
            <v>067</v>
          </cell>
          <cell r="F672">
            <v>44251</v>
          </cell>
          <cell r="G672">
            <v>2021</v>
          </cell>
          <cell r="H672" t="str">
            <v>CE2017</v>
          </cell>
          <cell r="I672" t="str">
            <v>SAHEL INTERNATIONAL TRADE</v>
          </cell>
          <cell r="J672" t="str">
            <v>TND</v>
          </cell>
          <cell r="K672">
            <v>36504</v>
          </cell>
          <cell r="L672">
            <v>1</v>
          </cell>
          <cell r="M672">
            <v>21600</v>
          </cell>
          <cell r="N672" t="str">
            <v>OUI</v>
          </cell>
          <cell r="O672" t="str">
            <v>Togo</v>
          </cell>
          <cell r="P672">
            <v>44259</v>
          </cell>
          <cell r="Q672">
            <v>21600</v>
          </cell>
          <cell r="R672">
            <v>0</v>
          </cell>
          <cell r="S672">
            <v>0</v>
          </cell>
          <cell r="T672">
            <v>0</v>
          </cell>
          <cell r="U672">
            <v>21600</v>
          </cell>
          <cell r="V672" t="str">
            <v>OUI</v>
          </cell>
          <cell r="W672">
            <v>36504</v>
          </cell>
          <cell r="X672">
            <v>0</v>
          </cell>
          <cell r="Y672">
            <v>0</v>
          </cell>
          <cell r="Z672">
            <v>0</v>
          </cell>
          <cell r="AA672">
            <v>1.69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1.69</v>
          </cell>
          <cell r="AI672">
            <v>0</v>
          </cell>
          <cell r="AJ672">
            <v>0</v>
          </cell>
          <cell r="AK672">
            <v>0</v>
          </cell>
          <cell r="AL672">
            <v>1</v>
          </cell>
          <cell r="AM672">
            <v>0</v>
          </cell>
          <cell r="AN672">
            <v>0</v>
          </cell>
          <cell r="AO672">
            <v>0</v>
          </cell>
        </row>
        <row r="673">
          <cell r="D673" t="str">
            <v>FAE-21-00068</v>
          </cell>
          <cell r="E673" t="str">
            <v>068</v>
          </cell>
          <cell r="F673">
            <v>44252</v>
          </cell>
          <cell r="G673">
            <v>2021</v>
          </cell>
          <cell r="H673" t="str">
            <v>CE2248</v>
          </cell>
          <cell r="I673" t="str">
            <v>SEYAL TCHAD SA</v>
          </cell>
          <cell r="J673" t="str">
            <v>EUR</v>
          </cell>
          <cell r="K673">
            <v>645579.21542599995</v>
          </cell>
          <cell r="L673">
            <v>3.2896999999999998</v>
          </cell>
          <cell r="M673">
            <v>196242.58</v>
          </cell>
          <cell r="N673" t="str">
            <v>OUI</v>
          </cell>
          <cell r="O673" t="str">
            <v>Tchad</v>
          </cell>
          <cell r="P673">
            <v>44264</v>
          </cell>
          <cell r="Q673">
            <v>0</v>
          </cell>
          <cell r="R673">
            <v>262032</v>
          </cell>
          <cell r="S673">
            <v>120720</v>
          </cell>
          <cell r="T673">
            <v>0</v>
          </cell>
          <cell r="U673">
            <v>382752</v>
          </cell>
          <cell r="V673" t="str">
            <v>OUI</v>
          </cell>
          <cell r="W673">
            <v>0</v>
          </cell>
          <cell r="X673">
            <v>442209.435</v>
          </cell>
          <cell r="Y673">
            <v>203369.78</v>
          </cell>
          <cell r="Z673">
            <v>0</v>
          </cell>
          <cell r="AA673">
            <v>0</v>
          </cell>
          <cell r="AB673">
            <v>1.6876161499358857</v>
          </cell>
          <cell r="AC673">
            <v>1.6846403247183566</v>
          </cell>
          <cell r="AD673">
            <v>0</v>
          </cell>
          <cell r="AE673">
            <v>49012.512000000002</v>
          </cell>
          <cell r="AF673">
            <v>138016</v>
          </cell>
          <cell r="AG673">
            <v>0.36058857955020485</v>
          </cell>
          <cell r="AH673">
            <v>0</v>
          </cell>
          <cell r="AI673">
            <v>1.3270275703856809</v>
          </cell>
          <cell r="AJ673">
            <v>1.3240517451681517</v>
          </cell>
          <cell r="AK673">
            <v>0</v>
          </cell>
          <cell r="AL673">
            <v>0</v>
          </cell>
          <cell r="AM673" t="str">
            <v>40% S - 60% F</v>
          </cell>
          <cell r="AN673" t="str">
            <v>40% S - 60% F</v>
          </cell>
          <cell r="AO673">
            <v>0</v>
          </cell>
        </row>
        <row r="674">
          <cell r="D674" t="str">
            <v>FAE-21-00069</v>
          </cell>
          <cell r="E674" t="str">
            <v>069</v>
          </cell>
          <cell r="F674">
            <v>44252</v>
          </cell>
          <cell r="G674">
            <v>2021</v>
          </cell>
          <cell r="H674" t="str">
            <v>CE2248</v>
          </cell>
          <cell r="I674" t="str">
            <v>SEYAL TCHAD SA</v>
          </cell>
          <cell r="J674" t="str">
            <v>EUR</v>
          </cell>
          <cell r="K674">
            <v>42715.833383999998</v>
          </cell>
          <cell r="L674">
            <v>3.2896999999999998</v>
          </cell>
          <cell r="M674">
            <v>12984.72</v>
          </cell>
          <cell r="N674" t="str">
            <v>OUI</v>
          </cell>
          <cell r="O674" t="str">
            <v>Tchad</v>
          </cell>
          <cell r="P674">
            <v>44264</v>
          </cell>
          <cell r="Q674">
            <v>22008</v>
          </cell>
          <cell r="R674">
            <v>0</v>
          </cell>
          <cell r="S674">
            <v>0</v>
          </cell>
          <cell r="T674">
            <v>0</v>
          </cell>
          <cell r="U674">
            <v>22008</v>
          </cell>
          <cell r="V674" t="str">
            <v>OUI</v>
          </cell>
          <cell r="W674">
            <v>42715.833384000005</v>
          </cell>
          <cell r="X674">
            <v>0</v>
          </cell>
          <cell r="Y674">
            <v>0</v>
          </cell>
          <cell r="Z674">
            <v>0</v>
          </cell>
          <cell r="AA674">
            <v>1.9409230000000002</v>
          </cell>
          <cell r="AB674">
            <v>0</v>
          </cell>
          <cell r="AC674">
            <v>0</v>
          </cell>
          <cell r="AD674">
            <v>0</v>
          </cell>
          <cell r="AE674">
            <v>2594.0736000000002</v>
          </cell>
          <cell r="AF674">
            <v>7630.0640000000003</v>
          </cell>
          <cell r="AG674">
            <v>0.34669501999272995</v>
          </cell>
          <cell r="AH674">
            <v>1.5942279800072703</v>
          </cell>
          <cell r="AI674">
            <v>0</v>
          </cell>
          <cell r="AJ674">
            <v>0</v>
          </cell>
          <cell r="AK674">
            <v>0</v>
          </cell>
          <cell r="AL674">
            <v>1</v>
          </cell>
          <cell r="AM674">
            <v>0</v>
          </cell>
          <cell r="AN674">
            <v>0</v>
          </cell>
          <cell r="AO674">
            <v>0</v>
          </cell>
        </row>
        <row r="675">
          <cell r="D675" t="str">
            <v>FAE-21-00070</v>
          </cell>
          <cell r="E675" t="str">
            <v>070</v>
          </cell>
          <cell r="F675">
            <v>44252</v>
          </cell>
          <cell r="G675">
            <v>2021</v>
          </cell>
          <cell r="H675" t="str">
            <v>CE2239</v>
          </cell>
          <cell r="I675" t="str">
            <v>A LUISI GENERAL TRADING / ALGT</v>
          </cell>
          <cell r="J675" t="str">
            <v>USD</v>
          </cell>
          <cell r="K675">
            <v>50356.719839999998</v>
          </cell>
          <cell r="L675">
            <v>2.7244000000000002</v>
          </cell>
          <cell r="M675">
            <v>18483.599999999999</v>
          </cell>
          <cell r="N675" t="str">
            <v>OUI</v>
          </cell>
          <cell r="O675" t="str">
            <v>Dubai</v>
          </cell>
          <cell r="P675">
            <v>44263</v>
          </cell>
          <cell r="Q675">
            <v>1800</v>
          </cell>
          <cell r="R675">
            <v>20160</v>
          </cell>
          <cell r="S675">
            <v>2400</v>
          </cell>
          <cell r="T675">
            <v>0</v>
          </cell>
          <cell r="U675">
            <v>24360</v>
          </cell>
          <cell r="V675" t="str">
            <v>OUI</v>
          </cell>
          <cell r="W675">
            <v>3690.0186206896551</v>
          </cell>
          <cell r="X675">
            <v>41877.447591724143</v>
          </cell>
          <cell r="Y675">
            <v>4789.2536275862058</v>
          </cell>
          <cell r="Z675">
            <v>0</v>
          </cell>
          <cell r="AA675">
            <v>2.0500103448275864</v>
          </cell>
          <cell r="AB675">
            <v>2.0772543448275864</v>
          </cell>
          <cell r="AC675">
            <v>1.9955223448275858</v>
          </cell>
          <cell r="AD675">
            <v>0</v>
          </cell>
          <cell r="AE675">
            <v>923.13</v>
          </cell>
          <cell r="AF675">
            <v>4777.08</v>
          </cell>
          <cell r="AG675">
            <v>0.19610344827586207</v>
          </cell>
          <cell r="AH675">
            <v>1.8539068965517242</v>
          </cell>
          <cell r="AI675">
            <v>1.8811508965517243</v>
          </cell>
          <cell r="AJ675">
            <v>1.7994188965517237</v>
          </cell>
          <cell r="AK675">
            <v>0</v>
          </cell>
          <cell r="AL675">
            <v>1</v>
          </cell>
          <cell r="AM675">
            <v>1</v>
          </cell>
          <cell r="AN675">
            <v>1</v>
          </cell>
          <cell r="AO675">
            <v>0</v>
          </cell>
        </row>
        <row r="676">
          <cell r="D676" t="str">
            <v>FAE-21-00071</v>
          </cell>
          <cell r="E676" t="str">
            <v>071</v>
          </cell>
          <cell r="F676">
            <v>44256</v>
          </cell>
          <cell r="G676">
            <v>2021</v>
          </cell>
          <cell r="H676" t="str">
            <v>CE2178</v>
          </cell>
          <cell r="I676" t="str">
            <v>ARCADIA</v>
          </cell>
          <cell r="J676" t="str">
            <v>TND</v>
          </cell>
          <cell r="K676">
            <v>22982.400000000001</v>
          </cell>
          <cell r="L676">
            <v>1</v>
          </cell>
          <cell r="M676">
            <v>22982.400000000001</v>
          </cell>
          <cell r="N676" t="str">
            <v>OUI</v>
          </cell>
          <cell r="O676" t="str">
            <v>Japon</v>
          </cell>
          <cell r="P676">
            <v>44263</v>
          </cell>
          <cell r="Q676">
            <v>0</v>
          </cell>
          <cell r="R676">
            <v>0</v>
          </cell>
          <cell r="S676">
            <v>16800</v>
          </cell>
          <cell r="T676">
            <v>0</v>
          </cell>
          <cell r="U676">
            <v>16800</v>
          </cell>
          <cell r="V676" t="str">
            <v>OUI</v>
          </cell>
          <cell r="W676">
            <v>0</v>
          </cell>
          <cell r="X676">
            <v>0</v>
          </cell>
          <cell r="Y676">
            <v>22982.400000000005</v>
          </cell>
          <cell r="Z676">
            <v>0</v>
          </cell>
          <cell r="AA676">
            <v>0</v>
          </cell>
          <cell r="AB676">
            <v>0</v>
          </cell>
          <cell r="AC676">
            <v>1.3680000000000003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1.3680000000000003</v>
          </cell>
          <cell r="AK676">
            <v>0</v>
          </cell>
          <cell r="AL676">
            <v>0</v>
          </cell>
          <cell r="AM676">
            <v>0</v>
          </cell>
          <cell r="AN676">
            <v>1</v>
          </cell>
          <cell r="AO676">
            <v>0</v>
          </cell>
        </row>
        <row r="677">
          <cell r="D677" t="str">
            <v>FAE-21-00072</v>
          </cell>
          <cell r="E677" t="str">
            <v>072</v>
          </cell>
          <cell r="F677">
            <v>44256</v>
          </cell>
          <cell r="G677">
            <v>2021</v>
          </cell>
          <cell r="H677" t="str">
            <v>CE2149</v>
          </cell>
          <cell r="I677" t="str">
            <v>DAVIS TRADING CO LTD</v>
          </cell>
          <cell r="J677" t="str">
            <v>USD</v>
          </cell>
          <cell r="K677">
            <v>61259.768640000002</v>
          </cell>
          <cell r="L677">
            <v>2.7244000000000002</v>
          </cell>
          <cell r="M677">
            <v>22485.599999999999</v>
          </cell>
          <cell r="N677" t="str">
            <v>OUI</v>
          </cell>
          <cell r="O677" t="str">
            <v>New Zealand</v>
          </cell>
          <cell r="P677">
            <v>44264</v>
          </cell>
          <cell r="Q677">
            <v>0</v>
          </cell>
          <cell r="R677">
            <v>18480</v>
          </cell>
          <cell r="S677">
            <v>0</v>
          </cell>
          <cell r="T677">
            <v>0</v>
          </cell>
          <cell r="U677">
            <v>18480</v>
          </cell>
          <cell r="V677" t="str">
            <v>OUI</v>
          </cell>
          <cell r="W677">
            <v>0</v>
          </cell>
          <cell r="X677">
            <v>61259.768640000002</v>
          </cell>
          <cell r="Y677">
            <v>0</v>
          </cell>
          <cell r="Z677">
            <v>0</v>
          </cell>
          <cell r="AA677">
            <v>0</v>
          </cell>
          <cell r="AB677">
            <v>3.3149225454545457</v>
          </cell>
          <cell r="AC677">
            <v>0</v>
          </cell>
          <cell r="AD677">
            <v>0</v>
          </cell>
          <cell r="AE677">
            <v>0</v>
          </cell>
          <cell r="AF677">
            <v>1510.12</v>
          </cell>
          <cell r="AG677">
            <v>8.1716450216450215E-2</v>
          </cell>
          <cell r="AH677">
            <v>0</v>
          </cell>
          <cell r="AI677">
            <v>3.2332060952380957</v>
          </cell>
          <cell r="AJ677">
            <v>0</v>
          </cell>
          <cell r="AK677">
            <v>0</v>
          </cell>
          <cell r="AL677">
            <v>0</v>
          </cell>
          <cell r="AM677">
            <v>1</v>
          </cell>
          <cell r="AN677">
            <v>0</v>
          </cell>
          <cell r="AO677">
            <v>0</v>
          </cell>
        </row>
        <row r="678">
          <cell r="D678" t="str">
            <v>FAE-21-00073</v>
          </cell>
          <cell r="E678" t="str">
            <v>073</v>
          </cell>
          <cell r="F678">
            <v>44260</v>
          </cell>
          <cell r="G678">
            <v>2021</v>
          </cell>
          <cell r="H678" t="str">
            <v>CE2178</v>
          </cell>
          <cell r="I678" t="str">
            <v>ARCADIA</v>
          </cell>
          <cell r="J678" t="str">
            <v>TND</v>
          </cell>
          <cell r="K678">
            <v>35200</v>
          </cell>
          <cell r="L678">
            <v>1</v>
          </cell>
          <cell r="M678">
            <v>35200</v>
          </cell>
          <cell r="N678" t="str">
            <v>OUI</v>
          </cell>
          <cell r="O678" t="str">
            <v>Angleterre</v>
          </cell>
          <cell r="P678">
            <v>44270</v>
          </cell>
          <cell r="Q678">
            <v>0</v>
          </cell>
          <cell r="R678">
            <v>20000</v>
          </cell>
          <cell r="S678">
            <v>0</v>
          </cell>
          <cell r="T678">
            <v>0</v>
          </cell>
          <cell r="U678">
            <v>20000</v>
          </cell>
          <cell r="V678" t="str">
            <v>OUI</v>
          </cell>
          <cell r="W678">
            <v>0</v>
          </cell>
          <cell r="X678">
            <v>35200</v>
          </cell>
          <cell r="Y678">
            <v>0</v>
          </cell>
          <cell r="Z678">
            <v>0</v>
          </cell>
          <cell r="AA678">
            <v>0</v>
          </cell>
          <cell r="AB678">
            <v>1.76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1.76</v>
          </cell>
          <cell r="AJ678">
            <v>0</v>
          </cell>
          <cell r="AK678">
            <v>0</v>
          </cell>
          <cell r="AL678">
            <v>0</v>
          </cell>
          <cell r="AM678">
            <v>1</v>
          </cell>
          <cell r="AN678">
            <v>0</v>
          </cell>
          <cell r="AO678">
            <v>0</v>
          </cell>
        </row>
        <row r="679">
          <cell r="D679" t="str">
            <v>FAE-21-00074</v>
          </cell>
          <cell r="E679" t="str">
            <v>074</v>
          </cell>
          <cell r="F679">
            <v>44263</v>
          </cell>
          <cell r="G679">
            <v>2021</v>
          </cell>
          <cell r="H679" t="str">
            <v>CE2178</v>
          </cell>
          <cell r="I679" t="str">
            <v>ARCADIA</v>
          </cell>
          <cell r="J679" t="str">
            <v>TND</v>
          </cell>
          <cell r="K679">
            <v>19591</v>
          </cell>
          <cell r="L679">
            <v>1</v>
          </cell>
          <cell r="M679">
            <v>19591</v>
          </cell>
          <cell r="N679" t="str">
            <v>OUI</v>
          </cell>
          <cell r="O679" t="str">
            <v>Suisse</v>
          </cell>
          <cell r="P679">
            <v>44267</v>
          </cell>
          <cell r="Q679">
            <v>7200</v>
          </cell>
          <cell r="R679">
            <v>2276</v>
          </cell>
          <cell r="S679">
            <v>0</v>
          </cell>
          <cell r="T679">
            <v>560</v>
          </cell>
          <cell r="U679">
            <v>10036</v>
          </cell>
          <cell r="V679" t="str">
            <v>OUI</v>
          </cell>
          <cell r="W679">
            <v>12888</v>
          </cell>
          <cell r="X679">
            <v>4015</v>
          </cell>
          <cell r="Y679">
            <v>0</v>
          </cell>
          <cell r="Z679">
            <v>2688</v>
          </cell>
          <cell r="AA679">
            <v>1.79</v>
          </cell>
          <cell r="AB679">
            <v>1.7640597539543057</v>
          </cell>
          <cell r="AC679">
            <v>0</v>
          </cell>
          <cell r="AD679">
            <v>4.8</v>
          </cell>
          <cell r="AE679">
            <v>0</v>
          </cell>
          <cell r="AF679">
            <v>0</v>
          </cell>
          <cell r="AG679">
            <v>0</v>
          </cell>
          <cell r="AH679">
            <v>1.79</v>
          </cell>
          <cell r="AI679">
            <v>1.7640597539543057</v>
          </cell>
          <cell r="AJ679">
            <v>0</v>
          </cell>
          <cell r="AK679">
            <v>4.8</v>
          </cell>
          <cell r="AL679">
            <v>1</v>
          </cell>
          <cell r="AM679">
            <v>1</v>
          </cell>
          <cell r="AN679">
            <v>0</v>
          </cell>
          <cell r="AO679">
            <v>1</v>
          </cell>
        </row>
        <row r="680">
          <cell r="D680" t="str">
            <v>FAE-21-00075</v>
          </cell>
          <cell r="E680" t="str">
            <v>075</v>
          </cell>
          <cell r="F680">
            <v>44263</v>
          </cell>
          <cell r="G680">
            <v>2021</v>
          </cell>
          <cell r="H680" t="str">
            <v>CE2250</v>
          </cell>
          <cell r="I680" t="str">
            <v>STE CT TRADING DE COMMERCE INTR</v>
          </cell>
          <cell r="J680" t="str">
            <v>TND</v>
          </cell>
          <cell r="K680">
            <v>42312</v>
          </cell>
          <cell r="L680">
            <v>1</v>
          </cell>
          <cell r="M680">
            <v>42312</v>
          </cell>
          <cell r="N680" t="str">
            <v>OUI</v>
          </cell>
          <cell r="O680" t="str">
            <v>France</v>
          </cell>
          <cell r="P680">
            <v>44274</v>
          </cell>
          <cell r="Q680">
            <v>0</v>
          </cell>
          <cell r="R680">
            <v>0</v>
          </cell>
          <cell r="S680">
            <v>0</v>
          </cell>
          <cell r="T680">
            <v>10760</v>
          </cell>
          <cell r="U680">
            <v>10760</v>
          </cell>
          <cell r="V680" t="str">
            <v>OUI</v>
          </cell>
          <cell r="W680">
            <v>0</v>
          </cell>
          <cell r="X680">
            <v>4680</v>
          </cell>
          <cell r="Y680">
            <v>0</v>
          </cell>
          <cell r="Z680">
            <v>37632</v>
          </cell>
          <cell r="AA680">
            <v>0</v>
          </cell>
          <cell r="AB680">
            <v>0</v>
          </cell>
          <cell r="AC680">
            <v>0</v>
          </cell>
          <cell r="AD680">
            <v>3.4973977695167284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3.4973977695167284</v>
          </cell>
          <cell r="AL680">
            <v>0</v>
          </cell>
          <cell r="AM680">
            <v>0</v>
          </cell>
          <cell r="AN680">
            <v>0</v>
          </cell>
          <cell r="AO680">
            <v>1</v>
          </cell>
        </row>
        <row r="681">
          <cell r="D681" t="str">
            <v>FAE-21-00076</v>
          </cell>
          <cell r="E681" t="str">
            <v>076</v>
          </cell>
          <cell r="F681">
            <v>44263</v>
          </cell>
          <cell r="G681">
            <v>2021</v>
          </cell>
          <cell r="H681" t="str">
            <v>CE2252</v>
          </cell>
          <cell r="I681" t="str">
            <v>HERMES GENERAL TRADING</v>
          </cell>
          <cell r="J681" t="str">
            <v>TND</v>
          </cell>
          <cell r="K681">
            <v>25574.400000000001</v>
          </cell>
          <cell r="L681">
            <v>1</v>
          </cell>
          <cell r="M681">
            <v>25574.400000000001</v>
          </cell>
          <cell r="N681" t="str">
            <v>OUI</v>
          </cell>
          <cell r="O681" t="str">
            <v>Tcheque</v>
          </cell>
          <cell r="P681">
            <v>44270</v>
          </cell>
          <cell r="Q681">
            <v>0</v>
          </cell>
          <cell r="R681">
            <v>2496</v>
          </cell>
          <cell r="S681">
            <v>6000</v>
          </cell>
          <cell r="T681">
            <v>2580</v>
          </cell>
          <cell r="U681">
            <v>11076</v>
          </cell>
          <cell r="V681" t="str">
            <v>OUI</v>
          </cell>
          <cell r="W681">
            <v>0</v>
          </cell>
          <cell r="X681">
            <v>7082.4</v>
          </cell>
          <cell r="Y681">
            <v>11100</v>
          </cell>
          <cell r="Z681">
            <v>7392</v>
          </cell>
          <cell r="AA681">
            <v>0</v>
          </cell>
          <cell r="AB681">
            <v>2.8374999999999999</v>
          </cell>
          <cell r="AC681">
            <v>1.85</v>
          </cell>
          <cell r="AD681">
            <v>2.8651162790697673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2.8374999999999999</v>
          </cell>
          <cell r="AJ681">
            <v>1.85</v>
          </cell>
          <cell r="AK681">
            <v>2.8651162790697673</v>
          </cell>
          <cell r="AL681">
            <v>0</v>
          </cell>
          <cell r="AM681">
            <v>1</v>
          </cell>
          <cell r="AN681">
            <v>1</v>
          </cell>
          <cell r="AO681">
            <v>1</v>
          </cell>
        </row>
        <row r="682">
          <cell r="D682" t="str">
            <v>FAE-21-00077</v>
          </cell>
          <cell r="E682" t="str">
            <v>077</v>
          </cell>
          <cell r="F682">
            <v>44263</v>
          </cell>
          <cell r="G682">
            <v>2021</v>
          </cell>
          <cell r="H682" t="str">
            <v>CE2178</v>
          </cell>
          <cell r="I682" t="str">
            <v>ARCADIA</v>
          </cell>
          <cell r="J682" t="str">
            <v>TND</v>
          </cell>
          <cell r="K682">
            <v>14117.4</v>
          </cell>
          <cell r="L682">
            <v>1</v>
          </cell>
          <cell r="M682">
            <v>14117.4</v>
          </cell>
          <cell r="N682" t="str">
            <v>OUI</v>
          </cell>
          <cell r="O682" t="str">
            <v>USA</v>
          </cell>
          <cell r="P682">
            <v>44273</v>
          </cell>
          <cell r="Q682">
            <v>3060</v>
          </cell>
          <cell r="R682">
            <v>0</v>
          </cell>
          <cell r="S682">
            <v>0</v>
          </cell>
          <cell r="T682">
            <v>2400</v>
          </cell>
          <cell r="U682">
            <v>5460</v>
          </cell>
          <cell r="V682" t="str">
            <v>OUI</v>
          </cell>
          <cell r="W682">
            <v>5477.4</v>
          </cell>
          <cell r="X682">
            <v>2880</v>
          </cell>
          <cell r="Y682">
            <v>0</v>
          </cell>
          <cell r="Z682">
            <v>5760</v>
          </cell>
          <cell r="AA682">
            <v>1.7899999999999998</v>
          </cell>
          <cell r="AB682">
            <v>0</v>
          </cell>
          <cell r="AC682">
            <v>0</v>
          </cell>
          <cell r="AD682">
            <v>2.4</v>
          </cell>
          <cell r="AE682">
            <v>0</v>
          </cell>
          <cell r="AF682">
            <v>0</v>
          </cell>
          <cell r="AG682">
            <v>0</v>
          </cell>
          <cell r="AH682">
            <v>1.7899999999999998</v>
          </cell>
          <cell r="AI682">
            <v>0</v>
          </cell>
          <cell r="AJ682">
            <v>0</v>
          </cell>
          <cell r="AK682">
            <v>2.4</v>
          </cell>
          <cell r="AL682">
            <v>1</v>
          </cell>
          <cell r="AM682">
            <v>0</v>
          </cell>
          <cell r="AN682">
            <v>0</v>
          </cell>
          <cell r="AO682">
            <v>1</v>
          </cell>
        </row>
        <row r="683">
          <cell r="D683" t="str">
            <v>FAE-21-00078</v>
          </cell>
          <cell r="E683" t="str">
            <v>078</v>
          </cell>
          <cell r="F683">
            <v>44267</v>
          </cell>
          <cell r="G683">
            <v>2021</v>
          </cell>
          <cell r="H683" t="str">
            <v>CE2017</v>
          </cell>
          <cell r="I683" t="str">
            <v>SAHEL INTERNATIONAL TRADE</v>
          </cell>
          <cell r="J683" t="str">
            <v>TND</v>
          </cell>
          <cell r="K683">
            <v>33822.5</v>
          </cell>
          <cell r="L683">
            <v>1</v>
          </cell>
          <cell r="M683">
            <v>33822.5</v>
          </cell>
          <cell r="N683" t="str">
            <v>OUI</v>
          </cell>
          <cell r="O683" t="str">
            <v>Togo</v>
          </cell>
          <cell r="P683">
            <v>44272</v>
          </cell>
          <cell r="Q683">
            <v>20750</v>
          </cell>
          <cell r="R683">
            <v>0</v>
          </cell>
          <cell r="S683">
            <v>0</v>
          </cell>
          <cell r="T683">
            <v>0</v>
          </cell>
          <cell r="U683">
            <v>20750</v>
          </cell>
          <cell r="V683" t="str">
            <v>OUI</v>
          </cell>
          <cell r="W683">
            <v>33822.5</v>
          </cell>
          <cell r="X683">
            <v>0</v>
          </cell>
          <cell r="Y683">
            <v>0</v>
          </cell>
          <cell r="Z683">
            <v>0</v>
          </cell>
          <cell r="AA683">
            <v>1.63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1.63</v>
          </cell>
          <cell r="AI683">
            <v>0</v>
          </cell>
          <cell r="AJ683">
            <v>0</v>
          </cell>
          <cell r="AK683">
            <v>0</v>
          </cell>
          <cell r="AL683">
            <v>1</v>
          </cell>
          <cell r="AM683">
            <v>0</v>
          </cell>
          <cell r="AN683">
            <v>0</v>
          </cell>
          <cell r="AO683">
            <v>0</v>
          </cell>
        </row>
        <row r="684">
          <cell r="D684" t="str">
            <v>FAE-21-00079</v>
          </cell>
          <cell r="E684" t="str">
            <v>079</v>
          </cell>
          <cell r="F684">
            <v>44267</v>
          </cell>
          <cell r="G684">
            <v>2021</v>
          </cell>
          <cell r="H684" t="str">
            <v>CE2222</v>
          </cell>
          <cell r="I684" t="str">
            <v>ABOURA FOODS</v>
          </cell>
          <cell r="J684" t="str">
            <v>USD</v>
          </cell>
          <cell r="K684">
            <v>46962.026749999997</v>
          </cell>
          <cell r="L684">
            <v>2.7519499999999999</v>
          </cell>
          <cell r="M684">
            <v>17065</v>
          </cell>
          <cell r="N684" t="str">
            <v>OUI</v>
          </cell>
          <cell r="O684" t="str">
            <v>Jordanie</v>
          </cell>
          <cell r="P684">
            <v>44274</v>
          </cell>
          <cell r="Q684">
            <v>0</v>
          </cell>
          <cell r="R684">
            <v>17760</v>
          </cell>
          <cell r="S684">
            <v>4800</v>
          </cell>
          <cell r="T684">
            <v>900</v>
          </cell>
          <cell r="U684">
            <v>23460</v>
          </cell>
          <cell r="V684" t="str">
            <v>NON</v>
          </cell>
          <cell r="W684">
            <v>0</v>
          </cell>
          <cell r="X684">
            <v>35101.819035294116</v>
          </cell>
          <cell r="Y684">
            <v>9486.9781176470588</v>
          </cell>
          <cell r="Z684">
            <v>2373.2295970588239</v>
          </cell>
          <cell r="AA684">
            <v>0</v>
          </cell>
          <cell r="AB684">
            <v>1.9764537745098039</v>
          </cell>
          <cell r="AC684">
            <v>1.9764537745098039</v>
          </cell>
          <cell r="AD684">
            <v>2.6369217745098044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1.9764537745098039</v>
          </cell>
          <cell r="AJ684">
            <v>1.9764537745098039</v>
          </cell>
          <cell r="AK684">
            <v>2.6369217745098044</v>
          </cell>
          <cell r="AL684">
            <v>0</v>
          </cell>
          <cell r="AM684">
            <v>1</v>
          </cell>
          <cell r="AN684">
            <v>1</v>
          </cell>
          <cell r="AO684">
            <v>1</v>
          </cell>
        </row>
        <row r="685">
          <cell r="D685" t="str">
            <v>FAE-21-00080</v>
          </cell>
          <cell r="E685" t="str">
            <v>080</v>
          </cell>
          <cell r="F685">
            <v>44267</v>
          </cell>
          <cell r="G685">
            <v>2021</v>
          </cell>
          <cell r="H685" t="str">
            <v>CE2229</v>
          </cell>
          <cell r="I685" t="str">
            <v>SOPALIM</v>
          </cell>
          <cell r="J685" t="str">
            <v>EUR</v>
          </cell>
          <cell r="K685">
            <v>56090.810534000004</v>
          </cell>
          <cell r="L685">
            <v>3.2888500000000001</v>
          </cell>
          <cell r="M685">
            <v>17054.84</v>
          </cell>
          <cell r="N685" t="str">
            <v>OUI</v>
          </cell>
          <cell r="O685" t="str">
            <v>France</v>
          </cell>
          <cell r="P685">
            <v>44298</v>
          </cell>
          <cell r="Q685">
            <v>960</v>
          </cell>
          <cell r="R685">
            <v>11272</v>
          </cell>
          <cell r="S685">
            <v>6000</v>
          </cell>
          <cell r="T685">
            <v>5420</v>
          </cell>
          <cell r="U685">
            <v>23652</v>
          </cell>
          <cell r="V685" t="str">
            <v>NON</v>
          </cell>
          <cell r="W685">
            <v>1878.59112</v>
          </cell>
          <cell r="X685">
            <v>23484.164978999997</v>
          </cell>
          <cell r="Y685">
            <v>11247.867</v>
          </cell>
          <cell r="Z685">
            <v>19480.187435</v>
          </cell>
          <cell r="AA685">
            <v>1.95686575</v>
          </cell>
          <cell r="AB685">
            <v>2.0834071131121359</v>
          </cell>
          <cell r="AC685">
            <v>1.8746445</v>
          </cell>
          <cell r="AD685">
            <v>3.5941305230627307</v>
          </cell>
          <cell r="AE685">
            <v>0</v>
          </cell>
          <cell r="AF685">
            <v>0</v>
          </cell>
          <cell r="AG685">
            <v>0</v>
          </cell>
          <cell r="AH685">
            <v>1.95686575</v>
          </cell>
          <cell r="AI685">
            <v>2.0834071131121359</v>
          </cell>
          <cell r="AJ685">
            <v>1.8746445</v>
          </cell>
          <cell r="AK685">
            <v>3.5941305230627307</v>
          </cell>
          <cell r="AL685">
            <v>1</v>
          </cell>
          <cell r="AM685">
            <v>1</v>
          </cell>
          <cell r="AN685">
            <v>1</v>
          </cell>
          <cell r="AO685">
            <v>1</v>
          </cell>
        </row>
        <row r="686">
          <cell r="D686" t="str">
            <v>FAE-21-00081</v>
          </cell>
          <cell r="E686" t="str">
            <v>081</v>
          </cell>
          <cell r="F686">
            <v>44267</v>
          </cell>
          <cell r="G686">
            <v>2021</v>
          </cell>
          <cell r="H686" t="str">
            <v>CE2137</v>
          </cell>
          <cell r="I686" t="str">
            <v>TUNISIAN AFRICAN BUSINESS</v>
          </cell>
          <cell r="J686" t="str">
            <v>TND</v>
          </cell>
          <cell r="K686">
            <v>149654.39999999999</v>
          </cell>
          <cell r="L686">
            <v>1</v>
          </cell>
          <cell r="M686">
            <v>149654.39999999999</v>
          </cell>
          <cell r="N686" t="str">
            <v>OUI</v>
          </cell>
          <cell r="O686" t="str">
            <v>Sierra Leone</v>
          </cell>
          <cell r="P686">
            <v>44274</v>
          </cell>
          <cell r="Q686">
            <v>88032</v>
          </cell>
          <cell r="R686">
            <v>0</v>
          </cell>
          <cell r="S686">
            <v>0</v>
          </cell>
          <cell r="T686">
            <v>0</v>
          </cell>
          <cell r="U686">
            <v>88032</v>
          </cell>
          <cell r="V686" t="str">
            <v>OUI</v>
          </cell>
          <cell r="W686">
            <v>149654.39999999999</v>
          </cell>
          <cell r="X686">
            <v>0</v>
          </cell>
          <cell r="Y686">
            <v>0</v>
          </cell>
          <cell r="Z686">
            <v>0</v>
          </cell>
          <cell r="AA686">
            <v>1.7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1.7</v>
          </cell>
          <cell r="AI686">
            <v>0</v>
          </cell>
          <cell r="AJ686">
            <v>0</v>
          </cell>
          <cell r="AK686">
            <v>0</v>
          </cell>
          <cell r="AL686">
            <v>1</v>
          </cell>
          <cell r="AM686">
            <v>0</v>
          </cell>
          <cell r="AN686">
            <v>0</v>
          </cell>
          <cell r="AO686">
            <v>0</v>
          </cell>
        </row>
        <row r="687">
          <cell r="D687" t="str">
            <v>FAE-21-00082</v>
          </cell>
          <cell r="E687" t="str">
            <v>082</v>
          </cell>
          <cell r="F687">
            <v>44267</v>
          </cell>
          <cell r="G687">
            <v>2021</v>
          </cell>
          <cell r="H687" t="str">
            <v>CE2154</v>
          </cell>
          <cell r="I687" t="str">
            <v>SODIFRAM SAS</v>
          </cell>
          <cell r="J687" t="str">
            <v>EUR</v>
          </cell>
          <cell r="K687">
            <v>58782.618527999999</v>
          </cell>
          <cell r="L687">
            <v>3.2808000000000002</v>
          </cell>
          <cell r="M687">
            <v>17917.16</v>
          </cell>
          <cell r="N687" t="str">
            <v>OUI</v>
          </cell>
          <cell r="O687" t="str">
            <v>Mayotte</v>
          </cell>
          <cell r="P687">
            <v>44271</v>
          </cell>
          <cell r="Q687">
            <v>0</v>
          </cell>
          <cell r="R687">
            <v>16776</v>
          </cell>
          <cell r="S687">
            <v>10560</v>
          </cell>
          <cell r="T687">
            <v>0</v>
          </cell>
          <cell r="U687">
            <v>27336</v>
          </cell>
          <cell r="V687" t="str">
            <v>OUI</v>
          </cell>
          <cell r="W687">
            <v>0</v>
          </cell>
          <cell r="X687">
            <v>36190.643751529416</v>
          </cell>
          <cell r="Y687">
            <v>22591.97477647059</v>
          </cell>
          <cell r="Z687">
            <v>0</v>
          </cell>
          <cell r="AA687">
            <v>0</v>
          </cell>
          <cell r="AB687">
            <v>2.1572868235294123</v>
          </cell>
          <cell r="AC687">
            <v>2.1393915508021393</v>
          </cell>
          <cell r="AD687">
            <v>0</v>
          </cell>
          <cell r="AE687">
            <v>4024.4220000000005</v>
          </cell>
          <cell r="AF687">
            <v>11208.834999999999</v>
          </cell>
          <cell r="AG687">
            <v>0.41003932543166516</v>
          </cell>
          <cell r="AH687">
            <v>0</v>
          </cell>
          <cell r="AI687">
            <v>1.747247498097747</v>
          </cell>
          <cell r="AJ687">
            <v>1.7293522253704741</v>
          </cell>
          <cell r="AK687">
            <v>0</v>
          </cell>
          <cell r="AL687">
            <v>0</v>
          </cell>
          <cell r="AM687">
            <v>1</v>
          </cell>
          <cell r="AN687">
            <v>1</v>
          </cell>
          <cell r="AO687">
            <v>0</v>
          </cell>
        </row>
        <row r="688">
          <cell r="D688" t="str">
            <v>FAE-21-00083</v>
          </cell>
          <cell r="E688" t="str">
            <v>083</v>
          </cell>
          <cell r="F688">
            <v>44267</v>
          </cell>
          <cell r="G688">
            <v>2021</v>
          </cell>
          <cell r="H688" t="str">
            <v>CE2001</v>
          </cell>
          <cell r="I688" t="str">
            <v>STE DE COMMERCE INTERNATIONAL</v>
          </cell>
          <cell r="J688" t="str">
            <v>TND</v>
          </cell>
          <cell r="K688">
            <v>164640</v>
          </cell>
          <cell r="L688">
            <v>1</v>
          </cell>
          <cell r="M688">
            <v>164640</v>
          </cell>
          <cell r="N688" t="str">
            <v>OUI</v>
          </cell>
          <cell r="O688" t="str">
            <v>Gambie</v>
          </cell>
          <cell r="P688">
            <v>44280</v>
          </cell>
          <cell r="Q688">
            <v>96000</v>
          </cell>
          <cell r="R688">
            <v>0</v>
          </cell>
          <cell r="S688">
            <v>0</v>
          </cell>
          <cell r="T688">
            <v>0</v>
          </cell>
          <cell r="U688">
            <v>96000</v>
          </cell>
          <cell r="V688" t="str">
            <v>OUI</v>
          </cell>
          <cell r="W688">
            <v>164640</v>
          </cell>
          <cell r="X688">
            <v>0</v>
          </cell>
          <cell r="Y688">
            <v>0</v>
          </cell>
          <cell r="Z688">
            <v>0</v>
          </cell>
          <cell r="AA688">
            <v>1.7150000000000001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1.7150000000000001</v>
          </cell>
          <cell r="AI688">
            <v>0</v>
          </cell>
          <cell r="AJ688">
            <v>0</v>
          </cell>
          <cell r="AK688">
            <v>0</v>
          </cell>
          <cell r="AL688">
            <v>1</v>
          </cell>
          <cell r="AM688">
            <v>0</v>
          </cell>
          <cell r="AN688">
            <v>0</v>
          </cell>
          <cell r="AO688">
            <v>0</v>
          </cell>
        </row>
        <row r="689">
          <cell r="D689" t="str">
            <v>FAE-21-00084</v>
          </cell>
          <cell r="E689" t="str">
            <v>084</v>
          </cell>
          <cell r="F689">
            <v>44267</v>
          </cell>
          <cell r="G689">
            <v>2021</v>
          </cell>
          <cell r="H689" t="str">
            <v>CE2137</v>
          </cell>
          <cell r="I689" t="str">
            <v>TUNISIAN AFRICAN BUSINESS</v>
          </cell>
          <cell r="J689" t="str">
            <v>TND</v>
          </cell>
          <cell r="K689">
            <v>221520</v>
          </cell>
          <cell r="L689">
            <v>1</v>
          </cell>
          <cell r="M689">
            <v>221520</v>
          </cell>
          <cell r="N689" t="str">
            <v>OUI</v>
          </cell>
          <cell r="O689" t="str">
            <v>Sénégal</v>
          </cell>
          <cell r="P689">
            <v>44273</v>
          </cell>
          <cell r="Q689">
            <v>0</v>
          </cell>
          <cell r="R689">
            <v>0</v>
          </cell>
          <cell r="S689">
            <v>156000</v>
          </cell>
          <cell r="T689">
            <v>0</v>
          </cell>
          <cell r="U689">
            <v>156000</v>
          </cell>
          <cell r="V689" t="str">
            <v>OUI</v>
          </cell>
          <cell r="W689">
            <v>0</v>
          </cell>
          <cell r="X689">
            <v>0</v>
          </cell>
          <cell r="Y689">
            <v>221520</v>
          </cell>
          <cell r="Z689">
            <v>0</v>
          </cell>
          <cell r="AA689">
            <v>0</v>
          </cell>
          <cell r="AB689">
            <v>0</v>
          </cell>
          <cell r="AC689">
            <v>1.42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1.42</v>
          </cell>
          <cell r="AK689">
            <v>0</v>
          </cell>
          <cell r="AL689">
            <v>0</v>
          </cell>
          <cell r="AM689">
            <v>0</v>
          </cell>
          <cell r="AN689" t="str">
            <v>40% S - 60% F</v>
          </cell>
          <cell r="AO689">
            <v>0</v>
          </cell>
        </row>
        <row r="690">
          <cell r="D690" t="str">
            <v>FAE-21-00085</v>
          </cell>
          <cell r="E690" t="str">
            <v>085</v>
          </cell>
          <cell r="F690">
            <v>44267</v>
          </cell>
          <cell r="G690">
            <v>2021</v>
          </cell>
          <cell r="H690" t="str">
            <v>CE2137</v>
          </cell>
          <cell r="I690" t="str">
            <v>TUNISIAN AFRICAN BUSINESS</v>
          </cell>
          <cell r="J690" t="str">
            <v>TND</v>
          </cell>
          <cell r="K690">
            <v>385620</v>
          </cell>
          <cell r="L690">
            <v>1</v>
          </cell>
          <cell r="M690">
            <v>385620</v>
          </cell>
          <cell r="N690" t="str">
            <v>OUI</v>
          </cell>
          <cell r="O690" t="str">
            <v>Sierra Leone</v>
          </cell>
          <cell r="P690">
            <v>44338</v>
          </cell>
          <cell r="Q690">
            <v>174840</v>
          </cell>
          <cell r="R690">
            <v>51600</v>
          </cell>
          <cell r="S690">
            <v>4800</v>
          </cell>
          <cell r="T690">
            <v>0</v>
          </cell>
          <cell r="U690">
            <v>231240</v>
          </cell>
          <cell r="V690" t="str">
            <v>OUI</v>
          </cell>
          <cell r="W690">
            <v>298524</v>
          </cell>
          <cell r="X690">
            <v>80064</v>
          </cell>
          <cell r="Y690">
            <v>7032</v>
          </cell>
          <cell r="Z690">
            <v>0</v>
          </cell>
          <cell r="AA690">
            <v>1.7074124914207276</v>
          </cell>
          <cell r="AB690">
            <v>1.5516279069767442</v>
          </cell>
          <cell r="AC690">
            <v>1.4650000000000001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1.7074124914207276</v>
          </cell>
          <cell r="AI690">
            <v>1.5516279069767442</v>
          </cell>
          <cell r="AJ690">
            <v>1.4650000000000001</v>
          </cell>
          <cell r="AK690">
            <v>0</v>
          </cell>
          <cell r="AL690">
            <v>1</v>
          </cell>
          <cell r="AM690" t="str">
            <v xml:space="preserve"> (40% S - 60% F) / (100%)</v>
          </cell>
          <cell r="AN690" t="str">
            <v>40% S - 60% F</v>
          </cell>
          <cell r="AO690">
            <v>0</v>
          </cell>
        </row>
        <row r="691">
          <cell r="D691" t="str">
            <v>FAE-21-00086</v>
          </cell>
          <cell r="E691" t="str">
            <v>086</v>
          </cell>
          <cell r="F691">
            <v>44267</v>
          </cell>
          <cell r="G691">
            <v>2021</v>
          </cell>
          <cell r="H691" t="str">
            <v>CE2165</v>
          </cell>
          <cell r="I691" t="str">
            <v>ANGSTREM TRADING</v>
          </cell>
          <cell r="J691" t="str">
            <v>USD</v>
          </cell>
          <cell r="K691">
            <v>41934.519999999997</v>
          </cell>
          <cell r="L691">
            <v>2.7588499999999998</v>
          </cell>
          <cell r="M691">
            <v>15200</v>
          </cell>
          <cell r="N691" t="str">
            <v>OUI</v>
          </cell>
          <cell r="O691" t="str">
            <v>Russie</v>
          </cell>
          <cell r="P691">
            <v>44280</v>
          </cell>
          <cell r="Q691">
            <v>20000</v>
          </cell>
          <cell r="R691">
            <v>0</v>
          </cell>
          <cell r="S691">
            <v>0</v>
          </cell>
          <cell r="T691">
            <v>0</v>
          </cell>
          <cell r="U691">
            <v>20000</v>
          </cell>
          <cell r="V691" t="str">
            <v>OUI</v>
          </cell>
          <cell r="W691">
            <v>41934.519999999997</v>
          </cell>
          <cell r="X691">
            <v>0</v>
          </cell>
          <cell r="Y691">
            <v>0</v>
          </cell>
          <cell r="Z691">
            <v>0</v>
          </cell>
          <cell r="AA691">
            <v>2.0967259999999999</v>
          </cell>
          <cell r="AB691">
            <v>0</v>
          </cell>
          <cell r="AC691">
            <v>0</v>
          </cell>
          <cell r="AD691">
            <v>0</v>
          </cell>
          <cell r="AE691">
            <v>1053.42875</v>
          </cell>
          <cell r="AF691">
            <v>5328.6949999999997</v>
          </cell>
          <cell r="AG691">
            <v>0.26643475</v>
          </cell>
          <cell r="AH691">
            <v>1.8302912499999999</v>
          </cell>
          <cell r="AI691">
            <v>0</v>
          </cell>
          <cell r="AJ691">
            <v>0</v>
          </cell>
          <cell r="AK691">
            <v>0</v>
          </cell>
          <cell r="AL691">
            <v>1</v>
          </cell>
          <cell r="AM691">
            <v>0</v>
          </cell>
          <cell r="AN691">
            <v>0</v>
          </cell>
          <cell r="AO691">
            <v>0</v>
          </cell>
        </row>
        <row r="692">
          <cell r="D692" t="str">
            <v>FAE-21-00087</v>
          </cell>
          <cell r="E692" t="str">
            <v>087</v>
          </cell>
          <cell r="F692">
            <v>44267</v>
          </cell>
          <cell r="G692">
            <v>2021</v>
          </cell>
          <cell r="H692" t="str">
            <v>CE2178</v>
          </cell>
          <cell r="I692" t="str">
            <v>ARCADIA</v>
          </cell>
          <cell r="J692" t="str">
            <v>TND</v>
          </cell>
          <cell r="K692">
            <v>1226.7080000000001</v>
          </cell>
          <cell r="L692">
            <v>1</v>
          </cell>
          <cell r="M692">
            <v>1226.7080000000001</v>
          </cell>
          <cell r="N692" t="str">
            <v>OUI</v>
          </cell>
          <cell r="O692" t="str">
            <v>USA</v>
          </cell>
          <cell r="P692">
            <v>44280</v>
          </cell>
          <cell r="Q692">
            <v>0</v>
          </cell>
          <cell r="R692">
            <v>635.6</v>
          </cell>
          <cell r="S692">
            <v>0</v>
          </cell>
          <cell r="T692">
            <v>0</v>
          </cell>
          <cell r="U692">
            <v>635.6</v>
          </cell>
          <cell r="V692" t="str">
            <v>OUI</v>
          </cell>
          <cell r="W692">
            <v>0</v>
          </cell>
          <cell r="X692">
            <v>1226.7080000000001</v>
          </cell>
          <cell r="Y692">
            <v>0</v>
          </cell>
          <cell r="Z692">
            <v>0</v>
          </cell>
          <cell r="AA692">
            <v>0</v>
          </cell>
          <cell r="AB692">
            <v>1.9300000000000002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1.9300000000000002</v>
          </cell>
          <cell r="AJ692">
            <v>0</v>
          </cell>
          <cell r="AK692">
            <v>0</v>
          </cell>
          <cell r="AL692">
            <v>0</v>
          </cell>
          <cell r="AM692">
            <v>1</v>
          </cell>
          <cell r="AN692">
            <v>0</v>
          </cell>
          <cell r="AO692">
            <v>0</v>
          </cell>
        </row>
        <row r="693">
          <cell r="D693" t="str">
            <v>FAE-21-00088</v>
          </cell>
          <cell r="E693" t="str">
            <v>088</v>
          </cell>
          <cell r="F693">
            <v>44267</v>
          </cell>
          <cell r="G693">
            <v>2021</v>
          </cell>
          <cell r="H693" t="str">
            <v>CE2017</v>
          </cell>
          <cell r="I693" t="str">
            <v>SAHEL INTERNATIONAL TRADE</v>
          </cell>
          <cell r="J693" t="str">
            <v>TND</v>
          </cell>
          <cell r="K693">
            <v>202176</v>
          </cell>
          <cell r="L693">
            <v>1</v>
          </cell>
          <cell r="M693">
            <v>202176</v>
          </cell>
          <cell r="N693" t="str">
            <v>OUI</v>
          </cell>
          <cell r="O693" t="str">
            <v>Sénégal</v>
          </cell>
          <cell r="P693">
            <v>44278</v>
          </cell>
          <cell r="Q693">
            <v>115200</v>
          </cell>
          <cell r="R693">
            <v>0</v>
          </cell>
          <cell r="S693">
            <v>0</v>
          </cell>
          <cell r="T693">
            <v>0</v>
          </cell>
          <cell r="U693">
            <v>115200</v>
          </cell>
          <cell r="V693" t="str">
            <v>OUI</v>
          </cell>
          <cell r="W693">
            <v>202176</v>
          </cell>
          <cell r="X693">
            <v>0</v>
          </cell>
          <cell r="Y693">
            <v>0</v>
          </cell>
          <cell r="Z693">
            <v>0</v>
          </cell>
          <cell r="AA693">
            <v>1.7549999999999999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1.7549999999999999</v>
          </cell>
          <cell r="AI693">
            <v>0</v>
          </cell>
          <cell r="AJ693">
            <v>0</v>
          </cell>
          <cell r="AK693">
            <v>0</v>
          </cell>
          <cell r="AL693">
            <v>1</v>
          </cell>
          <cell r="AM693">
            <v>0</v>
          </cell>
          <cell r="AN693">
            <v>0</v>
          </cell>
          <cell r="AO693">
            <v>0</v>
          </cell>
        </row>
        <row r="694">
          <cell r="D694" t="str">
            <v>FAE-21-00089</v>
          </cell>
          <cell r="E694" t="str">
            <v>089</v>
          </cell>
          <cell r="F694">
            <v>44267</v>
          </cell>
          <cell r="G694">
            <v>2021</v>
          </cell>
          <cell r="H694" t="str">
            <v>CE2123</v>
          </cell>
          <cell r="I694" t="str">
            <v>STE AL MAJMOUA MOTTAHIDA</v>
          </cell>
          <cell r="J694" t="str">
            <v>USD</v>
          </cell>
          <cell r="K694">
            <v>214288.9265</v>
          </cell>
          <cell r="L694">
            <v>2.75075</v>
          </cell>
          <cell r="M694">
            <v>77902</v>
          </cell>
          <cell r="N694" t="str">
            <v>OUI</v>
          </cell>
          <cell r="O694" t="str">
            <v>Libye</v>
          </cell>
          <cell r="P694">
            <v>44277</v>
          </cell>
          <cell r="Q694">
            <v>0</v>
          </cell>
          <cell r="R694">
            <v>0</v>
          </cell>
          <cell r="S694">
            <v>0</v>
          </cell>
          <cell r="T694">
            <v>65100</v>
          </cell>
          <cell r="U694">
            <v>65100</v>
          </cell>
          <cell r="V694" t="str">
            <v>OUI</v>
          </cell>
          <cell r="W694">
            <v>0</v>
          </cell>
          <cell r="X694">
            <v>0</v>
          </cell>
          <cell r="Y694">
            <v>0</v>
          </cell>
          <cell r="Z694">
            <v>214288.92649999997</v>
          </cell>
          <cell r="AA694">
            <v>0</v>
          </cell>
          <cell r="AB694">
            <v>0</v>
          </cell>
          <cell r="AC694">
            <v>0</v>
          </cell>
          <cell r="AD694">
            <v>3.2916885791090627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3.2916885791090627</v>
          </cell>
          <cell r="AL694">
            <v>0</v>
          </cell>
          <cell r="AM694">
            <v>0</v>
          </cell>
          <cell r="AN694">
            <v>0</v>
          </cell>
          <cell r="AO694">
            <v>1</v>
          </cell>
        </row>
        <row r="695">
          <cell r="D695" t="str">
            <v>FAE-21-00090</v>
          </cell>
          <cell r="E695" t="str">
            <v>090</v>
          </cell>
          <cell r="F695">
            <v>44267</v>
          </cell>
          <cell r="G695">
            <v>2021</v>
          </cell>
          <cell r="H695" t="str">
            <v>CE2147</v>
          </cell>
          <cell r="I695" t="str">
            <v>DAVIS FOOD INGREDIENT PTY Ltd</v>
          </cell>
          <cell r="J695" t="str">
            <v>USD</v>
          </cell>
          <cell r="K695">
            <v>39781.839599999999</v>
          </cell>
          <cell r="L695">
            <v>2.7875999999999999</v>
          </cell>
          <cell r="M695">
            <v>14271</v>
          </cell>
          <cell r="N695" t="str">
            <v>OUI</v>
          </cell>
          <cell r="O695" t="str">
            <v>Australie</v>
          </cell>
          <cell r="P695">
            <v>44287</v>
          </cell>
          <cell r="Q695">
            <v>12000</v>
          </cell>
          <cell r="R695">
            <v>3150</v>
          </cell>
          <cell r="S695">
            <v>0</v>
          </cell>
          <cell r="T695">
            <v>0</v>
          </cell>
          <cell r="U695">
            <v>15150</v>
          </cell>
          <cell r="V695" t="str">
            <v>OUI</v>
          </cell>
          <cell r="W695">
            <v>29771.567999999999</v>
          </cell>
          <cell r="X695">
            <v>10010.2716</v>
          </cell>
          <cell r="Y695">
            <v>0</v>
          </cell>
          <cell r="Z695">
            <v>0</v>
          </cell>
          <cell r="AA695">
            <v>2.4809639999999997</v>
          </cell>
          <cell r="AB695">
            <v>3.177864</v>
          </cell>
          <cell r="AC695">
            <v>0</v>
          </cell>
          <cell r="AD695">
            <v>0</v>
          </cell>
          <cell r="AE695">
            <v>0</v>
          </cell>
          <cell r="AF695">
            <v>1388.68</v>
          </cell>
          <cell r="AG695">
            <v>9.166204620462047E-2</v>
          </cell>
          <cell r="AH695">
            <v>2.3893019537953792</v>
          </cell>
          <cell r="AI695">
            <v>3.0862019537953795</v>
          </cell>
          <cell r="AJ695">
            <v>0</v>
          </cell>
          <cell r="AK695">
            <v>0</v>
          </cell>
          <cell r="AL695">
            <v>1</v>
          </cell>
          <cell r="AM695">
            <v>1</v>
          </cell>
          <cell r="AN695">
            <v>0</v>
          </cell>
          <cell r="AO695">
            <v>0</v>
          </cell>
        </row>
        <row r="696">
          <cell r="D696" t="str">
            <v>FAE-21-00091</v>
          </cell>
          <cell r="E696" t="str">
            <v>091</v>
          </cell>
          <cell r="F696">
            <v>44267</v>
          </cell>
          <cell r="G696">
            <v>2021</v>
          </cell>
          <cell r="H696" t="str">
            <v>CE2168</v>
          </cell>
          <cell r="I696" t="str">
            <v>STE OMEGA TRADING</v>
          </cell>
          <cell r="J696" t="str">
            <v>TND</v>
          </cell>
          <cell r="K696">
            <v>140000</v>
          </cell>
          <cell r="L696">
            <v>1</v>
          </cell>
          <cell r="M696">
            <v>140000</v>
          </cell>
          <cell r="N696" t="str">
            <v>OUI</v>
          </cell>
          <cell r="O696" t="str">
            <v>Niger</v>
          </cell>
          <cell r="P696">
            <v>44274</v>
          </cell>
          <cell r="Q696">
            <v>0</v>
          </cell>
          <cell r="R696">
            <v>100000</v>
          </cell>
          <cell r="S696">
            <v>0</v>
          </cell>
          <cell r="T696">
            <v>0</v>
          </cell>
          <cell r="U696">
            <v>100000</v>
          </cell>
          <cell r="V696" t="str">
            <v>OUI</v>
          </cell>
          <cell r="W696">
            <v>0</v>
          </cell>
          <cell r="X696">
            <v>140000</v>
          </cell>
          <cell r="Y696">
            <v>0</v>
          </cell>
          <cell r="Z696">
            <v>0</v>
          </cell>
          <cell r="AA696">
            <v>0</v>
          </cell>
          <cell r="AB696">
            <v>1.4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1.4</v>
          </cell>
          <cell r="AJ696">
            <v>0</v>
          </cell>
          <cell r="AK696">
            <v>0</v>
          </cell>
          <cell r="AL696">
            <v>0</v>
          </cell>
          <cell r="AM696" t="str">
            <v>20% S -80% F</v>
          </cell>
          <cell r="AN696">
            <v>0</v>
          </cell>
          <cell r="AO696">
            <v>0</v>
          </cell>
        </row>
        <row r="697">
          <cell r="D697" t="str">
            <v>FAE-21-00092</v>
          </cell>
          <cell r="E697" t="str">
            <v>092</v>
          </cell>
          <cell r="F697">
            <v>44272</v>
          </cell>
          <cell r="G697">
            <v>2021</v>
          </cell>
          <cell r="H697" t="str">
            <v>CE2230</v>
          </cell>
          <cell r="I697" t="str">
            <v>AL JAWDA AL RAEDA</v>
          </cell>
          <cell r="J697" t="str">
            <v>USD</v>
          </cell>
          <cell r="K697">
            <v>1734259.851</v>
          </cell>
          <cell r="L697">
            <v>2.75075</v>
          </cell>
          <cell r="M697">
            <v>630468</v>
          </cell>
          <cell r="N697" t="str">
            <v>OUI</v>
          </cell>
          <cell r="O697" t="str">
            <v>Libye</v>
          </cell>
          <cell r="P697">
            <v>44281</v>
          </cell>
          <cell r="Q697">
            <v>0</v>
          </cell>
          <cell r="R697">
            <v>550444.80000000005</v>
          </cell>
          <cell r="S697">
            <v>450355.20000000001</v>
          </cell>
          <cell r="T697">
            <v>0</v>
          </cell>
          <cell r="U697">
            <v>1000800</v>
          </cell>
          <cell r="V697" t="str">
            <v>OUI</v>
          </cell>
          <cell r="W697">
            <v>0</v>
          </cell>
          <cell r="X697">
            <v>953851.23584305064</v>
          </cell>
          <cell r="Y697">
            <v>780408.61515694926</v>
          </cell>
          <cell r="Z697">
            <v>0</v>
          </cell>
          <cell r="AA697">
            <v>0</v>
          </cell>
          <cell r="AB697">
            <v>1.7328735521582737</v>
          </cell>
          <cell r="AC697">
            <v>1.7328735521582725</v>
          </cell>
          <cell r="AD697">
            <v>0</v>
          </cell>
          <cell r="AE697">
            <v>49356.72</v>
          </cell>
          <cell r="AF697">
            <v>139365.04</v>
          </cell>
          <cell r="AG697">
            <v>0.13925363709032776</v>
          </cell>
          <cell r="AH697">
            <v>0</v>
          </cell>
          <cell r="AI697">
            <v>1.593619915067946</v>
          </cell>
          <cell r="AJ697">
            <v>1.5936199150679449</v>
          </cell>
          <cell r="AK697">
            <v>0</v>
          </cell>
          <cell r="AL697">
            <v>0</v>
          </cell>
          <cell r="AM697" t="str">
            <v>60% S - 40% F</v>
          </cell>
          <cell r="AN697" t="str">
            <v>60% S - 40% F</v>
          </cell>
          <cell r="AO697">
            <v>0</v>
          </cell>
        </row>
        <row r="698">
          <cell r="D698" t="str">
            <v>FAE-21-00093</v>
          </cell>
          <cell r="E698" t="str">
            <v>093</v>
          </cell>
          <cell r="F698">
            <v>44272</v>
          </cell>
          <cell r="G698">
            <v>2021</v>
          </cell>
          <cell r="H698" t="str">
            <v>CE2251</v>
          </cell>
          <cell r="I698" t="str">
            <v>STE DORCAS INTER TRADE</v>
          </cell>
          <cell r="J698" t="str">
            <v>TND</v>
          </cell>
          <cell r="K698">
            <v>99072</v>
          </cell>
          <cell r="L698">
            <v>1</v>
          </cell>
          <cell r="M698">
            <v>99072</v>
          </cell>
          <cell r="N698" t="str">
            <v>OUI</v>
          </cell>
          <cell r="O698" t="str">
            <v>Sénégal</v>
          </cell>
          <cell r="P698">
            <v>44301</v>
          </cell>
          <cell r="Q698">
            <v>57600</v>
          </cell>
          <cell r="R698">
            <v>0</v>
          </cell>
          <cell r="S698">
            <v>0</v>
          </cell>
          <cell r="T698">
            <v>0</v>
          </cell>
          <cell r="U698">
            <v>57600</v>
          </cell>
          <cell r="V698" t="str">
            <v>OUI</v>
          </cell>
          <cell r="W698">
            <v>99072</v>
          </cell>
          <cell r="X698">
            <v>0</v>
          </cell>
          <cell r="Y698">
            <v>0</v>
          </cell>
          <cell r="Z698">
            <v>0</v>
          </cell>
          <cell r="AA698">
            <v>1.72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1.72</v>
          </cell>
          <cell r="AI698">
            <v>0</v>
          </cell>
          <cell r="AJ698">
            <v>0</v>
          </cell>
          <cell r="AK698">
            <v>0</v>
          </cell>
          <cell r="AL698">
            <v>1</v>
          </cell>
          <cell r="AM698">
            <v>0</v>
          </cell>
          <cell r="AN698">
            <v>0</v>
          </cell>
          <cell r="AO698">
            <v>0</v>
          </cell>
        </row>
        <row r="699">
          <cell r="D699" t="str">
            <v>FAE-21-00094</v>
          </cell>
          <cell r="E699" t="str">
            <v>094</v>
          </cell>
          <cell r="F699">
            <v>44280</v>
          </cell>
          <cell r="G699">
            <v>2021</v>
          </cell>
          <cell r="H699" t="str">
            <v>CE2025</v>
          </cell>
          <cell r="I699" t="str">
            <v>SAWABA - GUINEE</v>
          </cell>
          <cell r="J699" t="str">
            <v>USD</v>
          </cell>
          <cell r="K699">
            <v>571207.63473000005</v>
          </cell>
          <cell r="L699">
            <v>2.7827500000000001</v>
          </cell>
          <cell r="M699">
            <v>205267.32</v>
          </cell>
          <cell r="N699" t="str">
            <v>OUI</v>
          </cell>
          <cell r="O699" t="str">
            <v>Guinée</v>
          </cell>
          <cell r="P699">
            <v>44286</v>
          </cell>
          <cell r="Q699">
            <v>26496</v>
          </cell>
          <cell r="R699">
            <v>309408</v>
          </cell>
          <cell r="S699">
            <v>0</v>
          </cell>
          <cell r="T699">
            <v>0</v>
          </cell>
          <cell r="U699">
            <v>335904</v>
          </cell>
          <cell r="V699" t="str">
            <v>NON</v>
          </cell>
          <cell r="W699">
            <v>51971.271421491838</v>
          </cell>
          <cell r="X699">
            <v>519236.36330850801</v>
          </cell>
          <cell r="Y699">
            <v>0</v>
          </cell>
          <cell r="Z699">
            <v>0</v>
          </cell>
          <cell r="AA699">
            <v>1.9614761255092028</v>
          </cell>
          <cell r="AB699">
            <v>1.6781607563751035</v>
          </cell>
          <cell r="AC699">
            <v>0</v>
          </cell>
          <cell r="AD699">
            <v>0</v>
          </cell>
          <cell r="AE699">
            <v>48087.72</v>
          </cell>
          <cell r="AF699">
            <v>134894.06</v>
          </cell>
          <cell r="AG699">
            <v>0.40158515528246164</v>
          </cell>
          <cell r="AH699">
            <v>1.5598909702267412</v>
          </cell>
          <cell r="AI699">
            <v>1.2765756010926419</v>
          </cell>
          <cell r="AJ699">
            <v>0</v>
          </cell>
          <cell r="AK699">
            <v>0</v>
          </cell>
          <cell r="AL699">
            <v>1</v>
          </cell>
          <cell r="AM699" t="str">
            <v>40% S - 60% F</v>
          </cell>
          <cell r="AN699">
            <v>0</v>
          </cell>
          <cell r="AO699">
            <v>0</v>
          </cell>
        </row>
        <row r="700">
          <cell r="D700" t="str">
            <v>FAE-21-00095</v>
          </cell>
          <cell r="E700" t="str">
            <v>095</v>
          </cell>
          <cell r="F700">
            <v>44282</v>
          </cell>
          <cell r="G700">
            <v>2021</v>
          </cell>
          <cell r="H700" t="str">
            <v>CE2137</v>
          </cell>
          <cell r="I700" t="str">
            <v>TUNISIAN AFRICAN BUSINESS</v>
          </cell>
          <cell r="J700" t="str">
            <v>TND</v>
          </cell>
          <cell r="K700">
            <v>124125.12</v>
          </cell>
          <cell r="L700">
            <v>1</v>
          </cell>
          <cell r="M700">
            <v>124125.12</v>
          </cell>
          <cell r="N700" t="str">
            <v>OUI</v>
          </cell>
          <cell r="O700" t="str">
            <v>Sénégal</v>
          </cell>
          <cell r="P700">
            <v>44292</v>
          </cell>
          <cell r="Q700">
            <v>0</v>
          </cell>
          <cell r="R700">
            <v>88032</v>
          </cell>
          <cell r="S700">
            <v>0</v>
          </cell>
          <cell r="T700">
            <v>0</v>
          </cell>
          <cell r="U700">
            <v>88032</v>
          </cell>
          <cell r="V700" t="str">
            <v>OUI</v>
          </cell>
          <cell r="W700">
            <v>0</v>
          </cell>
          <cell r="X700">
            <v>124125.12</v>
          </cell>
          <cell r="Y700">
            <v>0</v>
          </cell>
          <cell r="Z700">
            <v>0</v>
          </cell>
          <cell r="AA700">
            <v>0</v>
          </cell>
          <cell r="AB700">
            <v>1.41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1.41</v>
          </cell>
          <cell r="AJ700">
            <v>0</v>
          </cell>
          <cell r="AK700">
            <v>0</v>
          </cell>
          <cell r="AL700">
            <v>0</v>
          </cell>
          <cell r="AM700" t="str">
            <v>40% S - 60% F</v>
          </cell>
          <cell r="AN700">
            <v>0</v>
          </cell>
          <cell r="AO700">
            <v>0</v>
          </cell>
        </row>
        <row r="701">
          <cell r="D701" t="str">
            <v>FAE-21-00096</v>
          </cell>
          <cell r="E701" t="str">
            <v>096</v>
          </cell>
          <cell r="F701">
            <v>44282</v>
          </cell>
          <cell r="G701">
            <v>2021</v>
          </cell>
          <cell r="H701" t="str">
            <v>CE2053</v>
          </cell>
          <cell r="I701" t="str">
            <v>ETS KASSO IMPORT EXPORT</v>
          </cell>
          <cell r="J701" t="str">
            <v>EUR</v>
          </cell>
          <cell r="K701">
            <v>163799.92799999999</v>
          </cell>
          <cell r="L701">
            <v>3.2970999999999999</v>
          </cell>
          <cell r="M701">
            <v>49680</v>
          </cell>
          <cell r="N701" t="str">
            <v>OUI</v>
          </cell>
          <cell r="O701" t="str">
            <v>Niger</v>
          </cell>
          <cell r="P701">
            <v>44302</v>
          </cell>
          <cell r="Q701">
            <v>0</v>
          </cell>
          <cell r="R701">
            <v>0</v>
          </cell>
          <cell r="S701">
            <v>108000</v>
          </cell>
          <cell r="T701">
            <v>0</v>
          </cell>
          <cell r="U701">
            <v>108000</v>
          </cell>
          <cell r="V701" t="str">
            <v>OUI</v>
          </cell>
          <cell r="W701">
            <v>0</v>
          </cell>
          <cell r="X701">
            <v>0</v>
          </cell>
          <cell r="Y701">
            <v>163799.92800000001</v>
          </cell>
          <cell r="Z701">
            <v>0</v>
          </cell>
          <cell r="AA701">
            <v>0</v>
          </cell>
          <cell r="AB701">
            <v>0</v>
          </cell>
          <cell r="AC701">
            <v>1.5166660000000001</v>
          </cell>
          <cell r="AD701">
            <v>0</v>
          </cell>
          <cell r="AE701">
            <v>8354.3040000000001</v>
          </cell>
          <cell r="AF701">
            <v>25422.6</v>
          </cell>
          <cell r="AG701">
            <v>0.23539444444444443</v>
          </cell>
          <cell r="AH701">
            <v>0</v>
          </cell>
          <cell r="AI701">
            <v>0</v>
          </cell>
          <cell r="AJ701">
            <v>1.2812715555555556</v>
          </cell>
          <cell r="AK701">
            <v>0</v>
          </cell>
          <cell r="AL701">
            <v>0</v>
          </cell>
          <cell r="AM701">
            <v>0</v>
          </cell>
          <cell r="AN701" t="str">
            <v>20% S -80% F</v>
          </cell>
          <cell r="AO701">
            <v>0</v>
          </cell>
        </row>
        <row r="702">
          <cell r="D702" t="str">
            <v>FAE-21-00097</v>
          </cell>
          <cell r="E702" t="str">
            <v>097</v>
          </cell>
          <cell r="F702">
            <v>44282</v>
          </cell>
          <cell r="G702">
            <v>2021</v>
          </cell>
          <cell r="H702" t="str">
            <v>CE2053</v>
          </cell>
          <cell r="I702" t="str">
            <v>ETS KASSO IMPORT EXPORT</v>
          </cell>
          <cell r="J702" t="str">
            <v>EUR</v>
          </cell>
          <cell r="K702">
            <v>163901.772</v>
          </cell>
          <cell r="L702">
            <v>3.29915</v>
          </cell>
          <cell r="M702">
            <v>49680</v>
          </cell>
          <cell r="N702" t="str">
            <v>OUI</v>
          </cell>
          <cell r="O702" t="str">
            <v>Niger</v>
          </cell>
          <cell r="P702">
            <v>44303</v>
          </cell>
          <cell r="Q702">
            <v>0</v>
          </cell>
          <cell r="R702">
            <v>0</v>
          </cell>
          <cell r="S702">
            <v>108000</v>
          </cell>
          <cell r="T702">
            <v>0</v>
          </cell>
          <cell r="U702">
            <v>108000</v>
          </cell>
          <cell r="V702" t="str">
            <v>OUI</v>
          </cell>
          <cell r="W702">
            <v>0</v>
          </cell>
          <cell r="X702">
            <v>0</v>
          </cell>
          <cell r="Y702">
            <v>163901.772</v>
          </cell>
          <cell r="Z702">
            <v>0</v>
          </cell>
          <cell r="AA702">
            <v>0</v>
          </cell>
          <cell r="AB702">
            <v>0</v>
          </cell>
          <cell r="AC702">
            <v>1.517609</v>
          </cell>
          <cell r="AD702">
            <v>0</v>
          </cell>
          <cell r="AE702">
            <v>8354.3040000000001</v>
          </cell>
          <cell r="AF702">
            <v>25422.6</v>
          </cell>
          <cell r="AG702">
            <v>0.23539444444444443</v>
          </cell>
          <cell r="AH702">
            <v>0</v>
          </cell>
          <cell r="AI702">
            <v>0</v>
          </cell>
          <cell r="AJ702">
            <v>1.2822145555555555</v>
          </cell>
          <cell r="AK702">
            <v>0</v>
          </cell>
          <cell r="AL702">
            <v>0</v>
          </cell>
          <cell r="AM702">
            <v>0</v>
          </cell>
          <cell r="AN702" t="str">
            <v>20% S -80% F</v>
          </cell>
          <cell r="AO702">
            <v>0</v>
          </cell>
        </row>
        <row r="703">
          <cell r="D703" t="str">
            <v>FAE-21-00098</v>
          </cell>
          <cell r="E703" t="str">
            <v>098</v>
          </cell>
          <cell r="F703">
            <v>44282</v>
          </cell>
          <cell r="G703">
            <v>2021</v>
          </cell>
          <cell r="H703" t="str">
            <v>CE2053</v>
          </cell>
          <cell r="I703" t="str">
            <v>ETS KASSO IMPORT EXPORT</v>
          </cell>
          <cell r="J703" t="str">
            <v>EUR</v>
          </cell>
          <cell r="K703">
            <v>163971.32399999999</v>
          </cell>
          <cell r="L703">
            <v>3.3005499999999999</v>
          </cell>
          <cell r="M703">
            <v>49680</v>
          </cell>
          <cell r="N703" t="str">
            <v>OUI</v>
          </cell>
          <cell r="O703" t="str">
            <v>Niger</v>
          </cell>
          <cell r="P703">
            <v>44305</v>
          </cell>
          <cell r="Q703">
            <v>0</v>
          </cell>
          <cell r="R703">
            <v>0</v>
          </cell>
          <cell r="S703">
            <v>108000</v>
          </cell>
          <cell r="T703">
            <v>0</v>
          </cell>
          <cell r="U703">
            <v>108000</v>
          </cell>
          <cell r="V703" t="str">
            <v>OUI</v>
          </cell>
          <cell r="W703">
            <v>0</v>
          </cell>
          <cell r="X703">
            <v>0</v>
          </cell>
          <cell r="Y703">
            <v>163971.32399999999</v>
          </cell>
          <cell r="Z703">
            <v>0</v>
          </cell>
          <cell r="AA703">
            <v>0</v>
          </cell>
          <cell r="AB703">
            <v>0</v>
          </cell>
          <cell r="AC703">
            <v>1.5182529999999999</v>
          </cell>
          <cell r="AD703">
            <v>0</v>
          </cell>
          <cell r="AE703">
            <v>8354.3040000000001</v>
          </cell>
          <cell r="AF703">
            <v>25422.6</v>
          </cell>
          <cell r="AG703">
            <v>0.23539444444444443</v>
          </cell>
          <cell r="AH703">
            <v>0</v>
          </cell>
          <cell r="AI703">
            <v>0</v>
          </cell>
          <cell r="AJ703">
            <v>1.2828585555555554</v>
          </cell>
          <cell r="AK703">
            <v>0</v>
          </cell>
          <cell r="AL703">
            <v>0</v>
          </cell>
          <cell r="AM703">
            <v>0</v>
          </cell>
          <cell r="AN703" t="str">
            <v>20% S -80% F</v>
          </cell>
          <cell r="AO703">
            <v>0</v>
          </cell>
        </row>
        <row r="704">
          <cell r="D704" t="str">
            <v>FAE-21-00099</v>
          </cell>
          <cell r="E704" t="str">
            <v>099</v>
          </cell>
          <cell r="F704">
            <v>44282</v>
          </cell>
          <cell r="G704">
            <v>2021</v>
          </cell>
          <cell r="H704" t="str">
            <v>CE2001</v>
          </cell>
          <cell r="I704" t="str">
            <v>STE DE COMMERCE INTERNATIONAL</v>
          </cell>
          <cell r="J704" t="str">
            <v>TND</v>
          </cell>
          <cell r="K704">
            <v>383600</v>
          </cell>
          <cell r="L704">
            <v>1</v>
          </cell>
          <cell r="M704">
            <v>383600</v>
          </cell>
          <cell r="N704" t="str">
            <v>OUI</v>
          </cell>
          <cell r="O704" t="str">
            <v>Madagascar</v>
          </cell>
          <cell r="P704">
            <v>44296</v>
          </cell>
          <cell r="Q704">
            <v>0</v>
          </cell>
          <cell r="R704">
            <v>0</v>
          </cell>
          <cell r="S704">
            <v>280000</v>
          </cell>
          <cell r="T704">
            <v>0</v>
          </cell>
          <cell r="U704">
            <v>280000</v>
          </cell>
          <cell r="V704" t="str">
            <v>OUI</v>
          </cell>
          <cell r="W704">
            <v>0</v>
          </cell>
          <cell r="X704">
            <v>0</v>
          </cell>
          <cell r="Y704">
            <v>383600</v>
          </cell>
          <cell r="Z704">
            <v>0</v>
          </cell>
          <cell r="AA704">
            <v>0</v>
          </cell>
          <cell r="AB704">
            <v>0</v>
          </cell>
          <cell r="AC704">
            <v>1.37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1.37</v>
          </cell>
          <cell r="AK704">
            <v>0</v>
          </cell>
          <cell r="AL704">
            <v>0</v>
          </cell>
          <cell r="AM704">
            <v>0</v>
          </cell>
          <cell r="AN704" t="str">
            <v>20% S -80% F</v>
          </cell>
          <cell r="AO704">
            <v>0</v>
          </cell>
        </row>
        <row r="705">
          <cell r="D705" t="str">
            <v>FAE-21-00100</v>
          </cell>
          <cell r="E705" t="str">
            <v>100</v>
          </cell>
          <cell r="F705">
            <v>44289</v>
          </cell>
          <cell r="G705">
            <v>2021</v>
          </cell>
          <cell r="H705" t="str">
            <v>CE2253</v>
          </cell>
          <cell r="I705" t="str">
            <v>NEW ADAMER</v>
          </cell>
          <cell r="J705" t="str">
            <v>EUR</v>
          </cell>
          <cell r="K705">
            <v>46513.119640000004</v>
          </cell>
          <cell r="L705">
            <v>3.2804000000000002</v>
          </cell>
          <cell r="M705">
            <v>14179.1</v>
          </cell>
          <cell r="N705" t="str">
            <v>OUI</v>
          </cell>
          <cell r="O705" t="str">
            <v>France</v>
          </cell>
          <cell r="P705">
            <v>44293</v>
          </cell>
          <cell r="Q705">
            <v>7500</v>
          </cell>
          <cell r="R705">
            <v>15720</v>
          </cell>
          <cell r="S705">
            <v>0</v>
          </cell>
          <cell r="T705">
            <v>780</v>
          </cell>
          <cell r="U705">
            <v>24000</v>
          </cell>
          <cell r="V705" t="str">
            <v>OUI</v>
          </cell>
          <cell r="W705">
            <v>0</v>
          </cell>
          <cell r="X705">
            <v>29393.696160000003</v>
          </cell>
          <cell r="Y705">
            <v>14023.71</v>
          </cell>
          <cell r="Z705">
            <v>3095.7134799999999</v>
          </cell>
          <cell r="AA705">
            <v>0</v>
          </cell>
          <cell r="AB705">
            <v>1.8698280000000003</v>
          </cell>
          <cell r="AC705">
            <v>0</v>
          </cell>
          <cell r="AD705">
            <v>3.9688634358974357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1.8698280000000003</v>
          </cell>
          <cell r="AJ705">
            <v>0</v>
          </cell>
          <cell r="AK705">
            <v>3.9688634358974357</v>
          </cell>
          <cell r="AL705">
            <v>1</v>
          </cell>
          <cell r="AM705">
            <v>1</v>
          </cell>
          <cell r="AN705">
            <v>0</v>
          </cell>
          <cell r="AO705">
            <v>1</v>
          </cell>
        </row>
        <row r="706">
          <cell r="D706" t="str">
            <v>FAE-21-00101</v>
          </cell>
          <cell r="E706" t="str">
            <v>101</v>
          </cell>
          <cell r="F706">
            <v>44284</v>
          </cell>
          <cell r="G706">
            <v>2021</v>
          </cell>
          <cell r="H706" t="str">
            <v>CE2165</v>
          </cell>
          <cell r="I706" t="str">
            <v>ANGSTREM TRADING</v>
          </cell>
          <cell r="J706" t="str">
            <v>USD</v>
          </cell>
          <cell r="K706">
            <v>83629.5</v>
          </cell>
          <cell r="L706">
            <v>2.7876500000000002</v>
          </cell>
          <cell r="M706">
            <v>30000</v>
          </cell>
          <cell r="N706" t="str">
            <v>OUI</v>
          </cell>
          <cell r="O706" t="str">
            <v>Russie</v>
          </cell>
          <cell r="P706">
            <v>44289</v>
          </cell>
          <cell r="Q706">
            <v>40000</v>
          </cell>
          <cell r="R706">
            <v>0</v>
          </cell>
          <cell r="S706">
            <v>0</v>
          </cell>
          <cell r="T706">
            <v>0</v>
          </cell>
          <cell r="U706">
            <v>40000</v>
          </cell>
          <cell r="V706" t="str">
            <v>OUI</v>
          </cell>
          <cell r="W706">
            <v>83629.5</v>
          </cell>
          <cell r="X706">
            <v>0</v>
          </cell>
          <cell r="Y706">
            <v>0</v>
          </cell>
          <cell r="Z706">
            <v>0</v>
          </cell>
          <cell r="AA706">
            <v>2.0907374999999999</v>
          </cell>
          <cell r="AB706">
            <v>0</v>
          </cell>
          <cell r="AC706">
            <v>0</v>
          </cell>
          <cell r="AD706">
            <v>0</v>
          </cell>
          <cell r="AE706">
            <v>1809.28</v>
          </cell>
          <cell r="AF706">
            <v>9457.14</v>
          </cell>
          <cell r="AG706">
            <v>0.23642849999999999</v>
          </cell>
          <cell r="AH706">
            <v>1.854309</v>
          </cell>
          <cell r="AI706">
            <v>0</v>
          </cell>
          <cell r="AJ706">
            <v>0</v>
          </cell>
          <cell r="AK706">
            <v>0</v>
          </cell>
          <cell r="AL706">
            <v>1</v>
          </cell>
          <cell r="AM706">
            <v>0</v>
          </cell>
          <cell r="AN706">
            <v>0</v>
          </cell>
          <cell r="AO706">
            <v>0</v>
          </cell>
        </row>
        <row r="707">
          <cell r="D707" t="str">
            <v>FAE-21-00102</v>
          </cell>
          <cell r="E707" t="str">
            <v>102</v>
          </cell>
          <cell r="F707">
            <v>44284</v>
          </cell>
          <cell r="G707">
            <v>2021</v>
          </cell>
          <cell r="H707" t="str">
            <v>CE2178</v>
          </cell>
          <cell r="I707" t="str">
            <v>ARCADIA</v>
          </cell>
          <cell r="J707" t="str">
            <v>TND</v>
          </cell>
          <cell r="K707">
            <v>35880.527999999998</v>
          </cell>
          <cell r="L707">
            <v>1</v>
          </cell>
          <cell r="M707">
            <v>35880.527999999998</v>
          </cell>
          <cell r="N707" t="str">
            <v>OUI</v>
          </cell>
          <cell r="O707" t="str">
            <v>USA</v>
          </cell>
          <cell r="P707">
            <v>44291</v>
          </cell>
          <cell r="Q707">
            <v>0</v>
          </cell>
          <cell r="R707">
            <v>0</v>
          </cell>
          <cell r="S707">
            <v>20157.599999999999</v>
          </cell>
          <cell r="T707">
            <v>0</v>
          </cell>
          <cell r="U707">
            <v>20157.599999999999</v>
          </cell>
          <cell r="V707" t="str">
            <v>OUI</v>
          </cell>
          <cell r="W707">
            <v>0</v>
          </cell>
          <cell r="X707">
            <v>0</v>
          </cell>
          <cell r="Y707">
            <v>35880.527999999998</v>
          </cell>
          <cell r="Z707">
            <v>0</v>
          </cell>
          <cell r="AA707">
            <v>0</v>
          </cell>
          <cell r="AB707">
            <v>0</v>
          </cell>
          <cell r="AC707">
            <v>1.78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1.78</v>
          </cell>
          <cell r="AK707">
            <v>0</v>
          </cell>
          <cell r="AL707">
            <v>0</v>
          </cell>
          <cell r="AM707">
            <v>0</v>
          </cell>
          <cell r="AN707">
            <v>1</v>
          </cell>
          <cell r="AO707">
            <v>0</v>
          </cell>
        </row>
        <row r="708">
          <cell r="D708" t="str">
            <v>FAE-21-00103</v>
          </cell>
          <cell r="E708" t="str">
            <v>103</v>
          </cell>
          <cell r="F708">
            <v>44285</v>
          </cell>
          <cell r="G708">
            <v>2021</v>
          </cell>
          <cell r="H708" t="str">
            <v>CE2178</v>
          </cell>
          <cell r="I708" t="str">
            <v>ARCADIA</v>
          </cell>
          <cell r="J708" t="str">
            <v>TND</v>
          </cell>
          <cell r="K708">
            <v>68450.5</v>
          </cell>
          <cell r="L708">
            <v>1</v>
          </cell>
          <cell r="M708">
            <v>68450.5</v>
          </cell>
          <cell r="N708" t="str">
            <v>OUI</v>
          </cell>
          <cell r="O708" t="str">
            <v>Oman</v>
          </cell>
          <cell r="P708">
            <v>44293</v>
          </cell>
          <cell r="Q708">
            <v>12000</v>
          </cell>
          <cell r="R708">
            <v>7200</v>
          </cell>
          <cell r="S708">
            <v>14400</v>
          </cell>
          <cell r="T708">
            <v>4550</v>
          </cell>
          <cell r="U708">
            <v>38150</v>
          </cell>
          <cell r="V708" t="str">
            <v>OUI</v>
          </cell>
          <cell r="W708">
            <v>20844</v>
          </cell>
          <cell r="X708">
            <v>16416</v>
          </cell>
          <cell r="Y708">
            <v>23976</v>
          </cell>
          <cell r="Z708">
            <v>7214.5</v>
          </cell>
          <cell r="AA708">
            <v>1.7370000000000001</v>
          </cell>
          <cell r="AB708">
            <v>2.2799999999999998</v>
          </cell>
          <cell r="AC708">
            <v>1.665</v>
          </cell>
          <cell r="AD708">
            <v>1.5856043956043957</v>
          </cell>
          <cell r="AE708">
            <v>0</v>
          </cell>
          <cell r="AF708">
            <v>0</v>
          </cell>
          <cell r="AG708">
            <v>0</v>
          </cell>
          <cell r="AH708">
            <v>1.7370000000000001</v>
          </cell>
          <cell r="AI708">
            <v>2.2799999999999998</v>
          </cell>
          <cell r="AJ708">
            <v>1.665</v>
          </cell>
          <cell r="AK708">
            <v>1.5856043956043957</v>
          </cell>
          <cell r="AL708">
            <v>1</v>
          </cell>
          <cell r="AM708">
            <v>1</v>
          </cell>
          <cell r="AN708">
            <v>1</v>
          </cell>
          <cell r="AO708">
            <v>1</v>
          </cell>
        </row>
        <row r="709">
          <cell r="D709" t="str">
            <v>FAE-21-00104</v>
          </cell>
          <cell r="E709" t="str">
            <v>104</v>
          </cell>
          <cell r="F709">
            <v>44288</v>
          </cell>
          <cell r="G709">
            <v>2021</v>
          </cell>
          <cell r="H709" t="str">
            <v>CE2017</v>
          </cell>
          <cell r="I709" t="str">
            <v>SAHEL INTERNATIONAL TRADE</v>
          </cell>
          <cell r="J709" t="str">
            <v>TND</v>
          </cell>
          <cell r="K709">
            <v>77669.759999999995</v>
          </cell>
          <cell r="L709">
            <v>1</v>
          </cell>
          <cell r="M709">
            <v>77669.759999999995</v>
          </cell>
          <cell r="N709" t="str">
            <v>OUI</v>
          </cell>
          <cell r="O709" t="str">
            <v>Burkina Faso</v>
          </cell>
          <cell r="P709">
            <v>44293</v>
          </cell>
          <cell r="Q709">
            <v>22008</v>
          </cell>
          <cell r="R709">
            <v>25200</v>
          </cell>
          <cell r="S709">
            <v>0</v>
          </cell>
          <cell r="T709">
            <v>0</v>
          </cell>
          <cell r="U709">
            <v>47208</v>
          </cell>
          <cell r="V709" t="str">
            <v>OUI</v>
          </cell>
          <cell r="W709">
            <v>37853.760000000002</v>
          </cell>
          <cell r="X709">
            <v>39816</v>
          </cell>
          <cell r="Y709">
            <v>0</v>
          </cell>
          <cell r="Z709">
            <v>0</v>
          </cell>
          <cell r="AA709">
            <v>1.7200000000000002</v>
          </cell>
          <cell r="AB709">
            <v>1.58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1.7200000000000002</v>
          </cell>
          <cell r="AI709">
            <v>1.58</v>
          </cell>
          <cell r="AJ709">
            <v>0</v>
          </cell>
          <cell r="AK709">
            <v>0</v>
          </cell>
          <cell r="AL709">
            <v>1</v>
          </cell>
          <cell r="AM709" t="str">
            <v>40% S - 60% F</v>
          </cell>
          <cell r="AN709">
            <v>0</v>
          </cell>
          <cell r="AO709">
            <v>0</v>
          </cell>
        </row>
        <row r="710">
          <cell r="D710" t="str">
            <v>FAE-21-00105</v>
          </cell>
          <cell r="E710" t="str">
            <v>105</v>
          </cell>
          <cell r="F710">
            <v>44291</v>
          </cell>
          <cell r="G710">
            <v>2021</v>
          </cell>
          <cell r="H710" t="str">
            <v>CE2017</v>
          </cell>
          <cell r="I710" t="str">
            <v>SAHEL INTERNATIONAL TRADE</v>
          </cell>
          <cell r="J710" t="str">
            <v>TND</v>
          </cell>
          <cell r="K710">
            <v>75657.84</v>
          </cell>
          <cell r="L710">
            <v>1</v>
          </cell>
          <cell r="M710">
            <v>75657.84</v>
          </cell>
          <cell r="N710" t="str">
            <v>OUI</v>
          </cell>
          <cell r="O710" t="str">
            <v>Sierra Leone</v>
          </cell>
          <cell r="P710">
            <v>44308</v>
          </cell>
          <cell r="Q710">
            <v>43608</v>
          </cell>
          <cell r="R710">
            <v>0</v>
          </cell>
          <cell r="S710">
            <v>0</v>
          </cell>
          <cell r="T710">
            <v>0</v>
          </cell>
          <cell r="U710">
            <v>43608</v>
          </cell>
          <cell r="V710" t="str">
            <v>OUI</v>
          </cell>
          <cell r="W710">
            <v>75657.84</v>
          </cell>
          <cell r="X710">
            <v>0</v>
          </cell>
          <cell r="Y710">
            <v>0</v>
          </cell>
          <cell r="Z710">
            <v>0</v>
          </cell>
          <cell r="AA710">
            <v>1.7349532195927353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1.7349532195927353</v>
          </cell>
          <cell r="AI710">
            <v>0</v>
          </cell>
          <cell r="AJ710">
            <v>0</v>
          </cell>
          <cell r="AK710">
            <v>0</v>
          </cell>
          <cell r="AL710">
            <v>1</v>
          </cell>
          <cell r="AM710">
            <v>0</v>
          </cell>
          <cell r="AN710">
            <v>0</v>
          </cell>
          <cell r="AO710">
            <v>0</v>
          </cell>
        </row>
        <row r="711">
          <cell r="D711" t="str">
            <v>FAE-21-00106</v>
          </cell>
          <cell r="E711" t="str">
            <v>106</v>
          </cell>
          <cell r="F711">
            <v>44291</v>
          </cell>
          <cell r="G711">
            <v>2021</v>
          </cell>
          <cell r="H711" t="str">
            <v>CE2219</v>
          </cell>
          <cell r="I711" t="str">
            <v>ADVENS France</v>
          </cell>
          <cell r="J711" t="str">
            <v>EUR</v>
          </cell>
          <cell r="K711">
            <v>43412.82</v>
          </cell>
          <cell r="L711">
            <v>3.2888500000000001</v>
          </cell>
          <cell r="M711">
            <v>13200</v>
          </cell>
          <cell r="N711" t="str">
            <v>OUI</v>
          </cell>
          <cell r="O711" t="str">
            <v>Gabon</v>
          </cell>
          <cell r="P711">
            <v>44298</v>
          </cell>
          <cell r="Q711">
            <v>20000</v>
          </cell>
          <cell r="R711">
            <v>0</v>
          </cell>
          <cell r="S711">
            <v>0</v>
          </cell>
          <cell r="T711">
            <v>0</v>
          </cell>
          <cell r="U711">
            <v>20000</v>
          </cell>
          <cell r="V711" t="str">
            <v>OUI</v>
          </cell>
          <cell r="W711">
            <v>43412.82</v>
          </cell>
          <cell r="X711">
            <v>0</v>
          </cell>
          <cell r="Y711">
            <v>0</v>
          </cell>
          <cell r="Z711">
            <v>0</v>
          </cell>
          <cell r="AA711">
            <v>2.1706409999999998</v>
          </cell>
          <cell r="AB711">
            <v>0</v>
          </cell>
          <cell r="AC711">
            <v>0</v>
          </cell>
          <cell r="AD711">
            <v>0</v>
          </cell>
          <cell r="AE711">
            <v>2493.4392000000003</v>
          </cell>
          <cell r="AF711">
            <v>7327.6779999999999</v>
          </cell>
          <cell r="AG711">
            <v>0.36638389999999998</v>
          </cell>
          <cell r="AH711">
            <v>1.8042570999999998</v>
          </cell>
          <cell r="AI711">
            <v>0</v>
          </cell>
          <cell r="AJ711">
            <v>0</v>
          </cell>
          <cell r="AK711">
            <v>0</v>
          </cell>
          <cell r="AL711">
            <v>1</v>
          </cell>
          <cell r="AM711">
            <v>0</v>
          </cell>
          <cell r="AN711">
            <v>0</v>
          </cell>
          <cell r="AO711">
            <v>0</v>
          </cell>
        </row>
        <row r="712">
          <cell r="D712" t="str">
            <v>FAE-21-00107</v>
          </cell>
          <cell r="E712" t="str">
            <v>107</v>
          </cell>
          <cell r="F712">
            <v>44294</v>
          </cell>
          <cell r="G712">
            <v>2021</v>
          </cell>
          <cell r="H712" t="str">
            <v>CE2017</v>
          </cell>
          <cell r="I712" t="str">
            <v>SAHEL INTERNATIONAL TRADE</v>
          </cell>
          <cell r="J712" t="str">
            <v>TND</v>
          </cell>
          <cell r="K712">
            <v>33822.5</v>
          </cell>
          <cell r="L712">
            <v>1</v>
          </cell>
          <cell r="M712">
            <v>33822.5</v>
          </cell>
          <cell r="N712" t="str">
            <v>OUI</v>
          </cell>
          <cell r="O712" t="str">
            <v>Togo</v>
          </cell>
          <cell r="P712">
            <v>44300</v>
          </cell>
          <cell r="Q712">
            <v>20750</v>
          </cell>
          <cell r="R712">
            <v>0</v>
          </cell>
          <cell r="S712">
            <v>0</v>
          </cell>
          <cell r="T712">
            <v>0</v>
          </cell>
          <cell r="U712">
            <v>20750</v>
          </cell>
          <cell r="V712" t="str">
            <v>OUI</v>
          </cell>
          <cell r="W712">
            <v>33822.5</v>
          </cell>
          <cell r="X712">
            <v>0</v>
          </cell>
          <cell r="Y712">
            <v>0</v>
          </cell>
          <cell r="Z712">
            <v>0</v>
          </cell>
          <cell r="AA712">
            <v>1.63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1.63</v>
          </cell>
          <cell r="AI712">
            <v>0</v>
          </cell>
          <cell r="AJ712">
            <v>0</v>
          </cell>
          <cell r="AK712">
            <v>0</v>
          </cell>
          <cell r="AL712">
            <v>1</v>
          </cell>
          <cell r="AM712">
            <v>0</v>
          </cell>
          <cell r="AN712">
            <v>0</v>
          </cell>
          <cell r="AO712">
            <v>0</v>
          </cell>
        </row>
        <row r="713">
          <cell r="D713" t="str">
            <v>FAE-21-00108</v>
          </cell>
          <cell r="E713" t="str">
            <v>108</v>
          </cell>
          <cell r="F713">
            <v>44294</v>
          </cell>
          <cell r="G713">
            <v>2021</v>
          </cell>
          <cell r="H713" t="str">
            <v>CE2017</v>
          </cell>
          <cell r="I713" t="str">
            <v>SAHEL INTERNATIONAL TRADE</v>
          </cell>
          <cell r="J713" t="str">
            <v>TND</v>
          </cell>
          <cell r="K713">
            <v>190520</v>
          </cell>
          <cell r="L713">
            <v>1</v>
          </cell>
          <cell r="M713">
            <v>190520</v>
          </cell>
          <cell r="N713" t="str">
            <v>MQ</v>
          </cell>
          <cell r="O713" t="str">
            <v>Niger</v>
          </cell>
          <cell r="P713">
            <v>44300</v>
          </cell>
          <cell r="Q713">
            <v>0</v>
          </cell>
          <cell r="R713">
            <v>146800</v>
          </cell>
          <cell r="S713">
            <v>3000</v>
          </cell>
          <cell r="T713">
            <v>0</v>
          </cell>
          <cell r="U713">
            <v>149800</v>
          </cell>
          <cell r="V713" t="str">
            <v>OUI</v>
          </cell>
          <cell r="W713">
            <v>0</v>
          </cell>
          <cell r="X713">
            <v>186800</v>
          </cell>
          <cell r="Y713">
            <v>3720</v>
          </cell>
          <cell r="Z713">
            <v>0</v>
          </cell>
          <cell r="AA713">
            <v>0</v>
          </cell>
          <cell r="AB713">
            <v>1.2724795640326976</v>
          </cell>
          <cell r="AC713">
            <v>1.24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1.2724795640326976</v>
          </cell>
          <cell r="AJ713">
            <v>1.24</v>
          </cell>
          <cell r="AK713">
            <v>0</v>
          </cell>
          <cell r="AL713">
            <v>0</v>
          </cell>
          <cell r="AM713" t="str">
            <v>20% S -80% F</v>
          </cell>
          <cell r="AN713" t="str">
            <v>20% S -80% F</v>
          </cell>
          <cell r="AO713">
            <v>0</v>
          </cell>
        </row>
        <row r="714">
          <cell r="D714" t="str">
            <v>FAE-21-00109</v>
          </cell>
          <cell r="E714" t="str">
            <v>109</v>
          </cell>
          <cell r="F714">
            <v>44294</v>
          </cell>
          <cell r="G714">
            <v>2021</v>
          </cell>
          <cell r="H714" t="str">
            <v>CE2017</v>
          </cell>
          <cell r="I714" t="str">
            <v>SAHEL INTERNATIONAL TRADE</v>
          </cell>
          <cell r="J714" t="str">
            <v>TND</v>
          </cell>
          <cell r="K714">
            <v>24000</v>
          </cell>
          <cell r="L714">
            <v>1</v>
          </cell>
          <cell r="M714">
            <v>24000</v>
          </cell>
          <cell r="N714" t="str">
            <v>MQ</v>
          </cell>
          <cell r="O714" t="str">
            <v>Niger</v>
          </cell>
          <cell r="P714">
            <v>44300</v>
          </cell>
          <cell r="Q714">
            <v>0</v>
          </cell>
          <cell r="R714">
            <v>19200</v>
          </cell>
          <cell r="S714">
            <v>0</v>
          </cell>
          <cell r="T714">
            <v>0</v>
          </cell>
          <cell r="U714">
            <v>19200</v>
          </cell>
          <cell r="V714" t="str">
            <v>OUI</v>
          </cell>
          <cell r="W714">
            <v>0</v>
          </cell>
          <cell r="X714">
            <v>24000</v>
          </cell>
          <cell r="Y714">
            <v>0</v>
          </cell>
          <cell r="Z714">
            <v>0</v>
          </cell>
          <cell r="AA714">
            <v>0</v>
          </cell>
          <cell r="AB714">
            <v>1.25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1.25</v>
          </cell>
          <cell r="AJ714">
            <v>0</v>
          </cell>
          <cell r="AK714">
            <v>0</v>
          </cell>
          <cell r="AL714">
            <v>0</v>
          </cell>
          <cell r="AM714" t="str">
            <v>20% S -80% F</v>
          </cell>
          <cell r="AN714">
            <v>0</v>
          </cell>
          <cell r="AO714">
            <v>0</v>
          </cell>
        </row>
        <row r="715">
          <cell r="D715" t="str">
            <v>FAE-21-00110</v>
          </cell>
          <cell r="E715" t="str">
            <v>110</v>
          </cell>
          <cell r="F715">
            <v>44299</v>
          </cell>
          <cell r="G715">
            <v>2021</v>
          </cell>
          <cell r="H715" t="str">
            <v>CE2178</v>
          </cell>
          <cell r="I715" t="str">
            <v>ARCADIA</v>
          </cell>
          <cell r="J715" t="str">
            <v>TND</v>
          </cell>
          <cell r="K715">
            <v>13194.32</v>
          </cell>
          <cell r="L715">
            <v>1</v>
          </cell>
          <cell r="M715">
            <v>13194.32</v>
          </cell>
          <cell r="N715" t="str">
            <v>OUI</v>
          </cell>
          <cell r="O715" t="str">
            <v>Suisse</v>
          </cell>
          <cell r="P715">
            <v>44301</v>
          </cell>
          <cell r="Q715">
            <v>0</v>
          </cell>
          <cell r="R715">
            <v>1848</v>
          </cell>
          <cell r="S715">
            <v>0</v>
          </cell>
          <cell r="T715">
            <v>2960</v>
          </cell>
          <cell r="U715">
            <v>4808</v>
          </cell>
          <cell r="V715" t="str">
            <v>OUI</v>
          </cell>
          <cell r="W715">
            <v>0</v>
          </cell>
          <cell r="X715">
            <v>5650.32</v>
          </cell>
          <cell r="Y715">
            <v>0</v>
          </cell>
          <cell r="Z715">
            <v>7544</v>
          </cell>
          <cell r="AA715">
            <v>0</v>
          </cell>
          <cell r="AB715">
            <v>3.0575324675324675</v>
          </cell>
          <cell r="AC715">
            <v>0</v>
          </cell>
          <cell r="AD715">
            <v>2.5486486486486486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3.0575324675324675</v>
          </cell>
          <cell r="AJ715">
            <v>0</v>
          </cell>
          <cell r="AK715">
            <v>2.5486486486486486</v>
          </cell>
          <cell r="AL715">
            <v>0</v>
          </cell>
          <cell r="AM715">
            <v>1</v>
          </cell>
          <cell r="AN715">
            <v>0</v>
          </cell>
          <cell r="AO715">
            <v>1</v>
          </cell>
        </row>
        <row r="716">
          <cell r="D716" t="str">
            <v>FAE-21-00111</v>
          </cell>
          <cell r="E716" t="str">
            <v>111</v>
          </cell>
          <cell r="F716">
            <v>44301</v>
          </cell>
          <cell r="G716">
            <v>2021</v>
          </cell>
          <cell r="H716" t="str">
            <v>CE2137</v>
          </cell>
          <cell r="I716" t="str">
            <v>TUNISIAN AFRICAN BUSINESS</v>
          </cell>
          <cell r="J716" t="str">
            <v>TND</v>
          </cell>
          <cell r="K716">
            <v>120232.8</v>
          </cell>
          <cell r="L716">
            <v>1</v>
          </cell>
          <cell r="M716">
            <v>120232.8</v>
          </cell>
          <cell r="N716" t="str">
            <v>OUI</v>
          </cell>
          <cell r="O716" t="str">
            <v>Gabon</v>
          </cell>
          <cell r="P716">
            <v>44314</v>
          </cell>
          <cell r="Q716">
            <v>0</v>
          </cell>
          <cell r="R716">
            <v>18240</v>
          </cell>
          <cell r="S716">
            <v>56000</v>
          </cell>
          <cell r="T716">
            <v>1000</v>
          </cell>
          <cell r="U716">
            <v>75240</v>
          </cell>
          <cell r="V716" t="str">
            <v>OUI</v>
          </cell>
          <cell r="W716">
            <v>0</v>
          </cell>
          <cell r="X716">
            <v>31372.799999999999</v>
          </cell>
          <cell r="Y716">
            <v>84560</v>
          </cell>
          <cell r="Z716">
            <v>4300</v>
          </cell>
          <cell r="AA716">
            <v>0</v>
          </cell>
          <cell r="AB716">
            <v>1.72</v>
          </cell>
          <cell r="AC716">
            <v>1.51</v>
          </cell>
          <cell r="AD716">
            <v>4.3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1.72</v>
          </cell>
          <cell r="AJ716">
            <v>1.51</v>
          </cell>
          <cell r="AK716">
            <v>4.3</v>
          </cell>
          <cell r="AL716">
            <v>0</v>
          </cell>
          <cell r="AM716">
            <v>1</v>
          </cell>
          <cell r="AN716" t="str">
            <v>40% S - 60% F</v>
          </cell>
          <cell r="AO716">
            <v>1</v>
          </cell>
        </row>
        <row r="717">
          <cell r="D717" t="str">
            <v>FAE-21-00112</v>
          </cell>
          <cell r="E717" t="str">
            <v>112</v>
          </cell>
          <cell r="F717">
            <v>44303</v>
          </cell>
          <cell r="G717">
            <v>2021</v>
          </cell>
          <cell r="H717" t="str">
            <v>CE2222</v>
          </cell>
          <cell r="I717" t="str">
            <v>ABOURA FOODS</v>
          </cell>
          <cell r="J717" t="str">
            <v>USD</v>
          </cell>
          <cell r="K717">
            <v>49411.03125</v>
          </cell>
          <cell r="L717">
            <v>2.74125</v>
          </cell>
          <cell r="M717">
            <v>18025</v>
          </cell>
          <cell r="N717" t="str">
            <v>OUI</v>
          </cell>
          <cell r="O717" t="str">
            <v>Jordanie</v>
          </cell>
          <cell r="P717">
            <v>44312</v>
          </cell>
          <cell r="Q717">
            <v>0</v>
          </cell>
          <cell r="R717">
            <v>17760</v>
          </cell>
          <cell r="S717">
            <v>5760</v>
          </cell>
          <cell r="T717">
            <v>600</v>
          </cell>
          <cell r="U717">
            <v>24120</v>
          </cell>
          <cell r="V717" t="str">
            <v>NON</v>
          </cell>
          <cell r="W717">
            <v>0</v>
          </cell>
          <cell r="X717">
            <v>36091.597537313435</v>
          </cell>
          <cell r="Y717">
            <v>11705.382985074626</v>
          </cell>
          <cell r="Z717">
            <v>1614.0507276119401</v>
          </cell>
          <cell r="AA717">
            <v>0</v>
          </cell>
          <cell r="AB717">
            <v>2.0321845460199008</v>
          </cell>
          <cell r="AC717">
            <v>2.0321845460199004</v>
          </cell>
          <cell r="AD717">
            <v>2.6900845460199001</v>
          </cell>
          <cell r="AE717">
            <v>1153.7625</v>
          </cell>
          <cell r="AF717">
            <v>5727.33</v>
          </cell>
          <cell r="AG717">
            <v>0.23745149253731343</v>
          </cell>
          <cell r="AH717">
            <v>0</v>
          </cell>
          <cell r="AI717">
            <v>1.7947330534825874</v>
          </cell>
          <cell r="AJ717">
            <v>1.7947330534825869</v>
          </cell>
          <cell r="AK717">
            <v>2.4526330534825869</v>
          </cell>
          <cell r="AL717">
            <v>0</v>
          </cell>
          <cell r="AM717">
            <v>1</v>
          </cell>
          <cell r="AN717">
            <v>1</v>
          </cell>
          <cell r="AO717">
            <v>1</v>
          </cell>
        </row>
        <row r="718">
          <cell r="D718" t="str">
            <v>FAE-21-00113</v>
          </cell>
          <cell r="E718" t="str">
            <v>113</v>
          </cell>
          <cell r="F718">
            <v>44303</v>
          </cell>
          <cell r="G718">
            <v>2021</v>
          </cell>
          <cell r="H718" t="str">
            <v>CE2025</v>
          </cell>
          <cell r="I718" t="str">
            <v>SAWABA - GUINEE</v>
          </cell>
          <cell r="J718" t="str">
            <v>USD</v>
          </cell>
          <cell r="K718">
            <v>208458.35625000001</v>
          </cell>
          <cell r="L718">
            <v>2.74125</v>
          </cell>
          <cell r="M718">
            <v>76045</v>
          </cell>
          <cell r="N718" t="str">
            <v>OUI</v>
          </cell>
          <cell r="O718" t="str">
            <v>Guinée</v>
          </cell>
          <cell r="P718">
            <v>44313</v>
          </cell>
          <cell r="Q718">
            <v>0</v>
          </cell>
          <cell r="R718">
            <v>0</v>
          </cell>
          <cell r="S718">
            <v>104000</v>
          </cell>
          <cell r="T718">
            <v>0</v>
          </cell>
          <cell r="U718">
            <v>104000</v>
          </cell>
          <cell r="V718" t="str">
            <v>NON</v>
          </cell>
          <cell r="W718">
            <v>0</v>
          </cell>
          <cell r="X718">
            <v>0</v>
          </cell>
          <cell r="Y718">
            <v>208458.35625000001</v>
          </cell>
          <cell r="Z718">
            <v>0</v>
          </cell>
          <cell r="AA718">
            <v>0</v>
          </cell>
          <cell r="AB718">
            <v>0</v>
          </cell>
          <cell r="AC718">
            <v>2.0044072716346153</v>
          </cell>
          <cell r="AD718">
            <v>0</v>
          </cell>
          <cell r="AE718">
            <v>11936.328000000001</v>
          </cell>
          <cell r="AF718">
            <v>34254.86</v>
          </cell>
          <cell r="AG718">
            <v>0.32937365384615386</v>
          </cell>
          <cell r="AH718">
            <v>0</v>
          </cell>
          <cell r="AI718">
            <v>0</v>
          </cell>
          <cell r="AJ718">
            <v>1.6750336177884615</v>
          </cell>
          <cell r="AK718">
            <v>0</v>
          </cell>
          <cell r="AL718">
            <v>0</v>
          </cell>
          <cell r="AM718">
            <v>0</v>
          </cell>
          <cell r="AN718" t="str">
            <v>40% S - 60% F</v>
          </cell>
          <cell r="AO718">
            <v>0</v>
          </cell>
        </row>
        <row r="719">
          <cell r="D719" t="str">
            <v>FAE-21-00114</v>
          </cell>
          <cell r="E719" t="str">
            <v>114</v>
          </cell>
          <cell r="F719">
            <v>44303</v>
          </cell>
          <cell r="G719">
            <v>2021</v>
          </cell>
          <cell r="H719" t="str">
            <v>CE2025</v>
          </cell>
          <cell r="I719" t="str">
            <v>SAWABA - GUINEE</v>
          </cell>
          <cell r="J719" t="str">
            <v>USD</v>
          </cell>
          <cell r="K719">
            <v>381171.68969999999</v>
          </cell>
          <cell r="L719">
            <v>2.74125</v>
          </cell>
          <cell r="M719">
            <v>139050.32</v>
          </cell>
          <cell r="N719" t="str">
            <v>OUI</v>
          </cell>
          <cell r="O719" t="str">
            <v>Guinée</v>
          </cell>
          <cell r="P719">
            <v>44314</v>
          </cell>
          <cell r="Q719">
            <v>37248</v>
          </cell>
          <cell r="R719">
            <v>186688</v>
          </cell>
          <cell r="S719">
            <v>0</v>
          </cell>
          <cell r="T719">
            <v>0</v>
          </cell>
          <cell r="U719">
            <v>223936</v>
          </cell>
          <cell r="V719" t="str">
            <v>NON</v>
          </cell>
          <cell r="W719">
            <v>71943.578056016006</v>
          </cell>
          <cell r="X719">
            <v>309228.11164398404</v>
          </cell>
          <cell r="Y719">
            <v>0</v>
          </cell>
          <cell r="Z719">
            <v>0</v>
          </cell>
          <cell r="AA719">
            <v>1.9314749263320448</v>
          </cell>
          <cell r="AB719">
            <v>1.6563898678221634</v>
          </cell>
          <cell r="AC719">
            <v>0</v>
          </cell>
          <cell r="AD719">
            <v>0</v>
          </cell>
          <cell r="AE719">
            <v>32250.16</v>
          </cell>
          <cell r="AF719">
            <v>89563.24</v>
          </cell>
          <cell r="AG719">
            <v>0.3999501643326665</v>
          </cell>
          <cell r="AH719">
            <v>1.5315247619993784</v>
          </cell>
          <cell r="AI719">
            <v>1.2564397034894967</v>
          </cell>
          <cell r="AJ719">
            <v>0</v>
          </cell>
          <cell r="AK719">
            <v>0</v>
          </cell>
          <cell r="AL719">
            <v>1</v>
          </cell>
          <cell r="AM719" t="str">
            <v>40% S - 60% F</v>
          </cell>
          <cell r="AN719">
            <v>0</v>
          </cell>
          <cell r="AO719">
            <v>0</v>
          </cell>
        </row>
        <row r="720">
          <cell r="D720" t="str">
            <v>FAE-21-00115</v>
          </cell>
          <cell r="E720" t="str">
            <v>115</v>
          </cell>
          <cell r="F720">
            <v>44303</v>
          </cell>
          <cell r="G720">
            <v>2021</v>
          </cell>
          <cell r="H720" t="str">
            <v>CE2154</v>
          </cell>
          <cell r="I720" t="str">
            <v>SODIFRAM SAS</v>
          </cell>
          <cell r="J720" t="str">
            <v>EUR</v>
          </cell>
          <cell r="K720">
            <v>63759.89806</v>
          </cell>
          <cell r="L720">
            <v>3.3052999999999999</v>
          </cell>
          <cell r="M720">
            <v>19290.2</v>
          </cell>
          <cell r="N720" t="str">
            <v>OUI</v>
          </cell>
          <cell r="O720" t="str">
            <v>Mayotte</v>
          </cell>
          <cell r="P720">
            <v>44312</v>
          </cell>
          <cell r="Q720">
            <v>0</v>
          </cell>
          <cell r="R720">
            <v>16764</v>
          </cell>
          <cell r="S720">
            <v>10572</v>
          </cell>
          <cell r="T720">
            <v>0</v>
          </cell>
          <cell r="U720">
            <v>27336</v>
          </cell>
          <cell r="V720" t="str">
            <v>NON</v>
          </cell>
          <cell r="W720">
            <v>0</v>
          </cell>
          <cell r="X720">
            <v>39205.325987882345</v>
          </cell>
          <cell r="Y720">
            <v>24554.572072117648</v>
          </cell>
          <cell r="Z720">
            <v>0</v>
          </cell>
          <cell r="AA720">
            <v>0</v>
          </cell>
          <cell r="AB720">
            <v>2.3386617745098035</v>
          </cell>
          <cell r="AC720">
            <v>2.322604244430349</v>
          </cell>
          <cell r="AD720">
            <v>0</v>
          </cell>
          <cell r="AE720">
            <v>2788.7437500000001</v>
          </cell>
          <cell r="AF720">
            <v>12329.254999999999</v>
          </cell>
          <cell r="AG720">
            <v>0.45102630231196955</v>
          </cell>
          <cell r="AH720">
            <v>0</v>
          </cell>
          <cell r="AI720">
            <v>1.8876354721978339</v>
          </cell>
          <cell r="AJ720">
            <v>1.8715779421183794</v>
          </cell>
          <cell r="AK720">
            <v>0</v>
          </cell>
          <cell r="AL720">
            <v>0</v>
          </cell>
          <cell r="AM720">
            <v>1</v>
          </cell>
          <cell r="AN720">
            <v>1</v>
          </cell>
          <cell r="AO720">
            <v>0</v>
          </cell>
        </row>
        <row r="721">
          <cell r="D721" t="str">
            <v>FAE-21-00116</v>
          </cell>
          <cell r="E721" t="str">
            <v>116</v>
          </cell>
          <cell r="F721">
            <v>44303</v>
          </cell>
          <cell r="G721">
            <v>2021</v>
          </cell>
          <cell r="H721" t="str">
            <v>CE2165</v>
          </cell>
          <cell r="I721" t="str">
            <v>ANGSTREM TRADING</v>
          </cell>
          <cell r="J721" t="str">
            <v>USD</v>
          </cell>
          <cell r="K721">
            <v>82395</v>
          </cell>
          <cell r="L721">
            <v>2.7465000000000002</v>
          </cell>
          <cell r="M721">
            <v>30000</v>
          </cell>
          <cell r="N721" t="str">
            <v>OUI</v>
          </cell>
          <cell r="O721" t="str">
            <v>Russie</v>
          </cell>
          <cell r="P721">
            <v>44303</v>
          </cell>
          <cell r="Q721">
            <v>40000</v>
          </cell>
          <cell r="R721">
            <v>0</v>
          </cell>
          <cell r="S721">
            <v>0</v>
          </cell>
          <cell r="T721">
            <v>0</v>
          </cell>
          <cell r="U721">
            <v>40000</v>
          </cell>
          <cell r="V721" t="str">
            <v>OUI</v>
          </cell>
          <cell r="W721">
            <v>82394.999999999985</v>
          </cell>
          <cell r="X721">
            <v>0</v>
          </cell>
          <cell r="Y721">
            <v>0</v>
          </cell>
          <cell r="Z721">
            <v>0</v>
          </cell>
          <cell r="AA721">
            <v>2.0598749999999995</v>
          </cell>
          <cell r="AB721">
            <v>0</v>
          </cell>
          <cell r="AC721">
            <v>0</v>
          </cell>
          <cell r="AD721">
            <v>0</v>
          </cell>
          <cell r="AE721">
            <v>1720.155</v>
          </cell>
          <cell r="AF721">
            <v>9070.08</v>
          </cell>
          <cell r="AG721">
            <v>0.22675200000000001</v>
          </cell>
          <cell r="AH721">
            <v>1.8331229999999994</v>
          </cell>
          <cell r="AI721">
            <v>0</v>
          </cell>
          <cell r="AJ721">
            <v>0</v>
          </cell>
          <cell r="AK721">
            <v>0</v>
          </cell>
          <cell r="AL721">
            <v>0</v>
          </cell>
          <cell r="AM721">
            <v>0</v>
          </cell>
          <cell r="AN721">
            <v>0</v>
          </cell>
          <cell r="AO721">
            <v>1</v>
          </cell>
        </row>
        <row r="722">
          <cell r="D722" t="str">
            <v>FAE-21-00117</v>
          </cell>
          <cell r="E722" t="str">
            <v>117</v>
          </cell>
          <cell r="F722">
            <v>44303</v>
          </cell>
          <cell r="G722">
            <v>2021</v>
          </cell>
          <cell r="H722" t="str">
            <v>CE2122</v>
          </cell>
          <cell r="I722" t="str">
            <v>STE OMRANE SAS</v>
          </cell>
          <cell r="J722" t="str">
            <v>EUR</v>
          </cell>
          <cell r="K722">
            <v>56644.540480000003</v>
          </cell>
          <cell r="L722">
            <v>3.3027500000000001</v>
          </cell>
          <cell r="M722">
            <v>17150.72</v>
          </cell>
          <cell r="N722" t="str">
            <v>OUI</v>
          </cell>
          <cell r="O722" t="str">
            <v>France</v>
          </cell>
          <cell r="P722">
            <v>44323</v>
          </cell>
          <cell r="Q722">
            <v>0</v>
          </cell>
          <cell r="R722">
            <v>18256</v>
          </cell>
          <cell r="S722">
            <v>3000</v>
          </cell>
          <cell r="T722">
            <v>3600</v>
          </cell>
          <cell r="U722">
            <v>24856</v>
          </cell>
          <cell r="V722" t="str">
            <v>NON</v>
          </cell>
          <cell r="W722">
            <v>0</v>
          </cell>
          <cell r="X722">
            <v>34368.152279999995</v>
          </cell>
          <cell r="Y722">
            <v>5647.7024999999985</v>
          </cell>
          <cell r="Z722">
            <v>16628.685699999998</v>
          </cell>
          <cell r="AA722">
            <v>0</v>
          </cell>
          <cell r="AB722">
            <v>1.8825674999999997</v>
          </cell>
          <cell r="AC722">
            <v>1.8825674999999995</v>
          </cell>
          <cell r="AD722">
            <v>4.6190793611111109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1.8825674999999997</v>
          </cell>
          <cell r="AJ722">
            <v>1.8825674999999995</v>
          </cell>
          <cell r="AK722">
            <v>4.6190793611111109</v>
          </cell>
          <cell r="AL722">
            <v>0</v>
          </cell>
          <cell r="AM722">
            <v>1</v>
          </cell>
          <cell r="AN722">
            <v>1</v>
          </cell>
          <cell r="AO722">
            <v>1</v>
          </cell>
        </row>
        <row r="723">
          <cell r="D723" t="str">
            <v>FAE-21-00118</v>
          </cell>
          <cell r="E723" t="str">
            <v>118</v>
          </cell>
          <cell r="F723">
            <v>44303</v>
          </cell>
          <cell r="G723">
            <v>2021</v>
          </cell>
          <cell r="H723" t="str">
            <v>CE2137</v>
          </cell>
          <cell r="I723" t="str">
            <v>TUNISIAN AFRICAN BUSINESS</v>
          </cell>
          <cell r="J723" t="str">
            <v>TND</v>
          </cell>
          <cell r="K723">
            <v>185778.88</v>
          </cell>
          <cell r="L723">
            <v>1</v>
          </cell>
          <cell r="M723">
            <v>185778.88</v>
          </cell>
          <cell r="N723" t="str">
            <v>OUI</v>
          </cell>
          <cell r="O723" t="str">
            <v>Sierra Leone</v>
          </cell>
          <cell r="P723">
            <v>44309</v>
          </cell>
          <cell r="Q723">
            <v>85208</v>
          </cell>
          <cell r="R723">
            <v>19080</v>
          </cell>
          <cell r="S723">
            <v>7920</v>
          </cell>
          <cell r="T723">
            <v>0</v>
          </cell>
          <cell r="U723">
            <v>112208</v>
          </cell>
          <cell r="V723" t="str">
            <v>OUI</v>
          </cell>
          <cell r="W723">
            <v>145937.68</v>
          </cell>
          <cell r="X723">
            <v>28238.400000000001</v>
          </cell>
          <cell r="Y723">
            <v>11602.8</v>
          </cell>
          <cell r="Z723">
            <v>0</v>
          </cell>
          <cell r="AA723">
            <v>1.7127227490376489</v>
          </cell>
          <cell r="AB723">
            <v>1.48</v>
          </cell>
          <cell r="AC723">
            <v>1.4650000000000001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1.7127227490376489</v>
          </cell>
          <cell r="AI723">
            <v>1.48</v>
          </cell>
          <cell r="AJ723">
            <v>1.4650000000000001</v>
          </cell>
          <cell r="AK723">
            <v>0</v>
          </cell>
          <cell r="AL723">
            <v>1</v>
          </cell>
          <cell r="AM723" t="str">
            <v>40% S - 60% F</v>
          </cell>
          <cell r="AN723" t="str">
            <v>40% S - 60% F</v>
          </cell>
          <cell r="AO723">
            <v>0</v>
          </cell>
        </row>
        <row r="724">
          <cell r="D724" t="str">
            <v>FAE-21-00119</v>
          </cell>
          <cell r="E724" t="str">
            <v>119</v>
          </cell>
          <cell r="F724">
            <v>44303</v>
          </cell>
          <cell r="G724">
            <v>2021</v>
          </cell>
          <cell r="H724" t="str">
            <v>CE2001</v>
          </cell>
          <cell r="I724" t="str">
            <v>STE DE COMMERCE INTERNATIONAL</v>
          </cell>
          <cell r="J724" t="str">
            <v>TND</v>
          </cell>
          <cell r="K724">
            <v>77028</v>
          </cell>
          <cell r="L724">
            <v>1</v>
          </cell>
          <cell r="M724">
            <v>77028</v>
          </cell>
          <cell r="N724" t="str">
            <v>OUI</v>
          </cell>
          <cell r="O724" t="str">
            <v>Liberia</v>
          </cell>
          <cell r="P724">
            <v>44310</v>
          </cell>
          <cell r="Q724">
            <v>16800</v>
          </cell>
          <cell r="R724">
            <v>31800</v>
          </cell>
          <cell r="S724">
            <v>0</v>
          </cell>
          <cell r="T724">
            <v>0</v>
          </cell>
          <cell r="U724">
            <v>48600</v>
          </cell>
          <cell r="V724" t="str">
            <v>OUI</v>
          </cell>
          <cell r="W724">
            <v>28728</v>
          </cell>
          <cell r="X724">
            <v>48300</v>
          </cell>
          <cell r="Y724">
            <v>0</v>
          </cell>
          <cell r="Z724">
            <v>0</v>
          </cell>
          <cell r="AA724">
            <v>1.71</v>
          </cell>
          <cell r="AB724">
            <v>1.5188679245283019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1.71</v>
          </cell>
          <cell r="AI724">
            <v>1.5188679245283019</v>
          </cell>
          <cell r="AJ724">
            <v>0</v>
          </cell>
          <cell r="AK724">
            <v>0</v>
          </cell>
          <cell r="AL724">
            <v>1</v>
          </cell>
          <cell r="AM724" t="str">
            <v>50% (40% S - 60% F) / 50% (100%)</v>
          </cell>
          <cell r="AN724">
            <v>0</v>
          </cell>
          <cell r="AO724">
            <v>0</v>
          </cell>
        </row>
        <row r="725">
          <cell r="D725" t="str">
            <v>FAE-21-00120</v>
          </cell>
          <cell r="E725" t="str">
            <v>120</v>
          </cell>
          <cell r="F725">
            <v>44303</v>
          </cell>
          <cell r="G725">
            <v>2021</v>
          </cell>
          <cell r="H725" t="str">
            <v>CE2017</v>
          </cell>
          <cell r="I725" t="str">
            <v>SAHEL INTERNATIONAL TRADE</v>
          </cell>
          <cell r="J725" t="str">
            <v>TND</v>
          </cell>
          <cell r="K725">
            <v>135072</v>
          </cell>
          <cell r="L725">
            <v>1</v>
          </cell>
          <cell r="M725">
            <v>135072</v>
          </cell>
          <cell r="N725" t="str">
            <v>OUI</v>
          </cell>
          <cell r="O725" t="str">
            <v>Burkina Faso</v>
          </cell>
          <cell r="P725">
            <v>44308</v>
          </cell>
          <cell r="Q725">
            <v>28800</v>
          </cell>
          <cell r="R725">
            <v>50400</v>
          </cell>
          <cell r="S725">
            <v>3600</v>
          </cell>
          <cell r="T725">
            <v>0</v>
          </cell>
          <cell r="U725">
            <v>82800</v>
          </cell>
          <cell r="V725" t="str">
            <v>OUI</v>
          </cell>
          <cell r="W725">
            <v>49752</v>
          </cell>
          <cell r="X725">
            <v>79632</v>
          </cell>
          <cell r="Y725">
            <v>5688</v>
          </cell>
          <cell r="Z725">
            <v>0</v>
          </cell>
          <cell r="AA725">
            <v>1.7275</v>
          </cell>
          <cell r="AB725">
            <v>1.58</v>
          </cell>
          <cell r="AC725">
            <v>1.58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1.7275</v>
          </cell>
          <cell r="AI725">
            <v>1.58</v>
          </cell>
          <cell r="AJ725">
            <v>1.58</v>
          </cell>
          <cell r="AK725">
            <v>0</v>
          </cell>
          <cell r="AL725">
            <v>1</v>
          </cell>
          <cell r="AM725" t="str">
            <v>40% S - 60% F</v>
          </cell>
          <cell r="AN725" t="str">
            <v>40% S - 60% F</v>
          </cell>
          <cell r="AO725">
            <v>0</v>
          </cell>
        </row>
        <row r="726">
          <cell r="D726" t="str">
            <v>FAE-21-00121</v>
          </cell>
          <cell r="E726" t="str">
            <v>121</v>
          </cell>
          <cell r="F726">
            <v>44303</v>
          </cell>
          <cell r="G726">
            <v>2021</v>
          </cell>
          <cell r="H726" t="str">
            <v>CE2168</v>
          </cell>
          <cell r="I726" t="str">
            <v>STE OMEGA TRADING</v>
          </cell>
          <cell r="J726" t="str">
            <v>TND</v>
          </cell>
          <cell r="K726">
            <v>378000</v>
          </cell>
          <cell r="L726">
            <v>1</v>
          </cell>
          <cell r="M726">
            <v>378000</v>
          </cell>
          <cell r="N726" t="str">
            <v>OUI</v>
          </cell>
          <cell r="O726" t="str">
            <v>Niger</v>
          </cell>
          <cell r="P726">
            <v>44327</v>
          </cell>
          <cell r="Q726">
            <v>0</v>
          </cell>
          <cell r="R726">
            <v>0</v>
          </cell>
          <cell r="S726">
            <v>280000</v>
          </cell>
          <cell r="T726">
            <v>0</v>
          </cell>
          <cell r="U726">
            <v>280000</v>
          </cell>
          <cell r="V726" t="str">
            <v>OUI</v>
          </cell>
          <cell r="W726">
            <v>0</v>
          </cell>
          <cell r="X726">
            <v>0</v>
          </cell>
          <cell r="Y726">
            <v>378000</v>
          </cell>
          <cell r="Z726">
            <v>0</v>
          </cell>
          <cell r="AA726">
            <v>0</v>
          </cell>
          <cell r="AB726">
            <v>0</v>
          </cell>
          <cell r="AC726">
            <v>1.35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1.35</v>
          </cell>
          <cell r="AK726">
            <v>0</v>
          </cell>
          <cell r="AL726">
            <v>0</v>
          </cell>
          <cell r="AM726">
            <v>0</v>
          </cell>
          <cell r="AN726" t="str">
            <v>20% S -80% F</v>
          </cell>
          <cell r="AO726">
            <v>0</v>
          </cell>
        </row>
        <row r="727">
          <cell r="D727" t="str">
            <v>FAE-21-00122</v>
          </cell>
          <cell r="E727" t="str">
            <v>122</v>
          </cell>
          <cell r="F727">
            <v>44303</v>
          </cell>
          <cell r="G727">
            <v>2021</v>
          </cell>
          <cell r="H727" t="str">
            <v>CE2254</v>
          </cell>
          <cell r="I727" t="str">
            <v>FOOD EXPORT</v>
          </cell>
          <cell r="J727" t="str">
            <v>TND</v>
          </cell>
          <cell r="K727">
            <v>23536.2</v>
          </cell>
          <cell r="L727">
            <v>1</v>
          </cell>
          <cell r="M727">
            <v>23536.2</v>
          </cell>
          <cell r="N727" t="str">
            <v>OUI</v>
          </cell>
          <cell r="O727" t="str">
            <v>France</v>
          </cell>
          <cell r="P727">
            <v>44312</v>
          </cell>
          <cell r="Q727">
            <v>450</v>
          </cell>
          <cell r="R727">
            <v>8448</v>
          </cell>
          <cell r="S727">
            <v>360</v>
          </cell>
          <cell r="T727">
            <v>1500</v>
          </cell>
          <cell r="U727">
            <v>10758</v>
          </cell>
          <cell r="V727" t="str">
            <v>OUI</v>
          </cell>
          <cell r="W727">
            <v>1305</v>
          </cell>
          <cell r="X727">
            <v>16861.2</v>
          </cell>
          <cell r="Y727">
            <v>666</v>
          </cell>
          <cell r="Z727">
            <v>4704</v>
          </cell>
          <cell r="AA727">
            <v>2.9</v>
          </cell>
          <cell r="AB727">
            <v>1.995880681818182</v>
          </cell>
          <cell r="AC727">
            <v>1.85</v>
          </cell>
          <cell r="AD727">
            <v>3.1360000000000001</v>
          </cell>
          <cell r="AE727">
            <v>0</v>
          </cell>
          <cell r="AF727">
            <v>0</v>
          </cell>
          <cell r="AG727">
            <v>0</v>
          </cell>
          <cell r="AH727">
            <v>2.9</v>
          </cell>
          <cell r="AI727">
            <v>1.995880681818182</v>
          </cell>
          <cell r="AJ727">
            <v>1.85</v>
          </cell>
          <cell r="AK727">
            <v>3.1360000000000001</v>
          </cell>
          <cell r="AL727">
            <v>1</v>
          </cell>
          <cell r="AM727">
            <v>1</v>
          </cell>
          <cell r="AN727">
            <v>1</v>
          </cell>
          <cell r="AO727">
            <v>1</v>
          </cell>
        </row>
        <row r="728">
          <cell r="D728" t="str">
            <v>FAE-21-00123</v>
          </cell>
          <cell r="E728" t="str">
            <v>123</v>
          </cell>
          <cell r="F728">
            <v>44303</v>
          </cell>
          <cell r="G728">
            <v>2021</v>
          </cell>
          <cell r="H728" t="str">
            <v>CE2178</v>
          </cell>
          <cell r="I728" t="str">
            <v>ARCADIA</v>
          </cell>
          <cell r="J728" t="str">
            <v>TND</v>
          </cell>
          <cell r="K728">
            <v>15125.6</v>
          </cell>
          <cell r="L728">
            <v>1</v>
          </cell>
          <cell r="M728">
            <v>15125.6</v>
          </cell>
          <cell r="N728" t="str">
            <v>OUI</v>
          </cell>
          <cell r="O728" t="str">
            <v>Allemagne</v>
          </cell>
          <cell r="P728">
            <v>44309</v>
          </cell>
          <cell r="Q728">
            <v>0</v>
          </cell>
          <cell r="R728">
            <v>4240</v>
          </cell>
          <cell r="S728">
            <v>0</v>
          </cell>
          <cell r="T728">
            <v>1720</v>
          </cell>
          <cell r="U728">
            <v>5960</v>
          </cell>
          <cell r="V728" t="str">
            <v>OUI</v>
          </cell>
          <cell r="W728">
            <v>0</v>
          </cell>
          <cell r="X728">
            <v>9301.6</v>
          </cell>
          <cell r="Y728">
            <v>0</v>
          </cell>
          <cell r="Z728">
            <v>5824</v>
          </cell>
          <cell r="AA728">
            <v>0</v>
          </cell>
          <cell r="AB728">
            <v>2.1937735849056605</v>
          </cell>
          <cell r="AC728">
            <v>0</v>
          </cell>
          <cell r="AD728">
            <v>3.386046511627907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2.1937735849056605</v>
          </cell>
          <cell r="AJ728">
            <v>0</v>
          </cell>
          <cell r="AK728">
            <v>3.386046511627907</v>
          </cell>
          <cell r="AL728">
            <v>0</v>
          </cell>
          <cell r="AM728">
            <v>1</v>
          </cell>
          <cell r="AN728">
            <v>0</v>
          </cell>
          <cell r="AO728">
            <v>1</v>
          </cell>
        </row>
        <row r="729">
          <cell r="D729" t="str">
            <v>FAE-21-00124</v>
          </cell>
          <cell r="E729" t="str">
            <v>124</v>
          </cell>
          <cell r="F729">
            <v>44306</v>
          </cell>
          <cell r="G729">
            <v>2021</v>
          </cell>
          <cell r="H729" t="str">
            <v>CE2017</v>
          </cell>
          <cell r="I729" t="str">
            <v>SAHEL INTERNATIONAL TRADE</v>
          </cell>
          <cell r="J729" t="str">
            <v>TND</v>
          </cell>
          <cell r="K729">
            <v>78354.899999999994</v>
          </cell>
          <cell r="L729">
            <v>1</v>
          </cell>
          <cell r="M729">
            <v>78354.899999999994</v>
          </cell>
          <cell r="N729" t="str">
            <v>OUI</v>
          </cell>
          <cell r="O729" t="str">
            <v>Togo</v>
          </cell>
          <cell r="P729">
            <v>44319</v>
          </cell>
          <cell r="Q729">
            <v>44010</v>
          </cell>
          <cell r="R729">
            <v>0</v>
          </cell>
          <cell r="S729">
            <v>0</v>
          </cell>
          <cell r="T729">
            <v>0</v>
          </cell>
          <cell r="U729">
            <v>44010</v>
          </cell>
          <cell r="V729" t="str">
            <v>OUI</v>
          </cell>
          <cell r="W729">
            <v>78354.899999999994</v>
          </cell>
          <cell r="X729">
            <v>0</v>
          </cell>
          <cell r="Y729">
            <v>0</v>
          </cell>
          <cell r="Z729">
            <v>0</v>
          </cell>
          <cell r="AA729">
            <v>1.7803885480572597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1.7803885480572597</v>
          </cell>
          <cell r="AI729">
            <v>0</v>
          </cell>
          <cell r="AJ729">
            <v>0</v>
          </cell>
          <cell r="AK729">
            <v>0</v>
          </cell>
          <cell r="AL729">
            <v>1</v>
          </cell>
          <cell r="AM729">
            <v>0</v>
          </cell>
          <cell r="AN729">
            <v>0</v>
          </cell>
          <cell r="AO729">
            <v>0</v>
          </cell>
        </row>
        <row r="730">
          <cell r="D730" t="str">
            <v>FAE-21-00125</v>
          </cell>
          <cell r="E730" t="str">
            <v>125</v>
          </cell>
          <cell r="F730">
            <v>44306</v>
          </cell>
          <cell r="G730">
            <v>2021</v>
          </cell>
          <cell r="H730" t="str">
            <v>CE2178</v>
          </cell>
          <cell r="I730" t="str">
            <v>ARCADIA</v>
          </cell>
          <cell r="J730" t="str">
            <v>TND</v>
          </cell>
          <cell r="K730">
            <v>58060.800000000003</v>
          </cell>
          <cell r="L730">
            <v>1</v>
          </cell>
          <cell r="M730">
            <v>58060.800000000003</v>
          </cell>
          <cell r="N730" t="str">
            <v>OUI</v>
          </cell>
          <cell r="O730" t="str">
            <v>Japon</v>
          </cell>
          <cell r="P730">
            <v>44315</v>
          </cell>
          <cell r="Q730">
            <v>0</v>
          </cell>
          <cell r="R730">
            <v>0</v>
          </cell>
          <cell r="S730">
            <v>33600</v>
          </cell>
          <cell r="T730">
            <v>0</v>
          </cell>
          <cell r="U730">
            <v>33600</v>
          </cell>
          <cell r="V730" t="str">
            <v>OUI</v>
          </cell>
          <cell r="W730">
            <v>0</v>
          </cell>
          <cell r="X730">
            <v>0</v>
          </cell>
          <cell r="Y730">
            <v>58060.800000000003</v>
          </cell>
          <cell r="Z730">
            <v>0</v>
          </cell>
          <cell r="AA730">
            <v>0</v>
          </cell>
          <cell r="AB730">
            <v>0</v>
          </cell>
          <cell r="AC730">
            <v>1.728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1.728</v>
          </cell>
          <cell r="AK730">
            <v>0</v>
          </cell>
          <cell r="AL730">
            <v>0</v>
          </cell>
          <cell r="AM730">
            <v>0</v>
          </cell>
          <cell r="AN730">
            <v>1</v>
          </cell>
          <cell r="AO730">
            <v>0</v>
          </cell>
        </row>
        <row r="731">
          <cell r="D731" t="str">
            <v>FAE-21-00126</v>
          </cell>
          <cell r="E731" t="str">
            <v>126</v>
          </cell>
          <cell r="F731">
            <v>44313</v>
          </cell>
          <cell r="G731">
            <v>2021</v>
          </cell>
          <cell r="H731" t="str">
            <v>CE2017</v>
          </cell>
          <cell r="I731" t="str">
            <v>SAHEL INTERNATIONAL TRADE</v>
          </cell>
          <cell r="J731" t="str">
            <v>TND</v>
          </cell>
          <cell r="K731">
            <v>131328</v>
          </cell>
          <cell r="L731">
            <v>1</v>
          </cell>
          <cell r="M731">
            <v>131328</v>
          </cell>
          <cell r="N731" t="str">
            <v>OUI</v>
          </cell>
          <cell r="O731" t="str">
            <v>Sénégal</v>
          </cell>
          <cell r="P731">
            <v>44335</v>
          </cell>
          <cell r="Q731">
            <v>76800</v>
          </cell>
          <cell r="R731">
            <v>0</v>
          </cell>
          <cell r="S731">
            <v>0</v>
          </cell>
          <cell r="T731">
            <v>0</v>
          </cell>
          <cell r="U731">
            <v>76800</v>
          </cell>
          <cell r="V731" t="str">
            <v>OUI</v>
          </cell>
          <cell r="W731">
            <v>131328</v>
          </cell>
          <cell r="X731">
            <v>0</v>
          </cell>
          <cell r="Y731">
            <v>0</v>
          </cell>
          <cell r="Z731">
            <v>0</v>
          </cell>
          <cell r="AA731">
            <v>1.71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1.71</v>
          </cell>
          <cell r="AI731">
            <v>0</v>
          </cell>
          <cell r="AJ731">
            <v>0</v>
          </cell>
          <cell r="AK731">
            <v>0</v>
          </cell>
          <cell r="AL731">
            <v>1</v>
          </cell>
          <cell r="AM731">
            <v>0</v>
          </cell>
          <cell r="AN731">
            <v>0</v>
          </cell>
          <cell r="AO731">
            <v>0</v>
          </cell>
        </row>
        <row r="732">
          <cell r="D732" t="str">
            <v>FAE-21-00127</v>
          </cell>
          <cell r="E732" t="str">
            <v>127</v>
          </cell>
          <cell r="F732">
            <v>44316</v>
          </cell>
          <cell r="G732">
            <v>2021</v>
          </cell>
          <cell r="H732" t="str">
            <v>CE2246</v>
          </cell>
          <cell r="I732" t="str">
            <v>CENTRAL FOOD</v>
          </cell>
          <cell r="J732" t="str">
            <v>EUR</v>
          </cell>
          <cell r="K732">
            <v>49107.130072</v>
          </cell>
          <cell r="L732">
            <v>3.3058000000000001</v>
          </cell>
          <cell r="M732">
            <v>14854.84</v>
          </cell>
          <cell r="N732" t="str">
            <v>OUI</v>
          </cell>
          <cell r="O732" t="str">
            <v>France</v>
          </cell>
          <cell r="P732">
            <v>44322</v>
          </cell>
          <cell r="Q732">
            <v>0</v>
          </cell>
          <cell r="R732">
            <v>14928</v>
          </cell>
          <cell r="S732">
            <v>10500</v>
          </cell>
          <cell r="T732">
            <v>304</v>
          </cell>
          <cell r="U732">
            <v>25732</v>
          </cell>
          <cell r="V732" t="str">
            <v>OUI</v>
          </cell>
          <cell r="W732">
            <v>0</v>
          </cell>
          <cell r="X732">
            <v>28128.919968000009</v>
          </cell>
          <cell r="Y732">
            <v>19785.213</v>
          </cell>
          <cell r="Z732">
            <v>1192.997104</v>
          </cell>
          <cell r="AA732">
            <v>0</v>
          </cell>
          <cell r="AB732">
            <v>1.8843060000000007</v>
          </cell>
          <cell r="AC732">
            <v>1.884306</v>
          </cell>
          <cell r="AD732">
            <v>3.9243325789473684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1.8843060000000007</v>
          </cell>
          <cell r="AJ732">
            <v>1.884306</v>
          </cell>
          <cell r="AK732">
            <v>3.9243325789473684</v>
          </cell>
          <cell r="AL732">
            <v>0</v>
          </cell>
          <cell r="AM732">
            <v>1</v>
          </cell>
          <cell r="AN732">
            <v>1</v>
          </cell>
          <cell r="AO732">
            <v>1</v>
          </cell>
        </row>
        <row r="733">
          <cell r="D733" t="str">
            <v>FAE-21-00128</v>
          </cell>
          <cell r="E733" t="str">
            <v>128</v>
          </cell>
          <cell r="F733">
            <v>44320</v>
          </cell>
          <cell r="G733">
            <v>2021</v>
          </cell>
          <cell r="H733" t="str">
            <v>CE2228</v>
          </cell>
          <cell r="I733" t="str">
            <v>GOLDEN PEARL</v>
          </cell>
          <cell r="J733" t="str">
            <v>TND</v>
          </cell>
          <cell r="K733">
            <v>38274.400000000001</v>
          </cell>
          <cell r="L733">
            <v>1</v>
          </cell>
          <cell r="M733">
            <v>38274.400000000001</v>
          </cell>
          <cell r="N733" t="str">
            <v>OUI</v>
          </cell>
          <cell r="O733" t="str">
            <v>Qatar</v>
          </cell>
          <cell r="P733">
            <v>44337</v>
          </cell>
          <cell r="Q733">
            <v>11040</v>
          </cell>
          <cell r="R733">
            <v>8200</v>
          </cell>
          <cell r="S733">
            <v>0</v>
          </cell>
          <cell r="T733">
            <v>1100</v>
          </cell>
          <cell r="U733">
            <v>20340</v>
          </cell>
          <cell r="V733" t="str">
            <v>OUI</v>
          </cell>
          <cell r="W733">
            <v>20006.400000000001</v>
          </cell>
          <cell r="X733">
            <v>16118</v>
          </cell>
          <cell r="Y733">
            <v>0</v>
          </cell>
          <cell r="Z733">
            <v>2150</v>
          </cell>
          <cell r="AA733">
            <v>1.8121739130434784</v>
          </cell>
          <cell r="AB733">
            <v>1.9656097560975609</v>
          </cell>
          <cell r="AC733">
            <v>0</v>
          </cell>
          <cell r="AD733">
            <v>1.9545454545454546</v>
          </cell>
          <cell r="AE733">
            <v>0</v>
          </cell>
          <cell r="AF733">
            <v>0</v>
          </cell>
          <cell r="AG733">
            <v>0</v>
          </cell>
          <cell r="AH733">
            <v>1.8121739130434784</v>
          </cell>
          <cell r="AI733">
            <v>1.9656097560975609</v>
          </cell>
          <cell r="AJ733">
            <v>0</v>
          </cell>
          <cell r="AK733">
            <v>1.9545454545454546</v>
          </cell>
          <cell r="AL733">
            <v>1</v>
          </cell>
          <cell r="AM733">
            <v>1</v>
          </cell>
          <cell r="AN733">
            <v>0</v>
          </cell>
          <cell r="AO733">
            <v>1</v>
          </cell>
        </row>
        <row r="734">
          <cell r="D734" t="str">
            <v>FAE-21-00129</v>
          </cell>
          <cell r="E734" t="str">
            <v>129</v>
          </cell>
          <cell r="F734">
            <v>44320</v>
          </cell>
          <cell r="G734">
            <v>2021</v>
          </cell>
          <cell r="H734" t="str">
            <v>CE2017</v>
          </cell>
          <cell r="I734" t="str">
            <v>SAHEL INTERNATIONAL TRADE</v>
          </cell>
          <cell r="J734" t="str">
            <v>TND</v>
          </cell>
          <cell r="K734">
            <v>259220</v>
          </cell>
          <cell r="L734">
            <v>1</v>
          </cell>
          <cell r="M734">
            <v>259220</v>
          </cell>
          <cell r="N734" t="str">
            <v>OUI</v>
          </cell>
          <cell r="O734" t="str">
            <v>Niger</v>
          </cell>
          <cell r="P734">
            <v>44326</v>
          </cell>
          <cell r="Q734">
            <v>0</v>
          </cell>
          <cell r="R734">
            <v>199400</v>
          </cell>
          <cell r="S734">
            <v>0</v>
          </cell>
          <cell r="T734">
            <v>0</v>
          </cell>
          <cell r="U734">
            <v>199400</v>
          </cell>
          <cell r="V734" t="str">
            <v>OUI</v>
          </cell>
          <cell r="W734">
            <v>0</v>
          </cell>
          <cell r="X734">
            <v>259220</v>
          </cell>
          <cell r="Y734">
            <v>0</v>
          </cell>
          <cell r="Z734">
            <v>0</v>
          </cell>
          <cell r="AA734">
            <v>0</v>
          </cell>
          <cell r="AB734">
            <v>1.3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1.3</v>
          </cell>
          <cell r="AJ734">
            <v>0</v>
          </cell>
          <cell r="AK734">
            <v>0</v>
          </cell>
          <cell r="AL734">
            <v>0</v>
          </cell>
          <cell r="AM734" t="str">
            <v>20% S -80% F</v>
          </cell>
          <cell r="AN734">
            <v>0</v>
          </cell>
          <cell r="AO734">
            <v>0</v>
          </cell>
        </row>
        <row r="735">
          <cell r="D735" t="str">
            <v>FAE-21-00130</v>
          </cell>
          <cell r="E735" t="str">
            <v>130</v>
          </cell>
          <cell r="F735">
            <v>44321</v>
          </cell>
          <cell r="G735">
            <v>2021</v>
          </cell>
          <cell r="H735" t="str">
            <v>CE2253</v>
          </cell>
          <cell r="I735" t="str">
            <v>NEW ADAMER</v>
          </cell>
          <cell r="J735" t="str">
            <v>EUR</v>
          </cell>
          <cell r="K735">
            <v>52430.644597999992</v>
          </cell>
          <cell r="L735">
            <v>3.3220999999999998</v>
          </cell>
          <cell r="M735">
            <v>15782.38</v>
          </cell>
          <cell r="N735" t="str">
            <v>OUI</v>
          </cell>
          <cell r="O735" t="str">
            <v>France</v>
          </cell>
          <cell r="P735">
            <v>44342</v>
          </cell>
          <cell r="Q735">
            <v>0</v>
          </cell>
          <cell r="R735">
            <v>10384</v>
          </cell>
          <cell r="S735">
            <v>10500</v>
          </cell>
          <cell r="T735">
            <v>4300</v>
          </cell>
          <cell r="U735">
            <v>25184</v>
          </cell>
          <cell r="V735" t="str">
            <v>NON</v>
          </cell>
          <cell r="W735">
            <v>0</v>
          </cell>
          <cell r="X735">
            <v>26793.998898000002</v>
          </cell>
          <cell r="Y735">
            <v>19882.768499999998</v>
          </cell>
          <cell r="Z735">
            <v>5753.8771999999999</v>
          </cell>
          <cell r="AA735">
            <v>0</v>
          </cell>
          <cell r="AB735">
            <v>2.5803157644453005</v>
          </cell>
          <cell r="AC735">
            <v>1.8935969999999998</v>
          </cell>
          <cell r="AD735">
            <v>1.3381109767441861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2.5803157644453005</v>
          </cell>
          <cell r="AJ735">
            <v>1.8935969999999998</v>
          </cell>
          <cell r="AK735">
            <v>1.3381109767441861</v>
          </cell>
          <cell r="AL735">
            <v>0</v>
          </cell>
          <cell r="AM735">
            <v>1</v>
          </cell>
          <cell r="AN735">
            <v>1</v>
          </cell>
          <cell r="AO735">
            <v>1</v>
          </cell>
        </row>
        <row r="736">
          <cell r="D736" t="str">
            <v>FAE-21-00131</v>
          </cell>
          <cell r="E736" t="str">
            <v>131</v>
          </cell>
          <cell r="F736">
            <v>44321</v>
          </cell>
          <cell r="G736">
            <v>2021</v>
          </cell>
          <cell r="H736" t="str">
            <v>CE2115</v>
          </cell>
          <cell r="I736" t="str">
            <v>E.A.S.B NAFA GB LDA</v>
          </cell>
          <cell r="J736" t="str">
            <v>USD</v>
          </cell>
          <cell r="K736">
            <v>248210.196</v>
          </cell>
          <cell r="L736">
            <v>2.7353999999999998</v>
          </cell>
          <cell r="M736">
            <v>90740</v>
          </cell>
          <cell r="N736" t="str">
            <v>OUI</v>
          </cell>
          <cell r="O736" t="str">
            <v>Guinée Bissau</v>
          </cell>
          <cell r="P736">
            <v>44363</v>
          </cell>
          <cell r="Q736">
            <v>0</v>
          </cell>
          <cell r="R736">
            <v>0</v>
          </cell>
          <cell r="S736">
            <v>130000</v>
          </cell>
          <cell r="T736">
            <v>0</v>
          </cell>
          <cell r="U736">
            <v>130000</v>
          </cell>
          <cell r="V736" t="str">
            <v>NON</v>
          </cell>
          <cell r="W736">
            <v>0</v>
          </cell>
          <cell r="X736">
            <v>0</v>
          </cell>
          <cell r="Y736">
            <v>248210.19600000005</v>
          </cell>
          <cell r="Z736">
            <v>0</v>
          </cell>
          <cell r="AA736">
            <v>0</v>
          </cell>
          <cell r="AB736">
            <v>0</v>
          </cell>
          <cell r="AC736">
            <v>1.9093092000000005</v>
          </cell>
          <cell r="AD736">
            <v>0</v>
          </cell>
          <cell r="AE736">
            <v>14065.444000000001</v>
          </cell>
          <cell r="AF736">
            <v>40964.71</v>
          </cell>
          <cell r="AG736">
            <v>0.31511315384615385</v>
          </cell>
          <cell r="AH736">
            <v>0</v>
          </cell>
          <cell r="AI736">
            <v>0</v>
          </cell>
          <cell r="AJ736">
            <v>1.5941960461538467</v>
          </cell>
          <cell r="AK736">
            <v>0</v>
          </cell>
          <cell r="AL736">
            <v>0</v>
          </cell>
          <cell r="AM736">
            <v>0</v>
          </cell>
          <cell r="AN736" t="str">
            <v>40% S - 60% F</v>
          </cell>
          <cell r="AO736">
            <v>0</v>
          </cell>
        </row>
        <row r="737">
          <cell r="D737" t="str">
            <v>FAE-21-00132</v>
          </cell>
          <cell r="E737" t="str">
            <v>132</v>
          </cell>
          <cell r="F737">
            <v>44321</v>
          </cell>
          <cell r="G737">
            <v>2021</v>
          </cell>
          <cell r="H737" t="str">
            <v>CE2178</v>
          </cell>
          <cell r="I737" t="str">
            <v>ARCADIA</v>
          </cell>
          <cell r="J737" t="str">
            <v>TND</v>
          </cell>
          <cell r="K737">
            <v>35200</v>
          </cell>
          <cell r="L737">
            <v>1</v>
          </cell>
          <cell r="M737">
            <v>35200</v>
          </cell>
          <cell r="N737" t="str">
            <v>OUI</v>
          </cell>
          <cell r="O737" t="str">
            <v>Angleterre</v>
          </cell>
          <cell r="P737">
            <v>44334</v>
          </cell>
          <cell r="Q737">
            <v>0</v>
          </cell>
          <cell r="R737">
            <v>20000</v>
          </cell>
          <cell r="S737">
            <v>0</v>
          </cell>
          <cell r="T737">
            <v>0</v>
          </cell>
          <cell r="U737">
            <v>20000</v>
          </cell>
          <cell r="V737" t="str">
            <v>OUI</v>
          </cell>
          <cell r="W737">
            <v>0</v>
          </cell>
          <cell r="X737">
            <v>35200</v>
          </cell>
          <cell r="Y737">
            <v>0</v>
          </cell>
          <cell r="Z737">
            <v>0</v>
          </cell>
          <cell r="AA737">
            <v>0</v>
          </cell>
          <cell r="AB737">
            <v>1.76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1.76</v>
          </cell>
          <cell r="AJ737">
            <v>0</v>
          </cell>
          <cell r="AK737">
            <v>0</v>
          </cell>
          <cell r="AL737">
            <v>0</v>
          </cell>
          <cell r="AM737">
            <v>1</v>
          </cell>
          <cell r="AN737">
            <v>0</v>
          </cell>
          <cell r="AO737">
            <v>0</v>
          </cell>
        </row>
        <row r="738">
          <cell r="D738" t="str">
            <v>FAE-21-00133</v>
          </cell>
          <cell r="E738" t="str">
            <v>133</v>
          </cell>
          <cell r="F738">
            <v>44321</v>
          </cell>
          <cell r="G738">
            <v>2021</v>
          </cell>
          <cell r="H738" t="str">
            <v>CE2133</v>
          </cell>
          <cell r="I738" t="str">
            <v>E.A.S.B. NAFA</v>
          </cell>
          <cell r="J738" t="str">
            <v>USD</v>
          </cell>
          <cell r="K738">
            <v>137359.01963699999</v>
          </cell>
          <cell r="L738">
            <v>2.7197</v>
          </cell>
          <cell r="M738">
            <v>50505.21</v>
          </cell>
          <cell r="N738" t="str">
            <v>OUI</v>
          </cell>
          <cell r="O738" t="str">
            <v>Gambie</v>
          </cell>
          <cell r="P738">
            <v>44343</v>
          </cell>
          <cell r="Q738">
            <v>31608</v>
          </cell>
          <cell r="R738">
            <v>34378</v>
          </cell>
          <cell r="S738">
            <v>0</v>
          </cell>
          <cell r="T738">
            <v>0</v>
          </cell>
          <cell r="U738">
            <v>65986</v>
          </cell>
          <cell r="V738" t="str">
            <v>NON</v>
          </cell>
          <cell r="W738">
            <v>67979.197413383823</v>
          </cell>
          <cell r="X738">
            <v>69379.822223616196</v>
          </cell>
          <cell r="Y738">
            <v>0</v>
          </cell>
          <cell r="Z738">
            <v>0</v>
          </cell>
          <cell r="AA738">
            <v>2.1506959444882252</v>
          </cell>
          <cell r="AB738">
            <v>2.0181459719476464</v>
          </cell>
          <cell r="AC738">
            <v>0</v>
          </cell>
          <cell r="AD738">
            <v>0</v>
          </cell>
          <cell r="AE738">
            <v>9674.0267999999996</v>
          </cell>
          <cell r="AF738">
            <v>27633.706999999999</v>
          </cell>
          <cell r="AG738">
            <v>0.4187813627133028</v>
          </cell>
          <cell r="AH738">
            <v>1.7319145817749224</v>
          </cell>
          <cell r="AI738">
            <v>1.5993646092343436</v>
          </cell>
          <cell r="AJ738">
            <v>0</v>
          </cell>
          <cell r="AK738">
            <v>0</v>
          </cell>
          <cell r="AL738">
            <v>1</v>
          </cell>
          <cell r="AM738" t="str">
            <v>40% S - 60% F</v>
          </cell>
          <cell r="AN738">
            <v>0</v>
          </cell>
          <cell r="AO738">
            <v>0</v>
          </cell>
        </row>
        <row r="739">
          <cell r="D739" t="str">
            <v>FAE-21-00134</v>
          </cell>
          <cell r="E739" t="str">
            <v>134</v>
          </cell>
          <cell r="F739">
            <v>44321</v>
          </cell>
          <cell r="G739">
            <v>2021</v>
          </cell>
          <cell r="H739" t="str">
            <v>CE2154</v>
          </cell>
          <cell r="I739" t="str">
            <v>SODIFRAM SAS</v>
          </cell>
          <cell r="J739" t="str">
            <v>EUR</v>
          </cell>
          <cell r="K739">
            <v>64038.253632000007</v>
          </cell>
          <cell r="L739">
            <v>3.3168000000000002</v>
          </cell>
          <cell r="M739">
            <v>19307.240000000002</v>
          </cell>
          <cell r="N739" t="str">
            <v>OUI</v>
          </cell>
          <cell r="O739" t="str">
            <v>Mayotte</v>
          </cell>
          <cell r="P739">
            <v>44336</v>
          </cell>
          <cell r="Q739">
            <v>0</v>
          </cell>
          <cell r="R739">
            <v>18120</v>
          </cell>
          <cell r="S739">
            <v>9216</v>
          </cell>
          <cell r="T739">
            <v>0</v>
          </cell>
          <cell r="U739">
            <v>27336</v>
          </cell>
          <cell r="V739" t="str">
            <v>NON</v>
          </cell>
          <cell r="W739">
            <v>0</v>
          </cell>
          <cell r="X739">
            <v>42523.990418823523</v>
          </cell>
          <cell r="Y739">
            <v>21514.263213176469</v>
          </cell>
          <cell r="Z739">
            <v>0</v>
          </cell>
          <cell r="AA739">
            <v>0</v>
          </cell>
          <cell r="AB739">
            <v>2.346798588235294</v>
          </cell>
          <cell r="AC739">
            <v>2.334446963235294</v>
          </cell>
          <cell r="AD739">
            <v>0</v>
          </cell>
          <cell r="AE739">
            <v>4530.54</v>
          </cell>
          <cell r="AF739">
            <v>12500.71</v>
          </cell>
          <cell r="AG739">
            <v>0.45729843429909273</v>
          </cell>
          <cell r="AH739">
            <v>0</v>
          </cell>
          <cell r="AI739">
            <v>1.8895001539362013</v>
          </cell>
          <cell r="AJ739">
            <v>1.8771485289362013</v>
          </cell>
          <cell r="AK739">
            <v>0</v>
          </cell>
          <cell r="AL739">
            <v>0</v>
          </cell>
          <cell r="AM739">
            <v>1</v>
          </cell>
          <cell r="AN739">
            <v>1</v>
          </cell>
          <cell r="AO739">
            <v>0</v>
          </cell>
        </row>
        <row r="740">
          <cell r="D740" t="str">
            <v>FAE-21-00135</v>
          </cell>
          <cell r="E740" t="str">
            <v>135</v>
          </cell>
          <cell r="F740">
            <v>44321</v>
          </cell>
          <cell r="G740">
            <v>2021</v>
          </cell>
          <cell r="H740" t="str">
            <v>CE2079</v>
          </cell>
          <cell r="I740" t="str">
            <v>BAH MAMADOU SALIOU</v>
          </cell>
          <cell r="J740" t="str">
            <v>EUR</v>
          </cell>
          <cell r="K740">
            <v>43933.669200000004</v>
          </cell>
          <cell r="L740">
            <v>3.3273000000000001</v>
          </cell>
          <cell r="M740">
            <v>13204</v>
          </cell>
          <cell r="N740" t="str">
            <v>OUI</v>
          </cell>
          <cell r="O740" t="str">
            <v>Guinée</v>
          </cell>
          <cell r="P740">
            <v>44343</v>
          </cell>
          <cell r="Q740">
            <v>0</v>
          </cell>
          <cell r="R740">
            <v>22008</v>
          </cell>
          <cell r="S740">
            <v>0</v>
          </cell>
          <cell r="T740">
            <v>0</v>
          </cell>
          <cell r="U740">
            <v>22008</v>
          </cell>
          <cell r="V740" t="str">
            <v>NON</v>
          </cell>
          <cell r="W740">
            <v>0</v>
          </cell>
          <cell r="X740">
            <v>43933.669200000004</v>
          </cell>
          <cell r="Y740">
            <v>0</v>
          </cell>
          <cell r="Z740">
            <v>0</v>
          </cell>
          <cell r="AA740">
            <v>0</v>
          </cell>
          <cell r="AB740">
            <v>1.9962590512540896</v>
          </cell>
          <cell r="AC740">
            <v>0</v>
          </cell>
          <cell r="AD740">
            <v>0</v>
          </cell>
          <cell r="AE740">
            <v>2323.7759999999998</v>
          </cell>
          <cell r="AF740">
            <v>7526.6490000000003</v>
          </cell>
          <cell r="AG740">
            <v>0.34199604689203927</v>
          </cell>
          <cell r="AH740">
            <v>0</v>
          </cell>
          <cell r="AI740">
            <v>1.6542630043620503</v>
          </cell>
          <cell r="AJ740">
            <v>0</v>
          </cell>
          <cell r="AK740">
            <v>0</v>
          </cell>
          <cell r="AL740">
            <v>0</v>
          </cell>
          <cell r="AM740" t="str">
            <v>40% S - 60% F</v>
          </cell>
          <cell r="AN740">
            <v>0</v>
          </cell>
          <cell r="AO740">
            <v>0</v>
          </cell>
        </row>
        <row r="741">
          <cell r="D741" t="str">
            <v>FAE-21-00136</v>
          </cell>
          <cell r="E741" t="str">
            <v>136</v>
          </cell>
          <cell r="F741">
            <v>44321</v>
          </cell>
          <cell r="G741">
            <v>2021</v>
          </cell>
          <cell r="H741" t="str">
            <v>CE2137</v>
          </cell>
          <cell r="I741" t="str">
            <v>TUNISIAN AFRICAN BUSINESS</v>
          </cell>
          <cell r="J741" t="str">
            <v>TND</v>
          </cell>
          <cell r="K741">
            <v>44240</v>
          </cell>
          <cell r="L741">
            <v>1</v>
          </cell>
          <cell r="M741">
            <v>44240</v>
          </cell>
          <cell r="N741" t="str">
            <v>OUI</v>
          </cell>
          <cell r="O741" t="str">
            <v>Gabon</v>
          </cell>
          <cell r="P741">
            <v>44343</v>
          </cell>
          <cell r="Q741">
            <v>0</v>
          </cell>
          <cell r="R741">
            <v>0</v>
          </cell>
          <cell r="S741">
            <v>28000</v>
          </cell>
          <cell r="T741">
            <v>0</v>
          </cell>
          <cell r="U741">
            <v>28000</v>
          </cell>
          <cell r="V741" t="str">
            <v>OUI</v>
          </cell>
          <cell r="W741">
            <v>0</v>
          </cell>
          <cell r="X741">
            <v>0</v>
          </cell>
          <cell r="Y741">
            <v>44240</v>
          </cell>
          <cell r="Z741">
            <v>0</v>
          </cell>
          <cell r="AA741">
            <v>0</v>
          </cell>
          <cell r="AB741">
            <v>0</v>
          </cell>
          <cell r="AC741">
            <v>1.58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1.58</v>
          </cell>
          <cell r="AK741">
            <v>0</v>
          </cell>
          <cell r="AL741">
            <v>0</v>
          </cell>
          <cell r="AM741">
            <v>0</v>
          </cell>
          <cell r="AN741" t="str">
            <v>40% S - 60% F</v>
          </cell>
          <cell r="AO741">
            <v>0</v>
          </cell>
        </row>
        <row r="742">
          <cell r="D742" t="str">
            <v>FAE-21-00137</v>
          </cell>
          <cell r="E742" t="str">
            <v>137</v>
          </cell>
          <cell r="F742">
            <v>44321</v>
          </cell>
          <cell r="G742">
            <v>2021</v>
          </cell>
          <cell r="H742" t="str">
            <v>CE2137</v>
          </cell>
          <cell r="I742" t="str">
            <v>TUNISIAN AFRICAN BUSINESS</v>
          </cell>
          <cell r="J742" t="str">
            <v>TND</v>
          </cell>
          <cell r="K742">
            <v>155156.4</v>
          </cell>
          <cell r="L742">
            <v>1</v>
          </cell>
          <cell r="M742">
            <v>155156.4</v>
          </cell>
          <cell r="N742" t="str">
            <v>OUI</v>
          </cell>
          <cell r="O742" t="str">
            <v>Sénégal</v>
          </cell>
          <cell r="P742">
            <v>44334</v>
          </cell>
          <cell r="Q742">
            <v>0</v>
          </cell>
          <cell r="R742">
            <v>110040</v>
          </cell>
          <cell r="S742">
            <v>0</v>
          </cell>
          <cell r="T742">
            <v>0</v>
          </cell>
          <cell r="U742">
            <v>110040</v>
          </cell>
          <cell r="V742" t="str">
            <v>OUI</v>
          </cell>
          <cell r="W742">
            <v>0</v>
          </cell>
          <cell r="X742">
            <v>155156.4</v>
          </cell>
          <cell r="Y742">
            <v>0</v>
          </cell>
          <cell r="Z742">
            <v>0</v>
          </cell>
          <cell r="AA742">
            <v>0</v>
          </cell>
          <cell r="AB742">
            <v>1.41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1.41</v>
          </cell>
          <cell r="AJ742">
            <v>0</v>
          </cell>
          <cell r="AK742">
            <v>0</v>
          </cell>
          <cell r="AL742">
            <v>0</v>
          </cell>
          <cell r="AM742" t="str">
            <v>20% S -80% F</v>
          </cell>
          <cell r="AN742">
            <v>0</v>
          </cell>
          <cell r="AO742">
            <v>0</v>
          </cell>
        </row>
        <row r="743">
          <cell r="D743" t="str">
            <v>FAE-21-00138</v>
          </cell>
          <cell r="E743" t="str">
            <v>138</v>
          </cell>
          <cell r="F743">
            <v>44333</v>
          </cell>
          <cell r="G743">
            <v>2021</v>
          </cell>
          <cell r="H743" t="str">
            <v>CE2149</v>
          </cell>
          <cell r="I743" t="str">
            <v>DAVIS TRADING CO LTD</v>
          </cell>
          <cell r="J743" t="str">
            <v>USD</v>
          </cell>
          <cell r="K743">
            <v>69433.941000000006</v>
          </cell>
          <cell r="L743">
            <v>2.7197</v>
          </cell>
          <cell r="M743">
            <v>25530</v>
          </cell>
          <cell r="N743" t="str">
            <v>OUI</v>
          </cell>
          <cell r="O743" t="str">
            <v>New Zealand</v>
          </cell>
          <cell r="P743">
            <v>44341</v>
          </cell>
          <cell r="Q743">
            <v>0</v>
          </cell>
          <cell r="R743">
            <v>21000</v>
          </cell>
          <cell r="S743">
            <v>0</v>
          </cell>
          <cell r="T743">
            <v>0</v>
          </cell>
          <cell r="U743">
            <v>21000</v>
          </cell>
          <cell r="V743" t="str">
            <v>NON</v>
          </cell>
          <cell r="W743">
            <v>0</v>
          </cell>
          <cell r="X743">
            <v>69433.941000000021</v>
          </cell>
          <cell r="Y743">
            <v>0</v>
          </cell>
          <cell r="Z743">
            <v>0</v>
          </cell>
          <cell r="AA743">
            <v>0</v>
          </cell>
          <cell r="AB743">
            <v>3.3063781428571439</v>
          </cell>
          <cell r="AC743">
            <v>0</v>
          </cell>
          <cell r="AD743">
            <v>0</v>
          </cell>
          <cell r="AE743">
            <v>0</v>
          </cell>
          <cell r="AF743">
            <v>1515.77</v>
          </cell>
          <cell r="AG743">
            <v>7.2179523809523805E-2</v>
          </cell>
          <cell r="AH743">
            <v>0</v>
          </cell>
          <cell r="AI743">
            <v>3.23419861904762</v>
          </cell>
          <cell r="AJ743">
            <v>0</v>
          </cell>
          <cell r="AK743">
            <v>0</v>
          </cell>
          <cell r="AL743">
            <v>0</v>
          </cell>
          <cell r="AM743">
            <v>1</v>
          </cell>
          <cell r="AN743">
            <v>0</v>
          </cell>
          <cell r="AO743">
            <v>0</v>
          </cell>
        </row>
        <row r="744">
          <cell r="D744" t="str">
            <v>FAE-21-00139</v>
          </cell>
          <cell r="E744" t="str">
            <v>139</v>
          </cell>
          <cell r="F744">
            <v>44333</v>
          </cell>
          <cell r="G744">
            <v>2021</v>
          </cell>
          <cell r="H744" t="str">
            <v>CE2165</v>
          </cell>
          <cell r="I744" t="str">
            <v>ANGSTREM TRADING</v>
          </cell>
          <cell r="J744" t="str">
            <v>USD</v>
          </cell>
          <cell r="K744">
            <v>82788.320000000007</v>
          </cell>
          <cell r="L744">
            <v>2.7233000000000001</v>
          </cell>
          <cell r="M744">
            <v>30400</v>
          </cell>
          <cell r="N744" t="str">
            <v>OUI</v>
          </cell>
          <cell r="O744" t="str">
            <v>Russie</v>
          </cell>
          <cell r="P744">
            <v>44343</v>
          </cell>
          <cell r="Q744">
            <v>40000</v>
          </cell>
          <cell r="R744">
            <v>0</v>
          </cell>
          <cell r="S744">
            <v>0</v>
          </cell>
          <cell r="T744">
            <v>0</v>
          </cell>
          <cell r="U744">
            <v>40000</v>
          </cell>
          <cell r="V744" t="str">
            <v>OUI</v>
          </cell>
          <cell r="W744">
            <v>82788.320000000007</v>
          </cell>
          <cell r="X744">
            <v>0</v>
          </cell>
          <cell r="Y744">
            <v>0</v>
          </cell>
          <cell r="Z744">
            <v>0</v>
          </cell>
          <cell r="AA744">
            <v>2.0697080000000003</v>
          </cell>
          <cell r="AB744">
            <v>0</v>
          </cell>
          <cell r="AC744">
            <v>0</v>
          </cell>
          <cell r="AD744">
            <v>0</v>
          </cell>
          <cell r="AE744">
            <v>1716.8724999999999</v>
          </cell>
          <cell r="AF744">
            <v>9464.35</v>
          </cell>
          <cell r="AG744">
            <v>0.23660875000000001</v>
          </cell>
          <cell r="AH744">
            <v>1.8330992500000003</v>
          </cell>
          <cell r="AI744">
            <v>0</v>
          </cell>
          <cell r="AJ744">
            <v>0</v>
          </cell>
          <cell r="AK744">
            <v>0</v>
          </cell>
          <cell r="AL744">
            <v>1</v>
          </cell>
          <cell r="AM744">
            <v>0</v>
          </cell>
          <cell r="AN744">
            <v>0</v>
          </cell>
          <cell r="AO744">
            <v>0</v>
          </cell>
        </row>
        <row r="745">
          <cell r="D745" t="str">
            <v>FAE-21-00140</v>
          </cell>
          <cell r="E745" t="str">
            <v>140</v>
          </cell>
          <cell r="F745">
            <v>44333</v>
          </cell>
          <cell r="G745">
            <v>2021</v>
          </cell>
          <cell r="H745" t="str">
            <v>CE2001</v>
          </cell>
          <cell r="I745" t="str">
            <v>STE DE COMMERCE INTERNATIONAL</v>
          </cell>
          <cell r="J745" t="str">
            <v>TND</v>
          </cell>
          <cell r="K745">
            <v>211144.32000000001</v>
          </cell>
          <cell r="L745">
            <v>1</v>
          </cell>
          <cell r="M745">
            <v>211144.32000000001</v>
          </cell>
          <cell r="N745" t="str">
            <v>OUI</v>
          </cell>
          <cell r="O745" t="str">
            <v>Togo</v>
          </cell>
          <cell r="P745">
            <v>44343</v>
          </cell>
          <cell r="Q745">
            <v>123624</v>
          </cell>
          <cell r="R745">
            <v>0</v>
          </cell>
          <cell r="S745">
            <v>0</v>
          </cell>
          <cell r="T745">
            <v>0</v>
          </cell>
          <cell r="U745">
            <v>123624</v>
          </cell>
          <cell r="V745" t="str">
            <v>OUI</v>
          </cell>
          <cell r="W745">
            <v>211144.32000000001</v>
          </cell>
          <cell r="X745">
            <v>0</v>
          </cell>
          <cell r="Y745">
            <v>0</v>
          </cell>
          <cell r="Z745">
            <v>0</v>
          </cell>
          <cell r="AA745">
            <v>1.7079557367501457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1.7079557367501457</v>
          </cell>
          <cell r="AI745">
            <v>0</v>
          </cell>
          <cell r="AJ745">
            <v>0</v>
          </cell>
          <cell r="AK745">
            <v>0</v>
          </cell>
          <cell r="AL745">
            <v>1</v>
          </cell>
          <cell r="AM745">
            <v>0</v>
          </cell>
          <cell r="AN745">
            <v>0</v>
          </cell>
          <cell r="AO745">
            <v>0</v>
          </cell>
        </row>
        <row r="746">
          <cell r="D746" t="str">
            <v>FAE-21-00141</v>
          </cell>
          <cell r="E746" t="str">
            <v>141</v>
          </cell>
          <cell r="F746">
            <v>44333</v>
          </cell>
          <cell r="G746">
            <v>2021</v>
          </cell>
          <cell r="H746" t="str">
            <v>CE2178</v>
          </cell>
          <cell r="I746" t="str">
            <v>ARCADIA</v>
          </cell>
          <cell r="J746" t="str">
            <v>TND</v>
          </cell>
          <cell r="K746">
            <v>73390</v>
          </cell>
          <cell r="L746">
            <v>1</v>
          </cell>
          <cell r="M746">
            <v>73390</v>
          </cell>
          <cell r="N746" t="str">
            <v>OUI</v>
          </cell>
          <cell r="O746" t="str">
            <v>Pologne</v>
          </cell>
          <cell r="P746">
            <v>44342</v>
          </cell>
          <cell r="Q746">
            <v>0</v>
          </cell>
          <cell r="R746">
            <v>41000</v>
          </cell>
          <cell r="S746">
            <v>0</v>
          </cell>
          <cell r="T746">
            <v>0</v>
          </cell>
          <cell r="U746">
            <v>41000</v>
          </cell>
          <cell r="V746" t="str">
            <v>OUI</v>
          </cell>
          <cell r="W746">
            <v>0</v>
          </cell>
          <cell r="X746">
            <v>73390</v>
          </cell>
          <cell r="Y746">
            <v>0</v>
          </cell>
          <cell r="Z746">
            <v>0</v>
          </cell>
          <cell r="AA746">
            <v>0</v>
          </cell>
          <cell r="AB746">
            <v>1.79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1.79</v>
          </cell>
          <cell r="AJ746">
            <v>0</v>
          </cell>
          <cell r="AK746">
            <v>0</v>
          </cell>
          <cell r="AL746">
            <v>0</v>
          </cell>
          <cell r="AM746">
            <v>1</v>
          </cell>
          <cell r="AN746">
            <v>0</v>
          </cell>
          <cell r="AO746">
            <v>0</v>
          </cell>
        </row>
        <row r="747">
          <cell r="D747" t="str">
            <v>FAE-21-00142</v>
          </cell>
          <cell r="E747" t="str">
            <v>142</v>
          </cell>
          <cell r="F747">
            <v>44334</v>
          </cell>
          <cell r="G747">
            <v>2021</v>
          </cell>
          <cell r="H747" t="str">
            <v>CE2168</v>
          </cell>
          <cell r="I747" t="str">
            <v>STE OMEGA TRADING</v>
          </cell>
          <cell r="J747" t="str">
            <v>TND</v>
          </cell>
          <cell r="K747">
            <v>378000</v>
          </cell>
          <cell r="L747">
            <v>1</v>
          </cell>
          <cell r="M747">
            <v>378000</v>
          </cell>
          <cell r="N747" t="str">
            <v>OUI</v>
          </cell>
          <cell r="O747" t="str">
            <v>Niger</v>
          </cell>
          <cell r="P747">
            <v>44347</v>
          </cell>
          <cell r="Q747">
            <v>0</v>
          </cell>
          <cell r="R747">
            <v>0</v>
          </cell>
          <cell r="S747">
            <v>280000</v>
          </cell>
          <cell r="T747">
            <v>0</v>
          </cell>
          <cell r="U747">
            <v>280000</v>
          </cell>
          <cell r="V747" t="str">
            <v>OUI</v>
          </cell>
          <cell r="W747">
            <v>0</v>
          </cell>
          <cell r="X747">
            <v>0</v>
          </cell>
          <cell r="Y747">
            <v>378000</v>
          </cell>
          <cell r="Z747">
            <v>0</v>
          </cell>
          <cell r="AA747">
            <v>0</v>
          </cell>
          <cell r="AB747">
            <v>0</v>
          </cell>
          <cell r="AC747">
            <v>1.35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1.35</v>
          </cell>
          <cell r="AK747">
            <v>0</v>
          </cell>
          <cell r="AL747">
            <v>0</v>
          </cell>
          <cell r="AM747">
            <v>0</v>
          </cell>
          <cell r="AN747" t="str">
            <v>20% S -80% F</v>
          </cell>
          <cell r="AO747">
            <v>0</v>
          </cell>
        </row>
        <row r="748">
          <cell r="D748" t="str">
            <v>FAE-21-00143</v>
          </cell>
          <cell r="E748" t="str">
            <v>143</v>
          </cell>
          <cell r="F748">
            <v>44334</v>
          </cell>
          <cell r="G748">
            <v>2021</v>
          </cell>
          <cell r="H748" t="str">
            <v>CE2017</v>
          </cell>
          <cell r="I748" t="str">
            <v>SAHEL INTERNATIONAL TRADE</v>
          </cell>
          <cell r="J748" t="str">
            <v>TND</v>
          </cell>
          <cell r="K748">
            <v>73008</v>
          </cell>
          <cell r="L748">
            <v>1</v>
          </cell>
          <cell r="M748">
            <v>73008</v>
          </cell>
          <cell r="N748" t="str">
            <v>OUI</v>
          </cell>
          <cell r="O748" t="str">
            <v>Togo</v>
          </cell>
          <cell r="P748">
            <v>44343</v>
          </cell>
          <cell r="Q748">
            <v>43200</v>
          </cell>
          <cell r="R748">
            <v>0</v>
          </cell>
          <cell r="S748">
            <v>0</v>
          </cell>
          <cell r="T748">
            <v>0</v>
          </cell>
          <cell r="U748">
            <v>43200</v>
          </cell>
          <cell r="V748" t="str">
            <v>OUI</v>
          </cell>
          <cell r="W748">
            <v>73008</v>
          </cell>
          <cell r="X748">
            <v>0</v>
          </cell>
          <cell r="Y748">
            <v>0</v>
          </cell>
          <cell r="Z748">
            <v>0</v>
          </cell>
          <cell r="AA748">
            <v>1.69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1.69</v>
          </cell>
          <cell r="AI748">
            <v>0</v>
          </cell>
          <cell r="AJ748">
            <v>0</v>
          </cell>
          <cell r="AK748">
            <v>0</v>
          </cell>
          <cell r="AL748">
            <v>1</v>
          </cell>
          <cell r="AM748">
            <v>0</v>
          </cell>
          <cell r="AN748">
            <v>0</v>
          </cell>
          <cell r="AO748">
            <v>0</v>
          </cell>
        </row>
        <row r="749">
          <cell r="D749" t="str">
            <v>FAE-21-00144</v>
          </cell>
          <cell r="E749" t="str">
            <v>144</v>
          </cell>
          <cell r="F749">
            <v>44334</v>
          </cell>
          <cell r="G749">
            <v>2021</v>
          </cell>
          <cell r="H749" t="str">
            <v>CE2178</v>
          </cell>
          <cell r="I749" t="str">
            <v>ARCADIA</v>
          </cell>
          <cell r="J749" t="str">
            <v>TND</v>
          </cell>
          <cell r="K749">
            <v>35200</v>
          </cell>
          <cell r="L749">
            <v>1</v>
          </cell>
          <cell r="M749">
            <v>35200</v>
          </cell>
          <cell r="N749" t="str">
            <v>OUI</v>
          </cell>
          <cell r="O749" t="str">
            <v>Angleterre</v>
          </cell>
          <cell r="P749">
            <v>44342</v>
          </cell>
          <cell r="Q749">
            <v>0</v>
          </cell>
          <cell r="R749">
            <v>20000</v>
          </cell>
          <cell r="S749">
            <v>0</v>
          </cell>
          <cell r="T749">
            <v>0</v>
          </cell>
          <cell r="U749">
            <v>20000</v>
          </cell>
          <cell r="V749" t="str">
            <v>OUI</v>
          </cell>
          <cell r="W749">
            <v>0</v>
          </cell>
          <cell r="X749">
            <v>35200</v>
          </cell>
          <cell r="Y749">
            <v>0</v>
          </cell>
          <cell r="Z749">
            <v>0</v>
          </cell>
          <cell r="AA749">
            <v>0</v>
          </cell>
          <cell r="AB749">
            <v>1.76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1.76</v>
          </cell>
          <cell r="AJ749">
            <v>0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</row>
        <row r="750">
          <cell r="D750" t="str">
            <v>FAE-21-00145</v>
          </cell>
          <cell r="E750" t="str">
            <v>145</v>
          </cell>
          <cell r="F750">
            <v>44335</v>
          </cell>
          <cell r="G750">
            <v>2021</v>
          </cell>
          <cell r="H750" t="str">
            <v>CE2137</v>
          </cell>
          <cell r="I750" t="str">
            <v>TUNISIAN AFRICAN BUSINESS</v>
          </cell>
          <cell r="J750" t="str">
            <v>TND</v>
          </cell>
          <cell r="K750">
            <v>186187.68</v>
          </cell>
          <cell r="L750">
            <v>1</v>
          </cell>
          <cell r="M750">
            <v>186187.68</v>
          </cell>
          <cell r="N750" t="str">
            <v>OUI</v>
          </cell>
          <cell r="O750" t="str">
            <v>Sénégal</v>
          </cell>
          <cell r="P750" t="str">
            <v>31/05/2021 &amp; 01/06/2021</v>
          </cell>
          <cell r="Q750">
            <v>0</v>
          </cell>
          <cell r="R750">
            <v>132049</v>
          </cell>
          <cell r="S750">
            <v>0</v>
          </cell>
          <cell r="T750">
            <v>0</v>
          </cell>
          <cell r="U750">
            <v>132049</v>
          </cell>
          <cell r="V750" t="str">
            <v>OUI</v>
          </cell>
          <cell r="W750">
            <v>0</v>
          </cell>
          <cell r="X750">
            <v>186187.68</v>
          </cell>
          <cell r="Y750">
            <v>0</v>
          </cell>
          <cell r="Z750">
            <v>0</v>
          </cell>
          <cell r="AA750">
            <v>0</v>
          </cell>
          <cell r="AB750">
            <v>1.409989322145567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1.409989322145567</v>
          </cell>
          <cell r="AJ750">
            <v>0</v>
          </cell>
          <cell r="AK750">
            <v>0</v>
          </cell>
          <cell r="AL750">
            <v>0</v>
          </cell>
          <cell r="AM750" t="str">
            <v>40% S - 60% F</v>
          </cell>
          <cell r="AN750">
            <v>0</v>
          </cell>
          <cell r="AO750">
            <v>0</v>
          </cell>
        </row>
        <row r="751">
          <cell r="D751" t="str">
            <v>FAE-21-00146</v>
          </cell>
          <cell r="E751" t="str">
            <v>146</v>
          </cell>
          <cell r="F751">
            <v>44334</v>
          </cell>
          <cell r="G751">
            <v>2021</v>
          </cell>
          <cell r="H751" t="str">
            <v>CE2137</v>
          </cell>
          <cell r="I751" t="str">
            <v>TUNISIAN AFRICAN BUSINESS</v>
          </cell>
          <cell r="J751" t="str">
            <v>TND</v>
          </cell>
          <cell r="K751">
            <v>184600</v>
          </cell>
          <cell r="L751">
            <v>1</v>
          </cell>
          <cell r="M751">
            <v>184600</v>
          </cell>
          <cell r="N751" t="str">
            <v>OUI</v>
          </cell>
          <cell r="O751" t="str">
            <v>Sénégal</v>
          </cell>
          <cell r="P751">
            <v>44340</v>
          </cell>
          <cell r="Q751">
            <v>0</v>
          </cell>
          <cell r="R751">
            <v>0</v>
          </cell>
          <cell r="S751">
            <v>130000</v>
          </cell>
          <cell r="T751">
            <v>0</v>
          </cell>
          <cell r="U751">
            <v>130000</v>
          </cell>
          <cell r="V751" t="str">
            <v>OUI</v>
          </cell>
          <cell r="W751">
            <v>0</v>
          </cell>
          <cell r="X751">
            <v>0</v>
          </cell>
          <cell r="Y751">
            <v>184600</v>
          </cell>
          <cell r="Z751">
            <v>0</v>
          </cell>
          <cell r="AA751">
            <v>0</v>
          </cell>
          <cell r="AB751">
            <v>0</v>
          </cell>
          <cell r="AC751">
            <v>1.42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1.42</v>
          </cell>
          <cell r="AK751">
            <v>0</v>
          </cell>
          <cell r="AL751">
            <v>0</v>
          </cell>
          <cell r="AM751">
            <v>0</v>
          </cell>
          <cell r="AN751" t="str">
            <v>40% S - 60% F</v>
          </cell>
          <cell r="AO751">
            <v>0</v>
          </cell>
        </row>
        <row r="752">
          <cell r="D752" t="str">
            <v>FAE-21-00147</v>
          </cell>
          <cell r="E752" t="str">
            <v>147</v>
          </cell>
          <cell r="F752">
            <v>44334</v>
          </cell>
          <cell r="G752">
            <v>2021</v>
          </cell>
          <cell r="H752" t="str">
            <v>CE2017</v>
          </cell>
          <cell r="I752" t="str">
            <v>SAHEL INTERNATIONAL TRADE</v>
          </cell>
          <cell r="J752" t="str">
            <v>TND</v>
          </cell>
          <cell r="K752">
            <v>397280</v>
          </cell>
          <cell r="L752">
            <v>1</v>
          </cell>
          <cell r="M752">
            <v>397280</v>
          </cell>
          <cell r="N752" t="str">
            <v>OUI</v>
          </cell>
          <cell r="O752" t="str">
            <v>Niger</v>
          </cell>
          <cell r="P752">
            <v>44343</v>
          </cell>
          <cell r="Q752">
            <v>0</v>
          </cell>
          <cell r="R752">
            <v>305600</v>
          </cell>
          <cell r="S752">
            <v>0</v>
          </cell>
          <cell r="T752">
            <v>0</v>
          </cell>
          <cell r="U752">
            <v>305600</v>
          </cell>
          <cell r="V752" t="str">
            <v>OUI</v>
          </cell>
          <cell r="W752">
            <v>0</v>
          </cell>
          <cell r="X752">
            <v>397280</v>
          </cell>
          <cell r="Y752">
            <v>0</v>
          </cell>
          <cell r="Z752">
            <v>0</v>
          </cell>
          <cell r="AA752">
            <v>0</v>
          </cell>
          <cell r="AB752">
            <v>1.3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1.3</v>
          </cell>
          <cell r="AJ752">
            <v>0</v>
          </cell>
          <cell r="AK752">
            <v>0</v>
          </cell>
          <cell r="AL752">
            <v>0</v>
          </cell>
          <cell r="AM752" t="str">
            <v>20% S -80% F</v>
          </cell>
          <cell r="AN752">
            <v>0</v>
          </cell>
          <cell r="AO752">
            <v>0</v>
          </cell>
        </row>
        <row r="753">
          <cell r="D753" t="str">
            <v>FAE-21-00148</v>
          </cell>
          <cell r="E753" t="str">
            <v>148</v>
          </cell>
          <cell r="F753">
            <v>44334</v>
          </cell>
          <cell r="G753">
            <v>2021</v>
          </cell>
          <cell r="H753" t="str">
            <v>CE2178</v>
          </cell>
          <cell r="I753" t="str">
            <v>ARCADIA</v>
          </cell>
          <cell r="J753" t="str">
            <v>TND</v>
          </cell>
          <cell r="K753">
            <v>38249.046000000002</v>
          </cell>
          <cell r="L753">
            <v>1</v>
          </cell>
          <cell r="M753">
            <v>38249.046000000002</v>
          </cell>
          <cell r="N753" t="str">
            <v>OUI</v>
          </cell>
          <cell r="O753" t="str">
            <v>USA</v>
          </cell>
          <cell r="P753">
            <v>44363</v>
          </cell>
          <cell r="Q753">
            <v>0</v>
          </cell>
          <cell r="R753">
            <v>10078.799999999999</v>
          </cell>
          <cell r="S753">
            <v>0</v>
          </cell>
          <cell r="T753">
            <v>10078.799999999999</v>
          </cell>
          <cell r="U753">
            <v>20157.599999999999</v>
          </cell>
          <cell r="V753" t="str">
            <v>OUI</v>
          </cell>
          <cell r="W753">
            <v>0</v>
          </cell>
          <cell r="X753">
            <v>0</v>
          </cell>
          <cell r="Y753">
            <v>18444.203999999998</v>
          </cell>
          <cell r="Z753">
            <v>19804.842000000001</v>
          </cell>
          <cell r="AA753">
            <v>0</v>
          </cell>
          <cell r="AB753">
            <v>0</v>
          </cell>
          <cell r="AC753">
            <v>0</v>
          </cell>
          <cell r="AD753">
            <v>1.9650000000000003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1.9650000000000003</v>
          </cell>
          <cell r="AL753">
            <v>0</v>
          </cell>
          <cell r="AM753">
            <v>1</v>
          </cell>
          <cell r="AN753">
            <v>0</v>
          </cell>
          <cell r="AO753">
            <v>1</v>
          </cell>
        </row>
        <row r="754">
          <cell r="D754" t="str">
            <v>FAE-21-00149</v>
          </cell>
          <cell r="E754" t="str">
            <v>149</v>
          </cell>
          <cell r="F754">
            <v>44338</v>
          </cell>
          <cell r="G754">
            <v>2021</v>
          </cell>
          <cell r="H754" t="str">
            <v>CE2236</v>
          </cell>
          <cell r="I754" t="str">
            <v>ALATHEER ALZAHER COMPANY FOR</v>
          </cell>
          <cell r="J754" t="str">
            <v>USD</v>
          </cell>
          <cell r="K754">
            <v>582473.42617600004</v>
          </cell>
          <cell r="L754">
            <v>2.7176</v>
          </cell>
          <cell r="M754">
            <v>214333.76</v>
          </cell>
          <cell r="N754" t="str">
            <v>OUI</v>
          </cell>
          <cell r="O754" t="str">
            <v>Libye</v>
          </cell>
          <cell r="P754">
            <v>44345</v>
          </cell>
          <cell r="Q754">
            <v>0</v>
          </cell>
          <cell r="R754">
            <v>259200</v>
          </cell>
          <cell r="S754">
            <v>48000</v>
          </cell>
          <cell r="T754">
            <v>0</v>
          </cell>
          <cell r="U754">
            <v>307200</v>
          </cell>
          <cell r="V754" t="str">
            <v>NON</v>
          </cell>
          <cell r="W754">
            <v>0</v>
          </cell>
          <cell r="X754">
            <v>491461.95333599992</v>
          </cell>
          <cell r="Y754">
            <v>91011.472840000002</v>
          </cell>
          <cell r="Z754">
            <v>0</v>
          </cell>
          <cell r="AA754">
            <v>0</v>
          </cell>
          <cell r="AB754">
            <v>1.896072350833333</v>
          </cell>
          <cell r="AC754">
            <v>1.8960723508333335</v>
          </cell>
          <cell r="AD754">
            <v>0</v>
          </cell>
          <cell r="AE754">
            <v>14951.86</v>
          </cell>
          <cell r="AF754">
            <v>42260.601999999999</v>
          </cell>
          <cell r="AG754">
            <v>0.13756706380208333</v>
          </cell>
          <cell r="AH754">
            <v>0</v>
          </cell>
          <cell r="AI754">
            <v>1.7585052870312496</v>
          </cell>
          <cell r="AJ754">
            <v>1.7585052870312501</v>
          </cell>
          <cell r="AK754">
            <v>0</v>
          </cell>
          <cell r="AL754">
            <v>0</v>
          </cell>
          <cell r="AM754" t="str">
            <v>60% S - 40% F</v>
          </cell>
          <cell r="AN754" t="str">
            <v>60% S - 40% F</v>
          </cell>
          <cell r="AO754">
            <v>0</v>
          </cell>
        </row>
        <row r="755">
          <cell r="D755" t="str">
            <v>FAE-21-00150</v>
          </cell>
          <cell r="E755" t="str">
            <v>150</v>
          </cell>
          <cell r="F755">
            <v>44341</v>
          </cell>
          <cell r="G755">
            <v>2021</v>
          </cell>
          <cell r="H755" t="str">
            <v>CE2154</v>
          </cell>
          <cell r="I755" t="str">
            <v>SODIFRAM SAS</v>
          </cell>
          <cell r="J755" t="str">
            <v>EUR</v>
          </cell>
          <cell r="K755">
            <v>63739.599532</v>
          </cell>
          <cell r="L755">
            <v>3.3047</v>
          </cell>
          <cell r="M755">
            <v>19287.560000000001</v>
          </cell>
          <cell r="N755" t="str">
            <v>MQ</v>
          </cell>
          <cell r="O755" t="str">
            <v>Mayotte</v>
          </cell>
          <cell r="P755">
            <v>44376</v>
          </cell>
          <cell r="Q755">
            <v>0</v>
          </cell>
          <cell r="R755">
            <v>18792</v>
          </cell>
          <cell r="S755">
            <v>8544</v>
          </cell>
          <cell r="T755">
            <v>0</v>
          </cell>
          <cell r="U755">
            <v>27336</v>
          </cell>
          <cell r="V755" t="str">
            <v>NON</v>
          </cell>
          <cell r="W755">
            <v>0</v>
          </cell>
          <cell r="X755">
            <v>43940.15430988236</v>
          </cell>
          <cell r="Y755">
            <v>19799.445222117647</v>
          </cell>
          <cell r="Z755">
            <v>0</v>
          </cell>
          <cell r="AB755">
            <v>2.3382372450980395</v>
          </cell>
          <cell r="AC755">
            <v>2.3173507984688255</v>
          </cell>
          <cell r="AE755">
            <v>4128.88</v>
          </cell>
          <cell r="AF755">
            <v>11882.88</v>
          </cell>
          <cell r="AG755">
            <v>0.43469710272168566</v>
          </cell>
          <cell r="AI755">
            <v>1.9035401423763538</v>
          </cell>
          <cell r="AJ755">
            <v>1.8826536957471398</v>
          </cell>
          <cell r="AL755">
            <v>0</v>
          </cell>
          <cell r="AM755">
            <v>1</v>
          </cell>
          <cell r="AN755">
            <v>1</v>
          </cell>
          <cell r="AO755">
            <v>0</v>
          </cell>
        </row>
        <row r="756">
          <cell r="D756" t="str">
            <v>FAE-21-00151</v>
          </cell>
          <cell r="E756" t="str">
            <v>151</v>
          </cell>
          <cell r="F756">
            <v>44350</v>
          </cell>
          <cell r="G756">
            <v>2021</v>
          </cell>
          <cell r="H756" t="str">
            <v>CE2017</v>
          </cell>
          <cell r="I756" t="str">
            <v>SAHEL INTERNATIONAL TRADE</v>
          </cell>
          <cell r="J756" t="str">
            <v>TND</v>
          </cell>
          <cell r="K756">
            <v>67200</v>
          </cell>
          <cell r="L756">
            <v>1</v>
          </cell>
          <cell r="M756">
            <v>67200</v>
          </cell>
          <cell r="N756" t="str">
            <v>OUI</v>
          </cell>
          <cell r="O756" t="str">
            <v>Sénégal</v>
          </cell>
          <cell r="P756">
            <v>44355</v>
          </cell>
          <cell r="Q756">
            <v>38400</v>
          </cell>
          <cell r="R756">
            <v>0</v>
          </cell>
          <cell r="S756">
            <v>0</v>
          </cell>
          <cell r="T756">
            <v>0</v>
          </cell>
          <cell r="U756">
            <v>38400</v>
          </cell>
          <cell r="V756" t="str">
            <v>OUI</v>
          </cell>
          <cell r="W756">
            <v>67200</v>
          </cell>
          <cell r="X756">
            <v>0</v>
          </cell>
          <cell r="Y756">
            <v>0</v>
          </cell>
          <cell r="Z756">
            <v>0</v>
          </cell>
          <cell r="AA756">
            <v>1.75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1.75</v>
          </cell>
          <cell r="AI756">
            <v>0</v>
          </cell>
          <cell r="AJ756">
            <v>0</v>
          </cell>
          <cell r="AK756">
            <v>0</v>
          </cell>
          <cell r="AL756">
            <v>1</v>
          </cell>
          <cell r="AM756">
            <v>0</v>
          </cell>
          <cell r="AN756">
            <v>0</v>
          </cell>
          <cell r="AO756">
            <v>0</v>
          </cell>
        </row>
        <row r="757">
          <cell r="D757" t="str">
            <v>FAE-21-00152</v>
          </cell>
          <cell r="E757" t="str">
            <v>152</v>
          </cell>
          <cell r="F757">
            <v>44350</v>
          </cell>
          <cell r="G757">
            <v>2021</v>
          </cell>
          <cell r="H757" t="str">
            <v>CE2017</v>
          </cell>
          <cell r="I757" t="str">
            <v>SAHEL INTERNATIONAL TRADE</v>
          </cell>
          <cell r="J757" t="str">
            <v>TND</v>
          </cell>
          <cell r="K757">
            <v>36312.5</v>
          </cell>
          <cell r="L757">
            <v>1</v>
          </cell>
          <cell r="M757">
            <v>36312.5</v>
          </cell>
          <cell r="N757" t="str">
            <v>OUI</v>
          </cell>
          <cell r="O757" t="str">
            <v>Cote d'ivoire</v>
          </cell>
          <cell r="P757">
            <v>44355</v>
          </cell>
          <cell r="Q757">
            <v>20750</v>
          </cell>
          <cell r="R757">
            <v>0</v>
          </cell>
          <cell r="S757">
            <v>0</v>
          </cell>
          <cell r="T757">
            <v>0</v>
          </cell>
          <cell r="U757">
            <v>20750</v>
          </cell>
          <cell r="V757" t="str">
            <v>OUI</v>
          </cell>
          <cell r="W757">
            <v>36312.5</v>
          </cell>
          <cell r="X757">
            <v>0</v>
          </cell>
          <cell r="Y757">
            <v>0</v>
          </cell>
          <cell r="Z757">
            <v>0</v>
          </cell>
          <cell r="AA757">
            <v>1.75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1.75</v>
          </cell>
          <cell r="AI757">
            <v>0</v>
          </cell>
          <cell r="AJ757">
            <v>0</v>
          </cell>
          <cell r="AK757">
            <v>0</v>
          </cell>
          <cell r="AL757">
            <v>1</v>
          </cell>
          <cell r="AM757">
            <v>0</v>
          </cell>
          <cell r="AN757">
            <v>0</v>
          </cell>
          <cell r="AO757">
            <v>0</v>
          </cell>
        </row>
        <row r="758">
          <cell r="D758" t="str">
            <v>FAE-21-00153</v>
          </cell>
          <cell r="E758" t="str">
            <v>153</v>
          </cell>
          <cell r="F758">
            <v>44352</v>
          </cell>
          <cell r="G758">
            <v>2021</v>
          </cell>
          <cell r="H758" t="str">
            <v>CE2017</v>
          </cell>
          <cell r="I758" t="str">
            <v>SAHEL INTERNATIONAL TRADE</v>
          </cell>
          <cell r="J758" t="str">
            <v>TND</v>
          </cell>
          <cell r="K758">
            <v>36504</v>
          </cell>
          <cell r="L758">
            <v>1</v>
          </cell>
          <cell r="M758">
            <v>36504</v>
          </cell>
          <cell r="N758" t="str">
            <v>OUI</v>
          </cell>
          <cell r="O758" t="str">
            <v>Togo</v>
          </cell>
          <cell r="P758">
            <v>44361</v>
          </cell>
          <cell r="Q758">
            <v>21600</v>
          </cell>
          <cell r="R758">
            <v>0</v>
          </cell>
          <cell r="S758">
            <v>0</v>
          </cell>
          <cell r="T758">
            <v>0</v>
          </cell>
          <cell r="U758">
            <v>21600</v>
          </cell>
          <cell r="V758" t="str">
            <v>OUI</v>
          </cell>
          <cell r="W758">
            <v>36504</v>
          </cell>
          <cell r="X758">
            <v>0</v>
          </cell>
          <cell r="Y758">
            <v>0</v>
          </cell>
          <cell r="Z758">
            <v>0</v>
          </cell>
          <cell r="AA758">
            <v>1.69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1.69</v>
          </cell>
          <cell r="AI758">
            <v>0</v>
          </cell>
          <cell r="AJ758">
            <v>0</v>
          </cell>
          <cell r="AK758">
            <v>0</v>
          </cell>
          <cell r="AL758">
            <v>1</v>
          </cell>
          <cell r="AM758">
            <v>0</v>
          </cell>
          <cell r="AN758">
            <v>0</v>
          </cell>
          <cell r="AO758">
            <v>0</v>
          </cell>
        </row>
        <row r="759">
          <cell r="D759" t="str">
            <v>FAE-21-00154</v>
          </cell>
          <cell r="E759" t="str">
            <v>154</v>
          </cell>
          <cell r="F759">
            <v>44351</v>
          </cell>
          <cell r="G759">
            <v>2021</v>
          </cell>
          <cell r="H759" t="str">
            <v>CE2017</v>
          </cell>
          <cell r="I759" t="str">
            <v>SAHEL INTERNATIONAL TRADE</v>
          </cell>
          <cell r="J759" t="str">
            <v>TND</v>
          </cell>
          <cell r="K759">
            <v>33984</v>
          </cell>
          <cell r="L759">
            <v>1</v>
          </cell>
          <cell r="M759">
            <v>33984</v>
          </cell>
          <cell r="N759" t="str">
            <v>OUI</v>
          </cell>
          <cell r="O759" t="str">
            <v>Burkina Faso</v>
          </cell>
          <cell r="P759">
            <v>44371</v>
          </cell>
          <cell r="Q759">
            <v>19200</v>
          </cell>
          <cell r="R759">
            <v>0</v>
          </cell>
          <cell r="S759">
            <v>0</v>
          </cell>
          <cell r="T759">
            <v>0</v>
          </cell>
          <cell r="U759">
            <v>19200</v>
          </cell>
          <cell r="V759" t="str">
            <v>OUI</v>
          </cell>
          <cell r="W759">
            <v>33984</v>
          </cell>
          <cell r="X759">
            <v>0</v>
          </cell>
          <cell r="Y759">
            <v>0</v>
          </cell>
          <cell r="Z759">
            <v>0</v>
          </cell>
          <cell r="AA759">
            <v>1.77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1.77</v>
          </cell>
          <cell r="AI759">
            <v>0</v>
          </cell>
          <cell r="AJ759">
            <v>0</v>
          </cell>
          <cell r="AK759">
            <v>0</v>
          </cell>
          <cell r="AL759">
            <v>1</v>
          </cell>
          <cell r="AM759">
            <v>0</v>
          </cell>
          <cell r="AN759">
            <v>0</v>
          </cell>
          <cell r="AO759">
            <v>0</v>
          </cell>
        </row>
        <row r="760">
          <cell r="D760" t="str">
            <v>FAE-21-00155</v>
          </cell>
          <cell r="E760" t="str">
            <v>155</v>
          </cell>
          <cell r="F760">
            <v>44351</v>
          </cell>
          <cell r="G760">
            <v>2021</v>
          </cell>
          <cell r="H760" t="str">
            <v>CE2178</v>
          </cell>
          <cell r="I760" t="str">
            <v>ARCADIA</v>
          </cell>
          <cell r="J760" t="str">
            <v>TND</v>
          </cell>
          <cell r="K760">
            <v>35800</v>
          </cell>
          <cell r="L760">
            <v>1</v>
          </cell>
          <cell r="M760">
            <v>35800</v>
          </cell>
          <cell r="N760" t="str">
            <v>OUI</v>
          </cell>
          <cell r="O760" t="str">
            <v>Angleterre</v>
          </cell>
          <cell r="P760">
            <v>44361</v>
          </cell>
          <cell r="Q760">
            <v>0</v>
          </cell>
          <cell r="R760">
            <v>20000</v>
          </cell>
          <cell r="S760">
            <v>0</v>
          </cell>
          <cell r="T760">
            <v>0</v>
          </cell>
          <cell r="U760">
            <v>20000</v>
          </cell>
          <cell r="V760" t="str">
            <v>OUI</v>
          </cell>
          <cell r="W760">
            <v>0</v>
          </cell>
          <cell r="X760">
            <v>35800</v>
          </cell>
          <cell r="Y760">
            <v>0</v>
          </cell>
          <cell r="Z760">
            <v>0</v>
          </cell>
          <cell r="AA760">
            <v>0</v>
          </cell>
          <cell r="AB760">
            <v>1.79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1.79</v>
          </cell>
          <cell r="AJ760">
            <v>0</v>
          </cell>
          <cell r="AK760">
            <v>0</v>
          </cell>
          <cell r="AL760">
            <v>0</v>
          </cell>
          <cell r="AM760">
            <v>1</v>
          </cell>
          <cell r="AN760">
            <v>0</v>
          </cell>
          <cell r="AO760">
            <v>0</v>
          </cell>
        </row>
        <row r="761">
          <cell r="D761" t="str">
            <v>FAE-21-00156</v>
          </cell>
          <cell r="E761" t="str">
            <v>156</v>
          </cell>
          <cell r="F761">
            <v>44351</v>
          </cell>
          <cell r="G761">
            <v>2021</v>
          </cell>
          <cell r="H761" t="str">
            <v>CE2001</v>
          </cell>
          <cell r="I761" t="str">
            <v>STE DE COMMERCE INTERNATIONAL</v>
          </cell>
          <cell r="J761" t="str">
            <v>TND</v>
          </cell>
          <cell r="K761">
            <v>170880</v>
          </cell>
          <cell r="L761">
            <v>1</v>
          </cell>
          <cell r="M761">
            <v>170880</v>
          </cell>
          <cell r="N761" t="str">
            <v>OUI</v>
          </cell>
          <cell r="O761" t="str">
            <v>Gambie</v>
          </cell>
          <cell r="P761">
            <v>44371</v>
          </cell>
          <cell r="Q761">
            <v>96000</v>
          </cell>
          <cell r="R761">
            <v>0</v>
          </cell>
          <cell r="S761">
            <v>0</v>
          </cell>
          <cell r="T761">
            <v>0</v>
          </cell>
          <cell r="U761">
            <v>96000</v>
          </cell>
          <cell r="V761" t="str">
            <v>OUI</v>
          </cell>
          <cell r="W761">
            <v>170880</v>
          </cell>
          <cell r="X761">
            <v>0</v>
          </cell>
          <cell r="Y761">
            <v>0</v>
          </cell>
          <cell r="Z761">
            <v>0</v>
          </cell>
          <cell r="AA761">
            <v>1.78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1.78</v>
          </cell>
          <cell r="AI761">
            <v>0</v>
          </cell>
          <cell r="AJ761">
            <v>0</v>
          </cell>
          <cell r="AK761">
            <v>0</v>
          </cell>
          <cell r="AL761">
            <v>1</v>
          </cell>
          <cell r="AM761">
            <v>0</v>
          </cell>
          <cell r="AN761">
            <v>0</v>
          </cell>
          <cell r="AO761">
            <v>0</v>
          </cell>
        </row>
        <row r="762">
          <cell r="D762" t="str">
            <v>FAE-21-00157</v>
          </cell>
          <cell r="E762" t="str">
            <v>157</v>
          </cell>
          <cell r="F762">
            <v>44351</v>
          </cell>
          <cell r="G762">
            <v>2021</v>
          </cell>
          <cell r="H762" t="str">
            <v>CE2001</v>
          </cell>
          <cell r="I762" t="str">
            <v>STE DE COMMERCE INTERNATIONAL</v>
          </cell>
          <cell r="J762" t="str">
            <v>TND</v>
          </cell>
          <cell r="K762">
            <v>168000</v>
          </cell>
          <cell r="L762">
            <v>1</v>
          </cell>
          <cell r="M762">
            <v>168000</v>
          </cell>
          <cell r="N762" t="str">
            <v>OUI</v>
          </cell>
          <cell r="O762" t="str">
            <v>Niger</v>
          </cell>
          <cell r="P762">
            <v>44359</v>
          </cell>
          <cell r="Q762">
            <v>0</v>
          </cell>
          <cell r="R762">
            <v>56000</v>
          </cell>
          <cell r="S762">
            <v>56000</v>
          </cell>
          <cell r="T762">
            <v>0</v>
          </cell>
          <cell r="U762">
            <v>112000</v>
          </cell>
          <cell r="V762" t="str">
            <v>OUI</v>
          </cell>
          <cell r="W762">
            <v>0</v>
          </cell>
          <cell r="X762">
            <v>85120</v>
          </cell>
          <cell r="Y762">
            <v>82880</v>
          </cell>
          <cell r="Z762">
            <v>0</v>
          </cell>
          <cell r="AA762">
            <v>0</v>
          </cell>
          <cell r="AB762">
            <v>1.52</v>
          </cell>
          <cell r="AC762">
            <v>1.48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1.52</v>
          </cell>
          <cell r="AJ762">
            <v>1.48</v>
          </cell>
          <cell r="AK762">
            <v>0</v>
          </cell>
          <cell r="AL762">
            <v>0</v>
          </cell>
          <cell r="AM762" t="str">
            <v>20% S -80% F</v>
          </cell>
          <cell r="AN762" t="str">
            <v>20% S -80% F</v>
          </cell>
          <cell r="AO762">
            <v>0</v>
          </cell>
        </row>
        <row r="763">
          <cell r="D763" t="str">
            <v>FAE-21-00158</v>
          </cell>
          <cell r="E763" t="str">
            <v>158</v>
          </cell>
          <cell r="F763">
            <v>44351</v>
          </cell>
          <cell r="G763">
            <v>2021</v>
          </cell>
          <cell r="H763" t="str">
            <v>CE2001</v>
          </cell>
          <cell r="I763" t="str">
            <v>STE DE COMMERCE INTERNATIONAL</v>
          </cell>
          <cell r="J763" t="str">
            <v>TND</v>
          </cell>
          <cell r="K763">
            <v>448740.88</v>
          </cell>
          <cell r="L763">
            <v>1</v>
          </cell>
          <cell r="M763">
            <v>448740.88</v>
          </cell>
          <cell r="N763" t="str">
            <v>OUI</v>
          </cell>
          <cell r="O763" t="str">
            <v>Sierra Leone</v>
          </cell>
          <cell r="P763">
            <v>44369</v>
          </cell>
          <cell r="Q763">
            <v>238856</v>
          </cell>
          <cell r="R763">
            <v>2400</v>
          </cell>
          <cell r="S763">
            <v>19200</v>
          </cell>
          <cell r="T763">
            <v>0</v>
          </cell>
          <cell r="U763">
            <v>260456</v>
          </cell>
          <cell r="V763" t="str">
            <v>OUI</v>
          </cell>
          <cell r="W763">
            <v>414516.88</v>
          </cell>
          <cell r="X763">
            <v>4272</v>
          </cell>
          <cell r="Y763">
            <v>29952</v>
          </cell>
          <cell r="Z763">
            <v>0</v>
          </cell>
          <cell r="AA763">
            <v>1.7354258632816426</v>
          </cell>
          <cell r="AB763">
            <v>1.78</v>
          </cell>
          <cell r="AC763">
            <v>1.56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1.7354258632816426</v>
          </cell>
          <cell r="AI763">
            <v>1.78</v>
          </cell>
          <cell r="AJ763">
            <v>1.56</v>
          </cell>
          <cell r="AK763">
            <v>0</v>
          </cell>
          <cell r="AL763">
            <v>1</v>
          </cell>
          <cell r="AM763">
            <v>1</v>
          </cell>
          <cell r="AN763" t="str">
            <v>40% S - 60% F</v>
          </cell>
          <cell r="AO763">
            <v>0</v>
          </cell>
        </row>
        <row r="764">
          <cell r="D764" t="str">
            <v>FAE-21-00159</v>
          </cell>
          <cell r="E764" t="str">
            <v>159</v>
          </cell>
          <cell r="F764">
            <v>44351</v>
          </cell>
          <cell r="G764">
            <v>2021</v>
          </cell>
          <cell r="H764" t="str">
            <v>CE2017</v>
          </cell>
          <cell r="I764" t="str">
            <v>SAHEL INTERNATIONAL TRADE</v>
          </cell>
          <cell r="J764" t="str">
            <v>TND</v>
          </cell>
          <cell r="K764">
            <v>423816</v>
          </cell>
          <cell r="L764">
            <v>1</v>
          </cell>
          <cell r="M764">
            <v>423816</v>
          </cell>
          <cell r="N764" t="str">
            <v>OUI</v>
          </cell>
          <cell r="O764" t="str">
            <v>Niger</v>
          </cell>
          <cell r="P764">
            <v>44361</v>
          </cell>
          <cell r="Q764">
            <v>0</v>
          </cell>
          <cell r="R764">
            <v>114000</v>
          </cell>
          <cell r="S764">
            <v>166200</v>
          </cell>
          <cell r="T764">
            <v>0</v>
          </cell>
          <cell r="U764">
            <v>280200</v>
          </cell>
          <cell r="V764" t="str">
            <v>OUI</v>
          </cell>
          <cell r="W764">
            <v>0</v>
          </cell>
          <cell r="X764">
            <v>177840</v>
          </cell>
          <cell r="Y764">
            <v>245976</v>
          </cell>
          <cell r="Z764">
            <v>0</v>
          </cell>
          <cell r="AA764">
            <v>0</v>
          </cell>
          <cell r="AB764">
            <v>1.56</v>
          </cell>
          <cell r="AC764">
            <v>1.48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1.56</v>
          </cell>
          <cell r="AJ764">
            <v>1.48</v>
          </cell>
          <cell r="AK764">
            <v>0</v>
          </cell>
          <cell r="AL764">
            <v>0</v>
          </cell>
          <cell r="AM764" t="str">
            <v>20% S -80% F</v>
          </cell>
          <cell r="AN764" t="str">
            <v>20% S -80% F</v>
          </cell>
          <cell r="AO764">
            <v>0</v>
          </cell>
        </row>
        <row r="765">
          <cell r="D765" t="str">
            <v>FAE-21-00160</v>
          </cell>
          <cell r="E765" t="str">
            <v>160</v>
          </cell>
          <cell r="F765">
            <v>44355</v>
          </cell>
          <cell r="G765">
            <v>2021</v>
          </cell>
          <cell r="H765" t="str">
            <v>CE2017</v>
          </cell>
          <cell r="I765" t="str">
            <v>SAHEL INTERNATIONAL TRADE</v>
          </cell>
          <cell r="J765" t="str">
            <v>TND</v>
          </cell>
          <cell r="K765">
            <v>134400</v>
          </cell>
          <cell r="L765">
            <v>1</v>
          </cell>
          <cell r="M765">
            <v>134400</v>
          </cell>
          <cell r="N765" t="str">
            <v>OUI</v>
          </cell>
          <cell r="O765" t="str">
            <v>Sénégal</v>
          </cell>
          <cell r="P765">
            <v>44375</v>
          </cell>
          <cell r="Q765">
            <v>76800</v>
          </cell>
          <cell r="R765">
            <v>0</v>
          </cell>
          <cell r="S765">
            <v>0</v>
          </cell>
          <cell r="T765">
            <v>0</v>
          </cell>
          <cell r="U765">
            <v>76800</v>
          </cell>
          <cell r="V765" t="str">
            <v>OUI</v>
          </cell>
          <cell r="W765">
            <v>134400</v>
          </cell>
          <cell r="X765">
            <v>0</v>
          </cell>
          <cell r="Y765">
            <v>0</v>
          </cell>
          <cell r="Z765">
            <v>0</v>
          </cell>
          <cell r="AA765">
            <v>1.75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1.75</v>
          </cell>
          <cell r="AI765">
            <v>0</v>
          </cell>
          <cell r="AJ765">
            <v>0</v>
          </cell>
          <cell r="AK765">
            <v>0</v>
          </cell>
          <cell r="AL765">
            <v>1</v>
          </cell>
          <cell r="AM765">
            <v>0</v>
          </cell>
          <cell r="AN765">
            <v>0</v>
          </cell>
          <cell r="AO765">
            <v>0</v>
          </cell>
        </row>
        <row r="766">
          <cell r="D766" t="str">
            <v>FAE-21-00161</v>
          </cell>
          <cell r="E766" t="str">
            <v>161</v>
          </cell>
          <cell r="F766">
            <v>44355</v>
          </cell>
          <cell r="G766">
            <v>2021</v>
          </cell>
          <cell r="H766" t="str">
            <v>CE2165</v>
          </cell>
          <cell r="I766" t="str">
            <v>ANGSTREM TRADING</v>
          </cell>
          <cell r="J766" t="str">
            <v>USD</v>
          </cell>
          <cell r="K766">
            <v>40976.76</v>
          </cell>
          <cell r="L766">
            <v>2.7686999999999999</v>
          </cell>
          <cell r="M766">
            <v>14800</v>
          </cell>
          <cell r="N766" t="str">
            <v>OUI</v>
          </cell>
          <cell r="O766" t="str">
            <v>Russie</v>
          </cell>
          <cell r="P766">
            <v>44370</v>
          </cell>
          <cell r="Q766">
            <v>20000</v>
          </cell>
          <cell r="R766">
            <v>0</v>
          </cell>
          <cell r="S766">
            <v>0</v>
          </cell>
          <cell r="T766">
            <v>0</v>
          </cell>
          <cell r="U766">
            <v>20000</v>
          </cell>
          <cell r="V766" t="str">
            <v>OUI</v>
          </cell>
          <cell r="W766">
            <v>40976.76</v>
          </cell>
          <cell r="X766">
            <v>0</v>
          </cell>
          <cell r="Y766">
            <v>0</v>
          </cell>
          <cell r="Z766">
            <v>0</v>
          </cell>
          <cell r="AA766">
            <v>2.0488379999999999</v>
          </cell>
          <cell r="AB766">
            <v>0</v>
          </cell>
          <cell r="AC766">
            <v>0</v>
          </cell>
          <cell r="AD766">
            <v>0</v>
          </cell>
          <cell r="AE766">
            <v>869.61</v>
          </cell>
          <cell r="AF766">
            <v>4633.93</v>
          </cell>
          <cell r="AG766">
            <v>0.23169650000000003</v>
          </cell>
          <cell r="AH766">
            <v>1.8171415</v>
          </cell>
          <cell r="AI766">
            <v>0</v>
          </cell>
          <cell r="AJ766">
            <v>0</v>
          </cell>
          <cell r="AK766">
            <v>0</v>
          </cell>
          <cell r="AL766">
            <v>1</v>
          </cell>
          <cell r="AM766">
            <v>0</v>
          </cell>
          <cell r="AN766">
            <v>0</v>
          </cell>
          <cell r="AO766">
            <v>0</v>
          </cell>
        </row>
        <row r="767">
          <cell r="D767" t="str">
            <v>FAE-21-00162</v>
          </cell>
          <cell r="E767" t="str">
            <v>162</v>
          </cell>
          <cell r="F767">
            <v>44355</v>
          </cell>
          <cell r="G767">
            <v>2021</v>
          </cell>
          <cell r="H767" t="str">
            <v>CE2168</v>
          </cell>
          <cell r="I767" t="str">
            <v>STE OMEGA TRADING</v>
          </cell>
          <cell r="J767" t="str">
            <v>TND</v>
          </cell>
          <cell r="K767">
            <v>69368.100000000006</v>
          </cell>
          <cell r="L767">
            <v>1</v>
          </cell>
          <cell r="M767">
            <v>69368.100000000006</v>
          </cell>
          <cell r="N767" t="str">
            <v>OUI</v>
          </cell>
          <cell r="O767" t="str">
            <v>Togo</v>
          </cell>
          <cell r="P767">
            <v>44368</v>
          </cell>
          <cell r="Q767">
            <v>38070</v>
          </cell>
          <cell r="R767">
            <v>0</v>
          </cell>
          <cell r="S767">
            <v>0</v>
          </cell>
          <cell r="T767">
            <v>0</v>
          </cell>
          <cell r="U767">
            <v>38070</v>
          </cell>
          <cell r="V767" t="str">
            <v>OUI</v>
          </cell>
          <cell r="W767">
            <v>69368.100000000006</v>
          </cell>
          <cell r="X767">
            <v>0</v>
          </cell>
          <cell r="Y767">
            <v>0</v>
          </cell>
          <cell r="Z767">
            <v>0</v>
          </cell>
          <cell r="AA767">
            <v>1.822119779353822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1.822119779353822</v>
          </cell>
          <cell r="AI767">
            <v>0</v>
          </cell>
          <cell r="AJ767">
            <v>0</v>
          </cell>
          <cell r="AK767">
            <v>0</v>
          </cell>
          <cell r="AL767">
            <v>1</v>
          </cell>
          <cell r="AM767">
            <v>0</v>
          </cell>
          <cell r="AN767">
            <v>0</v>
          </cell>
          <cell r="AO767">
            <v>0</v>
          </cell>
        </row>
        <row r="768">
          <cell r="D768" t="str">
            <v>FAE-21-00163</v>
          </cell>
          <cell r="E768" t="str">
            <v>163</v>
          </cell>
          <cell r="F768">
            <v>44355</v>
          </cell>
          <cell r="G768">
            <v>2021</v>
          </cell>
          <cell r="H768" t="str">
            <v>CE2222</v>
          </cell>
          <cell r="I768" t="str">
            <v>ABOURA FOODS</v>
          </cell>
          <cell r="J768" t="str">
            <v>USD</v>
          </cell>
          <cell r="K768">
            <v>69604.502562499998</v>
          </cell>
          <cell r="L768">
            <v>2.7278500000000001</v>
          </cell>
          <cell r="M768">
            <v>25516.25</v>
          </cell>
          <cell r="N768" t="str">
            <v>OUI</v>
          </cell>
          <cell r="O768" t="str">
            <v>Jordanie</v>
          </cell>
          <cell r="P768">
            <v>44362</v>
          </cell>
          <cell r="Q768">
            <v>10044</v>
          </cell>
          <cell r="R768">
            <v>0</v>
          </cell>
          <cell r="S768">
            <v>0</v>
          </cell>
          <cell r="T768">
            <v>13000</v>
          </cell>
          <cell r="U768">
            <v>23044</v>
          </cell>
          <cell r="V768" t="str">
            <v>NON</v>
          </cell>
          <cell r="W768">
            <v>18468.33863059348</v>
          </cell>
          <cell r="X768">
            <v>0</v>
          </cell>
          <cell r="Y768">
            <v>0</v>
          </cell>
          <cell r="Z768">
            <v>51135.45469090651</v>
          </cell>
          <cell r="AA768">
            <v>1.8387433921339587</v>
          </cell>
          <cell r="AB768">
            <v>0</v>
          </cell>
          <cell r="AC768">
            <v>0</v>
          </cell>
          <cell r="AD768">
            <v>3.9334965146851162</v>
          </cell>
          <cell r="AE768">
            <v>1217.5625</v>
          </cell>
          <cell r="AF768">
            <v>5944.33</v>
          </cell>
          <cell r="AG768">
            <v>0.25795565006075333</v>
          </cell>
          <cell r="AH768">
            <v>1.5807877420732053</v>
          </cell>
          <cell r="AI768">
            <v>0</v>
          </cell>
          <cell r="AJ768">
            <v>0</v>
          </cell>
          <cell r="AK768">
            <v>3.675540864624363</v>
          </cell>
          <cell r="AL768">
            <v>1</v>
          </cell>
          <cell r="AM768">
            <v>0</v>
          </cell>
          <cell r="AN768">
            <v>0</v>
          </cell>
          <cell r="AO768">
            <v>1</v>
          </cell>
        </row>
        <row r="769">
          <cell r="D769" t="str">
            <v>FAE-21-00164</v>
          </cell>
          <cell r="E769" t="str">
            <v>164</v>
          </cell>
          <cell r="F769">
            <v>44355</v>
          </cell>
          <cell r="G769">
            <v>2021</v>
          </cell>
          <cell r="H769" t="str">
            <v>CE2178</v>
          </cell>
          <cell r="I769" t="str">
            <v>ARCADIA</v>
          </cell>
          <cell r="J769" t="str">
            <v>TND</v>
          </cell>
          <cell r="K769">
            <v>72400</v>
          </cell>
          <cell r="L769">
            <v>1</v>
          </cell>
          <cell r="M769">
            <v>72400</v>
          </cell>
          <cell r="N769" t="str">
            <v>OUI</v>
          </cell>
          <cell r="O769" t="str">
            <v>Belarus</v>
          </cell>
          <cell r="P769">
            <v>44372</v>
          </cell>
          <cell r="Q769">
            <v>40000</v>
          </cell>
          <cell r="R769">
            <v>0</v>
          </cell>
          <cell r="S769">
            <v>0</v>
          </cell>
          <cell r="T769">
            <v>0</v>
          </cell>
          <cell r="U769">
            <v>40000</v>
          </cell>
          <cell r="V769" t="str">
            <v>OUI</v>
          </cell>
          <cell r="W769">
            <v>72400</v>
          </cell>
          <cell r="X769">
            <v>0</v>
          </cell>
          <cell r="Y769">
            <v>0</v>
          </cell>
          <cell r="Z769">
            <v>0</v>
          </cell>
          <cell r="AA769">
            <v>1.81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1.81</v>
          </cell>
          <cell r="AI769">
            <v>0</v>
          </cell>
          <cell r="AJ769">
            <v>0</v>
          </cell>
          <cell r="AK769">
            <v>0</v>
          </cell>
          <cell r="AL769">
            <v>1</v>
          </cell>
          <cell r="AM769">
            <v>0</v>
          </cell>
          <cell r="AN769">
            <v>0</v>
          </cell>
          <cell r="AO769">
            <v>0</v>
          </cell>
        </row>
        <row r="770">
          <cell r="D770" t="str">
            <v>FAE-21-00165</v>
          </cell>
          <cell r="E770" t="str">
            <v>165</v>
          </cell>
          <cell r="F770">
            <v>44355</v>
          </cell>
          <cell r="G770">
            <v>2021</v>
          </cell>
          <cell r="H770" t="str">
            <v>CE2133</v>
          </cell>
          <cell r="I770" t="str">
            <v>E.A.S.B. NAFA</v>
          </cell>
          <cell r="J770" t="str">
            <v>USD</v>
          </cell>
          <cell r="K770">
            <v>273473.91258</v>
          </cell>
          <cell r="L770">
            <v>2.7686999999999999</v>
          </cell>
          <cell r="M770">
            <v>98773.4</v>
          </cell>
          <cell r="N770" t="str">
            <v>OUI</v>
          </cell>
          <cell r="O770" t="str">
            <v>Gambie</v>
          </cell>
          <cell r="P770">
            <v>44370</v>
          </cell>
          <cell r="Q770">
            <v>66024</v>
          </cell>
          <cell r="R770">
            <v>65016</v>
          </cell>
          <cell r="S770">
            <v>0</v>
          </cell>
          <cell r="T770">
            <v>0</v>
          </cell>
          <cell r="U770">
            <v>131040</v>
          </cell>
          <cell r="V770" t="str">
            <v>NON</v>
          </cell>
          <cell r="W770">
            <v>142270.91032338463</v>
          </cell>
          <cell r="X770">
            <v>131203.00225661538</v>
          </cell>
          <cell r="Y770">
            <v>0</v>
          </cell>
          <cell r="Z770">
            <v>0</v>
          </cell>
          <cell r="AA770">
            <v>2.1548362765567766</v>
          </cell>
          <cell r="AB770">
            <v>2.0180109858591022</v>
          </cell>
          <cell r="AC770">
            <v>0</v>
          </cell>
          <cell r="AD770">
            <v>0</v>
          </cell>
          <cell r="AE770">
            <v>18046.944</v>
          </cell>
          <cell r="AF770">
            <v>52044.84</v>
          </cell>
          <cell r="AG770">
            <v>0.39716758241758238</v>
          </cell>
          <cell r="AH770">
            <v>1.7576686941391941</v>
          </cell>
          <cell r="AI770">
            <v>1.6208434034415198</v>
          </cell>
          <cell r="AJ770">
            <v>0</v>
          </cell>
          <cell r="AK770">
            <v>0</v>
          </cell>
          <cell r="AL770">
            <v>1</v>
          </cell>
          <cell r="AM770" t="str">
            <v>40% S - 60% F</v>
          </cell>
          <cell r="AN770">
            <v>0</v>
          </cell>
          <cell r="AO770">
            <v>0</v>
          </cell>
        </row>
        <row r="771">
          <cell r="D771" t="str">
            <v>FAE-21-00166</v>
          </cell>
          <cell r="E771" t="str">
            <v>166</v>
          </cell>
          <cell r="F771">
            <v>44355</v>
          </cell>
          <cell r="G771">
            <v>2021</v>
          </cell>
          <cell r="H771" t="str">
            <v>CE2053</v>
          </cell>
          <cell r="I771" t="str">
            <v>ETS KASSO IMPORT EXPORT</v>
          </cell>
          <cell r="J771" t="str">
            <v>EUR</v>
          </cell>
          <cell r="K771">
            <v>173959.21799999999</v>
          </cell>
          <cell r="L771">
            <v>3.3210999999999999</v>
          </cell>
          <cell r="M771">
            <v>52380</v>
          </cell>
          <cell r="N771" t="str">
            <v>OUI</v>
          </cell>
          <cell r="O771" t="str">
            <v>Niger</v>
          </cell>
          <cell r="P771">
            <v>44364</v>
          </cell>
          <cell r="Q771">
            <v>0</v>
          </cell>
          <cell r="R771">
            <v>0</v>
          </cell>
          <cell r="S771">
            <v>108000</v>
          </cell>
          <cell r="T771">
            <v>0</v>
          </cell>
          <cell r="U771">
            <v>108000</v>
          </cell>
          <cell r="V771" t="str">
            <v>NON</v>
          </cell>
          <cell r="W771">
            <v>0</v>
          </cell>
          <cell r="X771">
            <v>0</v>
          </cell>
          <cell r="Y771">
            <v>173959.21799999999</v>
          </cell>
          <cell r="Z771">
            <v>0</v>
          </cell>
          <cell r="AA771">
            <v>0</v>
          </cell>
          <cell r="AB771">
            <v>0</v>
          </cell>
          <cell r="AC771">
            <v>1.6107335</v>
          </cell>
          <cell r="AD771">
            <v>0</v>
          </cell>
          <cell r="AE771">
            <v>8203.2479999999996</v>
          </cell>
          <cell r="AF771">
            <v>25396.34</v>
          </cell>
          <cell r="AG771">
            <v>0.2351512962962963</v>
          </cell>
          <cell r="AH771">
            <v>0</v>
          </cell>
          <cell r="AI771">
            <v>0</v>
          </cell>
          <cell r="AJ771">
            <v>1.3755822037037038</v>
          </cell>
          <cell r="AK771">
            <v>0</v>
          </cell>
          <cell r="AL771">
            <v>0</v>
          </cell>
          <cell r="AM771">
            <v>0</v>
          </cell>
          <cell r="AN771" t="str">
            <v>20% S -80% F</v>
          </cell>
          <cell r="AO771">
            <v>0</v>
          </cell>
        </row>
        <row r="772">
          <cell r="D772" t="str">
            <v>FAE-21-00167</v>
          </cell>
          <cell r="E772" t="str">
            <v>167</v>
          </cell>
          <cell r="F772">
            <v>44355</v>
          </cell>
          <cell r="G772">
            <v>2021</v>
          </cell>
          <cell r="H772" t="str">
            <v>CE2053</v>
          </cell>
          <cell r="I772" t="str">
            <v>ETS KASSO IMPORT EXPORT</v>
          </cell>
          <cell r="J772" t="str">
            <v>EUR</v>
          </cell>
          <cell r="K772">
            <v>173862.315</v>
          </cell>
          <cell r="L772">
            <v>3.3192499999999998</v>
          </cell>
          <cell r="M772">
            <v>52380</v>
          </cell>
          <cell r="N772" t="str">
            <v>OUI</v>
          </cell>
          <cell r="O772" t="str">
            <v>Niger</v>
          </cell>
          <cell r="P772">
            <v>44365</v>
          </cell>
          <cell r="Q772">
            <v>0</v>
          </cell>
          <cell r="R772">
            <v>0</v>
          </cell>
          <cell r="S772">
            <v>108000</v>
          </cell>
          <cell r="T772">
            <v>0</v>
          </cell>
          <cell r="U772">
            <v>108000</v>
          </cell>
          <cell r="V772" t="str">
            <v>NON</v>
          </cell>
          <cell r="W772">
            <v>0</v>
          </cell>
          <cell r="X772">
            <v>0</v>
          </cell>
          <cell r="Y772">
            <v>173862.315</v>
          </cell>
          <cell r="Z772">
            <v>0</v>
          </cell>
          <cell r="AA772">
            <v>0</v>
          </cell>
          <cell r="AB772">
            <v>0</v>
          </cell>
          <cell r="AC772">
            <v>1.6098362500000001</v>
          </cell>
          <cell r="AD772">
            <v>0</v>
          </cell>
          <cell r="AE772">
            <v>8203.2479999999996</v>
          </cell>
          <cell r="AF772">
            <v>25396.34</v>
          </cell>
          <cell r="AG772">
            <v>0.2351512962962963</v>
          </cell>
          <cell r="AH772">
            <v>0</v>
          </cell>
          <cell r="AI772">
            <v>0</v>
          </cell>
          <cell r="AJ772">
            <v>1.3746849537037038</v>
          </cell>
          <cell r="AK772">
            <v>0</v>
          </cell>
          <cell r="AL772">
            <v>0</v>
          </cell>
          <cell r="AM772">
            <v>0</v>
          </cell>
          <cell r="AN772" t="str">
            <v>20% S -80% F</v>
          </cell>
          <cell r="AO772">
            <v>0</v>
          </cell>
        </row>
        <row r="773">
          <cell r="D773" t="str">
            <v>FAE-21-00168</v>
          </cell>
          <cell r="E773" t="str">
            <v>168</v>
          </cell>
          <cell r="F773">
            <v>44355</v>
          </cell>
          <cell r="G773">
            <v>2021</v>
          </cell>
          <cell r="H773" t="str">
            <v>CE2053</v>
          </cell>
          <cell r="I773" t="str">
            <v>ETS KASSO IMPORT EXPORT</v>
          </cell>
          <cell r="J773" t="str">
            <v>EUR</v>
          </cell>
          <cell r="K773">
            <v>173029.473</v>
          </cell>
          <cell r="L773">
            <v>3.30335</v>
          </cell>
          <cell r="M773">
            <v>52380</v>
          </cell>
          <cell r="N773" t="str">
            <v>OUI</v>
          </cell>
          <cell r="O773" t="str">
            <v>Niger</v>
          </cell>
          <cell r="P773">
            <v>44366</v>
          </cell>
          <cell r="Q773">
            <v>0</v>
          </cell>
          <cell r="R773">
            <v>0</v>
          </cell>
          <cell r="S773">
            <v>108000</v>
          </cell>
          <cell r="T773">
            <v>0</v>
          </cell>
          <cell r="U773">
            <v>108000</v>
          </cell>
          <cell r="V773" t="str">
            <v>NON</v>
          </cell>
          <cell r="W773">
            <v>0</v>
          </cell>
          <cell r="X773">
            <v>0</v>
          </cell>
          <cell r="Y773">
            <v>173029.473</v>
          </cell>
          <cell r="Z773">
            <v>0</v>
          </cell>
          <cell r="AA773">
            <v>0</v>
          </cell>
          <cell r="AB773">
            <v>0</v>
          </cell>
          <cell r="AC773">
            <v>1.60212475</v>
          </cell>
          <cell r="AD773">
            <v>0</v>
          </cell>
          <cell r="AE773">
            <v>8203.2479999999996</v>
          </cell>
          <cell r="AF773">
            <v>25198.84</v>
          </cell>
          <cell r="AG773">
            <v>0.23332259259259258</v>
          </cell>
          <cell r="AH773">
            <v>0</v>
          </cell>
          <cell r="AI773">
            <v>0</v>
          </cell>
          <cell r="AJ773">
            <v>1.3688021574074074</v>
          </cell>
          <cell r="AK773">
            <v>0</v>
          </cell>
          <cell r="AL773">
            <v>0</v>
          </cell>
          <cell r="AM773">
            <v>0</v>
          </cell>
          <cell r="AN773" t="str">
            <v>20% S -80% F</v>
          </cell>
          <cell r="AO773">
            <v>0</v>
          </cell>
        </row>
        <row r="774">
          <cell r="D774" t="str">
            <v>FAE-21-00169</v>
          </cell>
          <cell r="E774" t="str">
            <v>169</v>
          </cell>
          <cell r="F774">
            <v>44355</v>
          </cell>
          <cell r="G774">
            <v>2021</v>
          </cell>
          <cell r="H774" t="str">
            <v>CE2053</v>
          </cell>
          <cell r="I774" t="str">
            <v>ETS KASSO IMPORT EXPORT</v>
          </cell>
          <cell r="J774" t="str">
            <v>EUR</v>
          </cell>
          <cell r="K774">
            <v>173029.473</v>
          </cell>
          <cell r="L774">
            <v>3.30335</v>
          </cell>
          <cell r="M774">
            <v>52380</v>
          </cell>
          <cell r="N774" t="str">
            <v>OUI</v>
          </cell>
          <cell r="O774" t="str">
            <v>Niger</v>
          </cell>
          <cell r="P774">
            <v>44368</v>
          </cell>
          <cell r="Q774">
            <v>0</v>
          </cell>
          <cell r="R774">
            <v>0</v>
          </cell>
          <cell r="S774">
            <v>108000</v>
          </cell>
          <cell r="T774">
            <v>0</v>
          </cell>
          <cell r="U774">
            <v>108000</v>
          </cell>
          <cell r="V774" t="str">
            <v>NON</v>
          </cell>
          <cell r="W774">
            <v>0</v>
          </cell>
          <cell r="X774">
            <v>0</v>
          </cell>
          <cell r="Y774">
            <v>173029.473</v>
          </cell>
          <cell r="Z774">
            <v>0</v>
          </cell>
          <cell r="AA774">
            <v>0</v>
          </cell>
          <cell r="AB774">
            <v>0</v>
          </cell>
          <cell r="AC774">
            <v>1.60212475</v>
          </cell>
          <cell r="AD774">
            <v>0</v>
          </cell>
          <cell r="AE774">
            <v>8203.2479999999996</v>
          </cell>
          <cell r="AF774">
            <v>25396.34</v>
          </cell>
          <cell r="AG774">
            <v>0.2351512962962963</v>
          </cell>
          <cell r="AH774">
            <v>0</v>
          </cell>
          <cell r="AI774">
            <v>0</v>
          </cell>
          <cell r="AJ774">
            <v>1.3669734537037037</v>
          </cell>
          <cell r="AK774">
            <v>0</v>
          </cell>
          <cell r="AL774">
            <v>0</v>
          </cell>
          <cell r="AM774">
            <v>0</v>
          </cell>
          <cell r="AN774" t="str">
            <v>20% S -80% F</v>
          </cell>
          <cell r="AO774">
            <v>0</v>
          </cell>
        </row>
        <row r="775">
          <cell r="D775" t="str">
            <v>FAE-21-00170</v>
          </cell>
          <cell r="E775" t="str">
            <v>170</v>
          </cell>
          <cell r="F775">
            <v>44355</v>
          </cell>
          <cell r="G775">
            <v>2021</v>
          </cell>
          <cell r="H775" t="str">
            <v>CE2123</v>
          </cell>
          <cell r="I775" t="str">
            <v>STE AL MAJMOUA MOTTAHIDA</v>
          </cell>
          <cell r="J775" t="str">
            <v>USD</v>
          </cell>
          <cell r="K775">
            <v>170967.22500000001</v>
          </cell>
          <cell r="L775">
            <v>2.7686999999999999</v>
          </cell>
          <cell r="M775">
            <v>61750</v>
          </cell>
          <cell r="N775" t="str">
            <v>OUI</v>
          </cell>
          <cell r="O775" t="str">
            <v>Libye</v>
          </cell>
          <cell r="P775">
            <v>44368</v>
          </cell>
          <cell r="Q775">
            <v>0</v>
          </cell>
          <cell r="R775">
            <v>0</v>
          </cell>
          <cell r="S775">
            <v>0</v>
          </cell>
          <cell r="T775">
            <v>52500</v>
          </cell>
          <cell r="U775">
            <v>52500</v>
          </cell>
          <cell r="V775" t="str">
            <v>NON</v>
          </cell>
          <cell r="W775">
            <v>0</v>
          </cell>
          <cell r="X775">
            <v>0</v>
          </cell>
          <cell r="Y775">
            <v>0</v>
          </cell>
          <cell r="Z775">
            <v>170967.22500000001</v>
          </cell>
          <cell r="AA775">
            <v>0</v>
          </cell>
          <cell r="AB775">
            <v>0</v>
          </cell>
          <cell r="AC775">
            <v>0</v>
          </cell>
          <cell r="AD775">
            <v>3.2565185714285714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3.2565185714285714</v>
          </cell>
          <cell r="AL775">
            <v>0</v>
          </cell>
          <cell r="AM775">
            <v>0</v>
          </cell>
          <cell r="AN775">
            <v>0</v>
          </cell>
          <cell r="AO775">
            <v>1</v>
          </cell>
        </row>
        <row r="776">
          <cell r="D776" t="str">
            <v>FAE-21-00171</v>
          </cell>
          <cell r="E776" t="str">
            <v>171</v>
          </cell>
          <cell r="F776">
            <v>44357</v>
          </cell>
          <cell r="G776">
            <v>2021</v>
          </cell>
          <cell r="H776" t="str">
            <v>CE2165</v>
          </cell>
          <cell r="I776" t="str">
            <v>ANGSTREM TRADING</v>
          </cell>
          <cell r="J776" t="str">
            <v>USD</v>
          </cell>
          <cell r="K776">
            <v>41050.019999999997</v>
          </cell>
          <cell r="L776">
            <v>2.7736499999999999</v>
          </cell>
          <cell r="M776">
            <v>14800</v>
          </cell>
          <cell r="N776" t="str">
            <v>OUI</v>
          </cell>
          <cell r="O776" t="str">
            <v>Russie</v>
          </cell>
          <cell r="P776">
            <v>44372</v>
          </cell>
          <cell r="Q776">
            <v>20000</v>
          </cell>
          <cell r="R776">
            <v>0</v>
          </cell>
          <cell r="S776">
            <v>0</v>
          </cell>
          <cell r="T776">
            <v>0</v>
          </cell>
          <cell r="U776">
            <v>20000</v>
          </cell>
          <cell r="V776" t="str">
            <v>NON</v>
          </cell>
          <cell r="W776">
            <v>41050.019999999997</v>
          </cell>
          <cell r="X776">
            <v>0</v>
          </cell>
          <cell r="Y776">
            <v>0</v>
          </cell>
          <cell r="Z776">
            <v>0</v>
          </cell>
          <cell r="AA776">
            <v>2.0525009999999999</v>
          </cell>
          <cell r="AB776">
            <v>0</v>
          </cell>
          <cell r="AC776">
            <v>0</v>
          </cell>
          <cell r="AD776">
            <v>0</v>
          </cell>
          <cell r="AE776">
            <v>869.61</v>
          </cell>
          <cell r="AF776">
            <v>4612.93</v>
          </cell>
          <cell r="AG776">
            <v>0.2306465</v>
          </cell>
          <cell r="AH776">
            <v>1.8218544999999999</v>
          </cell>
          <cell r="AI776">
            <v>0</v>
          </cell>
          <cell r="AJ776">
            <v>0</v>
          </cell>
          <cell r="AK776">
            <v>0</v>
          </cell>
          <cell r="AL776">
            <v>1</v>
          </cell>
          <cell r="AM776">
            <v>0</v>
          </cell>
          <cell r="AN776">
            <v>0</v>
          </cell>
          <cell r="AO776">
            <v>0</v>
          </cell>
        </row>
        <row r="777">
          <cell r="D777" t="str">
            <v>FAE-21-00172</v>
          </cell>
          <cell r="E777" t="str">
            <v>172</v>
          </cell>
          <cell r="F777">
            <v>44362</v>
          </cell>
          <cell r="G777">
            <v>2021</v>
          </cell>
          <cell r="H777" t="str">
            <v>CE2137</v>
          </cell>
          <cell r="I777" t="str">
            <v>TUNISIAN AFRICAN BUSINESS</v>
          </cell>
          <cell r="J777" t="str">
            <v>TND</v>
          </cell>
          <cell r="K777">
            <v>201500</v>
          </cell>
          <cell r="L777">
            <v>1</v>
          </cell>
          <cell r="M777">
            <v>201500</v>
          </cell>
          <cell r="N777" t="str">
            <v>OUI</v>
          </cell>
          <cell r="O777" t="str">
            <v>Sénégal</v>
          </cell>
          <cell r="P777">
            <v>44375</v>
          </cell>
          <cell r="Q777">
            <v>0</v>
          </cell>
          <cell r="R777">
            <v>0</v>
          </cell>
          <cell r="S777">
            <v>130000</v>
          </cell>
          <cell r="T777">
            <v>0</v>
          </cell>
          <cell r="U777">
            <v>130000</v>
          </cell>
          <cell r="V777" t="str">
            <v>OUI</v>
          </cell>
          <cell r="W777">
            <v>0</v>
          </cell>
          <cell r="X777">
            <v>0</v>
          </cell>
          <cell r="Y777">
            <v>201500</v>
          </cell>
          <cell r="Z777">
            <v>0</v>
          </cell>
          <cell r="AA777">
            <v>0</v>
          </cell>
          <cell r="AB777">
            <v>0</v>
          </cell>
          <cell r="AC777">
            <v>1.55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1.55</v>
          </cell>
          <cell r="AK777">
            <v>0</v>
          </cell>
          <cell r="AL777">
            <v>0</v>
          </cell>
          <cell r="AM777">
            <v>0</v>
          </cell>
          <cell r="AN777" t="str">
            <v>20% S -80% F</v>
          </cell>
          <cell r="AO777">
            <v>0</v>
          </cell>
        </row>
        <row r="778">
          <cell r="D778" t="str">
            <v>FAE-21-00173</v>
          </cell>
          <cell r="E778" t="str">
            <v>173</v>
          </cell>
          <cell r="F778">
            <v>44359</v>
          </cell>
          <cell r="G778">
            <v>2021</v>
          </cell>
          <cell r="H778" t="str">
            <v>CE2254</v>
          </cell>
          <cell r="I778" t="str">
            <v>FOOD EXPORT</v>
          </cell>
          <cell r="J778" t="str">
            <v>TND</v>
          </cell>
          <cell r="K778">
            <v>17989.2</v>
          </cell>
          <cell r="L778">
            <v>1</v>
          </cell>
          <cell r="M778">
            <v>17989.2</v>
          </cell>
          <cell r="N778" t="str">
            <v>OUI</v>
          </cell>
          <cell r="O778" t="str">
            <v>France</v>
          </cell>
          <cell r="P778">
            <v>44371</v>
          </cell>
          <cell r="Q778">
            <v>0</v>
          </cell>
          <cell r="R778">
            <v>7968</v>
          </cell>
          <cell r="S778">
            <v>1500</v>
          </cell>
          <cell r="T778">
            <v>0</v>
          </cell>
          <cell r="U778">
            <v>9468</v>
          </cell>
          <cell r="V778" t="str">
            <v>NON</v>
          </cell>
          <cell r="W778">
            <v>0</v>
          </cell>
          <cell r="X778">
            <v>15139.2</v>
          </cell>
          <cell r="Y778">
            <v>2850</v>
          </cell>
          <cell r="Z778">
            <v>0</v>
          </cell>
          <cell r="AA778">
            <v>0</v>
          </cell>
          <cell r="AB778">
            <v>1.9</v>
          </cell>
          <cell r="AC778">
            <v>1.9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1.9</v>
          </cell>
          <cell r="AJ778">
            <v>1.9</v>
          </cell>
          <cell r="AK778">
            <v>0</v>
          </cell>
          <cell r="AL778">
            <v>0</v>
          </cell>
          <cell r="AM778">
            <v>1</v>
          </cell>
          <cell r="AN778">
            <v>1</v>
          </cell>
          <cell r="AO778">
            <v>0</v>
          </cell>
        </row>
        <row r="779">
          <cell r="D779" t="str">
            <v>FAE-21-00174</v>
          </cell>
          <cell r="E779" t="str">
            <v>174</v>
          </cell>
          <cell r="F779">
            <v>44365</v>
          </cell>
          <cell r="G779">
            <v>2021</v>
          </cell>
          <cell r="H779" t="str">
            <v>CE2200</v>
          </cell>
          <cell r="I779" t="str">
            <v>MAMUDOU BAH T/A TEDOUGNAL FARM</v>
          </cell>
          <cell r="J779" t="str">
            <v>USD</v>
          </cell>
          <cell r="K779">
            <v>219693.28935000001</v>
          </cell>
          <cell r="L779">
            <v>2.7676500000000002</v>
          </cell>
          <cell r="M779">
            <v>79379</v>
          </cell>
          <cell r="N779" t="str">
            <v>OUI</v>
          </cell>
          <cell r="O779" t="str">
            <v>Gambie</v>
          </cell>
          <cell r="P779">
            <v>44373</v>
          </cell>
          <cell r="Q779">
            <v>38400</v>
          </cell>
          <cell r="R779">
            <v>64200</v>
          </cell>
          <cell r="S779">
            <v>0</v>
          </cell>
          <cell r="T779">
            <v>0</v>
          </cell>
          <cell r="U779">
            <v>102600</v>
          </cell>
          <cell r="V779" t="str">
            <v>NON</v>
          </cell>
          <cell r="W779">
            <v>86486.893698245607</v>
          </cell>
          <cell r="X779">
            <v>133206.3956517544</v>
          </cell>
          <cell r="Y779">
            <v>0</v>
          </cell>
          <cell r="Z779">
            <v>0</v>
          </cell>
          <cell r="AA779">
            <v>2.2522628567251459</v>
          </cell>
          <cell r="AB779">
            <v>2.0748659758840251</v>
          </cell>
          <cell r="AC779">
            <v>0</v>
          </cell>
          <cell r="AD779">
            <v>0</v>
          </cell>
          <cell r="AE779">
            <v>14374.161600000001</v>
          </cell>
          <cell r="AF779">
            <v>41528.504000000001</v>
          </cell>
          <cell r="AG779">
            <v>0.40476124756335286</v>
          </cell>
          <cell r="AH779">
            <v>1.8475016091617931</v>
          </cell>
          <cell r="AI779">
            <v>1.6701047283206722</v>
          </cell>
          <cell r="AJ779">
            <v>0</v>
          </cell>
          <cell r="AL779">
            <v>1</v>
          </cell>
          <cell r="AM779" t="str">
            <v>40% S - 60% F</v>
          </cell>
          <cell r="AN779">
            <v>0</v>
          </cell>
          <cell r="AO779">
            <v>0</v>
          </cell>
        </row>
        <row r="780">
          <cell r="D780" t="str">
            <v>FAE-21-00175</v>
          </cell>
          <cell r="E780" t="str">
            <v>175</v>
          </cell>
          <cell r="F780">
            <v>44365</v>
          </cell>
          <cell r="G780">
            <v>2021</v>
          </cell>
          <cell r="H780" t="str">
            <v>CE2025</v>
          </cell>
          <cell r="I780" t="str">
            <v>SAWABA - GUINEE</v>
          </cell>
          <cell r="J780" t="str">
            <v>USD</v>
          </cell>
          <cell r="K780">
            <v>519741.26084999996</v>
          </cell>
          <cell r="L780">
            <v>2.7664499999999999</v>
          </cell>
          <cell r="M780">
            <v>187873</v>
          </cell>
          <cell r="N780" t="str">
            <v>MQ</v>
          </cell>
          <cell r="O780" t="str">
            <v>Guinée</v>
          </cell>
          <cell r="P780">
            <v>44377</v>
          </cell>
          <cell r="Q780">
            <v>33600</v>
          </cell>
          <cell r="R780">
            <v>240600</v>
          </cell>
          <cell r="S780">
            <v>0</v>
          </cell>
          <cell r="T780">
            <v>0</v>
          </cell>
          <cell r="U780">
            <v>274200</v>
          </cell>
          <cell r="V780" t="str">
            <v>NON</v>
          </cell>
          <cell r="W780">
            <v>69822.498138512034</v>
          </cell>
          <cell r="X780">
            <v>449918.76271148783</v>
          </cell>
          <cell r="Y780">
            <v>0</v>
          </cell>
          <cell r="Z780">
            <v>0</v>
          </cell>
          <cell r="AA780">
            <v>2.0780505398366675</v>
          </cell>
          <cell r="AB780">
            <v>1.8699865449355271</v>
          </cell>
          <cell r="AE780">
            <v>40396.559999999998</v>
          </cell>
          <cell r="AF780">
            <v>112566.7</v>
          </cell>
          <cell r="AG780">
            <v>0.41052771699489421</v>
          </cell>
          <cell r="AH780">
            <v>1.6675228228417733</v>
          </cell>
          <cell r="AI780">
            <v>1.4594588279406329</v>
          </cell>
          <cell r="AJ780">
            <v>0</v>
          </cell>
          <cell r="AL780">
            <v>1</v>
          </cell>
          <cell r="AM780" t="str">
            <v>40% S - 60% F</v>
          </cell>
          <cell r="AN780">
            <v>0</v>
          </cell>
          <cell r="AO780">
            <v>0</v>
          </cell>
        </row>
        <row r="781">
          <cell r="D781" t="str">
            <v>FAE-21-00176</v>
          </cell>
          <cell r="E781" t="str">
            <v>176</v>
          </cell>
          <cell r="F781">
            <v>44365</v>
          </cell>
          <cell r="G781">
            <v>2021</v>
          </cell>
          <cell r="H781" t="str">
            <v>CE2017</v>
          </cell>
          <cell r="I781" t="str">
            <v>SAHEL INTERNATIONAL TRADE</v>
          </cell>
          <cell r="J781" t="str">
            <v>TND</v>
          </cell>
          <cell r="K781">
            <v>370504</v>
          </cell>
          <cell r="L781">
            <v>1</v>
          </cell>
          <cell r="M781">
            <v>370504</v>
          </cell>
          <cell r="N781" t="str">
            <v>OUI</v>
          </cell>
          <cell r="O781" t="str">
            <v>Niger</v>
          </cell>
          <cell r="P781">
            <v>44377</v>
          </cell>
          <cell r="Q781">
            <v>0</v>
          </cell>
          <cell r="R781">
            <v>148000</v>
          </cell>
          <cell r="S781">
            <v>113800</v>
          </cell>
          <cell r="T781">
            <v>0</v>
          </cell>
          <cell r="U781">
            <v>261800</v>
          </cell>
          <cell r="V781" t="str">
            <v>OUI</v>
          </cell>
          <cell r="W781">
            <v>0</v>
          </cell>
          <cell r="X781">
            <v>202080</v>
          </cell>
          <cell r="Y781">
            <v>168424</v>
          </cell>
          <cell r="Z781">
            <v>0</v>
          </cell>
          <cell r="AA781">
            <v>0</v>
          </cell>
          <cell r="AB781">
            <v>1.3654054054054054</v>
          </cell>
          <cell r="AC781">
            <v>1.48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1.3654054054054054</v>
          </cell>
          <cell r="AJ781">
            <v>1.48</v>
          </cell>
          <cell r="AK781">
            <v>0</v>
          </cell>
          <cell r="AL781">
            <v>0</v>
          </cell>
          <cell r="AM781" t="str">
            <v>20% S -80% F</v>
          </cell>
          <cell r="AN781" t="str">
            <v>20% S -80% F</v>
          </cell>
          <cell r="AO781">
            <v>0</v>
          </cell>
        </row>
        <row r="782">
          <cell r="D782" t="str">
            <v>FAE-21-00177</v>
          </cell>
          <cell r="E782" t="str">
            <v>177</v>
          </cell>
          <cell r="F782">
            <v>44370</v>
          </cell>
          <cell r="G782">
            <v>2021</v>
          </cell>
          <cell r="H782" t="str">
            <v>CE2245</v>
          </cell>
          <cell r="I782" t="str">
            <v>HMM EXPORT</v>
          </cell>
          <cell r="J782" t="str">
            <v>TND</v>
          </cell>
          <cell r="K782">
            <v>16296.4</v>
          </cell>
          <cell r="L782">
            <v>1</v>
          </cell>
          <cell r="M782">
            <v>16296.4</v>
          </cell>
          <cell r="N782" t="str">
            <v>OUI</v>
          </cell>
          <cell r="O782" t="str">
            <v>France</v>
          </cell>
          <cell r="P782">
            <v>44383</v>
          </cell>
          <cell r="Q782">
            <v>0</v>
          </cell>
          <cell r="R782">
            <v>4716</v>
          </cell>
          <cell r="S782">
            <v>1500</v>
          </cell>
          <cell r="T782">
            <v>1220</v>
          </cell>
          <cell r="U782">
            <v>7436</v>
          </cell>
          <cell r="V782" t="str">
            <v>NON</v>
          </cell>
          <cell r="W782">
            <v>0</v>
          </cell>
          <cell r="X782">
            <v>8960.4</v>
          </cell>
          <cell r="Y782">
            <v>2850</v>
          </cell>
          <cell r="Z782">
            <v>4486</v>
          </cell>
          <cell r="AB782">
            <v>1.9</v>
          </cell>
          <cell r="AC782">
            <v>1.9</v>
          </cell>
          <cell r="AD782">
            <v>3.6770491803278689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1.9</v>
          </cell>
          <cell r="AJ782">
            <v>1.9</v>
          </cell>
          <cell r="AK782">
            <v>3.6770491803278689</v>
          </cell>
          <cell r="AL782">
            <v>0</v>
          </cell>
          <cell r="AM782">
            <v>1</v>
          </cell>
          <cell r="AN782">
            <v>1</v>
          </cell>
          <cell r="AO782">
            <v>1</v>
          </cell>
        </row>
        <row r="783">
          <cell r="D783" t="str">
            <v>FAE-21-00178</v>
          </cell>
          <cell r="E783" t="str">
            <v>178</v>
          </cell>
          <cell r="F783">
            <v>44378</v>
          </cell>
          <cell r="G783">
            <v>2021</v>
          </cell>
          <cell r="H783" t="str">
            <v>CE2168</v>
          </cell>
          <cell r="I783" t="str">
            <v>STE OMEGA TRADING</v>
          </cell>
          <cell r="J783" t="str">
            <v>TND</v>
          </cell>
          <cell r="K783">
            <v>378000</v>
          </cell>
          <cell r="L783">
            <v>1</v>
          </cell>
          <cell r="M783">
            <v>378000</v>
          </cell>
          <cell r="N783" t="str">
            <v>OUI</v>
          </cell>
          <cell r="O783" t="str">
            <v>Niger</v>
          </cell>
          <cell r="P783">
            <v>44382</v>
          </cell>
          <cell r="Q783">
            <v>0</v>
          </cell>
          <cell r="R783">
            <v>0</v>
          </cell>
          <cell r="S783">
            <v>280000</v>
          </cell>
          <cell r="T783">
            <v>0</v>
          </cell>
          <cell r="U783">
            <v>280000</v>
          </cell>
          <cell r="V783" t="str">
            <v>OUI</v>
          </cell>
          <cell r="W783">
            <v>0</v>
          </cell>
          <cell r="X783">
            <v>0</v>
          </cell>
          <cell r="Y783">
            <v>378000</v>
          </cell>
          <cell r="Z783">
            <v>0</v>
          </cell>
          <cell r="AC783">
            <v>1.35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1.35</v>
          </cell>
          <cell r="AK783">
            <v>0</v>
          </cell>
          <cell r="AL783">
            <v>0</v>
          </cell>
          <cell r="AM783">
            <v>0</v>
          </cell>
          <cell r="AN783" t="str">
            <v>20% S -80% F</v>
          </cell>
          <cell r="AO783">
            <v>0</v>
          </cell>
        </row>
        <row r="784">
          <cell r="D784" t="str">
            <v>FAE-21-00179</v>
          </cell>
          <cell r="E784" t="str">
            <v>179</v>
          </cell>
          <cell r="F784">
            <v>44378</v>
          </cell>
          <cell r="G784">
            <v>2021</v>
          </cell>
          <cell r="H784" t="str">
            <v>CE2001</v>
          </cell>
          <cell r="I784" t="str">
            <v>STE DE COMMERCE INTERNATIONAL</v>
          </cell>
          <cell r="J784" t="str">
            <v>TND</v>
          </cell>
          <cell r="K784">
            <v>170880</v>
          </cell>
          <cell r="L784">
            <v>1</v>
          </cell>
          <cell r="M784">
            <v>170880</v>
          </cell>
          <cell r="N784" t="str">
            <v>OUI</v>
          </cell>
          <cell r="O784" t="str">
            <v>Gambie</v>
          </cell>
          <cell r="P784">
            <v>44399</v>
          </cell>
          <cell r="Q784">
            <v>96000</v>
          </cell>
          <cell r="R784">
            <v>0</v>
          </cell>
          <cell r="S784">
            <v>0</v>
          </cell>
          <cell r="T784">
            <v>0</v>
          </cell>
          <cell r="U784">
            <v>96000</v>
          </cell>
          <cell r="V784" t="str">
            <v>OUI</v>
          </cell>
          <cell r="W784">
            <v>170880</v>
          </cell>
          <cell r="X784">
            <v>0</v>
          </cell>
          <cell r="Y784">
            <v>0</v>
          </cell>
          <cell r="Z784">
            <v>0</v>
          </cell>
          <cell r="AA784">
            <v>1.78</v>
          </cell>
          <cell r="AE784">
            <v>0</v>
          </cell>
          <cell r="AF784">
            <v>0</v>
          </cell>
          <cell r="AG784">
            <v>0</v>
          </cell>
          <cell r="AH784">
            <v>1.78</v>
          </cell>
          <cell r="AI784">
            <v>0</v>
          </cell>
          <cell r="AJ784">
            <v>0</v>
          </cell>
          <cell r="AK784">
            <v>0</v>
          </cell>
          <cell r="AL784">
            <v>1</v>
          </cell>
          <cell r="AM784">
            <v>0</v>
          </cell>
          <cell r="AN784">
            <v>0</v>
          </cell>
          <cell r="AO784">
            <v>0</v>
          </cell>
        </row>
        <row r="785">
          <cell r="D785" t="str">
            <v>FAE-21-00180</v>
          </cell>
          <cell r="E785" t="str">
            <v>180</v>
          </cell>
          <cell r="F785">
            <v>44378</v>
          </cell>
          <cell r="G785">
            <v>2021</v>
          </cell>
          <cell r="H785" t="str">
            <v>CE2017</v>
          </cell>
          <cell r="I785" t="str">
            <v>SAHEL INTERNATIONAL TRADE</v>
          </cell>
          <cell r="J785" t="str">
            <v>TND</v>
          </cell>
          <cell r="K785">
            <v>100240</v>
          </cell>
          <cell r="L785">
            <v>1</v>
          </cell>
          <cell r="M785">
            <v>100240</v>
          </cell>
          <cell r="N785" t="str">
            <v>OUI</v>
          </cell>
          <cell r="O785" t="str">
            <v>Sénégal</v>
          </cell>
          <cell r="P785">
            <v>44389</v>
          </cell>
          <cell r="Q785">
            <v>56000</v>
          </cell>
          <cell r="R785">
            <v>0</v>
          </cell>
          <cell r="S785">
            <v>0</v>
          </cell>
          <cell r="T785">
            <v>0</v>
          </cell>
          <cell r="U785">
            <v>56000</v>
          </cell>
          <cell r="V785" t="str">
            <v>OUI</v>
          </cell>
          <cell r="W785">
            <v>100240</v>
          </cell>
          <cell r="X785">
            <v>0</v>
          </cell>
          <cell r="Y785">
            <v>0</v>
          </cell>
          <cell r="Z785">
            <v>0</v>
          </cell>
          <cell r="AA785">
            <v>1.79</v>
          </cell>
          <cell r="AE785">
            <v>0</v>
          </cell>
          <cell r="AF785">
            <v>0</v>
          </cell>
          <cell r="AG785">
            <v>0</v>
          </cell>
          <cell r="AH785">
            <v>1.79</v>
          </cell>
          <cell r="AI785">
            <v>0</v>
          </cell>
          <cell r="AJ785">
            <v>0</v>
          </cell>
          <cell r="AK785">
            <v>0</v>
          </cell>
          <cell r="AL785">
            <v>1</v>
          </cell>
          <cell r="AM785">
            <v>0</v>
          </cell>
          <cell r="AN785">
            <v>0</v>
          </cell>
          <cell r="AO785">
            <v>0</v>
          </cell>
        </row>
        <row r="786">
          <cell r="D786" t="str">
            <v>FAE-21-00181</v>
          </cell>
          <cell r="E786" t="str">
            <v>181</v>
          </cell>
          <cell r="F786">
            <v>44379</v>
          </cell>
          <cell r="G786">
            <v>2021</v>
          </cell>
          <cell r="H786" t="str">
            <v>CE2178</v>
          </cell>
          <cell r="I786" t="str">
            <v>ARCADIA</v>
          </cell>
          <cell r="J786" t="str">
            <v>TND</v>
          </cell>
          <cell r="K786">
            <v>5700</v>
          </cell>
          <cell r="L786">
            <v>1</v>
          </cell>
          <cell r="M786">
            <v>5700</v>
          </cell>
          <cell r="N786" t="str">
            <v>OUI</v>
          </cell>
          <cell r="O786" t="str">
            <v>Japon</v>
          </cell>
          <cell r="P786">
            <v>44390</v>
          </cell>
          <cell r="Q786">
            <v>3000</v>
          </cell>
          <cell r="R786">
            <v>0</v>
          </cell>
          <cell r="S786">
            <v>0</v>
          </cell>
          <cell r="T786">
            <v>0</v>
          </cell>
          <cell r="U786">
            <v>3000</v>
          </cell>
          <cell r="V786" t="str">
            <v>OUI</v>
          </cell>
          <cell r="W786">
            <v>5700</v>
          </cell>
          <cell r="X786">
            <v>0</v>
          </cell>
          <cell r="Y786">
            <v>0</v>
          </cell>
          <cell r="Z786">
            <v>0</v>
          </cell>
          <cell r="AA786">
            <v>1.9</v>
          </cell>
          <cell r="AE786">
            <v>0</v>
          </cell>
          <cell r="AF786">
            <v>0</v>
          </cell>
          <cell r="AG786">
            <v>0</v>
          </cell>
          <cell r="AH786">
            <v>1.9</v>
          </cell>
          <cell r="AI786">
            <v>0</v>
          </cell>
          <cell r="AJ786">
            <v>0</v>
          </cell>
          <cell r="AK786">
            <v>0</v>
          </cell>
          <cell r="AL786">
            <v>1</v>
          </cell>
          <cell r="AM786">
            <v>0</v>
          </cell>
          <cell r="AN786">
            <v>0</v>
          </cell>
          <cell r="AO786">
            <v>0</v>
          </cell>
        </row>
        <row r="787">
          <cell r="D787" t="str">
            <v>FAE-21-00182</v>
          </cell>
          <cell r="E787" t="str">
            <v>182</v>
          </cell>
          <cell r="F787">
            <v>44382</v>
          </cell>
          <cell r="G787">
            <v>2021</v>
          </cell>
          <cell r="H787" t="str">
            <v>CE2001</v>
          </cell>
          <cell r="I787" t="str">
            <v>STE DE COMMERCE INTERNATIONAL</v>
          </cell>
          <cell r="J787" t="str">
            <v>TND</v>
          </cell>
          <cell r="K787">
            <v>103800</v>
          </cell>
          <cell r="L787">
            <v>1</v>
          </cell>
          <cell r="M787">
            <v>103800</v>
          </cell>
          <cell r="N787" t="str">
            <v>OUI</v>
          </cell>
          <cell r="O787" t="str">
            <v>Gabon</v>
          </cell>
          <cell r="P787">
            <v>44389</v>
          </cell>
          <cell r="Q787">
            <v>60000</v>
          </cell>
          <cell r="R787">
            <v>0</v>
          </cell>
          <cell r="S787">
            <v>0</v>
          </cell>
          <cell r="T787">
            <v>0</v>
          </cell>
          <cell r="U787">
            <v>60000</v>
          </cell>
          <cell r="V787" t="str">
            <v>OUI</v>
          </cell>
          <cell r="W787">
            <v>103800</v>
          </cell>
          <cell r="X787">
            <v>0</v>
          </cell>
          <cell r="Y787">
            <v>0</v>
          </cell>
          <cell r="Z787">
            <v>0</v>
          </cell>
          <cell r="AA787">
            <v>1.73</v>
          </cell>
          <cell r="AE787">
            <v>0</v>
          </cell>
          <cell r="AF787">
            <v>0</v>
          </cell>
          <cell r="AG787">
            <v>0</v>
          </cell>
          <cell r="AH787">
            <v>1.73</v>
          </cell>
          <cell r="AI787">
            <v>0</v>
          </cell>
          <cell r="AJ787">
            <v>0</v>
          </cell>
          <cell r="AK787">
            <v>0</v>
          </cell>
          <cell r="AL787">
            <v>1</v>
          </cell>
          <cell r="AM787">
            <v>0</v>
          </cell>
          <cell r="AN787">
            <v>0</v>
          </cell>
          <cell r="AO787">
            <v>0</v>
          </cell>
        </row>
        <row r="788">
          <cell r="D788" t="str">
            <v>FAE-21-00183</v>
          </cell>
          <cell r="E788" t="str">
            <v>183</v>
          </cell>
          <cell r="F788">
            <v>44383</v>
          </cell>
          <cell r="G788">
            <v>2021</v>
          </cell>
          <cell r="H788" t="str">
            <v>CE2017</v>
          </cell>
          <cell r="I788" t="str">
            <v>SAHEL INTERNATIONAL TRADE</v>
          </cell>
          <cell r="J788" t="str">
            <v>TND</v>
          </cell>
          <cell r="K788">
            <v>38954.160000000003</v>
          </cell>
          <cell r="L788">
            <v>1</v>
          </cell>
          <cell r="M788">
            <v>38954.160000000003</v>
          </cell>
          <cell r="N788" t="str">
            <v>OUI</v>
          </cell>
          <cell r="O788" t="str">
            <v>Togo</v>
          </cell>
          <cell r="P788">
            <v>44389</v>
          </cell>
          <cell r="Q788">
            <v>22008</v>
          </cell>
          <cell r="R788">
            <v>0</v>
          </cell>
          <cell r="S788">
            <v>0</v>
          </cell>
          <cell r="T788">
            <v>0</v>
          </cell>
          <cell r="U788">
            <v>22008</v>
          </cell>
          <cell r="V788" t="str">
            <v>OUI</v>
          </cell>
          <cell r="W788">
            <v>38954.160000000003</v>
          </cell>
          <cell r="X788">
            <v>0</v>
          </cell>
          <cell r="Y788">
            <v>0</v>
          </cell>
          <cell r="Z788">
            <v>0</v>
          </cell>
          <cell r="AA788">
            <v>1.7700000000000002</v>
          </cell>
          <cell r="AE788">
            <v>0</v>
          </cell>
          <cell r="AF788">
            <v>0</v>
          </cell>
          <cell r="AG788">
            <v>0</v>
          </cell>
          <cell r="AH788">
            <v>1.7700000000000002</v>
          </cell>
          <cell r="AI788">
            <v>0</v>
          </cell>
          <cell r="AJ788">
            <v>0</v>
          </cell>
          <cell r="AK788">
            <v>0</v>
          </cell>
          <cell r="AL788">
            <v>1</v>
          </cell>
          <cell r="AM788">
            <v>0</v>
          </cell>
          <cell r="AN788">
            <v>0</v>
          </cell>
          <cell r="AO788">
            <v>0</v>
          </cell>
        </row>
        <row r="789">
          <cell r="D789" t="str">
            <v>FAE-21-00184</v>
          </cell>
          <cell r="E789" t="str">
            <v>184</v>
          </cell>
          <cell r="F789">
            <v>44384</v>
          </cell>
          <cell r="G789">
            <v>2021</v>
          </cell>
          <cell r="H789" t="str">
            <v>CE2001</v>
          </cell>
          <cell r="I789" t="str">
            <v>STE DE COMMERCE INTERNATIONAL</v>
          </cell>
          <cell r="J789" t="str">
            <v>TND</v>
          </cell>
          <cell r="K789">
            <v>170880</v>
          </cell>
          <cell r="L789">
            <v>1</v>
          </cell>
          <cell r="M789">
            <v>170880</v>
          </cell>
          <cell r="N789" t="str">
            <v>OUI</v>
          </cell>
          <cell r="O789" t="str">
            <v>Gambie</v>
          </cell>
          <cell r="P789">
            <v>44387</v>
          </cell>
          <cell r="Q789">
            <v>96000</v>
          </cell>
          <cell r="R789">
            <v>0</v>
          </cell>
          <cell r="S789">
            <v>0</v>
          </cell>
          <cell r="T789">
            <v>0</v>
          </cell>
          <cell r="U789">
            <v>96000</v>
          </cell>
          <cell r="V789" t="str">
            <v>OUI</v>
          </cell>
          <cell r="W789">
            <v>170880</v>
          </cell>
          <cell r="X789">
            <v>0</v>
          </cell>
          <cell r="Y789">
            <v>0</v>
          </cell>
          <cell r="Z789">
            <v>0</v>
          </cell>
          <cell r="AA789">
            <v>1.78</v>
          </cell>
          <cell r="AE789">
            <v>0</v>
          </cell>
          <cell r="AF789">
            <v>0</v>
          </cell>
          <cell r="AG789">
            <v>0</v>
          </cell>
          <cell r="AH789">
            <v>1.78</v>
          </cell>
          <cell r="AI789">
            <v>0</v>
          </cell>
          <cell r="AJ789">
            <v>0</v>
          </cell>
          <cell r="AK789">
            <v>0</v>
          </cell>
          <cell r="AL789">
            <v>1</v>
          </cell>
          <cell r="AM789">
            <v>0</v>
          </cell>
          <cell r="AN789">
            <v>0</v>
          </cell>
          <cell r="AO789">
            <v>0</v>
          </cell>
        </row>
        <row r="790">
          <cell r="D790" t="str">
            <v>FAE-21-00185</v>
          </cell>
          <cell r="E790" t="str">
            <v>185</v>
          </cell>
          <cell r="F790">
            <v>44386</v>
          </cell>
          <cell r="G790">
            <v>2021</v>
          </cell>
          <cell r="H790" t="str">
            <v>CE2165</v>
          </cell>
          <cell r="I790" t="str">
            <v>ANGSTREM TRADING</v>
          </cell>
          <cell r="J790" t="str">
            <v>USD</v>
          </cell>
          <cell r="K790">
            <v>82585.48</v>
          </cell>
          <cell r="L790">
            <v>2.7900499999999999</v>
          </cell>
          <cell r="M790">
            <v>29600</v>
          </cell>
          <cell r="N790" t="str">
            <v>OUI</v>
          </cell>
          <cell r="O790" t="str">
            <v>Russie</v>
          </cell>
          <cell r="P790">
            <v>44400</v>
          </cell>
          <cell r="Q790">
            <v>40000</v>
          </cell>
          <cell r="R790">
            <v>0</v>
          </cell>
          <cell r="S790">
            <v>0</v>
          </cell>
          <cell r="T790">
            <v>0</v>
          </cell>
          <cell r="U790">
            <v>40000</v>
          </cell>
          <cell r="V790" t="e">
            <v>#N/A</v>
          </cell>
          <cell r="W790">
            <v>82585.48</v>
          </cell>
          <cell r="X790">
            <v>0</v>
          </cell>
          <cell r="Y790">
            <v>0</v>
          </cell>
          <cell r="Z790">
            <v>0</v>
          </cell>
          <cell r="AA790">
            <v>2.0646369999999998</v>
          </cell>
          <cell r="AE790">
            <v>1847.95</v>
          </cell>
          <cell r="AF790">
            <v>9700.36</v>
          </cell>
          <cell r="AG790">
            <v>0.242509</v>
          </cell>
          <cell r="AH790">
            <v>1.8221279999999997</v>
          </cell>
          <cell r="AI790">
            <v>0</v>
          </cell>
          <cell r="AJ790">
            <v>0</v>
          </cell>
          <cell r="AK790">
            <v>0</v>
          </cell>
          <cell r="AL790">
            <v>1</v>
          </cell>
          <cell r="AM790">
            <v>0</v>
          </cell>
          <cell r="AN790">
            <v>0</v>
          </cell>
          <cell r="AO790">
            <v>0</v>
          </cell>
        </row>
        <row r="791">
          <cell r="D791" t="str">
            <v>FAE-21-00186</v>
          </cell>
          <cell r="E791" t="str">
            <v>186</v>
          </cell>
          <cell r="F791">
            <v>44386</v>
          </cell>
          <cell r="G791">
            <v>2021</v>
          </cell>
          <cell r="H791" t="str">
            <v>CE2001</v>
          </cell>
          <cell r="I791" t="str">
            <v>STE DE COMMERCE INTERNATIONAL</v>
          </cell>
          <cell r="J791" t="str">
            <v>TND</v>
          </cell>
          <cell r="K791">
            <v>127400</v>
          </cell>
          <cell r="L791">
            <v>1</v>
          </cell>
          <cell r="M791">
            <v>127400</v>
          </cell>
          <cell r="N791" t="str">
            <v>OUI</v>
          </cell>
          <cell r="O791" t="str">
            <v>Niger</v>
          </cell>
          <cell r="P791">
            <v>44406</v>
          </cell>
          <cell r="Q791">
            <v>12000</v>
          </cell>
          <cell r="R791">
            <v>52000</v>
          </cell>
          <cell r="S791">
            <v>18000</v>
          </cell>
          <cell r="T791">
            <v>0</v>
          </cell>
          <cell r="U791">
            <v>82000</v>
          </cell>
          <cell r="V791" t="str">
            <v>OUI</v>
          </cell>
          <cell r="W791">
            <v>21000</v>
          </cell>
          <cell r="X791">
            <v>79760</v>
          </cell>
          <cell r="Y791">
            <v>26640</v>
          </cell>
          <cell r="Z791">
            <v>0</v>
          </cell>
          <cell r="AA791">
            <v>1.75</v>
          </cell>
          <cell r="AB791">
            <v>1.5338461538461539</v>
          </cell>
          <cell r="AC791">
            <v>1.48</v>
          </cell>
          <cell r="AE791">
            <v>0</v>
          </cell>
          <cell r="AF791">
            <v>0</v>
          </cell>
          <cell r="AG791">
            <v>0</v>
          </cell>
          <cell r="AH791">
            <v>1.75</v>
          </cell>
          <cell r="AI791">
            <v>1.5338461538461539</v>
          </cell>
          <cell r="AJ791">
            <v>1.48</v>
          </cell>
          <cell r="AK791">
            <v>0</v>
          </cell>
          <cell r="AL791">
            <v>1</v>
          </cell>
          <cell r="AM791" t="str">
            <v>20% S -80% F</v>
          </cell>
          <cell r="AN791" t="str">
            <v>20% S -80% F</v>
          </cell>
          <cell r="AO791">
            <v>0</v>
          </cell>
        </row>
        <row r="792">
          <cell r="D792" t="str">
            <v>FAE-21-00187</v>
          </cell>
          <cell r="E792" t="str">
            <v>187</v>
          </cell>
          <cell r="F792">
            <v>44386</v>
          </cell>
          <cell r="G792">
            <v>2021</v>
          </cell>
          <cell r="H792" t="str">
            <v>CE2242</v>
          </cell>
          <cell r="I792" t="str">
            <v>VALENCIA FOR MARKETING</v>
          </cell>
          <cell r="J792" t="str">
            <v>USD</v>
          </cell>
          <cell r="K792">
            <v>112547.33125</v>
          </cell>
          <cell r="L792">
            <v>2.78755</v>
          </cell>
          <cell r="M792">
            <v>40375</v>
          </cell>
          <cell r="N792" t="str">
            <v>OUI</v>
          </cell>
          <cell r="O792" t="str">
            <v>Liban</v>
          </cell>
          <cell r="P792">
            <v>44393</v>
          </cell>
          <cell r="Q792">
            <v>0</v>
          </cell>
          <cell r="R792">
            <v>0</v>
          </cell>
          <cell r="S792">
            <v>0</v>
          </cell>
          <cell r="T792">
            <v>27500</v>
          </cell>
          <cell r="U792">
            <v>27500</v>
          </cell>
          <cell r="V792" t="e">
            <v>#N/A</v>
          </cell>
          <cell r="W792">
            <v>0</v>
          </cell>
          <cell r="X792">
            <v>0</v>
          </cell>
          <cell r="Y792">
            <v>0</v>
          </cell>
          <cell r="Z792">
            <v>112547.33125</v>
          </cell>
          <cell r="AD792">
            <v>4.0926302272727275</v>
          </cell>
          <cell r="AE792">
            <v>0</v>
          </cell>
          <cell r="AF792">
            <v>2879.37</v>
          </cell>
          <cell r="AG792">
            <v>0.10470436363636364</v>
          </cell>
          <cell r="AK792">
            <v>3.9879258636363639</v>
          </cell>
          <cell r="AL792">
            <v>0</v>
          </cell>
          <cell r="AM792">
            <v>0</v>
          </cell>
          <cell r="AN792">
            <v>0</v>
          </cell>
          <cell r="AO792">
            <v>1</v>
          </cell>
        </row>
        <row r="793">
          <cell r="D793" t="str">
            <v>FAE-21-00188</v>
          </cell>
          <cell r="E793" t="str">
            <v>188</v>
          </cell>
          <cell r="F793">
            <v>44386</v>
          </cell>
          <cell r="G793">
            <v>2021</v>
          </cell>
          <cell r="H793" t="str">
            <v>CE2178</v>
          </cell>
          <cell r="I793" t="str">
            <v>ARCADIA</v>
          </cell>
          <cell r="J793" t="str">
            <v>TND</v>
          </cell>
          <cell r="K793">
            <v>14651.92</v>
          </cell>
          <cell r="L793">
            <v>1</v>
          </cell>
          <cell r="M793">
            <v>14651.92</v>
          </cell>
          <cell r="N793" t="str">
            <v>OUI</v>
          </cell>
          <cell r="O793" t="str">
            <v>Canada</v>
          </cell>
          <cell r="P793">
            <v>44412</v>
          </cell>
          <cell r="Q793">
            <v>0</v>
          </cell>
          <cell r="R793">
            <v>5448</v>
          </cell>
          <cell r="S793">
            <v>0</v>
          </cell>
          <cell r="T793">
            <v>1400</v>
          </cell>
          <cell r="U793">
            <v>6848</v>
          </cell>
          <cell r="V793" t="e">
            <v>#N/A</v>
          </cell>
          <cell r="W793">
            <v>0</v>
          </cell>
          <cell r="X793">
            <v>9751.92</v>
          </cell>
          <cell r="Y793">
            <v>0</v>
          </cell>
          <cell r="Z793">
            <v>4900</v>
          </cell>
          <cell r="AB793">
            <v>1.79</v>
          </cell>
          <cell r="AD793">
            <v>3.5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1.79</v>
          </cell>
          <cell r="AJ793">
            <v>0</v>
          </cell>
          <cell r="AK793">
            <v>3.5</v>
          </cell>
          <cell r="AL793">
            <v>0</v>
          </cell>
          <cell r="AM793" t="str">
            <v>40% S - 60% F</v>
          </cell>
          <cell r="AN793">
            <v>0</v>
          </cell>
          <cell r="AO793">
            <v>1</v>
          </cell>
        </row>
        <row r="794">
          <cell r="D794" t="str">
            <v>FAE-21-00189</v>
          </cell>
          <cell r="E794" t="str">
            <v>189</v>
          </cell>
          <cell r="F794">
            <v>44386</v>
          </cell>
          <cell r="G794">
            <v>2021</v>
          </cell>
          <cell r="H794" t="str">
            <v>CE2178</v>
          </cell>
          <cell r="I794" t="str">
            <v>ARCADIA</v>
          </cell>
          <cell r="J794" t="str">
            <v>TND</v>
          </cell>
          <cell r="K794">
            <v>35800</v>
          </cell>
          <cell r="L794">
            <v>1</v>
          </cell>
          <cell r="M794">
            <v>35800</v>
          </cell>
          <cell r="N794" t="str">
            <v>OUI</v>
          </cell>
          <cell r="O794" t="str">
            <v>Angleterre</v>
          </cell>
          <cell r="P794">
            <v>44405</v>
          </cell>
          <cell r="Q794">
            <v>0</v>
          </cell>
          <cell r="R794">
            <v>20000</v>
          </cell>
          <cell r="S794">
            <v>0</v>
          </cell>
          <cell r="T794">
            <v>0</v>
          </cell>
          <cell r="U794">
            <v>20000</v>
          </cell>
          <cell r="V794" t="e">
            <v>#N/A</v>
          </cell>
          <cell r="W794">
            <v>0</v>
          </cell>
          <cell r="X794">
            <v>35800</v>
          </cell>
          <cell r="Y794">
            <v>0</v>
          </cell>
          <cell r="Z794">
            <v>0</v>
          </cell>
          <cell r="AB794">
            <v>1.79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1.79</v>
          </cell>
          <cell r="AJ794">
            <v>0</v>
          </cell>
          <cell r="AK794">
            <v>0</v>
          </cell>
          <cell r="AL794">
            <v>0</v>
          </cell>
          <cell r="AM794">
            <v>1</v>
          </cell>
          <cell r="AN794">
            <v>0</v>
          </cell>
          <cell r="AO794">
            <v>0</v>
          </cell>
        </row>
        <row r="795">
          <cell r="D795" t="str">
            <v>FAE-21-00190</v>
          </cell>
          <cell r="E795" t="str">
            <v>190</v>
          </cell>
          <cell r="F795">
            <v>44386</v>
          </cell>
          <cell r="G795">
            <v>2021</v>
          </cell>
          <cell r="H795" t="str">
            <v>CE2149</v>
          </cell>
          <cell r="I795" t="str">
            <v>DAVIS TRADING CO LTD</v>
          </cell>
          <cell r="J795" t="str">
            <v>USD</v>
          </cell>
          <cell r="K795">
            <v>62301.371750000006</v>
          </cell>
          <cell r="L795">
            <v>2.7794500000000002</v>
          </cell>
          <cell r="M795">
            <v>22415</v>
          </cell>
          <cell r="N795" t="str">
            <v>OUI</v>
          </cell>
          <cell r="O795" t="str">
            <v>New Zealand</v>
          </cell>
          <cell r="P795">
            <v>44392</v>
          </cell>
          <cell r="Q795">
            <v>0</v>
          </cell>
          <cell r="R795">
            <v>18500</v>
          </cell>
          <cell r="S795">
            <v>0</v>
          </cell>
          <cell r="T795">
            <v>0</v>
          </cell>
          <cell r="U795">
            <v>18500</v>
          </cell>
          <cell r="V795" t="e">
            <v>#N/A</v>
          </cell>
          <cell r="W795">
            <v>0</v>
          </cell>
          <cell r="X795">
            <v>62301.371750000006</v>
          </cell>
          <cell r="Y795">
            <v>0</v>
          </cell>
          <cell r="Z795">
            <v>0</v>
          </cell>
          <cell r="AB795">
            <v>3.3676417162162164</v>
          </cell>
          <cell r="AE795">
            <v>0</v>
          </cell>
          <cell r="AF795">
            <v>1681.72</v>
          </cell>
          <cell r="AG795">
            <v>9.090378378378379E-2</v>
          </cell>
          <cell r="AI795">
            <v>3.2767379324324328</v>
          </cell>
          <cell r="AL795">
            <v>0</v>
          </cell>
          <cell r="AM795">
            <v>1</v>
          </cell>
          <cell r="AN795">
            <v>0</v>
          </cell>
          <cell r="AO795">
            <v>0</v>
          </cell>
        </row>
        <row r="796">
          <cell r="D796" t="str">
            <v>FAE-21-00191</v>
          </cell>
          <cell r="E796" t="str">
            <v>191</v>
          </cell>
          <cell r="F796">
            <v>44386</v>
          </cell>
          <cell r="G796">
            <v>2021</v>
          </cell>
          <cell r="H796" t="str">
            <v>CE2137</v>
          </cell>
          <cell r="I796" t="str">
            <v>TUNISIAN AFRICAN BUSINESS</v>
          </cell>
          <cell r="J796" t="str">
            <v>TND</v>
          </cell>
          <cell r="K796">
            <v>202800</v>
          </cell>
          <cell r="L796">
            <v>1</v>
          </cell>
          <cell r="M796">
            <v>202800</v>
          </cell>
          <cell r="N796" t="str">
            <v>OUI</v>
          </cell>
          <cell r="O796" t="str">
            <v>Sénégal</v>
          </cell>
          <cell r="P796">
            <v>44392</v>
          </cell>
          <cell r="Q796">
            <v>0</v>
          </cell>
          <cell r="R796">
            <v>0</v>
          </cell>
          <cell r="S796">
            <v>130000</v>
          </cell>
          <cell r="T796">
            <v>0</v>
          </cell>
          <cell r="U796">
            <v>130000</v>
          </cell>
          <cell r="V796" t="str">
            <v>OUI</v>
          </cell>
          <cell r="W796">
            <v>0</v>
          </cell>
          <cell r="X796">
            <v>0</v>
          </cell>
          <cell r="Y796">
            <v>202800</v>
          </cell>
          <cell r="Z796">
            <v>0</v>
          </cell>
          <cell r="AC796">
            <v>1.56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1.56</v>
          </cell>
          <cell r="AK796">
            <v>0</v>
          </cell>
          <cell r="AL796">
            <v>0</v>
          </cell>
          <cell r="AM796">
            <v>0</v>
          </cell>
          <cell r="AN796" t="str">
            <v>20% S -80% F</v>
          </cell>
          <cell r="AO796">
            <v>0</v>
          </cell>
        </row>
        <row r="797">
          <cell r="D797" t="str">
            <v>FAE-21-00192</v>
          </cell>
          <cell r="E797" t="str">
            <v>192</v>
          </cell>
          <cell r="F797">
            <v>44390</v>
          </cell>
          <cell r="G797">
            <v>2021</v>
          </cell>
          <cell r="H797" t="str">
            <v>CE2137</v>
          </cell>
          <cell r="I797" t="str">
            <v>TUNISIAN AFRICAN BUSINESS</v>
          </cell>
          <cell r="J797" t="str">
            <v>TND</v>
          </cell>
          <cell r="K797">
            <v>269598</v>
          </cell>
          <cell r="L797">
            <v>1</v>
          </cell>
          <cell r="M797">
            <v>269598</v>
          </cell>
          <cell r="N797" t="str">
            <v>OUI</v>
          </cell>
          <cell r="O797" t="str">
            <v>Sénégal</v>
          </cell>
          <cell r="P797">
            <v>44394</v>
          </cell>
          <cell r="Q797">
            <v>0</v>
          </cell>
          <cell r="R797">
            <v>176064</v>
          </cell>
          <cell r="S797">
            <v>0</v>
          </cell>
          <cell r="T797">
            <v>0</v>
          </cell>
          <cell r="U797">
            <v>176064</v>
          </cell>
          <cell r="V797" t="str">
            <v>OUI</v>
          </cell>
          <cell r="W797">
            <v>0</v>
          </cell>
          <cell r="X797">
            <v>269598</v>
          </cell>
          <cell r="Y797">
            <v>0</v>
          </cell>
          <cell r="Z797">
            <v>0</v>
          </cell>
          <cell r="AB797">
            <v>1.53125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1.53125</v>
          </cell>
          <cell r="AJ797">
            <v>0</v>
          </cell>
          <cell r="AK797">
            <v>0</v>
          </cell>
          <cell r="AL797">
            <v>0</v>
          </cell>
          <cell r="AM797" t="str">
            <v>20% S -80% F</v>
          </cell>
          <cell r="AN797">
            <v>0</v>
          </cell>
          <cell r="AO797">
            <v>0</v>
          </cell>
        </row>
        <row r="798">
          <cell r="D798" t="str">
            <v>FAE-21-00193</v>
          </cell>
          <cell r="E798" t="str">
            <v>193</v>
          </cell>
          <cell r="F798">
            <v>44394</v>
          </cell>
          <cell r="G798">
            <v>2021</v>
          </cell>
          <cell r="H798" t="str">
            <v>CE2222</v>
          </cell>
          <cell r="I798" t="str">
            <v>ABOURA FOODS</v>
          </cell>
          <cell r="J798" t="str">
            <v>USD</v>
          </cell>
          <cell r="K798">
            <v>26841.775824999997</v>
          </cell>
          <cell r="L798">
            <v>2.7710499999999998</v>
          </cell>
          <cell r="M798">
            <v>9686.5</v>
          </cell>
          <cell r="N798" t="str">
            <v>OUI</v>
          </cell>
          <cell r="O798" t="str">
            <v>Jordanie</v>
          </cell>
          <cell r="P798">
            <v>44411</v>
          </cell>
          <cell r="Q798">
            <v>0</v>
          </cell>
          <cell r="R798">
            <v>4800</v>
          </cell>
          <cell r="S798">
            <v>4800</v>
          </cell>
          <cell r="T798">
            <v>2350</v>
          </cell>
          <cell r="U798">
            <v>11950</v>
          </cell>
          <cell r="V798" t="e">
            <v>#N/A</v>
          </cell>
          <cell r="W798">
            <v>0</v>
          </cell>
          <cell r="X798">
            <v>9673.8630878661079</v>
          </cell>
          <cell r="Y798">
            <v>9673.8630878661079</v>
          </cell>
          <cell r="Z798">
            <v>7494.049649267783</v>
          </cell>
          <cell r="AB798">
            <v>2.0153881433054393</v>
          </cell>
          <cell r="AC798">
            <v>2.0153881433054393</v>
          </cell>
          <cell r="AD798">
            <v>3.1889572975607585</v>
          </cell>
          <cell r="AE798">
            <v>543.72375</v>
          </cell>
          <cell r="AF798">
            <v>2616.9949999999999</v>
          </cell>
          <cell r="AG798">
            <v>0.21899539748953975</v>
          </cell>
          <cell r="AI798">
            <v>1.7963927458158995</v>
          </cell>
          <cell r="AJ798">
            <v>1.7963927458158995</v>
          </cell>
          <cell r="AK798">
            <v>2.969961900071219</v>
          </cell>
          <cell r="AL798">
            <v>0</v>
          </cell>
          <cell r="AM798">
            <v>1</v>
          </cell>
          <cell r="AN798">
            <v>1</v>
          </cell>
          <cell r="AO798">
            <v>1</v>
          </cell>
        </row>
        <row r="799">
          <cell r="D799" t="str">
            <v>FAE-21-00194</v>
          </cell>
          <cell r="E799" t="str">
            <v>194</v>
          </cell>
          <cell r="F799">
            <v>44394</v>
          </cell>
          <cell r="G799">
            <v>2021</v>
          </cell>
          <cell r="H799" t="str">
            <v>CE2053</v>
          </cell>
          <cell r="I799" t="str">
            <v>ETS KASSO IMPORT EXPORT</v>
          </cell>
          <cell r="J799" t="str">
            <v>EUR</v>
          </cell>
          <cell r="K799">
            <v>172084.014</v>
          </cell>
          <cell r="L799">
            <v>3.2852999999999999</v>
          </cell>
          <cell r="M799">
            <v>52380</v>
          </cell>
          <cell r="N799" t="str">
            <v>OUI</v>
          </cell>
          <cell r="O799" t="str">
            <v>Niger</v>
          </cell>
          <cell r="P799">
            <v>44407</v>
          </cell>
          <cell r="Q799">
            <v>0</v>
          </cell>
          <cell r="R799">
            <v>0</v>
          </cell>
          <cell r="S799">
            <v>108000</v>
          </cell>
          <cell r="T799">
            <v>0</v>
          </cell>
          <cell r="U799">
            <v>108000</v>
          </cell>
          <cell r="V799" t="e">
            <v>#N/A</v>
          </cell>
          <cell r="W799">
            <v>0</v>
          </cell>
          <cell r="X799">
            <v>0</v>
          </cell>
          <cell r="Y799">
            <v>172084.014</v>
          </cell>
          <cell r="Z799">
            <v>0</v>
          </cell>
          <cell r="AC799">
            <v>1.5933705</v>
          </cell>
          <cell r="AE799">
            <v>8203.2479999999996</v>
          </cell>
          <cell r="AF799">
            <v>25396.34</v>
          </cell>
          <cell r="AG799">
            <v>0.2351512962962963</v>
          </cell>
          <cell r="AJ799">
            <v>1.3582192037037037</v>
          </cell>
          <cell r="AL799">
            <v>0</v>
          </cell>
          <cell r="AM799">
            <v>0</v>
          </cell>
          <cell r="AN799" t="str">
            <v>20% S -80% F</v>
          </cell>
          <cell r="AO799">
            <v>0</v>
          </cell>
        </row>
        <row r="800">
          <cell r="D800" t="str">
            <v>FAE-21-00195</v>
          </cell>
          <cell r="E800" t="str">
            <v>195</v>
          </cell>
          <cell r="F800">
            <v>44394</v>
          </cell>
          <cell r="G800">
            <v>2021</v>
          </cell>
          <cell r="H800" t="str">
            <v>CE2053</v>
          </cell>
          <cell r="I800" t="str">
            <v>ETS KASSO IMPORT EXPORT</v>
          </cell>
          <cell r="J800" t="str">
            <v>EUR</v>
          </cell>
          <cell r="K800">
            <v>172675.908</v>
          </cell>
          <cell r="L800">
            <v>3.2966000000000002</v>
          </cell>
          <cell r="M800">
            <v>52380</v>
          </cell>
          <cell r="N800" t="str">
            <v>OUI</v>
          </cell>
          <cell r="O800" t="str">
            <v>Niger</v>
          </cell>
          <cell r="P800">
            <v>44408</v>
          </cell>
          <cell r="Q800">
            <v>0</v>
          </cell>
          <cell r="R800">
            <v>0</v>
          </cell>
          <cell r="S800">
            <v>108000</v>
          </cell>
          <cell r="T800">
            <v>0</v>
          </cell>
          <cell r="U800">
            <v>108000</v>
          </cell>
          <cell r="V800" t="e">
            <v>#N/A</v>
          </cell>
          <cell r="W800">
            <v>0</v>
          </cell>
          <cell r="X800">
            <v>0</v>
          </cell>
          <cell r="Y800">
            <v>172675.908</v>
          </cell>
          <cell r="Z800">
            <v>0</v>
          </cell>
          <cell r="AC800">
            <v>1.598851</v>
          </cell>
          <cell r="AE800">
            <v>8203.2479999999996</v>
          </cell>
          <cell r="AF800">
            <v>25396.34</v>
          </cell>
          <cell r="AG800">
            <v>0.2351512962962963</v>
          </cell>
          <cell r="AJ800">
            <v>1.3636997037037037</v>
          </cell>
          <cell r="AL800">
            <v>0</v>
          </cell>
          <cell r="AM800">
            <v>0</v>
          </cell>
          <cell r="AN800" t="str">
            <v>20% S -80% F</v>
          </cell>
          <cell r="AO800">
            <v>0</v>
          </cell>
        </row>
        <row r="801">
          <cell r="D801" t="str">
            <v>FAE-21-00196</v>
          </cell>
          <cell r="E801" t="str">
            <v>196</v>
          </cell>
          <cell r="F801">
            <v>44394</v>
          </cell>
          <cell r="G801">
            <v>2021</v>
          </cell>
          <cell r="H801" t="str">
            <v>CE2053</v>
          </cell>
          <cell r="I801" t="str">
            <v>ETS KASSO IMPORT EXPORT</v>
          </cell>
          <cell r="J801" t="str">
            <v>EUR</v>
          </cell>
          <cell r="K801">
            <v>172675.908</v>
          </cell>
          <cell r="L801">
            <v>3.2966000000000002</v>
          </cell>
          <cell r="M801">
            <v>52380</v>
          </cell>
          <cell r="N801" t="str">
            <v>OUI</v>
          </cell>
          <cell r="O801" t="str">
            <v>Niger</v>
          </cell>
          <cell r="P801">
            <v>44410</v>
          </cell>
          <cell r="Q801">
            <v>0</v>
          </cell>
          <cell r="R801">
            <v>0</v>
          </cell>
          <cell r="S801">
            <v>108000</v>
          </cell>
          <cell r="T801">
            <v>0</v>
          </cell>
          <cell r="U801">
            <v>108000</v>
          </cell>
          <cell r="V801" t="e">
            <v>#N/A</v>
          </cell>
          <cell r="W801">
            <v>0</v>
          </cell>
          <cell r="X801">
            <v>0</v>
          </cell>
          <cell r="Y801">
            <v>172675.908</v>
          </cell>
          <cell r="Z801">
            <v>0</v>
          </cell>
          <cell r="AC801">
            <v>1.598851</v>
          </cell>
          <cell r="AE801">
            <v>10212.175999999999</v>
          </cell>
          <cell r="AF801">
            <v>32505.1</v>
          </cell>
          <cell r="AG801">
            <v>0.30097314814814813</v>
          </cell>
          <cell r="AJ801">
            <v>1.2978778518518519</v>
          </cell>
          <cell r="AL801">
            <v>0</v>
          </cell>
          <cell r="AM801">
            <v>0</v>
          </cell>
          <cell r="AN801" t="str">
            <v>20% S -80% F</v>
          </cell>
          <cell r="AO801">
            <v>0</v>
          </cell>
        </row>
        <row r="802">
          <cell r="D802" t="str">
            <v>FAE-21-00197</v>
          </cell>
          <cell r="E802" t="str">
            <v>197</v>
          </cell>
          <cell r="F802">
            <v>44394</v>
          </cell>
          <cell r="G802">
            <v>2021</v>
          </cell>
          <cell r="H802" t="str">
            <v>CE2053</v>
          </cell>
          <cell r="I802" t="str">
            <v>ETS KASSO IMPORT EXPORT</v>
          </cell>
          <cell r="J802" t="str">
            <v>EUR</v>
          </cell>
          <cell r="K802">
            <v>172675.908</v>
          </cell>
          <cell r="L802">
            <v>3.2966000000000002</v>
          </cell>
          <cell r="M802">
            <v>52380</v>
          </cell>
          <cell r="N802" t="str">
            <v>OUI</v>
          </cell>
          <cell r="O802" t="str">
            <v>Niger</v>
          </cell>
          <cell r="P802">
            <v>44411</v>
          </cell>
          <cell r="Q802">
            <v>0</v>
          </cell>
          <cell r="R802">
            <v>0</v>
          </cell>
          <cell r="S802">
            <v>108000</v>
          </cell>
          <cell r="T802">
            <v>0</v>
          </cell>
          <cell r="U802">
            <v>108000</v>
          </cell>
          <cell r="V802" t="e">
            <v>#N/A</v>
          </cell>
          <cell r="W802">
            <v>0</v>
          </cell>
          <cell r="X802">
            <v>0</v>
          </cell>
          <cell r="Y802">
            <v>172675.908</v>
          </cell>
          <cell r="Z802">
            <v>0</v>
          </cell>
          <cell r="AC802">
            <v>1.598851</v>
          </cell>
          <cell r="AE802">
            <v>10212.175999999999</v>
          </cell>
          <cell r="AF802">
            <v>31791.1</v>
          </cell>
          <cell r="AG802">
            <v>0.29436203703703701</v>
          </cell>
          <cell r="AJ802">
            <v>1.304488962962963</v>
          </cell>
          <cell r="AL802">
            <v>0</v>
          </cell>
          <cell r="AM802">
            <v>0</v>
          </cell>
          <cell r="AN802" t="str">
            <v>20% S -80% F</v>
          </cell>
          <cell r="AO802">
            <v>0</v>
          </cell>
        </row>
        <row r="803">
          <cell r="D803" t="str">
            <v>FAE-21-00198</v>
          </cell>
          <cell r="E803" t="str">
            <v>198</v>
          </cell>
          <cell r="F803">
            <v>44396</v>
          </cell>
          <cell r="G803">
            <v>2021</v>
          </cell>
          <cell r="H803" t="str">
            <v>CE2025</v>
          </cell>
          <cell r="I803" t="str">
            <v>SAWABA - GUINEE</v>
          </cell>
          <cell r="J803" t="str">
            <v>USD</v>
          </cell>
          <cell r="K803">
            <v>303110.52678499999</v>
          </cell>
          <cell r="L803">
            <v>2.77475</v>
          </cell>
          <cell r="M803">
            <v>109238.86</v>
          </cell>
          <cell r="N803" t="str">
            <v>OUI</v>
          </cell>
          <cell r="O803" t="str">
            <v>Guinée</v>
          </cell>
          <cell r="P803">
            <v>44408</v>
          </cell>
          <cell r="Q803">
            <v>14400</v>
          </cell>
          <cell r="R803">
            <v>144396</v>
          </cell>
          <cell r="S803">
            <v>0</v>
          </cell>
          <cell r="T803">
            <v>0</v>
          </cell>
          <cell r="U803">
            <v>158796</v>
          </cell>
          <cell r="V803" t="e">
            <v>#N/A</v>
          </cell>
          <cell r="W803">
            <v>30233.51622069826</v>
          </cell>
          <cell r="X803">
            <v>272877.01056430175</v>
          </cell>
          <cell r="Y803">
            <v>0</v>
          </cell>
          <cell r="Z803">
            <v>0</v>
          </cell>
          <cell r="AA803">
            <v>2.0995497375484904</v>
          </cell>
          <cell r="AB803">
            <v>1.8897823385987267</v>
          </cell>
          <cell r="AE803">
            <v>24226.128000000001</v>
          </cell>
          <cell r="AF803">
            <v>67497.5</v>
          </cell>
          <cell r="AG803">
            <v>0.42505793596816038</v>
          </cell>
          <cell r="AH803">
            <v>1.6744918015803301</v>
          </cell>
          <cell r="AI803">
            <v>1.4647244026305664</v>
          </cell>
          <cell r="AL803">
            <v>1</v>
          </cell>
          <cell r="AM803">
            <v>1</v>
          </cell>
          <cell r="AN803">
            <v>0</v>
          </cell>
          <cell r="AO803">
            <v>0</v>
          </cell>
        </row>
        <row r="804">
          <cell r="D804" t="str">
            <v>FAE-21-00199</v>
          </cell>
          <cell r="E804" t="str">
            <v>199</v>
          </cell>
          <cell r="F804">
            <v>44397</v>
          </cell>
          <cell r="G804">
            <v>2021</v>
          </cell>
          <cell r="H804" t="str">
            <v>CE2154</v>
          </cell>
          <cell r="I804" t="str">
            <v>SODIFRAM SAS</v>
          </cell>
          <cell r="J804" t="str">
            <v>EUR</v>
          </cell>
          <cell r="K804">
            <v>63265.587999999996</v>
          </cell>
          <cell r="L804">
            <v>3.2854999999999999</v>
          </cell>
          <cell r="M804">
            <v>19256</v>
          </cell>
          <cell r="N804" t="str">
            <v>OUI</v>
          </cell>
          <cell r="O804" t="str">
            <v>Mayotte</v>
          </cell>
          <cell r="P804">
            <v>44405</v>
          </cell>
          <cell r="Q804">
            <v>0</v>
          </cell>
          <cell r="R804">
            <v>16764</v>
          </cell>
          <cell r="S804">
            <v>10572</v>
          </cell>
          <cell r="T804">
            <v>0</v>
          </cell>
          <cell r="U804">
            <v>27336</v>
          </cell>
          <cell r="V804" t="e">
            <v>#N/A</v>
          </cell>
          <cell r="W804">
            <v>0</v>
          </cell>
          <cell r="X804">
            <v>38970.471222941182</v>
          </cell>
          <cell r="Y804">
            <v>24295.116777058825</v>
          </cell>
          <cell r="Z804">
            <v>0</v>
          </cell>
          <cell r="AB804">
            <v>2.3246523039215687</v>
          </cell>
          <cell r="AC804">
            <v>2.2980625025594801</v>
          </cell>
          <cell r="AE804">
            <v>4137.6400000000003</v>
          </cell>
          <cell r="AF804">
            <v>12098.19</v>
          </cell>
          <cell r="AG804">
            <v>0.4425735294117647</v>
          </cell>
          <cell r="AI804">
            <v>1.882078774509804</v>
          </cell>
          <cell r="AJ804">
            <v>1.8554889731477153</v>
          </cell>
          <cell r="AL804">
            <v>0</v>
          </cell>
          <cell r="AM804">
            <v>1</v>
          </cell>
          <cell r="AN804">
            <v>1</v>
          </cell>
          <cell r="AO804">
            <v>0</v>
          </cell>
        </row>
        <row r="805">
          <cell r="D805" t="str">
            <v>FAE-21-00200</v>
          </cell>
          <cell r="E805" t="str">
            <v>200</v>
          </cell>
          <cell r="F805">
            <v>44398</v>
          </cell>
          <cell r="G805">
            <v>2021</v>
          </cell>
          <cell r="H805" t="str">
            <v>CE2137</v>
          </cell>
          <cell r="I805" t="str">
            <v>TUNISIAN AFRICAN BUSINESS</v>
          </cell>
          <cell r="J805" t="str">
            <v>TND</v>
          </cell>
          <cell r="K805">
            <v>224368.56</v>
          </cell>
          <cell r="L805">
            <v>1</v>
          </cell>
          <cell r="M805">
            <v>224368.56</v>
          </cell>
          <cell r="N805" t="str">
            <v>OUI</v>
          </cell>
          <cell r="O805" t="str">
            <v>Sierra Leone</v>
          </cell>
          <cell r="P805">
            <v>44439</v>
          </cell>
          <cell r="Q805">
            <v>98472</v>
          </cell>
          <cell r="R805">
            <v>30000</v>
          </cell>
          <cell r="S805">
            <v>3000</v>
          </cell>
          <cell r="T805">
            <v>0</v>
          </cell>
          <cell r="U805">
            <v>131472</v>
          </cell>
          <cell r="V805" t="str">
            <v>OUI</v>
          </cell>
          <cell r="W805">
            <v>170788.56</v>
          </cell>
          <cell r="X805">
            <v>48900</v>
          </cell>
          <cell r="Y805">
            <v>4680</v>
          </cell>
          <cell r="Z805">
            <v>0</v>
          </cell>
          <cell r="AA805">
            <v>1.7343870338776506</v>
          </cell>
          <cell r="AB805">
            <v>1.63</v>
          </cell>
          <cell r="AC805">
            <v>1.56</v>
          </cell>
          <cell r="AE805">
            <v>0</v>
          </cell>
          <cell r="AF805">
            <v>0</v>
          </cell>
          <cell r="AG805">
            <v>0</v>
          </cell>
          <cell r="AH805">
            <v>1.7343870338776506</v>
          </cell>
          <cell r="AI805">
            <v>1.63</v>
          </cell>
          <cell r="AJ805">
            <v>1.56</v>
          </cell>
          <cell r="AK805">
            <v>0</v>
          </cell>
          <cell r="AL805">
            <v>1</v>
          </cell>
          <cell r="AM805" t="str">
            <v>40% S - 60% F / 100%</v>
          </cell>
          <cell r="AN805">
            <v>0</v>
          </cell>
          <cell r="AO805">
            <v>0</v>
          </cell>
        </row>
        <row r="806">
          <cell r="D806" t="str">
            <v>FAE-21-00201</v>
          </cell>
          <cell r="E806" t="str">
            <v>201</v>
          </cell>
          <cell r="F806">
            <v>44399</v>
          </cell>
          <cell r="G806">
            <v>2021</v>
          </cell>
          <cell r="H806" t="str">
            <v>CE2137</v>
          </cell>
          <cell r="I806" t="str">
            <v>TUNISIAN AFRICAN BUSINESS</v>
          </cell>
          <cell r="J806" t="str">
            <v>TND</v>
          </cell>
          <cell r="K806">
            <v>236145.84</v>
          </cell>
          <cell r="L806">
            <v>1</v>
          </cell>
          <cell r="M806">
            <v>236145.84</v>
          </cell>
          <cell r="N806" t="str">
            <v>OUI</v>
          </cell>
          <cell r="O806" t="str">
            <v>Sénégal</v>
          </cell>
          <cell r="P806">
            <v>44415</v>
          </cell>
          <cell r="Q806">
            <v>0</v>
          </cell>
          <cell r="R806">
            <v>154056</v>
          </cell>
          <cell r="S806">
            <v>0</v>
          </cell>
          <cell r="T806">
            <v>0</v>
          </cell>
          <cell r="U806">
            <v>154056</v>
          </cell>
          <cell r="V806" t="str">
            <v>OUI</v>
          </cell>
          <cell r="W806">
            <v>0</v>
          </cell>
          <cell r="X806">
            <v>236145.84</v>
          </cell>
          <cell r="Y806">
            <v>0</v>
          </cell>
          <cell r="Z806">
            <v>0</v>
          </cell>
          <cell r="AB806">
            <v>1.5328571428571429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1.5328571428571429</v>
          </cell>
          <cell r="AJ806">
            <v>0</v>
          </cell>
          <cell r="AK806">
            <v>0</v>
          </cell>
          <cell r="AL806">
            <v>0</v>
          </cell>
          <cell r="AM806" t="str">
            <v>20% S -80% F</v>
          </cell>
          <cell r="AN806">
            <v>0</v>
          </cell>
          <cell r="AO806">
            <v>0</v>
          </cell>
        </row>
        <row r="807">
          <cell r="D807" t="str">
            <v>FAE-21-00202</v>
          </cell>
          <cell r="E807" t="str">
            <v>202</v>
          </cell>
          <cell r="F807">
            <v>44399</v>
          </cell>
          <cell r="G807">
            <v>2021</v>
          </cell>
          <cell r="H807" t="str">
            <v>CE2017</v>
          </cell>
          <cell r="I807" t="str">
            <v>SAHEL INTERNATIONAL TRADE</v>
          </cell>
          <cell r="J807" t="str">
            <v>TND</v>
          </cell>
          <cell r="K807">
            <v>70080</v>
          </cell>
          <cell r="L807">
            <v>1</v>
          </cell>
          <cell r="M807">
            <v>70080</v>
          </cell>
          <cell r="N807" t="str">
            <v>OUI</v>
          </cell>
          <cell r="O807" t="str">
            <v>Sénégal</v>
          </cell>
          <cell r="P807">
            <v>44406</v>
          </cell>
          <cell r="Q807">
            <v>38400</v>
          </cell>
          <cell r="R807">
            <v>0</v>
          </cell>
          <cell r="S807">
            <v>0</v>
          </cell>
          <cell r="T807">
            <v>0</v>
          </cell>
          <cell r="U807">
            <v>38400</v>
          </cell>
          <cell r="V807" t="str">
            <v>OUI</v>
          </cell>
          <cell r="W807">
            <v>70080</v>
          </cell>
          <cell r="X807">
            <v>0</v>
          </cell>
          <cell r="Y807">
            <v>0</v>
          </cell>
          <cell r="Z807">
            <v>0</v>
          </cell>
          <cell r="AA807">
            <v>1.825</v>
          </cell>
          <cell r="AE807">
            <v>0</v>
          </cell>
          <cell r="AF807">
            <v>0</v>
          </cell>
          <cell r="AG807">
            <v>0</v>
          </cell>
          <cell r="AH807">
            <v>1.825</v>
          </cell>
          <cell r="AI807">
            <v>0</v>
          </cell>
          <cell r="AJ807">
            <v>0</v>
          </cell>
          <cell r="AK807">
            <v>0</v>
          </cell>
          <cell r="AL807">
            <v>1</v>
          </cell>
          <cell r="AM807">
            <v>0</v>
          </cell>
          <cell r="AN807">
            <v>0</v>
          </cell>
          <cell r="AO807">
            <v>0</v>
          </cell>
        </row>
        <row r="808">
          <cell r="D808" t="str">
            <v>FAE-21-00203</v>
          </cell>
          <cell r="E808" t="str">
            <v>203</v>
          </cell>
          <cell r="F808">
            <v>44401</v>
          </cell>
          <cell r="G808">
            <v>2021</v>
          </cell>
          <cell r="H808" t="str">
            <v>CE2017</v>
          </cell>
          <cell r="I808" t="str">
            <v>SAHEL INTERNATIONAL TRADE</v>
          </cell>
          <cell r="J808" t="str">
            <v>TND</v>
          </cell>
          <cell r="K808">
            <v>72625</v>
          </cell>
          <cell r="L808">
            <v>1</v>
          </cell>
          <cell r="M808">
            <v>72625</v>
          </cell>
          <cell r="N808" t="str">
            <v>OUI</v>
          </cell>
          <cell r="O808" t="str">
            <v>Togo</v>
          </cell>
          <cell r="P808">
            <v>44406</v>
          </cell>
          <cell r="Q808">
            <v>41500</v>
          </cell>
          <cell r="R808">
            <v>0</v>
          </cell>
          <cell r="S808">
            <v>0</v>
          </cell>
          <cell r="T808">
            <v>0</v>
          </cell>
          <cell r="U808">
            <v>41500</v>
          </cell>
          <cell r="V808" t="str">
            <v>OUI</v>
          </cell>
          <cell r="W808">
            <v>72625</v>
          </cell>
          <cell r="X808">
            <v>0</v>
          </cell>
          <cell r="Y808">
            <v>0</v>
          </cell>
          <cell r="Z808">
            <v>0</v>
          </cell>
          <cell r="AA808">
            <v>1.75</v>
          </cell>
          <cell r="AE808">
            <v>0</v>
          </cell>
          <cell r="AF808">
            <v>0</v>
          </cell>
          <cell r="AG808">
            <v>0</v>
          </cell>
          <cell r="AH808">
            <v>1.75</v>
          </cell>
          <cell r="AI808">
            <v>0</v>
          </cell>
          <cell r="AJ808">
            <v>0</v>
          </cell>
          <cell r="AK808">
            <v>0</v>
          </cell>
          <cell r="AL808">
            <v>1</v>
          </cell>
          <cell r="AM808">
            <v>0</v>
          </cell>
          <cell r="AN808">
            <v>0</v>
          </cell>
          <cell r="AO808">
            <v>0</v>
          </cell>
        </row>
        <row r="809">
          <cell r="D809" t="str">
            <v>FAE-21-00204</v>
          </cell>
          <cell r="E809" t="str">
            <v>204</v>
          </cell>
          <cell r="F809">
            <v>44402</v>
          </cell>
          <cell r="G809">
            <v>2021</v>
          </cell>
          <cell r="H809" t="str">
            <v>CE2017</v>
          </cell>
          <cell r="I809" t="str">
            <v>SAHEL INTERNATIONAL TRADE</v>
          </cell>
          <cell r="J809" t="str">
            <v>TND</v>
          </cell>
          <cell r="K809">
            <v>86448.960000000006</v>
          </cell>
          <cell r="L809">
            <v>1</v>
          </cell>
          <cell r="M809">
            <v>86448.960000000006</v>
          </cell>
          <cell r="N809" t="str">
            <v>OUI</v>
          </cell>
          <cell r="O809" t="str">
            <v>Togo</v>
          </cell>
          <cell r="P809">
            <v>44414</v>
          </cell>
          <cell r="Q809">
            <v>0</v>
          </cell>
          <cell r="R809">
            <v>0</v>
          </cell>
          <cell r="S809">
            <v>55416</v>
          </cell>
          <cell r="T809">
            <v>0</v>
          </cell>
          <cell r="U809">
            <v>55416</v>
          </cell>
          <cell r="V809" t="str">
            <v>OUI</v>
          </cell>
          <cell r="W809">
            <v>0</v>
          </cell>
          <cell r="X809">
            <v>0</v>
          </cell>
          <cell r="Y809">
            <v>86448.960000000006</v>
          </cell>
          <cell r="Z809">
            <v>0</v>
          </cell>
          <cell r="AC809">
            <v>1.56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1.56</v>
          </cell>
          <cell r="AK809">
            <v>0</v>
          </cell>
          <cell r="AL809">
            <v>0</v>
          </cell>
          <cell r="AM809">
            <v>0</v>
          </cell>
          <cell r="AN809" t="str">
            <v>30% S -70% F</v>
          </cell>
          <cell r="AO809">
            <v>0</v>
          </cell>
        </row>
        <row r="810">
          <cell r="D810" t="str">
            <v>FAE-21-00205</v>
          </cell>
          <cell r="E810" t="str">
            <v>205</v>
          </cell>
          <cell r="F810">
            <v>44403</v>
          </cell>
          <cell r="G810">
            <v>2021</v>
          </cell>
          <cell r="H810" t="str">
            <v>CE2017</v>
          </cell>
          <cell r="I810" t="str">
            <v>SAHEL INTERNATIONAL TRADE</v>
          </cell>
          <cell r="J810" t="str">
            <v>TND</v>
          </cell>
          <cell r="K810">
            <v>74973</v>
          </cell>
          <cell r="L810">
            <v>1</v>
          </cell>
          <cell r="M810">
            <v>74973</v>
          </cell>
          <cell r="N810" t="str">
            <v>OUI</v>
          </cell>
          <cell r="O810" t="str">
            <v>Togo</v>
          </cell>
          <cell r="P810">
            <v>44414</v>
          </cell>
          <cell r="Q810">
            <v>42100</v>
          </cell>
          <cell r="R810">
            <v>0</v>
          </cell>
          <cell r="S810">
            <v>0</v>
          </cell>
          <cell r="T810">
            <v>0</v>
          </cell>
          <cell r="U810">
            <v>42100</v>
          </cell>
          <cell r="V810" t="str">
            <v>OUI</v>
          </cell>
          <cell r="W810">
            <v>74973</v>
          </cell>
          <cell r="X810">
            <v>0</v>
          </cell>
          <cell r="Y810">
            <v>0</v>
          </cell>
          <cell r="Z810">
            <v>0</v>
          </cell>
          <cell r="AA810">
            <v>1.78083135391924</v>
          </cell>
          <cell r="AE810">
            <v>0</v>
          </cell>
          <cell r="AF810">
            <v>0</v>
          </cell>
          <cell r="AG810">
            <v>0</v>
          </cell>
          <cell r="AH810">
            <v>1.78083135391924</v>
          </cell>
          <cell r="AI810">
            <v>0</v>
          </cell>
          <cell r="AJ810">
            <v>0</v>
          </cell>
          <cell r="AK810">
            <v>0</v>
          </cell>
          <cell r="AL810">
            <v>1</v>
          </cell>
          <cell r="AM810">
            <v>0</v>
          </cell>
          <cell r="AN810">
            <v>0</v>
          </cell>
          <cell r="AO810">
            <v>0</v>
          </cell>
        </row>
        <row r="811">
          <cell r="D811" t="str">
            <v>FAE-21-00206</v>
          </cell>
          <cell r="E811" t="str">
            <v>206</v>
          </cell>
          <cell r="F811">
            <v>44417</v>
          </cell>
          <cell r="G811">
            <v>2021</v>
          </cell>
          <cell r="H811" t="str">
            <v>CE2178</v>
          </cell>
          <cell r="I811" t="str">
            <v>ARCADIA</v>
          </cell>
          <cell r="J811" t="str">
            <v>TND</v>
          </cell>
          <cell r="K811">
            <v>35600</v>
          </cell>
          <cell r="L811">
            <v>1</v>
          </cell>
          <cell r="M811">
            <v>35600</v>
          </cell>
          <cell r="N811" t="str">
            <v>OUI</v>
          </cell>
          <cell r="O811" t="str">
            <v>USA</v>
          </cell>
          <cell r="P811">
            <v>44424</v>
          </cell>
          <cell r="Q811">
            <v>20000</v>
          </cell>
          <cell r="R811">
            <v>0</v>
          </cell>
          <cell r="S811">
            <v>0</v>
          </cell>
          <cell r="T811">
            <v>0</v>
          </cell>
          <cell r="U811">
            <v>20000</v>
          </cell>
          <cell r="V811" t="e">
            <v>#N/A</v>
          </cell>
          <cell r="W811">
            <v>35600</v>
          </cell>
          <cell r="X811">
            <v>0</v>
          </cell>
          <cell r="Y811">
            <v>0</v>
          </cell>
          <cell r="Z811">
            <v>0</v>
          </cell>
          <cell r="AA811">
            <v>1.78</v>
          </cell>
          <cell r="AE811">
            <v>0</v>
          </cell>
          <cell r="AF811">
            <v>0</v>
          </cell>
          <cell r="AG811">
            <v>0</v>
          </cell>
          <cell r="AH811">
            <v>1.78</v>
          </cell>
          <cell r="AI811">
            <v>0</v>
          </cell>
          <cell r="AJ811">
            <v>0</v>
          </cell>
          <cell r="AK811">
            <v>0</v>
          </cell>
          <cell r="AL811">
            <v>1</v>
          </cell>
          <cell r="AM811">
            <v>0</v>
          </cell>
          <cell r="AN811">
            <v>0</v>
          </cell>
          <cell r="AO811">
            <v>0</v>
          </cell>
        </row>
        <row r="812">
          <cell r="D812" t="str">
            <v>FAE-21-00207</v>
          </cell>
          <cell r="E812" t="str">
            <v>207</v>
          </cell>
          <cell r="F812">
            <v>44417</v>
          </cell>
          <cell r="G812">
            <v>2021</v>
          </cell>
          <cell r="H812" t="str">
            <v>CE2240</v>
          </cell>
          <cell r="I812" t="str">
            <v>RNK DISTRIBUTION</v>
          </cell>
          <cell r="J812" t="str">
            <v>USD</v>
          </cell>
          <cell r="K812">
            <v>50812.289399999994</v>
          </cell>
          <cell r="L812">
            <v>2.7986499999999999</v>
          </cell>
          <cell r="M812">
            <v>18156</v>
          </cell>
          <cell r="N812" t="str">
            <v>OUI</v>
          </cell>
          <cell r="O812" t="str">
            <v>Madagascar</v>
          </cell>
          <cell r="P812">
            <v>44425</v>
          </cell>
          <cell r="Q812">
            <v>2400</v>
          </cell>
          <cell r="R812">
            <v>14000</v>
          </cell>
          <cell r="S812">
            <v>0</v>
          </cell>
          <cell r="T812">
            <v>3200</v>
          </cell>
          <cell r="U812">
            <v>19600</v>
          </cell>
          <cell r="V812" t="e">
            <v>#N/A</v>
          </cell>
          <cell r="W812">
            <v>5766.1328448979593</v>
          </cell>
          <cell r="X812">
            <v>33132.017928571433</v>
          </cell>
          <cell r="Y812">
            <v>0</v>
          </cell>
          <cell r="Z812">
            <v>11914.138626530614</v>
          </cell>
          <cell r="AA812">
            <v>2.4025553520408165</v>
          </cell>
          <cell r="AB812">
            <v>2.3665727091836737</v>
          </cell>
          <cell r="AD812">
            <v>3.7231683207908168</v>
          </cell>
          <cell r="AE812">
            <v>3895.0400000000004</v>
          </cell>
          <cell r="AF812">
            <v>11195.18</v>
          </cell>
          <cell r="AG812">
            <v>0.57118265306122451</v>
          </cell>
          <cell r="AH812">
            <v>1.831372698979592</v>
          </cell>
          <cell r="AI812">
            <v>1.7953900561224492</v>
          </cell>
          <cell r="AK812">
            <v>3.1519856677295923</v>
          </cell>
          <cell r="AL812">
            <v>1</v>
          </cell>
          <cell r="AM812">
            <v>1</v>
          </cell>
          <cell r="AN812">
            <v>0</v>
          </cell>
          <cell r="AO812">
            <v>1</v>
          </cell>
        </row>
        <row r="813">
          <cell r="D813" t="str">
            <v>FAE-21-00208</v>
          </cell>
          <cell r="E813" t="str">
            <v>208</v>
          </cell>
          <cell r="F813">
            <v>44417</v>
          </cell>
          <cell r="G813">
            <v>2021</v>
          </cell>
          <cell r="H813" t="str">
            <v>CE2017</v>
          </cell>
          <cell r="I813" t="str">
            <v>SAHEL INTERNATIONAL TRADE</v>
          </cell>
          <cell r="J813" t="str">
            <v>TND</v>
          </cell>
          <cell r="K813">
            <v>33984</v>
          </cell>
          <cell r="L813">
            <v>1</v>
          </cell>
          <cell r="M813">
            <v>33984</v>
          </cell>
          <cell r="N813" t="str">
            <v>OUI</v>
          </cell>
          <cell r="O813" t="str">
            <v>Burkina Faso</v>
          </cell>
          <cell r="P813">
            <v>44438</v>
          </cell>
          <cell r="Q813">
            <v>19200</v>
          </cell>
          <cell r="R813">
            <v>0</v>
          </cell>
          <cell r="S813">
            <v>0</v>
          </cell>
          <cell r="T813">
            <v>0</v>
          </cell>
          <cell r="U813">
            <v>19200</v>
          </cell>
          <cell r="V813" t="str">
            <v>OUI</v>
          </cell>
          <cell r="W813">
            <v>33984</v>
          </cell>
          <cell r="X813">
            <v>0</v>
          </cell>
          <cell r="Y813">
            <v>0</v>
          </cell>
          <cell r="Z813">
            <v>0</v>
          </cell>
          <cell r="AA813">
            <v>1.77</v>
          </cell>
          <cell r="AE813">
            <v>0</v>
          </cell>
          <cell r="AF813">
            <v>0</v>
          </cell>
          <cell r="AG813">
            <v>0</v>
          </cell>
          <cell r="AH813">
            <v>1.77</v>
          </cell>
          <cell r="AI813">
            <v>0</v>
          </cell>
          <cell r="AJ813">
            <v>0</v>
          </cell>
          <cell r="AK813">
            <v>0</v>
          </cell>
          <cell r="AL813">
            <v>1</v>
          </cell>
          <cell r="AM813">
            <v>0</v>
          </cell>
          <cell r="AN813">
            <v>0</v>
          </cell>
          <cell r="AO813">
            <v>0</v>
          </cell>
        </row>
        <row r="814">
          <cell r="D814" t="str">
            <v>FAE-21-00209</v>
          </cell>
          <cell r="E814" t="str">
            <v>209</v>
          </cell>
          <cell r="F814">
            <v>44417</v>
          </cell>
          <cell r="G814">
            <v>2021</v>
          </cell>
          <cell r="H814" t="str">
            <v>CE2168</v>
          </cell>
          <cell r="I814" t="str">
            <v>STE OMEGA TRADING</v>
          </cell>
          <cell r="J814" t="str">
            <v>TND</v>
          </cell>
          <cell r="K814">
            <v>378000</v>
          </cell>
          <cell r="L814">
            <v>1</v>
          </cell>
          <cell r="M814">
            <v>378000</v>
          </cell>
          <cell r="N814" t="str">
            <v>OUI</v>
          </cell>
          <cell r="O814" t="str">
            <v>Niger</v>
          </cell>
          <cell r="P814">
            <v>44425</v>
          </cell>
          <cell r="Q814">
            <v>0</v>
          </cell>
          <cell r="R814">
            <v>0</v>
          </cell>
          <cell r="S814">
            <v>280000</v>
          </cell>
          <cell r="T814">
            <v>0</v>
          </cell>
          <cell r="U814">
            <v>280000</v>
          </cell>
          <cell r="V814" t="str">
            <v>OUI</v>
          </cell>
          <cell r="W814">
            <v>0</v>
          </cell>
          <cell r="X814">
            <v>0</v>
          </cell>
          <cell r="Y814">
            <v>378000</v>
          </cell>
          <cell r="Z814">
            <v>0</v>
          </cell>
          <cell r="AC814">
            <v>1.35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1.35</v>
          </cell>
          <cell r="AK814">
            <v>0</v>
          </cell>
          <cell r="AL814">
            <v>0</v>
          </cell>
          <cell r="AM814">
            <v>0</v>
          </cell>
          <cell r="AN814" t="str">
            <v>20% S -80% F</v>
          </cell>
          <cell r="AO814">
            <v>0</v>
          </cell>
        </row>
        <row r="815">
          <cell r="D815" t="str">
            <v>FAE-21-00210</v>
          </cell>
          <cell r="E815" t="str">
            <v>210</v>
          </cell>
          <cell r="F815">
            <v>44420</v>
          </cell>
          <cell r="G815">
            <v>2021</v>
          </cell>
          <cell r="H815" t="str">
            <v>CE2137</v>
          </cell>
          <cell r="I815" t="str">
            <v>TUNISIAN AFRICAN BUSINESS</v>
          </cell>
          <cell r="J815" t="str">
            <v>TND</v>
          </cell>
          <cell r="K815">
            <v>40759.199999999997</v>
          </cell>
          <cell r="L815">
            <v>1</v>
          </cell>
          <cell r="M815">
            <v>40759.199999999997</v>
          </cell>
          <cell r="N815" t="str">
            <v>OUI</v>
          </cell>
          <cell r="O815" t="str">
            <v>Gabon</v>
          </cell>
          <cell r="P815">
            <v>44425</v>
          </cell>
          <cell r="Q815">
            <v>3360</v>
          </cell>
          <cell r="R815">
            <v>20280</v>
          </cell>
          <cell r="S815">
            <v>0</v>
          </cell>
          <cell r="T815">
            <v>0</v>
          </cell>
          <cell r="U815">
            <v>23640</v>
          </cell>
          <cell r="V815" t="str">
            <v>OUI</v>
          </cell>
          <cell r="W815">
            <v>5812.8</v>
          </cell>
          <cell r="X815">
            <v>34946.400000000001</v>
          </cell>
          <cell r="Y815">
            <v>0</v>
          </cell>
          <cell r="Z815">
            <v>0</v>
          </cell>
          <cell r="AA815">
            <v>1.73</v>
          </cell>
          <cell r="AB815">
            <v>1.7231952662721894</v>
          </cell>
          <cell r="AE815">
            <v>0</v>
          </cell>
          <cell r="AF815">
            <v>0</v>
          </cell>
          <cell r="AG815">
            <v>0</v>
          </cell>
          <cell r="AH815">
            <v>1.73</v>
          </cell>
          <cell r="AI815">
            <v>1.7231952662721894</v>
          </cell>
          <cell r="AJ815">
            <v>0</v>
          </cell>
          <cell r="AK815">
            <v>0</v>
          </cell>
          <cell r="AL815">
            <v>1</v>
          </cell>
          <cell r="AM815" t="str">
            <v>40% S - 60% F / 100%</v>
          </cell>
          <cell r="AN815">
            <v>0</v>
          </cell>
          <cell r="AO815">
            <v>0</v>
          </cell>
        </row>
        <row r="816">
          <cell r="D816" t="str">
            <v>FAE-21-00211</v>
          </cell>
          <cell r="E816" t="str">
            <v>211</v>
          </cell>
          <cell r="F816">
            <v>44426</v>
          </cell>
          <cell r="G816">
            <v>2021</v>
          </cell>
          <cell r="H816" t="str">
            <v>CE2154</v>
          </cell>
          <cell r="I816" t="str">
            <v>SODIFRAM SAS</v>
          </cell>
          <cell r="J816" t="str">
            <v>EUR</v>
          </cell>
          <cell r="K816">
            <v>63245.444956000007</v>
          </cell>
          <cell r="L816">
            <v>3.2801</v>
          </cell>
          <cell r="M816">
            <v>19281.560000000001</v>
          </cell>
          <cell r="N816" t="str">
            <v>OUI</v>
          </cell>
          <cell r="O816" t="str">
            <v>Mayotte</v>
          </cell>
          <cell r="P816">
            <v>44433</v>
          </cell>
          <cell r="Q816">
            <v>0</v>
          </cell>
          <cell r="R816">
            <v>17688</v>
          </cell>
          <cell r="S816">
            <v>9648</v>
          </cell>
          <cell r="T816">
            <v>0</v>
          </cell>
          <cell r="U816">
            <v>27336</v>
          </cell>
          <cell r="V816" t="e">
            <v>#N/A</v>
          </cell>
          <cell r="W816">
            <v>0</v>
          </cell>
          <cell r="X816">
            <v>41050.868265647063</v>
          </cell>
          <cell r="Y816">
            <v>22194.576690352944</v>
          </cell>
          <cell r="Z816">
            <v>0</v>
          </cell>
          <cell r="AB816">
            <v>2.3208315392156864</v>
          </cell>
          <cell r="AC816">
            <v>2.3004329073748906</v>
          </cell>
          <cell r="AE816">
            <v>4181.4400000000005</v>
          </cell>
          <cell r="AF816">
            <v>12010.24</v>
          </cell>
          <cell r="AG816">
            <v>0.43935616037459757</v>
          </cell>
          <cell r="AI816">
            <v>1.8814753788410887</v>
          </cell>
          <cell r="AJ816">
            <v>1.8610767470002929</v>
          </cell>
          <cell r="AL816">
            <v>0</v>
          </cell>
          <cell r="AM816">
            <v>1</v>
          </cell>
          <cell r="AN816">
            <v>1</v>
          </cell>
          <cell r="AO816">
            <v>0</v>
          </cell>
        </row>
        <row r="817">
          <cell r="D817" t="str">
            <v>FAE-21-00212</v>
          </cell>
          <cell r="E817" t="str">
            <v>212</v>
          </cell>
          <cell r="F817">
            <v>44426</v>
          </cell>
          <cell r="G817">
            <v>2021</v>
          </cell>
          <cell r="H817" t="str">
            <v>CE2017</v>
          </cell>
          <cell r="I817" t="str">
            <v>SAHEL INTERNATIONAL TRADE</v>
          </cell>
          <cell r="J817" t="str">
            <v>TND</v>
          </cell>
          <cell r="K817">
            <v>84708</v>
          </cell>
          <cell r="L817">
            <v>1</v>
          </cell>
          <cell r="M817">
            <v>84708</v>
          </cell>
          <cell r="N817" t="str">
            <v>OUI</v>
          </cell>
          <cell r="O817" t="str">
            <v>Burkina Faso</v>
          </cell>
          <cell r="P817">
            <v>44434</v>
          </cell>
          <cell r="Q817">
            <v>12000</v>
          </cell>
          <cell r="R817">
            <v>38700</v>
          </cell>
          <cell r="S817">
            <v>0</v>
          </cell>
          <cell r="T817">
            <v>0</v>
          </cell>
          <cell r="U817">
            <v>50700</v>
          </cell>
          <cell r="V817" t="str">
            <v>OUI</v>
          </cell>
          <cell r="W817">
            <v>21240</v>
          </cell>
          <cell r="X817">
            <v>63468</v>
          </cell>
          <cell r="Y817">
            <v>0</v>
          </cell>
          <cell r="Z817">
            <v>0</v>
          </cell>
          <cell r="AA817">
            <v>1.77</v>
          </cell>
          <cell r="AB817">
            <v>1.64</v>
          </cell>
          <cell r="AE817">
            <v>0</v>
          </cell>
          <cell r="AF817">
            <v>0</v>
          </cell>
          <cell r="AG817">
            <v>0</v>
          </cell>
          <cell r="AH817">
            <v>1.77</v>
          </cell>
          <cell r="AI817">
            <v>1.64</v>
          </cell>
          <cell r="AJ817">
            <v>0</v>
          </cell>
          <cell r="AK817">
            <v>0</v>
          </cell>
          <cell r="AL817">
            <v>1</v>
          </cell>
          <cell r="AM817" t="str">
            <v>40% S - 60% F / 100%</v>
          </cell>
          <cell r="AN817">
            <v>0</v>
          </cell>
          <cell r="AO817">
            <v>0</v>
          </cell>
        </row>
        <row r="818">
          <cell r="D818" t="str">
            <v>FAE-21-00213</v>
          </cell>
          <cell r="E818" t="str">
            <v>213</v>
          </cell>
          <cell r="F818">
            <v>44427</v>
          </cell>
          <cell r="G818">
            <v>2021</v>
          </cell>
          <cell r="H818" t="str">
            <v>CE2123</v>
          </cell>
          <cell r="I818" t="str">
            <v>STE AL MAJMOUA MOTTAHIDA</v>
          </cell>
          <cell r="J818" t="str">
            <v>USD</v>
          </cell>
          <cell r="K818">
            <v>175099.99937500001</v>
          </cell>
          <cell r="L818">
            <v>2.7954500000000002</v>
          </cell>
          <cell r="M818">
            <v>62637.5</v>
          </cell>
          <cell r="N818" t="str">
            <v>OUI</v>
          </cell>
          <cell r="O818" t="str">
            <v>Libye</v>
          </cell>
          <cell r="P818">
            <v>44460</v>
          </cell>
          <cell r="Q818">
            <v>0</v>
          </cell>
          <cell r="R818">
            <v>0</v>
          </cell>
          <cell r="S818">
            <v>0</v>
          </cell>
          <cell r="T818">
            <v>60000</v>
          </cell>
          <cell r="U818">
            <v>60000</v>
          </cell>
          <cell r="V818" t="e">
            <v>#N/A</v>
          </cell>
          <cell r="W818">
            <v>0</v>
          </cell>
          <cell r="X818">
            <v>0</v>
          </cell>
          <cell r="Y818">
            <v>0</v>
          </cell>
          <cell r="Z818">
            <v>175099.99937499996</v>
          </cell>
          <cell r="AD818">
            <v>2.9183333229166659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2.9183333229166659</v>
          </cell>
          <cell r="AL818">
            <v>0</v>
          </cell>
          <cell r="AM818">
            <v>0</v>
          </cell>
          <cell r="AN818">
            <v>0</v>
          </cell>
          <cell r="AO818">
            <v>1</v>
          </cell>
        </row>
        <row r="819">
          <cell r="D819" t="str">
            <v>FAE-21-00214</v>
          </cell>
          <cell r="E819" t="str">
            <v>214</v>
          </cell>
          <cell r="F819">
            <v>44428</v>
          </cell>
          <cell r="G819">
            <v>2021</v>
          </cell>
          <cell r="H819" t="str">
            <v>CE2137</v>
          </cell>
          <cell r="I819" t="str">
            <v>TUNISIAN AFRICAN BUSINESS</v>
          </cell>
          <cell r="J819" t="str">
            <v>TND</v>
          </cell>
          <cell r="K819">
            <v>136449.60000000001</v>
          </cell>
          <cell r="L819">
            <v>1</v>
          </cell>
          <cell r="M819">
            <v>136449.60000000001</v>
          </cell>
          <cell r="N819" t="str">
            <v>OUI</v>
          </cell>
          <cell r="O819" t="str">
            <v>Sénégal</v>
          </cell>
          <cell r="P819">
            <v>44436</v>
          </cell>
          <cell r="Q819">
            <v>0</v>
          </cell>
          <cell r="R819">
            <v>88032</v>
          </cell>
          <cell r="S819">
            <v>0</v>
          </cell>
          <cell r="T819">
            <v>0</v>
          </cell>
          <cell r="U819">
            <v>88032</v>
          </cell>
          <cell r="V819" t="str">
            <v>OUI</v>
          </cell>
          <cell r="W819">
            <v>0</v>
          </cell>
          <cell r="X819">
            <v>136449.60000000001</v>
          </cell>
          <cell r="Y819">
            <v>0</v>
          </cell>
          <cell r="Z819">
            <v>0</v>
          </cell>
          <cell r="AB819">
            <v>1.55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1.55</v>
          </cell>
          <cell r="AJ819">
            <v>0</v>
          </cell>
          <cell r="AK819">
            <v>0</v>
          </cell>
          <cell r="AL819">
            <v>0</v>
          </cell>
          <cell r="AM819" t="str">
            <v>20% S -80% F</v>
          </cell>
          <cell r="AN819">
            <v>0</v>
          </cell>
          <cell r="AO819">
            <v>0</v>
          </cell>
        </row>
        <row r="820">
          <cell r="D820" t="str">
            <v>FAE-21-00215</v>
          </cell>
          <cell r="E820" t="str">
            <v>215</v>
          </cell>
          <cell r="F820">
            <v>44428</v>
          </cell>
          <cell r="G820">
            <v>2021</v>
          </cell>
          <cell r="H820" t="str">
            <v>CE2001</v>
          </cell>
          <cell r="I820" t="str">
            <v>STE DE COMMERCE INTERNATIONAL</v>
          </cell>
          <cell r="J820" t="str">
            <v>TND</v>
          </cell>
          <cell r="K820">
            <v>102528</v>
          </cell>
          <cell r="L820">
            <v>1</v>
          </cell>
          <cell r="M820">
            <v>102528</v>
          </cell>
          <cell r="N820" t="str">
            <v>OUI</v>
          </cell>
          <cell r="O820" t="str">
            <v>Burkina Faso</v>
          </cell>
          <cell r="P820">
            <v>44435</v>
          </cell>
          <cell r="Q820">
            <v>57600</v>
          </cell>
          <cell r="R820">
            <v>0</v>
          </cell>
          <cell r="S820">
            <v>0</v>
          </cell>
          <cell r="T820">
            <v>0</v>
          </cell>
          <cell r="U820">
            <v>57600</v>
          </cell>
          <cell r="V820" t="str">
            <v>OUI</v>
          </cell>
          <cell r="W820">
            <v>102528</v>
          </cell>
          <cell r="X820">
            <v>0</v>
          </cell>
          <cell r="Y820">
            <v>0</v>
          </cell>
          <cell r="Z820">
            <v>0</v>
          </cell>
          <cell r="AA820">
            <v>1.78</v>
          </cell>
          <cell r="AE820">
            <v>0</v>
          </cell>
          <cell r="AF820">
            <v>0</v>
          </cell>
          <cell r="AG820">
            <v>0</v>
          </cell>
          <cell r="AH820">
            <v>1.78</v>
          </cell>
          <cell r="AI820">
            <v>0</v>
          </cell>
          <cell r="AJ820">
            <v>0</v>
          </cell>
          <cell r="AK820">
            <v>0</v>
          </cell>
          <cell r="AL820">
            <v>1</v>
          </cell>
          <cell r="AM820">
            <v>0</v>
          </cell>
          <cell r="AN820">
            <v>0</v>
          </cell>
          <cell r="AO820">
            <v>0</v>
          </cell>
        </row>
        <row r="821">
          <cell r="D821" t="str">
            <v>FAE-21-00216</v>
          </cell>
          <cell r="E821" t="str">
            <v>216</v>
          </cell>
          <cell r="F821">
            <v>44428</v>
          </cell>
          <cell r="G821">
            <v>2021</v>
          </cell>
          <cell r="H821" t="str">
            <v>CE2137</v>
          </cell>
          <cell r="I821" t="str">
            <v>TUNISIAN AFRICAN BUSINESS</v>
          </cell>
          <cell r="J821" t="str">
            <v>TND</v>
          </cell>
          <cell r="K821">
            <v>43120</v>
          </cell>
          <cell r="L821">
            <v>1</v>
          </cell>
          <cell r="M821">
            <v>43120</v>
          </cell>
          <cell r="N821" t="str">
            <v>OUI</v>
          </cell>
          <cell r="O821" t="str">
            <v>Gabon</v>
          </cell>
          <cell r="P821">
            <v>44440</v>
          </cell>
          <cell r="Q821">
            <v>0</v>
          </cell>
          <cell r="R821">
            <v>0</v>
          </cell>
          <cell r="S821">
            <v>28000</v>
          </cell>
          <cell r="T821">
            <v>0</v>
          </cell>
          <cell r="U821">
            <v>28000</v>
          </cell>
          <cell r="V821" t="str">
            <v>OUI</v>
          </cell>
          <cell r="W821">
            <v>0</v>
          </cell>
          <cell r="X821">
            <v>0</v>
          </cell>
          <cell r="Y821">
            <v>43120</v>
          </cell>
          <cell r="Z821">
            <v>0</v>
          </cell>
          <cell r="AC821">
            <v>1.54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1.54</v>
          </cell>
          <cell r="AK821">
            <v>0</v>
          </cell>
          <cell r="AL821">
            <v>0</v>
          </cell>
          <cell r="AM821">
            <v>0</v>
          </cell>
          <cell r="AN821" t="str">
            <v>20% S -80% F</v>
          </cell>
          <cell r="AO821">
            <v>0</v>
          </cell>
        </row>
        <row r="822">
          <cell r="D822" t="str">
            <v>FAE-21-00217</v>
          </cell>
          <cell r="E822" t="str">
            <v>217</v>
          </cell>
          <cell r="F822">
            <v>44428</v>
          </cell>
          <cell r="G822">
            <v>2021</v>
          </cell>
          <cell r="H822" t="str">
            <v>CE2025</v>
          </cell>
          <cell r="I822" t="str">
            <v>SAWABA - GUINEE</v>
          </cell>
          <cell r="J822" t="str">
            <v>USD</v>
          </cell>
          <cell r="K822">
            <v>305688.56388100004</v>
          </cell>
          <cell r="L822">
            <v>2.7983500000000001</v>
          </cell>
          <cell r="M822">
            <v>109238.86</v>
          </cell>
          <cell r="N822" t="str">
            <v>OUI</v>
          </cell>
          <cell r="O822" t="str">
            <v>Guinée</v>
          </cell>
          <cell r="P822">
            <v>44439</v>
          </cell>
          <cell r="Q822">
            <v>14400</v>
          </cell>
          <cell r="R822">
            <v>145320</v>
          </cell>
          <cell r="S822">
            <v>0</v>
          </cell>
          <cell r="T822">
            <v>0</v>
          </cell>
          <cell r="U822">
            <v>159720</v>
          </cell>
          <cell r="V822" t="e">
            <v>#N/A</v>
          </cell>
          <cell r="W822">
            <v>30461.06868500376</v>
          </cell>
          <cell r="X822">
            <v>275227.49519599625</v>
          </cell>
          <cell r="Y822">
            <v>0</v>
          </cell>
          <cell r="Z822">
            <v>0</v>
          </cell>
          <cell r="AA822">
            <v>2.1153519920141499</v>
          </cell>
          <cell r="AB822">
            <v>1.89394092482794</v>
          </cell>
          <cell r="AE822">
            <v>24370.848000000002</v>
          </cell>
          <cell r="AF822">
            <v>67904</v>
          </cell>
          <cell r="AG822">
            <v>0.42514400200350616</v>
          </cell>
          <cell r="AH822">
            <v>1.6902079900106437</v>
          </cell>
          <cell r="AI822">
            <v>1.4687969228244337</v>
          </cell>
          <cell r="AL822">
            <v>1</v>
          </cell>
          <cell r="AM822" t="str">
            <v>40% S - 60% F</v>
          </cell>
          <cell r="AN822">
            <v>0</v>
          </cell>
          <cell r="AO822">
            <v>0</v>
          </cell>
        </row>
        <row r="823">
          <cell r="D823" t="str">
            <v>FAE-21-00218</v>
          </cell>
          <cell r="E823" t="str">
            <v>218</v>
          </cell>
          <cell r="F823">
            <v>44433</v>
          </cell>
          <cell r="G823">
            <v>2021</v>
          </cell>
          <cell r="H823" t="str">
            <v>CE2149</v>
          </cell>
          <cell r="I823" t="str">
            <v>DAVIS TRADING CO LTD</v>
          </cell>
          <cell r="J823" t="str">
            <v>USD</v>
          </cell>
          <cell r="K823">
            <v>62679.403749999998</v>
          </cell>
          <cell r="L823">
            <v>2.7888500000000001</v>
          </cell>
          <cell r="M823">
            <v>22475</v>
          </cell>
          <cell r="N823" t="str">
            <v>OUI</v>
          </cell>
          <cell r="O823" t="str">
            <v>New Zealand</v>
          </cell>
          <cell r="P823">
            <v>44441</v>
          </cell>
          <cell r="Q823">
            <v>0</v>
          </cell>
          <cell r="R823">
            <v>18500</v>
          </cell>
          <cell r="S823">
            <v>0</v>
          </cell>
          <cell r="T823">
            <v>0</v>
          </cell>
          <cell r="U823">
            <v>18500</v>
          </cell>
          <cell r="V823" t="e">
            <v>#N/A</v>
          </cell>
          <cell r="W823">
            <v>0</v>
          </cell>
          <cell r="X823">
            <v>62679.403749999998</v>
          </cell>
          <cell r="Y823">
            <v>0</v>
          </cell>
          <cell r="Z823">
            <v>0</v>
          </cell>
          <cell r="AB823">
            <v>3.3880758783783782</v>
          </cell>
          <cell r="AE823">
            <v>0</v>
          </cell>
          <cell r="AF823">
            <v>1696.62</v>
          </cell>
          <cell r="AG823">
            <v>9.1709189189189189E-2</v>
          </cell>
          <cell r="AI823">
            <v>3.2963666891891892</v>
          </cell>
          <cell r="AL823">
            <v>0</v>
          </cell>
          <cell r="AM823">
            <v>1</v>
          </cell>
          <cell r="AN823">
            <v>0</v>
          </cell>
          <cell r="AO823">
            <v>0</v>
          </cell>
        </row>
        <row r="824">
          <cell r="D824" t="str">
            <v>FAE-21-00219</v>
          </cell>
          <cell r="E824" t="str">
            <v>219</v>
          </cell>
          <cell r="F824">
            <v>44433</v>
          </cell>
          <cell r="G824">
            <v>2021</v>
          </cell>
          <cell r="H824" t="str">
            <v>CE2235</v>
          </cell>
          <cell r="I824" t="str">
            <v>GREEN WORLD FOOD EXPRESS</v>
          </cell>
          <cell r="J824" t="str">
            <v>USD</v>
          </cell>
          <cell r="K824">
            <v>62540.394444500002</v>
          </cell>
          <cell r="L824">
            <v>2.7954500000000002</v>
          </cell>
          <cell r="M824">
            <v>22372.21</v>
          </cell>
          <cell r="N824" t="str">
            <v>OUI</v>
          </cell>
          <cell r="O824" t="str">
            <v>Canada</v>
          </cell>
          <cell r="P824">
            <v>44462</v>
          </cell>
          <cell r="Q824">
            <v>0</v>
          </cell>
          <cell r="R824">
            <v>23426.400000000001</v>
          </cell>
          <cell r="S824">
            <v>0</v>
          </cell>
          <cell r="T824">
            <v>0</v>
          </cell>
          <cell r="U824">
            <v>23426.400000000001</v>
          </cell>
          <cell r="V824" t="e">
            <v>#N/A</v>
          </cell>
          <cell r="W824">
            <v>0</v>
          </cell>
          <cell r="X824">
            <v>62539.919218000017</v>
          </cell>
          <cell r="Y824">
            <v>0</v>
          </cell>
          <cell r="Z824">
            <v>0</v>
          </cell>
          <cell r="AB824">
            <v>2.6696342254038186</v>
          </cell>
          <cell r="AE824">
            <v>4055.52</v>
          </cell>
          <cell r="AF824">
            <v>17646.66</v>
          </cell>
          <cell r="AG824">
            <v>0.75328091384079499</v>
          </cell>
          <cell r="AI824">
            <v>1.9163533115630236</v>
          </cell>
          <cell r="AL824">
            <v>0</v>
          </cell>
          <cell r="AM824" t="str">
            <v>70% S - 30% F</v>
          </cell>
          <cell r="AN824">
            <v>0</v>
          </cell>
          <cell r="AO824">
            <v>0</v>
          </cell>
        </row>
        <row r="825">
          <cell r="D825" t="str">
            <v>FAE-21-00220</v>
          </cell>
          <cell r="E825" t="str">
            <v>220</v>
          </cell>
          <cell r="F825">
            <v>44433</v>
          </cell>
          <cell r="G825">
            <v>2021</v>
          </cell>
          <cell r="H825" t="str">
            <v>CE2164</v>
          </cell>
          <cell r="I825" t="str">
            <v>STE MEDILIFE IMPORT &amp; EXPORT</v>
          </cell>
          <cell r="J825" t="str">
            <v>TND</v>
          </cell>
          <cell r="K825">
            <v>77908.320000000007</v>
          </cell>
          <cell r="L825">
            <v>1</v>
          </cell>
          <cell r="M825">
            <v>77908.320000000007</v>
          </cell>
          <cell r="N825" t="str">
            <v>OUI</v>
          </cell>
          <cell r="O825" t="str">
            <v>Angola</v>
          </cell>
          <cell r="P825">
            <v>44456</v>
          </cell>
          <cell r="Q825">
            <v>44016</v>
          </cell>
          <cell r="R825">
            <v>0</v>
          </cell>
          <cell r="S825">
            <v>0</v>
          </cell>
          <cell r="T825">
            <v>0</v>
          </cell>
          <cell r="U825">
            <v>44016</v>
          </cell>
          <cell r="V825" t="e">
            <v>#N/A</v>
          </cell>
          <cell r="W825">
            <v>77908.320000000007</v>
          </cell>
          <cell r="X825">
            <v>0</v>
          </cell>
          <cell r="Y825">
            <v>0</v>
          </cell>
          <cell r="Z825">
            <v>0</v>
          </cell>
          <cell r="AA825">
            <v>1.7700000000000002</v>
          </cell>
          <cell r="AE825">
            <v>0</v>
          </cell>
          <cell r="AF825">
            <v>0</v>
          </cell>
          <cell r="AG825">
            <v>0</v>
          </cell>
          <cell r="AH825">
            <v>1.7700000000000002</v>
          </cell>
          <cell r="AI825">
            <v>0</v>
          </cell>
          <cell r="AJ825">
            <v>0</v>
          </cell>
          <cell r="AK825">
            <v>0</v>
          </cell>
          <cell r="AL825">
            <v>1</v>
          </cell>
          <cell r="AM825">
            <v>0</v>
          </cell>
          <cell r="AN825">
            <v>0</v>
          </cell>
          <cell r="AO825">
            <v>0</v>
          </cell>
        </row>
        <row r="826">
          <cell r="D826" t="str">
            <v>FAE-21-00221</v>
          </cell>
          <cell r="E826" t="str">
            <v>221</v>
          </cell>
          <cell r="F826">
            <v>44434</v>
          </cell>
          <cell r="G826">
            <v>2021</v>
          </cell>
          <cell r="H826" t="str">
            <v>CE2247</v>
          </cell>
          <cell r="I826" t="str">
            <v>MATMATA TRADING</v>
          </cell>
          <cell r="J826" t="str">
            <v>EUR</v>
          </cell>
          <cell r="K826">
            <v>174139.62159999998</v>
          </cell>
          <cell r="L826">
            <v>2.7828499999999998</v>
          </cell>
          <cell r="M826">
            <v>62576</v>
          </cell>
          <cell r="N826" t="str">
            <v>OUI</v>
          </cell>
          <cell r="O826" t="str">
            <v>Mauritanie</v>
          </cell>
          <cell r="P826">
            <v>44448</v>
          </cell>
          <cell r="Q826">
            <v>76800</v>
          </cell>
          <cell r="R826">
            <v>0</v>
          </cell>
          <cell r="S826">
            <v>0</v>
          </cell>
          <cell r="T826">
            <v>0</v>
          </cell>
          <cell r="U826">
            <v>76800</v>
          </cell>
          <cell r="V826" t="e">
            <v>#N/A</v>
          </cell>
          <cell r="W826">
            <v>174139.62160000001</v>
          </cell>
          <cell r="X826">
            <v>0</v>
          </cell>
          <cell r="Y826">
            <v>0</v>
          </cell>
          <cell r="Z826">
            <v>0</v>
          </cell>
          <cell r="AA826">
            <v>2.2674429895833335</v>
          </cell>
          <cell r="AE826">
            <v>10476.960000000001</v>
          </cell>
          <cell r="AF826">
            <v>30791.72</v>
          </cell>
          <cell r="AG826">
            <v>0.40093385416666666</v>
          </cell>
          <cell r="AH826">
            <v>1.8665091354166667</v>
          </cell>
          <cell r="AL826">
            <v>1</v>
          </cell>
          <cell r="AM826">
            <v>0</v>
          </cell>
          <cell r="AN826">
            <v>0</v>
          </cell>
          <cell r="AO826">
            <v>0</v>
          </cell>
        </row>
        <row r="827">
          <cell r="D827" t="str">
            <v>FAE-21-00222</v>
          </cell>
          <cell r="E827" t="str">
            <v>222</v>
          </cell>
          <cell r="F827">
            <v>44435</v>
          </cell>
          <cell r="G827">
            <v>2021</v>
          </cell>
          <cell r="H827" t="str">
            <v>CE2178</v>
          </cell>
          <cell r="I827" t="str">
            <v>ARCADIA</v>
          </cell>
          <cell r="J827" t="str">
            <v>TND</v>
          </cell>
          <cell r="K827">
            <v>35800</v>
          </cell>
          <cell r="L827">
            <v>1</v>
          </cell>
          <cell r="M827">
            <v>35800</v>
          </cell>
          <cell r="N827" t="str">
            <v>OUI</v>
          </cell>
          <cell r="O827" t="str">
            <v>Angleterre</v>
          </cell>
          <cell r="P827">
            <v>44447</v>
          </cell>
          <cell r="Q827">
            <v>0</v>
          </cell>
          <cell r="R827">
            <v>20000</v>
          </cell>
          <cell r="S827">
            <v>0</v>
          </cell>
          <cell r="T827">
            <v>0</v>
          </cell>
          <cell r="U827">
            <v>20000</v>
          </cell>
          <cell r="V827" t="e">
            <v>#N/A</v>
          </cell>
          <cell r="W827">
            <v>0</v>
          </cell>
          <cell r="X827">
            <v>35800</v>
          </cell>
          <cell r="Y827">
            <v>0</v>
          </cell>
          <cell r="Z827">
            <v>0</v>
          </cell>
          <cell r="AB827">
            <v>1.79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1.79</v>
          </cell>
          <cell r="AJ827">
            <v>0</v>
          </cell>
          <cell r="AK827">
            <v>0</v>
          </cell>
          <cell r="AL827">
            <v>0</v>
          </cell>
          <cell r="AM827">
            <v>1</v>
          </cell>
          <cell r="AN827">
            <v>0</v>
          </cell>
          <cell r="AO827">
            <v>0</v>
          </cell>
        </row>
        <row r="828">
          <cell r="D828" t="str">
            <v>FAE-21-00223</v>
          </cell>
          <cell r="E828" t="str">
            <v>223</v>
          </cell>
          <cell r="F828">
            <v>44446</v>
          </cell>
          <cell r="G828">
            <v>2021</v>
          </cell>
          <cell r="H828" t="str">
            <v>CE2154</v>
          </cell>
          <cell r="I828" t="str">
            <v>SODIFRAM SAS</v>
          </cell>
          <cell r="J828" t="str">
            <v>EUR</v>
          </cell>
          <cell r="K828">
            <v>63405.457190000001</v>
          </cell>
          <cell r="L828">
            <v>3.2897500000000002</v>
          </cell>
          <cell r="M828">
            <v>19273.64</v>
          </cell>
          <cell r="N828" t="str">
            <v>OUI</v>
          </cell>
          <cell r="O828" t="str">
            <v>Mayotte</v>
          </cell>
          <cell r="P828">
            <v>44467</v>
          </cell>
          <cell r="Q828">
            <v>0</v>
          </cell>
          <cell r="R828">
            <v>16944</v>
          </cell>
          <cell r="S828">
            <v>10392</v>
          </cell>
          <cell r="T828">
            <v>0</v>
          </cell>
          <cell r="U828">
            <v>27336</v>
          </cell>
          <cell r="V828" t="e">
            <v>#N/A</v>
          </cell>
          <cell r="W828">
            <v>0</v>
          </cell>
          <cell r="X828">
            <v>39439.860657647063</v>
          </cell>
          <cell r="Y828">
            <v>23965.596532352942</v>
          </cell>
          <cell r="Z828">
            <v>0</v>
          </cell>
          <cell r="AB828">
            <v>2.3276593872549021</v>
          </cell>
          <cell r="AC828">
            <v>2.306158249841507</v>
          </cell>
          <cell r="AE828">
            <v>4203.34</v>
          </cell>
          <cell r="AF828">
            <v>12123.165000000001</v>
          </cell>
          <cell r="AG828">
            <v>0.44348715978928888</v>
          </cell>
          <cell r="AI828">
            <v>1.8841722274656132</v>
          </cell>
          <cell r="AJ828">
            <v>1.8626710900522181</v>
          </cell>
          <cell r="AL828">
            <v>0</v>
          </cell>
          <cell r="AM828">
            <v>1</v>
          </cell>
          <cell r="AN828">
            <v>1</v>
          </cell>
          <cell r="AO828">
            <v>0</v>
          </cell>
        </row>
        <row r="829">
          <cell r="D829" t="str">
            <v>FAE-21-00224</v>
          </cell>
          <cell r="E829" t="str">
            <v>224</v>
          </cell>
          <cell r="F829">
            <v>44446</v>
          </cell>
          <cell r="G829">
            <v>2021</v>
          </cell>
          <cell r="H829" t="str">
            <v>CE2149</v>
          </cell>
          <cell r="I829" t="str">
            <v>DAVIS TRADING CO LTD</v>
          </cell>
          <cell r="J829" t="str">
            <v>USD</v>
          </cell>
          <cell r="K829">
            <v>67623.27</v>
          </cell>
          <cell r="L829">
            <v>2.7943500000000001</v>
          </cell>
          <cell r="M829">
            <v>24200</v>
          </cell>
          <cell r="N829" t="str">
            <v>OUI</v>
          </cell>
          <cell r="O829" t="str">
            <v>New Zealand</v>
          </cell>
          <cell r="P829">
            <v>44455</v>
          </cell>
          <cell r="Q829">
            <v>0</v>
          </cell>
          <cell r="R829">
            <v>20000</v>
          </cell>
          <cell r="S829">
            <v>0</v>
          </cell>
          <cell r="T829">
            <v>0</v>
          </cell>
          <cell r="U829">
            <v>20000</v>
          </cell>
          <cell r="V829" t="e">
            <v>#N/A</v>
          </cell>
          <cell r="W829">
            <v>0</v>
          </cell>
          <cell r="X829">
            <v>67623.27</v>
          </cell>
          <cell r="Y829">
            <v>0</v>
          </cell>
          <cell r="Z829">
            <v>0</v>
          </cell>
          <cell r="AB829">
            <v>3.3811635</v>
          </cell>
          <cell r="AE829">
            <v>0</v>
          </cell>
          <cell r="AF829">
            <v>1761.12</v>
          </cell>
          <cell r="AG829">
            <v>8.8055999999999995E-2</v>
          </cell>
          <cell r="AI829">
            <v>3.2931075000000001</v>
          </cell>
          <cell r="AL829">
            <v>0</v>
          </cell>
          <cell r="AM829">
            <v>1</v>
          </cell>
          <cell r="AN829">
            <v>0</v>
          </cell>
          <cell r="AO829">
            <v>0</v>
          </cell>
        </row>
        <row r="830">
          <cell r="D830" t="str">
            <v>FAE-21-00225</v>
          </cell>
          <cell r="E830" t="str">
            <v>225</v>
          </cell>
          <cell r="F830">
            <v>44446</v>
          </cell>
          <cell r="G830">
            <v>2021</v>
          </cell>
          <cell r="H830" t="str">
            <v>CE2255</v>
          </cell>
          <cell r="I830" t="str">
            <v>MUCH MARK INTR - 2MIT</v>
          </cell>
          <cell r="J830" t="str">
            <v>TND</v>
          </cell>
          <cell r="K830">
            <v>49333.599999999999</v>
          </cell>
          <cell r="L830">
            <v>1</v>
          </cell>
          <cell r="M830">
            <v>49333.599999999999</v>
          </cell>
          <cell r="N830" t="str">
            <v>OUI</v>
          </cell>
          <cell r="O830" t="str">
            <v>France</v>
          </cell>
          <cell r="P830">
            <v>44467</v>
          </cell>
          <cell r="Q830">
            <v>3840</v>
          </cell>
          <cell r="R830">
            <v>4536</v>
          </cell>
          <cell r="S830">
            <v>0</v>
          </cell>
          <cell r="T830">
            <v>6720</v>
          </cell>
          <cell r="U830">
            <v>15096</v>
          </cell>
          <cell r="V830" t="str">
            <v>OUI</v>
          </cell>
          <cell r="W830">
            <v>8448</v>
          </cell>
          <cell r="X830">
            <v>9525.6</v>
          </cell>
          <cell r="Y830">
            <v>0</v>
          </cell>
          <cell r="Z830">
            <v>31360</v>
          </cell>
          <cell r="AA830">
            <v>2.2000000000000002</v>
          </cell>
          <cell r="AB830">
            <v>2.1</v>
          </cell>
          <cell r="AD830">
            <v>4.666666666666667</v>
          </cell>
          <cell r="AE830">
            <v>0</v>
          </cell>
          <cell r="AF830">
            <v>0</v>
          </cell>
          <cell r="AG830">
            <v>0</v>
          </cell>
          <cell r="AH830">
            <v>2.2000000000000002</v>
          </cell>
          <cell r="AI830">
            <v>2.1</v>
          </cell>
          <cell r="AJ830">
            <v>0</v>
          </cell>
          <cell r="AK830">
            <v>4.666666666666667</v>
          </cell>
          <cell r="AL830">
            <v>1</v>
          </cell>
          <cell r="AM830">
            <v>1</v>
          </cell>
          <cell r="AN830">
            <v>0</v>
          </cell>
          <cell r="AO830">
            <v>1</v>
          </cell>
        </row>
        <row r="831">
          <cell r="D831" t="str">
            <v>FAE-21-00226</v>
          </cell>
          <cell r="E831" t="str">
            <v>226</v>
          </cell>
          <cell r="F831">
            <v>44446</v>
          </cell>
          <cell r="G831">
            <v>2021</v>
          </cell>
          <cell r="H831" t="str">
            <v>CE2256</v>
          </cell>
          <cell r="I831" t="str">
            <v>PUNIC INTERNATINAL TRADE</v>
          </cell>
          <cell r="J831" t="str">
            <v>TND</v>
          </cell>
          <cell r="K831">
            <v>41256</v>
          </cell>
          <cell r="L831">
            <v>1</v>
          </cell>
          <cell r="M831">
            <v>41256</v>
          </cell>
          <cell r="N831" t="str">
            <v>OUI</v>
          </cell>
          <cell r="O831" t="str">
            <v>Congo</v>
          </cell>
          <cell r="P831">
            <v>44468</v>
          </cell>
          <cell r="Q831">
            <v>21600</v>
          </cell>
          <cell r="R831">
            <v>0</v>
          </cell>
          <cell r="S831">
            <v>0</v>
          </cell>
          <cell r="T831">
            <v>0</v>
          </cell>
          <cell r="U831">
            <v>21600</v>
          </cell>
          <cell r="V831" t="str">
            <v>OUI</v>
          </cell>
          <cell r="W831">
            <v>41256</v>
          </cell>
          <cell r="X831">
            <v>0</v>
          </cell>
          <cell r="Y831">
            <v>0</v>
          </cell>
          <cell r="Z831">
            <v>0</v>
          </cell>
          <cell r="AA831">
            <v>1.91</v>
          </cell>
          <cell r="AE831">
            <v>0</v>
          </cell>
          <cell r="AF831">
            <v>0</v>
          </cell>
          <cell r="AG831">
            <v>0</v>
          </cell>
          <cell r="AH831">
            <v>1.91</v>
          </cell>
          <cell r="AL831">
            <v>1</v>
          </cell>
          <cell r="AM831">
            <v>0</v>
          </cell>
          <cell r="AN831">
            <v>0</v>
          </cell>
          <cell r="AO831">
            <v>0</v>
          </cell>
        </row>
        <row r="832">
          <cell r="D832" t="str">
            <v>FAE-21-00227</v>
          </cell>
          <cell r="E832" t="str">
            <v>227</v>
          </cell>
          <cell r="F832">
            <v>44447</v>
          </cell>
          <cell r="G832">
            <v>2021</v>
          </cell>
          <cell r="H832" t="str">
            <v>CE2017</v>
          </cell>
          <cell r="I832" t="str">
            <v>SAHEL INTERNATIONAL TRADE</v>
          </cell>
          <cell r="J832" t="str">
            <v>TND</v>
          </cell>
          <cell r="K832">
            <v>84708</v>
          </cell>
          <cell r="L832">
            <v>1</v>
          </cell>
          <cell r="M832">
            <v>84708</v>
          </cell>
          <cell r="N832" t="str">
            <v>OUI</v>
          </cell>
          <cell r="O832" t="str">
            <v>Burkina Faso</v>
          </cell>
          <cell r="P832">
            <v>44452</v>
          </cell>
          <cell r="Q832">
            <v>12000</v>
          </cell>
          <cell r="R832">
            <v>38700</v>
          </cell>
          <cell r="S832">
            <v>0</v>
          </cell>
          <cell r="T832">
            <v>0</v>
          </cell>
          <cell r="U832">
            <v>50700</v>
          </cell>
          <cell r="V832" t="str">
            <v>OUI</v>
          </cell>
          <cell r="W832">
            <v>21240</v>
          </cell>
          <cell r="X832">
            <v>63468</v>
          </cell>
          <cell r="Y832">
            <v>0</v>
          </cell>
          <cell r="Z832">
            <v>0</v>
          </cell>
          <cell r="AA832">
            <v>1.77</v>
          </cell>
          <cell r="AB832">
            <v>1.64</v>
          </cell>
          <cell r="AE832">
            <v>0</v>
          </cell>
          <cell r="AF832">
            <v>0</v>
          </cell>
          <cell r="AG832">
            <v>0</v>
          </cell>
          <cell r="AH832">
            <v>1.77</v>
          </cell>
          <cell r="AI832">
            <v>1.64</v>
          </cell>
          <cell r="AJ832">
            <v>0</v>
          </cell>
          <cell r="AK832">
            <v>0</v>
          </cell>
          <cell r="AL832">
            <v>1</v>
          </cell>
          <cell r="AM832" t="str">
            <v>40% S - 60% F</v>
          </cell>
          <cell r="AN832">
            <v>0</v>
          </cell>
          <cell r="AO832">
            <v>0</v>
          </cell>
        </row>
        <row r="833">
          <cell r="D833" t="str">
            <v>FAE-21-00228</v>
          </cell>
          <cell r="E833" t="str">
            <v>228</v>
          </cell>
          <cell r="F833">
            <v>44448</v>
          </cell>
          <cell r="G833">
            <v>2021</v>
          </cell>
          <cell r="H833" t="str">
            <v>CE2017</v>
          </cell>
          <cell r="I833" t="str">
            <v>SAHEL INTERNATIONAL TRADE</v>
          </cell>
          <cell r="J833" t="str">
            <v>TND</v>
          </cell>
          <cell r="K833">
            <v>36312.5</v>
          </cell>
          <cell r="L833">
            <v>1</v>
          </cell>
          <cell r="M833">
            <v>36312.5</v>
          </cell>
          <cell r="N833" t="str">
            <v>OUI</v>
          </cell>
          <cell r="O833" t="str">
            <v>Togo</v>
          </cell>
          <cell r="P833">
            <v>44453</v>
          </cell>
          <cell r="Q833">
            <v>20750</v>
          </cell>
          <cell r="R833">
            <v>0</v>
          </cell>
          <cell r="S833">
            <v>0</v>
          </cell>
          <cell r="T833">
            <v>0</v>
          </cell>
          <cell r="U833">
            <v>20750</v>
          </cell>
          <cell r="V833" t="str">
            <v>OUI</v>
          </cell>
          <cell r="W833">
            <v>36312.5</v>
          </cell>
          <cell r="X833">
            <v>0</v>
          </cell>
          <cell r="Y833">
            <v>0</v>
          </cell>
          <cell r="Z833">
            <v>0</v>
          </cell>
          <cell r="AA833">
            <v>1.75</v>
          </cell>
          <cell r="AE833">
            <v>0</v>
          </cell>
          <cell r="AF833">
            <v>0</v>
          </cell>
          <cell r="AG833">
            <v>0</v>
          </cell>
          <cell r="AH833">
            <v>1.75</v>
          </cell>
          <cell r="AI833">
            <v>0</v>
          </cell>
          <cell r="AJ833">
            <v>0</v>
          </cell>
          <cell r="AK833">
            <v>0</v>
          </cell>
          <cell r="AL833">
            <v>1</v>
          </cell>
          <cell r="AM833">
            <v>0</v>
          </cell>
          <cell r="AN833">
            <v>0</v>
          </cell>
          <cell r="AO833">
            <v>0</v>
          </cell>
        </row>
        <row r="834">
          <cell r="D834" t="str">
            <v>FAE-21-00229</v>
          </cell>
          <cell r="E834" t="str">
            <v>229</v>
          </cell>
          <cell r="F834">
            <v>44452</v>
          </cell>
          <cell r="G834">
            <v>2021</v>
          </cell>
          <cell r="H834" t="str">
            <v>CE2168</v>
          </cell>
          <cell r="I834" t="str">
            <v>STE OMEGA TRADING</v>
          </cell>
          <cell r="J834" t="str">
            <v>TND</v>
          </cell>
          <cell r="K834">
            <v>428400</v>
          </cell>
          <cell r="L834">
            <v>1</v>
          </cell>
          <cell r="M834">
            <v>428400</v>
          </cell>
          <cell r="N834" t="str">
            <v>OUI</v>
          </cell>
          <cell r="O834" t="str">
            <v>Niger</v>
          </cell>
          <cell r="P834">
            <v>44456</v>
          </cell>
          <cell r="Q834">
            <v>0</v>
          </cell>
          <cell r="R834">
            <v>0</v>
          </cell>
          <cell r="S834">
            <v>280000</v>
          </cell>
          <cell r="T834">
            <v>0</v>
          </cell>
          <cell r="U834">
            <v>280000</v>
          </cell>
          <cell r="V834" t="str">
            <v>OUI</v>
          </cell>
          <cell r="W834">
            <v>0</v>
          </cell>
          <cell r="X834">
            <v>0</v>
          </cell>
          <cell r="Y834">
            <v>428400</v>
          </cell>
          <cell r="Z834">
            <v>0</v>
          </cell>
          <cell r="AC834">
            <v>1.53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1.53</v>
          </cell>
          <cell r="AK834">
            <v>0</v>
          </cell>
          <cell r="AL834">
            <v>0</v>
          </cell>
          <cell r="AM834">
            <v>0</v>
          </cell>
          <cell r="AN834" t="str">
            <v>20% S -80% F</v>
          </cell>
          <cell r="AO834">
            <v>0</v>
          </cell>
        </row>
        <row r="835">
          <cell r="D835" t="str">
            <v>FAE-21-00230</v>
          </cell>
          <cell r="E835" t="str">
            <v>230</v>
          </cell>
          <cell r="F835">
            <v>44457</v>
          </cell>
          <cell r="G835">
            <v>2021</v>
          </cell>
          <cell r="H835" t="str">
            <v>CE2168</v>
          </cell>
          <cell r="I835" t="str">
            <v>STE OMEGA TRADING</v>
          </cell>
          <cell r="J835" t="str">
            <v>TND</v>
          </cell>
          <cell r="K835">
            <v>428400</v>
          </cell>
          <cell r="L835">
            <v>1</v>
          </cell>
          <cell r="M835">
            <v>428400</v>
          </cell>
          <cell r="N835" t="str">
            <v>OUI</v>
          </cell>
          <cell r="O835" t="str">
            <v>Niger</v>
          </cell>
          <cell r="P835">
            <v>44464</v>
          </cell>
          <cell r="Q835">
            <v>0</v>
          </cell>
          <cell r="R835">
            <v>0</v>
          </cell>
          <cell r="S835">
            <v>280000</v>
          </cell>
          <cell r="T835">
            <v>0</v>
          </cell>
          <cell r="U835">
            <v>280000</v>
          </cell>
          <cell r="V835" t="str">
            <v>OUI</v>
          </cell>
          <cell r="W835">
            <v>0</v>
          </cell>
          <cell r="X835">
            <v>0</v>
          </cell>
          <cell r="Y835">
            <v>428400</v>
          </cell>
          <cell r="Z835">
            <v>0</v>
          </cell>
          <cell r="AC835">
            <v>1.53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1.53</v>
          </cell>
          <cell r="AK835">
            <v>0</v>
          </cell>
          <cell r="AL835">
            <v>0</v>
          </cell>
          <cell r="AM835">
            <v>0</v>
          </cell>
          <cell r="AN835" t="str">
            <v>20% S -80% F</v>
          </cell>
          <cell r="AO835">
            <v>0</v>
          </cell>
        </row>
        <row r="836">
          <cell r="D836" t="str">
            <v>FAE-21-00231</v>
          </cell>
          <cell r="E836" t="str">
            <v>231</v>
          </cell>
          <cell r="F836">
            <v>44459</v>
          </cell>
          <cell r="G836">
            <v>2021</v>
          </cell>
          <cell r="H836" t="str">
            <v>CE2137</v>
          </cell>
          <cell r="I836" t="str">
            <v>TUNISIAN AFRICAN BUSINESS</v>
          </cell>
          <cell r="J836" t="str">
            <v>TND</v>
          </cell>
          <cell r="K836">
            <v>43120</v>
          </cell>
          <cell r="L836">
            <v>1</v>
          </cell>
          <cell r="M836">
            <v>43120</v>
          </cell>
          <cell r="N836" t="str">
            <v>OUI</v>
          </cell>
          <cell r="O836" t="str">
            <v>Gabon</v>
          </cell>
          <cell r="P836">
            <v>44462</v>
          </cell>
          <cell r="Q836">
            <v>0</v>
          </cell>
          <cell r="R836">
            <v>0</v>
          </cell>
          <cell r="S836">
            <v>28000</v>
          </cell>
          <cell r="T836">
            <v>0</v>
          </cell>
          <cell r="U836">
            <v>28000</v>
          </cell>
          <cell r="V836" t="str">
            <v>OUI</v>
          </cell>
          <cell r="W836">
            <v>0</v>
          </cell>
          <cell r="X836">
            <v>0</v>
          </cell>
          <cell r="Y836">
            <v>43120</v>
          </cell>
          <cell r="Z836">
            <v>0</v>
          </cell>
          <cell r="AC836">
            <v>1.54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1.54</v>
          </cell>
          <cell r="AK836">
            <v>0</v>
          </cell>
          <cell r="AL836">
            <v>0</v>
          </cell>
          <cell r="AM836">
            <v>0</v>
          </cell>
          <cell r="AN836" t="str">
            <v>20% S -80% F</v>
          </cell>
          <cell r="AO836">
            <v>0</v>
          </cell>
        </row>
        <row r="837">
          <cell r="D837" t="str">
            <v>FAE-21-00232</v>
          </cell>
          <cell r="E837" t="str">
            <v>232</v>
          </cell>
          <cell r="F837">
            <v>44459</v>
          </cell>
          <cell r="G837">
            <v>2021</v>
          </cell>
          <cell r="H837" t="str">
            <v>CE2137</v>
          </cell>
          <cell r="I837" t="str">
            <v>TUNISIAN AFRICAN BUSINESS</v>
          </cell>
          <cell r="J837" t="str">
            <v>TND</v>
          </cell>
          <cell r="K837">
            <v>43120</v>
          </cell>
          <cell r="L837">
            <v>1</v>
          </cell>
          <cell r="M837">
            <v>43120</v>
          </cell>
          <cell r="N837" t="str">
            <v>OUI</v>
          </cell>
          <cell r="O837" t="str">
            <v>Gabon</v>
          </cell>
          <cell r="P837">
            <v>44462</v>
          </cell>
          <cell r="Q837">
            <v>0</v>
          </cell>
          <cell r="R837">
            <v>0</v>
          </cell>
          <cell r="S837">
            <v>28000</v>
          </cell>
          <cell r="T837">
            <v>0</v>
          </cell>
          <cell r="U837">
            <v>28000</v>
          </cell>
          <cell r="V837" t="str">
            <v>OUI</v>
          </cell>
          <cell r="W837">
            <v>0</v>
          </cell>
          <cell r="X837">
            <v>0</v>
          </cell>
          <cell r="Y837">
            <v>43120</v>
          </cell>
          <cell r="Z837">
            <v>0</v>
          </cell>
          <cell r="AC837">
            <v>1.54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1.54</v>
          </cell>
          <cell r="AK837">
            <v>0</v>
          </cell>
          <cell r="AL837">
            <v>0</v>
          </cell>
          <cell r="AM837">
            <v>0</v>
          </cell>
          <cell r="AN837" t="str">
            <v>20% S -80% F</v>
          </cell>
          <cell r="AO837">
            <v>0</v>
          </cell>
        </row>
        <row r="838">
          <cell r="D838" t="str">
            <v>FAE-21-00233</v>
          </cell>
          <cell r="E838" t="str">
            <v>233</v>
          </cell>
          <cell r="F838">
            <v>44460</v>
          </cell>
          <cell r="G838">
            <v>2021</v>
          </cell>
          <cell r="H838" t="str">
            <v>CE2137</v>
          </cell>
          <cell r="I838" t="str">
            <v>TUNISIAN AFRICAN BUSINESS</v>
          </cell>
          <cell r="J838" t="str">
            <v>TND</v>
          </cell>
          <cell r="K838">
            <v>68224.800000000003</v>
          </cell>
          <cell r="L838">
            <v>1</v>
          </cell>
          <cell r="M838">
            <v>68224.800000000003</v>
          </cell>
          <cell r="N838" t="str">
            <v>OUI</v>
          </cell>
          <cell r="O838" t="str">
            <v>Sénégal</v>
          </cell>
          <cell r="P838">
            <v>44468</v>
          </cell>
          <cell r="Q838">
            <v>0</v>
          </cell>
          <cell r="R838">
            <v>44016</v>
          </cell>
          <cell r="S838">
            <v>0</v>
          </cell>
          <cell r="T838">
            <v>0</v>
          </cell>
          <cell r="U838">
            <v>44016</v>
          </cell>
          <cell r="V838" t="str">
            <v>OUI</v>
          </cell>
          <cell r="W838">
            <v>0</v>
          </cell>
          <cell r="X838">
            <v>68224.800000000003</v>
          </cell>
          <cell r="Y838">
            <v>0</v>
          </cell>
          <cell r="Z838">
            <v>0</v>
          </cell>
          <cell r="AB838">
            <v>1.55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1.55</v>
          </cell>
          <cell r="AJ838">
            <v>0</v>
          </cell>
          <cell r="AK838">
            <v>0</v>
          </cell>
          <cell r="AL838">
            <v>0</v>
          </cell>
          <cell r="AM838" t="str">
            <v>20% S -80% F</v>
          </cell>
          <cell r="AN838">
            <v>0</v>
          </cell>
          <cell r="AO838">
            <v>0</v>
          </cell>
        </row>
        <row r="839">
          <cell r="D839" t="str">
            <v>FAE-21-00234</v>
          </cell>
          <cell r="E839" t="str">
            <v>234</v>
          </cell>
          <cell r="F839">
            <v>44463</v>
          </cell>
          <cell r="G839">
            <v>2021</v>
          </cell>
          <cell r="H839" t="str">
            <v>CE2228</v>
          </cell>
          <cell r="I839" t="str">
            <v>GOLDEN PEARL</v>
          </cell>
          <cell r="J839" t="str">
            <v>TND</v>
          </cell>
          <cell r="K839">
            <v>167732</v>
          </cell>
          <cell r="L839">
            <v>1</v>
          </cell>
          <cell r="M839">
            <v>167732</v>
          </cell>
          <cell r="N839" t="str">
            <v>OUI</v>
          </cell>
          <cell r="O839" t="str">
            <v>Qatar</v>
          </cell>
          <cell r="P839">
            <v>44473</v>
          </cell>
          <cell r="Q839">
            <v>0</v>
          </cell>
          <cell r="R839">
            <v>50800</v>
          </cell>
          <cell r="S839">
            <v>12000</v>
          </cell>
          <cell r="T839">
            <v>14400</v>
          </cell>
          <cell r="U839">
            <v>77200</v>
          </cell>
          <cell r="V839" t="e">
            <v>#N/A</v>
          </cell>
          <cell r="W839">
            <v>0</v>
          </cell>
          <cell r="X839">
            <v>102732</v>
          </cell>
          <cell r="Y839">
            <v>22200</v>
          </cell>
          <cell r="Z839">
            <v>42800</v>
          </cell>
          <cell r="AB839">
            <v>2.0222834645669292</v>
          </cell>
          <cell r="AC839">
            <v>1.85</v>
          </cell>
          <cell r="AD839">
            <v>2.9722222222222223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2.0222834645669292</v>
          </cell>
          <cell r="AJ839">
            <v>1.85</v>
          </cell>
          <cell r="AK839">
            <v>2.9722222222222223</v>
          </cell>
          <cell r="AL839">
            <v>0</v>
          </cell>
          <cell r="AM839">
            <v>1</v>
          </cell>
          <cell r="AN839">
            <v>1</v>
          </cell>
          <cell r="AO839">
            <v>1</v>
          </cell>
        </row>
        <row r="840">
          <cell r="D840" t="str">
            <v>FAE-21-00235</v>
          </cell>
          <cell r="E840" t="str">
            <v>235</v>
          </cell>
          <cell r="F840">
            <v>44467</v>
          </cell>
          <cell r="G840">
            <v>2021</v>
          </cell>
          <cell r="H840" t="str">
            <v>CE2017</v>
          </cell>
          <cell r="I840" t="str">
            <v>SAHEL INTERNATIONAL TRADE</v>
          </cell>
          <cell r="J840" t="str">
            <v>TND</v>
          </cell>
          <cell r="K840">
            <v>116862.48</v>
          </cell>
          <cell r="L840">
            <v>1</v>
          </cell>
          <cell r="M840">
            <v>116862.48</v>
          </cell>
          <cell r="N840" t="str">
            <v>OUI</v>
          </cell>
          <cell r="O840" t="str">
            <v>Niger</v>
          </cell>
          <cell r="P840">
            <v>44482</v>
          </cell>
          <cell r="Q840">
            <v>66024</v>
          </cell>
          <cell r="R840">
            <v>0</v>
          </cell>
          <cell r="S840">
            <v>0</v>
          </cell>
          <cell r="T840">
            <v>0</v>
          </cell>
          <cell r="U840">
            <v>66024</v>
          </cell>
          <cell r="V840" t="str">
            <v>OUI</v>
          </cell>
          <cell r="W840">
            <v>116862.48</v>
          </cell>
          <cell r="X840">
            <v>0</v>
          </cell>
          <cell r="Y840">
            <v>0</v>
          </cell>
          <cell r="Z840">
            <v>0</v>
          </cell>
          <cell r="AA840">
            <v>1.77</v>
          </cell>
          <cell r="AE840">
            <v>0</v>
          </cell>
          <cell r="AF840">
            <v>0</v>
          </cell>
          <cell r="AG840">
            <v>0</v>
          </cell>
          <cell r="AH840">
            <v>1.77</v>
          </cell>
          <cell r="AI840">
            <v>0</v>
          </cell>
          <cell r="AJ840">
            <v>0</v>
          </cell>
          <cell r="AK840">
            <v>0</v>
          </cell>
          <cell r="AL840">
            <v>1</v>
          </cell>
          <cell r="AM840">
            <v>0</v>
          </cell>
          <cell r="AN840">
            <v>0</v>
          </cell>
          <cell r="AO840">
            <v>0</v>
          </cell>
        </row>
        <row r="841">
          <cell r="D841" t="str">
            <v>FAE-21-00236</v>
          </cell>
          <cell r="E841" t="str">
            <v>236</v>
          </cell>
          <cell r="F841">
            <v>44467</v>
          </cell>
          <cell r="G841">
            <v>2021</v>
          </cell>
          <cell r="H841" t="str">
            <v>CE2017</v>
          </cell>
          <cell r="I841" t="str">
            <v>SAHEL INTERNATIONAL TRADE</v>
          </cell>
          <cell r="J841" t="str">
            <v>TND</v>
          </cell>
          <cell r="K841">
            <v>108000</v>
          </cell>
          <cell r="L841">
            <v>1</v>
          </cell>
          <cell r="M841">
            <v>108000</v>
          </cell>
          <cell r="N841" t="str">
            <v>OUI</v>
          </cell>
          <cell r="O841" t="str">
            <v>Ukraine</v>
          </cell>
          <cell r="P841">
            <v>44492</v>
          </cell>
          <cell r="Q841">
            <v>54000</v>
          </cell>
          <cell r="R841">
            <v>0</v>
          </cell>
          <cell r="S841">
            <v>0</v>
          </cell>
          <cell r="T841">
            <v>0</v>
          </cell>
          <cell r="U841">
            <v>54000</v>
          </cell>
          <cell r="V841" t="str">
            <v>OUI</v>
          </cell>
          <cell r="W841">
            <v>108000</v>
          </cell>
          <cell r="X841">
            <v>0</v>
          </cell>
          <cell r="Y841">
            <v>0</v>
          </cell>
          <cell r="Z841">
            <v>0</v>
          </cell>
          <cell r="AA841">
            <v>2</v>
          </cell>
          <cell r="AE841">
            <v>0</v>
          </cell>
          <cell r="AF841">
            <v>0</v>
          </cell>
          <cell r="AG841">
            <v>0</v>
          </cell>
          <cell r="AH841">
            <v>2</v>
          </cell>
          <cell r="AI841">
            <v>0</v>
          </cell>
          <cell r="AJ841">
            <v>0</v>
          </cell>
          <cell r="AK841">
            <v>0</v>
          </cell>
          <cell r="AL841">
            <v>1</v>
          </cell>
          <cell r="AM841">
            <v>0</v>
          </cell>
          <cell r="AN841">
            <v>0</v>
          </cell>
          <cell r="AO841">
            <v>0</v>
          </cell>
        </row>
        <row r="842">
          <cell r="D842" t="str">
            <v>FAE-21-00237</v>
          </cell>
          <cell r="E842" t="str">
            <v>237</v>
          </cell>
          <cell r="F842">
            <v>44474</v>
          </cell>
          <cell r="G842">
            <v>2021</v>
          </cell>
          <cell r="H842" t="str">
            <v>CE2178</v>
          </cell>
          <cell r="I842" t="str">
            <v>ARCADIA</v>
          </cell>
          <cell r="J842" t="str">
            <v>TND</v>
          </cell>
          <cell r="K842">
            <v>76260</v>
          </cell>
          <cell r="L842">
            <v>1</v>
          </cell>
          <cell r="M842">
            <v>76260</v>
          </cell>
          <cell r="N842" t="str">
            <v>OUI</v>
          </cell>
          <cell r="O842" t="str">
            <v>Pologne</v>
          </cell>
          <cell r="P842">
            <v>44480</v>
          </cell>
          <cell r="Q842">
            <v>0</v>
          </cell>
          <cell r="R842">
            <v>41000</v>
          </cell>
          <cell r="S842">
            <v>0</v>
          </cell>
          <cell r="T842">
            <v>0</v>
          </cell>
          <cell r="U842">
            <v>41000</v>
          </cell>
          <cell r="V842" t="e">
            <v>#N/A</v>
          </cell>
          <cell r="W842">
            <v>0</v>
          </cell>
          <cell r="X842">
            <v>76260</v>
          </cell>
          <cell r="Y842">
            <v>0</v>
          </cell>
          <cell r="Z842">
            <v>0</v>
          </cell>
          <cell r="AB842">
            <v>1.86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1.86</v>
          </cell>
          <cell r="AJ842">
            <v>0</v>
          </cell>
          <cell r="AK842">
            <v>0</v>
          </cell>
          <cell r="AL842">
            <v>0</v>
          </cell>
          <cell r="AM842">
            <v>1</v>
          </cell>
          <cell r="AN842">
            <v>0</v>
          </cell>
          <cell r="AO842">
            <v>0</v>
          </cell>
        </row>
        <row r="843">
          <cell r="D843" t="str">
            <v>FAE-21-00238</v>
          </cell>
          <cell r="E843" t="str">
            <v>238</v>
          </cell>
          <cell r="F843">
            <v>44474</v>
          </cell>
          <cell r="G843">
            <v>2021</v>
          </cell>
          <cell r="H843" t="str">
            <v>CE2168</v>
          </cell>
          <cell r="I843" t="str">
            <v>STE OMEGA TRADING</v>
          </cell>
          <cell r="J843" t="str">
            <v>TND</v>
          </cell>
          <cell r="K843">
            <v>856800</v>
          </cell>
          <cell r="L843">
            <v>1</v>
          </cell>
          <cell r="M843">
            <v>856800</v>
          </cell>
          <cell r="N843" t="str">
            <v>OUI</v>
          </cell>
          <cell r="O843" t="str">
            <v>Niger</v>
          </cell>
          <cell r="P843">
            <v>44483</v>
          </cell>
          <cell r="Q843">
            <v>0</v>
          </cell>
          <cell r="R843">
            <v>0</v>
          </cell>
          <cell r="S843">
            <v>560000</v>
          </cell>
          <cell r="T843">
            <v>0</v>
          </cell>
          <cell r="U843">
            <v>560000</v>
          </cell>
          <cell r="V843" t="str">
            <v>OUI</v>
          </cell>
          <cell r="W843">
            <v>0</v>
          </cell>
          <cell r="X843">
            <v>0</v>
          </cell>
          <cell r="Y843">
            <v>856800</v>
          </cell>
          <cell r="Z843">
            <v>0</v>
          </cell>
          <cell r="AC843">
            <v>1.53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1.53</v>
          </cell>
          <cell r="AK843">
            <v>0</v>
          </cell>
          <cell r="AL843">
            <v>0</v>
          </cell>
          <cell r="AM843">
            <v>0</v>
          </cell>
          <cell r="AN843" t="str">
            <v>20% S -80% F</v>
          </cell>
          <cell r="AO843">
            <v>0</v>
          </cell>
        </row>
        <row r="844">
          <cell r="D844" t="str">
            <v>FAE-21-00239</v>
          </cell>
          <cell r="E844" t="str">
            <v>239</v>
          </cell>
          <cell r="F844">
            <v>44474</v>
          </cell>
          <cell r="G844">
            <v>2021</v>
          </cell>
          <cell r="H844" t="str">
            <v>CE2017</v>
          </cell>
          <cell r="I844" t="str">
            <v>SAHEL INTERNATIONAL TRADE</v>
          </cell>
          <cell r="J844" t="str">
            <v>TND</v>
          </cell>
          <cell r="K844">
            <v>38664</v>
          </cell>
          <cell r="L844">
            <v>1</v>
          </cell>
          <cell r="M844">
            <v>38664</v>
          </cell>
          <cell r="N844" t="str">
            <v>OUI</v>
          </cell>
          <cell r="O844" t="str">
            <v>Togo</v>
          </cell>
          <cell r="P844">
            <v>44480</v>
          </cell>
          <cell r="Q844">
            <v>21600</v>
          </cell>
          <cell r="R844">
            <v>0</v>
          </cell>
          <cell r="S844">
            <v>0</v>
          </cell>
          <cell r="T844">
            <v>0</v>
          </cell>
          <cell r="U844">
            <v>21600</v>
          </cell>
          <cell r="V844" t="str">
            <v>OUI</v>
          </cell>
          <cell r="W844">
            <v>38664</v>
          </cell>
          <cell r="X844">
            <v>0</v>
          </cell>
          <cell r="Y844">
            <v>0</v>
          </cell>
          <cell r="Z844">
            <v>0</v>
          </cell>
          <cell r="AA844">
            <v>1.79</v>
          </cell>
          <cell r="AE844">
            <v>0</v>
          </cell>
          <cell r="AF844">
            <v>0</v>
          </cell>
          <cell r="AG844">
            <v>0</v>
          </cell>
          <cell r="AH844">
            <v>1.79</v>
          </cell>
          <cell r="AI844">
            <v>0</v>
          </cell>
          <cell r="AJ844">
            <v>0</v>
          </cell>
          <cell r="AK844">
            <v>0</v>
          </cell>
          <cell r="AL844">
            <v>1</v>
          </cell>
          <cell r="AM844">
            <v>0</v>
          </cell>
          <cell r="AN844">
            <v>0</v>
          </cell>
          <cell r="AO844">
            <v>0</v>
          </cell>
        </row>
        <row r="845">
          <cell r="D845" t="str">
            <v>FAE-21-00240</v>
          </cell>
          <cell r="E845" t="str">
            <v>240</v>
          </cell>
          <cell r="F845">
            <v>44475</v>
          </cell>
          <cell r="G845">
            <v>2021</v>
          </cell>
          <cell r="H845" t="str">
            <v>CE2165</v>
          </cell>
          <cell r="I845" t="str">
            <v>ANGSTREM TRADING</v>
          </cell>
          <cell r="J845" t="str">
            <v>USD</v>
          </cell>
          <cell r="K845">
            <v>110975.2</v>
          </cell>
          <cell r="L845">
            <v>2.831</v>
          </cell>
          <cell r="M845">
            <v>39200</v>
          </cell>
          <cell r="N845" t="str">
            <v>OUI</v>
          </cell>
          <cell r="O845" t="str">
            <v>Russie</v>
          </cell>
          <cell r="P845">
            <v>44489</v>
          </cell>
          <cell r="Q845">
            <v>40000</v>
          </cell>
          <cell r="R845">
            <v>0</v>
          </cell>
          <cell r="S845">
            <v>0</v>
          </cell>
          <cell r="T845">
            <v>0</v>
          </cell>
          <cell r="U845">
            <v>40000</v>
          </cell>
          <cell r="V845" t="e">
            <v>#N/A</v>
          </cell>
          <cell r="W845">
            <v>110975.2</v>
          </cell>
          <cell r="X845">
            <v>0</v>
          </cell>
          <cell r="Y845">
            <v>0</v>
          </cell>
          <cell r="Z845">
            <v>0</v>
          </cell>
          <cell r="AA845">
            <v>2.7743799999999998</v>
          </cell>
          <cell r="AE845">
            <v>2094.5250000000001</v>
          </cell>
          <cell r="AF845">
            <v>10715.82</v>
          </cell>
          <cell r="AG845">
            <v>0.26789550000000001</v>
          </cell>
          <cell r="AH845">
            <v>2.5064845</v>
          </cell>
          <cell r="AI845">
            <v>0</v>
          </cell>
          <cell r="AJ845">
            <v>0</v>
          </cell>
          <cell r="AK845">
            <v>0</v>
          </cell>
          <cell r="AL845">
            <v>1</v>
          </cell>
          <cell r="AM845">
            <v>0</v>
          </cell>
          <cell r="AN845">
            <v>0</v>
          </cell>
          <cell r="AO845">
            <v>0</v>
          </cell>
        </row>
        <row r="846">
          <cell r="D846" t="str">
            <v>FAE-21-00241</v>
          </cell>
          <cell r="E846" t="str">
            <v>241</v>
          </cell>
          <cell r="F846">
            <v>44476</v>
          </cell>
          <cell r="G846">
            <v>2021</v>
          </cell>
          <cell r="H846" t="str">
            <v>CE2017</v>
          </cell>
          <cell r="I846" t="str">
            <v>SAHEL INTERNATIONAL TRADE</v>
          </cell>
          <cell r="J846" t="str">
            <v>TND</v>
          </cell>
          <cell r="K846">
            <v>34944</v>
          </cell>
          <cell r="L846">
            <v>1</v>
          </cell>
          <cell r="M846">
            <v>34944</v>
          </cell>
          <cell r="N846" t="str">
            <v>OUI</v>
          </cell>
          <cell r="O846" t="str">
            <v>Burkina Faso</v>
          </cell>
          <cell r="P846">
            <v>44482</v>
          </cell>
          <cell r="Q846">
            <v>19200</v>
          </cell>
          <cell r="R846">
            <v>0</v>
          </cell>
          <cell r="S846">
            <v>0</v>
          </cell>
          <cell r="T846">
            <v>0</v>
          </cell>
          <cell r="U846">
            <v>19200</v>
          </cell>
          <cell r="V846" t="e">
            <v>#N/A</v>
          </cell>
          <cell r="W846">
            <v>34944</v>
          </cell>
          <cell r="X846">
            <v>0</v>
          </cell>
          <cell r="Y846">
            <v>0</v>
          </cell>
          <cell r="Z846">
            <v>0</v>
          </cell>
          <cell r="AA846">
            <v>1.82</v>
          </cell>
          <cell r="AE846">
            <v>0</v>
          </cell>
          <cell r="AF846">
            <v>0</v>
          </cell>
          <cell r="AG846">
            <v>0</v>
          </cell>
          <cell r="AH846">
            <v>1.82</v>
          </cell>
          <cell r="AI846">
            <v>0</v>
          </cell>
          <cell r="AJ846">
            <v>0</v>
          </cell>
          <cell r="AK846">
            <v>0</v>
          </cell>
          <cell r="AL846">
            <v>1</v>
          </cell>
          <cell r="AM846">
            <v>0</v>
          </cell>
          <cell r="AN846">
            <v>0</v>
          </cell>
          <cell r="AO846">
            <v>0</v>
          </cell>
        </row>
        <row r="847">
          <cell r="D847" t="str">
            <v>FAE-21-00242</v>
          </cell>
          <cell r="E847" t="str">
            <v>242</v>
          </cell>
          <cell r="F847">
            <v>44481</v>
          </cell>
          <cell r="G847">
            <v>2021</v>
          </cell>
          <cell r="H847" t="str">
            <v>CE2154</v>
          </cell>
          <cell r="I847" t="str">
            <v>SODIFRAM SAS</v>
          </cell>
          <cell r="J847" t="str">
            <v>EUR</v>
          </cell>
          <cell r="K847">
            <v>95178.487347999995</v>
          </cell>
          <cell r="L847">
            <v>3.2806999999999999</v>
          </cell>
          <cell r="M847">
            <v>29011.64</v>
          </cell>
          <cell r="N847" t="str">
            <v>OUI</v>
          </cell>
          <cell r="O847" t="str">
            <v>Mayotte</v>
          </cell>
          <cell r="P847">
            <v>44490</v>
          </cell>
          <cell r="Q847">
            <v>0</v>
          </cell>
          <cell r="R847">
            <v>21756</v>
          </cell>
          <cell r="S847">
            <v>5580</v>
          </cell>
          <cell r="T847">
            <v>0</v>
          </cell>
          <cell r="U847">
            <v>27336</v>
          </cell>
          <cell r="V847" t="e">
            <v>#N/A</v>
          </cell>
          <cell r="W847">
            <v>0</v>
          </cell>
          <cell r="X847">
            <v>75839.339795058826</v>
          </cell>
          <cell r="Y847">
            <v>19339.147552941176</v>
          </cell>
          <cell r="Z847">
            <v>0</v>
          </cell>
          <cell r="AB847">
            <v>3.485904568627451</v>
          </cell>
          <cell r="AC847">
            <v>3.4657970524984187</v>
          </cell>
          <cell r="AE847">
            <v>4252.6080000000002</v>
          </cell>
          <cell r="AF847">
            <v>12224.985000000001</v>
          </cell>
          <cell r="AG847">
            <v>0.44721191834942936</v>
          </cell>
          <cell r="AH847">
            <v>0</v>
          </cell>
          <cell r="AI847">
            <v>3.0386926502780218</v>
          </cell>
          <cell r="AJ847">
            <v>3.0185851341489895</v>
          </cell>
          <cell r="AK847">
            <v>0</v>
          </cell>
          <cell r="AL847">
            <v>0</v>
          </cell>
          <cell r="AM847">
            <v>1</v>
          </cell>
          <cell r="AN847">
            <v>1</v>
          </cell>
          <cell r="AO847">
            <v>0</v>
          </cell>
        </row>
        <row r="848">
          <cell r="D848" t="str">
            <v>FAE-21-00243</v>
          </cell>
          <cell r="E848" t="str">
            <v>243</v>
          </cell>
          <cell r="F848">
            <v>44481</v>
          </cell>
          <cell r="G848">
            <v>2021</v>
          </cell>
          <cell r="H848" t="str">
            <v>CE2248</v>
          </cell>
          <cell r="I848" t="str">
            <v>SEYAL TCHAD SA</v>
          </cell>
          <cell r="J848" t="str">
            <v>EUR</v>
          </cell>
          <cell r="K848">
            <v>223321.18583999999</v>
          </cell>
          <cell r="L848">
            <v>3.2806999999999999</v>
          </cell>
          <cell r="M848">
            <v>68071.199999999997</v>
          </cell>
          <cell r="N848" t="str">
            <v>OUI</v>
          </cell>
          <cell r="O848" t="str">
            <v>Tchad</v>
          </cell>
          <cell r="P848">
            <v>44491</v>
          </cell>
          <cell r="Q848">
            <v>0</v>
          </cell>
          <cell r="R848">
            <v>120480</v>
          </cell>
          <cell r="S848">
            <v>0</v>
          </cell>
          <cell r="T848">
            <v>0</v>
          </cell>
          <cell r="U848">
            <v>120480</v>
          </cell>
          <cell r="V848" t="e">
            <v>#N/A</v>
          </cell>
          <cell r="W848">
            <v>0</v>
          </cell>
          <cell r="X848">
            <v>223321.18583999999</v>
          </cell>
          <cell r="Y848">
            <v>0</v>
          </cell>
          <cell r="Z848">
            <v>0</v>
          </cell>
          <cell r="AB848">
            <v>1.8535955</v>
          </cell>
          <cell r="AE848">
            <v>19843.25</v>
          </cell>
          <cell r="AF848">
            <v>55822.525000000001</v>
          </cell>
          <cell r="AG848">
            <v>0.46333437084993362</v>
          </cell>
          <cell r="AH848">
            <v>0</v>
          </cell>
          <cell r="AI848">
            <v>1.3902611291500664</v>
          </cell>
          <cell r="AJ848">
            <v>0</v>
          </cell>
          <cell r="AK848">
            <v>0</v>
          </cell>
          <cell r="AL848">
            <v>0</v>
          </cell>
          <cell r="AM848" t="str">
            <v>40% S -60% F</v>
          </cell>
          <cell r="AN848">
            <v>0</v>
          </cell>
          <cell r="AO848">
            <v>0</v>
          </cell>
        </row>
        <row r="849">
          <cell r="D849" t="str">
            <v>FAE-21-00244</v>
          </cell>
          <cell r="E849" t="str">
            <v>244</v>
          </cell>
          <cell r="F849">
            <v>44482</v>
          </cell>
          <cell r="G849">
            <v>2021</v>
          </cell>
          <cell r="H849" t="str">
            <v>CE2053</v>
          </cell>
          <cell r="I849" t="str">
            <v>ETS KASSO IMPORT EXPORT</v>
          </cell>
          <cell r="J849" t="str">
            <v>EUR</v>
          </cell>
          <cell r="K849">
            <v>175415.73624</v>
          </cell>
          <cell r="L849">
            <v>3.2854999999999999</v>
          </cell>
          <cell r="M849">
            <v>53390.879999999997</v>
          </cell>
          <cell r="N849" t="str">
            <v>OUI</v>
          </cell>
          <cell r="O849" t="str">
            <v>Niger</v>
          </cell>
          <cell r="P849">
            <v>44496</v>
          </cell>
          <cell r="Q849">
            <v>0</v>
          </cell>
          <cell r="R849">
            <v>0</v>
          </cell>
          <cell r="S849">
            <v>108000</v>
          </cell>
          <cell r="T849">
            <v>0</v>
          </cell>
          <cell r="U849">
            <v>108000</v>
          </cell>
          <cell r="V849" t="e">
            <v>#N/A</v>
          </cell>
          <cell r="W849">
            <v>0</v>
          </cell>
          <cell r="X849">
            <v>0</v>
          </cell>
          <cell r="Y849">
            <v>175410.41373</v>
          </cell>
          <cell r="Z849">
            <v>0</v>
          </cell>
          <cell r="AC849">
            <v>1.6241704975</v>
          </cell>
          <cell r="AE849">
            <v>12623.424000000001</v>
          </cell>
          <cell r="AF849">
            <v>36801.96</v>
          </cell>
          <cell r="AG849">
            <v>0.34075888888888889</v>
          </cell>
          <cell r="AH849">
            <v>0</v>
          </cell>
          <cell r="AI849">
            <v>0</v>
          </cell>
          <cell r="AJ849">
            <v>1.2834116086111111</v>
          </cell>
          <cell r="AL849">
            <v>0</v>
          </cell>
          <cell r="AM849">
            <v>0</v>
          </cell>
          <cell r="AN849" t="str">
            <v>20% S -80% F</v>
          </cell>
          <cell r="AO849">
            <v>0</v>
          </cell>
        </row>
        <row r="850">
          <cell r="D850" t="str">
            <v>FAE-21-00245</v>
          </cell>
          <cell r="E850" t="str">
            <v>245</v>
          </cell>
          <cell r="F850">
            <v>44482</v>
          </cell>
          <cell r="G850">
            <v>2021</v>
          </cell>
          <cell r="H850" t="str">
            <v>CE2053</v>
          </cell>
          <cell r="I850" t="str">
            <v>ETS KASSO IMPORT EXPORT</v>
          </cell>
          <cell r="J850" t="str">
            <v>EUR</v>
          </cell>
          <cell r="K850">
            <v>175415.73624</v>
          </cell>
          <cell r="L850">
            <v>3.2854999999999999</v>
          </cell>
          <cell r="M850">
            <v>53390.879999999997</v>
          </cell>
          <cell r="N850" t="str">
            <v>OUI</v>
          </cell>
          <cell r="O850" t="str">
            <v>Niger</v>
          </cell>
          <cell r="P850">
            <v>44497</v>
          </cell>
          <cell r="Q850">
            <v>0</v>
          </cell>
          <cell r="R850">
            <v>0</v>
          </cell>
          <cell r="S850">
            <v>108000</v>
          </cell>
          <cell r="T850">
            <v>0</v>
          </cell>
          <cell r="U850">
            <v>108000</v>
          </cell>
          <cell r="V850" t="e">
            <v>#N/A</v>
          </cell>
          <cell r="W850">
            <v>0</v>
          </cell>
          <cell r="X850">
            <v>0</v>
          </cell>
          <cell r="Y850">
            <v>175410.41373</v>
          </cell>
          <cell r="Z850">
            <v>0</v>
          </cell>
          <cell r="AC850">
            <v>1.6241704975</v>
          </cell>
          <cell r="AE850">
            <v>12623.424000000001</v>
          </cell>
          <cell r="AF850">
            <v>36801.96</v>
          </cell>
          <cell r="AG850">
            <v>0.34075888888888889</v>
          </cell>
          <cell r="AH850">
            <v>0</v>
          </cell>
          <cell r="AI850">
            <v>0</v>
          </cell>
          <cell r="AJ850">
            <v>1.2834116086111111</v>
          </cell>
          <cell r="AL850">
            <v>0</v>
          </cell>
          <cell r="AM850">
            <v>0</v>
          </cell>
          <cell r="AN850" t="str">
            <v>20% S -80% F</v>
          </cell>
          <cell r="AO850">
            <v>0</v>
          </cell>
        </row>
        <row r="851">
          <cell r="D851" t="str">
            <v>FAE-21-00246</v>
          </cell>
          <cell r="E851" t="str">
            <v>246</v>
          </cell>
          <cell r="F851">
            <v>44482</v>
          </cell>
          <cell r="G851">
            <v>2021</v>
          </cell>
          <cell r="H851" t="str">
            <v>CE2053</v>
          </cell>
          <cell r="I851" t="str">
            <v>ETS KASSO IMPORT EXPORT</v>
          </cell>
          <cell r="J851" t="str">
            <v>EUR</v>
          </cell>
          <cell r="K851">
            <v>175415.73624</v>
          </cell>
          <cell r="L851">
            <v>3.2854999999999999</v>
          </cell>
          <cell r="M851">
            <v>53390.879999999997</v>
          </cell>
          <cell r="N851" t="str">
            <v>OUI</v>
          </cell>
          <cell r="O851" t="str">
            <v>Niger</v>
          </cell>
          <cell r="P851">
            <v>44498</v>
          </cell>
          <cell r="Q851">
            <v>0</v>
          </cell>
          <cell r="R851">
            <v>0</v>
          </cell>
          <cell r="S851">
            <v>108000</v>
          </cell>
          <cell r="T851">
            <v>0</v>
          </cell>
          <cell r="U851">
            <v>108000</v>
          </cell>
          <cell r="V851" t="e">
            <v>#N/A</v>
          </cell>
          <cell r="W851">
            <v>0</v>
          </cell>
          <cell r="X851">
            <v>0</v>
          </cell>
          <cell r="Y851">
            <v>175410.41373</v>
          </cell>
          <cell r="Z851">
            <v>0</v>
          </cell>
          <cell r="AC851">
            <v>1.6241704975</v>
          </cell>
          <cell r="AE851">
            <v>12623.424000000001</v>
          </cell>
          <cell r="AF851">
            <v>36801.96</v>
          </cell>
          <cell r="AG851">
            <v>0.34075888888888889</v>
          </cell>
          <cell r="AH851">
            <v>0</v>
          </cell>
          <cell r="AI851">
            <v>0</v>
          </cell>
          <cell r="AJ851">
            <v>1.2834116086111111</v>
          </cell>
          <cell r="AL851">
            <v>0</v>
          </cell>
          <cell r="AM851">
            <v>0</v>
          </cell>
          <cell r="AN851" t="str">
            <v>20% S -80% F</v>
          </cell>
          <cell r="AO851">
            <v>0</v>
          </cell>
        </row>
        <row r="852">
          <cell r="D852" t="str">
            <v>FAE-21-00247</v>
          </cell>
          <cell r="E852" t="str">
            <v>247</v>
          </cell>
          <cell r="F852">
            <v>44482</v>
          </cell>
          <cell r="G852">
            <v>2021</v>
          </cell>
          <cell r="H852" t="str">
            <v>CE2053</v>
          </cell>
          <cell r="I852" t="str">
            <v>ETS KASSO IMPORT EXPORT</v>
          </cell>
          <cell r="J852" t="str">
            <v>EUR</v>
          </cell>
          <cell r="K852">
            <v>175415.73624</v>
          </cell>
          <cell r="L852">
            <v>3.2854999999999999</v>
          </cell>
          <cell r="M852">
            <v>53390.879999999997</v>
          </cell>
          <cell r="N852" t="str">
            <v>OUI</v>
          </cell>
          <cell r="O852" t="str">
            <v>Niger</v>
          </cell>
          <cell r="P852">
            <v>44499</v>
          </cell>
          <cell r="Q852">
            <v>0</v>
          </cell>
          <cell r="R852">
            <v>0</v>
          </cell>
          <cell r="S852">
            <v>108000</v>
          </cell>
          <cell r="T852">
            <v>0</v>
          </cell>
          <cell r="U852">
            <v>108000</v>
          </cell>
          <cell r="V852" t="e">
            <v>#N/A</v>
          </cell>
          <cell r="W852">
            <v>0</v>
          </cell>
          <cell r="X852">
            <v>0</v>
          </cell>
          <cell r="Y852">
            <v>175410.41373000003</v>
          </cell>
          <cell r="Z852">
            <v>0</v>
          </cell>
          <cell r="AC852">
            <v>1.6241704975000002</v>
          </cell>
          <cell r="AE852">
            <v>12623.424000000001</v>
          </cell>
          <cell r="AF852">
            <v>36801.96</v>
          </cell>
          <cell r="AG852">
            <v>0.34075888888888889</v>
          </cell>
          <cell r="AH852">
            <v>0</v>
          </cell>
          <cell r="AI852">
            <v>0</v>
          </cell>
          <cell r="AJ852">
            <v>1.2834116086111114</v>
          </cell>
          <cell r="AL852">
            <v>0</v>
          </cell>
          <cell r="AM852">
            <v>0</v>
          </cell>
          <cell r="AN852" t="str">
            <v>20% S -80% F</v>
          </cell>
          <cell r="AO852">
            <v>0</v>
          </cell>
        </row>
        <row r="853">
          <cell r="D853" t="str">
            <v>FAE-21-00248</v>
          </cell>
          <cell r="E853" t="str">
            <v>248</v>
          </cell>
          <cell r="F853">
            <v>44488</v>
          </cell>
          <cell r="G853">
            <v>2021</v>
          </cell>
          <cell r="H853" t="str">
            <v>CE2122</v>
          </cell>
          <cell r="I853" t="str">
            <v>STE OMRANE SAS</v>
          </cell>
          <cell r="J853" t="str">
            <v>EUR</v>
          </cell>
          <cell r="K853">
            <v>48570.614827999998</v>
          </cell>
          <cell r="L853">
            <v>3.2803</v>
          </cell>
          <cell r="M853">
            <v>14806.76</v>
          </cell>
          <cell r="N853" t="str">
            <v>OUI</v>
          </cell>
          <cell r="O853" t="str">
            <v>France</v>
          </cell>
          <cell r="P853">
            <v>44501</v>
          </cell>
          <cell r="Q853">
            <v>300</v>
          </cell>
          <cell r="R853">
            <v>16896</v>
          </cell>
          <cell r="S853">
            <v>6360</v>
          </cell>
          <cell r="T853">
            <v>1160</v>
          </cell>
          <cell r="U853">
            <v>24716</v>
          </cell>
          <cell r="V853" t="e">
            <v>#N/A</v>
          </cell>
          <cell r="W853">
            <v>602.26307999999995</v>
          </cell>
          <cell r="X853">
            <v>34200.276587999993</v>
          </cell>
          <cell r="Y853">
            <v>12204.684179999998</v>
          </cell>
          <cell r="Z853">
            <v>1563.3909799999999</v>
          </cell>
          <cell r="AA853">
            <v>2.0075436</v>
          </cell>
          <cell r="AB853">
            <v>2.0241640973011359</v>
          </cell>
          <cell r="AC853">
            <v>1.9189754999999997</v>
          </cell>
          <cell r="AD853">
            <v>1.3477508448275861</v>
          </cell>
          <cell r="AE853">
            <v>0</v>
          </cell>
          <cell r="AF853">
            <v>0</v>
          </cell>
          <cell r="AG853">
            <v>0</v>
          </cell>
          <cell r="AH853">
            <v>2.0075436</v>
          </cell>
          <cell r="AI853">
            <v>2.0241640973011359</v>
          </cell>
          <cell r="AJ853">
            <v>1.9189754999999997</v>
          </cell>
          <cell r="AK853">
            <v>1.3477508448275861</v>
          </cell>
          <cell r="AL853">
            <v>1</v>
          </cell>
          <cell r="AM853">
            <v>0</v>
          </cell>
          <cell r="AN853">
            <v>1</v>
          </cell>
          <cell r="AO853">
            <v>1</v>
          </cell>
        </row>
        <row r="854">
          <cell r="D854" t="str">
            <v>FAE-21-00249</v>
          </cell>
          <cell r="E854" t="str">
            <v>249</v>
          </cell>
          <cell r="F854">
            <v>44488</v>
          </cell>
          <cell r="G854">
            <v>2021</v>
          </cell>
          <cell r="H854" t="str">
            <v>CE2165</v>
          </cell>
          <cell r="I854" t="str">
            <v>ANGSTREM TRADING</v>
          </cell>
          <cell r="J854" t="str">
            <v>USD</v>
          </cell>
          <cell r="K854">
            <v>165695.46000000002</v>
          </cell>
          <cell r="L854">
            <v>2.8179500000000002</v>
          </cell>
          <cell r="M854">
            <v>58800</v>
          </cell>
          <cell r="N854" t="str">
            <v>OUI</v>
          </cell>
          <cell r="O854" t="str">
            <v>Russie</v>
          </cell>
          <cell r="P854">
            <v>44498</v>
          </cell>
          <cell r="Q854">
            <v>60000</v>
          </cell>
          <cell r="R854">
            <v>0</v>
          </cell>
          <cell r="S854">
            <v>0</v>
          </cell>
          <cell r="T854">
            <v>0</v>
          </cell>
          <cell r="U854">
            <v>60000</v>
          </cell>
          <cell r="V854" t="e">
            <v>#N/A</v>
          </cell>
          <cell r="W854">
            <v>165695.46</v>
          </cell>
          <cell r="X854">
            <v>0</v>
          </cell>
          <cell r="Y854">
            <v>0</v>
          </cell>
          <cell r="Z854">
            <v>0</v>
          </cell>
          <cell r="AA854">
            <v>2.7615909999999997</v>
          </cell>
          <cell r="AE854">
            <v>3132</v>
          </cell>
          <cell r="AF854">
            <v>16032.17</v>
          </cell>
          <cell r="AG854">
            <v>0.26720283333333333</v>
          </cell>
          <cell r="AH854">
            <v>2.4943881666666665</v>
          </cell>
          <cell r="AI854">
            <v>0</v>
          </cell>
          <cell r="AJ854">
            <v>0</v>
          </cell>
          <cell r="AK854">
            <v>0</v>
          </cell>
          <cell r="AL854">
            <v>1</v>
          </cell>
          <cell r="AM854">
            <v>0</v>
          </cell>
          <cell r="AN854">
            <v>0</v>
          </cell>
          <cell r="AO854">
            <v>0</v>
          </cell>
        </row>
        <row r="855">
          <cell r="D855" t="str">
            <v>FAE-21-00250</v>
          </cell>
          <cell r="E855" t="str">
            <v>250</v>
          </cell>
          <cell r="F855">
            <v>44488</v>
          </cell>
          <cell r="G855">
            <v>2021</v>
          </cell>
          <cell r="H855" t="str">
            <v>CE2025</v>
          </cell>
          <cell r="I855" t="str">
            <v>SAWABA - GUINEE</v>
          </cell>
          <cell r="J855" t="str">
            <v>USD</v>
          </cell>
          <cell r="K855">
            <v>311998.23125800001</v>
          </cell>
          <cell r="L855">
            <v>2.8553000000000002</v>
          </cell>
          <cell r="M855">
            <v>109269.86</v>
          </cell>
          <cell r="N855" t="str">
            <v>OUI</v>
          </cell>
          <cell r="O855" t="str">
            <v>Guinée</v>
          </cell>
          <cell r="P855">
            <v>44517</v>
          </cell>
          <cell r="Q855">
            <v>14400</v>
          </cell>
          <cell r="R855">
            <v>144396</v>
          </cell>
          <cell r="S855">
            <v>0</v>
          </cell>
          <cell r="T855">
            <v>0</v>
          </cell>
          <cell r="U855">
            <v>158796</v>
          </cell>
          <cell r="V855" t="e">
            <v>#N/A</v>
          </cell>
          <cell r="W855">
            <v>31119.211070188165</v>
          </cell>
          <cell r="X855">
            <v>280879.02018781181</v>
          </cell>
          <cell r="Y855">
            <v>0</v>
          </cell>
          <cell r="Z855">
            <v>0</v>
          </cell>
          <cell r="AA855">
            <v>2.1610563243186225</v>
          </cell>
          <cell r="AB855">
            <v>1.945199452809024</v>
          </cell>
          <cell r="AE855">
            <v>24370.848000000002</v>
          </cell>
          <cell r="AF855">
            <v>67904</v>
          </cell>
          <cell r="AG855">
            <v>0.4276178241265523</v>
          </cell>
          <cell r="AH855">
            <v>1.7334385001920702</v>
          </cell>
          <cell r="AI855">
            <v>1.5175816286824717</v>
          </cell>
          <cell r="AL855">
            <v>1</v>
          </cell>
          <cell r="AM855" t="str">
            <v>40% S -60% F</v>
          </cell>
          <cell r="AN855">
            <v>0</v>
          </cell>
          <cell r="AO855">
            <v>0</v>
          </cell>
        </row>
        <row r="856">
          <cell r="D856" t="str">
            <v>FAE-21-00251</v>
          </cell>
          <cell r="E856" t="str">
            <v>251</v>
          </cell>
          <cell r="F856">
            <v>44488</v>
          </cell>
          <cell r="G856">
            <v>2021</v>
          </cell>
          <cell r="H856" t="str">
            <v>CE2137</v>
          </cell>
          <cell r="I856" t="str">
            <v>TUNISIAN AFRICAN BUSINESS</v>
          </cell>
          <cell r="J856" t="str">
            <v>TND</v>
          </cell>
          <cell r="K856">
            <v>102337.2</v>
          </cell>
          <cell r="L856">
            <v>1</v>
          </cell>
          <cell r="M856">
            <v>102337.2</v>
          </cell>
          <cell r="N856" t="str">
            <v>OUI</v>
          </cell>
          <cell r="O856" t="str">
            <v>Senegal</v>
          </cell>
          <cell r="P856">
            <v>44497</v>
          </cell>
          <cell r="Q856">
            <v>0</v>
          </cell>
          <cell r="R856">
            <v>66024</v>
          </cell>
          <cell r="S856">
            <v>0</v>
          </cell>
          <cell r="T856">
            <v>0</v>
          </cell>
          <cell r="U856">
            <v>66024</v>
          </cell>
          <cell r="V856" t="str">
            <v>OUI</v>
          </cell>
          <cell r="W856">
            <v>0</v>
          </cell>
          <cell r="X856">
            <v>102337.2</v>
          </cell>
          <cell r="Y856">
            <v>0</v>
          </cell>
          <cell r="Z856">
            <v>0</v>
          </cell>
          <cell r="AB856">
            <v>1.55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1.55</v>
          </cell>
          <cell r="AJ856">
            <v>0</v>
          </cell>
          <cell r="AK856">
            <v>0</v>
          </cell>
          <cell r="AL856">
            <v>0</v>
          </cell>
          <cell r="AM856" t="str">
            <v>40% S -60% F</v>
          </cell>
          <cell r="AN856">
            <v>0</v>
          </cell>
          <cell r="AO856">
            <v>0</v>
          </cell>
        </row>
        <row r="857">
          <cell r="D857" t="str">
            <v>FAE-21-00252</v>
          </cell>
          <cell r="E857" t="str">
            <v>252</v>
          </cell>
          <cell r="F857">
            <v>44488</v>
          </cell>
          <cell r="G857">
            <v>2021</v>
          </cell>
          <cell r="H857" t="str">
            <v>CE2248</v>
          </cell>
          <cell r="I857" t="str">
            <v>SEYAL TCHAD SA</v>
          </cell>
          <cell r="J857" t="str">
            <v>EUR</v>
          </cell>
          <cell r="K857">
            <v>255283.34999999998</v>
          </cell>
          <cell r="L857">
            <v>3.2854999999999999</v>
          </cell>
          <cell r="M857">
            <v>77700</v>
          </cell>
          <cell r="N857" t="str">
            <v>OUI</v>
          </cell>
          <cell r="O857" t="str">
            <v>Tchad</v>
          </cell>
          <cell r="P857">
            <v>44497</v>
          </cell>
          <cell r="Q857">
            <v>0</v>
          </cell>
          <cell r="R857">
            <v>0</v>
          </cell>
          <cell r="S857">
            <v>140000</v>
          </cell>
          <cell r="T857">
            <v>0</v>
          </cell>
          <cell r="U857">
            <v>140000</v>
          </cell>
          <cell r="V857" t="e">
            <v>#N/A</v>
          </cell>
          <cell r="W857">
            <v>0</v>
          </cell>
          <cell r="X857">
            <v>0</v>
          </cell>
          <cell r="Y857">
            <v>255283.35</v>
          </cell>
          <cell r="Z857">
            <v>0</v>
          </cell>
          <cell r="AC857">
            <v>1.8234525000000001</v>
          </cell>
          <cell r="AE857">
            <v>14204.688000000002</v>
          </cell>
          <cell r="AF857">
            <v>41313.97</v>
          </cell>
          <cell r="AG857">
            <v>0.29509978571428575</v>
          </cell>
          <cell r="AH857">
            <v>0</v>
          </cell>
          <cell r="AI857">
            <v>0</v>
          </cell>
          <cell r="AJ857">
            <v>1.5283527142857145</v>
          </cell>
          <cell r="AK857">
            <v>0</v>
          </cell>
          <cell r="AL857">
            <v>0</v>
          </cell>
          <cell r="AM857">
            <v>0</v>
          </cell>
          <cell r="AN857" t="str">
            <v>40% S -60% F</v>
          </cell>
          <cell r="AO857">
            <v>0</v>
          </cell>
        </row>
        <row r="858">
          <cell r="D858" t="str">
            <v>FAE-21-00253</v>
          </cell>
          <cell r="E858" t="str">
            <v>253</v>
          </cell>
          <cell r="F858">
            <v>44489</v>
          </cell>
          <cell r="G858">
            <v>2021</v>
          </cell>
          <cell r="H858" t="str">
            <v>CE2178</v>
          </cell>
          <cell r="I858" t="str">
            <v>ARCADIA</v>
          </cell>
          <cell r="J858" t="str">
            <v>TND</v>
          </cell>
          <cell r="K858">
            <v>52044.491999999998</v>
          </cell>
          <cell r="L858">
            <v>1</v>
          </cell>
          <cell r="M858">
            <v>52044.491999999998</v>
          </cell>
          <cell r="N858" t="str">
            <v>OUI</v>
          </cell>
          <cell r="O858" t="str">
            <v>Canada</v>
          </cell>
          <cell r="P858">
            <v>44495</v>
          </cell>
          <cell r="Q858">
            <v>0</v>
          </cell>
          <cell r="R858">
            <v>17500.64</v>
          </cell>
          <cell r="S858">
            <v>6356</v>
          </cell>
          <cell r="T858">
            <v>2000</v>
          </cell>
          <cell r="U858">
            <v>25856.639999999999</v>
          </cell>
          <cell r="V858" t="e">
            <v>#N/A</v>
          </cell>
          <cell r="W858">
            <v>0</v>
          </cell>
          <cell r="X858">
            <v>32106.152000000002</v>
          </cell>
          <cell r="Y858">
            <v>11218.34</v>
          </cell>
          <cell r="Z858">
            <v>8720</v>
          </cell>
          <cell r="AB858">
            <v>1.8345701642911347</v>
          </cell>
          <cell r="AC858">
            <v>1.7649999999999999</v>
          </cell>
          <cell r="AD858">
            <v>4.3600000000000003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1.8345701642911347</v>
          </cell>
          <cell r="AJ858">
            <v>1.7649999999999999</v>
          </cell>
          <cell r="AK858">
            <v>4.3600000000000003</v>
          </cell>
          <cell r="AL858">
            <v>0</v>
          </cell>
          <cell r="AM858">
            <v>1</v>
          </cell>
          <cell r="AN858">
            <v>0</v>
          </cell>
          <cell r="AO858">
            <v>0</v>
          </cell>
        </row>
        <row r="859">
          <cell r="D859" t="str">
            <v>FAE-21-00254</v>
          </cell>
          <cell r="E859" t="str">
            <v>254</v>
          </cell>
          <cell r="F859">
            <v>44490</v>
          </cell>
          <cell r="G859">
            <v>2021</v>
          </cell>
          <cell r="H859" t="str">
            <v>CE2017</v>
          </cell>
          <cell r="I859" t="str">
            <v>SAHEL INTERNATIONAL TRADE</v>
          </cell>
          <cell r="J859" t="str">
            <v>TND</v>
          </cell>
          <cell r="K859">
            <v>68475</v>
          </cell>
          <cell r="L859">
            <v>1</v>
          </cell>
          <cell r="M859">
            <v>68475</v>
          </cell>
          <cell r="N859" t="str">
            <v>OUI</v>
          </cell>
          <cell r="O859" t="str">
            <v>Togo</v>
          </cell>
          <cell r="P859">
            <v>44557</v>
          </cell>
          <cell r="Q859">
            <v>41500</v>
          </cell>
          <cell r="R859">
            <v>0</v>
          </cell>
          <cell r="S859">
            <v>0</v>
          </cell>
          <cell r="T859">
            <v>0</v>
          </cell>
          <cell r="U859">
            <v>41500</v>
          </cell>
          <cell r="V859" t="e">
            <v>#N/A</v>
          </cell>
          <cell r="W859">
            <v>68475</v>
          </cell>
          <cell r="X859">
            <v>0</v>
          </cell>
          <cell r="Y859">
            <v>0</v>
          </cell>
          <cell r="Z859">
            <v>0</v>
          </cell>
          <cell r="AA859">
            <v>1.65</v>
          </cell>
          <cell r="AE859">
            <v>0</v>
          </cell>
          <cell r="AF859">
            <v>0</v>
          </cell>
          <cell r="AG859">
            <v>0</v>
          </cell>
          <cell r="AH859">
            <v>1.65</v>
          </cell>
          <cell r="AL859">
            <v>1</v>
          </cell>
          <cell r="AM859">
            <v>0</v>
          </cell>
          <cell r="AN859">
            <v>0</v>
          </cell>
          <cell r="AO859">
            <v>0</v>
          </cell>
        </row>
        <row r="860">
          <cell r="D860" t="str">
            <v>FAE-21-00255</v>
          </cell>
          <cell r="E860" t="str">
            <v>255</v>
          </cell>
          <cell r="F860">
            <v>44490</v>
          </cell>
          <cell r="G860">
            <v>2021</v>
          </cell>
          <cell r="H860" t="str">
            <v>CE2017</v>
          </cell>
          <cell r="I860" t="str">
            <v>SAHEL INTERNATIONAL TRADE</v>
          </cell>
          <cell r="J860" t="str">
            <v>TND</v>
          </cell>
          <cell r="L860">
            <v>1</v>
          </cell>
          <cell r="N860" t="str">
            <v>ANNULEE</v>
          </cell>
          <cell r="O860" t="str">
            <v>ANNULEE</v>
          </cell>
          <cell r="P860" t="str">
            <v>ANNULEE</v>
          </cell>
          <cell r="V860" t="str">
            <v>ANNULEE</v>
          </cell>
          <cell r="AF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</row>
        <row r="861">
          <cell r="D861" t="str">
            <v>FAE-21-00256</v>
          </cell>
          <cell r="E861" t="str">
            <v>256</v>
          </cell>
          <cell r="F861">
            <v>44492</v>
          </cell>
          <cell r="G861">
            <v>2021</v>
          </cell>
          <cell r="H861" t="str">
            <v>CE2017</v>
          </cell>
          <cell r="I861" t="str">
            <v>SAHEL INTERNATIONAL TRADE</v>
          </cell>
          <cell r="J861" t="str">
            <v>TND</v>
          </cell>
          <cell r="K861">
            <v>108000</v>
          </cell>
          <cell r="L861">
            <v>1</v>
          </cell>
          <cell r="M861">
            <v>108000</v>
          </cell>
          <cell r="N861" t="str">
            <v>OUI</v>
          </cell>
          <cell r="O861" t="str">
            <v>Ukraine</v>
          </cell>
          <cell r="P861">
            <v>44506</v>
          </cell>
          <cell r="Q861">
            <v>54000</v>
          </cell>
          <cell r="R861">
            <v>0</v>
          </cell>
          <cell r="S861">
            <v>0</v>
          </cell>
          <cell r="T861">
            <v>0</v>
          </cell>
          <cell r="U861">
            <v>54000</v>
          </cell>
          <cell r="V861" t="str">
            <v>OUI</v>
          </cell>
          <cell r="W861">
            <v>108000</v>
          </cell>
          <cell r="X861">
            <v>0</v>
          </cell>
          <cell r="Y861">
            <v>0</v>
          </cell>
          <cell r="Z861">
            <v>0</v>
          </cell>
          <cell r="AA861">
            <v>2</v>
          </cell>
          <cell r="AE861">
            <v>0</v>
          </cell>
          <cell r="AF861">
            <v>0</v>
          </cell>
          <cell r="AG861">
            <v>0</v>
          </cell>
          <cell r="AH861">
            <v>2</v>
          </cell>
          <cell r="AI861">
            <v>0</v>
          </cell>
          <cell r="AJ861">
            <v>0</v>
          </cell>
          <cell r="AK861">
            <v>0</v>
          </cell>
          <cell r="AL861">
            <v>1</v>
          </cell>
          <cell r="AM861">
            <v>0</v>
          </cell>
          <cell r="AN861">
            <v>0</v>
          </cell>
          <cell r="AO861">
            <v>0</v>
          </cell>
        </row>
        <row r="862">
          <cell r="D862" t="str">
            <v>FAE-21-00257</v>
          </cell>
          <cell r="E862" t="str">
            <v>257</v>
          </cell>
          <cell r="F862">
            <v>44498</v>
          </cell>
          <cell r="G862">
            <v>2021</v>
          </cell>
          <cell r="H862" t="str">
            <v>CE2149</v>
          </cell>
          <cell r="I862" t="str">
            <v>DAVIS TRADING CO LTD</v>
          </cell>
          <cell r="J862" t="str">
            <v>USD</v>
          </cell>
          <cell r="K862">
            <v>69490.785920000009</v>
          </cell>
          <cell r="L862">
            <v>2.8346</v>
          </cell>
          <cell r="M862">
            <v>24515.200000000001</v>
          </cell>
          <cell r="N862" t="str">
            <v>OUI</v>
          </cell>
          <cell r="O862" t="str">
            <v>New Zealand</v>
          </cell>
          <cell r="P862">
            <v>44511</v>
          </cell>
          <cell r="Q862">
            <v>0</v>
          </cell>
          <cell r="R862">
            <v>20160</v>
          </cell>
          <cell r="S862">
            <v>0</v>
          </cell>
          <cell r="T862">
            <v>0</v>
          </cell>
          <cell r="U862">
            <v>20160</v>
          </cell>
          <cell r="V862" t="e">
            <v>#N/A</v>
          </cell>
          <cell r="W862">
            <v>0</v>
          </cell>
          <cell r="X862">
            <v>69490.785919999995</v>
          </cell>
          <cell r="Y862">
            <v>0</v>
          </cell>
          <cell r="Z862">
            <v>0</v>
          </cell>
          <cell r="AB862">
            <v>3.4469635873015871</v>
          </cell>
          <cell r="AE862">
            <v>0</v>
          </cell>
          <cell r="AF862">
            <v>1659.414</v>
          </cell>
          <cell r="AG862">
            <v>8.2312202380952382E-2</v>
          </cell>
          <cell r="AH862">
            <v>0</v>
          </cell>
          <cell r="AI862">
            <v>3.3646513849206348</v>
          </cell>
          <cell r="AL862">
            <v>0</v>
          </cell>
          <cell r="AM862">
            <v>1</v>
          </cell>
          <cell r="AN862">
            <v>0</v>
          </cell>
          <cell r="AO862">
            <v>0</v>
          </cell>
        </row>
        <row r="863">
          <cell r="D863" t="str">
            <v>FAE-21-00258</v>
          </cell>
          <cell r="E863" t="str">
            <v>258</v>
          </cell>
          <cell r="F863">
            <v>44498</v>
          </cell>
          <cell r="G863">
            <v>2021</v>
          </cell>
          <cell r="H863" t="str">
            <v>CE2154</v>
          </cell>
          <cell r="I863" t="str">
            <v>SODIFRAM SAS</v>
          </cell>
          <cell r="J863" t="str">
            <v>EUR</v>
          </cell>
          <cell r="K863">
            <v>63311.817139999999</v>
          </cell>
          <cell r="L863">
            <v>3.2814999999999999</v>
          </cell>
          <cell r="M863">
            <v>19293.560000000001</v>
          </cell>
          <cell r="N863" t="str">
            <v>MQ</v>
          </cell>
          <cell r="O863" t="str">
            <v>Mayotte</v>
          </cell>
          <cell r="P863">
            <v>44504</v>
          </cell>
          <cell r="Q863">
            <v>0</v>
          </cell>
          <cell r="R863">
            <v>18936</v>
          </cell>
          <cell r="S863">
            <v>8400</v>
          </cell>
          <cell r="T863">
            <v>0</v>
          </cell>
          <cell r="U863">
            <v>27336</v>
          </cell>
          <cell r="V863" t="e">
            <v>#N/A</v>
          </cell>
          <cell r="W863">
            <v>0</v>
          </cell>
          <cell r="X863">
            <v>43966.02343411764</v>
          </cell>
          <cell r="Y863">
            <v>19345.793705882352</v>
          </cell>
          <cell r="Z863">
            <v>0</v>
          </cell>
          <cell r="AB863">
            <v>2.3218221078431367</v>
          </cell>
          <cell r="AC863">
            <v>2.3030706792717086</v>
          </cell>
          <cell r="AE863">
            <v>4286.4639999999999</v>
          </cell>
          <cell r="AF863">
            <v>12601.28</v>
          </cell>
          <cell r="AG863">
            <v>0.46097746561311093</v>
          </cell>
          <cell r="AI863">
            <v>1.8608446422300258</v>
          </cell>
          <cell r="AJ863">
            <v>1.8420932136585977</v>
          </cell>
          <cell r="AL863">
            <v>0</v>
          </cell>
          <cell r="AM863">
            <v>1</v>
          </cell>
          <cell r="AN863">
            <v>1</v>
          </cell>
          <cell r="AO863">
            <v>0</v>
          </cell>
        </row>
        <row r="864">
          <cell r="D864" t="str">
            <v>FAE-21-00259</v>
          </cell>
          <cell r="E864" t="str">
            <v>259</v>
          </cell>
          <cell r="F864">
            <v>44502</v>
          </cell>
          <cell r="G864">
            <v>2021</v>
          </cell>
          <cell r="H864" t="str">
            <v>CE2249</v>
          </cell>
          <cell r="I864" t="str">
            <v>SOGETRAC</v>
          </cell>
          <cell r="J864" t="str">
            <v>TND</v>
          </cell>
          <cell r="K864">
            <v>61040</v>
          </cell>
          <cell r="L864">
            <v>1</v>
          </cell>
          <cell r="M864">
            <v>61040</v>
          </cell>
          <cell r="N864" t="str">
            <v>OUI</v>
          </cell>
          <cell r="O864" t="str">
            <v>France</v>
          </cell>
          <cell r="P864">
            <v>44508</v>
          </cell>
          <cell r="Q864">
            <v>0</v>
          </cell>
          <cell r="R864">
            <v>0</v>
          </cell>
          <cell r="S864">
            <v>0</v>
          </cell>
          <cell r="T864">
            <v>11200</v>
          </cell>
          <cell r="U864">
            <v>11200</v>
          </cell>
          <cell r="V864" t="e">
            <v>#N/A</v>
          </cell>
          <cell r="W864">
            <v>0</v>
          </cell>
          <cell r="X864">
            <v>0</v>
          </cell>
          <cell r="Y864">
            <v>0</v>
          </cell>
          <cell r="Z864">
            <v>61040</v>
          </cell>
          <cell r="AD864">
            <v>5.45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5.45</v>
          </cell>
          <cell r="AL864">
            <v>0</v>
          </cell>
          <cell r="AM864">
            <v>0</v>
          </cell>
          <cell r="AN864">
            <v>0</v>
          </cell>
          <cell r="AO864">
            <v>1</v>
          </cell>
        </row>
        <row r="865">
          <cell r="D865" t="str">
            <v>FAE-21-00260</v>
          </cell>
          <cell r="E865" t="str">
            <v>260</v>
          </cell>
          <cell r="F865">
            <v>44502</v>
          </cell>
          <cell r="G865">
            <v>2021</v>
          </cell>
          <cell r="H865" t="str">
            <v>CE2250</v>
          </cell>
          <cell r="I865" t="str">
            <v>STE CT TRADING DE COMMERCE INTR</v>
          </cell>
          <cell r="J865" t="str">
            <v>TND</v>
          </cell>
          <cell r="K865">
            <v>43431.6</v>
          </cell>
          <cell r="L865">
            <v>1</v>
          </cell>
          <cell r="M865">
            <v>43431.6</v>
          </cell>
          <cell r="N865" t="str">
            <v>OUI</v>
          </cell>
          <cell r="O865" t="str">
            <v>Belgique</v>
          </cell>
          <cell r="P865">
            <v>44557</v>
          </cell>
          <cell r="Q865">
            <v>1920</v>
          </cell>
          <cell r="R865">
            <v>6840</v>
          </cell>
          <cell r="S865">
            <v>0</v>
          </cell>
          <cell r="T865">
            <v>2240</v>
          </cell>
          <cell r="U865">
            <v>11000</v>
          </cell>
          <cell r="V865" t="e">
            <v>#N/A</v>
          </cell>
          <cell r="W865">
            <v>6969.6</v>
          </cell>
          <cell r="X865">
            <v>23190</v>
          </cell>
          <cell r="Y865">
            <v>0</v>
          </cell>
          <cell r="Z865">
            <v>13272</v>
          </cell>
          <cell r="AA865">
            <v>3.6300000000000003</v>
          </cell>
          <cell r="AB865">
            <v>3.3903508771929824</v>
          </cell>
          <cell r="AD865">
            <v>5.9249999999999998</v>
          </cell>
          <cell r="AE865">
            <v>0</v>
          </cell>
          <cell r="AF865">
            <v>0</v>
          </cell>
          <cell r="AG865">
            <v>0</v>
          </cell>
          <cell r="AH865">
            <v>3.6300000000000003</v>
          </cell>
          <cell r="AI865">
            <v>3.3903508771929824</v>
          </cell>
          <cell r="AK865">
            <v>5.9249999999999998</v>
          </cell>
          <cell r="AL865">
            <v>1</v>
          </cell>
          <cell r="AM865">
            <v>1</v>
          </cell>
          <cell r="AN865">
            <v>0</v>
          </cell>
          <cell r="AO865">
            <v>1</v>
          </cell>
        </row>
        <row r="866">
          <cell r="D866" t="str">
            <v>FAE-21-00261</v>
          </cell>
          <cell r="E866" t="str">
            <v>261</v>
          </cell>
          <cell r="F866">
            <v>44509</v>
          </cell>
          <cell r="G866">
            <v>2021</v>
          </cell>
          <cell r="H866" t="str">
            <v>CE2001</v>
          </cell>
          <cell r="I866" t="str">
            <v>STE DE COMMERCE INTERNATIONAL</v>
          </cell>
          <cell r="J866" t="str">
            <v>TND</v>
          </cell>
          <cell r="K866">
            <v>501200</v>
          </cell>
          <cell r="L866">
            <v>1</v>
          </cell>
          <cell r="M866">
            <v>501200</v>
          </cell>
          <cell r="N866" t="str">
            <v>OUI</v>
          </cell>
          <cell r="O866" t="str">
            <v>Madagascar</v>
          </cell>
          <cell r="P866">
            <v>44515</v>
          </cell>
          <cell r="Q866">
            <v>0</v>
          </cell>
          <cell r="R866">
            <v>0</v>
          </cell>
          <cell r="S866">
            <v>280000</v>
          </cell>
          <cell r="T866">
            <v>0</v>
          </cell>
          <cell r="U866">
            <v>280000</v>
          </cell>
          <cell r="V866" t="str">
            <v>OUI</v>
          </cell>
          <cell r="W866">
            <v>0</v>
          </cell>
          <cell r="X866">
            <v>0</v>
          </cell>
          <cell r="Y866">
            <v>501200</v>
          </cell>
          <cell r="Z866">
            <v>0</v>
          </cell>
          <cell r="AC866">
            <v>1.79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1.79</v>
          </cell>
          <cell r="AK866">
            <v>0</v>
          </cell>
          <cell r="AL866">
            <v>0</v>
          </cell>
          <cell r="AM866">
            <v>0</v>
          </cell>
          <cell r="AN866" t="str">
            <v>20% S -80% F</v>
          </cell>
          <cell r="AO866">
            <v>0</v>
          </cell>
        </row>
        <row r="867">
          <cell r="D867" t="str">
            <v>FAE-21-00262</v>
          </cell>
          <cell r="E867" t="str">
            <v>262</v>
          </cell>
          <cell r="F867">
            <v>44509</v>
          </cell>
          <cell r="G867">
            <v>2021</v>
          </cell>
          <cell r="H867" t="str">
            <v>CE2137</v>
          </cell>
          <cell r="I867" t="str">
            <v>TUNISIAN AFRICAN BUSINESS</v>
          </cell>
          <cell r="J867" t="str">
            <v>TND</v>
          </cell>
          <cell r="K867">
            <v>390707.6</v>
          </cell>
          <cell r="L867">
            <v>1</v>
          </cell>
          <cell r="M867">
            <v>390707.6</v>
          </cell>
          <cell r="N867" t="str">
            <v>OUI</v>
          </cell>
          <cell r="O867" t="str">
            <v>Sierra Leone</v>
          </cell>
          <cell r="P867">
            <v>44518</v>
          </cell>
          <cell r="Q867">
            <v>129224</v>
          </cell>
          <cell r="R867">
            <v>10200</v>
          </cell>
          <cell r="S867">
            <v>28000</v>
          </cell>
          <cell r="T867">
            <v>0</v>
          </cell>
          <cell r="U867">
            <v>167424</v>
          </cell>
          <cell r="V867" t="str">
            <v>OUI</v>
          </cell>
          <cell r="W867">
            <v>311001.59999999998</v>
          </cell>
          <cell r="X867">
            <v>22950</v>
          </cell>
          <cell r="Y867">
            <v>56756</v>
          </cell>
          <cell r="Z867">
            <v>0</v>
          </cell>
          <cell r="AA867">
            <v>2.4066860645081407</v>
          </cell>
          <cell r="AB867">
            <v>2.25</v>
          </cell>
          <cell r="AC867">
            <v>2.0270000000000001</v>
          </cell>
          <cell r="AE867">
            <v>0</v>
          </cell>
          <cell r="AF867">
            <v>0</v>
          </cell>
          <cell r="AG867">
            <v>0</v>
          </cell>
          <cell r="AH867">
            <v>2.4066860645081407</v>
          </cell>
          <cell r="AI867">
            <v>2.25</v>
          </cell>
          <cell r="AJ867">
            <v>2.0270000000000001</v>
          </cell>
          <cell r="AK867">
            <v>0</v>
          </cell>
          <cell r="AL867">
            <v>1</v>
          </cell>
          <cell r="AM867" t="str">
            <v>40% S -60% F</v>
          </cell>
          <cell r="AN867" t="str">
            <v>40% S -60% F</v>
          </cell>
          <cell r="AO867">
            <v>0</v>
          </cell>
        </row>
        <row r="868">
          <cell r="D868" t="str">
            <v>FAE-21-00263</v>
          </cell>
          <cell r="E868" t="str">
            <v>263</v>
          </cell>
          <cell r="F868">
            <v>44509</v>
          </cell>
          <cell r="G868">
            <v>2021</v>
          </cell>
          <cell r="H868" t="str">
            <v>CE2079</v>
          </cell>
          <cell r="I868" t="str">
            <v>BAH MAMADOU SALIOU</v>
          </cell>
          <cell r="J868" t="str">
            <v>EUR</v>
          </cell>
          <cell r="K868">
            <v>67134.990000000005</v>
          </cell>
          <cell r="L868">
            <v>3.2685</v>
          </cell>
          <cell r="M868">
            <v>20540</v>
          </cell>
          <cell r="N868" t="str">
            <v>OUI</v>
          </cell>
          <cell r="O868" t="str">
            <v>Guinée</v>
          </cell>
          <cell r="P868">
            <v>44516</v>
          </cell>
          <cell r="Q868">
            <v>0</v>
          </cell>
          <cell r="R868">
            <v>25200</v>
          </cell>
          <cell r="S868">
            <v>0</v>
          </cell>
          <cell r="T868">
            <v>0</v>
          </cell>
          <cell r="U868">
            <v>25200</v>
          </cell>
          <cell r="V868" t="e">
            <v>#N/A</v>
          </cell>
          <cell r="W868">
            <v>0</v>
          </cell>
          <cell r="X868">
            <v>67134.989999999991</v>
          </cell>
          <cell r="Y868">
            <v>0</v>
          </cell>
          <cell r="Z868">
            <v>0</v>
          </cell>
          <cell r="AB868">
            <v>2.6640869047619042</v>
          </cell>
          <cell r="AE868">
            <v>3425.4800000000005</v>
          </cell>
          <cell r="AF868">
            <v>10108.355</v>
          </cell>
          <cell r="AG868">
            <v>0.40112519841269839</v>
          </cell>
          <cell r="AH868">
            <v>0</v>
          </cell>
          <cell r="AI868">
            <v>2.262961706349206</v>
          </cell>
          <cell r="AL868">
            <v>0</v>
          </cell>
          <cell r="AM868" t="str">
            <v>40% S -60% F</v>
          </cell>
          <cell r="AN868">
            <v>0</v>
          </cell>
          <cell r="AO868">
            <v>0</v>
          </cell>
        </row>
        <row r="869">
          <cell r="D869" t="str">
            <v>FAE-21-00264</v>
          </cell>
          <cell r="E869" t="str">
            <v>264</v>
          </cell>
          <cell r="F869">
            <v>44509</v>
          </cell>
          <cell r="G869">
            <v>2021</v>
          </cell>
          <cell r="H869" t="str">
            <v>CE2178</v>
          </cell>
          <cell r="I869" t="str">
            <v>ARCADIA</v>
          </cell>
          <cell r="J869" t="str">
            <v>TND</v>
          </cell>
          <cell r="K869">
            <v>62000</v>
          </cell>
          <cell r="L869">
            <v>1</v>
          </cell>
          <cell r="M869">
            <v>62000</v>
          </cell>
          <cell r="N869" t="str">
            <v>OUI</v>
          </cell>
          <cell r="O869" t="str">
            <v>Angleterre</v>
          </cell>
          <cell r="P869">
            <v>44517</v>
          </cell>
          <cell r="Q869">
            <v>0</v>
          </cell>
          <cell r="R869">
            <v>20000</v>
          </cell>
          <cell r="S869">
            <v>0</v>
          </cell>
          <cell r="T869">
            <v>0</v>
          </cell>
          <cell r="U869">
            <v>20000</v>
          </cell>
          <cell r="V869" t="e">
            <v>#N/A</v>
          </cell>
          <cell r="W869">
            <v>0</v>
          </cell>
          <cell r="X869">
            <v>62000</v>
          </cell>
          <cell r="Y869">
            <v>0</v>
          </cell>
          <cell r="Z869">
            <v>0</v>
          </cell>
          <cell r="AB869">
            <v>3.1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3.1</v>
          </cell>
          <cell r="AJ869">
            <v>0</v>
          </cell>
          <cell r="AK869">
            <v>0</v>
          </cell>
          <cell r="AL869">
            <v>0</v>
          </cell>
          <cell r="AM869">
            <v>1</v>
          </cell>
          <cell r="AN869">
            <v>0</v>
          </cell>
          <cell r="AO869">
            <v>0</v>
          </cell>
        </row>
        <row r="870">
          <cell r="D870" t="str">
            <v>FAE-21-00265</v>
          </cell>
          <cell r="E870" t="str">
            <v>265</v>
          </cell>
          <cell r="F870">
            <v>44512</v>
          </cell>
          <cell r="G870">
            <v>2021</v>
          </cell>
          <cell r="H870" t="str">
            <v>CE2248</v>
          </cell>
          <cell r="I870" t="str">
            <v>SEYAL TCHAD SA</v>
          </cell>
          <cell r="J870" t="str">
            <v>EUR</v>
          </cell>
          <cell r="K870">
            <v>244047.94560000001</v>
          </cell>
          <cell r="L870">
            <v>3.2467000000000001</v>
          </cell>
          <cell r="M870">
            <v>75168</v>
          </cell>
          <cell r="N870" t="str">
            <v>OUI</v>
          </cell>
          <cell r="O870" t="str">
            <v>Tchad</v>
          </cell>
          <cell r="P870">
            <v>44530</v>
          </cell>
          <cell r="Q870">
            <v>0</v>
          </cell>
          <cell r="R870">
            <v>0</v>
          </cell>
          <cell r="S870">
            <v>139200</v>
          </cell>
          <cell r="T870">
            <v>0</v>
          </cell>
          <cell r="U870">
            <v>139200</v>
          </cell>
          <cell r="V870" t="e">
            <v>#N/A</v>
          </cell>
          <cell r="W870">
            <v>0</v>
          </cell>
          <cell r="X870">
            <v>0</v>
          </cell>
          <cell r="Y870">
            <v>244047.94560000004</v>
          </cell>
          <cell r="Z870">
            <v>0</v>
          </cell>
          <cell r="AC870">
            <v>1.7532180000000002</v>
          </cell>
          <cell r="AE870">
            <v>14204.688000000002</v>
          </cell>
          <cell r="AF870">
            <v>41313.97</v>
          </cell>
          <cell r="AG870">
            <v>0.29679576149425291</v>
          </cell>
          <cell r="AH870">
            <v>0</v>
          </cell>
          <cell r="AI870">
            <v>0</v>
          </cell>
          <cell r="AJ870">
            <v>1.4564222385057473</v>
          </cell>
          <cell r="AL870">
            <v>0</v>
          </cell>
          <cell r="AM870">
            <v>0</v>
          </cell>
          <cell r="AN870" t="str">
            <v>30% S -70% F</v>
          </cell>
          <cell r="AO870">
            <v>0</v>
          </cell>
        </row>
        <row r="871">
          <cell r="D871" t="str">
            <v>FAE-21-00266</v>
          </cell>
          <cell r="E871" t="str">
            <v>266</v>
          </cell>
          <cell r="F871">
            <v>44515</v>
          </cell>
          <cell r="G871">
            <v>2021</v>
          </cell>
          <cell r="H871" t="str">
            <v>CE2017</v>
          </cell>
          <cell r="I871" t="str">
            <v>SAHEL INTERNATIONAL TRADE</v>
          </cell>
          <cell r="J871" t="str">
            <v>TND</v>
          </cell>
          <cell r="K871">
            <v>68736</v>
          </cell>
          <cell r="L871">
            <v>1</v>
          </cell>
          <cell r="M871">
            <v>68736</v>
          </cell>
          <cell r="N871" t="str">
            <v>OUI</v>
          </cell>
          <cell r="O871" t="str">
            <v>Gambie</v>
          </cell>
          <cell r="P871">
            <v>44522</v>
          </cell>
          <cell r="Q871">
            <v>38400</v>
          </cell>
          <cell r="R871">
            <v>0</v>
          </cell>
          <cell r="S871">
            <v>0</v>
          </cell>
          <cell r="T871">
            <v>0</v>
          </cell>
          <cell r="U871">
            <v>38400</v>
          </cell>
          <cell r="V871" t="str">
            <v>OUI</v>
          </cell>
          <cell r="W871">
            <v>68736</v>
          </cell>
          <cell r="X871">
            <v>0</v>
          </cell>
          <cell r="Y871">
            <v>0</v>
          </cell>
          <cell r="Z871">
            <v>0</v>
          </cell>
          <cell r="AA871">
            <v>1.79</v>
          </cell>
          <cell r="AE871">
            <v>0</v>
          </cell>
          <cell r="AF871">
            <v>0</v>
          </cell>
          <cell r="AG871">
            <v>0</v>
          </cell>
          <cell r="AH871">
            <v>1.79</v>
          </cell>
          <cell r="AI871">
            <v>0</v>
          </cell>
          <cell r="AJ871">
            <v>0</v>
          </cell>
          <cell r="AK871">
            <v>0</v>
          </cell>
          <cell r="AL871">
            <v>1</v>
          </cell>
          <cell r="AM871">
            <v>0</v>
          </cell>
          <cell r="AN871">
            <v>0</v>
          </cell>
          <cell r="AO871">
            <v>0</v>
          </cell>
        </row>
        <row r="872">
          <cell r="D872" t="str">
            <v>FAE-21-00267</v>
          </cell>
          <cell r="E872" t="str">
            <v>267</v>
          </cell>
          <cell r="F872">
            <v>44515</v>
          </cell>
          <cell r="G872">
            <v>2021</v>
          </cell>
          <cell r="H872" t="str">
            <v>CE2178</v>
          </cell>
          <cell r="I872" t="str">
            <v>ARCADIA</v>
          </cell>
          <cell r="J872" t="str">
            <v>TND</v>
          </cell>
          <cell r="K872">
            <v>186000</v>
          </cell>
          <cell r="L872">
            <v>1</v>
          </cell>
          <cell r="M872">
            <v>186000</v>
          </cell>
          <cell r="N872" t="str">
            <v>OUI</v>
          </cell>
          <cell r="O872" t="str">
            <v>Belarus</v>
          </cell>
          <cell r="P872">
            <v>44527</v>
          </cell>
          <cell r="Q872">
            <v>60000</v>
          </cell>
          <cell r="R872">
            <v>0</v>
          </cell>
          <cell r="S872">
            <v>0</v>
          </cell>
          <cell r="T872">
            <v>0</v>
          </cell>
          <cell r="U872">
            <v>60000</v>
          </cell>
          <cell r="V872" t="e">
            <v>#N/A</v>
          </cell>
          <cell r="W872">
            <v>186000</v>
          </cell>
          <cell r="X872">
            <v>0</v>
          </cell>
          <cell r="Y872">
            <v>0</v>
          </cell>
          <cell r="Z872">
            <v>0</v>
          </cell>
          <cell r="AA872">
            <v>3.1</v>
          </cell>
          <cell r="AE872">
            <v>0</v>
          </cell>
          <cell r="AF872">
            <v>0</v>
          </cell>
          <cell r="AG872">
            <v>0</v>
          </cell>
          <cell r="AH872">
            <v>3.1</v>
          </cell>
          <cell r="AI872">
            <v>0</v>
          </cell>
          <cell r="AJ872">
            <v>0</v>
          </cell>
          <cell r="AK872">
            <v>0</v>
          </cell>
          <cell r="AL872">
            <v>1</v>
          </cell>
          <cell r="AM872">
            <v>0</v>
          </cell>
          <cell r="AN872">
            <v>0</v>
          </cell>
          <cell r="AO872">
            <v>0</v>
          </cell>
        </row>
        <row r="873">
          <cell r="D873" t="str">
            <v>FAE-21-00268</v>
          </cell>
          <cell r="E873" t="str">
            <v>268</v>
          </cell>
          <cell r="F873">
            <v>44515</v>
          </cell>
          <cell r="G873">
            <v>2021</v>
          </cell>
          <cell r="H873" t="str">
            <v>CE2250</v>
          </cell>
          <cell r="I873" t="str">
            <v>STE CT TRADING DE COMMERCE INTR</v>
          </cell>
          <cell r="J873" t="str">
            <v>TND</v>
          </cell>
          <cell r="K873">
            <v>30576</v>
          </cell>
          <cell r="L873">
            <v>1</v>
          </cell>
          <cell r="M873">
            <v>30576</v>
          </cell>
          <cell r="N873" t="str">
            <v>OUI</v>
          </cell>
          <cell r="O873" t="str">
            <v>France</v>
          </cell>
          <cell r="P873">
            <v>44537</v>
          </cell>
          <cell r="Q873">
            <v>0</v>
          </cell>
          <cell r="R873">
            <v>0</v>
          </cell>
          <cell r="S873">
            <v>0</v>
          </cell>
          <cell r="T873">
            <v>5600</v>
          </cell>
          <cell r="U873">
            <v>5600</v>
          </cell>
          <cell r="V873" t="e">
            <v>#N/A</v>
          </cell>
          <cell r="W873">
            <v>0</v>
          </cell>
          <cell r="X873">
            <v>0</v>
          </cell>
          <cell r="Y873">
            <v>0</v>
          </cell>
          <cell r="Z873">
            <v>30576</v>
          </cell>
          <cell r="AD873">
            <v>5.46</v>
          </cell>
          <cell r="AE873">
            <v>0</v>
          </cell>
          <cell r="AF873">
            <v>0</v>
          </cell>
          <cell r="AG873">
            <v>0</v>
          </cell>
          <cell r="AK873">
            <v>5.46</v>
          </cell>
          <cell r="AL873">
            <v>0</v>
          </cell>
          <cell r="AM873">
            <v>0</v>
          </cell>
          <cell r="AN873">
            <v>0</v>
          </cell>
          <cell r="AO873">
            <v>1</v>
          </cell>
        </row>
        <row r="874">
          <cell r="D874" t="str">
            <v>FAE-21-00269</v>
          </cell>
          <cell r="E874" t="str">
            <v>269</v>
          </cell>
          <cell r="F874">
            <v>44519</v>
          </cell>
          <cell r="G874">
            <v>2021</v>
          </cell>
          <cell r="H874" t="str">
            <v>CE2178</v>
          </cell>
          <cell r="I874" t="str">
            <v>ARCADIA</v>
          </cell>
          <cell r="J874" t="str">
            <v>TND</v>
          </cell>
          <cell r="K874">
            <v>28448</v>
          </cell>
          <cell r="L874">
            <v>1</v>
          </cell>
          <cell r="M874">
            <v>28448</v>
          </cell>
          <cell r="N874" t="str">
            <v>OUI</v>
          </cell>
          <cell r="O874" t="str">
            <v>USA</v>
          </cell>
          <cell r="P874">
            <v>44550</v>
          </cell>
          <cell r="Q874">
            <v>0</v>
          </cell>
          <cell r="R874">
            <v>0</v>
          </cell>
          <cell r="S874">
            <v>0</v>
          </cell>
          <cell r="T874">
            <v>5600</v>
          </cell>
          <cell r="U874">
            <v>5600</v>
          </cell>
          <cell r="V874" t="e">
            <v>#N/A</v>
          </cell>
          <cell r="W874">
            <v>0</v>
          </cell>
          <cell r="X874">
            <v>0</v>
          </cell>
          <cell r="Y874">
            <v>0</v>
          </cell>
          <cell r="Z874">
            <v>28448</v>
          </cell>
          <cell r="AD874">
            <v>5.08</v>
          </cell>
          <cell r="AE874">
            <v>0</v>
          </cell>
          <cell r="AF874">
            <v>0</v>
          </cell>
          <cell r="AG874">
            <v>0</v>
          </cell>
          <cell r="AK874">
            <v>5.08</v>
          </cell>
          <cell r="AL874">
            <v>0</v>
          </cell>
          <cell r="AM874">
            <v>0</v>
          </cell>
          <cell r="AN874">
            <v>0</v>
          </cell>
          <cell r="AO874">
            <v>1</v>
          </cell>
        </row>
        <row r="875">
          <cell r="D875" t="str">
            <v>FAE-21-00270</v>
          </cell>
          <cell r="E875" t="str">
            <v>270</v>
          </cell>
          <cell r="F875">
            <v>44523</v>
          </cell>
          <cell r="G875">
            <v>2021</v>
          </cell>
          <cell r="H875" t="str">
            <v>CE2154</v>
          </cell>
          <cell r="I875" t="str">
            <v>SODIFRAM SAS</v>
          </cell>
          <cell r="J875" t="str">
            <v>EUR</v>
          </cell>
          <cell r="K875">
            <v>76797.441800000001</v>
          </cell>
          <cell r="L875">
            <v>3.2467000000000001</v>
          </cell>
          <cell r="M875">
            <v>23654</v>
          </cell>
          <cell r="N875" t="str">
            <v>OUI</v>
          </cell>
          <cell r="O875" t="str">
            <v>Mayotte</v>
          </cell>
          <cell r="P875">
            <v>44530</v>
          </cell>
          <cell r="Q875">
            <v>0</v>
          </cell>
          <cell r="R875">
            <v>21600</v>
          </cell>
          <cell r="S875">
            <v>0</v>
          </cell>
          <cell r="T875">
            <v>0</v>
          </cell>
          <cell r="U875">
            <v>21600</v>
          </cell>
          <cell r="V875" t="e">
            <v>#N/A</v>
          </cell>
          <cell r="W875">
            <v>0</v>
          </cell>
          <cell r="X875">
            <v>76797.441800000001</v>
          </cell>
          <cell r="Y875">
            <v>0</v>
          </cell>
          <cell r="Z875">
            <v>0</v>
          </cell>
          <cell r="AB875">
            <v>3.5554371203703705</v>
          </cell>
          <cell r="AE875">
            <v>4346.8160000000007</v>
          </cell>
          <cell r="AF875">
            <v>12532.495000000001</v>
          </cell>
          <cell r="AG875">
            <v>0.5802081018518519</v>
          </cell>
          <cell r="AH875">
            <v>0</v>
          </cell>
          <cell r="AI875">
            <v>2.9752290185185188</v>
          </cell>
          <cell r="AL875">
            <v>0</v>
          </cell>
          <cell r="AM875">
            <v>1</v>
          </cell>
          <cell r="AN875">
            <v>0</v>
          </cell>
          <cell r="AO875">
            <v>0</v>
          </cell>
        </row>
        <row r="876">
          <cell r="D876" t="str">
            <v>FAE-21-00271</v>
          </cell>
          <cell r="E876" t="str">
            <v>271</v>
          </cell>
          <cell r="F876">
            <v>44524</v>
          </cell>
          <cell r="G876">
            <v>2021</v>
          </cell>
          <cell r="H876" t="str">
            <v>CE2154</v>
          </cell>
          <cell r="I876" t="str">
            <v>SODIFRAM SAS</v>
          </cell>
          <cell r="J876" t="str">
            <v>EUR</v>
          </cell>
          <cell r="K876">
            <v>76797.441800000001</v>
          </cell>
          <cell r="L876">
            <v>3.2467000000000001</v>
          </cell>
          <cell r="M876">
            <v>23654</v>
          </cell>
          <cell r="N876" t="str">
            <v>OUI</v>
          </cell>
          <cell r="O876" t="str">
            <v>Mayotte</v>
          </cell>
          <cell r="P876">
            <v>44530</v>
          </cell>
          <cell r="Q876">
            <v>0</v>
          </cell>
          <cell r="R876">
            <v>21600</v>
          </cell>
          <cell r="S876">
            <v>0</v>
          </cell>
          <cell r="T876">
            <v>0</v>
          </cell>
          <cell r="U876">
            <v>21600</v>
          </cell>
          <cell r="V876" t="e">
            <v>#N/A</v>
          </cell>
          <cell r="W876">
            <v>0</v>
          </cell>
          <cell r="X876">
            <v>76797.441800000001</v>
          </cell>
          <cell r="Y876">
            <v>0</v>
          </cell>
          <cell r="Z876">
            <v>0</v>
          </cell>
          <cell r="AB876">
            <v>3.5554371203703705</v>
          </cell>
          <cell r="AE876">
            <v>4346.8160000000007</v>
          </cell>
          <cell r="AF876">
            <v>12532.495000000001</v>
          </cell>
          <cell r="AG876">
            <v>0.5802081018518519</v>
          </cell>
          <cell r="AH876">
            <v>0</v>
          </cell>
          <cell r="AI876">
            <v>2.9752290185185188</v>
          </cell>
          <cell r="AL876">
            <v>0</v>
          </cell>
          <cell r="AM876">
            <v>1</v>
          </cell>
          <cell r="AN876">
            <v>0</v>
          </cell>
          <cell r="AO876">
            <v>0</v>
          </cell>
        </row>
        <row r="877">
          <cell r="D877" t="str">
            <v>FAE-21-00272</v>
          </cell>
          <cell r="E877" t="str">
            <v>272</v>
          </cell>
          <cell r="F877">
            <v>44525</v>
          </cell>
          <cell r="G877">
            <v>2021</v>
          </cell>
          <cell r="H877" t="str">
            <v>CE2154</v>
          </cell>
          <cell r="I877" t="str">
            <v>SODIFRAM SAS</v>
          </cell>
          <cell r="J877" t="str">
            <v>EUR</v>
          </cell>
          <cell r="K877">
            <v>40525.309399999998</v>
          </cell>
          <cell r="L877">
            <v>3.2467000000000001</v>
          </cell>
          <cell r="M877">
            <v>12482</v>
          </cell>
          <cell r="N877" t="str">
            <v>OUI</v>
          </cell>
          <cell r="O877" t="str">
            <v>Mayotte</v>
          </cell>
          <cell r="P877">
            <v>44530</v>
          </cell>
          <cell r="Q877">
            <v>0</v>
          </cell>
          <cell r="R877">
            <v>10800</v>
          </cell>
          <cell r="S877">
            <v>0</v>
          </cell>
          <cell r="T877">
            <v>0</v>
          </cell>
          <cell r="U877">
            <v>10800</v>
          </cell>
          <cell r="V877" t="e">
            <v>#N/A</v>
          </cell>
          <cell r="W877">
            <v>0</v>
          </cell>
          <cell r="X877">
            <v>40525.309399999998</v>
          </cell>
          <cell r="Y877">
            <v>0</v>
          </cell>
          <cell r="Z877">
            <v>0</v>
          </cell>
          <cell r="AB877">
            <v>3.7523434629629628</v>
          </cell>
          <cell r="AE877">
            <v>3248.3</v>
          </cell>
          <cell r="AF877">
            <v>9675.2049999999999</v>
          </cell>
          <cell r="AG877">
            <v>0.89585231481481475</v>
          </cell>
          <cell r="AH877">
            <v>0</v>
          </cell>
          <cell r="AI877">
            <v>2.8564911481481481</v>
          </cell>
          <cell r="AL877">
            <v>0</v>
          </cell>
          <cell r="AM877">
            <v>1</v>
          </cell>
          <cell r="AN877">
            <v>0</v>
          </cell>
          <cell r="AO877">
            <v>0</v>
          </cell>
        </row>
        <row r="878">
          <cell r="D878" t="str">
            <v>FAE-21-00273</v>
          </cell>
          <cell r="E878" t="str">
            <v>273</v>
          </cell>
          <cell r="F878">
            <v>44524</v>
          </cell>
          <cell r="G878">
            <v>2021</v>
          </cell>
          <cell r="H878" t="str">
            <v>CE2137</v>
          </cell>
          <cell r="I878" t="str">
            <v>TUNISIAN AFRICAN BUSINESS</v>
          </cell>
          <cell r="J878" t="str">
            <v>TND</v>
          </cell>
          <cell r="K878">
            <v>170562</v>
          </cell>
          <cell r="L878">
            <v>1</v>
          </cell>
          <cell r="M878">
            <v>170562</v>
          </cell>
          <cell r="N878" t="str">
            <v>OUI</v>
          </cell>
          <cell r="O878" t="str">
            <v>Senegal</v>
          </cell>
          <cell r="P878">
            <v>44529</v>
          </cell>
          <cell r="Q878">
            <v>0</v>
          </cell>
          <cell r="R878">
            <v>110040</v>
          </cell>
          <cell r="S878">
            <v>0</v>
          </cell>
          <cell r="T878">
            <v>0</v>
          </cell>
          <cell r="U878">
            <v>110040</v>
          </cell>
          <cell r="V878" t="str">
            <v>OUI</v>
          </cell>
          <cell r="W878">
            <v>0</v>
          </cell>
          <cell r="X878">
            <v>170562</v>
          </cell>
          <cell r="Y878">
            <v>0</v>
          </cell>
          <cell r="Z878">
            <v>0</v>
          </cell>
          <cell r="AB878">
            <v>1.55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1.55</v>
          </cell>
          <cell r="AJ878">
            <v>0</v>
          </cell>
          <cell r="AK878">
            <v>0</v>
          </cell>
          <cell r="AL878">
            <v>0</v>
          </cell>
          <cell r="AM878" t="str">
            <v>20% S -80% F</v>
          </cell>
          <cell r="AN878">
            <v>0</v>
          </cell>
          <cell r="AO878">
            <v>0</v>
          </cell>
        </row>
        <row r="879">
          <cell r="D879" t="str">
            <v>FAE-21-00274</v>
          </cell>
          <cell r="E879" t="str">
            <v>274</v>
          </cell>
          <cell r="F879">
            <v>44525</v>
          </cell>
          <cell r="G879">
            <v>2021</v>
          </cell>
          <cell r="H879" t="str">
            <v>CE2149</v>
          </cell>
          <cell r="I879" t="str">
            <v>DAVIS TRADING CO LTD</v>
          </cell>
          <cell r="J879" t="str">
            <v>USD</v>
          </cell>
          <cell r="K879">
            <v>80509.252500000002</v>
          </cell>
          <cell r="L879">
            <v>2.8778999999999999</v>
          </cell>
          <cell r="M879">
            <v>27975</v>
          </cell>
          <cell r="N879" t="str">
            <v>OUI</v>
          </cell>
          <cell r="O879" t="str">
            <v>New Zealand</v>
          </cell>
          <cell r="P879">
            <v>44537</v>
          </cell>
          <cell r="Q879">
            <v>0</v>
          </cell>
          <cell r="R879">
            <v>19500</v>
          </cell>
          <cell r="S879">
            <v>0</v>
          </cell>
          <cell r="T879">
            <v>0</v>
          </cell>
          <cell r="U879">
            <v>19500</v>
          </cell>
          <cell r="V879" t="e">
            <v>#N/A</v>
          </cell>
          <cell r="W879">
            <v>0</v>
          </cell>
          <cell r="X879">
            <v>80373.573749999996</v>
          </cell>
          <cell r="Y879">
            <v>0</v>
          </cell>
          <cell r="Z879">
            <v>0</v>
          </cell>
          <cell r="AB879">
            <v>4.1217217307692309</v>
          </cell>
          <cell r="AE879">
            <v>0</v>
          </cell>
          <cell r="AF879">
            <v>1558.32</v>
          </cell>
          <cell r="AG879">
            <v>7.9913846153846155E-2</v>
          </cell>
          <cell r="AI879">
            <v>4.0418078846153849</v>
          </cell>
          <cell r="AL879">
            <v>0</v>
          </cell>
          <cell r="AM879">
            <v>1</v>
          </cell>
          <cell r="AN879">
            <v>0</v>
          </cell>
          <cell r="AO879">
            <v>0</v>
          </cell>
        </row>
        <row r="880">
          <cell r="D880" t="str">
            <v>FAE-21-00275</v>
          </cell>
          <cell r="E880" t="str">
            <v>275</v>
          </cell>
          <cell r="F880">
            <v>44525</v>
          </cell>
          <cell r="G880">
            <v>2021</v>
          </cell>
          <cell r="H880" t="str">
            <v>CE2178</v>
          </cell>
          <cell r="I880" t="str">
            <v>ARCADIA</v>
          </cell>
          <cell r="J880" t="str">
            <v>TND</v>
          </cell>
          <cell r="K880">
            <v>34363.523000000001</v>
          </cell>
          <cell r="L880">
            <v>1</v>
          </cell>
          <cell r="M880">
            <v>34363.523000000001</v>
          </cell>
          <cell r="N880" t="str">
            <v>OUI</v>
          </cell>
          <cell r="O880" t="str">
            <v>Canada</v>
          </cell>
          <cell r="P880">
            <v>44539</v>
          </cell>
          <cell r="Q880">
            <v>0</v>
          </cell>
          <cell r="R880">
            <v>12367.88</v>
          </cell>
          <cell r="S880">
            <v>1800</v>
          </cell>
          <cell r="T880">
            <v>9227.9599999999991</v>
          </cell>
          <cell r="U880">
            <v>23395.84</v>
          </cell>
          <cell r="V880" t="e">
            <v>#N/A</v>
          </cell>
          <cell r="W880">
            <v>0</v>
          </cell>
          <cell r="X880">
            <v>26278.685600000001</v>
          </cell>
          <cell r="Y880">
            <v>2642.4</v>
          </cell>
          <cell r="Z880">
            <v>5442.9759999999997</v>
          </cell>
          <cell r="AB880">
            <v>2.1247526334343476</v>
          </cell>
          <cell r="AC880">
            <v>1.468</v>
          </cell>
          <cell r="AD880">
            <v>0.5898352398579968</v>
          </cell>
          <cell r="AE880">
            <v>0</v>
          </cell>
          <cell r="AF880">
            <v>0</v>
          </cell>
          <cell r="AG880">
            <v>0</v>
          </cell>
          <cell r="AI880">
            <v>2.1247526334343476</v>
          </cell>
          <cell r="AJ880">
            <v>1.468</v>
          </cell>
          <cell r="AK880">
            <v>0.5898352398579968</v>
          </cell>
          <cell r="AL880">
            <v>0</v>
          </cell>
          <cell r="AM880">
            <v>1</v>
          </cell>
          <cell r="AN880">
            <v>1</v>
          </cell>
          <cell r="AO880">
            <v>1</v>
          </cell>
        </row>
        <row r="881">
          <cell r="D881" t="str">
            <v>FAE-21-00276</v>
          </cell>
          <cell r="E881" t="str">
            <v>276</v>
          </cell>
          <cell r="F881">
            <v>44525</v>
          </cell>
          <cell r="G881">
            <v>2021</v>
          </cell>
          <cell r="H881" t="str">
            <v>CE2025</v>
          </cell>
          <cell r="I881" t="str">
            <v>SAWABA - GUINEE</v>
          </cell>
          <cell r="J881" t="str">
            <v>USD</v>
          </cell>
          <cell r="K881">
            <v>314511.43803799996</v>
          </cell>
          <cell r="L881">
            <v>2.8782999999999999</v>
          </cell>
          <cell r="M881">
            <v>109269.86</v>
          </cell>
          <cell r="N881" t="str">
            <v>OUI</v>
          </cell>
          <cell r="O881" t="str">
            <v>Guinee</v>
          </cell>
          <cell r="P881">
            <v>44539</v>
          </cell>
          <cell r="Q881">
            <v>14400</v>
          </cell>
          <cell r="R881">
            <v>144396</v>
          </cell>
          <cell r="S881">
            <v>0</v>
          </cell>
          <cell r="T881">
            <v>0</v>
          </cell>
          <cell r="U881">
            <v>158796</v>
          </cell>
          <cell r="V881" t="e">
            <v>#N/A</v>
          </cell>
          <cell r="W881">
            <v>31369.8824023124</v>
          </cell>
          <cell r="X881">
            <v>283141.5556356876</v>
          </cell>
          <cell r="Y881">
            <v>0</v>
          </cell>
          <cell r="Z881">
            <v>0</v>
          </cell>
          <cell r="AA881">
            <v>2.1784640557161388</v>
          </cell>
          <cell r="AB881">
            <v>1.9608684148846756</v>
          </cell>
          <cell r="AE881">
            <v>24522.804000000004</v>
          </cell>
          <cell r="AF881">
            <v>69410.59</v>
          </cell>
          <cell r="AG881">
            <v>0.43710540567772488</v>
          </cell>
          <cell r="AH881">
            <v>1.7413586500384139</v>
          </cell>
          <cell r="AI881">
            <v>1.5237630092069507</v>
          </cell>
          <cell r="AL881">
            <v>1</v>
          </cell>
          <cell r="AM881" t="str">
            <v>40% S -60% F</v>
          </cell>
          <cell r="AN881">
            <v>0</v>
          </cell>
          <cell r="AO881">
            <v>0</v>
          </cell>
        </row>
        <row r="882">
          <cell r="D882" t="str">
            <v>FAE-21-00277</v>
          </cell>
          <cell r="E882" t="str">
            <v>277</v>
          </cell>
          <cell r="F882">
            <v>44531</v>
          </cell>
          <cell r="G882">
            <v>2021</v>
          </cell>
          <cell r="H882" t="str">
            <v>CE2137</v>
          </cell>
          <cell r="I882" t="str">
            <v>TUNISIAN AFRICAN BUSINESS</v>
          </cell>
          <cell r="J882" t="str">
            <v>TND</v>
          </cell>
          <cell r="K882">
            <v>103530</v>
          </cell>
          <cell r="L882">
            <v>1</v>
          </cell>
          <cell r="M882">
            <v>103530</v>
          </cell>
          <cell r="N882" t="str">
            <v>OUI</v>
          </cell>
          <cell r="O882" t="str">
            <v>Gabon</v>
          </cell>
          <cell r="P882">
            <v>44546</v>
          </cell>
          <cell r="Q882">
            <v>0</v>
          </cell>
          <cell r="R882">
            <v>0</v>
          </cell>
          <cell r="S882">
            <v>56000</v>
          </cell>
          <cell r="T882">
            <v>0</v>
          </cell>
          <cell r="U882">
            <v>56000</v>
          </cell>
          <cell r="V882" t="str">
            <v>OUI</v>
          </cell>
          <cell r="W882">
            <v>0</v>
          </cell>
          <cell r="X882">
            <v>0</v>
          </cell>
          <cell r="Y882">
            <v>103530</v>
          </cell>
          <cell r="Z882">
            <v>0</v>
          </cell>
          <cell r="AC882">
            <v>1.8487499999999999</v>
          </cell>
          <cell r="AE882">
            <v>0</v>
          </cell>
          <cell r="AF882">
            <v>0</v>
          </cell>
          <cell r="AG882">
            <v>0</v>
          </cell>
          <cell r="AJ882">
            <v>1.8487499999999999</v>
          </cell>
          <cell r="AL882">
            <v>0</v>
          </cell>
          <cell r="AM882">
            <v>0</v>
          </cell>
          <cell r="AN882" t="str">
            <v>20% S -80% F</v>
          </cell>
          <cell r="AO882">
            <v>0</v>
          </cell>
        </row>
        <row r="883">
          <cell r="D883" t="str">
            <v>FAE-21-00278</v>
          </cell>
          <cell r="E883" t="str">
            <v>278</v>
          </cell>
          <cell r="F883">
            <v>44531</v>
          </cell>
          <cell r="G883">
            <v>2021</v>
          </cell>
          <cell r="H883" t="str">
            <v>CE2137</v>
          </cell>
          <cell r="I883" t="str">
            <v>TUNISIAN AFRICAN BUSINESS</v>
          </cell>
          <cell r="J883" t="str">
            <v>TND</v>
          </cell>
          <cell r="K883">
            <v>231998.4</v>
          </cell>
          <cell r="L883">
            <v>1</v>
          </cell>
          <cell r="M883">
            <v>231998.4</v>
          </cell>
          <cell r="N883" t="str">
            <v>OUI</v>
          </cell>
          <cell r="O883" t="str">
            <v>Sierra Leone</v>
          </cell>
          <cell r="P883">
            <v>44555</v>
          </cell>
          <cell r="Q883">
            <v>44016</v>
          </cell>
          <cell r="R883">
            <v>56160</v>
          </cell>
          <cell r="S883">
            <v>0</v>
          </cell>
          <cell r="T883">
            <v>0</v>
          </cell>
          <cell r="U883">
            <v>100176</v>
          </cell>
          <cell r="V883" t="str">
            <v>OUI</v>
          </cell>
          <cell r="W883">
            <v>105638.39999999999</v>
          </cell>
          <cell r="X883">
            <v>126360</v>
          </cell>
          <cell r="Y883">
            <v>0</v>
          </cell>
          <cell r="Z883">
            <v>0</v>
          </cell>
          <cell r="AA883">
            <v>2.4</v>
          </cell>
          <cell r="AB883">
            <v>2.25</v>
          </cell>
          <cell r="AE883">
            <v>0</v>
          </cell>
          <cell r="AF883">
            <v>0</v>
          </cell>
          <cell r="AG883">
            <v>0</v>
          </cell>
          <cell r="AH883">
            <v>2.4</v>
          </cell>
          <cell r="AI883">
            <v>2.25</v>
          </cell>
          <cell r="AL883">
            <v>1</v>
          </cell>
          <cell r="AM883" t="str">
            <v>40% S -60% F</v>
          </cell>
          <cell r="AN883">
            <v>0</v>
          </cell>
          <cell r="AO883">
            <v>0</v>
          </cell>
        </row>
        <row r="884">
          <cell r="D884" t="str">
            <v>FAE-21-00279</v>
          </cell>
          <cell r="E884" t="str">
            <v>279</v>
          </cell>
          <cell r="F884">
            <v>44531</v>
          </cell>
          <cell r="G884">
            <v>2021</v>
          </cell>
          <cell r="H884" t="str">
            <v>CE2258</v>
          </cell>
          <cell r="I884" t="str">
            <v>FOODMED</v>
          </cell>
          <cell r="J884" t="str">
            <v>EUR</v>
          </cell>
          <cell r="K884">
            <v>168276.46739999999</v>
          </cell>
          <cell r="L884">
            <v>3.2527499999999998</v>
          </cell>
          <cell r="M884">
            <v>51733.599999999999</v>
          </cell>
          <cell r="N884" t="str">
            <v>OUI</v>
          </cell>
          <cell r="O884" t="str">
            <v>France</v>
          </cell>
          <cell r="P884">
            <v>44543</v>
          </cell>
          <cell r="Q884">
            <v>0</v>
          </cell>
          <cell r="R884">
            <v>27664</v>
          </cell>
          <cell r="S884">
            <v>6000</v>
          </cell>
          <cell r="T884">
            <v>6800</v>
          </cell>
          <cell r="U884">
            <v>40464</v>
          </cell>
          <cell r="V884" t="e">
            <v>#N/A</v>
          </cell>
          <cell r="W884">
            <v>0</v>
          </cell>
          <cell r="X884">
            <v>108673.07639999999</v>
          </cell>
          <cell r="Y884">
            <v>22443.974999999995</v>
          </cell>
          <cell r="Z884">
            <v>37159.415999999997</v>
          </cell>
          <cell r="AB884">
            <v>3.9283211538461535</v>
          </cell>
          <cell r="AC884">
            <v>3.7406624999999991</v>
          </cell>
          <cell r="AD884">
            <v>5.46462</v>
          </cell>
          <cell r="AE884">
            <v>4315.5249999999996</v>
          </cell>
          <cell r="AF884">
            <v>47617.34</v>
          </cell>
          <cell r="AG884">
            <v>1.1767828192961645</v>
          </cell>
          <cell r="AI884">
            <v>2.7515383345499891</v>
          </cell>
          <cell r="AJ884">
            <v>2.5638796807038347</v>
          </cell>
          <cell r="AK884">
            <v>4.2878371807038356</v>
          </cell>
          <cell r="AL884">
            <v>0</v>
          </cell>
          <cell r="AM884">
            <v>1</v>
          </cell>
          <cell r="AN884">
            <v>1</v>
          </cell>
          <cell r="AO884">
            <v>1</v>
          </cell>
        </row>
        <row r="885">
          <cell r="D885" t="str">
            <v>FAE-21-00280</v>
          </cell>
          <cell r="E885" t="str">
            <v>280</v>
          </cell>
          <cell r="F885">
            <v>44533</v>
          </cell>
          <cell r="G885">
            <v>2021</v>
          </cell>
          <cell r="H885" t="str">
            <v>CE2017</v>
          </cell>
          <cell r="I885" t="str">
            <v>SAHEL INTERNATIONAL TRADE</v>
          </cell>
          <cell r="J885" t="str">
            <v>TND</v>
          </cell>
          <cell r="K885">
            <v>34944</v>
          </cell>
          <cell r="L885">
            <v>1</v>
          </cell>
          <cell r="M885">
            <v>34944</v>
          </cell>
          <cell r="N885" t="str">
            <v>OUI</v>
          </cell>
          <cell r="O885" t="str">
            <v>Senegal</v>
          </cell>
          <cell r="P885">
            <v>44545</v>
          </cell>
          <cell r="Q885">
            <v>19200</v>
          </cell>
          <cell r="R885">
            <v>0</v>
          </cell>
          <cell r="S885">
            <v>0</v>
          </cell>
          <cell r="T885">
            <v>0</v>
          </cell>
          <cell r="U885">
            <v>19200</v>
          </cell>
          <cell r="V885" t="e">
            <v>#N/A</v>
          </cell>
          <cell r="W885">
            <v>34944</v>
          </cell>
          <cell r="X885">
            <v>0</v>
          </cell>
          <cell r="Y885">
            <v>0</v>
          </cell>
          <cell r="Z885">
            <v>0</v>
          </cell>
          <cell r="AA885">
            <v>1.82</v>
          </cell>
          <cell r="AE885">
            <v>0</v>
          </cell>
          <cell r="AF885">
            <v>0</v>
          </cell>
          <cell r="AG885">
            <v>0</v>
          </cell>
          <cell r="AH885">
            <v>1.82</v>
          </cell>
          <cell r="AL885">
            <v>1</v>
          </cell>
          <cell r="AM885">
            <v>0</v>
          </cell>
          <cell r="AN885">
            <v>0</v>
          </cell>
          <cell r="AO885">
            <v>0</v>
          </cell>
        </row>
        <row r="886">
          <cell r="D886" t="str">
            <v>FAE-21-00281</v>
          </cell>
          <cell r="E886" t="str">
            <v>281</v>
          </cell>
          <cell r="F886">
            <v>44534</v>
          </cell>
          <cell r="G886">
            <v>2021</v>
          </cell>
          <cell r="H886" t="str">
            <v>CE2017</v>
          </cell>
          <cell r="I886" t="str">
            <v>SAHEL INTERNATIONAL TRADE</v>
          </cell>
          <cell r="J886" t="str">
            <v>TND</v>
          </cell>
          <cell r="K886">
            <v>34368</v>
          </cell>
          <cell r="L886">
            <v>1</v>
          </cell>
          <cell r="M886">
            <v>34368</v>
          </cell>
          <cell r="N886" t="str">
            <v>OUI</v>
          </cell>
          <cell r="O886" t="str">
            <v>Senegal</v>
          </cell>
          <cell r="P886">
            <v>44545</v>
          </cell>
          <cell r="Q886">
            <v>19200</v>
          </cell>
          <cell r="R886">
            <v>0</v>
          </cell>
          <cell r="S886">
            <v>0</v>
          </cell>
          <cell r="T886">
            <v>0</v>
          </cell>
          <cell r="U886">
            <v>19200</v>
          </cell>
          <cell r="V886" t="e">
            <v>#N/A</v>
          </cell>
          <cell r="W886">
            <v>34368</v>
          </cell>
          <cell r="X886">
            <v>0</v>
          </cell>
          <cell r="Y886">
            <v>0</v>
          </cell>
          <cell r="Z886">
            <v>0</v>
          </cell>
          <cell r="AA886">
            <v>1.79</v>
          </cell>
          <cell r="AE886">
            <v>0</v>
          </cell>
          <cell r="AF886">
            <v>0</v>
          </cell>
          <cell r="AG886">
            <v>0</v>
          </cell>
          <cell r="AH886">
            <v>1.79</v>
          </cell>
          <cell r="AL886">
            <v>1</v>
          </cell>
          <cell r="AM886">
            <v>0</v>
          </cell>
          <cell r="AN886">
            <v>0</v>
          </cell>
          <cell r="AO886">
            <v>0</v>
          </cell>
        </row>
        <row r="887">
          <cell r="D887" t="str">
            <v>FAE-21-00282</v>
          </cell>
          <cell r="E887" t="str">
            <v>282</v>
          </cell>
          <cell r="F887">
            <v>44537</v>
          </cell>
          <cell r="G887">
            <v>2021</v>
          </cell>
          <cell r="H887" t="str">
            <v>CE2154</v>
          </cell>
          <cell r="I887" t="str">
            <v>SODIFRAM SAS</v>
          </cell>
          <cell r="J887" t="str">
            <v>EUR</v>
          </cell>
          <cell r="K887">
            <v>94315.012104000009</v>
          </cell>
          <cell r="L887">
            <v>3.2541000000000002</v>
          </cell>
          <cell r="M887">
            <v>28983.439999999999</v>
          </cell>
          <cell r="N887" t="str">
            <v>OUI</v>
          </cell>
          <cell r="O887" t="str">
            <v>Mayotte</v>
          </cell>
          <cell r="P887">
            <v>44551</v>
          </cell>
          <cell r="Q887">
            <v>0</v>
          </cell>
          <cell r="R887">
            <v>16236</v>
          </cell>
          <cell r="S887">
            <v>11100</v>
          </cell>
          <cell r="T887">
            <v>0</v>
          </cell>
          <cell r="U887">
            <v>27336</v>
          </cell>
          <cell r="V887" t="e">
            <v>#N/A</v>
          </cell>
          <cell r="W887">
            <v>0</v>
          </cell>
          <cell r="X887">
            <v>56138.255455764709</v>
          </cell>
          <cell r="Y887">
            <v>38176.756648235292</v>
          </cell>
          <cell r="Z887">
            <v>0</v>
          </cell>
          <cell r="AB887">
            <v>3.4576407647058827</v>
          </cell>
          <cell r="AC887">
            <v>3.4393474457869631</v>
          </cell>
          <cell r="AE887">
            <v>4340.9279999999999</v>
          </cell>
          <cell r="AF887">
            <v>12435.084999999999</v>
          </cell>
          <cell r="AG887">
            <v>0.45489775387767045</v>
          </cell>
          <cell r="AI887">
            <v>3.0027430108282123</v>
          </cell>
          <cell r="AJ887">
            <v>2.9844496919092927</v>
          </cell>
          <cell r="AL887">
            <v>0</v>
          </cell>
          <cell r="AM887">
            <v>1</v>
          </cell>
          <cell r="AN887">
            <v>1</v>
          </cell>
          <cell r="AO887">
            <v>0</v>
          </cell>
        </row>
        <row r="888">
          <cell r="D888" t="str">
            <v>FAE-21-00283</v>
          </cell>
          <cell r="E888" t="str">
            <v>283</v>
          </cell>
          <cell r="F888">
            <v>44537</v>
          </cell>
          <cell r="G888">
            <v>2021</v>
          </cell>
          <cell r="H888" t="str">
            <v>CE2137</v>
          </cell>
          <cell r="I888" t="str">
            <v>TUNISIAN AFRICAN BUSINESS</v>
          </cell>
          <cell r="J888" t="str">
            <v>TND</v>
          </cell>
          <cell r="K888">
            <v>281922.48</v>
          </cell>
          <cell r="L888">
            <v>1</v>
          </cell>
          <cell r="M888">
            <v>281922.48</v>
          </cell>
          <cell r="N888" t="str">
            <v>OUI</v>
          </cell>
          <cell r="O888" t="str">
            <v>Senegal</v>
          </cell>
          <cell r="P888">
            <v>44559</v>
          </cell>
          <cell r="Q888">
            <v>0</v>
          </cell>
          <cell r="R888">
            <v>154056</v>
          </cell>
          <cell r="S888">
            <v>0</v>
          </cell>
          <cell r="T888">
            <v>0</v>
          </cell>
          <cell r="U888">
            <v>154056</v>
          </cell>
          <cell r="V888" t="str">
            <v>OUI</v>
          </cell>
          <cell r="W888">
            <v>0</v>
          </cell>
          <cell r="X888">
            <v>281922.48</v>
          </cell>
          <cell r="Y888">
            <v>0</v>
          </cell>
          <cell r="Z888">
            <v>0</v>
          </cell>
          <cell r="AB888">
            <v>1.8299999999999998</v>
          </cell>
          <cell r="AE888">
            <v>0</v>
          </cell>
          <cell r="AF888">
            <v>0</v>
          </cell>
          <cell r="AG888">
            <v>0</v>
          </cell>
          <cell r="AI888">
            <v>1.8299999999999998</v>
          </cell>
          <cell r="AL888">
            <v>0</v>
          </cell>
          <cell r="AM888" t="str">
            <v>10% S -90% F</v>
          </cell>
          <cell r="AN888">
            <v>0</v>
          </cell>
          <cell r="AO888">
            <v>0</v>
          </cell>
        </row>
        <row r="889">
          <cell r="D889" t="str">
            <v>FAE-21-00284</v>
          </cell>
          <cell r="E889" t="str">
            <v>284</v>
          </cell>
          <cell r="F889">
            <v>44537</v>
          </cell>
          <cell r="G889">
            <v>2021</v>
          </cell>
          <cell r="H889" t="str">
            <v>CE2017</v>
          </cell>
          <cell r="I889" t="str">
            <v>SAHEL INTERNATIONAL TRADE</v>
          </cell>
          <cell r="J889" t="str">
            <v>TND</v>
          </cell>
          <cell r="K889">
            <v>34944</v>
          </cell>
          <cell r="L889">
            <v>1</v>
          </cell>
          <cell r="M889">
            <v>34944</v>
          </cell>
          <cell r="N889" t="str">
            <v>OUI</v>
          </cell>
          <cell r="O889" t="str">
            <v>Burkina Faso</v>
          </cell>
          <cell r="P889">
            <v>44543</v>
          </cell>
          <cell r="Q889">
            <v>19200</v>
          </cell>
          <cell r="R889">
            <v>0</v>
          </cell>
          <cell r="S889">
            <v>0</v>
          </cell>
          <cell r="T889">
            <v>0</v>
          </cell>
          <cell r="U889">
            <v>19200</v>
          </cell>
          <cell r="V889" t="e">
            <v>#N/A</v>
          </cell>
          <cell r="W889">
            <v>34944</v>
          </cell>
          <cell r="X889">
            <v>0</v>
          </cell>
          <cell r="Y889">
            <v>0</v>
          </cell>
          <cell r="Z889">
            <v>0</v>
          </cell>
          <cell r="AA889">
            <v>1.82</v>
          </cell>
          <cell r="AE889">
            <v>0</v>
          </cell>
          <cell r="AF889">
            <v>0</v>
          </cell>
          <cell r="AG889">
            <v>0</v>
          </cell>
          <cell r="AH889">
            <v>1.82</v>
          </cell>
          <cell r="AL889">
            <v>1</v>
          </cell>
          <cell r="AM889">
            <v>0</v>
          </cell>
          <cell r="AN889">
            <v>0</v>
          </cell>
          <cell r="AO889">
            <v>0</v>
          </cell>
        </row>
        <row r="890">
          <cell r="D890" t="str">
            <v>FAE-21-00285</v>
          </cell>
          <cell r="E890" t="str">
            <v>285</v>
          </cell>
          <cell r="F890">
            <v>44543</v>
          </cell>
          <cell r="G890">
            <v>2021</v>
          </cell>
          <cell r="H890" t="str">
            <v>CE2123</v>
          </cell>
          <cell r="I890" t="str">
            <v>STE AL MAJMOUA MOTTAHIDA</v>
          </cell>
          <cell r="J890" t="str">
            <v>USD</v>
          </cell>
          <cell r="K890">
            <v>310476.39777000004</v>
          </cell>
          <cell r="L890">
            <v>2.8854000000000002</v>
          </cell>
          <cell r="M890">
            <v>107602.55</v>
          </cell>
          <cell r="N890" t="str">
            <v>OUI</v>
          </cell>
          <cell r="O890" t="str">
            <v>Libye</v>
          </cell>
          <cell r="P890">
            <v>44552</v>
          </cell>
          <cell r="Q890">
            <v>0</v>
          </cell>
          <cell r="R890">
            <v>0</v>
          </cell>
          <cell r="S890">
            <v>0</v>
          </cell>
          <cell r="T890">
            <v>61000</v>
          </cell>
          <cell r="U890">
            <v>61000</v>
          </cell>
          <cell r="V890" t="e">
            <v>#N/A</v>
          </cell>
          <cell r="W890">
            <v>0</v>
          </cell>
          <cell r="X890">
            <v>0</v>
          </cell>
          <cell r="Y890">
            <v>0</v>
          </cell>
          <cell r="Z890">
            <v>310476.25350000005</v>
          </cell>
          <cell r="AD890">
            <v>5.0897746475409846</v>
          </cell>
          <cell r="AE890">
            <v>0</v>
          </cell>
          <cell r="AF890">
            <v>0</v>
          </cell>
          <cell r="AG890">
            <v>0</v>
          </cell>
          <cell r="AK890">
            <v>5.0897746475409846</v>
          </cell>
          <cell r="AL890">
            <v>0</v>
          </cell>
          <cell r="AM890">
            <v>0</v>
          </cell>
          <cell r="AN890">
            <v>0</v>
          </cell>
          <cell r="AO890">
            <v>1</v>
          </cell>
        </row>
        <row r="891">
          <cell r="D891" t="str">
            <v>FAE-21-00286</v>
          </cell>
          <cell r="E891" t="str">
            <v>286</v>
          </cell>
          <cell r="F891">
            <v>44543</v>
          </cell>
          <cell r="G891">
            <v>2021</v>
          </cell>
          <cell r="H891" t="str">
            <v>CE2240</v>
          </cell>
          <cell r="I891" t="str">
            <v>RNK DISTRIBUTION</v>
          </cell>
          <cell r="J891" t="str">
            <v>USD</v>
          </cell>
          <cell r="K891">
            <v>126613.8621</v>
          </cell>
          <cell r="L891">
            <v>2.8786999999999998</v>
          </cell>
          <cell r="M891">
            <v>43983</v>
          </cell>
          <cell r="N891" t="str">
            <v>OUI</v>
          </cell>
          <cell r="O891" t="str">
            <v>Madagascar</v>
          </cell>
          <cell r="P891">
            <v>44551</v>
          </cell>
          <cell r="Q891">
            <v>0</v>
          </cell>
          <cell r="R891">
            <v>47600</v>
          </cell>
          <cell r="S891">
            <v>0</v>
          </cell>
          <cell r="T891">
            <v>1000</v>
          </cell>
          <cell r="U891">
            <v>48600</v>
          </cell>
          <cell r="V891" t="e">
            <v>#N/A</v>
          </cell>
          <cell r="W891">
            <v>0</v>
          </cell>
          <cell r="X891">
            <v>120582.98559999999</v>
          </cell>
          <cell r="Y891">
            <v>0</v>
          </cell>
          <cell r="Z891">
            <v>6030.8765000000003</v>
          </cell>
          <cell r="AB891">
            <v>2.5332559999999997</v>
          </cell>
          <cell r="AD891">
            <v>6.0308765000000006</v>
          </cell>
          <cell r="AE891">
            <v>8099.3487999999998</v>
          </cell>
          <cell r="AF891">
            <v>22383.272000000001</v>
          </cell>
          <cell r="AG891">
            <v>0.46056115226337452</v>
          </cell>
          <cell r="AI891">
            <v>2.0726948477366252</v>
          </cell>
          <cell r="AK891">
            <v>5.5703153477366261</v>
          </cell>
          <cell r="AL891">
            <v>0</v>
          </cell>
          <cell r="AM891" t="str">
            <v>20% S -80% F</v>
          </cell>
          <cell r="AN891">
            <v>0</v>
          </cell>
          <cell r="AO891">
            <v>1</v>
          </cell>
        </row>
        <row r="892">
          <cell r="D892" t="str">
            <v>FAE-21-00287</v>
          </cell>
          <cell r="E892" t="str">
            <v>287</v>
          </cell>
          <cell r="F892">
            <v>44543</v>
          </cell>
          <cell r="G892">
            <v>2021</v>
          </cell>
          <cell r="H892" t="str">
            <v>CE2168</v>
          </cell>
          <cell r="I892" t="str">
            <v>STE OMEGA TRADING</v>
          </cell>
          <cell r="J892" t="str">
            <v>TND</v>
          </cell>
          <cell r="K892">
            <v>501200</v>
          </cell>
          <cell r="L892">
            <v>1</v>
          </cell>
          <cell r="M892">
            <v>501200</v>
          </cell>
          <cell r="N892" t="str">
            <v>OUI</v>
          </cell>
          <cell r="O892" t="str">
            <v>Niger</v>
          </cell>
          <cell r="P892">
            <v>44553</v>
          </cell>
          <cell r="Q892">
            <v>0</v>
          </cell>
          <cell r="R892">
            <v>0</v>
          </cell>
          <cell r="S892">
            <v>280000</v>
          </cell>
          <cell r="T892">
            <v>0</v>
          </cell>
          <cell r="U892">
            <v>280000</v>
          </cell>
          <cell r="V892" t="e">
            <v>#N/A</v>
          </cell>
          <cell r="W892">
            <v>0</v>
          </cell>
          <cell r="X892">
            <v>0</v>
          </cell>
          <cell r="Y892">
            <v>501200</v>
          </cell>
          <cell r="Z892">
            <v>0</v>
          </cell>
          <cell r="AC892">
            <v>1.79</v>
          </cell>
          <cell r="AE892">
            <v>0</v>
          </cell>
          <cell r="AF892">
            <v>0</v>
          </cell>
          <cell r="AG892">
            <v>0</v>
          </cell>
          <cell r="AJ892">
            <v>1.79</v>
          </cell>
          <cell r="AL892">
            <v>0</v>
          </cell>
          <cell r="AM892">
            <v>0</v>
          </cell>
          <cell r="AN892" t="str">
            <v>20% S -80% F</v>
          </cell>
          <cell r="AO892">
            <v>0</v>
          </cell>
        </row>
        <row r="893">
          <cell r="D893" t="str">
            <v>FAE-21-00288</v>
          </cell>
          <cell r="E893" t="str">
            <v>288</v>
          </cell>
          <cell r="F893">
            <v>44544</v>
          </cell>
          <cell r="G893">
            <v>2021</v>
          </cell>
          <cell r="H893" t="str">
            <v>CE2257</v>
          </cell>
          <cell r="I893" t="str">
            <v>LAMP FALL IMP EXP - LAFFIMEX</v>
          </cell>
          <cell r="J893" t="str">
            <v>EUR</v>
          </cell>
          <cell r="K893">
            <v>272482.56</v>
          </cell>
          <cell r="L893">
            <v>3.2549999999999999</v>
          </cell>
          <cell r="M893">
            <v>83712</v>
          </cell>
          <cell r="N893" t="str">
            <v>OUI</v>
          </cell>
          <cell r="O893" t="str">
            <v>Senegal</v>
          </cell>
          <cell r="P893">
            <v>44559</v>
          </cell>
          <cell r="Q893">
            <v>96000</v>
          </cell>
          <cell r="R893">
            <v>0</v>
          </cell>
          <cell r="S893">
            <v>0</v>
          </cell>
          <cell r="T893">
            <v>0</v>
          </cell>
          <cell r="U893">
            <v>96000</v>
          </cell>
          <cell r="V893" t="e">
            <v>#N/A</v>
          </cell>
          <cell r="W893">
            <v>272482.56</v>
          </cell>
          <cell r="X893">
            <v>0</v>
          </cell>
          <cell r="Y893">
            <v>0</v>
          </cell>
          <cell r="Z893">
            <v>0</v>
          </cell>
          <cell r="AA893">
            <v>2.8383599999999998</v>
          </cell>
          <cell r="AE893">
            <v>9166.5600000000013</v>
          </cell>
          <cell r="AF893">
            <v>30151.53</v>
          </cell>
          <cell r="AG893">
            <v>0.31407843749999997</v>
          </cell>
          <cell r="AH893">
            <v>2.5242815624999997</v>
          </cell>
          <cell r="AL893" t="str">
            <v>50% S -50% F</v>
          </cell>
          <cell r="AM893">
            <v>0</v>
          </cell>
          <cell r="AN893">
            <v>0</v>
          </cell>
          <cell r="AO893">
            <v>0</v>
          </cell>
        </row>
        <row r="894">
          <cell r="D894" t="str">
            <v>FAE-21-00289</v>
          </cell>
          <cell r="E894" t="str">
            <v>289</v>
          </cell>
          <cell r="F894">
            <v>44545</v>
          </cell>
          <cell r="G894">
            <v>2021</v>
          </cell>
          <cell r="H894" t="str">
            <v>CE2168</v>
          </cell>
          <cell r="I894" t="str">
            <v>STE OMEGA TRADING</v>
          </cell>
          <cell r="J894" t="str">
            <v>TND</v>
          </cell>
          <cell r="K894">
            <v>501200</v>
          </cell>
          <cell r="L894">
            <v>1</v>
          </cell>
          <cell r="M894">
            <v>501200</v>
          </cell>
          <cell r="N894" t="str">
            <v>OUI</v>
          </cell>
          <cell r="O894" t="str">
            <v>Niger</v>
          </cell>
          <cell r="P894">
            <v>44555</v>
          </cell>
          <cell r="Q894">
            <v>0</v>
          </cell>
          <cell r="R894">
            <v>0</v>
          </cell>
          <cell r="S894">
            <v>280000</v>
          </cell>
          <cell r="T894">
            <v>0</v>
          </cell>
          <cell r="U894">
            <v>280000</v>
          </cell>
          <cell r="V894" t="e">
            <v>#N/A</v>
          </cell>
          <cell r="W894">
            <v>0</v>
          </cell>
          <cell r="X894">
            <v>0</v>
          </cell>
          <cell r="Y894">
            <v>501200</v>
          </cell>
          <cell r="Z894">
            <v>0</v>
          </cell>
          <cell r="AC894">
            <v>1.79</v>
          </cell>
          <cell r="AE894">
            <v>0</v>
          </cell>
          <cell r="AF894">
            <v>0</v>
          </cell>
          <cell r="AG894">
            <v>0</v>
          </cell>
          <cell r="AJ894">
            <v>1.79</v>
          </cell>
          <cell r="AL894">
            <v>0</v>
          </cell>
          <cell r="AM894">
            <v>0</v>
          </cell>
          <cell r="AN894" t="str">
            <v>20% S -80% F</v>
          </cell>
          <cell r="AO894">
            <v>0</v>
          </cell>
        </row>
        <row r="895">
          <cell r="D895" t="str">
            <v>FAE-21-00290</v>
          </cell>
          <cell r="E895" t="str">
            <v>290</v>
          </cell>
          <cell r="F895">
            <v>44545</v>
          </cell>
          <cell r="G895">
            <v>2021</v>
          </cell>
          <cell r="H895" t="str">
            <v>CE2168</v>
          </cell>
          <cell r="I895" t="str">
            <v>STE OMEGA TRADING</v>
          </cell>
          <cell r="J895" t="str">
            <v>TND</v>
          </cell>
          <cell r="K895">
            <v>501200</v>
          </cell>
          <cell r="L895">
            <v>1</v>
          </cell>
          <cell r="M895">
            <v>501200</v>
          </cell>
          <cell r="N895" t="str">
            <v>OUI</v>
          </cell>
          <cell r="O895" t="str">
            <v>Niger</v>
          </cell>
          <cell r="P895">
            <v>44557</v>
          </cell>
          <cell r="Q895">
            <v>0</v>
          </cell>
          <cell r="R895">
            <v>0</v>
          </cell>
          <cell r="S895">
            <v>280000</v>
          </cell>
          <cell r="T895">
            <v>0</v>
          </cell>
          <cell r="U895">
            <v>280000</v>
          </cell>
          <cell r="V895" t="e">
            <v>#N/A</v>
          </cell>
          <cell r="W895">
            <v>0</v>
          </cell>
          <cell r="X895">
            <v>0</v>
          </cell>
          <cell r="Y895">
            <v>501200</v>
          </cell>
          <cell r="Z895">
            <v>0</v>
          </cell>
          <cell r="AC895">
            <v>1.79</v>
          </cell>
          <cell r="AE895">
            <v>0</v>
          </cell>
          <cell r="AF895">
            <v>0</v>
          </cell>
          <cell r="AG895">
            <v>0</v>
          </cell>
          <cell r="AJ895">
            <v>1.79</v>
          </cell>
          <cell r="AL895">
            <v>0</v>
          </cell>
          <cell r="AM895">
            <v>0</v>
          </cell>
          <cell r="AN895" t="str">
            <v>20% S -80% F</v>
          </cell>
          <cell r="AO895">
            <v>0</v>
          </cell>
        </row>
        <row r="896">
          <cell r="D896" t="str">
            <v>FAE-21-00291</v>
          </cell>
          <cell r="E896" t="str">
            <v>291</v>
          </cell>
          <cell r="F896">
            <v>44546</v>
          </cell>
          <cell r="G896">
            <v>2021</v>
          </cell>
          <cell r="H896" t="str">
            <v>CE2208</v>
          </cell>
          <cell r="I896" t="str">
            <v>STE MIDCOM INTERNATIONAL</v>
          </cell>
          <cell r="J896" t="str">
            <v>TND</v>
          </cell>
          <cell r="K896">
            <v>125460</v>
          </cell>
          <cell r="L896">
            <v>1</v>
          </cell>
          <cell r="M896">
            <v>125460</v>
          </cell>
          <cell r="N896" t="str">
            <v>NON</v>
          </cell>
          <cell r="O896" t="str">
            <v>Russie</v>
          </cell>
          <cell r="P896">
            <v>0</v>
          </cell>
          <cell r="Q896">
            <v>0</v>
          </cell>
          <cell r="R896">
            <v>41000</v>
          </cell>
          <cell r="S896">
            <v>0</v>
          </cell>
          <cell r="T896">
            <v>0</v>
          </cell>
          <cell r="U896">
            <v>41000</v>
          </cell>
          <cell r="V896" t="e">
            <v>#N/A</v>
          </cell>
          <cell r="W896" t="e">
            <v>#N/A</v>
          </cell>
          <cell r="X896" t="e">
            <v>#N/A</v>
          </cell>
          <cell r="Y896" t="e">
            <v>#N/A</v>
          </cell>
          <cell r="Z896" t="e">
            <v>#N/A</v>
          </cell>
          <cell r="AA896" t="e">
            <v>#N/A</v>
          </cell>
          <cell r="AB896" t="e">
            <v>#N/A</v>
          </cell>
          <cell r="AC896" t="e">
            <v>#N/A</v>
          </cell>
          <cell r="AD896" t="e">
            <v>#N/A</v>
          </cell>
          <cell r="AE896" t="e">
            <v>#N/A</v>
          </cell>
          <cell r="AF896" t="e">
            <v>#N/A</v>
          </cell>
          <cell r="AG896" t="e">
            <v>#N/A</v>
          </cell>
          <cell r="AH896" t="e">
            <v>#N/A</v>
          </cell>
          <cell r="AI896" t="e">
            <v>#N/A</v>
          </cell>
          <cell r="AJ896" t="e">
            <v>#N/A</v>
          </cell>
          <cell r="AK896" t="e">
            <v>#N/A</v>
          </cell>
          <cell r="AL896">
            <v>0</v>
          </cell>
          <cell r="AM896">
            <v>1</v>
          </cell>
          <cell r="AN896">
            <v>0</v>
          </cell>
          <cell r="AO896">
            <v>0</v>
          </cell>
        </row>
        <row r="897">
          <cell r="D897" t="str">
            <v>FAE-21-00292</v>
          </cell>
          <cell r="E897" t="str">
            <v>292</v>
          </cell>
          <cell r="F897">
            <v>44546</v>
          </cell>
          <cell r="G897">
            <v>2021</v>
          </cell>
          <cell r="H897" t="str">
            <v>CE2222</v>
          </cell>
          <cell r="I897" t="str">
            <v>ABOURA FOODS</v>
          </cell>
          <cell r="J897" t="str">
            <v>USD</v>
          </cell>
          <cell r="K897">
            <v>32359.1198</v>
          </cell>
          <cell r="L897">
            <v>2.8837999999999999</v>
          </cell>
          <cell r="M897">
            <v>11221</v>
          </cell>
          <cell r="N897" t="str">
            <v>OUI</v>
          </cell>
          <cell r="O897" t="str">
            <v>Jordanie</v>
          </cell>
          <cell r="P897">
            <v>44555</v>
          </cell>
          <cell r="Q897">
            <v>9732</v>
          </cell>
          <cell r="R897">
            <v>0</v>
          </cell>
          <cell r="S897">
            <v>0</v>
          </cell>
          <cell r="T897">
            <v>0</v>
          </cell>
          <cell r="U897">
            <v>9732</v>
          </cell>
          <cell r="V897" t="e">
            <v>#N/A</v>
          </cell>
          <cell r="W897">
            <v>32359.114032400001</v>
          </cell>
          <cell r="X897">
            <v>0</v>
          </cell>
          <cell r="Y897">
            <v>0</v>
          </cell>
          <cell r="Z897">
            <v>0</v>
          </cell>
          <cell r="AA897">
            <v>3.3250219926428279</v>
          </cell>
          <cell r="AE897">
            <v>985.83749999999998</v>
          </cell>
          <cell r="AF897">
            <v>5236.8500000000004</v>
          </cell>
          <cell r="AG897">
            <v>0.53810624743115498</v>
          </cell>
          <cell r="AH897">
            <v>2.7869157452116728</v>
          </cell>
          <cell r="AL897">
            <v>1</v>
          </cell>
          <cell r="AM897">
            <v>0</v>
          </cell>
          <cell r="AN897">
            <v>0</v>
          </cell>
          <cell r="AO897">
            <v>0</v>
          </cell>
        </row>
        <row r="898">
          <cell r="D898" t="str">
            <v>FAE-22-00001</v>
          </cell>
          <cell r="E898" t="str">
            <v>001</v>
          </cell>
          <cell r="F898">
            <v>44565</v>
          </cell>
          <cell r="G898">
            <v>2022</v>
          </cell>
          <cell r="H898" t="str">
            <v>CE2178</v>
          </cell>
          <cell r="I898" t="str">
            <v>ARCADIA</v>
          </cell>
          <cell r="J898" t="str">
            <v>TND</v>
          </cell>
          <cell r="K898">
            <v>8811.6</v>
          </cell>
          <cell r="L898">
            <v>1</v>
          </cell>
          <cell r="M898">
            <v>8811.6</v>
          </cell>
          <cell r="N898" t="str">
            <v>OUI</v>
          </cell>
          <cell r="O898" t="str">
            <v>Suisse</v>
          </cell>
          <cell r="P898">
            <v>44569</v>
          </cell>
          <cell r="Q898">
            <v>0</v>
          </cell>
          <cell r="R898">
            <v>1944</v>
          </cell>
          <cell r="S898">
            <v>0</v>
          </cell>
          <cell r="T898">
            <v>560</v>
          </cell>
          <cell r="U898">
            <v>2504</v>
          </cell>
          <cell r="W898">
            <v>0</v>
          </cell>
          <cell r="X898">
            <v>6123.6</v>
          </cell>
          <cell r="Y898">
            <v>0</v>
          </cell>
          <cell r="Z898">
            <v>2688</v>
          </cell>
          <cell r="AB898">
            <v>3.1500000000000004</v>
          </cell>
          <cell r="AD898">
            <v>4.8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3.1500000000000004</v>
          </cell>
          <cell r="AJ898">
            <v>0</v>
          </cell>
          <cell r="AK898">
            <v>4.8</v>
          </cell>
          <cell r="AL898">
            <v>0</v>
          </cell>
          <cell r="AM898">
            <v>1</v>
          </cell>
          <cell r="AN898">
            <v>0</v>
          </cell>
          <cell r="AO898">
            <v>0</v>
          </cell>
        </row>
        <row r="899">
          <cell r="D899" t="str">
            <v>FAE-22-00002</v>
          </cell>
          <cell r="E899" t="str">
            <v>002</v>
          </cell>
          <cell r="F899">
            <v>44565</v>
          </cell>
          <cell r="G899">
            <v>2022</v>
          </cell>
          <cell r="H899" t="str">
            <v>CE2249</v>
          </cell>
          <cell r="I899" t="str">
            <v>SOGETRAC</v>
          </cell>
          <cell r="J899" t="str">
            <v>TND</v>
          </cell>
          <cell r="K899">
            <v>73920</v>
          </cell>
          <cell r="L899">
            <v>1</v>
          </cell>
          <cell r="M899">
            <v>73920</v>
          </cell>
          <cell r="N899" t="str">
            <v>OUI</v>
          </cell>
          <cell r="O899" t="str">
            <v>Belgique</v>
          </cell>
          <cell r="P899">
            <v>44570</v>
          </cell>
          <cell r="Q899">
            <v>0</v>
          </cell>
          <cell r="R899">
            <v>0</v>
          </cell>
          <cell r="S899">
            <v>0</v>
          </cell>
          <cell r="T899">
            <v>13440</v>
          </cell>
          <cell r="U899">
            <v>13440</v>
          </cell>
          <cell r="W899">
            <v>0</v>
          </cell>
          <cell r="X899">
            <v>0</v>
          </cell>
          <cell r="Y899">
            <v>0</v>
          </cell>
          <cell r="Z899">
            <v>73920</v>
          </cell>
          <cell r="AD899">
            <v>5.5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5.5</v>
          </cell>
          <cell r="AL899">
            <v>0</v>
          </cell>
          <cell r="AM899">
            <v>0</v>
          </cell>
          <cell r="AN899">
            <v>0</v>
          </cell>
          <cell r="AO899">
            <v>1</v>
          </cell>
        </row>
        <row r="900">
          <cell r="D900" t="str">
            <v>FAE-22-00003</v>
          </cell>
          <cell r="E900" t="str">
            <v>003</v>
          </cell>
          <cell r="F900">
            <v>44566</v>
          </cell>
          <cell r="G900">
            <v>2022</v>
          </cell>
          <cell r="H900" t="str">
            <v>CE2017</v>
          </cell>
          <cell r="I900" t="str">
            <v>SAHEL INTERNATIONAL TRADE</v>
          </cell>
          <cell r="J900" t="str">
            <v>TND</v>
          </cell>
          <cell r="K900">
            <v>36312.5</v>
          </cell>
          <cell r="L900">
            <v>1</v>
          </cell>
          <cell r="M900">
            <v>36312.5</v>
          </cell>
          <cell r="N900" t="str">
            <v>OUI</v>
          </cell>
          <cell r="O900" t="str">
            <v>Togo</v>
          </cell>
          <cell r="P900">
            <v>44579</v>
          </cell>
          <cell r="Q900">
            <v>20750</v>
          </cell>
          <cell r="R900">
            <v>0</v>
          </cell>
          <cell r="S900">
            <v>0</v>
          </cell>
          <cell r="T900">
            <v>0</v>
          </cell>
          <cell r="U900">
            <v>20750</v>
          </cell>
          <cell r="V900" t="str">
            <v>OUI</v>
          </cell>
          <cell r="W900">
            <v>36312.5</v>
          </cell>
          <cell r="X900">
            <v>0</v>
          </cell>
          <cell r="Y900">
            <v>0</v>
          </cell>
          <cell r="Z900">
            <v>0</v>
          </cell>
          <cell r="AA900">
            <v>1.75</v>
          </cell>
          <cell r="AE900">
            <v>0</v>
          </cell>
          <cell r="AF900">
            <v>0</v>
          </cell>
          <cell r="AG900">
            <v>0</v>
          </cell>
          <cell r="AH900">
            <v>1.75</v>
          </cell>
          <cell r="AI900">
            <v>0</v>
          </cell>
          <cell r="AJ900">
            <v>0</v>
          </cell>
          <cell r="AK900">
            <v>0</v>
          </cell>
          <cell r="AL900">
            <v>1</v>
          </cell>
          <cell r="AM900">
            <v>0</v>
          </cell>
          <cell r="AN900">
            <v>0</v>
          </cell>
          <cell r="AO900">
            <v>0</v>
          </cell>
        </row>
        <row r="901">
          <cell r="D901" t="str">
            <v>FAE-22-00004</v>
          </cell>
          <cell r="E901" t="str">
            <v>004</v>
          </cell>
          <cell r="F901">
            <v>44568</v>
          </cell>
          <cell r="G901">
            <v>2022</v>
          </cell>
          <cell r="H901" t="str">
            <v>CE2017</v>
          </cell>
          <cell r="I901" t="str">
            <v>SAHEL INTERNATIONAL TRADE</v>
          </cell>
          <cell r="J901" t="str">
            <v>TND</v>
          </cell>
          <cell r="K901">
            <v>73257.36</v>
          </cell>
          <cell r="L901">
            <v>1</v>
          </cell>
          <cell r="M901">
            <v>73257.36</v>
          </cell>
          <cell r="N901" t="str">
            <v>OUI</v>
          </cell>
          <cell r="O901" t="str">
            <v>Togo</v>
          </cell>
          <cell r="P901">
            <v>44579</v>
          </cell>
          <cell r="Q901">
            <v>43608</v>
          </cell>
          <cell r="R901">
            <v>0</v>
          </cell>
          <cell r="S901">
            <v>0</v>
          </cell>
          <cell r="T901">
            <v>0</v>
          </cell>
          <cell r="U901">
            <v>43608</v>
          </cell>
          <cell r="V901" t="str">
            <v>OUI</v>
          </cell>
          <cell r="W901">
            <v>73257.36</v>
          </cell>
          <cell r="X901">
            <v>0</v>
          </cell>
          <cell r="Y901">
            <v>0</v>
          </cell>
          <cell r="Z901">
            <v>0</v>
          </cell>
          <cell r="AA901">
            <v>1.6799064391854706</v>
          </cell>
          <cell r="AE901">
            <v>0</v>
          </cell>
          <cell r="AF901">
            <v>0</v>
          </cell>
          <cell r="AG901">
            <v>0</v>
          </cell>
          <cell r="AH901">
            <v>1.6799064391854706</v>
          </cell>
          <cell r="AI901">
            <v>0</v>
          </cell>
          <cell r="AJ901">
            <v>0</v>
          </cell>
          <cell r="AK901">
            <v>0</v>
          </cell>
          <cell r="AL901">
            <v>1</v>
          </cell>
          <cell r="AM901">
            <v>0</v>
          </cell>
          <cell r="AN901">
            <v>0</v>
          </cell>
          <cell r="AO901">
            <v>0</v>
          </cell>
        </row>
        <row r="902">
          <cell r="D902" t="str">
            <v>FAE-22-00005</v>
          </cell>
          <cell r="E902" t="str">
            <v>005</v>
          </cell>
          <cell r="F902">
            <v>44571</v>
          </cell>
          <cell r="G902">
            <v>2022</v>
          </cell>
          <cell r="H902" t="str">
            <v>CE2200</v>
          </cell>
          <cell r="I902" t="str">
            <v>MAMUDOU BAH T/A TEDOUGNAL FARM</v>
          </cell>
          <cell r="J902" t="str">
            <v>USD</v>
          </cell>
          <cell r="K902">
            <v>320114.68919999996</v>
          </cell>
          <cell r="L902">
            <v>2.9159999999999999</v>
          </cell>
          <cell r="M902">
            <v>109778.7</v>
          </cell>
          <cell r="N902" t="str">
            <v>OUI</v>
          </cell>
          <cell r="O902" t="str">
            <v>Gambie</v>
          </cell>
          <cell r="P902">
            <v>44592</v>
          </cell>
          <cell r="Q902">
            <v>38400</v>
          </cell>
          <cell r="R902">
            <v>72140</v>
          </cell>
          <cell r="S902">
            <v>0</v>
          </cell>
          <cell r="T902">
            <v>0</v>
          </cell>
          <cell r="U902">
            <v>110540</v>
          </cell>
          <cell r="W902">
            <v>114747.82800000002</v>
          </cell>
          <cell r="X902">
            <v>205366.86119999998</v>
          </cell>
          <cell r="Y902">
            <v>0</v>
          </cell>
          <cell r="Z902">
            <v>0</v>
          </cell>
          <cell r="AA902">
            <v>2.9882246875000007</v>
          </cell>
          <cell r="AB902">
            <v>2.846782107014139</v>
          </cell>
          <cell r="AE902">
            <v>15927.449999999999</v>
          </cell>
          <cell r="AF902">
            <v>52693.824999999997</v>
          </cell>
          <cell r="AG902">
            <v>0.47669463542609009</v>
          </cell>
          <cell r="AH902">
            <v>2.5115300520739106</v>
          </cell>
          <cell r="AI902">
            <v>2.3700874715880489</v>
          </cell>
          <cell r="AL902">
            <v>1</v>
          </cell>
          <cell r="AM902" t="str">
            <v>30% S -70% F</v>
          </cell>
          <cell r="AN902">
            <v>0</v>
          </cell>
          <cell r="AO902">
            <v>0</v>
          </cell>
        </row>
        <row r="903">
          <cell r="D903" t="str">
            <v>FAE-22-00006</v>
          </cell>
          <cell r="E903" t="str">
            <v>006</v>
          </cell>
          <cell r="F903">
            <v>44572</v>
          </cell>
          <cell r="G903">
            <v>2022</v>
          </cell>
          <cell r="H903" t="str">
            <v>CE2001</v>
          </cell>
          <cell r="I903" t="str">
            <v>STE DE COMMERCE INTERNATIONAL</v>
          </cell>
          <cell r="J903" t="str">
            <v>TND</v>
          </cell>
          <cell r="K903">
            <v>46200</v>
          </cell>
          <cell r="L903">
            <v>1</v>
          </cell>
          <cell r="M903">
            <v>46200</v>
          </cell>
          <cell r="N903" t="str">
            <v>OUI</v>
          </cell>
          <cell r="O903" t="str">
            <v>Liberia</v>
          </cell>
          <cell r="P903">
            <v>44588</v>
          </cell>
          <cell r="Q903">
            <v>0</v>
          </cell>
          <cell r="R903">
            <v>20400</v>
          </cell>
          <cell r="S903">
            <v>0</v>
          </cell>
          <cell r="T903">
            <v>0</v>
          </cell>
          <cell r="U903">
            <v>20400</v>
          </cell>
          <cell r="W903">
            <v>0</v>
          </cell>
          <cell r="X903">
            <v>46200</v>
          </cell>
          <cell r="Y903">
            <v>0</v>
          </cell>
          <cell r="Z903">
            <v>0</v>
          </cell>
          <cell r="AB903">
            <v>2.2647058823529411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2.2647058823529411</v>
          </cell>
          <cell r="AJ903">
            <v>0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</row>
        <row r="904">
          <cell r="D904" t="str">
            <v>FAE-22-00007</v>
          </cell>
          <cell r="E904" t="str">
            <v>007</v>
          </cell>
          <cell r="F904">
            <v>44573</v>
          </cell>
          <cell r="G904">
            <v>2022</v>
          </cell>
          <cell r="H904" t="str">
            <v>CE2178</v>
          </cell>
          <cell r="I904" t="str">
            <v>ARCADIA</v>
          </cell>
          <cell r="J904" t="str">
            <v>TND</v>
          </cell>
          <cell r="K904">
            <v>61000</v>
          </cell>
          <cell r="L904">
            <v>1</v>
          </cell>
          <cell r="M904">
            <v>61000</v>
          </cell>
          <cell r="N904" t="str">
            <v>OUI</v>
          </cell>
          <cell r="O904" t="str">
            <v>Angleterre</v>
          </cell>
          <cell r="P904">
            <v>44585</v>
          </cell>
          <cell r="Q904">
            <v>0</v>
          </cell>
          <cell r="R904">
            <v>20000</v>
          </cell>
          <cell r="S904">
            <v>0</v>
          </cell>
          <cell r="T904">
            <v>0</v>
          </cell>
          <cell r="U904">
            <v>20000</v>
          </cell>
          <cell r="W904">
            <v>0</v>
          </cell>
          <cell r="X904">
            <v>61000</v>
          </cell>
          <cell r="Y904">
            <v>0</v>
          </cell>
          <cell r="Z904">
            <v>0</v>
          </cell>
          <cell r="AB904">
            <v>3.05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3.05</v>
          </cell>
          <cell r="AJ904">
            <v>0</v>
          </cell>
          <cell r="AK904">
            <v>0</v>
          </cell>
          <cell r="AL904">
            <v>0</v>
          </cell>
          <cell r="AM904">
            <v>1</v>
          </cell>
          <cell r="AN904">
            <v>0</v>
          </cell>
          <cell r="AO904">
            <v>0</v>
          </cell>
        </row>
        <row r="905">
          <cell r="D905" t="str">
            <v>FAE-22-00008</v>
          </cell>
          <cell r="E905" t="str">
            <v>008</v>
          </cell>
          <cell r="F905">
            <v>44574</v>
          </cell>
          <cell r="G905">
            <v>2022</v>
          </cell>
          <cell r="H905" t="str">
            <v>CE2168</v>
          </cell>
          <cell r="I905" t="str">
            <v>STE OMEGA TRADING</v>
          </cell>
          <cell r="J905" t="str">
            <v>TND</v>
          </cell>
          <cell r="K905">
            <v>501200</v>
          </cell>
          <cell r="L905">
            <v>1</v>
          </cell>
          <cell r="M905">
            <v>501200</v>
          </cell>
          <cell r="N905" t="str">
            <v>OUI</v>
          </cell>
          <cell r="O905" t="str">
            <v>Niger</v>
          </cell>
          <cell r="P905">
            <v>44590</v>
          </cell>
          <cell r="Q905">
            <v>0</v>
          </cell>
          <cell r="R905">
            <v>0</v>
          </cell>
          <cell r="S905">
            <v>280000</v>
          </cell>
          <cell r="T905">
            <v>0</v>
          </cell>
          <cell r="U905">
            <v>280000</v>
          </cell>
          <cell r="V905" t="str">
            <v>OUI</v>
          </cell>
          <cell r="W905">
            <v>0</v>
          </cell>
          <cell r="X905">
            <v>0</v>
          </cell>
          <cell r="Y905">
            <v>501200</v>
          </cell>
          <cell r="Z905">
            <v>0</v>
          </cell>
          <cell r="AC905">
            <v>1.79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1.79</v>
          </cell>
          <cell r="AK905">
            <v>0</v>
          </cell>
          <cell r="AL905">
            <v>0</v>
          </cell>
          <cell r="AM905">
            <v>0</v>
          </cell>
          <cell r="AN905" t="str">
            <v>10% S -90% F</v>
          </cell>
          <cell r="AO905">
            <v>0</v>
          </cell>
        </row>
        <row r="906">
          <cell r="D906" t="str">
            <v>FAE-22-00009</v>
          </cell>
          <cell r="E906" t="str">
            <v>009</v>
          </cell>
          <cell r="F906">
            <v>44574</v>
          </cell>
          <cell r="G906">
            <v>2022</v>
          </cell>
          <cell r="H906" t="str">
            <v>CE2168</v>
          </cell>
          <cell r="I906" t="str">
            <v>STE OMEGA TRADING</v>
          </cell>
          <cell r="J906" t="str">
            <v>TND</v>
          </cell>
          <cell r="K906">
            <v>501200</v>
          </cell>
          <cell r="L906">
            <v>1</v>
          </cell>
          <cell r="M906">
            <v>501200</v>
          </cell>
          <cell r="N906" t="str">
            <v>PART</v>
          </cell>
          <cell r="O906" t="str">
            <v>Niger</v>
          </cell>
          <cell r="P906" t="str">
            <v>31/01/2022 &amp; 01/02/2022</v>
          </cell>
          <cell r="Q906">
            <v>0</v>
          </cell>
          <cell r="R906">
            <v>0</v>
          </cell>
          <cell r="S906">
            <v>280000</v>
          </cell>
          <cell r="T906">
            <v>0</v>
          </cell>
          <cell r="U906">
            <v>280000</v>
          </cell>
          <cell r="V906" t="str">
            <v>OUI</v>
          </cell>
          <cell r="W906">
            <v>0</v>
          </cell>
          <cell r="X906">
            <v>0</v>
          </cell>
          <cell r="Y906">
            <v>501200</v>
          </cell>
          <cell r="Z906">
            <v>0</v>
          </cell>
          <cell r="AC906">
            <v>1.79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1.79</v>
          </cell>
          <cell r="AK906">
            <v>0</v>
          </cell>
          <cell r="AL906">
            <v>0</v>
          </cell>
          <cell r="AM906">
            <v>0</v>
          </cell>
          <cell r="AN906" t="str">
            <v>10% S -90% F</v>
          </cell>
          <cell r="AO906">
            <v>0</v>
          </cell>
        </row>
        <row r="907">
          <cell r="D907" t="str">
            <v>FAE-22-00010</v>
          </cell>
          <cell r="E907" t="str">
            <v>010</v>
          </cell>
          <cell r="F907">
            <v>44574</v>
          </cell>
          <cell r="G907">
            <v>2022</v>
          </cell>
          <cell r="H907" t="str">
            <v>CE2230</v>
          </cell>
          <cell r="I907" t="str">
            <v>AL JAWDA AL RAEDA</v>
          </cell>
          <cell r="J907" t="str">
            <v>USD</v>
          </cell>
          <cell r="K907">
            <v>494704.77</v>
          </cell>
          <cell r="L907">
            <v>2.8728500000000001</v>
          </cell>
          <cell r="M907">
            <v>172200</v>
          </cell>
          <cell r="N907" t="str">
            <v>OUI</v>
          </cell>
          <cell r="O907" t="str">
            <v>Libye</v>
          </cell>
          <cell r="P907">
            <v>44585</v>
          </cell>
          <cell r="Q907">
            <v>0</v>
          </cell>
          <cell r="R907">
            <v>147014.39999999999</v>
          </cell>
          <cell r="S907">
            <v>62985.599999999999</v>
          </cell>
          <cell r="T907">
            <v>0</v>
          </cell>
          <cell r="U907">
            <v>210000</v>
          </cell>
          <cell r="W907">
            <v>0</v>
          </cell>
          <cell r="X907">
            <v>346327.26161280001</v>
          </cell>
          <cell r="Y907">
            <v>148377.50838719998</v>
          </cell>
          <cell r="Z907">
            <v>0</v>
          </cell>
          <cell r="AB907">
            <v>2.355737</v>
          </cell>
          <cell r="AC907">
            <v>2.355737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2.355737</v>
          </cell>
          <cell r="AJ907">
            <v>2.355737</v>
          </cell>
          <cell r="AK907">
            <v>0</v>
          </cell>
          <cell r="AL907">
            <v>0</v>
          </cell>
          <cell r="AM907" t="str">
            <v>50% S -50% F</v>
          </cell>
          <cell r="AN907" t="str">
            <v>50% S -50% F</v>
          </cell>
          <cell r="AO907">
            <v>0</v>
          </cell>
        </row>
        <row r="908">
          <cell r="D908" t="str">
            <v>FAE-22-00011</v>
          </cell>
          <cell r="E908" t="str">
            <v>011</v>
          </cell>
          <cell r="F908">
            <v>44582</v>
          </cell>
          <cell r="G908">
            <v>2022</v>
          </cell>
          <cell r="H908" t="str">
            <v>CE2165</v>
          </cell>
          <cell r="I908" t="str">
            <v>ANGSTREM TRADING</v>
          </cell>
          <cell r="J908" t="str">
            <v>USD</v>
          </cell>
          <cell r="K908">
            <v>132568.1</v>
          </cell>
          <cell r="L908">
            <v>2.8944999999999999</v>
          </cell>
          <cell r="M908">
            <v>45800</v>
          </cell>
          <cell r="N908" t="str">
            <v>OUI</v>
          </cell>
          <cell r="O908" t="str">
            <v>Russie</v>
          </cell>
          <cell r="P908">
            <v>44594</v>
          </cell>
          <cell r="Q908">
            <v>40000</v>
          </cell>
          <cell r="R908">
            <v>0</v>
          </cell>
          <cell r="S908">
            <v>0</v>
          </cell>
          <cell r="T908">
            <v>0</v>
          </cell>
          <cell r="U908">
            <v>40000</v>
          </cell>
          <cell r="W908">
            <v>132568.1</v>
          </cell>
          <cell r="X908">
            <v>0</v>
          </cell>
          <cell r="Y908">
            <v>0</v>
          </cell>
          <cell r="Z908">
            <v>0</v>
          </cell>
          <cell r="AA908">
            <v>3.3142024999999999</v>
          </cell>
          <cell r="AE908">
            <v>1234.8000000000002</v>
          </cell>
          <cell r="AF908">
            <v>8310.1</v>
          </cell>
          <cell r="AG908">
            <v>0.20775250000000001</v>
          </cell>
          <cell r="AH908">
            <v>3.1064499999999997</v>
          </cell>
          <cell r="AL908">
            <v>1</v>
          </cell>
          <cell r="AM908">
            <v>0</v>
          </cell>
          <cell r="AN908">
            <v>0</v>
          </cell>
          <cell r="AO908">
            <v>0</v>
          </cell>
        </row>
        <row r="909">
          <cell r="D909" t="str">
            <v>FAE-22-00012</v>
          </cell>
          <cell r="E909" t="str">
            <v>012</v>
          </cell>
          <cell r="F909">
            <v>44582</v>
          </cell>
          <cell r="G909">
            <v>2022</v>
          </cell>
          <cell r="H909" t="str">
            <v>CE2154</v>
          </cell>
          <cell r="I909" t="str">
            <v>SODIFRAM SAS</v>
          </cell>
          <cell r="J909" t="str">
            <v>EUR</v>
          </cell>
          <cell r="K909">
            <v>95348.778967999999</v>
          </cell>
          <cell r="L909">
            <v>3.2827000000000002</v>
          </cell>
          <cell r="M909">
            <v>29045.84</v>
          </cell>
          <cell r="N909" t="str">
            <v>OUI</v>
          </cell>
          <cell r="O909" t="str">
            <v>Mayotte</v>
          </cell>
          <cell r="P909">
            <v>44606</v>
          </cell>
          <cell r="Q909">
            <v>0</v>
          </cell>
          <cell r="R909">
            <v>25344</v>
          </cell>
          <cell r="S909">
            <v>1992</v>
          </cell>
          <cell r="T909">
            <v>0</v>
          </cell>
          <cell r="U909">
            <v>27336</v>
          </cell>
          <cell r="W909">
            <v>0</v>
          </cell>
          <cell r="X909">
            <v>88400.623871999996</v>
          </cell>
          <cell r="Y909">
            <v>6948.1550959999995</v>
          </cell>
          <cell r="Z909">
            <v>0</v>
          </cell>
          <cell r="AB909">
            <v>3.4880296666666664</v>
          </cell>
          <cell r="AC909">
            <v>3.4880296666666664</v>
          </cell>
          <cell r="AE909">
            <v>3912.1109999999994</v>
          </cell>
          <cell r="AF909">
            <v>13020.504999999999</v>
          </cell>
          <cell r="AG909">
            <v>0.47631346941761776</v>
          </cell>
          <cell r="AI909">
            <v>3.0117161972490485</v>
          </cell>
          <cell r="AJ909">
            <v>3.0117161972490485</v>
          </cell>
          <cell r="AL909">
            <v>0</v>
          </cell>
          <cell r="AM909">
            <v>1</v>
          </cell>
          <cell r="AN909">
            <v>1</v>
          </cell>
          <cell r="AO909">
            <v>0</v>
          </cell>
        </row>
        <row r="910">
          <cell r="D910" t="str">
            <v>FAE-22-00013</v>
          </cell>
          <cell r="E910" t="str">
            <v>013</v>
          </cell>
          <cell r="F910">
            <v>44582</v>
          </cell>
          <cell r="G910">
            <v>2022</v>
          </cell>
          <cell r="H910" t="str">
            <v>CE2137</v>
          </cell>
          <cell r="I910" t="str">
            <v>TUNISIAN AFRICAN BUSINESS</v>
          </cell>
          <cell r="J910" t="str">
            <v>TND</v>
          </cell>
          <cell r="K910">
            <v>219520</v>
          </cell>
          <cell r="L910">
            <v>1</v>
          </cell>
          <cell r="M910">
            <v>219520</v>
          </cell>
          <cell r="N910" t="str">
            <v>OUI</v>
          </cell>
          <cell r="O910" t="str">
            <v>Gabon</v>
          </cell>
          <cell r="P910">
            <v>44617</v>
          </cell>
          <cell r="Q910">
            <v>0</v>
          </cell>
          <cell r="R910">
            <v>0</v>
          </cell>
          <cell r="S910">
            <v>112000</v>
          </cell>
          <cell r="T910">
            <v>0</v>
          </cell>
          <cell r="U910">
            <v>112000</v>
          </cell>
          <cell r="V910" t="str">
            <v>OUI</v>
          </cell>
          <cell r="W910">
            <v>0</v>
          </cell>
          <cell r="X910">
            <v>0</v>
          </cell>
          <cell r="Y910">
            <v>219519.49</v>
          </cell>
          <cell r="Z910">
            <v>0</v>
          </cell>
          <cell r="AC910">
            <v>1.9599954464285714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1.9599954464285714</v>
          </cell>
          <cell r="AK910">
            <v>0</v>
          </cell>
          <cell r="AL910">
            <v>0</v>
          </cell>
          <cell r="AM910">
            <v>0</v>
          </cell>
          <cell r="AN910" t="str">
            <v>10% S -90% F</v>
          </cell>
          <cell r="AO910">
            <v>0</v>
          </cell>
        </row>
        <row r="911">
          <cell r="D911" t="str">
            <v>FAE-22-00014</v>
          </cell>
          <cell r="E911" t="str">
            <v>014</v>
          </cell>
          <cell r="F911">
            <v>44585</v>
          </cell>
          <cell r="G911">
            <v>2022</v>
          </cell>
          <cell r="H911" t="str">
            <v>CE2137</v>
          </cell>
          <cell r="I911" t="str">
            <v>TUNISIAN AFRICAN BUSINESS</v>
          </cell>
          <cell r="J911" t="str">
            <v>TND</v>
          </cell>
          <cell r="K911">
            <v>201373.2</v>
          </cell>
          <cell r="L911">
            <v>1</v>
          </cell>
          <cell r="M911">
            <v>201373.2</v>
          </cell>
          <cell r="N911" t="str">
            <v>OUI</v>
          </cell>
          <cell r="O911" t="str">
            <v>Senegal</v>
          </cell>
          <cell r="P911">
            <v>44593</v>
          </cell>
          <cell r="Q911">
            <v>0</v>
          </cell>
          <cell r="R911">
            <v>110040</v>
          </cell>
          <cell r="S911">
            <v>0</v>
          </cell>
          <cell r="T911">
            <v>0</v>
          </cell>
          <cell r="U911">
            <v>110040</v>
          </cell>
          <cell r="V911" t="str">
            <v>OUI</v>
          </cell>
          <cell r="W911">
            <v>0</v>
          </cell>
          <cell r="X911">
            <v>201373.2</v>
          </cell>
          <cell r="Y911">
            <v>0</v>
          </cell>
          <cell r="Z911">
            <v>0</v>
          </cell>
          <cell r="AB911">
            <v>1.83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1.83</v>
          </cell>
          <cell r="AJ911">
            <v>0</v>
          </cell>
          <cell r="AK911">
            <v>0</v>
          </cell>
          <cell r="AL911">
            <v>0</v>
          </cell>
          <cell r="AM911" t="str">
            <v>10% S -90% F</v>
          </cell>
          <cell r="AN911">
            <v>0</v>
          </cell>
          <cell r="AO911">
            <v>0</v>
          </cell>
        </row>
        <row r="912">
          <cell r="D912" t="str">
            <v>FAE-22-00015</v>
          </cell>
          <cell r="E912" t="str">
            <v>015</v>
          </cell>
          <cell r="F912">
            <v>44585</v>
          </cell>
          <cell r="G912">
            <v>2022</v>
          </cell>
          <cell r="H912" t="str">
            <v>CE2137</v>
          </cell>
          <cell r="I912" t="str">
            <v>TUNISIAN AFRICAN BUSINESS</v>
          </cell>
          <cell r="J912" t="str">
            <v>TND</v>
          </cell>
          <cell r="K912">
            <v>102480</v>
          </cell>
          <cell r="L912">
            <v>1</v>
          </cell>
          <cell r="M912">
            <v>102480</v>
          </cell>
          <cell r="N912" t="str">
            <v>OUI</v>
          </cell>
          <cell r="O912" t="str">
            <v>Gabon</v>
          </cell>
          <cell r="P912">
            <v>44602</v>
          </cell>
          <cell r="Q912">
            <v>0</v>
          </cell>
          <cell r="R912">
            <v>0</v>
          </cell>
          <cell r="S912">
            <v>56000</v>
          </cell>
          <cell r="T912">
            <v>0</v>
          </cell>
          <cell r="U912">
            <v>56000</v>
          </cell>
          <cell r="V912" t="str">
            <v>OUI</v>
          </cell>
          <cell r="W912">
            <v>0</v>
          </cell>
          <cell r="X912">
            <v>0</v>
          </cell>
          <cell r="Y912">
            <v>102480</v>
          </cell>
          <cell r="Z912">
            <v>0</v>
          </cell>
          <cell r="AC912">
            <v>1.83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1.83</v>
          </cell>
          <cell r="AK912">
            <v>0</v>
          </cell>
          <cell r="AL912">
            <v>0</v>
          </cell>
          <cell r="AM912">
            <v>0</v>
          </cell>
          <cell r="AN912" t="str">
            <v>10% S -90% F</v>
          </cell>
          <cell r="AO912">
            <v>0</v>
          </cell>
        </row>
        <row r="913">
          <cell r="D913" t="str">
            <v>FAE-22-00016</v>
          </cell>
          <cell r="E913" t="str">
            <v>016</v>
          </cell>
          <cell r="F913">
            <v>44585</v>
          </cell>
          <cell r="G913">
            <v>2022</v>
          </cell>
          <cell r="H913" t="str">
            <v>CE2053</v>
          </cell>
          <cell r="I913" t="str">
            <v>ETS KASSO IMPORT EXPORT</v>
          </cell>
          <cell r="J913" t="str">
            <v>EUR</v>
          </cell>
          <cell r="K913">
            <v>204165.68400000001</v>
          </cell>
          <cell r="L913">
            <v>3.25935</v>
          </cell>
          <cell r="M913">
            <v>62640</v>
          </cell>
          <cell r="N913" t="str">
            <v>OUI</v>
          </cell>
          <cell r="O913" t="str">
            <v>Niger</v>
          </cell>
          <cell r="P913">
            <v>44589</v>
          </cell>
          <cell r="Q913">
            <v>0</v>
          </cell>
          <cell r="R913">
            <v>0</v>
          </cell>
          <cell r="S913">
            <v>108000</v>
          </cell>
          <cell r="T913">
            <v>0</v>
          </cell>
          <cell r="U913">
            <v>108000</v>
          </cell>
          <cell r="W913">
            <v>0</v>
          </cell>
          <cell r="X913">
            <v>0</v>
          </cell>
          <cell r="Y913">
            <v>204165.68399999998</v>
          </cell>
          <cell r="Z913">
            <v>0</v>
          </cell>
          <cell r="AC913">
            <v>1.8904229999999997</v>
          </cell>
          <cell r="AE913">
            <v>10366.950999999999</v>
          </cell>
          <cell r="AF913">
            <v>34260.029000000002</v>
          </cell>
          <cell r="AG913">
            <v>0.31722249074074077</v>
          </cell>
          <cell r="AJ913">
            <v>1.5732005092592589</v>
          </cell>
          <cell r="AL913">
            <v>0</v>
          </cell>
          <cell r="AM913">
            <v>0</v>
          </cell>
          <cell r="AN913" t="str">
            <v>10% S -90% F</v>
          </cell>
          <cell r="AO913">
            <v>0</v>
          </cell>
        </row>
        <row r="914">
          <cell r="D914" t="str">
            <v>FAE-22-00017</v>
          </cell>
          <cell r="E914" t="str">
            <v>017</v>
          </cell>
          <cell r="F914">
            <v>44585</v>
          </cell>
          <cell r="G914">
            <v>2022</v>
          </cell>
          <cell r="H914" t="str">
            <v>CE2053</v>
          </cell>
          <cell r="I914" t="str">
            <v>ETS KASSO IMPORT EXPORT</v>
          </cell>
          <cell r="J914" t="str">
            <v>EUR</v>
          </cell>
          <cell r="K914">
            <v>204165.68400000001</v>
          </cell>
          <cell r="L914">
            <v>3.25935</v>
          </cell>
          <cell r="M914">
            <v>62640</v>
          </cell>
          <cell r="N914" t="str">
            <v>OUI</v>
          </cell>
          <cell r="O914" t="str">
            <v>Niger</v>
          </cell>
          <cell r="P914">
            <v>44590</v>
          </cell>
          <cell r="Q914">
            <v>0</v>
          </cell>
          <cell r="R914">
            <v>0</v>
          </cell>
          <cell r="S914">
            <v>108000</v>
          </cell>
          <cell r="T914">
            <v>0</v>
          </cell>
          <cell r="U914">
            <v>108000</v>
          </cell>
          <cell r="W914">
            <v>0</v>
          </cell>
          <cell r="X914">
            <v>0</v>
          </cell>
          <cell r="Y914">
            <v>204165.68399999998</v>
          </cell>
          <cell r="Z914">
            <v>0</v>
          </cell>
          <cell r="AC914">
            <v>1.8904229999999997</v>
          </cell>
          <cell r="AE914">
            <v>10366.950999999999</v>
          </cell>
          <cell r="AF914">
            <v>34260.029000000002</v>
          </cell>
          <cell r="AG914">
            <v>0.31722249074074077</v>
          </cell>
          <cell r="AJ914">
            <v>1.5732005092592589</v>
          </cell>
          <cell r="AL914">
            <v>0</v>
          </cell>
          <cell r="AM914">
            <v>0</v>
          </cell>
          <cell r="AN914" t="str">
            <v>10% S -90% F</v>
          </cell>
          <cell r="AO914">
            <v>0</v>
          </cell>
        </row>
        <row r="915">
          <cell r="D915" t="str">
            <v>FAE-22-00018</v>
          </cell>
          <cell r="E915" t="str">
            <v>018</v>
          </cell>
          <cell r="F915">
            <v>44585</v>
          </cell>
          <cell r="G915">
            <v>2022</v>
          </cell>
          <cell r="H915" t="str">
            <v>CE2053</v>
          </cell>
          <cell r="I915" t="str">
            <v>ETS KASSO IMPORT EXPORT</v>
          </cell>
          <cell r="J915" t="str">
            <v>EUR</v>
          </cell>
          <cell r="K915">
            <v>203335.70400000003</v>
          </cell>
          <cell r="L915">
            <v>3.2461000000000002</v>
          </cell>
          <cell r="M915">
            <v>62640</v>
          </cell>
          <cell r="N915" t="str">
            <v>OUI</v>
          </cell>
          <cell r="O915" t="str">
            <v>Niger</v>
          </cell>
          <cell r="P915">
            <v>44590</v>
          </cell>
          <cell r="Q915">
            <v>0</v>
          </cell>
          <cell r="R915">
            <v>0</v>
          </cell>
          <cell r="S915">
            <v>108000</v>
          </cell>
          <cell r="T915">
            <v>0</v>
          </cell>
          <cell r="U915">
            <v>108000</v>
          </cell>
          <cell r="W915">
            <v>0</v>
          </cell>
          <cell r="X915">
            <v>0</v>
          </cell>
          <cell r="Y915">
            <v>203335.704</v>
          </cell>
          <cell r="Z915">
            <v>0</v>
          </cell>
          <cell r="AC915">
            <v>1.882738</v>
          </cell>
          <cell r="AE915">
            <v>10366.950999999999</v>
          </cell>
          <cell r="AF915">
            <v>34260.029000000002</v>
          </cell>
          <cell r="AG915">
            <v>0.31722249074074077</v>
          </cell>
          <cell r="AJ915">
            <v>1.5655155092592592</v>
          </cell>
          <cell r="AL915">
            <v>0</v>
          </cell>
          <cell r="AM915">
            <v>0</v>
          </cell>
          <cell r="AN915" t="str">
            <v>10% S -90% F</v>
          </cell>
          <cell r="AO915">
            <v>0</v>
          </cell>
        </row>
        <row r="916">
          <cell r="D916" t="str">
            <v>FAE-22-00019</v>
          </cell>
          <cell r="E916" t="str">
            <v>019</v>
          </cell>
          <cell r="F916">
            <v>44585</v>
          </cell>
          <cell r="G916">
            <v>2022</v>
          </cell>
          <cell r="H916" t="str">
            <v>CE2053</v>
          </cell>
          <cell r="I916" t="str">
            <v>ETS KASSO IMPORT EXPORT</v>
          </cell>
          <cell r="J916" t="str">
            <v>EUR</v>
          </cell>
          <cell r="K916">
            <v>203335.70400000003</v>
          </cell>
          <cell r="L916">
            <v>3.2461000000000002</v>
          </cell>
          <cell r="M916">
            <v>62640</v>
          </cell>
          <cell r="N916" t="str">
            <v>OUI</v>
          </cell>
          <cell r="O916" t="str">
            <v>Niger</v>
          </cell>
          <cell r="P916">
            <v>44592</v>
          </cell>
          <cell r="Q916">
            <v>0</v>
          </cell>
          <cell r="R916">
            <v>0</v>
          </cell>
          <cell r="S916">
            <v>108000</v>
          </cell>
          <cell r="T916">
            <v>0</v>
          </cell>
          <cell r="U916">
            <v>108000</v>
          </cell>
          <cell r="W916">
            <v>0</v>
          </cell>
          <cell r="X916">
            <v>0</v>
          </cell>
          <cell r="Y916">
            <v>203335.704</v>
          </cell>
          <cell r="Z916">
            <v>0</v>
          </cell>
          <cell r="AC916">
            <v>1.882738</v>
          </cell>
          <cell r="AE916">
            <v>10366.950999999999</v>
          </cell>
          <cell r="AF916">
            <v>34260.029000000002</v>
          </cell>
          <cell r="AG916">
            <v>0.31722249074074077</v>
          </cell>
          <cell r="AJ916">
            <v>1.5655155092592592</v>
          </cell>
          <cell r="AL916">
            <v>0</v>
          </cell>
          <cell r="AM916">
            <v>0</v>
          </cell>
          <cell r="AN916" t="str">
            <v>10% S -90% F</v>
          </cell>
          <cell r="AO916">
            <v>0</v>
          </cell>
        </row>
        <row r="917">
          <cell r="D917" t="str">
            <v>FAE-22-00020</v>
          </cell>
          <cell r="E917" t="str">
            <v>020</v>
          </cell>
          <cell r="F917">
            <v>44586</v>
          </cell>
          <cell r="G917">
            <v>2022</v>
          </cell>
          <cell r="H917" t="str">
            <v>CE2260</v>
          </cell>
          <cell r="I917" t="str">
            <v>JANNET AL KHAYRAT</v>
          </cell>
          <cell r="J917" t="str">
            <v>USD</v>
          </cell>
          <cell r="K917">
            <v>1081672.7039999999</v>
          </cell>
          <cell r="L917">
            <v>2.9159999999999999</v>
          </cell>
          <cell r="M917">
            <v>370944</v>
          </cell>
          <cell r="N917" t="str">
            <v>OUI</v>
          </cell>
          <cell r="O917" t="str">
            <v>Libye</v>
          </cell>
          <cell r="P917">
            <v>44592</v>
          </cell>
          <cell r="Q917">
            <v>0</v>
          </cell>
          <cell r="R917">
            <v>360192</v>
          </cell>
          <cell r="S917">
            <v>100608</v>
          </cell>
          <cell r="T917">
            <v>0</v>
          </cell>
          <cell r="U917">
            <v>460800</v>
          </cell>
          <cell r="W917">
            <v>0</v>
          </cell>
          <cell r="X917">
            <v>845507.49696000025</v>
          </cell>
          <cell r="Y917">
            <v>236165.20704000004</v>
          </cell>
          <cell r="Z917">
            <v>0</v>
          </cell>
          <cell r="AB917">
            <v>2.3473800000000007</v>
          </cell>
          <cell r="AC917">
            <v>2.3473800000000002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2.3473800000000007</v>
          </cell>
          <cell r="AJ917">
            <v>2.3473800000000002</v>
          </cell>
          <cell r="AK917">
            <v>0</v>
          </cell>
          <cell r="AL917">
            <v>0</v>
          </cell>
          <cell r="AM917" t="str">
            <v>50% S -50% F</v>
          </cell>
          <cell r="AN917" t="str">
            <v>50% S -50% F</v>
          </cell>
          <cell r="AO917">
            <v>0</v>
          </cell>
        </row>
        <row r="918">
          <cell r="D918" t="str">
            <v>FAE-22-00021</v>
          </cell>
          <cell r="E918" t="str">
            <v>021</v>
          </cell>
          <cell r="F918">
            <v>44586</v>
          </cell>
          <cell r="G918">
            <v>2022</v>
          </cell>
          <cell r="H918" t="str">
            <v>CE2178</v>
          </cell>
          <cell r="I918" t="str">
            <v>ARCADIA</v>
          </cell>
          <cell r="J918" t="str">
            <v>TND</v>
          </cell>
          <cell r="K918">
            <v>61000</v>
          </cell>
          <cell r="L918">
            <v>1</v>
          </cell>
          <cell r="M918">
            <v>61000</v>
          </cell>
          <cell r="N918" t="str">
            <v>OUI</v>
          </cell>
          <cell r="O918" t="str">
            <v>Angleterre</v>
          </cell>
          <cell r="P918">
            <v>44601</v>
          </cell>
          <cell r="Q918">
            <v>0</v>
          </cell>
          <cell r="R918">
            <v>20000</v>
          </cell>
          <cell r="S918">
            <v>0</v>
          </cell>
          <cell r="T918">
            <v>0</v>
          </cell>
          <cell r="U918">
            <v>20000</v>
          </cell>
          <cell r="W918">
            <v>0</v>
          </cell>
          <cell r="X918">
            <v>61000</v>
          </cell>
          <cell r="Y918">
            <v>0</v>
          </cell>
          <cell r="Z918">
            <v>0</v>
          </cell>
          <cell r="AB918">
            <v>3.05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3.05</v>
          </cell>
          <cell r="AJ918">
            <v>0</v>
          </cell>
          <cell r="AK918">
            <v>0</v>
          </cell>
          <cell r="AL918">
            <v>0</v>
          </cell>
          <cell r="AM918">
            <v>1</v>
          </cell>
          <cell r="AN918">
            <v>0</v>
          </cell>
          <cell r="AO918">
            <v>0</v>
          </cell>
        </row>
        <row r="919">
          <cell r="D919" t="str">
            <v>FAE-22-00022</v>
          </cell>
          <cell r="E919" t="str">
            <v>022</v>
          </cell>
          <cell r="F919">
            <v>44595</v>
          </cell>
          <cell r="G919">
            <v>2022</v>
          </cell>
          <cell r="H919" t="str">
            <v>CE2122</v>
          </cell>
          <cell r="I919" t="str">
            <v>STE OMRANE SAS</v>
          </cell>
          <cell r="J919" t="str">
            <v>EUR</v>
          </cell>
          <cell r="K919">
            <v>84142.862895000013</v>
          </cell>
          <cell r="L919">
            <v>3.2482500000000001</v>
          </cell>
          <cell r="M919">
            <v>25904.06</v>
          </cell>
          <cell r="N919" t="str">
            <v>OUI</v>
          </cell>
          <cell r="O919" t="str">
            <v>France</v>
          </cell>
          <cell r="P919">
            <v>44635</v>
          </cell>
          <cell r="Q919">
            <v>0</v>
          </cell>
          <cell r="R919">
            <v>18164</v>
          </cell>
          <cell r="S919">
            <v>4560</v>
          </cell>
          <cell r="T919">
            <v>2950</v>
          </cell>
          <cell r="U919">
            <v>25674</v>
          </cell>
          <cell r="W919">
            <v>0</v>
          </cell>
          <cell r="X919">
            <v>56572.041720000001</v>
          </cell>
          <cell r="Y919">
            <v>13923.298799999999</v>
          </cell>
          <cell r="Z919">
            <v>13647.522375</v>
          </cell>
          <cell r="AB919">
            <v>3.114514518828452</v>
          </cell>
          <cell r="AC919">
            <v>3.0533549999999998</v>
          </cell>
          <cell r="AD919">
            <v>4.626278771186441</v>
          </cell>
          <cell r="AE919">
            <v>0</v>
          </cell>
          <cell r="AF919">
            <v>0</v>
          </cell>
          <cell r="AG919">
            <v>0</v>
          </cell>
          <cell r="AI919">
            <v>3.114514518828452</v>
          </cell>
          <cell r="AJ919">
            <v>3.0533549999999998</v>
          </cell>
          <cell r="AK919">
            <v>4.626278771186441</v>
          </cell>
          <cell r="AL919">
            <v>0</v>
          </cell>
          <cell r="AM919">
            <v>1</v>
          </cell>
          <cell r="AN919">
            <v>1</v>
          </cell>
          <cell r="AO919">
            <v>1</v>
          </cell>
        </row>
        <row r="920">
          <cell r="D920" t="str">
            <v>FAE-22-00023</v>
          </cell>
          <cell r="E920" t="str">
            <v>023</v>
          </cell>
          <cell r="F920">
            <v>44595</v>
          </cell>
          <cell r="G920">
            <v>2022</v>
          </cell>
          <cell r="H920" t="str">
            <v>CE2208</v>
          </cell>
          <cell r="I920" t="str">
            <v>STE MIDCOM INTERNATIONAL</v>
          </cell>
          <cell r="J920" t="str">
            <v>TND</v>
          </cell>
          <cell r="K920">
            <v>124640</v>
          </cell>
          <cell r="L920">
            <v>1</v>
          </cell>
          <cell r="M920">
            <v>124640</v>
          </cell>
          <cell r="N920" t="str">
            <v>OUI</v>
          </cell>
          <cell r="O920" t="str">
            <v>Russie</v>
          </cell>
          <cell r="P920">
            <v>44600</v>
          </cell>
          <cell r="Q920">
            <v>0</v>
          </cell>
          <cell r="R920">
            <v>41000</v>
          </cell>
          <cell r="S920">
            <v>0</v>
          </cell>
          <cell r="T920">
            <v>0</v>
          </cell>
          <cell r="U920">
            <v>41000</v>
          </cell>
          <cell r="V920" t="str">
            <v>OUI</v>
          </cell>
          <cell r="W920">
            <v>0</v>
          </cell>
          <cell r="X920">
            <v>124640</v>
          </cell>
          <cell r="Y920">
            <v>0</v>
          </cell>
          <cell r="Z920">
            <v>0</v>
          </cell>
          <cell r="AB920">
            <v>3.04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3.04</v>
          </cell>
          <cell r="AJ920">
            <v>0</v>
          </cell>
          <cell r="AK920">
            <v>0</v>
          </cell>
          <cell r="AL920">
            <v>0</v>
          </cell>
          <cell r="AM920">
            <v>1</v>
          </cell>
          <cell r="AN920">
            <v>0</v>
          </cell>
          <cell r="AO920">
            <v>0</v>
          </cell>
        </row>
        <row r="921">
          <cell r="D921" t="str">
            <v>FAE-22-00024</v>
          </cell>
          <cell r="E921" t="str">
            <v>024</v>
          </cell>
          <cell r="F921">
            <v>44597</v>
          </cell>
          <cell r="G921">
            <v>2022</v>
          </cell>
          <cell r="H921" t="str">
            <v>CE2178</v>
          </cell>
          <cell r="I921" t="str">
            <v>ARCADIA</v>
          </cell>
          <cell r="J921" t="str">
            <v>TND</v>
          </cell>
          <cell r="K921">
            <v>12394.2</v>
          </cell>
          <cell r="L921">
            <v>1</v>
          </cell>
          <cell r="M921">
            <v>12394.2</v>
          </cell>
          <cell r="N921" t="str">
            <v>OUI</v>
          </cell>
          <cell r="O921" t="str">
            <v>USA</v>
          </cell>
          <cell r="P921">
            <v>44609</v>
          </cell>
          <cell r="Q921">
            <v>0</v>
          </cell>
          <cell r="R921">
            <v>3814</v>
          </cell>
          <cell r="S921">
            <v>0</v>
          </cell>
          <cell r="T921">
            <v>0</v>
          </cell>
          <cell r="U921">
            <v>3814</v>
          </cell>
          <cell r="W921">
            <v>0</v>
          </cell>
          <cell r="X921">
            <v>12394.2</v>
          </cell>
          <cell r="Y921">
            <v>0</v>
          </cell>
          <cell r="Z921">
            <v>0</v>
          </cell>
          <cell r="AB921">
            <v>3.2496591504981649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3.2496591504981649</v>
          </cell>
          <cell r="AJ921">
            <v>0</v>
          </cell>
          <cell r="AK921">
            <v>0</v>
          </cell>
          <cell r="AL921">
            <v>0</v>
          </cell>
          <cell r="AM921">
            <v>1</v>
          </cell>
          <cell r="AN921">
            <v>0</v>
          </cell>
          <cell r="AO921">
            <v>0</v>
          </cell>
        </row>
        <row r="922">
          <cell r="D922" t="str">
            <v>FAE-22-00025</v>
          </cell>
          <cell r="E922" t="str">
            <v>025</v>
          </cell>
          <cell r="F922">
            <v>44600</v>
          </cell>
          <cell r="G922">
            <v>2022</v>
          </cell>
          <cell r="H922" t="str">
            <v>CE2017</v>
          </cell>
          <cell r="I922" t="str">
            <v>SAHEL INTERNATIONAL TRADE</v>
          </cell>
          <cell r="J922" t="str">
            <v>TND</v>
          </cell>
          <cell r="K922">
            <v>77328</v>
          </cell>
          <cell r="L922">
            <v>1</v>
          </cell>
          <cell r="M922">
            <v>77328</v>
          </cell>
          <cell r="N922" t="str">
            <v>OUI</v>
          </cell>
          <cell r="O922" t="str">
            <v>Togo</v>
          </cell>
          <cell r="P922">
            <v>44606</v>
          </cell>
          <cell r="Q922">
            <v>43200</v>
          </cell>
          <cell r="R922">
            <v>0</v>
          </cell>
          <cell r="S922">
            <v>0</v>
          </cell>
          <cell r="T922">
            <v>0</v>
          </cell>
          <cell r="U922">
            <v>43200</v>
          </cell>
          <cell r="V922" t="str">
            <v>OUI</v>
          </cell>
          <cell r="W922">
            <v>77328</v>
          </cell>
          <cell r="X922">
            <v>0</v>
          </cell>
          <cell r="Y922">
            <v>0</v>
          </cell>
          <cell r="Z922">
            <v>0</v>
          </cell>
          <cell r="AA922">
            <v>1.79</v>
          </cell>
          <cell r="AE922">
            <v>0</v>
          </cell>
          <cell r="AF922">
            <v>0</v>
          </cell>
          <cell r="AG922">
            <v>0</v>
          </cell>
          <cell r="AH922">
            <v>1.79</v>
          </cell>
          <cell r="AI922">
            <v>0</v>
          </cell>
          <cell r="AJ922">
            <v>0</v>
          </cell>
          <cell r="AK922">
            <v>0</v>
          </cell>
          <cell r="AL922" t="str">
            <v>50% S -50% F</v>
          </cell>
          <cell r="AM922">
            <v>0</v>
          </cell>
          <cell r="AN922">
            <v>0</v>
          </cell>
          <cell r="AO922">
            <v>0</v>
          </cell>
        </row>
        <row r="923">
          <cell r="D923" t="str">
            <v>FAE-22-00026</v>
          </cell>
          <cell r="E923" t="str">
            <v>026</v>
          </cell>
          <cell r="F923">
            <v>44602</v>
          </cell>
          <cell r="G923">
            <v>2022</v>
          </cell>
          <cell r="H923" t="str">
            <v>CE2165</v>
          </cell>
          <cell r="I923" t="str">
            <v>ANGSTREM TRADING</v>
          </cell>
          <cell r="J923" t="str">
            <v>USD</v>
          </cell>
          <cell r="K923">
            <v>131874.23000000001</v>
          </cell>
          <cell r="L923">
            <v>2.8793500000000001</v>
          </cell>
          <cell r="M923">
            <v>45800</v>
          </cell>
          <cell r="N923" t="str">
            <v>OUI</v>
          </cell>
          <cell r="O923" t="str">
            <v>Russie</v>
          </cell>
          <cell r="P923">
            <v>44608</v>
          </cell>
          <cell r="Q923">
            <v>40000</v>
          </cell>
          <cell r="R923">
            <v>0</v>
          </cell>
          <cell r="S923">
            <v>0</v>
          </cell>
          <cell r="T923">
            <v>0</v>
          </cell>
          <cell r="U923">
            <v>40000</v>
          </cell>
          <cell r="W923">
            <v>131874.23000000001</v>
          </cell>
          <cell r="X923">
            <v>0</v>
          </cell>
          <cell r="Y923">
            <v>0</v>
          </cell>
          <cell r="Z923">
            <v>0</v>
          </cell>
          <cell r="AA923">
            <v>3.2968557500000002</v>
          </cell>
          <cell r="AE923">
            <v>994.73400000000004</v>
          </cell>
          <cell r="AF923">
            <v>8023.07</v>
          </cell>
          <cell r="AG923">
            <v>0.20057675</v>
          </cell>
          <cell r="AH923">
            <v>3.096279</v>
          </cell>
          <cell r="AL923">
            <v>1</v>
          </cell>
          <cell r="AM923">
            <v>0</v>
          </cell>
          <cell r="AN923">
            <v>0</v>
          </cell>
          <cell r="AO923">
            <v>0</v>
          </cell>
        </row>
        <row r="924">
          <cell r="D924" t="str">
            <v>FAE-22-00027</v>
          </cell>
          <cell r="E924" t="str">
            <v>027</v>
          </cell>
          <cell r="F924">
            <v>44602</v>
          </cell>
          <cell r="G924">
            <v>2022</v>
          </cell>
          <cell r="H924" t="str">
            <v>CE2122</v>
          </cell>
          <cell r="I924" t="str">
            <v>STE OMRANE SAS</v>
          </cell>
          <cell r="J924" t="str">
            <v>EUR</v>
          </cell>
          <cell r="K924">
            <v>83305.816200000001</v>
          </cell>
          <cell r="L924">
            <v>3.2485499999999998</v>
          </cell>
          <cell r="M924">
            <v>25644</v>
          </cell>
          <cell r="N924" t="str">
            <v>OUI</v>
          </cell>
          <cell r="O924" t="str">
            <v>France</v>
          </cell>
          <cell r="P924">
            <v>44677</v>
          </cell>
          <cell r="Q924">
            <v>9444</v>
          </cell>
          <cell r="R924">
            <v>14016</v>
          </cell>
          <cell r="S924">
            <v>0</v>
          </cell>
          <cell r="T924">
            <v>0</v>
          </cell>
          <cell r="U924">
            <v>23460</v>
          </cell>
          <cell r="V924" t="e">
            <v>#N/A</v>
          </cell>
          <cell r="W924">
            <v>0</v>
          </cell>
          <cell r="X924">
            <v>42438.017663999999</v>
          </cell>
          <cell r="Y924">
            <v>33133.650696000004</v>
          </cell>
          <cell r="Z924">
            <v>7734.1478400000015</v>
          </cell>
          <cell r="AA924">
            <v>0</v>
          </cell>
          <cell r="AB924">
            <v>3.0278266027397258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3.0278266027397258</v>
          </cell>
          <cell r="AJ924">
            <v>0</v>
          </cell>
          <cell r="AK924">
            <v>0</v>
          </cell>
          <cell r="AL924">
            <v>1</v>
          </cell>
          <cell r="AM924">
            <v>1</v>
          </cell>
          <cell r="AN924">
            <v>1</v>
          </cell>
          <cell r="AO924">
            <v>1</v>
          </cell>
        </row>
        <row r="925">
          <cell r="D925" t="str">
            <v>FAE-22-00028</v>
          </cell>
          <cell r="E925" t="str">
            <v>028</v>
          </cell>
          <cell r="F925">
            <v>44608</v>
          </cell>
          <cell r="G925">
            <v>2022</v>
          </cell>
          <cell r="H925" t="str">
            <v>CE2260</v>
          </cell>
          <cell r="I925" t="str">
            <v>JANNET AL KHAYRAT</v>
          </cell>
          <cell r="J925" t="str">
            <v>USD</v>
          </cell>
          <cell r="K925">
            <v>133690.07250000001</v>
          </cell>
          <cell r="L925">
            <v>2.8797000000000001</v>
          </cell>
          <cell r="M925">
            <v>46425</v>
          </cell>
          <cell r="N925" t="str">
            <v>OUI</v>
          </cell>
          <cell r="O925" t="str">
            <v>Libye</v>
          </cell>
          <cell r="P925">
            <v>44616</v>
          </cell>
          <cell r="Q925">
            <v>0</v>
          </cell>
          <cell r="R925">
            <v>0</v>
          </cell>
          <cell r="S925">
            <v>0</v>
          </cell>
          <cell r="T925">
            <v>25000</v>
          </cell>
          <cell r="U925">
            <v>25000</v>
          </cell>
          <cell r="W925">
            <v>0</v>
          </cell>
          <cell r="X925">
            <v>0</v>
          </cell>
          <cell r="Y925">
            <v>0</v>
          </cell>
          <cell r="Z925">
            <v>133690.07250000001</v>
          </cell>
          <cell r="AD925">
            <v>5.3476029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5.3476029</v>
          </cell>
          <cell r="AL925">
            <v>0</v>
          </cell>
          <cell r="AM925">
            <v>0</v>
          </cell>
          <cell r="AN925">
            <v>0</v>
          </cell>
          <cell r="AO925">
            <v>1</v>
          </cell>
        </row>
        <row r="926">
          <cell r="D926" t="str">
            <v>FAE-22-00029</v>
          </cell>
          <cell r="E926" t="str">
            <v>029</v>
          </cell>
          <cell r="F926">
            <v>44610</v>
          </cell>
          <cell r="G926">
            <v>2022</v>
          </cell>
          <cell r="H926" t="str">
            <v>CE2200</v>
          </cell>
          <cell r="I926" t="str">
            <v>MAMUDOU BAH T/A TEDOUGNAL FARM</v>
          </cell>
          <cell r="J926" t="str">
            <v>USD</v>
          </cell>
          <cell r="K926">
            <v>64692.217100000002</v>
          </cell>
          <cell r="L926">
            <v>2.8786</v>
          </cell>
          <cell r="M926">
            <v>22473.5</v>
          </cell>
          <cell r="N926" t="str">
            <v>OUI</v>
          </cell>
          <cell r="O926" t="str">
            <v>Gambie</v>
          </cell>
          <cell r="P926">
            <v>44615</v>
          </cell>
          <cell r="Q926">
            <v>0</v>
          </cell>
          <cell r="R926">
            <v>23430</v>
          </cell>
          <cell r="S926">
            <v>0</v>
          </cell>
          <cell r="T926">
            <v>0</v>
          </cell>
          <cell r="U926">
            <v>23430</v>
          </cell>
          <cell r="W926">
            <v>0</v>
          </cell>
          <cell r="X926">
            <v>64691.641300000003</v>
          </cell>
          <cell r="Y926">
            <v>0</v>
          </cell>
          <cell r="Z926">
            <v>0</v>
          </cell>
          <cell r="AB926">
            <v>2.7610602347417843</v>
          </cell>
          <cell r="AE926">
            <v>3623.5499999999997</v>
          </cell>
          <cell r="AF926">
            <v>11828.85</v>
          </cell>
          <cell r="AG926">
            <v>0.50485915492957745</v>
          </cell>
          <cell r="AI926">
            <v>2.256201079812207</v>
          </cell>
          <cell r="AL926">
            <v>0</v>
          </cell>
          <cell r="AM926" t="str">
            <v>30% S -70% F</v>
          </cell>
          <cell r="AN926">
            <v>0</v>
          </cell>
          <cell r="AO926">
            <v>0</v>
          </cell>
        </row>
        <row r="927">
          <cell r="D927" t="str">
            <v>FAE-22-00030</v>
          </cell>
          <cell r="E927" t="str">
            <v>030</v>
          </cell>
          <cell r="F927">
            <v>44610</v>
          </cell>
          <cell r="G927">
            <v>2022</v>
          </cell>
          <cell r="H927" t="str">
            <v>CE2025</v>
          </cell>
          <cell r="I927" t="str">
            <v>SAWABA - GUINEE</v>
          </cell>
          <cell r="J927" t="str">
            <v>USD</v>
          </cell>
          <cell r="K927">
            <v>869156.58240000007</v>
          </cell>
          <cell r="L927">
            <v>2.8885000000000001</v>
          </cell>
          <cell r="M927">
            <v>300902.40000000002</v>
          </cell>
          <cell r="N927" t="str">
            <v>OUI</v>
          </cell>
          <cell r="O927" t="str">
            <v>Guinee</v>
          </cell>
          <cell r="P927">
            <v>44620</v>
          </cell>
          <cell r="Q927">
            <v>2880</v>
          </cell>
          <cell r="R927">
            <v>311280</v>
          </cell>
          <cell r="S927">
            <v>0</v>
          </cell>
          <cell r="T927">
            <v>0</v>
          </cell>
          <cell r="U927">
            <v>314160</v>
          </cell>
          <cell r="W927">
            <v>8608.6739999999991</v>
          </cell>
          <cell r="X927">
            <v>860547.90840000007</v>
          </cell>
          <cell r="Y927">
            <v>0</v>
          </cell>
          <cell r="Z927">
            <v>0</v>
          </cell>
          <cell r="AA927">
            <v>2.9891229166666662</v>
          </cell>
          <cell r="AB927">
            <v>2.7645460948342331</v>
          </cell>
          <cell r="AE927">
            <v>42914.906999999999</v>
          </cell>
          <cell r="AF927">
            <v>144254.82</v>
          </cell>
          <cell r="AG927">
            <v>0.4591762796027502</v>
          </cell>
          <cell r="AH927">
            <v>2.5299466370639161</v>
          </cell>
          <cell r="AI927">
            <v>2.305369815231483</v>
          </cell>
          <cell r="AL927">
            <v>1</v>
          </cell>
          <cell r="AM927" t="str">
            <v>30% S -70% F</v>
          </cell>
          <cell r="AN927">
            <v>0</v>
          </cell>
          <cell r="AO927">
            <v>0</v>
          </cell>
        </row>
        <row r="928">
          <cell r="D928" t="str">
            <v>FAE-22-00031</v>
          </cell>
          <cell r="E928" t="str">
            <v>031</v>
          </cell>
          <cell r="F928">
            <v>44610</v>
          </cell>
          <cell r="G928">
            <v>2022</v>
          </cell>
          <cell r="H928" t="str">
            <v>CE2079</v>
          </cell>
          <cell r="I928" t="str">
            <v>BAH MAMADOU SALIOU</v>
          </cell>
          <cell r="J928" t="str">
            <v>EUR</v>
          </cell>
          <cell r="K928">
            <v>173178.19440000001</v>
          </cell>
          <cell r="L928">
            <v>3.25915</v>
          </cell>
          <cell r="M928">
            <v>53136</v>
          </cell>
          <cell r="N928" t="str">
            <v>OUI</v>
          </cell>
          <cell r="O928" t="str">
            <v>Guinee</v>
          </cell>
          <cell r="P928">
            <v>44620</v>
          </cell>
          <cell r="Q928">
            <v>0</v>
          </cell>
          <cell r="R928">
            <v>64800</v>
          </cell>
          <cell r="S928">
            <v>0</v>
          </cell>
          <cell r="T928">
            <v>0</v>
          </cell>
          <cell r="U928">
            <v>64800</v>
          </cell>
          <cell r="W928">
            <v>0</v>
          </cell>
          <cell r="X928">
            <v>173178.19440000001</v>
          </cell>
          <cell r="Y928">
            <v>0</v>
          </cell>
          <cell r="Z928">
            <v>0</v>
          </cell>
          <cell r="AB928">
            <v>2.6725030000000003</v>
          </cell>
          <cell r="AE928">
            <v>9227.4524999999994</v>
          </cell>
          <cell r="AF928">
            <v>32226.115000000002</v>
          </cell>
          <cell r="AG928">
            <v>0.49731658950617286</v>
          </cell>
          <cell r="AI928">
            <v>2.1751864104938274</v>
          </cell>
          <cell r="AL928">
            <v>0</v>
          </cell>
          <cell r="AM928" t="str">
            <v>30% S -70% F</v>
          </cell>
          <cell r="AN928">
            <v>0</v>
          </cell>
          <cell r="AO928">
            <v>0</v>
          </cell>
        </row>
        <row r="929">
          <cell r="D929" t="str">
            <v>FAE-22-00032</v>
          </cell>
          <cell r="E929" t="str">
            <v>032</v>
          </cell>
          <cell r="F929">
            <v>44610</v>
          </cell>
          <cell r="G929">
            <v>2022</v>
          </cell>
          <cell r="H929" t="str">
            <v>CE2154</v>
          </cell>
          <cell r="I929" t="str">
            <v>SODIFRAM SAS</v>
          </cell>
          <cell r="J929" t="str">
            <v>EUR</v>
          </cell>
          <cell r="K929">
            <v>95016.932128</v>
          </cell>
          <cell r="L929">
            <v>3.2744</v>
          </cell>
          <cell r="M929">
            <v>29018.12</v>
          </cell>
          <cell r="N929" t="str">
            <v>OUI</v>
          </cell>
          <cell r="O929" t="str">
            <v>Mayotte</v>
          </cell>
          <cell r="P929">
            <v>44615</v>
          </cell>
          <cell r="Q929">
            <v>0</v>
          </cell>
          <cell r="R929">
            <v>20580</v>
          </cell>
          <cell r="S929">
            <v>6756</v>
          </cell>
          <cell r="T929">
            <v>0</v>
          </cell>
          <cell r="U929">
            <v>27336</v>
          </cell>
          <cell r="W929">
            <v>0</v>
          </cell>
          <cell r="X929">
            <v>71602.15187999999</v>
          </cell>
          <cell r="Y929">
            <v>23414.780247999995</v>
          </cell>
          <cell r="Z929">
            <v>0</v>
          </cell>
          <cell r="AB929">
            <v>3.4792104897959177</v>
          </cell>
          <cell r="AC929">
            <v>3.4657756435760798</v>
          </cell>
          <cell r="AE929">
            <v>3935.9249999999997</v>
          </cell>
          <cell r="AF929">
            <v>12825.475</v>
          </cell>
          <cell r="AG929">
            <v>0.46917892156862745</v>
          </cell>
          <cell r="AI929">
            <v>3.0100315682272902</v>
          </cell>
          <cell r="AJ929">
            <v>2.9965967220074523</v>
          </cell>
          <cell r="AL929">
            <v>0</v>
          </cell>
          <cell r="AM929">
            <v>1</v>
          </cell>
          <cell r="AN929">
            <v>1</v>
          </cell>
          <cell r="AO929">
            <v>0</v>
          </cell>
        </row>
        <row r="930">
          <cell r="D930" t="str">
            <v>FAE-22-00033</v>
          </cell>
          <cell r="E930" t="str">
            <v>033</v>
          </cell>
          <cell r="F930">
            <v>44610</v>
          </cell>
          <cell r="G930">
            <v>2022</v>
          </cell>
          <cell r="H930" t="str">
            <v>CE2017</v>
          </cell>
          <cell r="I930" t="str">
            <v>SAHEL INTERNATIONAL TRADE</v>
          </cell>
          <cell r="J930" t="str">
            <v>TND</v>
          </cell>
          <cell r="K930">
            <v>248880</v>
          </cell>
          <cell r="L930">
            <v>1</v>
          </cell>
          <cell r="M930">
            <v>248880</v>
          </cell>
          <cell r="N930" t="str">
            <v>OUI</v>
          </cell>
          <cell r="O930" t="str">
            <v>Burkina Faso</v>
          </cell>
          <cell r="P930">
            <v>44616</v>
          </cell>
          <cell r="Q930">
            <v>30000</v>
          </cell>
          <cell r="R930">
            <v>76800</v>
          </cell>
          <cell r="S930">
            <v>6000</v>
          </cell>
          <cell r="T930">
            <v>0</v>
          </cell>
          <cell r="U930">
            <v>112800</v>
          </cell>
          <cell r="V930" t="str">
            <v>OUI</v>
          </cell>
          <cell r="W930">
            <v>75000</v>
          </cell>
          <cell r="X930">
            <v>161280</v>
          </cell>
          <cell r="Y930">
            <v>12600</v>
          </cell>
          <cell r="Z930">
            <v>0</v>
          </cell>
          <cell r="AA930">
            <v>2.5</v>
          </cell>
          <cell r="AB930">
            <v>2.1</v>
          </cell>
          <cell r="AC930">
            <v>2.1</v>
          </cell>
          <cell r="AE930">
            <v>0</v>
          </cell>
          <cell r="AF930">
            <v>0</v>
          </cell>
          <cell r="AG930">
            <v>0</v>
          </cell>
          <cell r="AH930">
            <v>2.5</v>
          </cell>
          <cell r="AI930">
            <v>2.1</v>
          </cell>
          <cell r="AJ930">
            <v>2.1</v>
          </cell>
          <cell r="AK930">
            <v>0</v>
          </cell>
          <cell r="AL930" t="str">
            <v>50% S -50% F</v>
          </cell>
          <cell r="AM930" t="str">
            <v>30% S -70% F</v>
          </cell>
          <cell r="AN930" t="str">
            <v>30% S -70% F</v>
          </cell>
          <cell r="AO930">
            <v>0</v>
          </cell>
        </row>
        <row r="931">
          <cell r="D931" t="str">
            <v>FAE-22-00034</v>
          </cell>
          <cell r="E931" t="str">
            <v>034</v>
          </cell>
          <cell r="F931">
            <v>44613</v>
          </cell>
          <cell r="G931">
            <v>2022</v>
          </cell>
          <cell r="H931" t="str">
            <v>CE2168</v>
          </cell>
          <cell r="I931" t="str">
            <v>STE OMEGA TRADING</v>
          </cell>
          <cell r="J931" t="str">
            <v>TND</v>
          </cell>
          <cell r="K931">
            <v>501200</v>
          </cell>
          <cell r="L931">
            <v>1</v>
          </cell>
          <cell r="M931">
            <v>501200</v>
          </cell>
          <cell r="N931" t="str">
            <v>OUI</v>
          </cell>
          <cell r="O931" t="str">
            <v>Niger</v>
          </cell>
          <cell r="P931">
            <v>44618</v>
          </cell>
          <cell r="Q931">
            <v>0</v>
          </cell>
          <cell r="R931">
            <v>0</v>
          </cell>
          <cell r="S931">
            <v>280000</v>
          </cell>
          <cell r="T931">
            <v>0</v>
          </cell>
          <cell r="U931">
            <v>280000</v>
          </cell>
          <cell r="V931" t="str">
            <v>OUI</v>
          </cell>
          <cell r="W931">
            <v>0</v>
          </cell>
          <cell r="X931">
            <v>0</v>
          </cell>
          <cell r="Y931">
            <v>501200</v>
          </cell>
          <cell r="Z931">
            <v>0</v>
          </cell>
          <cell r="AC931">
            <v>1.79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1.79</v>
          </cell>
          <cell r="AK931">
            <v>0</v>
          </cell>
          <cell r="AL931">
            <v>0</v>
          </cell>
          <cell r="AM931">
            <v>0</v>
          </cell>
          <cell r="AN931" t="str">
            <v>10% S -90% F</v>
          </cell>
          <cell r="AO931">
            <v>0</v>
          </cell>
        </row>
        <row r="932">
          <cell r="D932" t="str">
            <v>FAE-22-00035</v>
          </cell>
          <cell r="E932" t="str">
            <v>035</v>
          </cell>
          <cell r="F932">
            <v>44613</v>
          </cell>
          <cell r="G932">
            <v>2022</v>
          </cell>
          <cell r="H932" t="str">
            <v>CE2168</v>
          </cell>
          <cell r="I932" t="str">
            <v>STE OMEGA TRADING</v>
          </cell>
          <cell r="J932" t="str">
            <v>TND</v>
          </cell>
          <cell r="K932">
            <v>501200</v>
          </cell>
          <cell r="L932">
            <v>1</v>
          </cell>
          <cell r="M932">
            <v>501200</v>
          </cell>
          <cell r="N932" t="str">
            <v>OUI</v>
          </cell>
          <cell r="O932" t="str">
            <v>Niger</v>
          </cell>
          <cell r="P932">
            <v>44636</v>
          </cell>
          <cell r="Q932">
            <v>0</v>
          </cell>
          <cell r="R932">
            <v>0</v>
          </cell>
          <cell r="S932">
            <v>280000</v>
          </cell>
          <cell r="T932">
            <v>0</v>
          </cell>
          <cell r="U932">
            <v>280000</v>
          </cell>
          <cell r="V932" t="str">
            <v>OUI</v>
          </cell>
          <cell r="W932">
            <v>0</v>
          </cell>
          <cell r="X932">
            <v>0</v>
          </cell>
          <cell r="Y932">
            <v>501200</v>
          </cell>
          <cell r="Z932">
            <v>0</v>
          </cell>
          <cell r="AC932">
            <v>1.79</v>
          </cell>
          <cell r="AE932">
            <v>0</v>
          </cell>
          <cell r="AF932">
            <v>0</v>
          </cell>
          <cell r="AG932">
            <v>0</v>
          </cell>
          <cell r="AJ932">
            <v>1.79</v>
          </cell>
          <cell r="AL932">
            <v>0</v>
          </cell>
          <cell r="AM932">
            <v>0</v>
          </cell>
          <cell r="AN932" t="str">
            <v>10% S -90% F</v>
          </cell>
          <cell r="AO932">
            <v>0</v>
          </cell>
        </row>
        <row r="933">
          <cell r="D933" t="str">
            <v>FAE-22-00036</v>
          </cell>
          <cell r="E933" t="str">
            <v>036</v>
          </cell>
          <cell r="F933">
            <v>44613</v>
          </cell>
          <cell r="G933">
            <v>2022</v>
          </cell>
          <cell r="H933" t="str">
            <v>CE2178</v>
          </cell>
          <cell r="I933" t="str">
            <v>ARCADIA</v>
          </cell>
          <cell r="J933" t="str">
            <v>TND</v>
          </cell>
          <cell r="K933">
            <v>41045</v>
          </cell>
          <cell r="L933">
            <v>1</v>
          </cell>
          <cell r="M933">
            <v>41045</v>
          </cell>
          <cell r="N933" t="str">
            <v>OUI</v>
          </cell>
          <cell r="O933" t="str">
            <v>Canada</v>
          </cell>
          <cell r="P933">
            <v>44672</v>
          </cell>
          <cell r="Q933">
            <v>3600</v>
          </cell>
          <cell r="R933">
            <v>1800</v>
          </cell>
          <cell r="S933">
            <v>1250</v>
          </cell>
          <cell r="T933">
            <v>5280</v>
          </cell>
          <cell r="U933">
            <v>11930</v>
          </cell>
          <cell r="V933" t="e">
            <v>#N/A</v>
          </cell>
          <cell r="W933">
            <v>11160</v>
          </cell>
          <cell r="X933">
            <v>6180</v>
          </cell>
          <cell r="Y933">
            <v>3812.5</v>
          </cell>
          <cell r="Z933">
            <v>19892.400000000001</v>
          </cell>
          <cell r="AA933">
            <v>3.1</v>
          </cell>
          <cell r="AB933">
            <v>3.4333333333333331</v>
          </cell>
          <cell r="AC933">
            <v>3.05</v>
          </cell>
          <cell r="AD933">
            <v>3.7675000000000001</v>
          </cell>
          <cell r="AE933">
            <v>0</v>
          </cell>
          <cell r="AF933">
            <v>0</v>
          </cell>
          <cell r="AG933">
            <v>0</v>
          </cell>
          <cell r="AH933">
            <v>3.1</v>
          </cell>
          <cell r="AI933">
            <v>3.4333333333333331</v>
          </cell>
          <cell r="AJ933">
            <v>3.05</v>
          </cell>
          <cell r="AK933">
            <v>3.7675000000000001</v>
          </cell>
          <cell r="AL933">
            <v>1</v>
          </cell>
          <cell r="AM933">
            <v>1</v>
          </cell>
          <cell r="AN933">
            <v>1</v>
          </cell>
          <cell r="AO933">
            <v>1</v>
          </cell>
        </row>
        <row r="934">
          <cell r="D934" t="str">
            <v>FAE-22-00037</v>
          </cell>
          <cell r="E934" t="str">
            <v>037</v>
          </cell>
          <cell r="F934">
            <v>44613</v>
          </cell>
          <cell r="G934">
            <v>2022</v>
          </cell>
          <cell r="H934" t="str">
            <v>CE2137</v>
          </cell>
          <cell r="I934" t="str">
            <v>TUNISIAN AFRICAN BUSINESS</v>
          </cell>
          <cell r="J934" t="str">
            <v>TND</v>
          </cell>
          <cell r="K934">
            <v>322197.12</v>
          </cell>
          <cell r="L934">
            <v>1</v>
          </cell>
          <cell r="M934">
            <v>322197.12</v>
          </cell>
          <cell r="N934" t="str">
            <v>PART</v>
          </cell>
          <cell r="O934" t="str">
            <v>Senegal</v>
          </cell>
          <cell r="P934" t="str">
            <v>28/02/2022 &amp; 01/03/2022</v>
          </cell>
          <cell r="Q934">
            <v>0</v>
          </cell>
          <cell r="R934">
            <v>176064</v>
          </cell>
          <cell r="S934">
            <v>0</v>
          </cell>
          <cell r="T934">
            <v>0</v>
          </cell>
          <cell r="U934">
            <v>176064</v>
          </cell>
          <cell r="V934" t="str">
            <v>OUI</v>
          </cell>
          <cell r="W934">
            <v>0</v>
          </cell>
          <cell r="X934">
            <v>322197.12</v>
          </cell>
          <cell r="Y934">
            <v>0</v>
          </cell>
          <cell r="Z934">
            <v>0</v>
          </cell>
          <cell r="AB934">
            <v>1.83</v>
          </cell>
          <cell r="AE934">
            <v>0</v>
          </cell>
          <cell r="AF934">
            <v>0</v>
          </cell>
          <cell r="AG934">
            <v>0</v>
          </cell>
          <cell r="AI934">
            <v>1.83</v>
          </cell>
          <cell r="AL934">
            <v>0</v>
          </cell>
          <cell r="AM934" t="str">
            <v>10% S -90% F</v>
          </cell>
          <cell r="AN934">
            <v>0</v>
          </cell>
          <cell r="AO934">
            <v>0</v>
          </cell>
        </row>
        <row r="935">
          <cell r="D935" t="str">
            <v>FAE-22-00038</v>
          </cell>
          <cell r="E935" t="str">
            <v>038</v>
          </cell>
          <cell r="F935">
            <v>44613</v>
          </cell>
          <cell r="G935">
            <v>2022</v>
          </cell>
          <cell r="H935" t="str">
            <v>CE2165</v>
          </cell>
          <cell r="I935" t="str">
            <v>ANGSTREM TRADING</v>
          </cell>
          <cell r="J935" t="str">
            <v>USD</v>
          </cell>
          <cell r="K935">
            <v>67713.009999999995</v>
          </cell>
          <cell r="L935">
            <v>2.9569000000000001</v>
          </cell>
          <cell r="M935">
            <v>22900</v>
          </cell>
          <cell r="N935" t="str">
            <v>OUI</v>
          </cell>
          <cell r="O935" t="str">
            <v>Russie</v>
          </cell>
          <cell r="P935">
            <v>44658</v>
          </cell>
          <cell r="Q935">
            <v>20000</v>
          </cell>
          <cell r="R935">
            <v>0</v>
          </cell>
          <cell r="S935">
            <v>0</v>
          </cell>
          <cell r="T935">
            <v>0</v>
          </cell>
          <cell r="U935">
            <v>20000</v>
          </cell>
          <cell r="V935" t="e">
            <v>#N/A</v>
          </cell>
          <cell r="W935">
            <v>67713.009999999995</v>
          </cell>
          <cell r="X935">
            <v>0</v>
          </cell>
          <cell r="Y935">
            <v>0</v>
          </cell>
          <cell r="Z935">
            <v>0</v>
          </cell>
          <cell r="AA935">
            <v>3.3856504999999997</v>
          </cell>
          <cell r="AE935">
            <v>1474.2150000000001</v>
          </cell>
          <cell r="AF935">
            <v>8538.0249999999996</v>
          </cell>
          <cell r="AG935">
            <v>0.42690124999999995</v>
          </cell>
          <cell r="AH935">
            <v>2.9587492499999999</v>
          </cell>
          <cell r="AL935">
            <v>1</v>
          </cell>
          <cell r="AM935">
            <v>0</v>
          </cell>
          <cell r="AN935">
            <v>0</v>
          </cell>
          <cell r="AO935">
            <v>0</v>
          </cell>
        </row>
        <row r="936">
          <cell r="D936" t="str">
            <v>FAE-22-00039</v>
          </cell>
          <cell r="E936" t="str">
            <v>039</v>
          </cell>
          <cell r="F936">
            <v>44613</v>
          </cell>
          <cell r="G936">
            <v>2022</v>
          </cell>
          <cell r="H936" t="str">
            <v>CE2137</v>
          </cell>
          <cell r="I936" t="str">
            <v>TUNISIAN AFRICAN BUSINESS</v>
          </cell>
          <cell r="J936" t="str">
            <v>TND</v>
          </cell>
          <cell r="K936">
            <v>277260.24</v>
          </cell>
          <cell r="L936">
            <v>1</v>
          </cell>
          <cell r="M936">
            <v>277260.24</v>
          </cell>
          <cell r="N936" t="str">
            <v>OUI</v>
          </cell>
          <cell r="O936" t="str">
            <v>Sierra Leone</v>
          </cell>
          <cell r="P936">
            <v>44634</v>
          </cell>
          <cell r="Q936">
            <v>88032</v>
          </cell>
          <cell r="R936">
            <v>25200</v>
          </cell>
          <cell r="S936">
            <v>0</v>
          </cell>
          <cell r="T936">
            <v>0</v>
          </cell>
          <cell r="U936">
            <v>113232</v>
          </cell>
          <cell r="V936" t="str">
            <v>OUI</v>
          </cell>
          <cell r="W936">
            <v>220740.24</v>
          </cell>
          <cell r="X936">
            <v>56520</v>
          </cell>
          <cell r="Y936">
            <v>0</v>
          </cell>
          <cell r="Z936">
            <v>0</v>
          </cell>
          <cell r="AA936">
            <v>2.5074999999999998</v>
          </cell>
          <cell r="AB936">
            <v>2.2428571428571429</v>
          </cell>
          <cell r="AE936">
            <v>0</v>
          </cell>
          <cell r="AF936">
            <v>0</v>
          </cell>
          <cell r="AG936">
            <v>0</v>
          </cell>
          <cell r="AH936">
            <v>2.5074999999999998</v>
          </cell>
          <cell r="AI936">
            <v>2.2428571428571429</v>
          </cell>
          <cell r="AL936" t="str">
            <v>50% S -50% F</v>
          </cell>
          <cell r="AM936" t="str">
            <v>30% S -70% F</v>
          </cell>
          <cell r="AN936">
            <v>0</v>
          </cell>
          <cell r="AO936">
            <v>0</v>
          </cell>
        </row>
        <row r="937">
          <cell r="D937" t="str">
            <v>FAE-22-00040</v>
          </cell>
          <cell r="E937" t="str">
            <v>040</v>
          </cell>
          <cell r="F937">
            <v>44613</v>
          </cell>
          <cell r="G937">
            <v>2022</v>
          </cell>
          <cell r="H937" t="str">
            <v>CE2235</v>
          </cell>
          <cell r="I937" t="str">
            <v>GREEN WORLD FOOD EXPRESS</v>
          </cell>
          <cell r="J937" t="str">
            <v>USD</v>
          </cell>
          <cell r="K937">
            <v>82945.333341999998</v>
          </cell>
          <cell r="L937">
            <v>2.8786</v>
          </cell>
          <cell r="M937">
            <v>28814.47</v>
          </cell>
          <cell r="N937" t="str">
            <v>OUI</v>
          </cell>
          <cell r="O937" t="str">
            <v>Canada</v>
          </cell>
          <cell r="P937">
            <v>44615</v>
          </cell>
          <cell r="Q937">
            <v>0</v>
          </cell>
          <cell r="R937">
            <v>23426.400000000001</v>
          </cell>
          <cell r="S937">
            <v>0</v>
          </cell>
          <cell r="T937">
            <v>0</v>
          </cell>
          <cell r="U937">
            <v>23426.400000000001</v>
          </cell>
          <cell r="W937">
            <v>0</v>
          </cell>
          <cell r="X937">
            <v>82944.843980000005</v>
          </cell>
          <cell r="Y937">
            <v>0</v>
          </cell>
          <cell r="Z937">
            <v>0</v>
          </cell>
          <cell r="AB937">
            <v>3.5406568649045522</v>
          </cell>
          <cell r="AE937">
            <v>7566.3755999999994</v>
          </cell>
          <cell r="AF937">
            <v>39023.928</v>
          </cell>
          <cell r="AG937">
            <v>1.6658098555475873</v>
          </cell>
          <cell r="AI937">
            <v>1.8748470093569649</v>
          </cell>
          <cell r="AL937">
            <v>0</v>
          </cell>
          <cell r="AM937" t="str">
            <v>70% S -30% F</v>
          </cell>
          <cell r="AN937">
            <v>0</v>
          </cell>
          <cell r="AO937">
            <v>0</v>
          </cell>
        </row>
        <row r="938">
          <cell r="D938" t="str">
            <v>FAE-22-00041</v>
          </cell>
          <cell r="E938" t="str">
            <v>041</v>
          </cell>
          <cell r="F938">
            <v>44613</v>
          </cell>
          <cell r="G938">
            <v>2022</v>
          </cell>
          <cell r="H938" t="str">
            <v>CE2257</v>
          </cell>
          <cell r="I938" t="str">
            <v>LAMP FALL IMP EXP - LAFFIMEX</v>
          </cell>
          <cell r="J938" t="str">
            <v>EUR</v>
          </cell>
          <cell r="K938">
            <v>328483.2672</v>
          </cell>
          <cell r="L938">
            <v>3.2681</v>
          </cell>
          <cell r="M938">
            <v>100512</v>
          </cell>
          <cell r="N938" t="str">
            <v>OUI</v>
          </cell>
          <cell r="O938" t="str">
            <v>Senegal</v>
          </cell>
          <cell r="P938">
            <v>44617</v>
          </cell>
          <cell r="Q938">
            <v>115200</v>
          </cell>
          <cell r="R938">
            <v>0</v>
          </cell>
          <cell r="S938">
            <v>0</v>
          </cell>
          <cell r="T938">
            <v>0</v>
          </cell>
          <cell r="U938">
            <v>115200</v>
          </cell>
          <cell r="W938">
            <v>328483.2672</v>
          </cell>
          <cell r="X938">
            <v>0</v>
          </cell>
          <cell r="Y938">
            <v>0</v>
          </cell>
          <cell r="Z938">
            <v>0</v>
          </cell>
          <cell r="AA938">
            <v>2.8514172499999999</v>
          </cell>
          <cell r="AE938">
            <v>18423.93</v>
          </cell>
          <cell r="AF938">
            <v>61576.89</v>
          </cell>
          <cell r="AG938">
            <v>0.53452161458333336</v>
          </cell>
          <cell r="AH938">
            <v>2.3168956354166665</v>
          </cell>
          <cell r="AL938" t="str">
            <v>50% S -50% F</v>
          </cell>
          <cell r="AM938">
            <v>0</v>
          </cell>
          <cell r="AN938">
            <v>0</v>
          </cell>
          <cell r="AO938">
            <v>0</v>
          </cell>
        </row>
        <row r="939">
          <cell r="D939" t="str">
            <v>FAE-22-00042</v>
          </cell>
          <cell r="E939" t="str">
            <v>042</v>
          </cell>
          <cell r="F939">
            <v>44615</v>
          </cell>
          <cell r="G939">
            <v>2022</v>
          </cell>
          <cell r="H939" t="str">
            <v>CE2149</v>
          </cell>
          <cell r="I939" t="str">
            <v>DAVIS TRADING CO LTD</v>
          </cell>
          <cell r="J939" t="str">
            <v>USD</v>
          </cell>
          <cell r="K939">
            <v>88215.119179999994</v>
          </cell>
          <cell r="L939">
            <v>2.9280499999999998</v>
          </cell>
          <cell r="M939">
            <v>30127.599999999999</v>
          </cell>
          <cell r="N939" t="str">
            <v>OUI</v>
          </cell>
          <cell r="O939" t="str">
            <v>New zealand</v>
          </cell>
          <cell r="P939">
            <v>44627</v>
          </cell>
          <cell r="Q939">
            <v>0</v>
          </cell>
          <cell r="R939">
            <v>19800</v>
          </cell>
          <cell r="S939">
            <v>0</v>
          </cell>
          <cell r="T939">
            <v>0</v>
          </cell>
          <cell r="U939">
            <v>19800</v>
          </cell>
          <cell r="W939">
            <v>0</v>
          </cell>
          <cell r="X939">
            <v>88215.119179999994</v>
          </cell>
          <cell r="Y939">
            <v>0</v>
          </cell>
          <cell r="Z939">
            <v>0</v>
          </cell>
          <cell r="AB939">
            <v>4.4553090494949492</v>
          </cell>
          <cell r="AE939">
            <v>0</v>
          </cell>
          <cell r="AF939">
            <v>1600.92</v>
          </cell>
          <cell r="AG939">
            <v>8.0854545454545457E-2</v>
          </cell>
          <cell r="AI939">
            <v>4.3744545040404041</v>
          </cell>
          <cell r="AL939">
            <v>0</v>
          </cell>
          <cell r="AM939">
            <v>1</v>
          </cell>
          <cell r="AN939">
            <v>0</v>
          </cell>
          <cell r="AO939">
            <v>0</v>
          </cell>
        </row>
        <row r="940">
          <cell r="D940" t="str">
            <v>FAE-22-00043</v>
          </cell>
          <cell r="E940" t="str">
            <v>043</v>
          </cell>
          <cell r="F940">
            <v>44621</v>
          </cell>
          <cell r="G940">
            <v>2022</v>
          </cell>
          <cell r="H940" t="str">
            <v>CE2262</v>
          </cell>
          <cell r="I940" t="str">
            <v>MASREF AL RAYAN</v>
          </cell>
          <cell r="J940" t="str">
            <v>USD</v>
          </cell>
          <cell r="K940">
            <v>178875.84996749999</v>
          </cell>
          <cell r="L940">
            <v>2.9536500000000001</v>
          </cell>
          <cell r="M940">
            <v>60560.95</v>
          </cell>
          <cell r="N940" t="str">
            <v>OUI</v>
          </cell>
          <cell r="O940" t="str">
            <v>Qatar</v>
          </cell>
          <cell r="P940">
            <v>44634</v>
          </cell>
          <cell r="Q940">
            <v>5389</v>
          </cell>
          <cell r="R940">
            <v>39960</v>
          </cell>
          <cell r="S940">
            <v>0</v>
          </cell>
          <cell r="T940">
            <v>1560</v>
          </cell>
          <cell r="U940">
            <v>46909</v>
          </cell>
          <cell r="W940">
            <v>23188.740388800001</v>
          </cell>
          <cell r="X940">
            <v>129959.40131100001</v>
          </cell>
          <cell r="Y940">
            <v>20889.689624999999</v>
          </cell>
          <cell r="Z940">
            <v>4838.0245500000001</v>
          </cell>
          <cell r="AA940">
            <v>4.3029765056225644</v>
          </cell>
          <cell r="AB940">
            <v>3.2522372700450455</v>
          </cell>
          <cell r="AD940">
            <v>3.1012977884615385</v>
          </cell>
          <cell r="AE940">
            <v>1398.7200000000003</v>
          </cell>
          <cell r="AF940">
            <v>9512.4500000000007</v>
          </cell>
          <cell r="AG940">
            <v>0.20278517981623997</v>
          </cell>
          <cell r="AH940">
            <v>4.1001913258063247</v>
          </cell>
          <cell r="AI940">
            <v>3.0494520902288054</v>
          </cell>
          <cell r="AK940">
            <v>2.8985126086452984</v>
          </cell>
          <cell r="AL940">
            <v>1</v>
          </cell>
          <cell r="AM940">
            <v>1</v>
          </cell>
          <cell r="AN940">
            <v>0</v>
          </cell>
          <cell r="AO940">
            <v>1</v>
          </cell>
        </row>
        <row r="941">
          <cell r="D941" t="str">
            <v>FAE-22-00044</v>
          </cell>
          <cell r="E941" t="str">
            <v>044</v>
          </cell>
          <cell r="F941">
            <v>44627</v>
          </cell>
          <cell r="G941">
            <v>2022</v>
          </cell>
          <cell r="H941" t="str">
            <v>CE2154</v>
          </cell>
          <cell r="I941" t="str">
            <v>SODIFRAM SAS</v>
          </cell>
          <cell r="J941" t="str">
            <v>EUR</v>
          </cell>
          <cell r="K941">
            <v>77060.001199999999</v>
          </cell>
          <cell r="L941">
            <v>3.2578</v>
          </cell>
          <cell r="M941">
            <v>23654</v>
          </cell>
          <cell r="N941" t="str">
            <v>OUI</v>
          </cell>
          <cell r="O941" t="str">
            <v>Mayotte</v>
          </cell>
          <cell r="P941">
            <v>44641</v>
          </cell>
          <cell r="Q941">
            <v>0</v>
          </cell>
          <cell r="R941">
            <v>21600</v>
          </cell>
          <cell r="S941">
            <v>0</v>
          </cell>
          <cell r="T941">
            <v>0</v>
          </cell>
          <cell r="U941">
            <v>21600</v>
          </cell>
          <cell r="W941">
            <v>0</v>
          </cell>
          <cell r="X941">
            <v>77060.001199999999</v>
          </cell>
          <cell r="Y941">
            <v>0</v>
          </cell>
          <cell r="Z941">
            <v>0</v>
          </cell>
          <cell r="AB941">
            <v>3.5675926481481479</v>
          </cell>
          <cell r="AE941">
            <v>4345.1799999999994</v>
          </cell>
          <cell r="AF941">
            <v>13797.38</v>
          </cell>
          <cell r="AG941">
            <v>0.63876759259259253</v>
          </cell>
          <cell r="AI941">
            <v>2.9288250555555555</v>
          </cell>
          <cell r="AL941">
            <v>0</v>
          </cell>
          <cell r="AM941">
            <v>1</v>
          </cell>
          <cell r="AN941">
            <v>0</v>
          </cell>
          <cell r="AO941">
            <v>0</v>
          </cell>
        </row>
        <row r="942">
          <cell r="D942" t="str">
            <v>FAE-22-00045</v>
          </cell>
          <cell r="E942" t="str">
            <v>045</v>
          </cell>
          <cell r="F942">
            <v>44628</v>
          </cell>
          <cell r="G942">
            <v>2022</v>
          </cell>
          <cell r="H942" t="str">
            <v>CE2053</v>
          </cell>
          <cell r="I942" t="str">
            <v>ETS KASSO IMPORT EXPORT</v>
          </cell>
          <cell r="J942" t="str">
            <v>EUR</v>
          </cell>
          <cell r="K942">
            <v>220102.59600000002</v>
          </cell>
          <cell r="L942">
            <v>3.2349000000000001</v>
          </cell>
          <cell r="M942">
            <v>68040</v>
          </cell>
          <cell r="N942" t="str">
            <v>OUI</v>
          </cell>
          <cell r="O942" t="str">
            <v>Niger</v>
          </cell>
          <cell r="P942">
            <v>44632</v>
          </cell>
          <cell r="Q942">
            <v>0</v>
          </cell>
          <cell r="R942">
            <v>0</v>
          </cell>
          <cell r="S942">
            <v>108000</v>
          </cell>
          <cell r="T942">
            <v>0</v>
          </cell>
          <cell r="U942">
            <v>108000</v>
          </cell>
          <cell r="W942">
            <v>0</v>
          </cell>
          <cell r="X942">
            <v>0</v>
          </cell>
          <cell r="Y942">
            <v>220102.59600000002</v>
          </cell>
          <cell r="Z942">
            <v>0</v>
          </cell>
          <cell r="AC942">
            <v>2.0379870000000002</v>
          </cell>
          <cell r="AE942">
            <v>11315.870999999999</v>
          </cell>
          <cell r="AF942">
            <v>37330.36</v>
          </cell>
          <cell r="AG942">
            <v>0.3456514814814815</v>
          </cell>
          <cell r="AJ942">
            <v>1.6923355185185187</v>
          </cell>
          <cell r="AL942">
            <v>0</v>
          </cell>
          <cell r="AM942">
            <v>0</v>
          </cell>
          <cell r="AN942" t="str">
            <v>10% S -90% F</v>
          </cell>
          <cell r="AO942">
            <v>0</v>
          </cell>
        </row>
        <row r="943">
          <cell r="D943" t="str">
            <v>FAE-22-00046</v>
          </cell>
          <cell r="E943" t="str">
            <v>046</v>
          </cell>
          <cell r="F943">
            <v>44628</v>
          </cell>
          <cell r="G943">
            <v>2022</v>
          </cell>
          <cell r="H943" t="str">
            <v>CE2053</v>
          </cell>
          <cell r="I943" t="str">
            <v>ETS KASSO IMPORT EXPORT</v>
          </cell>
          <cell r="J943" t="str">
            <v>EUR</v>
          </cell>
          <cell r="K943">
            <v>220102.59600000002</v>
          </cell>
          <cell r="L943">
            <v>3.2349000000000001</v>
          </cell>
          <cell r="M943">
            <v>68040</v>
          </cell>
          <cell r="N943" t="str">
            <v>OUI</v>
          </cell>
          <cell r="O943" t="str">
            <v>Niger</v>
          </cell>
          <cell r="P943">
            <v>44635</v>
          </cell>
          <cell r="Q943">
            <v>0</v>
          </cell>
          <cell r="R943">
            <v>0</v>
          </cell>
          <cell r="S943">
            <v>108000</v>
          </cell>
          <cell r="T943">
            <v>0</v>
          </cell>
          <cell r="U943">
            <v>108000</v>
          </cell>
          <cell r="W943">
            <v>0</v>
          </cell>
          <cell r="X943">
            <v>0</v>
          </cell>
          <cell r="Y943">
            <v>220102.59600000002</v>
          </cell>
          <cell r="Z943">
            <v>0</v>
          </cell>
          <cell r="AC943">
            <v>2.0379870000000002</v>
          </cell>
          <cell r="AE943">
            <v>11315.870999999999</v>
          </cell>
          <cell r="AF943">
            <v>37330.36</v>
          </cell>
          <cell r="AG943">
            <v>0.3456514814814815</v>
          </cell>
          <cell r="AJ943">
            <v>1.6923355185185187</v>
          </cell>
          <cell r="AL943">
            <v>0</v>
          </cell>
          <cell r="AM943">
            <v>0</v>
          </cell>
          <cell r="AN943" t="str">
            <v>10% S -90% F</v>
          </cell>
          <cell r="AO943">
            <v>0</v>
          </cell>
        </row>
        <row r="944">
          <cell r="D944" t="str">
            <v>FAE-22-00047</v>
          </cell>
          <cell r="E944" t="str">
            <v>047</v>
          </cell>
          <cell r="F944">
            <v>44628</v>
          </cell>
          <cell r="G944">
            <v>2022</v>
          </cell>
          <cell r="H944" t="str">
            <v>CE2053</v>
          </cell>
          <cell r="I944" t="str">
            <v>ETS KASSO IMPORT EXPORT</v>
          </cell>
          <cell r="J944" t="str">
            <v>EUR</v>
          </cell>
          <cell r="K944">
            <v>220742.17199999999</v>
          </cell>
          <cell r="L944">
            <v>3.2443</v>
          </cell>
          <cell r="M944">
            <v>68040</v>
          </cell>
          <cell r="N944" t="str">
            <v>OUI</v>
          </cell>
          <cell r="O944" t="str">
            <v>Niger</v>
          </cell>
          <cell r="P944">
            <v>44636</v>
          </cell>
          <cell r="Q944">
            <v>0</v>
          </cell>
          <cell r="R944">
            <v>0</v>
          </cell>
          <cell r="S944">
            <v>108000</v>
          </cell>
          <cell r="T944">
            <v>0</v>
          </cell>
          <cell r="U944">
            <v>108000</v>
          </cell>
          <cell r="W944">
            <v>0</v>
          </cell>
          <cell r="X944">
            <v>0</v>
          </cell>
          <cell r="Y944">
            <v>220742.17199999999</v>
          </cell>
          <cell r="Z944">
            <v>0</v>
          </cell>
          <cell r="AC944">
            <v>2.0439089999999998</v>
          </cell>
          <cell r="AE944">
            <v>11315.870999999999</v>
          </cell>
          <cell r="AF944">
            <v>37330.36</v>
          </cell>
          <cell r="AG944">
            <v>0.3456514814814815</v>
          </cell>
          <cell r="AJ944">
            <v>1.6982575185185182</v>
          </cell>
          <cell r="AL944">
            <v>0</v>
          </cell>
          <cell r="AM944">
            <v>0</v>
          </cell>
          <cell r="AN944" t="str">
            <v>10% S -90% F</v>
          </cell>
          <cell r="AO944">
            <v>0</v>
          </cell>
        </row>
        <row r="945">
          <cell r="D945" t="str">
            <v>FAE-22-00048</v>
          </cell>
          <cell r="E945" t="str">
            <v>048</v>
          </cell>
          <cell r="F945">
            <v>44628</v>
          </cell>
          <cell r="G945">
            <v>2022</v>
          </cell>
          <cell r="H945" t="str">
            <v>CE2053</v>
          </cell>
          <cell r="I945" t="str">
            <v>ETS KASSO IMPORT EXPORT</v>
          </cell>
          <cell r="J945" t="str">
            <v>EUR</v>
          </cell>
          <cell r="K945">
            <v>220480.21799999999</v>
          </cell>
          <cell r="L945">
            <v>3.2404500000000001</v>
          </cell>
          <cell r="M945">
            <v>68040</v>
          </cell>
          <cell r="N945" t="str">
            <v>OUI</v>
          </cell>
          <cell r="O945" t="str">
            <v>Niger</v>
          </cell>
          <cell r="P945">
            <v>44637</v>
          </cell>
          <cell r="Q945">
            <v>0</v>
          </cell>
          <cell r="R945">
            <v>0</v>
          </cell>
          <cell r="S945">
            <v>108000</v>
          </cell>
          <cell r="T945">
            <v>0</v>
          </cell>
          <cell r="U945">
            <v>108000</v>
          </cell>
          <cell r="W945">
            <v>0</v>
          </cell>
          <cell r="X945">
            <v>0</v>
          </cell>
          <cell r="Y945">
            <v>220480.21799999999</v>
          </cell>
          <cell r="Z945">
            <v>0</v>
          </cell>
          <cell r="AC945">
            <v>2.0414835</v>
          </cell>
          <cell r="AE945">
            <v>11315.870999999999</v>
          </cell>
          <cell r="AF945">
            <v>37330.36</v>
          </cell>
          <cell r="AG945">
            <v>0.3456514814814815</v>
          </cell>
          <cell r="AJ945">
            <v>1.6958320185185185</v>
          </cell>
          <cell r="AL945">
            <v>0</v>
          </cell>
          <cell r="AM945">
            <v>0</v>
          </cell>
          <cell r="AN945" t="str">
            <v>10% S -90% F</v>
          </cell>
          <cell r="AO945">
            <v>0</v>
          </cell>
        </row>
        <row r="946">
          <cell r="D946" t="str">
            <v>FAE-22-00049</v>
          </cell>
          <cell r="E946" t="str">
            <v>049</v>
          </cell>
          <cell r="F946">
            <v>44628</v>
          </cell>
          <cell r="G946">
            <v>2022</v>
          </cell>
          <cell r="H946" t="str">
            <v>CE2053</v>
          </cell>
          <cell r="I946" t="str">
            <v>ETS KASSO IMPORT EXPORT</v>
          </cell>
          <cell r="J946" t="str">
            <v>EUR</v>
          </cell>
          <cell r="K946">
            <v>221119.79399999999</v>
          </cell>
          <cell r="L946">
            <v>3.2498499999999999</v>
          </cell>
          <cell r="M946">
            <v>68040</v>
          </cell>
          <cell r="N946" t="str">
            <v>OUI</v>
          </cell>
          <cell r="O946" t="str">
            <v>Niger</v>
          </cell>
          <cell r="P946">
            <v>44637</v>
          </cell>
          <cell r="Q946">
            <v>0</v>
          </cell>
          <cell r="R946">
            <v>0</v>
          </cell>
          <cell r="S946">
            <v>108000</v>
          </cell>
          <cell r="T946">
            <v>0</v>
          </cell>
          <cell r="U946">
            <v>108000</v>
          </cell>
          <cell r="W946">
            <v>0</v>
          </cell>
          <cell r="X946">
            <v>0</v>
          </cell>
          <cell r="Y946">
            <v>221119.79399999999</v>
          </cell>
          <cell r="Z946">
            <v>0</v>
          </cell>
          <cell r="AC946">
            <v>2.0474055</v>
          </cell>
          <cell r="AE946">
            <v>11315.870999999999</v>
          </cell>
          <cell r="AF946">
            <v>37330.36</v>
          </cell>
          <cell r="AG946">
            <v>0.3456514814814815</v>
          </cell>
          <cell r="AJ946">
            <v>1.7017540185185185</v>
          </cell>
          <cell r="AL946">
            <v>0</v>
          </cell>
          <cell r="AM946">
            <v>0</v>
          </cell>
          <cell r="AN946" t="str">
            <v>10% S -90% F</v>
          </cell>
          <cell r="AO946">
            <v>0</v>
          </cell>
        </row>
        <row r="947">
          <cell r="D947" t="str">
            <v>FAE-22-00050</v>
          </cell>
          <cell r="E947" t="str">
            <v>050</v>
          </cell>
          <cell r="F947">
            <v>44630</v>
          </cell>
          <cell r="G947">
            <v>2022</v>
          </cell>
          <cell r="H947" t="str">
            <v>CE2178</v>
          </cell>
          <cell r="I947" t="str">
            <v>ARCADIA</v>
          </cell>
          <cell r="J947" t="str">
            <v>TND</v>
          </cell>
          <cell r="K947">
            <v>64575</v>
          </cell>
          <cell r="L947">
            <v>1</v>
          </cell>
          <cell r="M947">
            <v>64575</v>
          </cell>
          <cell r="N947" t="str">
            <v>OUI</v>
          </cell>
          <cell r="O947" t="str">
            <v>Pologne</v>
          </cell>
          <cell r="P947">
            <v>44637</v>
          </cell>
          <cell r="Q947">
            <v>0</v>
          </cell>
          <cell r="R947">
            <v>20500</v>
          </cell>
          <cell r="S947">
            <v>0</v>
          </cell>
          <cell r="T947">
            <v>0</v>
          </cell>
          <cell r="U947">
            <v>20500</v>
          </cell>
          <cell r="W947">
            <v>0</v>
          </cell>
          <cell r="X947">
            <v>64575</v>
          </cell>
          <cell r="Y947">
            <v>0</v>
          </cell>
          <cell r="Z947">
            <v>0</v>
          </cell>
          <cell r="AB947">
            <v>3.15</v>
          </cell>
          <cell r="AE947">
            <v>0</v>
          </cell>
          <cell r="AF947">
            <v>0</v>
          </cell>
          <cell r="AG947">
            <v>0</v>
          </cell>
          <cell r="AI947">
            <v>3.15</v>
          </cell>
          <cell r="AL947">
            <v>0</v>
          </cell>
          <cell r="AM947">
            <v>1</v>
          </cell>
          <cell r="AN947">
            <v>0</v>
          </cell>
          <cell r="AO947">
            <v>0</v>
          </cell>
        </row>
        <row r="948">
          <cell r="D948" t="str">
            <v>FAE-22-00051</v>
          </cell>
          <cell r="E948" t="str">
            <v>051</v>
          </cell>
          <cell r="F948">
            <v>44630</v>
          </cell>
          <cell r="G948">
            <v>2022</v>
          </cell>
          <cell r="H948" t="str">
            <v>CE2263</v>
          </cell>
          <cell r="I948" t="str">
            <v>SANJAY TRADING</v>
          </cell>
          <cell r="J948" t="str">
            <v>USD</v>
          </cell>
          <cell r="K948">
            <v>68598.07759999999</v>
          </cell>
          <cell r="L948">
            <v>3.2473999999999998</v>
          </cell>
          <cell r="M948">
            <v>21124</v>
          </cell>
          <cell r="N948" t="str">
            <v>OUI</v>
          </cell>
          <cell r="O948" t="str">
            <v>Cameroun</v>
          </cell>
          <cell r="P948">
            <v>44672</v>
          </cell>
          <cell r="Q948">
            <v>19200</v>
          </cell>
          <cell r="R948">
            <v>0</v>
          </cell>
          <cell r="S948">
            <v>0</v>
          </cell>
          <cell r="T948">
            <v>0</v>
          </cell>
          <cell r="U948">
            <v>19200</v>
          </cell>
          <cell r="V948" t="e">
            <v>#N/A</v>
          </cell>
          <cell r="W948">
            <v>68598.07759999999</v>
          </cell>
          <cell r="X948">
            <v>0</v>
          </cell>
          <cell r="Y948">
            <v>0</v>
          </cell>
          <cell r="Z948">
            <v>0</v>
          </cell>
          <cell r="AA948">
            <v>3.5728165416666662</v>
          </cell>
          <cell r="AE948">
            <v>3448.4799999999996</v>
          </cell>
          <cell r="AF948">
            <v>10969.75</v>
          </cell>
          <cell r="AG948">
            <v>0.57134114583333329</v>
          </cell>
          <cell r="AH948">
            <v>3.0014753958333329</v>
          </cell>
          <cell r="AL948">
            <v>1</v>
          </cell>
          <cell r="AM948">
            <v>0</v>
          </cell>
          <cell r="AN948">
            <v>0</v>
          </cell>
          <cell r="AO948">
            <v>0</v>
          </cell>
        </row>
        <row r="949">
          <cell r="D949" t="str">
            <v>FAE-22-00052</v>
          </cell>
          <cell r="E949" t="str">
            <v>052</v>
          </cell>
          <cell r="F949">
            <v>44630</v>
          </cell>
          <cell r="G949">
            <v>2022</v>
          </cell>
          <cell r="H949" t="str">
            <v>CE2246</v>
          </cell>
          <cell r="I949" t="str">
            <v>CENTRAL FOOD</v>
          </cell>
          <cell r="J949" t="str">
            <v>EUR</v>
          </cell>
          <cell r="K949">
            <v>87090.115839999999</v>
          </cell>
          <cell r="L949">
            <v>3.2578</v>
          </cell>
          <cell r="M949">
            <v>26732.799999999999</v>
          </cell>
          <cell r="N949" t="str">
            <v>OUI</v>
          </cell>
          <cell r="O949" t="str">
            <v>France</v>
          </cell>
          <cell r="P949">
            <v>44643</v>
          </cell>
          <cell r="Q949">
            <v>0</v>
          </cell>
          <cell r="R949">
            <v>14152</v>
          </cell>
          <cell r="S949">
            <v>1500</v>
          </cell>
          <cell r="T949">
            <v>2300</v>
          </cell>
          <cell r="U949">
            <v>17952</v>
          </cell>
          <cell r="W949">
            <v>0</v>
          </cell>
          <cell r="X949">
            <v>66061.016839999997</v>
          </cell>
          <cell r="Y949">
            <v>6841.38</v>
          </cell>
          <cell r="Z949">
            <v>14187.718999999999</v>
          </cell>
          <cell r="AB949">
            <v>4.6679633154324476</v>
          </cell>
          <cell r="AC949">
            <v>4.5609200000000003</v>
          </cell>
          <cell r="AD949">
            <v>6.1685734782608694</v>
          </cell>
          <cell r="AE949">
            <v>1956</v>
          </cell>
          <cell r="AF949">
            <v>25164.54</v>
          </cell>
          <cell r="AG949">
            <v>1.4017680481283423</v>
          </cell>
          <cell r="AI949">
            <v>3.2661952673041053</v>
          </cell>
          <cell r="AJ949">
            <v>3.159151951871658</v>
          </cell>
          <cell r="AK949">
            <v>4.7668054301325267</v>
          </cell>
          <cell r="AL949">
            <v>0</v>
          </cell>
          <cell r="AM949">
            <v>1</v>
          </cell>
          <cell r="AN949">
            <v>1</v>
          </cell>
          <cell r="AO949">
            <v>1</v>
          </cell>
        </row>
        <row r="950">
          <cell r="D950" t="str">
            <v>FAE-22-00053</v>
          </cell>
          <cell r="E950" t="str">
            <v>053</v>
          </cell>
          <cell r="F950">
            <v>44630</v>
          </cell>
          <cell r="G950">
            <v>2022</v>
          </cell>
          <cell r="H950" t="str">
            <v>CE2154</v>
          </cell>
          <cell r="I950" t="str">
            <v>SODIFRAM SAS</v>
          </cell>
          <cell r="J950" t="str">
            <v>EUR</v>
          </cell>
          <cell r="K950">
            <v>94371.683440000008</v>
          </cell>
          <cell r="L950">
            <v>3.2545999999999999</v>
          </cell>
          <cell r="M950">
            <v>28996.400000000001</v>
          </cell>
          <cell r="N950" t="str">
            <v>OUI</v>
          </cell>
          <cell r="O950" t="str">
            <v>Mayotte</v>
          </cell>
          <cell r="P950">
            <v>44644</v>
          </cell>
          <cell r="Q950">
            <v>0</v>
          </cell>
          <cell r="R950">
            <v>12144</v>
          </cell>
          <cell r="S950">
            <v>15192</v>
          </cell>
          <cell r="T950">
            <v>0</v>
          </cell>
          <cell r="U950">
            <v>27336</v>
          </cell>
          <cell r="W950">
            <v>0</v>
          </cell>
          <cell r="X950">
            <v>51320.861207999995</v>
          </cell>
          <cell r="Y950">
            <v>43050.822231999991</v>
          </cell>
          <cell r="Z950">
            <v>0</v>
          </cell>
          <cell r="AB950">
            <v>4.2260261205533594</v>
          </cell>
          <cell r="AC950">
            <v>2.8337824007372294</v>
          </cell>
          <cell r="AE950">
            <v>4339.4399999999996</v>
          </cell>
          <cell r="AF950">
            <v>14196.74</v>
          </cell>
          <cell r="AG950">
            <v>0.51934225929177635</v>
          </cell>
          <cell r="AI950">
            <v>3.7066838612615829</v>
          </cell>
          <cell r="AJ950">
            <v>2.314440141445453</v>
          </cell>
          <cell r="AL950">
            <v>0</v>
          </cell>
          <cell r="AM950">
            <v>1</v>
          </cell>
          <cell r="AN950">
            <v>1</v>
          </cell>
          <cell r="AO950">
            <v>0</v>
          </cell>
        </row>
        <row r="951">
          <cell r="D951" t="str">
            <v>FAE-22-00054</v>
          </cell>
          <cell r="E951" t="str">
            <v>054</v>
          </cell>
          <cell r="F951">
            <v>44635</v>
          </cell>
          <cell r="G951">
            <v>2022</v>
          </cell>
          <cell r="H951" t="str">
            <v>CE2251</v>
          </cell>
          <cell r="I951" t="str">
            <v>STE DORCAS INTER TRADE</v>
          </cell>
          <cell r="J951" t="str">
            <v>TND</v>
          </cell>
          <cell r="K951">
            <v>269598</v>
          </cell>
          <cell r="L951">
            <v>1</v>
          </cell>
          <cell r="M951">
            <v>269598</v>
          </cell>
          <cell r="N951" t="str">
            <v>OUI</v>
          </cell>
          <cell r="O951" t="str">
            <v>Sierra Leone</v>
          </cell>
          <cell r="P951">
            <v>44643</v>
          </cell>
          <cell r="Q951">
            <v>110040</v>
          </cell>
          <cell r="R951">
            <v>0</v>
          </cell>
          <cell r="S951">
            <v>0</v>
          </cell>
          <cell r="T951">
            <v>0</v>
          </cell>
          <cell r="U951">
            <v>110040</v>
          </cell>
          <cell r="W951">
            <v>269598</v>
          </cell>
          <cell r="X951">
            <v>0</v>
          </cell>
          <cell r="Y951">
            <v>0</v>
          </cell>
          <cell r="Z951">
            <v>0</v>
          </cell>
          <cell r="AA951">
            <v>2.4500000000000002</v>
          </cell>
          <cell r="AE951">
            <v>0</v>
          </cell>
          <cell r="AF951">
            <v>0</v>
          </cell>
          <cell r="AG951">
            <v>0</v>
          </cell>
          <cell r="AH951">
            <v>2.4500000000000002</v>
          </cell>
          <cell r="AL951">
            <v>1</v>
          </cell>
          <cell r="AM951">
            <v>0</v>
          </cell>
          <cell r="AN951">
            <v>0</v>
          </cell>
          <cell r="AO951">
            <v>0</v>
          </cell>
        </row>
        <row r="952">
          <cell r="D952" t="str">
            <v>FAE-22-00055</v>
          </cell>
          <cell r="E952" t="str">
            <v>055</v>
          </cell>
          <cell r="F952">
            <v>44635</v>
          </cell>
          <cell r="G952">
            <v>2022</v>
          </cell>
          <cell r="H952" t="str">
            <v>CE2250</v>
          </cell>
          <cell r="I952" t="str">
            <v>STE CT TRADING DE COMMERCE INTR</v>
          </cell>
          <cell r="J952" t="str">
            <v>TND</v>
          </cell>
          <cell r="K952">
            <v>5936</v>
          </cell>
          <cell r="L952">
            <v>1</v>
          </cell>
          <cell r="M952">
            <v>5936</v>
          </cell>
          <cell r="N952" t="str">
            <v>OUI</v>
          </cell>
          <cell r="O952" t="str">
            <v>Belgique</v>
          </cell>
          <cell r="P952">
            <v>44648</v>
          </cell>
          <cell r="Q952">
            <v>0</v>
          </cell>
          <cell r="R952">
            <v>0</v>
          </cell>
          <cell r="S952">
            <v>0</v>
          </cell>
          <cell r="T952">
            <v>1120</v>
          </cell>
          <cell r="U952">
            <v>1120</v>
          </cell>
          <cell r="W952">
            <v>0</v>
          </cell>
          <cell r="X952">
            <v>0</v>
          </cell>
          <cell r="Y952">
            <v>0</v>
          </cell>
          <cell r="Z952">
            <v>5936</v>
          </cell>
          <cell r="AD952">
            <v>5.3</v>
          </cell>
          <cell r="AE952">
            <v>0</v>
          </cell>
          <cell r="AF952">
            <v>0</v>
          </cell>
          <cell r="AG952">
            <v>0</v>
          </cell>
          <cell r="AK952">
            <v>5.3</v>
          </cell>
          <cell r="AL952">
            <v>1</v>
          </cell>
          <cell r="AM952">
            <v>0</v>
          </cell>
          <cell r="AN952">
            <v>0</v>
          </cell>
          <cell r="AO952">
            <v>0</v>
          </cell>
        </row>
        <row r="953">
          <cell r="D953" t="str">
            <v>FAE-22-00056</v>
          </cell>
          <cell r="E953" t="str">
            <v>056</v>
          </cell>
          <cell r="F953">
            <v>44635</v>
          </cell>
          <cell r="G953">
            <v>2022</v>
          </cell>
          <cell r="H953" t="str">
            <v>CE2137</v>
          </cell>
          <cell r="I953" t="str">
            <v>TUNISIAN AFRICAN BUSINESS</v>
          </cell>
          <cell r="J953" t="str">
            <v>TND</v>
          </cell>
          <cell r="K953">
            <v>218153.60000000001</v>
          </cell>
          <cell r="L953">
            <v>1</v>
          </cell>
          <cell r="M953">
            <v>218153.60000000001</v>
          </cell>
          <cell r="N953" t="str">
            <v>OUI</v>
          </cell>
          <cell r="O953" t="str">
            <v>Gabon</v>
          </cell>
          <cell r="P953">
            <v>44659</v>
          </cell>
          <cell r="Q953">
            <v>3360</v>
          </cell>
          <cell r="R953">
            <v>20280</v>
          </cell>
          <cell r="S953">
            <v>84000</v>
          </cell>
          <cell r="T953">
            <v>0</v>
          </cell>
          <cell r="U953">
            <v>107640</v>
          </cell>
          <cell r="V953" t="str">
            <v>OUI</v>
          </cell>
          <cell r="W953">
            <v>8366.4</v>
          </cell>
          <cell r="X953">
            <v>45427.199999999997</v>
          </cell>
          <cell r="Y953">
            <v>164360</v>
          </cell>
          <cell r="Z953">
            <v>0</v>
          </cell>
          <cell r="AA953">
            <v>2.4899999999999998</v>
          </cell>
          <cell r="AB953">
            <v>2.2399999999999998</v>
          </cell>
          <cell r="AC953">
            <v>1.9566666666666668</v>
          </cell>
          <cell r="AE953">
            <v>0</v>
          </cell>
          <cell r="AF953">
            <v>0</v>
          </cell>
          <cell r="AG953">
            <v>0</v>
          </cell>
          <cell r="AH953">
            <v>2.4899999999999998</v>
          </cell>
          <cell r="AI953">
            <v>2.2399999999999998</v>
          </cell>
          <cell r="AJ953">
            <v>1.9566666666666668</v>
          </cell>
          <cell r="AK953">
            <v>0</v>
          </cell>
          <cell r="AL953">
            <v>1</v>
          </cell>
          <cell r="AM953" t="str">
            <v>10% S -90% F</v>
          </cell>
          <cell r="AN953" t="str">
            <v>10% S -90% F</v>
          </cell>
          <cell r="AO953">
            <v>0</v>
          </cell>
        </row>
        <row r="954">
          <cell r="D954" t="str">
            <v>FAE-22-00057</v>
          </cell>
          <cell r="E954" t="str">
            <v>057</v>
          </cell>
          <cell r="F954">
            <v>44635</v>
          </cell>
          <cell r="G954">
            <v>2022</v>
          </cell>
          <cell r="H954" t="str">
            <v>CE2137</v>
          </cell>
          <cell r="I954" t="str">
            <v>TUNISIAN AFRICAN BUSINESS</v>
          </cell>
          <cell r="J954" t="str">
            <v>TND</v>
          </cell>
          <cell r="K954">
            <v>593788</v>
          </cell>
          <cell r="L954">
            <v>1</v>
          </cell>
          <cell r="M954">
            <v>593788</v>
          </cell>
          <cell r="N954" t="str">
            <v>OUI</v>
          </cell>
          <cell r="O954" t="str">
            <v>Sierra Leone</v>
          </cell>
          <cell r="P954">
            <v>44651</v>
          </cell>
          <cell r="Q954">
            <v>215656</v>
          </cell>
          <cell r="R954">
            <v>24000</v>
          </cell>
          <cell r="S954">
            <v>0</v>
          </cell>
          <cell r="T954">
            <v>0</v>
          </cell>
          <cell r="U954">
            <v>239656</v>
          </cell>
          <cell r="V954" t="str">
            <v>OUI</v>
          </cell>
          <cell r="W954">
            <v>539788</v>
          </cell>
          <cell r="X954">
            <v>54000</v>
          </cell>
          <cell r="Y954">
            <v>0</v>
          </cell>
          <cell r="Z954">
            <v>0</v>
          </cell>
          <cell r="AA954">
            <v>2.5030047853989688</v>
          </cell>
          <cell r="AB954">
            <v>2.25</v>
          </cell>
          <cell r="AE954">
            <v>0</v>
          </cell>
          <cell r="AF954">
            <v>0</v>
          </cell>
          <cell r="AG954">
            <v>0</v>
          </cell>
          <cell r="AH954">
            <v>2.5030047853989688</v>
          </cell>
          <cell r="AI954">
            <v>2.25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</row>
        <row r="955">
          <cell r="D955" t="str">
            <v>FAE-22-00058</v>
          </cell>
          <cell r="E955" t="str">
            <v>058</v>
          </cell>
          <cell r="F955">
            <v>44638</v>
          </cell>
          <cell r="G955">
            <v>2022</v>
          </cell>
          <cell r="H955" t="str">
            <v>CE2245</v>
          </cell>
          <cell r="I955" t="str">
            <v>HMM EXPORT</v>
          </cell>
          <cell r="J955" t="str">
            <v>TND</v>
          </cell>
          <cell r="K955">
            <v>28196.799999999999</v>
          </cell>
          <cell r="L955">
            <v>1</v>
          </cell>
          <cell r="M955">
            <v>28196.799999999999</v>
          </cell>
          <cell r="N955" t="str">
            <v>OUI</v>
          </cell>
          <cell r="O955" t="str">
            <v>France</v>
          </cell>
          <cell r="P955">
            <v>44645</v>
          </cell>
          <cell r="Q955">
            <v>0</v>
          </cell>
          <cell r="R955">
            <v>5796</v>
          </cell>
          <cell r="S955">
            <v>1500</v>
          </cell>
          <cell r="T955">
            <v>780</v>
          </cell>
          <cell r="U955">
            <v>8076</v>
          </cell>
          <cell r="W955">
            <v>0</v>
          </cell>
          <cell r="X955">
            <v>20326.8</v>
          </cell>
          <cell r="Y955">
            <v>4950</v>
          </cell>
          <cell r="Z955">
            <v>2920</v>
          </cell>
          <cell r="AB955">
            <v>3.50703933747412</v>
          </cell>
          <cell r="AC955">
            <v>3.3</v>
          </cell>
          <cell r="AD955">
            <v>3.7435897435897436</v>
          </cell>
          <cell r="AE955">
            <v>0</v>
          </cell>
          <cell r="AF955">
            <v>0</v>
          </cell>
          <cell r="AG955">
            <v>0</v>
          </cell>
          <cell r="AI955">
            <v>3.50703933747412</v>
          </cell>
          <cell r="AJ955">
            <v>3.3</v>
          </cell>
          <cell r="AK955">
            <v>3.7435897435897436</v>
          </cell>
          <cell r="AL955">
            <v>0</v>
          </cell>
          <cell r="AM955">
            <v>1</v>
          </cell>
          <cell r="AN955">
            <v>1</v>
          </cell>
          <cell r="AO955">
            <v>1</v>
          </cell>
        </row>
        <row r="956">
          <cell r="D956" t="str">
            <v>FAE-22-00059</v>
          </cell>
          <cell r="E956" t="str">
            <v>059</v>
          </cell>
          <cell r="F956">
            <v>44638</v>
          </cell>
          <cell r="G956">
            <v>2022</v>
          </cell>
          <cell r="H956" t="str">
            <v>CE2017</v>
          </cell>
          <cell r="I956" t="str">
            <v>SAHEL INTERNATIONAL TRADE</v>
          </cell>
          <cell r="J956" t="str">
            <v>TND</v>
          </cell>
          <cell r="K956">
            <v>148704</v>
          </cell>
          <cell r="L956">
            <v>1</v>
          </cell>
          <cell r="M956">
            <v>148704</v>
          </cell>
          <cell r="N956" t="str">
            <v>OUI</v>
          </cell>
          <cell r="O956" t="str">
            <v>Sierra Leone</v>
          </cell>
          <cell r="P956">
            <v>44648</v>
          </cell>
          <cell r="Q956">
            <v>65616</v>
          </cell>
          <cell r="R956">
            <v>0</v>
          </cell>
          <cell r="S956">
            <v>0</v>
          </cell>
          <cell r="T956">
            <v>0</v>
          </cell>
          <cell r="U956">
            <v>65616</v>
          </cell>
          <cell r="V956" t="str">
            <v>OUI</v>
          </cell>
          <cell r="W956">
            <v>148704</v>
          </cell>
          <cell r="X956">
            <v>0</v>
          </cell>
          <cell r="Y956">
            <v>0</v>
          </cell>
          <cell r="Z956">
            <v>0</v>
          </cell>
          <cell r="AA956">
            <v>2.2662765179224578</v>
          </cell>
          <cell r="AE956">
            <v>0</v>
          </cell>
          <cell r="AF956">
            <v>0</v>
          </cell>
          <cell r="AG956">
            <v>0</v>
          </cell>
          <cell r="AH956">
            <v>2.2662765179224578</v>
          </cell>
          <cell r="AL956" t="str">
            <v>50% S -50% F</v>
          </cell>
          <cell r="AM956">
            <v>0</v>
          </cell>
          <cell r="AN956">
            <v>0</v>
          </cell>
          <cell r="AO956">
            <v>0</v>
          </cell>
        </row>
        <row r="957">
          <cell r="D957" t="str">
            <v>FAE-22-00060</v>
          </cell>
          <cell r="E957" t="str">
            <v>060</v>
          </cell>
          <cell r="F957">
            <v>44638</v>
          </cell>
          <cell r="G957">
            <v>2022</v>
          </cell>
          <cell r="H957" t="str">
            <v>CE2230</v>
          </cell>
          <cell r="I957" t="str">
            <v>AL JAWDA AL RAEDA</v>
          </cell>
          <cell r="J957" t="str">
            <v>USD</v>
          </cell>
          <cell r="K957">
            <v>815609.65500000003</v>
          </cell>
          <cell r="L957">
            <v>2.9557500000000001</v>
          </cell>
          <cell r="M957">
            <v>275940</v>
          </cell>
          <cell r="N957" t="str">
            <v>OUI</v>
          </cell>
          <cell r="O957" t="str">
            <v>Libye</v>
          </cell>
          <cell r="P957">
            <v>44648</v>
          </cell>
          <cell r="Q957">
            <v>0</v>
          </cell>
          <cell r="R957">
            <v>220752</v>
          </cell>
          <cell r="S957">
            <v>94608</v>
          </cell>
          <cell r="T957">
            <v>0</v>
          </cell>
          <cell r="U957">
            <v>315360</v>
          </cell>
          <cell r="W957">
            <v>0</v>
          </cell>
          <cell r="X957">
            <v>570926.7585</v>
          </cell>
          <cell r="Y957">
            <v>244682.89649999994</v>
          </cell>
          <cell r="Z957">
            <v>0</v>
          </cell>
          <cell r="AB957">
            <v>2.5862812499999999</v>
          </cell>
          <cell r="AC957">
            <v>2.5862812499999994</v>
          </cell>
          <cell r="AE957">
            <v>0</v>
          </cell>
          <cell r="AF957">
            <v>0</v>
          </cell>
          <cell r="AG957">
            <v>0</v>
          </cell>
          <cell r="AI957">
            <v>2.5862812499999999</v>
          </cell>
          <cell r="AJ957">
            <v>2.5862812499999994</v>
          </cell>
          <cell r="AL957">
            <v>0</v>
          </cell>
          <cell r="AM957" t="str">
            <v>50% S -50% F</v>
          </cell>
          <cell r="AN957" t="str">
            <v>50% S -50% F</v>
          </cell>
          <cell r="AO957">
            <v>0</v>
          </cell>
        </row>
        <row r="958">
          <cell r="D958" t="str">
            <v>FAE-22-00061</v>
          </cell>
          <cell r="E958" t="str">
            <v>061</v>
          </cell>
          <cell r="F958">
            <v>44639</v>
          </cell>
          <cell r="G958">
            <v>2022</v>
          </cell>
          <cell r="H958" t="str">
            <v>CE2123</v>
          </cell>
          <cell r="I958" t="str">
            <v>STE AL MAJMOUA MOTTAHIDA</v>
          </cell>
          <cell r="J958" t="str">
            <v>USD</v>
          </cell>
          <cell r="K958">
            <v>1144088.064</v>
          </cell>
          <cell r="L958">
            <v>2.9557500000000001</v>
          </cell>
          <cell r="M958">
            <v>387072</v>
          </cell>
          <cell r="N958" t="str">
            <v>OUI</v>
          </cell>
          <cell r="O958" t="str">
            <v>Libye</v>
          </cell>
          <cell r="P958">
            <v>44648</v>
          </cell>
          <cell r="Q958">
            <v>0</v>
          </cell>
          <cell r="R958">
            <v>412800</v>
          </cell>
          <cell r="S958">
            <v>48000</v>
          </cell>
          <cell r="T958">
            <v>0</v>
          </cell>
          <cell r="U958">
            <v>460800</v>
          </cell>
          <cell r="W958">
            <v>0</v>
          </cell>
          <cell r="X958">
            <v>1024912.2240000004</v>
          </cell>
          <cell r="Y958">
            <v>119175.84</v>
          </cell>
          <cell r="Z958">
            <v>0</v>
          </cell>
          <cell r="AB958">
            <v>2.4828300000000008</v>
          </cell>
          <cell r="AC958">
            <v>2.4828299999999999</v>
          </cell>
          <cell r="AE958">
            <v>0</v>
          </cell>
          <cell r="AF958">
            <v>0</v>
          </cell>
          <cell r="AG958">
            <v>0</v>
          </cell>
          <cell r="AI958">
            <v>2.4828300000000008</v>
          </cell>
          <cell r="AJ958">
            <v>2.4828299999999999</v>
          </cell>
          <cell r="AL958">
            <v>0</v>
          </cell>
          <cell r="AM958" t="str">
            <v>50% S -50% F</v>
          </cell>
          <cell r="AN958" t="str">
            <v>50% S -50% F</v>
          </cell>
          <cell r="AO958">
            <v>0</v>
          </cell>
        </row>
        <row r="959">
          <cell r="D959" t="str">
            <v>FAE-22-00062</v>
          </cell>
          <cell r="E959" t="str">
            <v>062</v>
          </cell>
          <cell r="F959">
            <v>44639</v>
          </cell>
          <cell r="G959">
            <v>2022</v>
          </cell>
          <cell r="H959" t="str">
            <v>CE2178</v>
          </cell>
          <cell r="I959" t="str">
            <v>ARCADIA</v>
          </cell>
          <cell r="J959" t="str">
            <v>TND</v>
          </cell>
          <cell r="K959">
            <v>61000</v>
          </cell>
          <cell r="L959">
            <v>1</v>
          </cell>
          <cell r="M959">
            <v>63000</v>
          </cell>
          <cell r="N959" t="str">
            <v>OUI</v>
          </cell>
          <cell r="O959" t="str">
            <v>Angleterre</v>
          </cell>
          <cell r="P959">
            <v>44648</v>
          </cell>
          <cell r="Q959">
            <v>0</v>
          </cell>
          <cell r="R959">
            <v>20000</v>
          </cell>
          <cell r="S959">
            <v>0</v>
          </cell>
          <cell r="T959">
            <v>0</v>
          </cell>
          <cell r="U959">
            <v>20000</v>
          </cell>
          <cell r="W959">
            <v>0</v>
          </cell>
          <cell r="X959">
            <v>61000</v>
          </cell>
          <cell r="Y959">
            <v>0</v>
          </cell>
          <cell r="Z959">
            <v>0</v>
          </cell>
          <cell r="AB959">
            <v>3.05</v>
          </cell>
          <cell r="AE959">
            <v>0</v>
          </cell>
          <cell r="AF959">
            <v>0</v>
          </cell>
          <cell r="AG959">
            <v>0</v>
          </cell>
          <cell r="AI959">
            <v>3.05</v>
          </cell>
          <cell r="AL959">
            <v>0</v>
          </cell>
          <cell r="AM959">
            <v>1</v>
          </cell>
          <cell r="AN959">
            <v>0</v>
          </cell>
          <cell r="AO959">
            <v>0</v>
          </cell>
        </row>
        <row r="960">
          <cell r="D960" t="str">
            <v>FAE-22-00063</v>
          </cell>
          <cell r="E960" t="str">
            <v>063</v>
          </cell>
          <cell r="F960">
            <v>44643</v>
          </cell>
          <cell r="G960">
            <v>2022</v>
          </cell>
          <cell r="H960" t="str">
            <v>CE2257</v>
          </cell>
          <cell r="I960" t="str">
            <v>LAMP FALL IMP EXP - LAFFIMEX</v>
          </cell>
          <cell r="J960" t="str">
            <v>EUR</v>
          </cell>
          <cell r="K960">
            <v>217766.7072</v>
          </cell>
          <cell r="L960">
            <v>3.2591999999999999</v>
          </cell>
          <cell r="M960">
            <v>66816</v>
          </cell>
          <cell r="N960" t="str">
            <v>OUI</v>
          </cell>
          <cell r="O960" t="str">
            <v>Senegal</v>
          </cell>
          <cell r="P960">
            <v>44649</v>
          </cell>
          <cell r="Q960">
            <v>76800</v>
          </cell>
          <cell r="R960">
            <v>0</v>
          </cell>
          <cell r="S960">
            <v>0</v>
          </cell>
          <cell r="T960">
            <v>0</v>
          </cell>
          <cell r="U960">
            <v>76800</v>
          </cell>
          <cell r="W960">
            <v>217766.70719999998</v>
          </cell>
          <cell r="X960">
            <v>0</v>
          </cell>
          <cell r="Y960">
            <v>0</v>
          </cell>
          <cell r="Z960">
            <v>0</v>
          </cell>
          <cell r="AA960">
            <v>2.8355039999999998</v>
          </cell>
          <cell r="AE960">
            <v>12077.73</v>
          </cell>
          <cell r="AF960">
            <v>38989.745000000003</v>
          </cell>
          <cell r="AG960">
            <v>0.50767897135416673</v>
          </cell>
          <cell r="AH960">
            <v>2.3278250286458331</v>
          </cell>
          <cell r="AL960" t="str">
            <v>50% S -50% F</v>
          </cell>
          <cell r="AM960">
            <v>0</v>
          </cell>
          <cell r="AN960">
            <v>0</v>
          </cell>
          <cell r="AO960">
            <v>0</v>
          </cell>
        </row>
        <row r="961">
          <cell r="D961" t="str">
            <v>FAE-22-00064</v>
          </cell>
          <cell r="E961" t="str">
            <v>064</v>
          </cell>
          <cell r="F961">
            <v>44644</v>
          </cell>
          <cell r="G961">
            <v>2022</v>
          </cell>
          <cell r="H961" t="str">
            <v>CE2265</v>
          </cell>
          <cell r="I961" t="str">
            <v>SHARIKAT MAYAN</v>
          </cell>
          <cell r="J961" t="str">
            <v>USD</v>
          </cell>
          <cell r="K961">
            <v>298303.99200000003</v>
          </cell>
          <cell r="L961">
            <v>2.9712499999999999</v>
          </cell>
          <cell r="M961">
            <v>100396.8</v>
          </cell>
          <cell r="N961" t="str">
            <v>OUI</v>
          </cell>
          <cell r="O961" t="str">
            <v>Libye</v>
          </cell>
          <cell r="P961">
            <v>44649</v>
          </cell>
          <cell r="Q961">
            <v>0</v>
          </cell>
          <cell r="R961">
            <v>96000</v>
          </cell>
          <cell r="S961">
            <v>24960</v>
          </cell>
          <cell r="T961">
            <v>0</v>
          </cell>
          <cell r="U961">
            <v>120960</v>
          </cell>
          <cell r="W961">
            <v>0</v>
          </cell>
          <cell r="X961">
            <v>236749.2</v>
          </cell>
          <cell r="Y961">
            <v>61554.792000000001</v>
          </cell>
          <cell r="Z961">
            <v>0</v>
          </cell>
          <cell r="AB961">
            <v>2.4661375000000003</v>
          </cell>
          <cell r="AC961">
            <v>2.4661374999999999</v>
          </cell>
          <cell r="AE961">
            <v>0</v>
          </cell>
          <cell r="AF961">
            <v>0</v>
          </cell>
          <cell r="AG961">
            <v>0</v>
          </cell>
          <cell r="AI961">
            <v>2.4661375000000003</v>
          </cell>
          <cell r="AJ961">
            <v>2.4661374999999999</v>
          </cell>
          <cell r="AL961">
            <v>0</v>
          </cell>
          <cell r="AM961" t="str">
            <v>50% S -50% F</v>
          </cell>
          <cell r="AN961" t="str">
            <v>50% S -50% F</v>
          </cell>
          <cell r="AO961">
            <v>0</v>
          </cell>
        </row>
        <row r="962">
          <cell r="D962" t="str">
            <v>FAE-22-00065</v>
          </cell>
          <cell r="E962" t="str">
            <v>065</v>
          </cell>
          <cell r="F962">
            <v>44648</v>
          </cell>
          <cell r="G962">
            <v>2022</v>
          </cell>
          <cell r="H962" t="str">
            <v>CE2264</v>
          </cell>
          <cell r="I962" t="str">
            <v>AFRICAN GATE</v>
          </cell>
          <cell r="J962" t="str">
            <v>TND</v>
          </cell>
          <cell r="K962">
            <v>26742.799999999999</v>
          </cell>
          <cell r="L962">
            <v>1</v>
          </cell>
          <cell r="M962">
            <v>26742.799999999999</v>
          </cell>
          <cell r="N962" t="str">
            <v>OUI</v>
          </cell>
          <cell r="O962" t="str">
            <v>USA</v>
          </cell>
          <cell r="P962">
            <v>44698</v>
          </cell>
          <cell r="Q962">
            <v>960</v>
          </cell>
          <cell r="R962">
            <v>2436</v>
          </cell>
          <cell r="S962">
            <v>3000</v>
          </cell>
          <cell r="T962">
            <v>940</v>
          </cell>
          <cell r="U962">
            <v>7336</v>
          </cell>
          <cell r="V962" t="e">
            <v>#N/A</v>
          </cell>
          <cell r="W962">
            <v>3484.8</v>
          </cell>
          <cell r="X962">
            <v>7362</v>
          </cell>
          <cell r="Y962">
            <v>9750</v>
          </cell>
          <cell r="Z962">
            <v>6146</v>
          </cell>
          <cell r="AA962">
            <v>3.6300000000000003</v>
          </cell>
          <cell r="AB962">
            <v>3.0221674876847291</v>
          </cell>
          <cell r="AC962">
            <v>3.25</v>
          </cell>
          <cell r="AD962">
            <v>6.5382978723404257</v>
          </cell>
          <cell r="AE962">
            <v>0</v>
          </cell>
          <cell r="AF962">
            <v>0</v>
          </cell>
          <cell r="AG962">
            <v>0</v>
          </cell>
          <cell r="AH962">
            <v>3.6300000000000003</v>
          </cell>
          <cell r="AI962">
            <v>3.0221674876847291</v>
          </cell>
          <cell r="AJ962">
            <v>3.25</v>
          </cell>
          <cell r="AK962">
            <v>6.5382978723404257</v>
          </cell>
          <cell r="AL962">
            <v>1</v>
          </cell>
          <cell r="AM962">
            <v>1</v>
          </cell>
          <cell r="AN962">
            <v>0</v>
          </cell>
          <cell r="AO962">
            <v>1</v>
          </cell>
        </row>
        <row r="963">
          <cell r="D963" t="str">
            <v>FAE-22-00066</v>
          </cell>
          <cell r="E963" t="str">
            <v>066</v>
          </cell>
          <cell r="F963">
            <v>44649</v>
          </cell>
          <cell r="G963">
            <v>2022</v>
          </cell>
          <cell r="H963" t="str">
            <v>CE2137</v>
          </cell>
          <cell r="I963" t="str">
            <v>TUNISIAN AFRICAN BUSINESS</v>
          </cell>
          <cell r="J963" t="str">
            <v>TND</v>
          </cell>
          <cell r="K963">
            <v>201373.2</v>
          </cell>
          <cell r="L963">
            <v>1</v>
          </cell>
          <cell r="M963">
            <v>201373.2</v>
          </cell>
          <cell r="N963" t="str">
            <v>OUI</v>
          </cell>
          <cell r="O963" t="str">
            <v>Senegal</v>
          </cell>
          <cell r="P963">
            <v>44655</v>
          </cell>
          <cell r="Q963">
            <v>0</v>
          </cell>
          <cell r="R963">
            <v>110040</v>
          </cell>
          <cell r="S963">
            <v>0</v>
          </cell>
          <cell r="T963">
            <v>0</v>
          </cell>
          <cell r="U963">
            <v>110040</v>
          </cell>
          <cell r="V963" t="str">
            <v>OUI</v>
          </cell>
          <cell r="W963">
            <v>0</v>
          </cell>
          <cell r="X963">
            <v>201373.2</v>
          </cell>
          <cell r="Y963">
            <v>0</v>
          </cell>
          <cell r="Z963">
            <v>0</v>
          </cell>
          <cell r="AB963">
            <v>1.83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1.83</v>
          </cell>
          <cell r="AJ963">
            <v>0</v>
          </cell>
          <cell r="AK963">
            <v>0</v>
          </cell>
          <cell r="AL963">
            <v>0</v>
          </cell>
          <cell r="AM963" t="str">
            <v>10% S -90% F</v>
          </cell>
          <cell r="AN963">
            <v>0</v>
          </cell>
          <cell r="AO963">
            <v>0</v>
          </cell>
        </row>
        <row r="964">
          <cell r="D964" t="str">
            <v>FAE-22-00067</v>
          </cell>
          <cell r="E964" t="str">
            <v>067</v>
          </cell>
          <cell r="F964">
            <v>44649</v>
          </cell>
          <cell r="G964">
            <v>2022</v>
          </cell>
          <cell r="H964" t="str">
            <v>CE2261</v>
          </cell>
          <cell r="I964" t="str">
            <v>MARCOM INTERN</v>
          </cell>
          <cell r="J964" t="str">
            <v>TND</v>
          </cell>
          <cell r="K964">
            <v>561162</v>
          </cell>
          <cell r="L964">
            <v>1</v>
          </cell>
          <cell r="M964">
            <v>561162</v>
          </cell>
          <cell r="N964" t="str">
            <v>OUI</v>
          </cell>
          <cell r="O964" t="str">
            <v>Senegal</v>
          </cell>
          <cell r="P964">
            <v>44664</v>
          </cell>
          <cell r="Q964">
            <v>0</v>
          </cell>
          <cell r="R964">
            <v>275088</v>
          </cell>
          <cell r="S964">
            <v>0</v>
          </cell>
          <cell r="T964">
            <v>0</v>
          </cell>
          <cell r="U964">
            <v>275088</v>
          </cell>
          <cell r="V964" t="str">
            <v>OUI</v>
          </cell>
          <cell r="W964">
            <v>0</v>
          </cell>
          <cell r="X964">
            <v>561162</v>
          </cell>
          <cell r="Y964">
            <v>0</v>
          </cell>
          <cell r="Z964">
            <v>0</v>
          </cell>
          <cell r="AB964">
            <v>2.0399363112894782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2.0399363112894782</v>
          </cell>
          <cell r="AJ964">
            <v>0</v>
          </cell>
          <cell r="AK964">
            <v>0</v>
          </cell>
          <cell r="AL964">
            <v>0</v>
          </cell>
          <cell r="AM964" t="str">
            <v>10% S -90% F</v>
          </cell>
          <cell r="AN964">
            <v>0</v>
          </cell>
          <cell r="AO964">
            <v>0</v>
          </cell>
        </row>
        <row r="965">
          <cell r="D965" t="str">
            <v>FAE-22-00068</v>
          </cell>
          <cell r="E965" t="str">
            <v>068</v>
          </cell>
          <cell r="F965">
            <v>44658</v>
          </cell>
          <cell r="G965">
            <v>2022</v>
          </cell>
          <cell r="H965" t="str">
            <v>CE2149</v>
          </cell>
          <cell r="I965" t="str">
            <v>DAVIS TRADING CO LTD</v>
          </cell>
          <cell r="J965" t="str">
            <v>USD</v>
          </cell>
          <cell r="K965">
            <v>93522.355884000004</v>
          </cell>
          <cell r="L965">
            <v>3.0001500000000001</v>
          </cell>
          <cell r="M965">
            <v>31172.560000000001</v>
          </cell>
          <cell r="N965" t="str">
            <v>OUI</v>
          </cell>
          <cell r="O965" t="str">
            <v>New zealand</v>
          </cell>
          <cell r="P965">
            <v>44669</v>
          </cell>
          <cell r="Q965">
            <v>0</v>
          </cell>
          <cell r="R965">
            <v>20480</v>
          </cell>
          <cell r="S965">
            <v>0</v>
          </cell>
          <cell r="T965">
            <v>0</v>
          </cell>
          <cell r="U965">
            <v>20480</v>
          </cell>
          <cell r="V965" t="e">
            <v>#N/A</v>
          </cell>
          <cell r="W965">
            <v>0</v>
          </cell>
          <cell r="X965">
            <v>93522.355884000004</v>
          </cell>
          <cell r="Y965">
            <v>0</v>
          </cell>
          <cell r="Z965">
            <v>0</v>
          </cell>
          <cell r="AB965">
            <v>4.5665212833984379</v>
          </cell>
          <cell r="AE965">
            <v>0</v>
          </cell>
          <cell r="AF965">
            <v>1586.87</v>
          </cell>
          <cell r="AG965">
            <v>7.7483886718749992E-2</v>
          </cell>
          <cell r="AI965">
            <v>4.4890373966796879</v>
          </cell>
          <cell r="AL965">
            <v>0</v>
          </cell>
          <cell r="AM965">
            <v>1</v>
          </cell>
          <cell r="AN965">
            <v>0</v>
          </cell>
          <cell r="AO965">
            <v>0</v>
          </cell>
        </row>
        <row r="966">
          <cell r="D966" t="str">
            <v>FAE-22-00069</v>
          </cell>
          <cell r="E966" t="str">
            <v>069</v>
          </cell>
          <cell r="F966">
            <v>44658</v>
          </cell>
          <cell r="G966">
            <v>2022</v>
          </cell>
          <cell r="H966" t="str">
            <v>CE2178</v>
          </cell>
          <cell r="I966" t="str">
            <v>ARCADIA</v>
          </cell>
          <cell r="J966" t="str">
            <v>TND</v>
          </cell>
          <cell r="K966">
            <v>76266.12</v>
          </cell>
          <cell r="L966">
            <v>1</v>
          </cell>
          <cell r="M966">
            <v>76266.12</v>
          </cell>
          <cell r="N966" t="str">
            <v>OUI</v>
          </cell>
          <cell r="O966" t="str">
            <v>Bahrein</v>
          </cell>
          <cell r="P966">
            <v>44672</v>
          </cell>
          <cell r="Q966">
            <v>0</v>
          </cell>
          <cell r="R966">
            <v>15845</v>
          </cell>
          <cell r="S966">
            <v>8400</v>
          </cell>
          <cell r="T966">
            <v>0</v>
          </cell>
          <cell r="U966">
            <v>24245</v>
          </cell>
          <cell r="V966" t="e">
            <v>#N/A</v>
          </cell>
          <cell r="W966">
            <v>0</v>
          </cell>
          <cell r="X966">
            <v>48966.12</v>
          </cell>
          <cell r="Y966">
            <v>26220</v>
          </cell>
          <cell r="Z966">
            <v>1080</v>
          </cell>
          <cell r="AB966">
            <v>3.0903199747554435</v>
          </cell>
          <cell r="AC966">
            <v>3.1214285714285714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3.0903199747554435</v>
          </cell>
          <cell r="AJ966">
            <v>3.1214285714285714</v>
          </cell>
          <cell r="AK966">
            <v>0</v>
          </cell>
          <cell r="AL966">
            <v>0</v>
          </cell>
          <cell r="AM966">
            <v>1</v>
          </cell>
          <cell r="AN966">
            <v>1</v>
          </cell>
          <cell r="AO966">
            <v>0</v>
          </cell>
        </row>
        <row r="967">
          <cell r="D967" t="str">
            <v>FAE-22-00070</v>
          </cell>
          <cell r="E967" t="str">
            <v>070</v>
          </cell>
          <cell r="F967">
            <v>44658</v>
          </cell>
          <cell r="G967">
            <v>2022</v>
          </cell>
          <cell r="H967" t="str">
            <v>CE2122</v>
          </cell>
          <cell r="I967" t="str">
            <v>STE OMRANE SAS</v>
          </cell>
          <cell r="J967" t="str">
            <v>EUR</v>
          </cell>
          <cell r="K967">
            <v>86363.221517999991</v>
          </cell>
          <cell r="L967">
            <v>3.2485499999999998</v>
          </cell>
          <cell r="M967">
            <v>26585.16</v>
          </cell>
          <cell r="N967" t="str">
            <v>OUI</v>
          </cell>
          <cell r="O967" t="str">
            <v>France</v>
          </cell>
          <cell r="P967">
            <v>44677</v>
          </cell>
          <cell r="Q967">
            <v>0</v>
          </cell>
          <cell r="R967">
            <v>14368</v>
          </cell>
          <cell r="S967">
            <v>10296</v>
          </cell>
          <cell r="T967">
            <v>1980</v>
          </cell>
          <cell r="U967">
            <v>26644</v>
          </cell>
          <cell r="V967" t="e">
            <v>#N/A</v>
          </cell>
          <cell r="W967">
            <v>0</v>
          </cell>
          <cell r="X967">
            <v>43874.656416000005</v>
          </cell>
          <cell r="Y967">
            <v>31440.246552000001</v>
          </cell>
          <cell r="Z967">
            <v>11048.31855</v>
          </cell>
          <cell r="AB967">
            <v>3.0536370000000002</v>
          </cell>
          <cell r="AC967">
            <v>3.0536370000000002</v>
          </cell>
          <cell r="AD967">
            <v>5.5799588636363637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3.0536370000000002</v>
          </cell>
          <cell r="AJ967">
            <v>3.0536370000000002</v>
          </cell>
          <cell r="AK967">
            <v>5.5799588636363637</v>
          </cell>
          <cell r="AL967">
            <v>0</v>
          </cell>
          <cell r="AM967">
            <v>1</v>
          </cell>
          <cell r="AN967">
            <v>1</v>
          </cell>
          <cell r="AO967">
            <v>1</v>
          </cell>
        </row>
        <row r="968">
          <cell r="D968" t="str">
            <v>FAE-22-00071</v>
          </cell>
          <cell r="E968" t="str">
            <v>071</v>
          </cell>
          <cell r="F968">
            <v>44658</v>
          </cell>
          <cell r="G968">
            <v>2022</v>
          </cell>
          <cell r="H968" t="str">
            <v>CE2154</v>
          </cell>
          <cell r="I968" t="str">
            <v>SODIFRAM SAS</v>
          </cell>
          <cell r="J968" t="str">
            <v>EUR</v>
          </cell>
          <cell r="K968">
            <v>95667.204304000014</v>
          </cell>
          <cell r="L968">
            <v>3.2594500000000002</v>
          </cell>
          <cell r="M968">
            <v>29350.720000000001</v>
          </cell>
          <cell r="N968" t="str">
            <v>OUI</v>
          </cell>
          <cell r="O968" t="str">
            <v>Mayotte</v>
          </cell>
          <cell r="P968">
            <v>44676</v>
          </cell>
          <cell r="Q968">
            <v>0</v>
          </cell>
          <cell r="R968">
            <v>18684</v>
          </cell>
          <cell r="S968">
            <v>8652</v>
          </cell>
          <cell r="T968">
            <v>0</v>
          </cell>
          <cell r="U968">
            <v>27336</v>
          </cell>
          <cell r="V968" t="e">
            <v>#N/A</v>
          </cell>
          <cell r="W968">
            <v>0</v>
          </cell>
          <cell r="X968">
            <v>62914.845506170321</v>
          </cell>
          <cell r="Y968">
            <v>32752.358797829675</v>
          </cell>
          <cell r="Z968">
            <v>0</v>
          </cell>
          <cell r="AB968">
            <v>3.3673113629934877</v>
          </cell>
          <cell r="AC968">
            <v>3.7855245952184089</v>
          </cell>
          <cell r="AE968">
            <v>4443.1975000000002</v>
          </cell>
          <cell r="AF968">
            <v>14493.065000000001</v>
          </cell>
          <cell r="AG968">
            <v>0.53018236025753585</v>
          </cell>
          <cell r="AI968">
            <v>2.8371290027359519</v>
          </cell>
          <cell r="AJ968">
            <v>3.2553422349608732</v>
          </cell>
          <cell r="AL968">
            <v>0</v>
          </cell>
          <cell r="AM968">
            <v>1</v>
          </cell>
          <cell r="AN968">
            <v>1</v>
          </cell>
          <cell r="AO968">
            <v>0</v>
          </cell>
        </row>
        <row r="969">
          <cell r="D969" t="str">
            <v>FAE-22-00072</v>
          </cell>
          <cell r="E969" t="str">
            <v>072</v>
          </cell>
          <cell r="F969">
            <v>44658</v>
          </cell>
          <cell r="G969">
            <v>2022</v>
          </cell>
          <cell r="H969" t="str">
            <v>CE2154</v>
          </cell>
          <cell r="I969" t="str">
            <v>SODIFRAM SAS</v>
          </cell>
          <cell r="J969" t="str">
            <v>EUR</v>
          </cell>
          <cell r="K969">
            <v>95667.204304000014</v>
          </cell>
          <cell r="L969">
            <v>3.2594500000000002</v>
          </cell>
          <cell r="M969">
            <v>29350.720000000001</v>
          </cell>
          <cell r="N969" t="str">
            <v>OUI</v>
          </cell>
          <cell r="O969" t="str">
            <v>Mayotte</v>
          </cell>
          <cell r="P969">
            <v>44676</v>
          </cell>
          <cell r="Q969">
            <v>0</v>
          </cell>
          <cell r="R969">
            <v>19368</v>
          </cell>
          <cell r="S969">
            <v>7968</v>
          </cell>
          <cell r="T969">
            <v>0</v>
          </cell>
          <cell r="U969">
            <v>27336</v>
          </cell>
          <cell r="V969" t="e">
            <v>#N/A</v>
          </cell>
          <cell r="W969">
            <v>0</v>
          </cell>
          <cell r="X969">
            <v>60937.080384284454</v>
          </cell>
          <cell r="Y969">
            <v>34730.123919715537</v>
          </cell>
          <cell r="Z969">
            <v>0</v>
          </cell>
          <cell r="AB969">
            <v>3.1462763519353807</v>
          </cell>
          <cell r="AC969">
            <v>4.3587002911289581</v>
          </cell>
          <cell r="AE969">
            <v>4443.1975000000002</v>
          </cell>
          <cell r="AF969">
            <v>14493.065000000001</v>
          </cell>
          <cell r="AG969">
            <v>0.53018236025753585</v>
          </cell>
          <cell r="AI969">
            <v>2.616093991677845</v>
          </cell>
          <cell r="AJ969">
            <v>3.8285179308714223</v>
          </cell>
          <cell r="AL969">
            <v>0</v>
          </cell>
          <cell r="AM969">
            <v>1</v>
          </cell>
          <cell r="AN969">
            <v>1</v>
          </cell>
          <cell r="AO969">
            <v>0</v>
          </cell>
        </row>
        <row r="970">
          <cell r="D970" t="str">
            <v>FAE-22-00073</v>
          </cell>
          <cell r="E970" t="str">
            <v>073</v>
          </cell>
          <cell r="F970">
            <v>44658</v>
          </cell>
          <cell r="G970">
            <v>2022</v>
          </cell>
          <cell r="H970" t="str">
            <v>CE2154</v>
          </cell>
          <cell r="I970" t="str">
            <v>SODIFRAM SAS</v>
          </cell>
          <cell r="J970" t="str">
            <v>EUR</v>
          </cell>
          <cell r="K970">
            <v>95657.817088000011</v>
          </cell>
          <cell r="L970">
            <v>3.2594500000000002</v>
          </cell>
          <cell r="M970">
            <v>29347.84</v>
          </cell>
          <cell r="N970" t="str">
            <v>OUI</v>
          </cell>
          <cell r="O970" t="str">
            <v>Mayotte</v>
          </cell>
          <cell r="P970">
            <v>44676</v>
          </cell>
          <cell r="Q970">
            <v>0</v>
          </cell>
          <cell r="R970">
            <v>16776</v>
          </cell>
          <cell r="S970">
            <v>10560</v>
          </cell>
          <cell r="T970">
            <v>0</v>
          </cell>
          <cell r="U970">
            <v>27336</v>
          </cell>
          <cell r="V970" t="e">
            <v>#N/A</v>
          </cell>
          <cell r="W970">
            <v>0</v>
          </cell>
          <cell r="X970">
            <v>61742.183879220371</v>
          </cell>
          <cell r="Y970">
            <v>33915.633208779633</v>
          </cell>
          <cell r="Z970">
            <v>0</v>
          </cell>
          <cell r="AB970">
            <v>3.6803876895100363</v>
          </cell>
          <cell r="AC970">
            <v>3.2117076902253441</v>
          </cell>
          <cell r="AE970">
            <v>4443.1975000000002</v>
          </cell>
          <cell r="AF970">
            <v>14493.065000000001</v>
          </cell>
          <cell r="AG970">
            <v>0.53018236025753585</v>
          </cell>
          <cell r="AI970">
            <v>3.1502053292525005</v>
          </cell>
          <cell r="AJ970">
            <v>2.6815253299678083</v>
          </cell>
          <cell r="AL970">
            <v>0</v>
          </cell>
          <cell r="AM970">
            <v>1</v>
          </cell>
          <cell r="AN970">
            <v>1</v>
          </cell>
          <cell r="AO970">
            <v>0</v>
          </cell>
        </row>
        <row r="971">
          <cell r="D971" t="str">
            <v>FAE-22-00074</v>
          </cell>
          <cell r="E971" t="str">
            <v>074</v>
          </cell>
          <cell r="F971">
            <v>44658</v>
          </cell>
          <cell r="G971">
            <v>2022</v>
          </cell>
          <cell r="H971" t="str">
            <v>CE2017</v>
          </cell>
          <cell r="I971" t="str">
            <v>SAHEL INTERNATIONAL TRADE</v>
          </cell>
          <cell r="J971" t="str">
            <v>TND</v>
          </cell>
          <cell r="K971">
            <v>124125.12</v>
          </cell>
          <cell r="L971">
            <v>1</v>
          </cell>
          <cell r="M971">
            <v>124125.12</v>
          </cell>
          <cell r="N971" t="str">
            <v>OUI</v>
          </cell>
          <cell r="O971" t="str">
            <v>Sierra Leone</v>
          </cell>
          <cell r="P971">
            <v>44669</v>
          </cell>
          <cell r="Q971">
            <v>44016</v>
          </cell>
          <cell r="R971">
            <v>0</v>
          </cell>
          <cell r="S971">
            <v>0</v>
          </cell>
          <cell r="T971">
            <v>0</v>
          </cell>
          <cell r="U971">
            <v>44016</v>
          </cell>
          <cell r="V971" t="str">
            <v>OUI</v>
          </cell>
          <cell r="W971">
            <v>124125.12</v>
          </cell>
          <cell r="X971">
            <v>0</v>
          </cell>
          <cell r="Y971">
            <v>0</v>
          </cell>
          <cell r="Z971">
            <v>0</v>
          </cell>
          <cell r="AA971">
            <v>2.82</v>
          </cell>
          <cell r="AE971">
            <v>0</v>
          </cell>
          <cell r="AF971">
            <v>0</v>
          </cell>
          <cell r="AG971">
            <v>0</v>
          </cell>
          <cell r="AH971">
            <v>2.82</v>
          </cell>
          <cell r="AI971">
            <v>0</v>
          </cell>
          <cell r="AJ971">
            <v>0</v>
          </cell>
          <cell r="AK971">
            <v>0</v>
          </cell>
          <cell r="AL971" t="str">
            <v>50% S -50% F</v>
          </cell>
          <cell r="AM971">
            <v>0</v>
          </cell>
          <cell r="AN971">
            <v>0</v>
          </cell>
          <cell r="AO971">
            <v>0</v>
          </cell>
        </row>
        <row r="972">
          <cell r="D972" t="str">
            <v>FAE-22-00075</v>
          </cell>
          <cell r="E972" t="str">
            <v>075</v>
          </cell>
          <cell r="F972">
            <v>44658</v>
          </cell>
          <cell r="G972">
            <v>2022</v>
          </cell>
          <cell r="H972" t="str">
            <v>CE2168</v>
          </cell>
          <cell r="I972" t="str">
            <v>STE OMEGA TRADING</v>
          </cell>
          <cell r="J972" t="str">
            <v>TND</v>
          </cell>
          <cell r="K972">
            <v>501200</v>
          </cell>
          <cell r="L972">
            <v>1</v>
          </cell>
          <cell r="M972">
            <v>501200</v>
          </cell>
          <cell r="N972" t="str">
            <v>OUI</v>
          </cell>
          <cell r="O972" t="str">
            <v>Niger</v>
          </cell>
          <cell r="P972">
            <v>44672</v>
          </cell>
          <cell r="Q972">
            <v>0</v>
          </cell>
          <cell r="R972">
            <v>0</v>
          </cell>
          <cell r="S972">
            <v>280000</v>
          </cell>
          <cell r="T972">
            <v>0</v>
          </cell>
          <cell r="U972">
            <v>280000</v>
          </cell>
          <cell r="V972" t="str">
            <v>OUI</v>
          </cell>
          <cell r="W972">
            <v>0</v>
          </cell>
          <cell r="X972">
            <v>0</v>
          </cell>
          <cell r="Y972">
            <v>501200</v>
          </cell>
          <cell r="Z972">
            <v>0</v>
          </cell>
          <cell r="AC972">
            <v>1.79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1.79</v>
          </cell>
          <cell r="AK972">
            <v>0</v>
          </cell>
          <cell r="AL972">
            <v>0</v>
          </cell>
          <cell r="AM972">
            <v>0</v>
          </cell>
          <cell r="AN972" t="str">
            <v>10% S -90% F</v>
          </cell>
          <cell r="AO972">
            <v>0</v>
          </cell>
        </row>
        <row r="973">
          <cell r="D973" t="str">
            <v>FAE-22-00076</v>
          </cell>
          <cell r="E973" t="str">
            <v>076</v>
          </cell>
          <cell r="F973">
            <v>44658</v>
          </cell>
          <cell r="G973">
            <v>2022</v>
          </cell>
          <cell r="H973" t="str">
            <v>CE2168</v>
          </cell>
          <cell r="I973" t="str">
            <v>STE OMEGA TRADING</v>
          </cell>
          <cell r="J973" t="str">
            <v>TND</v>
          </cell>
          <cell r="K973">
            <v>250600</v>
          </cell>
          <cell r="L973">
            <v>1</v>
          </cell>
          <cell r="M973">
            <v>250600</v>
          </cell>
          <cell r="N973" t="str">
            <v>OUI</v>
          </cell>
          <cell r="O973" t="str">
            <v>Niger</v>
          </cell>
          <cell r="P973">
            <v>44674</v>
          </cell>
          <cell r="Q973">
            <v>0</v>
          </cell>
          <cell r="R973">
            <v>0</v>
          </cell>
          <cell r="S973">
            <v>140000</v>
          </cell>
          <cell r="T973">
            <v>0</v>
          </cell>
          <cell r="U973">
            <v>140000</v>
          </cell>
          <cell r="V973" t="str">
            <v>OUI</v>
          </cell>
          <cell r="W973">
            <v>0</v>
          </cell>
          <cell r="X973">
            <v>0</v>
          </cell>
          <cell r="Y973">
            <v>250600</v>
          </cell>
          <cell r="Z973">
            <v>0</v>
          </cell>
          <cell r="AC973">
            <v>1.79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1.79</v>
          </cell>
          <cell r="AK973">
            <v>0</v>
          </cell>
          <cell r="AL973">
            <v>0</v>
          </cell>
          <cell r="AM973">
            <v>0</v>
          </cell>
          <cell r="AN973" t="str">
            <v>10% S -90% F</v>
          </cell>
          <cell r="AO973">
            <v>0</v>
          </cell>
        </row>
        <row r="974">
          <cell r="D974" t="str">
            <v>FAE-22-00077</v>
          </cell>
          <cell r="E974" t="str">
            <v>077</v>
          </cell>
          <cell r="F974">
            <v>44658</v>
          </cell>
          <cell r="G974">
            <v>2022</v>
          </cell>
          <cell r="H974" t="str">
            <v>CE2222</v>
          </cell>
          <cell r="I974" t="str">
            <v>ABOURA FOODS</v>
          </cell>
          <cell r="J974" t="str">
            <v>USD</v>
          </cell>
          <cell r="K974">
            <v>45760.687919999997</v>
          </cell>
          <cell r="L974">
            <v>3.0001500000000001</v>
          </cell>
          <cell r="M974">
            <v>15252.8</v>
          </cell>
          <cell r="N974" t="str">
            <v>OUI</v>
          </cell>
          <cell r="O974" t="str">
            <v>Jordanie</v>
          </cell>
          <cell r="P974">
            <v>44669</v>
          </cell>
          <cell r="Q974">
            <v>12000</v>
          </cell>
          <cell r="R974">
            <v>0</v>
          </cell>
          <cell r="S974">
            <v>0</v>
          </cell>
          <cell r="T974">
            <v>0</v>
          </cell>
          <cell r="U974">
            <v>12000</v>
          </cell>
          <cell r="V974" t="e">
            <v>#N/A</v>
          </cell>
          <cell r="W974">
            <v>45760.687920000004</v>
          </cell>
          <cell r="X974">
            <v>0</v>
          </cell>
          <cell r="Y974">
            <v>0</v>
          </cell>
          <cell r="Z974">
            <v>0</v>
          </cell>
          <cell r="AA974">
            <v>3.8133906600000005</v>
          </cell>
          <cell r="AE974">
            <v>788.67000000000007</v>
          </cell>
          <cell r="AF974">
            <v>5236.8500000000004</v>
          </cell>
          <cell r="AG974">
            <v>0.4364041666666667</v>
          </cell>
          <cell r="AH974">
            <v>3.3769864933333338</v>
          </cell>
          <cell r="AL974">
            <v>1</v>
          </cell>
          <cell r="AM974">
            <v>0</v>
          </cell>
          <cell r="AN974">
            <v>0</v>
          </cell>
          <cell r="AO974">
            <v>0</v>
          </cell>
        </row>
        <row r="975">
          <cell r="D975" t="str">
            <v>FAE-22-00078</v>
          </cell>
          <cell r="E975" t="str">
            <v>078</v>
          </cell>
          <cell r="F975">
            <v>44658</v>
          </cell>
          <cell r="G975">
            <v>2022</v>
          </cell>
          <cell r="H975" t="str">
            <v>CE2178</v>
          </cell>
          <cell r="I975" t="str">
            <v>ARCADIA</v>
          </cell>
          <cell r="J975" t="str">
            <v>TND</v>
          </cell>
          <cell r="K975">
            <v>138170</v>
          </cell>
          <cell r="L975">
            <v>1</v>
          </cell>
          <cell r="M975">
            <v>138170</v>
          </cell>
          <cell r="N975" t="str">
            <v>OUI</v>
          </cell>
          <cell r="O975" t="str">
            <v>Pologne</v>
          </cell>
          <cell r="P975">
            <v>44671</v>
          </cell>
          <cell r="Q975">
            <v>0</v>
          </cell>
          <cell r="R975">
            <v>41000</v>
          </cell>
          <cell r="S975">
            <v>0</v>
          </cell>
          <cell r="T975">
            <v>0</v>
          </cell>
          <cell r="U975">
            <v>41000</v>
          </cell>
          <cell r="V975" t="e">
            <v>#N/A</v>
          </cell>
          <cell r="W975">
            <v>0</v>
          </cell>
          <cell r="X975">
            <v>138170</v>
          </cell>
          <cell r="Y975">
            <v>0</v>
          </cell>
          <cell r="Z975">
            <v>0</v>
          </cell>
          <cell r="AB975">
            <v>3.37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3.37</v>
          </cell>
          <cell r="AJ975">
            <v>0</v>
          </cell>
          <cell r="AK975">
            <v>0</v>
          </cell>
          <cell r="AL975">
            <v>0</v>
          </cell>
          <cell r="AM975">
            <v>1</v>
          </cell>
          <cell r="AN975">
            <v>0</v>
          </cell>
          <cell r="AO975">
            <v>0</v>
          </cell>
        </row>
        <row r="976">
          <cell r="D976" t="str">
            <v>FAE-22-00079</v>
          </cell>
          <cell r="E976" t="str">
            <v>079</v>
          </cell>
          <cell r="F976">
            <v>44658</v>
          </cell>
          <cell r="G976">
            <v>2022</v>
          </cell>
          <cell r="H976" t="str">
            <v>CE2178</v>
          </cell>
          <cell r="I976" t="str">
            <v>ARCADIA</v>
          </cell>
          <cell r="J976" t="str">
            <v>TND</v>
          </cell>
          <cell r="K976">
            <v>65300</v>
          </cell>
          <cell r="L976">
            <v>1</v>
          </cell>
          <cell r="M976">
            <v>65300</v>
          </cell>
          <cell r="N976" t="str">
            <v>OUI</v>
          </cell>
          <cell r="O976" t="str">
            <v>Angleterre</v>
          </cell>
          <cell r="P976">
            <v>44690</v>
          </cell>
          <cell r="Q976">
            <v>0</v>
          </cell>
          <cell r="R976">
            <v>20000</v>
          </cell>
          <cell r="S976">
            <v>0</v>
          </cell>
          <cell r="T976">
            <v>0</v>
          </cell>
          <cell r="U976">
            <v>20000</v>
          </cell>
          <cell r="V976" t="str">
            <v>NON</v>
          </cell>
          <cell r="W976">
            <v>0</v>
          </cell>
          <cell r="X976">
            <v>65300</v>
          </cell>
          <cell r="Y976">
            <v>0</v>
          </cell>
          <cell r="Z976">
            <v>0</v>
          </cell>
          <cell r="AB976">
            <v>3.2650000000000001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3.2650000000000001</v>
          </cell>
          <cell r="AJ976">
            <v>0</v>
          </cell>
          <cell r="AK976">
            <v>0</v>
          </cell>
          <cell r="AL976">
            <v>0</v>
          </cell>
          <cell r="AM976">
            <v>1</v>
          </cell>
          <cell r="AN976">
            <v>0</v>
          </cell>
          <cell r="AO976">
            <v>0</v>
          </cell>
        </row>
        <row r="977">
          <cell r="D977" t="str">
            <v>FAE-22-00080</v>
          </cell>
          <cell r="E977" t="str">
            <v>080</v>
          </cell>
          <cell r="F977">
            <v>44658</v>
          </cell>
          <cell r="G977">
            <v>2022</v>
          </cell>
          <cell r="H977" t="str">
            <v>CE2017</v>
          </cell>
          <cell r="I977" t="str">
            <v>SAHEL INTERNATIONAL TRADE</v>
          </cell>
          <cell r="J977" t="str">
            <v>TND</v>
          </cell>
          <cell r="K977">
            <v>97872.5</v>
          </cell>
          <cell r="L977">
            <v>1</v>
          </cell>
          <cell r="M977">
            <v>97872.5</v>
          </cell>
          <cell r="N977" t="str">
            <v>OUI</v>
          </cell>
          <cell r="O977" t="str">
            <v>Togo</v>
          </cell>
          <cell r="P977">
            <v>44665</v>
          </cell>
          <cell r="Q977">
            <v>42350</v>
          </cell>
          <cell r="R977">
            <v>0</v>
          </cell>
          <cell r="S977">
            <v>0</v>
          </cell>
          <cell r="T977">
            <v>0</v>
          </cell>
          <cell r="U977">
            <v>42350</v>
          </cell>
          <cell r="V977" t="str">
            <v>OUI</v>
          </cell>
          <cell r="W977">
            <v>97872.5</v>
          </cell>
          <cell r="X977">
            <v>0</v>
          </cell>
          <cell r="Y977">
            <v>0</v>
          </cell>
          <cell r="Z977">
            <v>0</v>
          </cell>
          <cell r="AA977">
            <v>2.3110389610389612</v>
          </cell>
          <cell r="AE977">
            <v>0</v>
          </cell>
          <cell r="AF977">
            <v>0</v>
          </cell>
          <cell r="AG977">
            <v>0</v>
          </cell>
          <cell r="AH977">
            <v>2.3110389610389612</v>
          </cell>
          <cell r="AI977">
            <v>0</v>
          </cell>
          <cell r="AJ977">
            <v>0</v>
          </cell>
          <cell r="AK977">
            <v>0</v>
          </cell>
          <cell r="AL977" t="str">
            <v>50% S -50% F</v>
          </cell>
          <cell r="AM977">
            <v>0</v>
          </cell>
          <cell r="AN977">
            <v>0</v>
          </cell>
          <cell r="AO977">
            <v>0</v>
          </cell>
        </row>
        <row r="978">
          <cell r="D978" t="str">
            <v>FAE-22-00081</v>
          </cell>
          <cell r="E978" t="str">
            <v>081</v>
          </cell>
          <cell r="F978">
            <v>44660</v>
          </cell>
          <cell r="G978">
            <v>2022</v>
          </cell>
          <cell r="H978" t="str">
            <v>CE2266</v>
          </cell>
          <cell r="I978" t="str">
            <v>AL SAHL MOUTAQADEM</v>
          </cell>
          <cell r="J978" t="str">
            <v>USD</v>
          </cell>
          <cell r="K978">
            <v>66456.520499999999</v>
          </cell>
          <cell r="L978">
            <v>2.9814500000000002</v>
          </cell>
          <cell r="M978">
            <v>22290</v>
          </cell>
          <cell r="N978" t="str">
            <v>OUI</v>
          </cell>
          <cell r="O978" t="str">
            <v>Libye</v>
          </cell>
          <cell r="P978">
            <v>44667</v>
          </cell>
          <cell r="Q978">
            <v>0</v>
          </cell>
          <cell r="R978">
            <v>0</v>
          </cell>
          <cell r="S978">
            <v>0</v>
          </cell>
          <cell r="T978">
            <v>12750</v>
          </cell>
          <cell r="U978">
            <v>12750</v>
          </cell>
          <cell r="V978" t="str">
            <v>OUI</v>
          </cell>
          <cell r="W978">
            <v>0</v>
          </cell>
          <cell r="X978">
            <v>0</v>
          </cell>
          <cell r="Y978">
            <v>0</v>
          </cell>
          <cell r="Z978">
            <v>66456.520499999984</v>
          </cell>
          <cell r="AD978">
            <v>5.2122761176470576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5.2122761176470576</v>
          </cell>
          <cell r="AL978">
            <v>0</v>
          </cell>
          <cell r="AM978">
            <v>0</v>
          </cell>
          <cell r="AN978">
            <v>0</v>
          </cell>
          <cell r="AO978">
            <v>1</v>
          </cell>
        </row>
        <row r="979">
          <cell r="D979" t="str">
            <v>FAE-22-00082</v>
          </cell>
          <cell r="E979" t="str">
            <v>082</v>
          </cell>
          <cell r="F979">
            <v>44663</v>
          </cell>
          <cell r="G979">
            <v>2022</v>
          </cell>
          <cell r="H979" t="str">
            <v>CE2137</v>
          </cell>
          <cell r="I979" t="str">
            <v>TUNISIAN AFRICAN BUSINESS</v>
          </cell>
          <cell r="J979" t="str">
            <v>TND</v>
          </cell>
          <cell r="K979">
            <v>217280</v>
          </cell>
          <cell r="L979">
            <v>1</v>
          </cell>
          <cell r="M979">
            <v>217280</v>
          </cell>
          <cell r="N979" t="str">
            <v>OUI</v>
          </cell>
          <cell r="O979" t="str">
            <v>Gabon</v>
          </cell>
          <cell r="P979">
            <v>44672</v>
          </cell>
          <cell r="Q979">
            <v>0</v>
          </cell>
          <cell r="R979">
            <v>112000</v>
          </cell>
          <cell r="S979">
            <v>0</v>
          </cell>
          <cell r="T979">
            <v>0</v>
          </cell>
          <cell r="U979">
            <v>112000</v>
          </cell>
          <cell r="V979" t="str">
            <v>OUI</v>
          </cell>
          <cell r="W979">
            <v>0</v>
          </cell>
          <cell r="X979">
            <v>0</v>
          </cell>
          <cell r="Y979">
            <v>217280</v>
          </cell>
          <cell r="Z979">
            <v>0</v>
          </cell>
          <cell r="AB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  <cell r="AL979">
            <v>0</v>
          </cell>
          <cell r="AM979" t="str">
            <v>10% S -90% F</v>
          </cell>
          <cell r="AN979">
            <v>0</v>
          </cell>
          <cell r="AO979">
            <v>0</v>
          </cell>
        </row>
        <row r="980">
          <cell r="D980" t="str">
            <v>FAE-22-00083</v>
          </cell>
          <cell r="E980" t="str">
            <v>083</v>
          </cell>
          <cell r="F980">
            <v>44665</v>
          </cell>
          <cell r="G980">
            <v>2022</v>
          </cell>
          <cell r="H980" t="str">
            <v>CE2267</v>
          </cell>
          <cell r="I980" t="str">
            <v>SOCIETE REGAL</v>
          </cell>
          <cell r="J980" t="str">
            <v>USD</v>
          </cell>
          <cell r="K980">
            <v>74940.508799999996</v>
          </cell>
          <cell r="L980">
            <v>3.0568</v>
          </cell>
          <cell r="M980">
            <v>24516</v>
          </cell>
          <cell r="N980" t="str">
            <v>OUI</v>
          </cell>
          <cell r="O980" t="str">
            <v>Congo</v>
          </cell>
          <cell r="P980">
            <v>44688</v>
          </cell>
          <cell r="Q980">
            <v>21600</v>
          </cell>
          <cell r="R980">
            <v>0</v>
          </cell>
          <cell r="S980">
            <v>0</v>
          </cell>
          <cell r="T980">
            <v>0</v>
          </cell>
          <cell r="U980">
            <v>21600</v>
          </cell>
          <cell r="V980" t="e">
            <v>#N/A</v>
          </cell>
          <cell r="W980">
            <v>74940.508799999996</v>
          </cell>
          <cell r="X980">
            <v>0</v>
          </cell>
          <cell r="Y980">
            <v>0</v>
          </cell>
          <cell r="Z980">
            <v>0</v>
          </cell>
          <cell r="AA980">
            <v>3.469468</v>
          </cell>
          <cell r="AE980">
            <v>0</v>
          </cell>
          <cell r="AF980">
            <v>1300.8019999999999</v>
          </cell>
          <cell r="AG980">
            <v>6.0222314814814812E-2</v>
          </cell>
          <cell r="AH980">
            <v>3.4092456851851853</v>
          </cell>
          <cell r="AL980" t="str">
            <v>50% S -50% F</v>
          </cell>
          <cell r="AM980">
            <v>0</v>
          </cell>
          <cell r="AN980">
            <v>0</v>
          </cell>
          <cell r="AO980">
            <v>0</v>
          </cell>
        </row>
        <row r="981">
          <cell r="D981" t="str">
            <v>FAE-22-00084</v>
          </cell>
          <cell r="E981" t="str">
            <v>084</v>
          </cell>
          <cell r="F981">
            <v>44669</v>
          </cell>
          <cell r="G981">
            <v>2022</v>
          </cell>
          <cell r="H981" t="str">
            <v>CE2122</v>
          </cell>
          <cell r="I981" t="str">
            <v>STE OMRANE SAS</v>
          </cell>
          <cell r="J981" t="str">
            <v>EUR</v>
          </cell>
          <cell r="K981">
            <v>66393.605015999987</v>
          </cell>
          <cell r="L981">
            <v>3.2485499999999998</v>
          </cell>
          <cell r="M981">
            <v>20437.919999999998</v>
          </cell>
          <cell r="N981" t="str">
            <v>OUI</v>
          </cell>
          <cell r="O981" t="str">
            <v>France</v>
          </cell>
          <cell r="P981">
            <v>44676</v>
          </cell>
          <cell r="Q981">
            <v>0</v>
          </cell>
          <cell r="R981">
            <v>17424</v>
          </cell>
          <cell r="S981">
            <v>1500</v>
          </cell>
          <cell r="T981">
            <v>0</v>
          </cell>
          <cell r="U981">
            <v>18924</v>
          </cell>
          <cell r="V981" t="e">
            <v>#N/A</v>
          </cell>
          <cell r="W981">
            <v>0</v>
          </cell>
          <cell r="X981">
            <v>61130.954016000011</v>
          </cell>
          <cell r="Y981">
            <v>5262.6509999999998</v>
          </cell>
          <cell r="Z981">
            <v>0</v>
          </cell>
          <cell r="AB981">
            <v>3.5084340000000007</v>
          </cell>
          <cell r="AC981">
            <v>3.5084339999999998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3.5084340000000007</v>
          </cell>
          <cell r="AJ981">
            <v>3.5084339999999998</v>
          </cell>
          <cell r="AK981">
            <v>0</v>
          </cell>
          <cell r="AL981">
            <v>0</v>
          </cell>
          <cell r="AM981">
            <v>1</v>
          </cell>
          <cell r="AN981">
            <v>0</v>
          </cell>
          <cell r="AO981">
            <v>0</v>
          </cell>
        </row>
        <row r="982">
          <cell r="D982" t="str">
            <v>FAE-22-00085</v>
          </cell>
          <cell r="E982" t="str">
            <v>085</v>
          </cell>
          <cell r="F982">
            <v>44669</v>
          </cell>
          <cell r="G982">
            <v>2022</v>
          </cell>
          <cell r="H982" t="str">
            <v>CE2154</v>
          </cell>
          <cell r="I982" t="str">
            <v>SODIFRAM SAS</v>
          </cell>
          <cell r="J982" t="str">
            <v>EUR</v>
          </cell>
          <cell r="K982">
            <v>95347.671281999996</v>
          </cell>
          <cell r="L982">
            <v>3.2485499999999998</v>
          </cell>
          <cell r="M982">
            <v>29350.84</v>
          </cell>
          <cell r="N982" t="str">
            <v>OUI</v>
          </cell>
          <cell r="O982" t="str">
            <v>Mayotte</v>
          </cell>
          <cell r="P982">
            <v>44676</v>
          </cell>
          <cell r="Q982">
            <v>0</v>
          </cell>
          <cell r="R982">
            <v>18684</v>
          </cell>
          <cell r="S982">
            <v>8652</v>
          </cell>
          <cell r="T982">
            <v>0</v>
          </cell>
          <cell r="U982">
            <v>27336</v>
          </cell>
          <cell r="V982" t="str">
            <v>NON</v>
          </cell>
          <cell r="W982">
            <v>0</v>
          </cell>
          <cell r="X982">
            <v>65269.505637323971</v>
          </cell>
          <cell r="Y982">
            <v>30078.165644676035</v>
          </cell>
          <cell r="Z982">
            <v>0</v>
          </cell>
          <cell r="AB982">
            <v>3.4933368463564531</v>
          </cell>
          <cell r="AC982">
            <v>3.4764407818626948</v>
          </cell>
          <cell r="AE982">
            <v>4865.6299999999992</v>
          </cell>
          <cell r="AF982">
            <v>15794.94</v>
          </cell>
          <cell r="AG982">
            <v>0.57780728709394202</v>
          </cell>
          <cell r="AI982">
            <v>2.9155295592625112</v>
          </cell>
          <cell r="AJ982">
            <v>2.8986334947687529</v>
          </cell>
          <cell r="AL982">
            <v>0</v>
          </cell>
          <cell r="AM982">
            <v>1</v>
          </cell>
          <cell r="AN982">
            <v>0</v>
          </cell>
          <cell r="AO982">
            <v>0</v>
          </cell>
        </row>
        <row r="983">
          <cell r="D983" t="str">
            <v>FAE-22-00086</v>
          </cell>
          <cell r="E983" t="str">
            <v>086</v>
          </cell>
          <cell r="F983">
            <v>44669</v>
          </cell>
          <cell r="G983">
            <v>2022</v>
          </cell>
          <cell r="H983" t="str">
            <v>CE2154</v>
          </cell>
          <cell r="I983" t="str">
            <v>SODIFRAM SAS</v>
          </cell>
          <cell r="J983" t="str">
            <v>EUR</v>
          </cell>
          <cell r="K983">
            <v>95318.43433199999</v>
          </cell>
          <cell r="L983">
            <v>3.2485499999999998</v>
          </cell>
          <cell r="M983">
            <v>29341.84</v>
          </cell>
          <cell r="N983" t="str">
            <v>OUI</v>
          </cell>
          <cell r="O983" t="str">
            <v>Mayotte</v>
          </cell>
          <cell r="P983">
            <v>44676</v>
          </cell>
          <cell r="Q983">
            <v>0</v>
          </cell>
          <cell r="R983">
            <v>19368</v>
          </cell>
          <cell r="S983">
            <v>7968</v>
          </cell>
          <cell r="T983">
            <v>0</v>
          </cell>
          <cell r="U983">
            <v>27336</v>
          </cell>
          <cell r="V983" t="e">
            <v>#N/A</v>
          </cell>
          <cell r="W983">
            <v>0</v>
          </cell>
          <cell r="X983">
            <v>67658.9480402318</v>
          </cell>
          <cell r="Y983">
            <v>27659.486291768219</v>
          </cell>
          <cell r="Z983">
            <v>0</v>
          </cell>
          <cell r="AB983">
            <v>3.493336846356454</v>
          </cell>
          <cell r="AC983">
            <v>3.4713210707540436</v>
          </cell>
          <cell r="AE983">
            <v>4865.6299999999992</v>
          </cell>
          <cell r="AF983">
            <v>15794.94</v>
          </cell>
          <cell r="AG983">
            <v>0.57780728709394202</v>
          </cell>
          <cell r="AI983">
            <v>2.9155295592625121</v>
          </cell>
          <cell r="AJ983">
            <v>2.8935137836601017</v>
          </cell>
          <cell r="AL983">
            <v>0</v>
          </cell>
          <cell r="AM983">
            <v>1</v>
          </cell>
          <cell r="AN983">
            <v>0</v>
          </cell>
          <cell r="AO983">
            <v>0</v>
          </cell>
        </row>
        <row r="984">
          <cell r="D984" t="str">
            <v>FAE-22-00087</v>
          </cell>
          <cell r="E984" t="str">
            <v>087</v>
          </cell>
          <cell r="F984">
            <v>44669</v>
          </cell>
          <cell r="G984">
            <v>2022</v>
          </cell>
          <cell r="H984" t="str">
            <v>CE2154</v>
          </cell>
          <cell r="I984" t="str">
            <v>SODIFRAM SAS</v>
          </cell>
          <cell r="J984" t="str">
            <v>EUR</v>
          </cell>
          <cell r="K984">
            <v>95298.943031999996</v>
          </cell>
          <cell r="L984">
            <v>3.2485499999999998</v>
          </cell>
          <cell r="M984">
            <v>29335.84</v>
          </cell>
          <cell r="N984" t="str">
            <v>OUI</v>
          </cell>
          <cell r="O984" t="str">
            <v>Mayotte</v>
          </cell>
          <cell r="P984">
            <v>44676</v>
          </cell>
          <cell r="Q984">
            <v>0</v>
          </cell>
          <cell r="R984">
            <v>16776</v>
          </cell>
          <cell r="S984">
            <v>10560</v>
          </cell>
          <cell r="T984">
            <v>0</v>
          </cell>
          <cell r="U984">
            <v>27336</v>
          </cell>
          <cell r="V984" t="e">
            <v>#N/A</v>
          </cell>
          <cell r="W984">
            <v>0</v>
          </cell>
          <cell r="X984">
            <v>58604.218934475859</v>
          </cell>
          <cell r="Y984">
            <v>36694.724097524144</v>
          </cell>
          <cell r="Z984">
            <v>0</v>
          </cell>
          <cell r="AB984">
            <v>3.4933368463564531</v>
          </cell>
          <cell r="AC984">
            <v>3.4748791759019078</v>
          </cell>
          <cell r="AE984">
            <v>4865.6299999999992</v>
          </cell>
          <cell r="AF984">
            <v>15766.4</v>
          </cell>
          <cell r="AG984">
            <v>0.57676324261047707</v>
          </cell>
          <cell r="AI984">
            <v>2.916573603745976</v>
          </cell>
          <cell r="AJ984">
            <v>2.8981159332914306</v>
          </cell>
          <cell r="AL984">
            <v>0</v>
          </cell>
          <cell r="AM984">
            <v>1</v>
          </cell>
          <cell r="AN984">
            <v>0</v>
          </cell>
          <cell r="AO984">
            <v>0</v>
          </cell>
        </row>
        <row r="985">
          <cell r="D985" t="str">
            <v>FAE-22-00088</v>
          </cell>
          <cell r="E985" t="str">
            <v>088</v>
          </cell>
          <cell r="F985">
            <v>44669</v>
          </cell>
          <cell r="G985">
            <v>2022</v>
          </cell>
          <cell r="H985" t="str">
            <v>CE2178</v>
          </cell>
          <cell r="I985" t="str">
            <v>ARCADIA</v>
          </cell>
          <cell r="J985" t="str">
            <v>TND</v>
          </cell>
          <cell r="K985">
            <v>60000</v>
          </cell>
          <cell r="L985">
            <v>1</v>
          </cell>
          <cell r="M985">
            <v>60000</v>
          </cell>
          <cell r="N985" t="str">
            <v>OUI</v>
          </cell>
          <cell r="O985" t="str">
            <v>Belarus</v>
          </cell>
          <cell r="P985">
            <v>44677</v>
          </cell>
          <cell r="Q985">
            <v>0</v>
          </cell>
          <cell r="R985">
            <v>20000</v>
          </cell>
          <cell r="S985">
            <v>0</v>
          </cell>
          <cell r="T985">
            <v>0</v>
          </cell>
          <cell r="U985">
            <v>20000</v>
          </cell>
          <cell r="V985" t="e">
            <v>#N/A</v>
          </cell>
          <cell r="W985">
            <v>0</v>
          </cell>
          <cell r="X985">
            <v>60000</v>
          </cell>
          <cell r="Y985">
            <v>0</v>
          </cell>
          <cell r="Z985">
            <v>0</v>
          </cell>
          <cell r="AB985">
            <v>3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3</v>
          </cell>
          <cell r="AJ985">
            <v>0</v>
          </cell>
          <cell r="AK985">
            <v>0</v>
          </cell>
          <cell r="AL985">
            <v>0</v>
          </cell>
          <cell r="AM985" t="str">
            <v>70% S -30% F</v>
          </cell>
          <cell r="AN985">
            <v>0</v>
          </cell>
          <cell r="AO985">
            <v>0</v>
          </cell>
        </row>
        <row r="986">
          <cell r="D986" t="str">
            <v>FAE-22-00089</v>
          </cell>
          <cell r="E986" t="str">
            <v>089</v>
          </cell>
          <cell r="F986">
            <v>44669</v>
          </cell>
          <cell r="G986">
            <v>2022</v>
          </cell>
          <cell r="H986" t="str">
            <v>CE2178</v>
          </cell>
          <cell r="I986" t="str">
            <v>ARCADIA</v>
          </cell>
          <cell r="J986" t="str">
            <v>TND</v>
          </cell>
          <cell r="K986">
            <v>130600</v>
          </cell>
          <cell r="L986">
            <v>1</v>
          </cell>
          <cell r="M986">
            <v>130600</v>
          </cell>
          <cell r="N986" t="str">
            <v>OUI</v>
          </cell>
          <cell r="O986" t="str">
            <v>Belarus</v>
          </cell>
          <cell r="P986">
            <v>44676</v>
          </cell>
          <cell r="Q986">
            <v>40000</v>
          </cell>
          <cell r="R986">
            <v>0</v>
          </cell>
          <cell r="S986">
            <v>0</v>
          </cell>
          <cell r="T986">
            <v>0</v>
          </cell>
          <cell r="U986">
            <v>40000</v>
          </cell>
          <cell r="V986" t="e">
            <v>#N/A</v>
          </cell>
          <cell r="W986">
            <v>130600</v>
          </cell>
          <cell r="X986">
            <v>0</v>
          </cell>
          <cell r="Y986">
            <v>0</v>
          </cell>
          <cell r="Z986">
            <v>0</v>
          </cell>
          <cell r="AA986">
            <v>3.2650000000000001</v>
          </cell>
          <cell r="AE986">
            <v>0</v>
          </cell>
          <cell r="AF986">
            <v>0</v>
          </cell>
          <cell r="AG986">
            <v>0</v>
          </cell>
          <cell r="AH986">
            <v>3.2650000000000001</v>
          </cell>
          <cell r="AI986">
            <v>0</v>
          </cell>
          <cell r="AJ986">
            <v>0</v>
          </cell>
          <cell r="AK986">
            <v>0</v>
          </cell>
          <cell r="AL986">
            <v>1</v>
          </cell>
          <cell r="AM986">
            <v>0</v>
          </cell>
          <cell r="AN986">
            <v>0</v>
          </cell>
          <cell r="AO986">
            <v>0</v>
          </cell>
        </row>
        <row r="987">
          <cell r="D987" t="str">
            <v>FAE-22-00090</v>
          </cell>
          <cell r="E987" t="str">
            <v>090</v>
          </cell>
          <cell r="F987">
            <v>44669</v>
          </cell>
          <cell r="G987">
            <v>2022</v>
          </cell>
          <cell r="H987" t="str">
            <v>CE2001</v>
          </cell>
          <cell r="I987" t="str">
            <v>STE DE COMMERCE INTERNATIONAL</v>
          </cell>
          <cell r="J987" t="str">
            <v>TND</v>
          </cell>
          <cell r="K987">
            <v>87930</v>
          </cell>
          <cell r="L987">
            <v>1</v>
          </cell>
          <cell r="M987">
            <v>87930</v>
          </cell>
          <cell r="N987" t="str">
            <v>OUI</v>
          </cell>
          <cell r="O987" t="str">
            <v>Liberia</v>
          </cell>
          <cell r="P987">
            <v>44680</v>
          </cell>
          <cell r="Q987">
            <v>0</v>
          </cell>
          <cell r="R987">
            <v>0</v>
          </cell>
          <cell r="S987">
            <v>39000</v>
          </cell>
          <cell r="T987">
            <v>0</v>
          </cell>
          <cell r="U987">
            <v>39000</v>
          </cell>
          <cell r="V987" t="e">
            <v>#N/A</v>
          </cell>
          <cell r="W987">
            <v>0</v>
          </cell>
          <cell r="X987">
            <v>87930</v>
          </cell>
          <cell r="Y987">
            <v>0</v>
          </cell>
          <cell r="Z987">
            <v>0</v>
          </cell>
          <cell r="AC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  <cell r="AL987">
            <v>0</v>
          </cell>
          <cell r="AM987">
            <v>0</v>
          </cell>
          <cell r="AN987" t="str">
            <v>30% S -70% F</v>
          </cell>
          <cell r="AO987">
            <v>0</v>
          </cell>
        </row>
        <row r="988">
          <cell r="D988" t="str">
            <v>FAE-22-00091</v>
          </cell>
          <cell r="E988" t="str">
            <v>091</v>
          </cell>
          <cell r="F988">
            <v>44669</v>
          </cell>
          <cell r="G988">
            <v>2022</v>
          </cell>
          <cell r="H988" t="str">
            <v>CE2079</v>
          </cell>
          <cell r="I988" t="str">
            <v>BAH MAMADOU SALIOU</v>
          </cell>
          <cell r="J988" t="str">
            <v>EUR</v>
          </cell>
          <cell r="K988">
            <v>207369.81479400001</v>
          </cell>
          <cell r="L988">
            <v>3.2383500000000001</v>
          </cell>
          <cell r="M988">
            <v>64035.64</v>
          </cell>
          <cell r="N988" t="str">
            <v>OUI</v>
          </cell>
          <cell r="O988" t="str">
            <v>Guinee</v>
          </cell>
          <cell r="P988">
            <v>44680</v>
          </cell>
          <cell r="Q988">
            <v>5004</v>
          </cell>
          <cell r="R988">
            <v>36000</v>
          </cell>
          <cell r="S988">
            <v>26000</v>
          </cell>
          <cell r="T988">
            <v>0</v>
          </cell>
          <cell r="U988">
            <v>67004</v>
          </cell>
          <cell r="V988" t="e">
            <v>#N/A</v>
          </cell>
          <cell r="W988">
            <v>16436.789269064175</v>
          </cell>
          <cell r="X988">
            <v>111255.44651125306</v>
          </cell>
          <cell r="Y988">
            <v>79677.579013682771</v>
          </cell>
          <cell r="Z988">
            <v>0</v>
          </cell>
          <cell r="AA988">
            <v>3.2847300697570292</v>
          </cell>
          <cell r="AB988">
            <v>3.0904290697570294</v>
          </cell>
          <cell r="AC988">
            <v>3.0645222697570298</v>
          </cell>
          <cell r="AE988">
            <v>10635.224249999999</v>
          </cell>
          <cell r="AF988">
            <v>34837.184999999998</v>
          </cell>
          <cell r="AG988">
            <v>0.51992694466002021</v>
          </cell>
          <cell r="AH988">
            <v>2.7648031250970089</v>
          </cell>
          <cell r="AI988">
            <v>2.570502125097009</v>
          </cell>
          <cell r="AJ988">
            <v>2.5445953250970095</v>
          </cell>
          <cell r="AL988">
            <v>1</v>
          </cell>
          <cell r="AM988" t="str">
            <v>30% S -70% F</v>
          </cell>
          <cell r="AN988" t="str">
            <v>30% S -70% F</v>
          </cell>
          <cell r="AO988">
            <v>0</v>
          </cell>
        </row>
        <row r="989">
          <cell r="D989" t="str">
            <v>FAE-22-00092</v>
          </cell>
          <cell r="E989" t="str">
            <v>092</v>
          </cell>
          <cell r="F989">
            <v>44670</v>
          </cell>
          <cell r="G989">
            <v>2022</v>
          </cell>
          <cell r="H989" t="str">
            <v>CE2025</v>
          </cell>
          <cell r="I989" t="str">
            <v>SAWABA - GUINEE</v>
          </cell>
          <cell r="J989" t="str">
            <v>USD</v>
          </cell>
          <cell r="K989">
            <v>934420.43715599994</v>
          </cell>
          <cell r="L989">
            <v>3.0196999999999998</v>
          </cell>
          <cell r="M989">
            <v>309441.48</v>
          </cell>
          <cell r="N989" t="str">
            <v>OUI</v>
          </cell>
          <cell r="O989" t="str">
            <v>Guinee</v>
          </cell>
          <cell r="P989">
            <v>44678</v>
          </cell>
          <cell r="Q989">
            <v>28800</v>
          </cell>
          <cell r="R989">
            <v>294552</v>
          </cell>
          <cell r="S989">
            <v>0</v>
          </cell>
          <cell r="T989">
            <v>0</v>
          </cell>
          <cell r="U989">
            <v>323352</v>
          </cell>
          <cell r="V989" t="e">
            <v>#N/A</v>
          </cell>
          <cell r="W989">
            <v>88685.20419265196</v>
          </cell>
          <cell r="X989">
            <v>845735.23296334816</v>
          </cell>
          <cell r="Y989">
            <v>0</v>
          </cell>
          <cell r="Z989">
            <v>0</v>
          </cell>
          <cell r="AA989">
            <v>3.0793473678004153</v>
          </cell>
          <cell r="AB989">
            <v>2.8712595160221221</v>
          </cell>
          <cell r="AE989">
            <v>45769.898999999998</v>
          </cell>
          <cell r="AF989">
            <v>145592.04</v>
          </cell>
          <cell r="AG989">
            <v>0.45025866547910637</v>
          </cell>
          <cell r="AH989">
            <v>2.629088702321309</v>
          </cell>
          <cell r="AI989">
            <v>2.4210008505430158</v>
          </cell>
          <cell r="AL989">
            <v>0</v>
          </cell>
          <cell r="AM989" t="str">
            <v>30% S -70% F</v>
          </cell>
          <cell r="AN989">
            <v>0</v>
          </cell>
          <cell r="AO989">
            <v>0</v>
          </cell>
        </row>
        <row r="990">
          <cell r="D990" t="str">
            <v>FAE-22-00093</v>
          </cell>
          <cell r="E990" t="str">
            <v>093</v>
          </cell>
          <cell r="F990">
            <v>44670</v>
          </cell>
          <cell r="G990">
            <v>2022</v>
          </cell>
          <cell r="H990" t="str">
            <v>CE2137</v>
          </cell>
          <cell r="I990" t="str">
            <v>TUNISIAN AFRICAN BUSINESS</v>
          </cell>
          <cell r="J990" t="str">
            <v>TND</v>
          </cell>
          <cell r="K990">
            <v>333421.2</v>
          </cell>
          <cell r="L990">
            <v>1</v>
          </cell>
          <cell r="M990">
            <v>333421.2</v>
          </cell>
          <cell r="N990" t="str">
            <v>OUI</v>
          </cell>
          <cell r="O990" t="str">
            <v>Senegal</v>
          </cell>
          <cell r="P990">
            <v>44679</v>
          </cell>
          <cell r="Q990">
            <v>0</v>
          </cell>
          <cell r="R990">
            <v>176064</v>
          </cell>
          <cell r="S990">
            <v>0</v>
          </cell>
          <cell r="T990">
            <v>0</v>
          </cell>
          <cell r="U990">
            <v>176064</v>
          </cell>
          <cell r="V990" t="str">
            <v>OUI</v>
          </cell>
          <cell r="W990">
            <v>0</v>
          </cell>
          <cell r="X990">
            <v>333421.2</v>
          </cell>
          <cell r="Y990">
            <v>0</v>
          </cell>
          <cell r="Z990">
            <v>0</v>
          </cell>
          <cell r="AB990">
            <v>1.89375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1.89375</v>
          </cell>
          <cell r="AJ990">
            <v>0</v>
          </cell>
          <cell r="AK990">
            <v>0</v>
          </cell>
          <cell r="AL990">
            <v>0</v>
          </cell>
          <cell r="AM990" t="str">
            <v>10% S -90% F</v>
          </cell>
          <cell r="AN990">
            <v>0</v>
          </cell>
          <cell r="AO990">
            <v>0</v>
          </cell>
        </row>
        <row r="991">
          <cell r="D991" t="str">
            <v>FAE-22-00094</v>
          </cell>
          <cell r="E991" t="str">
            <v>094</v>
          </cell>
          <cell r="F991">
            <v>44670</v>
          </cell>
          <cell r="G991">
            <v>2022</v>
          </cell>
          <cell r="H991" t="str">
            <v>CE2248</v>
          </cell>
          <cell r="I991" t="str">
            <v>SEYAL TCHAD SA</v>
          </cell>
          <cell r="J991" t="str">
            <v>EUR</v>
          </cell>
          <cell r="K991">
            <v>434749.54823999992</v>
          </cell>
          <cell r="L991">
            <v>3.2485499999999998</v>
          </cell>
          <cell r="M991">
            <v>133828.79999999999</v>
          </cell>
          <cell r="N991" t="str">
            <v>OUI</v>
          </cell>
          <cell r="O991" t="str">
            <v>Tchad</v>
          </cell>
          <cell r="P991">
            <v>44680</v>
          </cell>
          <cell r="Q991">
            <v>0</v>
          </cell>
          <cell r="R991">
            <v>136560</v>
          </cell>
          <cell r="S991">
            <v>0</v>
          </cell>
          <cell r="T991">
            <v>0</v>
          </cell>
          <cell r="U991">
            <v>136560</v>
          </cell>
          <cell r="V991" t="str">
            <v>NON</v>
          </cell>
          <cell r="W991">
            <v>0</v>
          </cell>
          <cell r="X991">
            <v>434749.54824000003</v>
          </cell>
          <cell r="Y991">
            <v>0</v>
          </cell>
          <cell r="Z991">
            <v>0</v>
          </cell>
          <cell r="AB991">
            <v>3.1835790000000004</v>
          </cell>
          <cell r="AE991">
            <v>20800.022249999998</v>
          </cell>
          <cell r="AF991">
            <v>64819.285000000003</v>
          </cell>
          <cell r="AG991">
            <v>0.47465791593438783</v>
          </cell>
          <cell r="AI991">
            <v>2.7089210840656124</v>
          </cell>
          <cell r="AL991">
            <v>0</v>
          </cell>
          <cell r="AM991" t="str">
            <v>30% S -70% F</v>
          </cell>
          <cell r="AN991">
            <v>0</v>
          </cell>
          <cell r="AO991">
            <v>0</v>
          </cell>
        </row>
        <row r="992">
          <cell r="D992" t="str">
            <v>FAE-22-00095</v>
          </cell>
          <cell r="E992" t="str">
            <v>095</v>
          </cell>
          <cell r="F992">
            <v>44671</v>
          </cell>
          <cell r="G992">
            <v>2022</v>
          </cell>
          <cell r="H992" t="str">
            <v>CE2165</v>
          </cell>
          <cell r="I992" t="str">
            <v>ANGSTREM TRADING</v>
          </cell>
          <cell r="J992" t="str">
            <v>USD</v>
          </cell>
          <cell r="K992">
            <v>139408.32999999999</v>
          </cell>
          <cell r="L992">
            <v>3.0438499999999999</v>
          </cell>
          <cell r="M992">
            <v>45800</v>
          </cell>
          <cell r="N992" t="str">
            <v>OUI</v>
          </cell>
          <cell r="O992" t="str">
            <v>Russie</v>
          </cell>
          <cell r="P992">
            <v>44678</v>
          </cell>
          <cell r="Q992">
            <v>40000</v>
          </cell>
          <cell r="R992">
            <v>0</v>
          </cell>
          <cell r="S992">
            <v>0</v>
          </cell>
          <cell r="T992">
            <v>0</v>
          </cell>
          <cell r="U992">
            <v>40000</v>
          </cell>
          <cell r="V992" t="e">
            <v>#N/A</v>
          </cell>
          <cell r="W992">
            <v>139408.32999999999</v>
          </cell>
          <cell r="X992">
            <v>0</v>
          </cell>
          <cell r="Y992">
            <v>0</v>
          </cell>
          <cell r="Z992">
            <v>0</v>
          </cell>
          <cell r="AA992">
            <v>3.4852082499999999</v>
          </cell>
          <cell r="AE992">
            <v>3199.2160000000003</v>
          </cell>
          <cell r="AF992">
            <v>22016.935000000001</v>
          </cell>
          <cell r="AG992">
            <v>0.55042337500000005</v>
          </cell>
          <cell r="AH992">
            <v>2.9347848750000001</v>
          </cell>
          <cell r="AL992">
            <v>1</v>
          </cell>
          <cell r="AM992">
            <v>0</v>
          </cell>
          <cell r="AN992">
            <v>0</v>
          </cell>
          <cell r="AO992">
            <v>0</v>
          </cell>
        </row>
        <row r="993">
          <cell r="D993" t="str">
            <v>FAE-22-00096</v>
          </cell>
          <cell r="E993" t="str">
            <v>096</v>
          </cell>
          <cell r="F993">
            <v>44674</v>
          </cell>
          <cell r="G993">
            <v>2022</v>
          </cell>
          <cell r="H993" t="str">
            <v>CE2230</v>
          </cell>
          <cell r="I993" t="str">
            <v>AL JAWDA AL RAEDA</v>
          </cell>
          <cell r="J993" t="str">
            <v>USD</v>
          </cell>
          <cell r="K993">
            <v>1533749.7484799998</v>
          </cell>
          <cell r="L993">
            <v>3.0438499999999999</v>
          </cell>
          <cell r="M993">
            <v>503884.79999999999</v>
          </cell>
          <cell r="N993" t="str">
            <v>OUI</v>
          </cell>
          <cell r="O993" t="str">
            <v>Libye</v>
          </cell>
          <cell r="P993">
            <v>44680</v>
          </cell>
          <cell r="Q993">
            <v>0</v>
          </cell>
          <cell r="R993">
            <v>311040</v>
          </cell>
          <cell r="S993">
            <v>207360</v>
          </cell>
          <cell r="T993">
            <v>0</v>
          </cell>
          <cell r="U993">
            <v>518400</v>
          </cell>
          <cell r="V993" t="e">
            <v>#N/A</v>
          </cell>
          <cell r="W993">
            <v>0</v>
          </cell>
          <cell r="X993">
            <v>920230.12493999978</v>
          </cell>
          <cell r="Y993">
            <v>613486.74995999981</v>
          </cell>
          <cell r="Z993">
            <v>0</v>
          </cell>
          <cell r="AB993">
            <v>2.9585587864583327</v>
          </cell>
          <cell r="AC993">
            <v>2.9585587864583323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2.9585587864583327</v>
          </cell>
          <cell r="AJ993">
            <v>2.9585587864583323</v>
          </cell>
          <cell r="AK993">
            <v>0</v>
          </cell>
          <cell r="AL993">
            <v>0</v>
          </cell>
          <cell r="AM993" t="str">
            <v>50% S -50% F</v>
          </cell>
          <cell r="AN993" t="str">
            <v>50% S -50% F</v>
          </cell>
          <cell r="AO993">
            <v>0</v>
          </cell>
        </row>
        <row r="994">
          <cell r="D994" t="str">
            <v>FAE-22-00097</v>
          </cell>
          <cell r="E994" t="str">
            <v>097</v>
          </cell>
          <cell r="F994">
            <v>44674</v>
          </cell>
          <cell r="G994">
            <v>2022</v>
          </cell>
          <cell r="H994" t="str">
            <v>CE2230</v>
          </cell>
          <cell r="I994" t="str">
            <v>AL JAWDA AL RAEDA</v>
          </cell>
          <cell r="J994" t="str">
            <v>USD</v>
          </cell>
          <cell r="K994">
            <v>1135695.6917999999</v>
          </cell>
          <cell r="L994">
            <v>3.0602999999999998</v>
          </cell>
          <cell r="M994">
            <v>371106</v>
          </cell>
          <cell r="N994" t="str">
            <v>OUI</v>
          </cell>
          <cell r="O994" t="str">
            <v>Libye</v>
          </cell>
          <cell r="P994">
            <v>44693</v>
          </cell>
          <cell r="Q994">
            <v>0</v>
          </cell>
          <cell r="R994">
            <v>228960</v>
          </cell>
          <cell r="S994">
            <v>152640</v>
          </cell>
          <cell r="T994">
            <v>0</v>
          </cell>
          <cell r="U994">
            <v>381600</v>
          </cell>
          <cell r="V994" t="e">
            <v>#N/A</v>
          </cell>
          <cell r="W994">
            <v>0</v>
          </cell>
          <cell r="X994">
            <v>681417.41507999972</v>
          </cell>
          <cell r="Y994">
            <v>454278.27671999997</v>
          </cell>
          <cell r="Z994">
            <v>0</v>
          </cell>
          <cell r="AB994">
            <v>2.9761417499999987</v>
          </cell>
          <cell r="AC994">
            <v>2.9761417499999996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2.9761417499999987</v>
          </cell>
          <cell r="AJ994">
            <v>2.9761417499999996</v>
          </cell>
          <cell r="AK994">
            <v>0</v>
          </cell>
          <cell r="AL994">
            <v>0</v>
          </cell>
          <cell r="AM994" t="str">
            <v>50% S -50% F</v>
          </cell>
          <cell r="AN994" t="str">
            <v>50% S -50% F</v>
          </cell>
          <cell r="AO994">
            <v>0</v>
          </cell>
        </row>
        <row r="995">
          <cell r="D995" t="str">
            <v>FAE-22-00098</v>
          </cell>
          <cell r="E995" t="str">
            <v>098</v>
          </cell>
          <cell r="F995">
            <v>44674</v>
          </cell>
          <cell r="G995">
            <v>2022</v>
          </cell>
          <cell r="H995" t="str">
            <v>CE2178</v>
          </cell>
          <cell r="I995" t="str">
            <v>ARCADIA</v>
          </cell>
          <cell r="J995" t="str">
            <v>TND</v>
          </cell>
          <cell r="K995">
            <v>57137.5</v>
          </cell>
          <cell r="L995">
            <v>1</v>
          </cell>
          <cell r="M995">
            <v>57137.5</v>
          </cell>
          <cell r="N995" t="str">
            <v>OUI</v>
          </cell>
          <cell r="O995" t="str">
            <v>Arabie saoudite</v>
          </cell>
          <cell r="P995">
            <v>44679</v>
          </cell>
          <cell r="Q995">
            <v>17500</v>
          </cell>
          <cell r="R995">
            <v>0</v>
          </cell>
          <cell r="S995">
            <v>0</v>
          </cell>
          <cell r="T995">
            <v>0</v>
          </cell>
          <cell r="U995">
            <v>17500</v>
          </cell>
          <cell r="V995" t="e">
            <v>#N/A</v>
          </cell>
          <cell r="W995">
            <v>57137.5</v>
          </cell>
          <cell r="X995">
            <v>0</v>
          </cell>
          <cell r="Y995">
            <v>0</v>
          </cell>
          <cell r="Z995">
            <v>0</v>
          </cell>
          <cell r="AA995">
            <v>3.2650000000000001</v>
          </cell>
          <cell r="AE995">
            <v>0</v>
          </cell>
          <cell r="AF995">
            <v>0</v>
          </cell>
          <cell r="AG995">
            <v>0</v>
          </cell>
          <cell r="AH995">
            <v>3.2650000000000001</v>
          </cell>
          <cell r="AI995">
            <v>0</v>
          </cell>
          <cell r="AJ995">
            <v>0</v>
          </cell>
          <cell r="AK995">
            <v>0</v>
          </cell>
          <cell r="AL995">
            <v>1</v>
          </cell>
          <cell r="AM995">
            <v>0</v>
          </cell>
          <cell r="AN995">
            <v>0</v>
          </cell>
          <cell r="AO995">
            <v>0</v>
          </cell>
        </row>
        <row r="996">
          <cell r="D996" t="str">
            <v>FAE-22-00099</v>
          </cell>
          <cell r="E996" t="str">
            <v>099</v>
          </cell>
          <cell r="F996">
            <v>44685</v>
          </cell>
          <cell r="G996">
            <v>2022</v>
          </cell>
          <cell r="H996" t="str">
            <v>CE2149</v>
          </cell>
          <cell r="I996" t="str">
            <v>DAVIS TRADING CO LTD</v>
          </cell>
          <cell r="J996" t="str">
            <v>USD</v>
          </cell>
          <cell r="K996">
            <v>96114.040544000003</v>
          </cell>
          <cell r="L996">
            <v>3.0823999999999998</v>
          </cell>
          <cell r="M996">
            <v>31181.56</v>
          </cell>
          <cell r="N996" t="str">
            <v>OUI</v>
          </cell>
          <cell r="O996" t="str">
            <v>New zealand</v>
          </cell>
          <cell r="P996">
            <v>44699</v>
          </cell>
          <cell r="Q996">
            <v>0</v>
          </cell>
          <cell r="R996">
            <v>20480</v>
          </cell>
          <cell r="S996">
            <v>0</v>
          </cell>
          <cell r="T996">
            <v>0</v>
          </cell>
          <cell r="U996">
            <v>20480</v>
          </cell>
          <cell r="V996" t="e">
            <v>#N/A</v>
          </cell>
          <cell r="W996">
            <v>0</v>
          </cell>
          <cell r="X996">
            <v>96114.040544000003</v>
          </cell>
          <cell r="Y996">
            <v>0</v>
          </cell>
          <cell r="Z996">
            <v>0</v>
          </cell>
          <cell r="AB996">
            <v>4.6930683859375</v>
          </cell>
          <cell r="AE996">
            <v>0</v>
          </cell>
          <cell r="AF996">
            <v>1586.87</v>
          </cell>
          <cell r="AG996">
            <v>7.7483886718749992E-2</v>
          </cell>
          <cell r="AI996">
            <v>4.61558449921875</v>
          </cell>
          <cell r="AL996">
            <v>0</v>
          </cell>
          <cell r="AM996">
            <v>1</v>
          </cell>
          <cell r="AN996">
            <v>0</v>
          </cell>
          <cell r="AO996">
            <v>0</v>
          </cell>
        </row>
        <row r="997">
          <cell r="D997" t="str">
            <v>FAE-22-00100</v>
          </cell>
          <cell r="E997" t="str">
            <v>100</v>
          </cell>
          <cell r="F997">
            <v>44686</v>
          </cell>
          <cell r="G997">
            <v>2022</v>
          </cell>
          <cell r="H997" t="str">
            <v>CE2123</v>
          </cell>
          <cell r="I997" t="str">
            <v>STE AL MAJMOUA MOTTAHIDA</v>
          </cell>
          <cell r="J997" t="str">
            <v>USD</v>
          </cell>
          <cell r="K997">
            <v>366321.17735999997</v>
          </cell>
          <cell r="L997">
            <v>3.0703</v>
          </cell>
          <cell r="M997">
            <v>119311.2</v>
          </cell>
          <cell r="N997" t="str">
            <v>OUI</v>
          </cell>
          <cell r="O997" t="str">
            <v>Libye</v>
          </cell>
          <cell r="P997">
            <v>44692</v>
          </cell>
          <cell r="Q997">
            <v>105120</v>
          </cell>
          <cell r="R997">
            <v>0</v>
          </cell>
          <cell r="S997">
            <v>0</v>
          </cell>
          <cell r="T997">
            <v>0</v>
          </cell>
          <cell r="U997">
            <v>105120</v>
          </cell>
          <cell r="V997" t="e">
            <v>#N/A</v>
          </cell>
          <cell r="W997">
            <v>366321.17735999991</v>
          </cell>
          <cell r="X997">
            <v>0</v>
          </cell>
          <cell r="Y997">
            <v>0</v>
          </cell>
          <cell r="Z997">
            <v>0</v>
          </cell>
          <cell r="AA997">
            <v>3.484790499999999</v>
          </cell>
          <cell r="AE997">
            <v>0</v>
          </cell>
          <cell r="AF997">
            <v>0</v>
          </cell>
          <cell r="AG997">
            <v>0</v>
          </cell>
          <cell r="AH997">
            <v>3.484790499999999</v>
          </cell>
          <cell r="AI997">
            <v>0</v>
          </cell>
          <cell r="AJ997">
            <v>0</v>
          </cell>
          <cell r="AK997">
            <v>0</v>
          </cell>
          <cell r="AL997" t="str">
            <v>50% S -50% F</v>
          </cell>
          <cell r="AM997">
            <v>0</v>
          </cell>
          <cell r="AN997">
            <v>0</v>
          </cell>
          <cell r="AO997">
            <v>0</v>
          </cell>
        </row>
        <row r="998">
          <cell r="D998" t="str">
            <v>FAE-22-00101</v>
          </cell>
          <cell r="E998" t="str">
            <v>101</v>
          </cell>
          <cell r="F998">
            <v>44691</v>
          </cell>
          <cell r="G998">
            <v>2022</v>
          </cell>
          <cell r="H998" t="str">
            <v>CE2248</v>
          </cell>
          <cell r="I998" t="str">
            <v>SEYAL TCHAD SA</v>
          </cell>
          <cell r="J998" t="str">
            <v>EUR</v>
          </cell>
          <cell r="K998">
            <v>782820.78</v>
          </cell>
          <cell r="L998">
            <v>3.2135500000000001</v>
          </cell>
          <cell r="M998">
            <v>243600</v>
          </cell>
          <cell r="N998" t="str">
            <v>OUI</v>
          </cell>
          <cell r="O998" t="str">
            <v>Tchad</v>
          </cell>
          <cell r="P998">
            <v>44699</v>
          </cell>
          <cell r="Q998">
            <v>0</v>
          </cell>
          <cell r="R998">
            <v>0</v>
          </cell>
          <cell r="S998">
            <v>278400</v>
          </cell>
          <cell r="T998">
            <v>0</v>
          </cell>
          <cell r="U998">
            <v>278400</v>
          </cell>
          <cell r="V998" t="e">
            <v>#N/A</v>
          </cell>
          <cell r="W998">
            <v>0</v>
          </cell>
          <cell r="X998">
            <v>0</v>
          </cell>
          <cell r="Y998">
            <v>782820.78</v>
          </cell>
          <cell r="Z998">
            <v>0</v>
          </cell>
          <cell r="AC998">
            <v>2.8118562499999999</v>
          </cell>
          <cell r="AE998">
            <v>29971.497500000001</v>
          </cell>
          <cell r="AF998">
            <v>96887.4</v>
          </cell>
          <cell r="AG998">
            <v>0.34801508620689653</v>
          </cell>
          <cell r="AJ998">
            <v>2.4638411637931035</v>
          </cell>
          <cell r="AL998">
            <v>0</v>
          </cell>
          <cell r="AM998">
            <v>0</v>
          </cell>
          <cell r="AN998" t="str">
            <v>10% S -90% F</v>
          </cell>
          <cell r="AO998">
            <v>0</v>
          </cell>
        </row>
        <row r="999">
          <cell r="D999" t="str">
            <v>FAE-22-00102</v>
          </cell>
          <cell r="E999" t="str">
            <v>102</v>
          </cell>
          <cell r="F999">
            <v>44691</v>
          </cell>
          <cell r="G999">
            <v>2022</v>
          </cell>
          <cell r="H999" t="str">
            <v>CE2154</v>
          </cell>
          <cell r="I999" t="str">
            <v>SODIFRAM SAS</v>
          </cell>
          <cell r="J999" t="str">
            <v>EUR</v>
          </cell>
          <cell r="K999">
            <v>94378.707695999998</v>
          </cell>
          <cell r="L999">
            <v>3.2155499999999999</v>
          </cell>
          <cell r="M999">
            <v>29350.720000000001</v>
          </cell>
          <cell r="N999" t="str">
            <v>OUI</v>
          </cell>
          <cell r="O999" t="str">
            <v>Mayotte</v>
          </cell>
          <cell r="P999">
            <v>44700</v>
          </cell>
          <cell r="Q999">
            <v>0</v>
          </cell>
          <cell r="R999">
            <v>17784</v>
          </cell>
          <cell r="S999">
            <v>9552</v>
          </cell>
          <cell r="T999">
            <v>0</v>
          </cell>
          <cell r="U999">
            <v>27336</v>
          </cell>
          <cell r="V999" t="e">
            <v>#N/A</v>
          </cell>
          <cell r="W999">
            <v>0</v>
          </cell>
          <cell r="X999">
            <v>61494.408116059698</v>
          </cell>
          <cell r="Y999">
            <v>32884.2995799403</v>
          </cell>
          <cell r="Z999">
            <v>0</v>
          </cell>
          <cell r="AB999">
            <v>3.4578502089552239</v>
          </cell>
          <cell r="AC999">
            <v>3.4426611788044701</v>
          </cell>
          <cell r="AE999">
            <v>4865.6299999999992</v>
          </cell>
          <cell r="AF999">
            <v>15828.64</v>
          </cell>
          <cell r="AG999">
            <v>0.57904009364940001</v>
          </cell>
          <cell r="AI999">
            <v>2.8788101153058241</v>
          </cell>
          <cell r="AJ999">
            <v>2.8636210851550699</v>
          </cell>
          <cell r="AL999">
            <v>0</v>
          </cell>
          <cell r="AM999">
            <v>1</v>
          </cell>
          <cell r="AN999">
            <v>1</v>
          </cell>
          <cell r="AO999">
            <v>0</v>
          </cell>
        </row>
        <row r="1000">
          <cell r="D1000" t="str">
            <v>FAE-22-00103</v>
          </cell>
          <cell r="E1000" t="str">
            <v>103</v>
          </cell>
          <cell r="F1000">
            <v>44691</v>
          </cell>
          <cell r="G1000">
            <v>2022</v>
          </cell>
          <cell r="H1000" t="str">
            <v>CE2154</v>
          </cell>
          <cell r="I1000" t="str">
            <v>SODIFRAM SAS</v>
          </cell>
          <cell r="J1000" t="str">
            <v>EUR</v>
          </cell>
          <cell r="K1000">
            <v>94379.093561999995</v>
          </cell>
          <cell r="L1000">
            <v>3.2155499999999999</v>
          </cell>
          <cell r="M1000">
            <v>29350.84</v>
          </cell>
          <cell r="N1000" t="str">
            <v>OUI</v>
          </cell>
          <cell r="O1000" t="str">
            <v>Mayotte</v>
          </cell>
          <cell r="P1000">
            <v>44700</v>
          </cell>
          <cell r="Q1000">
            <v>0</v>
          </cell>
          <cell r="R1000">
            <v>19416</v>
          </cell>
          <cell r="S1000">
            <v>7920</v>
          </cell>
          <cell r="T1000">
            <v>0</v>
          </cell>
          <cell r="U1000">
            <v>27336</v>
          </cell>
          <cell r="V1000" t="e">
            <v>#N/A</v>
          </cell>
          <cell r="W1000">
            <v>0</v>
          </cell>
          <cell r="X1000">
            <v>67137.619657074625</v>
          </cell>
          <cell r="Y1000">
            <v>27241.473904925377</v>
          </cell>
          <cell r="Z1000">
            <v>0</v>
          </cell>
          <cell r="AB1000">
            <v>3.4578502089552239</v>
          </cell>
          <cell r="AC1000">
            <v>3.4395800385006789</v>
          </cell>
          <cell r="AE1000">
            <v>4865.6299999999992</v>
          </cell>
          <cell r="AF1000">
            <v>15828.64</v>
          </cell>
          <cell r="AG1000">
            <v>0.57904009364940001</v>
          </cell>
          <cell r="AI1000">
            <v>2.8788101153058241</v>
          </cell>
          <cell r="AJ1000">
            <v>2.8605399448512792</v>
          </cell>
          <cell r="AL1000">
            <v>0</v>
          </cell>
          <cell r="AM1000">
            <v>1</v>
          </cell>
          <cell r="AN1000">
            <v>1</v>
          </cell>
          <cell r="AO1000">
            <v>0</v>
          </cell>
        </row>
        <row r="1001">
          <cell r="D1001" t="str">
            <v>FAE-22-00104</v>
          </cell>
          <cell r="E1001" t="str">
            <v>104</v>
          </cell>
          <cell r="F1001">
            <v>44691</v>
          </cell>
          <cell r="G1001">
            <v>2022</v>
          </cell>
          <cell r="H1001" t="str">
            <v>CE2017</v>
          </cell>
          <cell r="I1001" t="str">
            <v>SAHEL INTERNATIONAL TRADE</v>
          </cell>
          <cell r="J1001" t="str">
            <v>TND</v>
          </cell>
          <cell r="K1001">
            <v>124125.12</v>
          </cell>
          <cell r="L1001">
            <v>1</v>
          </cell>
          <cell r="M1001">
            <v>124125.12</v>
          </cell>
          <cell r="N1001" t="str">
            <v>OUI</v>
          </cell>
          <cell r="O1001" t="str">
            <v>Burkina Faso</v>
          </cell>
          <cell r="P1001">
            <v>44701</v>
          </cell>
          <cell r="Q1001">
            <v>44016</v>
          </cell>
          <cell r="R1001">
            <v>0</v>
          </cell>
          <cell r="S1001">
            <v>0</v>
          </cell>
          <cell r="T1001">
            <v>0</v>
          </cell>
          <cell r="U1001">
            <v>44016</v>
          </cell>
          <cell r="V1001" t="str">
            <v>OUI</v>
          </cell>
          <cell r="W1001">
            <v>124125.12</v>
          </cell>
          <cell r="X1001">
            <v>0</v>
          </cell>
          <cell r="Y1001">
            <v>0</v>
          </cell>
          <cell r="Z1001">
            <v>0</v>
          </cell>
          <cell r="AA1001">
            <v>2.82</v>
          </cell>
          <cell r="AE1001">
            <v>0</v>
          </cell>
          <cell r="AF1001">
            <v>0</v>
          </cell>
          <cell r="AG1001">
            <v>0</v>
          </cell>
          <cell r="AH1001">
            <v>2.82</v>
          </cell>
          <cell r="AI1001">
            <v>0</v>
          </cell>
          <cell r="AJ1001">
            <v>0</v>
          </cell>
          <cell r="AK1001">
            <v>0</v>
          </cell>
          <cell r="AL1001" t="str">
            <v>50% S -50% F</v>
          </cell>
          <cell r="AM1001">
            <v>0</v>
          </cell>
          <cell r="AN1001">
            <v>0</v>
          </cell>
          <cell r="AO1001">
            <v>0</v>
          </cell>
        </row>
        <row r="1002">
          <cell r="D1002" t="str">
            <v>FAE-22-00105</v>
          </cell>
          <cell r="E1002" t="str">
            <v>105</v>
          </cell>
          <cell r="F1002">
            <v>44691</v>
          </cell>
          <cell r="G1002">
            <v>2022</v>
          </cell>
          <cell r="H1002" t="str">
            <v>CE2137</v>
          </cell>
          <cell r="I1002" t="str">
            <v>TUNISIAN AFRICAN BUSINESS</v>
          </cell>
          <cell r="J1002" t="str">
            <v>TND</v>
          </cell>
          <cell r="K1002">
            <v>130947.6</v>
          </cell>
          <cell r="L1002">
            <v>1</v>
          </cell>
          <cell r="M1002">
            <v>130947.6</v>
          </cell>
          <cell r="N1002" t="str">
            <v>OUI</v>
          </cell>
          <cell r="O1002" t="str">
            <v>Senegal</v>
          </cell>
          <cell r="P1002">
            <v>44695</v>
          </cell>
          <cell r="Q1002">
            <v>0</v>
          </cell>
          <cell r="R1002">
            <v>66024</v>
          </cell>
          <cell r="S1002">
            <v>0</v>
          </cell>
          <cell r="T1002">
            <v>0</v>
          </cell>
          <cell r="U1002">
            <v>66024</v>
          </cell>
          <cell r="V1002" t="str">
            <v>OUI</v>
          </cell>
          <cell r="W1002">
            <v>0</v>
          </cell>
          <cell r="X1002">
            <v>130947.6</v>
          </cell>
          <cell r="Y1002">
            <v>0</v>
          </cell>
          <cell r="Z1002">
            <v>0</v>
          </cell>
          <cell r="AB1002">
            <v>1.9833333333333334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1.9833333333333334</v>
          </cell>
          <cell r="AJ1002">
            <v>0</v>
          </cell>
          <cell r="AK1002">
            <v>0</v>
          </cell>
          <cell r="AL1002">
            <v>0</v>
          </cell>
          <cell r="AM1002" t="str">
            <v>10% S -90% F</v>
          </cell>
          <cell r="AN1002">
            <v>0</v>
          </cell>
          <cell r="AO1002">
            <v>0</v>
          </cell>
        </row>
        <row r="1003">
          <cell r="D1003" t="str">
            <v>FAE-22-00106</v>
          </cell>
          <cell r="E1003" t="str">
            <v>106</v>
          </cell>
          <cell r="F1003">
            <v>44693</v>
          </cell>
          <cell r="G1003">
            <v>2022</v>
          </cell>
          <cell r="H1003" t="str">
            <v>CE2240</v>
          </cell>
          <cell r="I1003" t="str">
            <v>RNK DISTRIBUTION</v>
          </cell>
          <cell r="J1003" t="str">
            <v>USD</v>
          </cell>
          <cell r="K1003">
            <v>146786.97039999999</v>
          </cell>
          <cell r="L1003">
            <v>3.0823999999999998</v>
          </cell>
          <cell r="M1003">
            <v>47621</v>
          </cell>
          <cell r="N1003" t="str">
            <v>OUI</v>
          </cell>
          <cell r="O1003" t="str">
            <v>Madagascar</v>
          </cell>
          <cell r="P1003">
            <v>44699</v>
          </cell>
          <cell r="Q1003">
            <v>0</v>
          </cell>
          <cell r="R1003">
            <v>41400</v>
          </cell>
          <cell r="S1003">
            <v>0</v>
          </cell>
          <cell r="T1003">
            <v>0</v>
          </cell>
          <cell r="U1003">
            <v>41400</v>
          </cell>
          <cell r="V1003" t="e">
            <v>#N/A</v>
          </cell>
          <cell r="W1003">
            <v>0</v>
          </cell>
          <cell r="X1003">
            <v>146786.97039999999</v>
          </cell>
          <cell r="Y1003">
            <v>0</v>
          </cell>
          <cell r="Z1003">
            <v>0</v>
          </cell>
          <cell r="AB1003">
            <v>3.5455789951690817</v>
          </cell>
          <cell r="AE1003">
            <v>9380.4759999999987</v>
          </cell>
          <cell r="AF1003">
            <v>28999.91</v>
          </cell>
          <cell r="AG1003">
            <v>0.70048091787439615</v>
          </cell>
          <cell r="AI1003">
            <v>2.8450980772946854</v>
          </cell>
          <cell r="AL1003">
            <v>0</v>
          </cell>
          <cell r="AM1003" t="str">
            <v>20% S -80% F</v>
          </cell>
          <cell r="AN1003">
            <v>0</v>
          </cell>
          <cell r="AO1003">
            <v>0</v>
          </cell>
        </row>
        <row r="1004">
          <cell r="D1004" t="str">
            <v>FAE-22-00107</v>
          </cell>
          <cell r="E1004" t="str">
            <v>107</v>
          </cell>
          <cell r="F1004">
            <v>44693</v>
          </cell>
          <cell r="G1004">
            <v>2022</v>
          </cell>
          <cell r="H1004" t="str">
            <v>CE2268</v>
          </cell>
          <cell r="I1004" t="str">
            <v>YAFRIB INTR</v>
          </cell>
          <cell r="J1004" t="str">
            <v>EUR</v>
          </cell>
          <cell r="K1004">
            <v>59806.368699999999</v>
          </cell>
          <cell r="L1004">
            <v>3.2261500000000001</v>
          </cell>
          <cell r="M1004">
            <v>18538</v>
          </cell>
          <cell r="N1004" t="str">
            <v>OUI</v>
          </cell>
          <cell r="O1004" t="str">
            <v>Benin</v>
          </cell>
          <cell r="P1004">
            <v>44704</v>
          </cell>
          <cell r="Q1004">
            <v>2400</v>
          </cell>
          <cell r="R1004">
            <v>4200</v>
          </cell>
          <cell r="S1004">
            <v>12000</v>
          </cell>
          <cell r="T1004">
            <v>0</v>
          </cell>
          <cell r="U1004">
            <v>18600</v>
          </cell>
          <cell r="V1004" t="e">
            <v>#N/A</v>
          </cell>
          <cell r="W1004">
            <v>8288.9159741935491</v>
          </cell>
          <cell r="X1004">
            <v>13557.11485483871</v>
          </cell>
          <cell r="Y1004">
            <v>37960.337870967742</v>
          </cell>
          <cell r="Z1004">
            <v>0</v>
          </cell>
          <cell r="AA1004">
            <v>3.4537149892473122</v>
          </cell>
          <cell r="AB1004">
            <v>3.227884489247312</v>
          </cell>
          <cell r="AC1004">
            <v>3.1633614892473116</v>
          </cell>
          <cell r="AE1004">
            <v>3211.9363499999995</v>
          </cell>
          <cell r="AF1004">
            <v>10313.995999999999</v>
          </cell>
          <cell r="AG1004">
            <v>0.55451591397849453</v>
          </cell>
          <cell r="AH1004">
            <v>2.8991990752688177</v>
          </cell>
          <cell r="AI1004">
            <v>2.6733685752688174</v>
          </cell>
          <cell r="AJ1004">
            <v>2.6088455752688171</v>
          </cell>
          <cell r="AL1004" t="str">
            <v>50% S -50% F</v>
          </cell>
          <cell r="AM1004" t="str">
            <v>20% S -80% F</v>
          </cell>
          <cell r="AN1004" t="str">
            <v>20% S -80% F</v>
          </cell>
          <cell r="AO1004">
            <v>0</v>
          </cell>
        </row>
        <row r="1005">
          <cell r="D1005" t="str">
            <v>FAE-22-00108</v>
          </cell>
          <cell r="E1005" t="str">
            <v>108</v>
          </cell>
          <cell r="F1005">
            <v>44693</v>
          </cell>
          <cell r="G1005">
            <v>2022</v>
          </cell>
          <cell r="H1005" t="str">
            <v>CE2137</v>
          </cell>
          <cell r="I1005" t="str">
            <v>TUNISIAN AFRICAN BUSINESS</v>
          </cell>
          <cell r="J1005" t="str">
            <v>TND</v>
          </cell>
          <cell r="K1005">
            <v>171662.4</v>
          </cell>
          <cell r="L1005">
            <v>1</v>
          </cell>
          <cell r="M1005">
            <v>171662.4</v>
          </cell>
          <cell r="N1005" t="str">
            <v>oui</v>
          </cell>
          <cell r="O1005" t="str">
            <v>Senegal</v>
          </cell>
          <cell r="P1005">
            <v>44701</v>
          </cell>
          <cell r="Q1005">
            <v>0</v>
          </cell>
          <cell r="R1005">
            <v>88032</v>
          </cell>
          <cell r="S1005">
            <v>0</v>
          </cell>
          <cell r="T1005">
            <v>0</v>
          </cell>
          <cell r="U1005">
            <v>88032</v>
          </cell>
          <cell r="V1005" t="str">
            <v>OUI</v>
          </cell>
          <cell r="W1005">
            <v>0</v>
          </cell>
          <cell r="X1005">
            <v>171662.4</v>
          </cell>
          <cell r="Y1005">
            <v>0</v>
          </cell>
          <cell r="Z1005">
            <v>0</v>
          </cell>
          <cell r="AB1005">
            <v>1.95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1.95</v>
          </cell>
          <cell r="AJ1005">
            <v>0</v>
          </cell>
          <cell r="AK1005">
            <v>0</v>
          </cell>
          <cell r="AL1005">
            <v>0</v>
          </cell>
          <cell r="AM1005" t="str">
            <v>10% S -90% F</v>
          </cell>
          <cell r="AN1005">
            <v>0</v>
          </cell>
          <cell r="AO1005">
            <v>0</v>
          </cell>
        </row>
        <row r="1006">
          <cell r="D1006" t="str">
            <v>FAE-22-00109</v>
          </cell>
          <cell r="E1006" t="str">
            <v>109</v>
          </cell>
          <cell r="F1006">
            <v>44694</v>
          </cell>
          <cell r="G1006">
            <v>2022</v>
          </cell>
          <cell r="H1006" t="str">
            <v>CE2228</v>
          </cell>
          <cell r="I1006" t="str">
            <v>GOLDEN PEARL</v>
          </cell>
          <cell r="J1006" t="str">
            <v>TND</v>
          </cell>
          <cell r="K1006">
            <v>636040</v>
          </cell>
          <cell r="L1006">
            <v>1</v>
          </cell>
          <cell r="M1006">
            <v>636040</v>
          </cell>
          <cell r="N1006" t="str">
            <v>OUI</v>
          </cell>
          <cell r="O1006" t="str">
            <v>Qatar</v>
          </cell>
          <cell r="P1006">
            <v>44707</v>
          </cell>
          <cell r="Q1006">
            <v>38400</v>
          </cell>
          <cell r="R1006">
            <v>147600</v>
          </cell>
          <cell r="S1006">
            <v>0</v>
          </cell>
          <cell r="T1006">
            <v>2900</v>
          </cell>
          <cell r="U1006">
            <v>188900</v>
          </cell>
          <cell r="V1006" t="e">
            <v>#N/A</v>
          </cell>
          <cell r="W1006">
            <v>132480</v>
          </cell>
          <cell r="X1006">
            <v>467640</v>
          </cell>
          <cell r="Y1006">
            <v>0</v>
          </cell>
          <cell r="Z1006">
            <v>35920</v>
          </cell>
          <cell r="AA1006">
            <v>3.45</v>
          </cell>
          <cell r="AB1006">
            <v>3.1682926829268294</v>
          </cell>
          <cell r="AD1006">
            <v>12.386206896551725</v>
          </cell>
          <cell r="AE1006">
            <v>0</v>
          </cell>
          <cell r="AF1006">
            <v>0</v>
          </cell>
          <cell r="AG1006">
            <v>0</v>
          </cell>
          <cell r="AH1006">
            <v>3.45</v>
          </cell>
          <cell r="AI1006">
            <v>3.1682926829268294</v>
          </cell>
          <cell r="AJ1006">
            <v>0</v>
          </cell>
          <cell r="AK1006">
            <v>12.386206896551725</v>
          </cell>
          <cell r="AL1006">
            <v>1</v>
          </cell>
          <cell r="AM1006">
            <v>1</v>
          </cell>
          <cell r="AN1006">
            <v>0</v>
          </cell>
          <cell r="AO1006">
            <v>1</v>
          </cell>
        </row>
        <row r="1007">
          <cell r="D1007" t="str">
            <v>FAE-22-00110</v>
          </cell>
          <cell r="E1007" t="str">
            <v>110</v>
          </cell>
          <cell r="F1007">
            <v>44695</v>
          </cell>
          <cell r="G1007">
            <v>2022</v>
          </cell>
          <cell r="H1007" t="str">
            <v>CE2017</v>
          </cell>
          <cell r="I1007" t="str">
            <v>SAHEL INTERNATIONAL TRADE</v>
          </cell>
          <cell r="J1007" t="str">
            <v>TND</v>
          </cell>
          <cell r="K1007">
            <v>145632</v>
          </cell>
          <cell r="L1007">
            <v>1</v>
          </cell>
          <cell r="M1007">
            <v>145632</v>
          </cell>
          <cell r="N1007" t="str">
            <v>OUI</v>
          </cell>
          <cell r="O1007" t="str">
            <v>Burkina Faso</v>
          </cell>
          <cell r="P1007">
            <v>44700</v>
          </cell>
          <cell r="Q1007">
            <v>12000</v>
          </cell>
          <cell r="R1007">
            <v>40200</v>
          </cell>
          <cell r="S1007">
            <v>1200</v>
          </cell>
          <cell r="T1007">
            <v>0</v>
          </cell>
          <cell r="U1007">
            <v>53400</v>
          </cell>
          <cell r="V1007" t="str">
            <v>OUI</v>
          </cell>
          <cell r="W1007">
            <v>33912</v>
          </cell>
          <cell r="X1007">
            <v>108540</v>
          </cell>
          <cell r="Y1007">
            <v>3180</v>
          </cell>
          <cell r="Z1007">
            <v>0</v>
          </cell>
          <cell r="AA1007">
            <v>2.8260000000000001</v>
          </cell>
          <cell r="AB1007">
            <v>2.7</v>
          </cell>
          <cell r="AC1007">
            <v>2.65</v>
          </cell>
          <cell r="AE1007">
            <v>0</v>
          </cell>
          <cell r="AF1007">
            <v>0</v>
          </cell>
          <cell r="AG1007">
            <v>0</v>
          </cell>
          <cell r="AH1007">
            <v>2.8260000000000001</v>
          </cell>
          <cell r="AI1007">
            <v>2.7</v>
          </cell>
          <cell r="AJ1007">
            <v>2.65</v>
          </cell>
          <cell r="AK1007">
            <v>0</v>
          </cell>
          <cell r="AL1007" t="str">
            <v>50% S -50% F</v>
          </cell>
          <cell r="AM1007" t="str">
            <v>10% S -90% F</v>
          </cell>
          <cell r="AN1007" t="str">
            <v>10% S -90% F</v>
          </cell>
          <cell r="AO1007">
            <v>0</v>
          </cell>
        </row>
        <row r="1008">
          <cell r="D1008" t="str">
            <v>FAE-22-00111</v>
          </cell>
          <cell r="E1008" t="str">
            <v>111</v>
          </cell>
          <cell r="F1008">
            <v>44695</v>
          </cell>
          <cell r="G1008">
            <v>2022</v>
          </cell>
          <cell r="H1008" t="str">
            <v>CE2123</v>
          </cell>
          <cell r="I1008" t="str">
            <v>STE AL MAJMOUA MOTTAHIDA</v>
          </cell>
          <cell r="J1008" t="str">
            <v>USD</v>
          </cell>
          <cell r="K1008">
            <v>1271231.0784</v>
          </cell>
          <cell r="L1008">
            <v>3.0823999999999998</v>
          </cell>
          <cell r="M1008">
            <v>412416</v>
          </cell>
          <cell r="N1008" t="str">
            <v>OUI</v>
          </cell>
          <cell r="O1008" t="str">
            <v>Libye</v>
          </cell>
          <cell r="P1008">
            <v>44701</v>
          </cell>
          <cell r="Q1008">
            <v>0</v>
          </cell>
          <cell r="R1008">
            <v>403200</v>
          </cell>
          <cell r="S1008">
            <v>57600</v>
          </cell>
          <cell r="T1008">
            <v>0</v>
          </cell>
          <cell r="U1008">
            <v>460800</v>
          </cell>
          <cell r="V1008" t="e">
            <v>#N/A</v>
          </cell>
          <cell r="W1008">
            <v>0</v>
          </cell>
          <cell r="X1008">
            <v>1112327.1936000008</v>
          </cell>
          <cell r="Y1008">
            <v>158903.8848</v>
          </cell>
          <cell r="Z1008">
            <v>0</v>
          </cell>
          <cell r="AB1008">
            <v>2.758748000000002</v>
          </cell>
          <cell r="AC1008">
            <v>2.7587480000000002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2.758748000000002</v>
          </cell>
          <cell r="AJ1008">
            <v>2.7587480000000002</v>
          </cell>
          <cell r="AK1008">
            <v>0</v>
          </cell>
          <cell r="AL1008">
            <v>0</v>
          </cell>
          <cell r="AM1008" t="str">
            <v>50% S -50% F</v>
          </cell>
          <cell r="AN1008" t="str">
            <v>50% S -50% F</v>
          </cell>
          <cell r="AO1008">
            <v>0</v>
          </cell>
        </row>
        <row r="1009">
          <cell r="D1009" t="str">
            <v>FAE-22-00112</v>
          </cell>
          <cell r="E1009" t="str">
            <v>112</v>
          </cell>
          <cell r="F1009">
            <v>44697</v>
          </cell>
          <cell r="G1009">
            <v>2022</v>
          </cell>
          <cell r="H1009" t="str">
            <v>CE2133</v>
          </cell>
          <cell r="I1009" t="str">
            <v>E.A.S.B. NAFA</v>
          </cell>
          <cell r="J1009" t="str">
            <v>USD</v>
          </cell>
          <cell r="K1009">
            <v>187151.44499999998</v>
          </cell>
          <cell r="L1009">
            <v>3.0419999999999998</v>
          </cell>
          <cell r="M1009">
            <v>61522.5</v>
          </cell>
          <cell r="N1009" t="str">
            <v>MQ</v>
          </cell>
          <cell r="O1009" t="str">
            <v>Gambie</v>
          </cell>
          <cell r="P1009">
            <v>44705</v>
          </cell>
          <cell r="Q1009">
            <v>0</v>
          </cell>
          <cell r="R1009">
            <v>55700</v>
          </cell>
          <cell r="S1009">
            <v>0</v>
          </cell>
          <cell r="T1009">
            <v>0</v>
          </cell>
          <cell r="U1009">
            <v>55700</v>
          </cell>
          <cell r="V1009" t="str">
            <v>NON</v>
          </cell>
          <cell r="W1009">
            <v>0</v>
          </cell>
          <cell r="X1009">
            <v>187151.44500000001</v>
          </cell>
          <cell r="Y1009">
            <v>0</v>
          </cell>
          <cell r="Z1009">
            <v>0</v>
          </cell>
          <cell r="AB1009">
            <v>3.3599900359066428</v>
          </cell>
          <cell r="AE1009">
            <v>6836.7067999999999</v>
          </cell>
          <cell r="AF1009">
            <v>22525.161</v>
          </cell>
          <cell r="AG1009">
            <v>0.40440145421903051</v>
          </cell>
          <cell r="AI1009">
            <v>2.9555885816876124</v>
          </cell>
          <cell r="AL1009">
            <v>0</v>
          </cell>
          <cell r="AM1009" t="str">
            <v>20% S -80% F</v>
          </cell>
          <cell r="AN1009">
            <v>0</v>
          </cell>
          <cell r="AO1009">
            <v>0</v>
          </cell>
        </row>
        <row r="1010">
          <cell r="D1010" t="str">
            <v>FAE-22-00113</v>
          </cell>
          <cell r="E1010" t="str">
            <v>113</v>
          </cell>
          <cell r="F1010">
            <v>44698</v>
          </cell>
          <cell r="G1010">
            <v>2022</v>
          </cell>
          <cell r="H1010" t="str">
            <v>CE2178</v>
          </cell>
          <cell r="I1010" t="str">
            <v>ARCADIA</v>
          </cell>
          <cell r="J1010" t="str">
            <v>TND</v>
          </cell>
          <cell r="K1010">
            <v>65300</v>
          </cell>
          <cell r="L1010">
            <v>1</v>
          </cell>
          <cell r="M1010">
            <v>65300</v>
          </cell>
          <cell r="N1010" t="str">
            <v>oui</v>
          </cell>
          <cell r="O1010" t="str">
            <v>Angleterre</v>
          </cell>
          <cell r="P1010">
            <v>44704</v>
          </cell>
          <cell r="Q1010">
            <v>0</v>
          </cell>
          <cell r="R1010">
            <v>20000</v>
          </cell>
          <cell r="S1010">
            <v>0</v>
          </cell>
          <cell r="T1010">
            <v>0</v>
          </cell>
          <cell r="U1010">
            <v>20000</v>
          </cell>
          <cell r="V1010" t="str">
            <v>NON</v>
          </cell>
          <cell r="W1010">
            <v>0</v>
          </cell>
          <cell r="X1010">
            <v>65300</v>
          </cell>
          <cell r="Y1010">
            <v>0</v>
          </cell>
          <cell r="Z1010">
            <v>0</v>
          </cell>
          <cell r="AB1010">
            <v>3.2650000000000001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3.2650000000000001</v>
          </cell>
          <cell r="AJ1010">
            <v>0</v>
          </cell>
          <cell r="AK1010">
            <v>0</v>
          </cell>
          <cell r="AL1010">
            <v>0</v>
          </cell>
          <cell r="AM1010">
            <v>1</v>
          </cell>
          <cell r="AN1010">
            <v>0</v>
          </cell>
          <cell r="AO1010">
            <v>0</v>
          </cell>
        </row>
        <row r="1011">
          <cell r="D1011" t="str">
            <v>FAE-22-00114</v>
          </cell>
          <cell r="E1011" t="str">
            <v>114</v>
          </cell>
          <cell r="F1011">
            <v>44699</v>
          </cell>
          <cell r="G1011">
            <v>2022</v>
          </cell>
          <cell r="H1011" t="str">
            <v>CE2168</v>
          </cell>
          <cell r="I1011" t="str">
            <v>STE OMEGA TRADING</v>
          </cell>
          <cell r="J1011" t="str">
            <v>TND</v>
          </cell>
          <cell r="K1011">
            <v>751800</v>
          </cell>
          <cell r="L1011">
            <v>1</v>
          </cell>
          <cell r="M1011">
            <v>751800</v>
          </cell>
          <cell r="N1011" t="str">
            <v>PART</v>
          </cell>
          <cell r="O1011" t="str">
            <v>Niger</v>
          </cell>
          <cell r="P1011" t="str">
            <v>31/05/2022 &amp; 01/06/2022</v>
          </cell>
          <cell r="Q1011">
            <v>0</v>
          </cell>
          <cell r="R1011">
            <v>0</v>
          </cell>
          <cell r="S1011">
            <v>420000</v>
          </cell>
          <cell r="T1011">
            <v>0</v>
          </cell>
          <cell r="U1011">
            <v>420000</v>
          </cell>
          <cell r="V1011" t="str">
            <v>OUI</v>
          </cell>
          <cell r="W1011">
            <v>0</v>
          </cell>
          <cell r="X1011">
            <v>0</v>
          </cell>
          <cell r="Y1011">
            <v>751800</v>
          </cell>
          <cell r="Z1011">
            <v>0</v>
          </cell>
          <cell r="AC1011">
            <v>1.79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1.79</v>
          </cell>
          <cell r="AK1011">
            <v>0</v>
          </cell>
          <cell r="AL1011">
            <v>0</v>
          </cell>
          <cell r="AM1011">
            <v>0</v>
          </cell>
          <cell r="AN1011" t="str">
            <v>10% S -90% F</v>
          </cell>
          <cell r="AO1011">
            <v>0</v>
          </cell>
        </row>
        <row r="1012">
          <cell r="D1012" t="str">
            <v>FAE-22-00115</v>
          </cell>
          <cell r="E1012" t="str">
            <v>115</v>
          </cell>
          <cell r="F1012">
            <v>44699</v>
          </cell>
          <cell r="G1012">
            <v>2022</v>
          </cell>
          <cell r="H1012" t="str">
            <v>CE2025</v>
          </cell>
          <cell r="I1012" t="str">
            <v>SAWABA - GUINEE</v>
          </cell>
          <cell r="J1012" t="str">
            <v>USD</v>
          </cell>
          <cell r="K1012">
            <v>1533695.8076800001</v>
          </cell>
          <cell r="L1012">
            <v>3.028</v>
          </cell>
          <cell r="M1012">
            <v>506504.56</v>
          </cell>
          <cell r="N1012" t="str">
            <v>OUI</v>
          </cell>
          <cell r="O1012" t="str">
            <v>Guinee</v>
          </cell>
          <cell r="P1012">
            <v>44712</v>
          </cell>
          <cell r="Q1012">
            <v>38400</v>
          </cell>
          <cell r="R1012">
            <v>406944</v>
          </cell>
          <cell r="S1012">
            <v>0</v>
          </cell>
          <cell r="T1012">
            <v>0</v>
          </cell>
          <cell r="U1012">
            <v>445344</v>
          </cell>
          <cell r="V1012" t="str">
            <v>NON</v>
          </cell>
          <cell r="W1012">
            <v>137662.97115757706</v>
          </cell>
          <cell r="X1012">
            <v>1394500.6685224227</v>
          </cell>
          <cell r="Y1012">
            <v>0</v>
          </cell>
          <cell r="Z1012">
            <v>0</v>
          </cell>
          <cell r="AA1012">
            <v>3.5849732072285692</v>
          </cell>
          <cell r="AB1012">
            <v>3.4267630645062286</v>
          </cell>
          <cell r="AE1012">
            <v>58448.179999999993</v>
          </cell>
          <cell r="AF1012">
            <v>189325.75200000001</v>
          </cell>
          <cell r="AG1012">
            <v>0.42512249407199831</v>
          </cell>
          <cell r="AH1012">
            <v>3.1598507131565707</v>
          </cell>
          <cell r="AI1012">
            <v>3.0016405704342302</v>
          </cell>
          <cell r="AL1012" t="str">
            <v>50% S -50% F</v>
          </cell>
          <cell r="AM1012" t="str">
            <v>20% S -80% F</v>
          </cell>
          <cell r="AN1012">
            <v>0</v>
          </cell>
          <cell r="AO1012">
            <v>0</v>
          </cell>
        </row>
        <row r="1013">
          <cell r="D1013" t="str">
            <v>FAE-22-00116</v>
          </cell>
          <cell r="E1013" t="str">
            <v>116</v>
          </cell>
          <cell r="F1013">
            <v>44699</v>
          </cell>
          <cell r="G1013">
            <v>2022</v>
          </cell>
          <cell r="H1013" t="str">
            <v>CE2200</v>
          </cell>
          <cell r="I1013" t="str">
            <v>MAMUDOU BAH T/A TEDOUGNAL FARM</v>
          </cell>
          <cell r="J1013" t="str">
            <v>USD</v>
          </cell>
          <cell r="K1013">
            <v>295000.99199999997</v>
          </cell>
          <cell r="L1013">
            <v>3.0419999999999998</v>
          </cell>
          <cell r="M1013">
            <v>96976</v>
          </cell>
          <cell r="N1013" t="str">
            <v>MQ</v>
          </cell>
          <cell r="O1013" t="str">
            <v>Gambie</v>
          </cell>
          <cell r="P1013">
            <v>44705</v>
          </cell>
          <cell r="Q1013">
            <v>38400</v>
          </cell>
          <cell r="R1013">
            <v>45600</v>
          </cell>
          <cell r="S1013">
            <v>0</v>
          </cell>
          <cell r="T1013">
            <v>0</v>
          </cell>
          <cell r="U1013">
            <v>84000</v>
          </cell>
          <cell r="W1013">
            <v>138979.41942857145</v>
          </cell>
          <cell r="X1013">
            <v>156021.57257142858</v>
          </cell>
          <cell r="Y1013">
            <v>0</v>
          </cell>
          <cell r="Z1013">
            <v>0</v>
          </cell>
          <cell r="AA1013">
            <v>3.6192557142857149</v>
          </cell>
          <cell r="AB1013">
            <v>3.4215257142857145</v>
          </cell>
          <cell r="AE1013">
            <v>0</v>
          </cell>
          <cell r="AF1013">
            <v>0</v>
          </cell>
          <cell r="AG1013">
            <v>0</v>
          </cell>
          <cell r="AH1013">
            <v>3.6192557142857149</v>
          </cell>
          <cell r="AI1013">
            <v>3.4215257142857145</v>
          </cell>
          <cell r="AJ1013">
            <v>0</v>
          </cell>
          <cell r="AK1013">
            <v>0</v>
          </cell>
          <cell r="AL1013" t="str">
            <v>50% S -50% F</v>
          </cell>
          <cell r="AM1013" t="str">
            <v>20% S -80% F</v>
          </cell>
          <cell r="AN1013">
            <v>0</v>
          </cell>
          <cell r="AO1013">
            <v>0</v>
          </cell>
        </row>
        <row r="1014">
          <cell r="D1014" t="str">
            <v>FAE-22-00117</v>
          </cell>
          <cell r="E1014" t="str">
            <v>117</v>
          </cell>
          <cell r="F1014">
            <v>44700</v>
          </cell>
          <cell r="G1014">
            <v>2022</v>
          </cell>
          <cell r="H1014" t="str">
            <v>CE2017</v>
          </cell>
          <cell r="I1014" t="str">
            <v>SAHEL INTERNATIONAL TRADE</v>
          </cell>
          <cell r="J1014" t="str">
            <v>TND</v>
          </cell>
          <cell r="K1014">
            <v>55392</v>
          </cell>
          <cell r="L1014">
            <v>1</v>
          </cell>
          <cell r="M1014">
            <v>55392</v>
          </cell>
          <cell r="N1014" t="str">
            <v>OUI</v>
          </cell>
          <cell r="O1014" t="str">
            <v>Burkina Faso</v>
          </cell>
          <cell r="P1014">
            <v>44704</v>
          </cell>
          <cell r="Q1014">
            <v>19200</v>
          </cell>
          <cell r="R1014">
            <v>0</v>
          </cell>
          <cell r="S1014">
            <v>0</v>
          </cell>
          <cell r="T1014">
            <v>0</v>
          </cell>
          <cell r="U1014">
            <v>19200</v>
          </cell>
          <cell r="V1014" t="str">
            <v>NON</v>
          </cell>
          <cell r="W1014">
            <v>55392</v>
          </cell>
          <cell r="X1014">
            <v>0</v>
          </cell>
          <cell r="Y1014">
            <v>0</v>
          </cell>
          <cell r="Z1014">
            <v>0</v>
          </cell>
          <cell r="AA1014">
            <v>2.8849999999999998</v>
          </cell>
          <cell r="AE1014">
            <v>0</v>
          </cell>
          <cell r="AF1014">
            <v>0</v>
          </cell>
          <cell r="AG1014">
            <v>0</v>
          </cell>
          <cell r="AH1014">
            <v>2.8849999999999998</v>
          </cell>
          <cell r="AI1014">
            <v>0</v>
          </cell>
          <cell r="AJ1014">
            <v>0</v>
          </cell>
          <cell r="AK1014">
            <v>0</v>
          </cell>
          <cell r="AL1014" t="str">
            <v>50% S -50% F</v>
          </cell>
          <cell r="AM1014">
            <v>0</v>
          </cell>
          <cell r="AN1014">
            <v>0</v>
          </cell>
          <cell r="AO1014">
            <v>0</v>
          </cell>
        </row>
        <row r="1015">
          <cell r="D1015" t="str">
            <v>FAE-22-00118</v>
          </cell>
          <cell r="E1015" t="str">
            <v>118</v>
          </cell>
          <cell r="F1015">
            <v>44700</v>
          </cell>
          <cell r="G1015">
            <v>2022</v>
          </cell>
          <cell r="H1015" t="str">
            <v>CE2251</v>
          </cell>
          <cell r="I1015" t="str">
            <v>STE DORCAS INTER TRADE</v>
          </cell>
          <cell r="J1015" t="str">
            <v>TND</v>
          </cell>
          <cell r="K1015">
            <v>310312.8</v>
          </cell>
          <cell r="L1015">
            <v>1</v>
          </cell>
          <cell r="M1015">
            <v>310312.8</v>
          </cell>
          <cell r="N1015" t="str">
            <v>ANNULEE</v>
          </cell>
          <cell r="O1015" t="str">
            <v>Sierra Leone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110040</v>
          </cell>
        </row>
        <row r="1016">
          <cell r="D1016" t="str">
            <v>FAE-22-00119</v>
          </cell>
          <cell r="E1016" t="str">
            <v>119</v>
          </cell>
          <cell r="F1016">
            <v>44707</v>
          </cell>
          <cell r="G1016">
            <v>2022</v>
          </cell>
          <cell r="H1016" t="str">
            <v>CE2178</v>
          </cell>
          <cell r="I1016" t="str">
            <v>ARCADIA</v>
          </cell>
          <cell r="J1016" t="str">
            <v>TND</v>
          </cell>
          <cell r="K1016">
            <v>65300</v>
          </cell>
          <cell r="L1016">
            <v>1</v>
          </cell>
          <cell r="M1016">
            <v>65300</v>
          </cell>
          <cell r="N1016" t="str">
            <v>OUI</v>
          </cell>
          <cell r="O1016" t="str">
            <v>Angleterre</v>
          </cell>
          <cell r="P1016">
            <v>44711</v>
          </cell>
          <cell r="Q1016">
            <v>0</v>
          </cell>
          <cell r="R1016">
            <v>20000</v>
          </cell>
          <cell r="S1016">
            <v>0</v>
          </cell>
          <cell r="T1016">
            <v>0</v>
          </cell>
          <cell r="U1016">
            <v>20000</v>
          </cell>
          <cell r="V1016" t="e">
            <v>#N/A</v>
          </cell>
          <cell r="W1016">
            <v>0</v>
          </cell>
          <cell r="X1016">
            <v>65300</v>
          </cell>
          <cell r="Y1016">
            <v>0</v>
          </cell>
          <cell r="Z1016">
            <v>0</v>
          </cell>
          <cell r="AB1016">
            <v>3.2650000000000001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3.2650000000000001</v>
          </cell>
          <cell r="AJ1016">
            <v>0</v>
          </cell>
          <cell r="AK1016">
            <v>0</v>
          </cell>
          <cell r="AL1016">
            <v>0</v>
          </cell>
          <cell r="AM1016">
            <v>1</v>
          </cell>
          <cell r="AN1016">
            <v>0</v>
          </cell>
          <cell r="AO1016">
            <v>0</v>
          </cell>
        </row>
        <row r="1017">
          <cell r="D1017" t="str">
            <v>FAE-22-00120</v>
          </cell>
          <cell r="E1017" t="str">
            <v>120</v>
          </cell>
          <cell r="F1017">
            <v>44718</v>
          </cell>
          <cell r="G1017">
            <v>2022</v>
          </cell>
          <cell r="H1017" t="str">
            <v>CE2248</v>
          </cell>
          <cell r="I1017" t="str">
            <v>SEYAL TCHAD SA</v>
          </cell>
          <cell r="J1017" t="str">
            <v>EUR</v>
          </cell>
          <cell r="K1017">
            <v>618259.19500800001</v>
          </cell>
          <cell r="L1017">
            <v>3.2404500000000001</v>
          </cell>
          <cell r="M1017">
            <v>190794.23999999999</v>
          </cell>
          <cell r="N1017" t="str">
            <v>OUI</v>
          </cell>
          <cell r="O1017" t="str">
            <v>Tchad</v>
          </cell>
          <cell r="P1017">
            <v>44727</v>
          </cell>
          <cell r="Q1017">
            <v>0</v>
          </cell>
          <cell r="R1017">
            <v>195686</v>
          </cell>
          <cell r="S1017">
            <v>0</v>
          </cell>
          <cell r="T1017">
            <v>0</v>
          </cell>
          <cell r="U1017">
            <v>195686</v>
          </cell>
          <cell r="V1017" t="e">
            <v>#N/A</v>
          </cell>
          <cell r="W1017">
            <v>0</v>
          </cell>
          <cell r="X1017">
            <v>618259.19500800001</v>
          </cell>
          <cell r="Y1017">
            <v>0</v>
          </cell>
          <cell r="Z1017">
            <v>0</v>
          </cell>
          <cell r="AB1017">
            <v>3.1594452081804523</v>
          </cell>
          <cell r="AE1017">
            <v>22092.335999999999</v>
          </cell>
          <cell r="AF1017">
            <v>71889.81</v>
          </cell>
          <cell r="AG1017">
            <v>0.36737329190642148</v>
          </cell>
          <cell r="AI1017">
            <v>2.7920719162740308</v>
          </cell>
          <cell r="AL1017">
            <v>0</v>
          </cell>
          <cell r="AM1017" t="str">
            <v>20% S -80% F</v>
          </cell>
          <cell r="AN1017">
            <v>0</v>
          </cell>
          <cell r="AO1017">
            <v>0</v>
          </cell>
        </row>
        <row r="1018">
          <cell r="D1018" t="str">
            <v>FAE-22-00121</v>
          </cell>
          <cell r="E1018" t="str">
            <v>121</v>
          </cell>
          <cell r="F1018">
            <v>44718</v>
          </cell>
          <cell r="G1018">
            <v>2022</v>
          </cell>
          <cell r="H1018" t="str">
            <v>CE2025</v>
          </cell>
          <cell r="I1018" t="str">
            <v>SAWABA - GUINEE</v>
          </cell>
          <cell r="J1018" t="str">
            <v>USD</v>
          </cell>
          <cell r="K1018">
            <v>1546510.373048</v>
          </cell>
          <cell r="L1018">
            <v>3.0533000000000001</v>
          </cell>
          <cell r="M1018">
            <v>506504.56</v>
          </cell>
          <cell r="N1018" t="str">
            <v>MQ</v>
          </cell>
          <cell r="O1018" t="str">
            <v>Guinee</v>
          </cell>
          <cell r="P1018">
            <v>44730</v>
          </cell>
          <cell r="Q1018">
            <v>38400</v>
          </cell>
          <cell r="R1018">
            <v>406944</v>
          </cell>
          <cell r="S1018">
            <v>0</v>
          </cell>
          <cell r="T1018">
            <v>0</v>
          </cell>
          <cell r="U1018">
            <v>445344</v>
          </cell>
          <cell r="W1018">
            <v>138813.19347273119</v>
          </cell>
          <cell r="X1018">
            <v>1406152.2097752695</v>
          </cell>
          <cell r="Y1018">
            <v>0</v>
          </cell>
          <cell r="Z1018">
            <v>0</v>
          </cell>
          <cell r="AA1018">
            <v>3.6149269133523747</v>
          </cell>
          <cell r="AB1018">
            <v>3.4553948695035914</v>
          </cell>
          <cell r="AC1018" t="e">
            <v>#DIV/0!</v>
          </cell>
          <cell r="AD1018" t="e">
            <v>#DIV/0!</v>
          </cell>
          <cell r="AE1018">
            <v>58448.179999999993</v>
          </cell>
          <cell r="AF1018">
            <v>189325.75200000001</v>
          </cell>
          <cell r="AG1018">
            <v>0.42512249407199831</v>
          </cell>
          <cell r="AH1018">
            <v>3.1898044192803763</v>
          </cell>
          <cell r="AI1018">
            <v>3.030272375431593</v>
          </cell>
          <cell r="AJ1018" t="e">
            <v>#DIV/0!</v>
          </cell>
          <cell r="AK1018" t="e">
            <v>#DIV/0!</v>
          </cell>
          <cell r="AL1018" t="str">
            <v>50% S -50% F</v>
          </cell>
          <cell r="AM1018" t="str">
            <v>20% S -80% F</v>
          </cell>
          <cell r="AN1018">
            <v>0</v>
          </cell>
          <cell r="AO1018">
            <v>0</v>
          </cell>
        </row>
        <row r="1019">
          <cell r="D1019" t="str">
            <v>FAE-22-00122</v>
          </cell>
          <cell r="E1019" t="str">
            <v>122</v>
          </cell>
          <cell r="F1019">
            <v>44718</v>
          </cell>
          <cell r="G1019">
            <v>2022</v>
          </cell>
          <cell r="H1019" t="str">
            <v>CE2240</v>
          </cell>
          <cell r="I1019" t="str">
            <v>RNK DISTRIBUTION</v>
          </cell>
          <cell r="J1019" t="str">
            <v>USD</v>
          </cell>
          <cell r="K1019">
            <v>166434.973</v>
          </cell>
          <cell r="L1019">
            <v>3.0827</v>
          </cell>
          <cell r="M1019">
            <v>53990</v>
          </cell>
          <cell r="N1019" t="str">
            <v>MQ</v>
          </cell>
          <cell r="O1019" t="str">
            <v>Madagascar</v>
          </cell>
          <cell r="P1019">
            <v>44728</v>
          </cell>
          <cell r="Q1019">
            <v>0</v>
          </cell>
          <cell r="R1019">
            <v>48000</v>
          </cell>
          <cell r="S1019">
            <v>0</v>
          </cell>
          <cell r="T1019">
            <v>0</v>
          </cell>
          <cell r="U1019">
            <v>48000</v>
          </cell>
          <cell r="W1019">
            <v>0</v>
          </cell>
          <cell r="X1019">
            <v>166434.973</v>
          </cell>
          <cell r="Y1019">
            <v>0</v>
          </cell>
          <cell r="Z1019">
            <v>0</v>
          </cell>
          <cell r="AA1019" t="e">
            <v>#DIV/0!</v>
          </cell>
          <cell r="AB1019">
            <v>3.4673952708333333</v>
          </cell>
          <cell r="AC1019" t="e">
            <v>#DIV/0!</v>
          </cell>
          <cell r="AD1019" t="e">
            <v>#DIV/0!</v>
          </cell>
          <cell r="AE1019">
            <v>9758.941499999999</v>
          </cell>
          <cell r="AF1019">
            <v>30086.837</v>
          </cell>
          <cell r="AG1019">
            <v>0.62680910416666669</v>
          </cell>
          <cell r="AH1019" t="e">
            <v>#DIV/0!</v>
          </cell>
          <cell r="AI1019">
            <v>2.8405861666666667</v>
          </cell>
          <cell r="AJ1019" t="e">
            <v>#DIV/0!</v>
          </cell>
          <cell r="AK1019" t="e">
            <v>#DIV/0!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</row>
        <row r="1020">
          <cell r="D1020" t="str">
            <v>FAE-22-00123</v>
          </cell>
          <cell r="E1020" t="str">
            <v>123</v>
          </cell>
          <cell r="F1020">
            <v>44718</v>
          </cell>
          <cell r="G1020">
            <v>2022</v>
          </cell>
          <cell r="H1020" t="str">
            <v>CE2168</v>
          </cell>
          <cell r="I1020" t="str">
            <v>STE OMEGA TRADING</v>
          </cell>
          <cell r="J1020" t="str">
            <v>TND</v>
          </cell>
          <cell r="K1020">
            <v>624400</v>
          </cell>
          <cell r="L1020">
            <v>1</v>
          </cell>
          <cell r="M1020">
            <v>624400</v>
          </cell>
          <cell r="N1020" t="str">
            <v>OUI</v>
          </cell>
          <cell r="O1020" t="str">
            <v>Niger</v>
          </cell>
          <cell r="P1020">
            <v>44737</v>
          </cell>
          <cell r="Q1020">
            <v>0</v>
          </cell>
          <cell r="R1020">
            <v>0</v>
          </cell>
          <cell r="S1020">
            <v>280000</v>
          </cell>
          <cell r="T1020">
            <v>0</v>
          </cell>
          <cell r="U1020">
            <v>280000</v>
          </cell>
          <cell r="V1020" t="e">
            <v>#N/A</v>
          </cell>
          <cell r="W1020">
            <v>0</v>
          </cell>
          <cell r="X1020">
            <v>0</v>
          </cell>
          <cell r="Y1020">
            <v>624400</v>
          </cell>
          <cell r="Z1020">
            <v>0</v>
          </cell>
          <cell r="AC1020">
            <v>2.23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2.23</v>
          </cell>
          <cell r="AK1020">
            <v>0</v>
          </cell>
          <cell r="AL1020">
            <v>0</v>
          </cell>
          <cell r="AM1020">
            <v>0</v>
          </cell>
          <cell r="AN1020" t="str">
            <v>10% S -90% F</v>
          </cell>
          <cell r="AO1020">
            <v>0</v>
          </cell>
        </row>
        <row r="1021">
          <cell r="D1021" t="str">
            <v>FAE-22-00124</v>
          </cell>
          <cell r="E1021" t="str">
            <v>124</v>
          </cell>
          <cell r="F1021">
            <v>44718</v>
          </cell>
          <cell r="G1021">
            <v>2022</v>
          </cell>
          <cell r="H1021" t="str">
            <v>CE2178</v>
          </cell>
          <cell r="I1021" t="str">
            <v>ARCADIA</v>
          </cell>
          <cell r="J1021" t="str">
            <v>TND</v>
          </cell>
          <cell r="K1021">
            <v>23892</v>
          </cell>
          <cell r="L1021">
            <v>1</v>
          </cell>
          <cell r="M1021">
            <v>23892</v>
          </cell>
          <cell r="N1021" t="str">
            <v>OUI</v>
          </cell>
          <cell r="O1021" t="str">
            <v>Canada</v>
          </cell>
          <cell r="P1021">
            <v>44741</v>
          </cell>
          <cell r="Q1021">
            <v>0</v>
          </cell>
          <cell r="R1021">
            <v>0</v>
          </cell>
          <cell r="S1021">
            <v>0</v>
          </cell>
          <cell r="T1021">
            <v>4400</v>
          </cell>
          <cell r="U1021">
            <v>4400</v>
          </cell>
          <cell r="V1021" t="e">
            <v>#N/A</v>
          </cell>
          <cell r="W1021">
            <v>0</v>
          </cell>
          <cell r="X1021">
            <v>0</v>
          </cell>
          <cell r="Y1021">
            <v>0</v>
          </cell>
          <cell r="Z1021">
            <v>23892</v>
          </cell>
          <cell r="AD1021">
            <v>5.43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5.43</v>
          </cell>
          <cell r="AL1021">
            <v>0</v>
          </cell>
          <cell r="AM1021">
            <v>0</v>
          </cell>
          <cell r="AN1021">
            <v>0</v>
          </cell>
          <cell r="AO1021">
            <v>1</v>
          </cell>
        </row>
        <row r="1022">
          <cell r="D1022" t="str">
            <v>FAE-22-00125</v>
          </cell>
          <cell r="E1022" t="str">
            <v>125</v>
          </cell>
          <cell r="F1022">
            <v>44718</v>
          </cell>
          <cell r="G1022">
            <v>2022</v>
          </cell>
          <cell r="H1022" t="str">
            <v>CE2178</v>
          </cell>
          <cell r="I1022" t="str">
            <v>ARCADIA</v>
          </cell>
          <cell r="J1022" t="str">
            <v>TND</v>
          </cell>
          <cell r="K1022">
            <v>17952</v>
          </cell>
          <cell r="L1022">
            <v>1</v>
          </cell>
          <cell r="M1022">
            <v>17952</v>
          </cell>
          <cell r="N1022" t="str">
            <v>OUI</v>
          </cell>
          <cell r="O1022" t="str">
            <v>USA</v>
          </cell>
          <cell r="P1022">
            <v>44727</v>
          </cell>
          <cell r="Q1022">
            <v>0</v>
          </cell>
          <cell r="R1022">
            <v>0</v>
          </cell>
          <cell r="S1022">
            <v>0</v>
          </cell>
          <cell r="T1022">
            <v>3520</v>
          </cell>
          <cell r="U1022">
            <v>3520</v>
          </cell>
          <cell r="V1022" t="e">
            <v>#N/A</v>
          </cell>
          <cell r="W1022">
            <v>0</v>
          </cell>
          <cell r="X1022">
            <v>0</v>
          </cell>
          <cell r="Y1022">
            <v>0</v>
          </cell>
          <cell r="Z1022">
            <v>17952</v>
          </cell>
          <cell r="AD1022">
            <v>5.0999999999999996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5.0999999999999996</v>
          </cell>
          <cell r="AL1022">
            <v>0</v>
          </cell>
          <cell r="AM1022">
            <v>0</v>
          </cell>
          <cell r="AN1022">
            <v>0</v>
          </cell>
          <cell r="AO1022">
            <v>1</v>
          </cell>
        </row>
        <row r="1023">
          <cell r="D1023" t="str">
            <v>FAE-22-00126</v>
          </cell>
          <cell r="E1023" t="str">
            <v>126</v>
          </cell>
          <cell r="F1023">
            <v>44718</v>
          </cell>
          <cell r="G1023">
            <v>2022</v>
          </cell>
          <cell r="H1023" t="str">
            <v>CE2017</v>
          </cell>
          <cell r="I1023" t="str">
            <v>SAHEL INTERNATIONAL TRADE</v>
          </cell>
          <cell r="J1023" t="str">
            <v>TND</v>
          </cell>
          <cell r="K1023">
            <v>124125.12</v>
          </cell>
          <cell r="L1023">
            <v>1</v>
          </cell>
          <cell r="M1023">
            <v>124125.12</v>
          </cell>
          <cell r="N1023" t="str">
            <v>OUI</v>
          </cell>
          <cell r="O1023" t="str">
            <v>Burkina Faso</v>
          </cell>
          <cell r="P1023">
            <v>44723</v>
          </cell>
          <cell r="Q1023">
            <v>44016</v>
          </cell>
          <cell r="R1023">
            <v>0</v>
          </cell>
          <cell r="S1023">
            <v>0</v>
          </cell>
          <cell r="T1023">
            <v>0</v>
          </cell>
          <cell r="U1023">
            <v>44016</v>
          </cell>
          <cell r="V1023" t="str">
            <v>OUI</v>
          </cell>
          <cell r="W1023">
            <v>124125.12</v>
          </cell>
          <cell r="X1023">
            <v>0</v>
          </cell>
          <cell r="Y1023">
            <v>0</v>
          </cell>
          <cell r="Z1023">
            <v>0</v>
          </cell>
          <cell r="AA1023">
            <v>2.82</v>
          </cell>
          <cell r="AE1023">
            <v>0</v>
          </cell>
          <cell r="AF1023">
            <v>0</v>
          </cell>
          <cell r="AG1023">
            <v>0</v>
          </cell>
          <cell r="AH1023">
            <v>2.82</v>
          </cell>
          <cell r="AI1023">
            <v>0</v>
          </cell>
          <cell r="AJ1023">
            <v>0</v>
          </cell>
          <cell r="AK1023">
            <v>0</v>
          </cell>
          <cell r="AL1023" t="str">
            <v>50% S -50% F</v>
          </cell>
          <cell r="AM1023">
            <v>0</v>
          </cell>
          <cell r="AN1023">
            <v>0</v>
          </cell>
          <cell r="AO1023">
            <v>0</v>
          </cell>
        </row>
        <row r="1024">
          <cell r="D1024" t="str">
            <v>FAE-22-00127</v>
          </cell>
          <cell r="E1024" t="str">
            <v>127</v>
          </cell>
          <cell r="F1024">
            <v>44718</v>
          </cell>
          <cell r="G1024">
            <v>2022</v>
          </cell>
          <cell r="H1024" t="str">
            <v>CE2017</v>
          </cell>
          <cell r="I1024" t="str">
            <v>SAHEL INTERNATIONAL TRADE</v>
          </cell>
          <cell r="J1024" t="str">
            <v>TND</v>
          </cell>
          <cell r="K1024">
            <v>124125.12</v>
          </cell>
          <cell r="L1024">
            <v>1</v>
          </cell>
          <cell r="M1024">
            <v>124125.12</v>
          </cell>
          <cell r="N1024" t="str">
            <v>OUI</v>
          </cell>
          <cell r="O1024" t="str">
            <v>Sierra Leone</v>
          </cell>
          <cell r="P1024">
            <v>44723</v>
          </cell>
          <cell r="Q1024">
            <v>44016</v>
          </cell>
          <cell r="R1024">
            <v>0</v>
          </cell>
          <cell r="S1024">
            <v>0</v>
          </cell>
          <cell r="T1024">
            <v>0</v>
          </cell>
          <cell r="U1024">
            <v>44016</v>
          </cell>
          <cell r="V1024" t="str">
            <v>OUI</v>
          </cell>
          <cell r="W1024">
            <v>124125.12</v>
          </cell>
          <cell r="X1024">
            <v>0</v>
          </cell>
          <cell r="Y1024">
            <v>0</v>
          </cell>
          <cell r="Z1024">
            <v>0</v>
          </cell>
          <cell r="AA1024">
            <v>2.82</v>
          </cell>
          <cell r="AE1024">
            <v>0</v>
          </cell>
          <cell r="AF1024">
            <v>0</v>
          </cell>
          <cell r="AG1024">
            <v>0</v>
          </cell>
          <cell r="AH1024">
            <v>2.82</v>
          </cell>
          <cell r="AI1024">
            <v>0</v>
          </cell>
          <cell r="AJ1024">
            <v>0</v>
          </cell>
          <cell r="AK1024">
            <v>0</v>
          </cell>
          <cell r="AL1024" t="str">
            <v>50% S -50% F</v>
          </cell>
          <cell r="AM1024">
            <v>0</v>
          </cell>
          <cell r="AN1024">
            <v>0</v>
          </cell>
          <cell r="AO1024">
            <v>0</v>
          </cell>
        </row>
        <row r="1025">
          <cell r="D1025" t="str">
            <v>FAE-22-00128</v>
          </cell>
          <cell r="E1025" t="str">
            <v>128</v>
          </cell>
          <cell r="F1025">
            <v>44719</v>
          </cell>
          <cell r="G1025">
            <v>2022</v>
          </cell>
          <cell r="H1025" t="str">
            <v>CE2137</v>
          </cell>
          <cell r="I1025" t="str">
            <v>TUNISIAN AFRICAN BUSINESS</v>
          </cell>
          <cell r="J1025" t="str">
            <v>TND</v>
          </cell>
          <cell r="K1025">
            <v>290438</v>
          </cell>
          <cell r="L1025">
            <v>1</v>
          </cell>
          <cell r="M1025">
            <v>290438</v>
          </cell>
          <cell r="N1025" t="str">
            <v>OUI</v>
          </cell>
          <cell r="O1025" t="str">
            <v>Gabon</v>
          </cell>
          <cell r="P1025">
            <v>44736</v>
          </cell>
          <cell r="Q1025">
            <v>3600</v>
          </cell>
          <cell r="R1025">
            <v>22200</v>
          </cell>
          <cell r="S1025">
            <v>84000</v>
          </cell>
          <cell r="T1025">
            <v>0</v>
          </cell>
          <cell r="U1025">
            <v>109800</v>
          </cell>
          <cell r="V1025" t="e">
            <v>#N/A</v>
          </cell>
          <cell r="W1025">
            <v>10080</v>
          </cell>
          <cell r="X1025">
            <v>59718</v>
          </cell>
          <cell r="Y1025">
            <v>220640</v>
          </cell>
          <cell r="Z1025">
            <v>0</v>
          </cell>
          <cell r="AA1025">
            <v>2.8</v>
          </cell>
          <cell r="AB1025">
            <v>2.69</v>
          </cell>
          <cell r="AC1025">
            <v>2.6266666666666665</v>
          </cell>
          <cell r="AE1025">
            <v>0</v>
          </cell>
          <cell r="AF1025">
            <v>0</v>
          </cell>
          <cell r="AG1025">
            <v>0</v>
          </cell>
          <cell r="AH1025">
            <v>2.8</v>
          </cell>
          <cell r="AI1025">
            <v>2.69</v>
          </cell>
          <cell r="AJ1025">
            <v>2.6266666666666665</v>
          </cell>
          <cell r="AK1025">
            <v>0</v>
          </cell>
          <cell r="AL1025" t="str">
            <v>50% S -50% F</v>
          </cell>
          <cell r="AM1025" t="str">
            <v>20% S -80% F</v>
          </cell>
          <cell r="AN1025" t="str">
            <v>10% S -90% F</v>
          </cell>
          <cell r="AO1025">
            <v>0</v>
          </cell>
        </row>
        <row r="1026">
          <cell r="D1026" t="str">
            <v>FAE-22-00129</v>
          </cell>
          <cell r="E1026" t="str">
            <v>129</v>
          </cell>
          <cell r="F1026">
            <v>44719</v>
          </cell>
          <cell r="G1026">
            <v>2022</v>
          </cell>
          <cell r="H1026" t="str">
            <v>CE2079</v>
          </cell>
          <cell r="I1026" t="str">
            <v>BAH MAMADOU SALIOU</v>
          </cell>
          <cell r="J1026" t="str">
            <v>EUR</v>
          </cell>
          <cell r="K1026">
            <v>218902.45788000003</v>
          </cell>
          <cell r="L1026">
            <v>3.2278500000000001</v>
          </cell>
          <cell r="M1026">
            <v>67816.800000000003</v>
          </cell>
          <cell r="N1026" t="str">
            <v>OUI</v>
          </cell>
          <cell r="O1026" t="str">
            <v>Guinee</v>
          </cell>
          <cell r="P1026">
            <v>44729</v>
          </cell>
          <cell r="Q1026">
            <v>0</v>
          </cell>
          <cell r="R1026">
            <v>67608</v>
          </cell>
          <cell r="S1026">
            <v>0</v>
          </cell>
          <cell r="T1026">
            <v>0</v>
          </cell>
          <cell r="U1026">
            <v>67608</v>
          </cell>
          <cell r="V1026" t="e">
            <v>#N/A</v>
          </cell>
          <cell r="W1026">
            <v>0</v>
          </cell>
          <cell r="X1026">
            <v>218902.45788000003</v>
          </cell>
          <cell r="Y1026">
            <v>0</v>
          </cell>
          <cell r="Z1026">
            <v>0</v>
          </cell>
          <cell r="AB1026">
            <v>3.2378188658146971</v>
          </cell>
          <cell r="AE1026">
            <v>11295.654999999999</v>
          </cell>
          <cell r="AF1026">
            <v>36981.629999999997</v>
          </cell>
          <cell r="AG1026">
            <v>0.54700079872204466</v>
          </cell>
          <cell r="AI1026">
            <v>2.6908180670926525</v>
          </cell>
          <cell r="AL1026">
            <v>0</v>
          </cell>
          <cell r="AM1026" t="str">
            <v>20% S -80% F</v>
          </cell>
          <cell r="AN1026">
            <v>0</v>
          </cell>
          <cell r="AO1026">
            <v>0</v>
          </cell>
        </row>
        <row r="1027">
          <cell r="D1027" t="str">
            <v>FAE-22-00130</v>
          </cell>
          <cell r="E1027" t="str">
            <v>130</v>
          </cell>
          <cell r="F1027">
            <v>44721</v>
          </cell>
          <cell r="G1027">
            <v>2022</v>
          </cell>
          <cell r="H1027" t="str">
            <v>CE2149</v>
          </cell>
          <cell r="I1027" t="str">
            <v>DAVIS TRADING CO LTD</v>
          </cell>
          <cell r="J1027" t="str">
            <v>USD</v>
          </cell>
          <cell r="K1027">
            <v>93338.476599999995</v>
          </cell>
          <cell r="L1027">
            <v>3.0817999999999999</v>
          </cell>
          <cell r="M1027">
            <v>30287</v>
          </cell>
          <cell r="N1027" t="str">
            <v>OUI</v>
          </cell>
          <cell r="O1027" t="str">
            <v>New zealand</v>
          </cell>
          <cell r="P1027">
            <v>44727</v>
          </cell>
          <cell r="Q1027">
            <v>0</v>
          </cell>
          <cell r="R1027">
            <v>19900</v>
          </cell>
          <cell r="S1027">
            <v>0</v>
          </cell>
          <cell r="T1027">
            <v>0</v>
          </cell>
          <cell r="U1027">
            <v>19900</v>
          </cell>
          <cell r="V1027" t="str">
            <v>NON</v>
          </cell>
          <cell r="W1027">
            <v>0</v>
          </cell>
          <cell r="X1027">
            <v>93338.476599999995</v>
          </cell>
          <cell r="Y1027">
            <v>0</v>
          </cell>
          <cell r="Z1027">
            <v>0</v>
          </cell>
          <cell r="AB1027">
            <v>4.6903757085427129</v>
          </cell>
          <cell r="AE1027">
            <v>0</v>
          </cell>
          <cell r="AF1027">
            <v>1612.8430000000001</v>
          </cell>
          <cell r="AG1027">
            <v>8.1047386934673366E-2</v>
          </cell>
          <cell r="AI1027">
            <v>4.6093283216080394</v>
          </cell>
          <cell r="AL1027">
            <v>0</v>
          </cell>
          <cell r="AM1027">
            <v>1</v>
          </cell>
          <cell r="AN1027">
            <v>0</v>
          </cell>
          <cell r="AO1027">
            <v>0</v>
          </cell>
        </row>
        <row r="1028">
          <cell r="D1028" t="str">
            <v>FAE-22-00131</v>
          </cell>
          <cell r="E1028" t="str">
            <v>131</v>
          </cell>
          <cell r="F1028">
            <v>44721</v>
          </cell>
          <cell r="G1028">
            <v>2022</v>
          </cell>
          <cell r="H1028" t="str">
            <v>CE2251</v>
          </cell>
          <cell r="I1028" t="str">
            <v>STE DORCAS INTER TRADE</v>
          </cell>
          <cell r="J1028" t="str">
            <v>TND</v>
          </cell>
          <cell r="K1028">
            <v>56000</v>
          </cell>
          <cell r="L1028">
            <v>1</v>
          </cell>
          <cell r="M1028">
            <v>56000</v>
          </cell>
          <cell r="N1028" t="str">
            <v>OUI</v>
          </cell>
          <cell r="O1028" t="str">
            <v>Egypte</v>
          </cell>
          <cell r="P1028">
            <v>44732</v>
          </cell>
          <cell r="Q1028">
            <v>20000</v>
          </cell>
          <cell r="R1028">
            <v>0</v>
          </cell>
          <cell r="S1028">
            <v>0</v>
          </cell>
          <cell r="T1028">
            <v>0</v>
          </cell>
          <cell r="U1028">
            <v>20000</v>
          </cell>
          <cell r="V1028" t="str">
            <v>NON</v>
          </cell>
          <cell r="W1028">
            <v>56000</v>
          </cell>
          <cell r="X1028">
            <v>0</v>
          </cell>
          <cell r="Y1028">
            <v>0</v>
          </cell>
          <cell r="Z1028">
            <v>0</v>
          </cell>
          <cell r="AA1028">
            <v>2.8</v>
          </cell>
          <cell r="AE1028">
            <v>0</v>
          </cell>
          <cell r="AF1028">
            <v>0</v>
          </cell>
          <cell r="AG1028">
            <v>0</v>
          </cell>
          <cell r="AH1028">
            <v>2.8</v>
          </cell>
          <cell r="AI1028">
            <v>0</v>
          </cell>
          <cell r="AJ1028">
            <v>0</v>
          </cell>
          <cell r="AK1028">
            <v>0</v>
          </cell>
          <cell r="AL1028" t="str">
            <v>50% S -50% F</v>
          </cell>
          <cell r="AM1028">
            <v>0</v>
          </cell>
          <cell r="AN1028">
            <v>0</v>
          </cell>
          <cell r="AO1028">
            <v>0</v>
          </cell>
        </row>
        <row r="1029">
          <cell r="D1029" t="str">
            <v>FAE-22-00132</v>
          </cell>
          <cell r="E1029" t="str">
            <v>132</v>
          </cell>
          <cell r="F1029">
            <v>44721</v>
          </cell>
          <cell r="G1029">
            <v>2022</v>
          </cell>
          <cell r="H1029" t="str">
            <v>CE2208</v>
          </cell>
          <cell r="I1029" t="str">
            <v>STE MIDCOM INTERNATIONAL</v>
          </cell>
          <cell r="J1029" t="str">
            <v>TND</v>
          </cell>
          <cell r="K1029">
            <v>198337.5</v>
          </cell>
          <cell r="L1029">
            <v>1</v>
          </cell>
          <cell r="M1029">
            <v>198337.5</v>
          </cell>
          <cell r="N1029" t="str">
            <v>OUI</v>
          </cell>
          <cell r="O1029" t="str">
            <v>Russie</v>
          </cell>
          <cell r="P1029">
            <v>44725</v>
          </cell>
          <cell r="Q1029">
            <v>0</v>
          </cell>
          <cell r="R1029">
            <v>61500</v>
          </cell>
          <cell r="S1029">
            <v>0</v>
          </cell>
          <cell r="T1029">
            <v>0</v>
          </cell>
          <cell r="U1029">
            <v>61500</v>
          </cell>
          <cell r="V1029" t="str">
            <v>OUI</v>
          </cell>
          <cell r="W1029">
            <v>0</v>
          </cell>
          <cell r="X1029">
            <v>198337.5</v>
          </cell>
          <cell r="Y1029">
            <v>0</v>
          </cell>
          <cell r="Z1029">
            <v>0</v>
          </cell>
          <cell r="AB1029">
            <v>3.2250000000000001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3.2250000000000001</v>
          </cell>
          <cell r="AJ1029">
            <v>0</v>
          </cell>
          <cell r="AK1029">
            <v>0</v>
          </cell>
          <cell r="AL1029">
            <v>0</v>
          </cell>
          <cell r="AM1029">
            <v>1</v>
          </cell>
          <cell r="AN1029">
            <v>0</v>
          </cell>
          <cell r="AO1029">
            <v>0</v>
          </cell>
        </row>
        <row r="1030">
          <cell r="D1030" t="str">
            <v>FAE-22-00133</v>
          </cell>
          <cell r="E1030" t="str">
            <v>133</v>
          </cell>
          <cell r="F1030">
            <v>44722</v>
          </cell>
          <cell r="G1030">
            <v>2022</v>
          </cell>
          <cell r="H1030" t="str">
            <v>CE2137</v>
          </cell>
          <cell r="I1030" t="str">
            <v>TUNISIAN AFRICAN BUSINESS</v>
          </cell>
          <cell r="J1030" t="str">
            <v>TND</v>
          </cell>
          <cell r="K1030">
            <v>593335.68000000005</v>
          </cell>
          <cell r="L1030">
            <v>1</v>
          </cell>
          <cell r="M1030">
            <v>593335.68000000005</v>
          </cell>
          <cell r="N1030" t="str">
            <v>OUI</v>
          </cell>
          <cell r="O1030" t="str">
            <v>Senegal</v>
          </cell>
          <cell r="P1030">
            <v>44732</v>
          </cell>
          <cell r="Q1030">
            <v>0</v>
          </cell>
          <cell r="R1030">
            <v>242088</v>
          </cell>
          <cell r="S1030">
            <v>0</v>
          </cell>
          <cell r="T1030">
            <v>0</v>
          </cell>
          <cell r="U1030">
            <v>242088</v>
          </cell>
          <cell r="V1030" t="str">
            <v>NON</v>
          </cell>
          <cell r="W1030">
            <v>0</v>
          </cell>
          <cell r="X1030">
            <v>593335.68000000005</v>
          </cell>
          <cell r="Y1030">
            <v>0</v>
          </cell>
          <cell r="Z1030">
            <v>0</v>
          </cell>
          <cell r="AB1030">
            <v>2.4509090909090911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2.4509090909090911</v>
          </cell>
          <cell r="AJ1030">
            <v>0</v>
          </cell>
          <cell r="AK1030">
            <v>0</v>
          </cell>
          <cell r="AL1030">
            <v>0</v>
          </cell>
          <cell r="AM1030" t="str">
            <v>10% S -90% F</v>
          </cell>
          <cell r="AN1030">
            <v>0</v>
          </cell>
          <cell r="AO1030">
            <v>0</v>
          </cell>
        </row>
        <row r="1031">
          <cell r="D1031" t="str">
            <v>FAE-22-00134</v>
          </cell>
          <cell r="E1031" t="str">
            <v>134</v>
          </cell>
          <cell r="F1031">
            <v>44725</v>
          </cell>
          <cell r="G1031">
            <v>2022</v>
          </cell>
          <cell r="H1031" t="str">
            <v>CE2123</v>
          </cell>
          <cell r="I1031" t="str">
            <v>STE AL MAJMOUA MOTTAHIDA</v>
          </cell>
          <cell r="J1031" t="str">
            <v>USD</v>
          </cell>
          <cell r="K1031">
            <v>1549810.5792</v>
          </cell>
          <cell r="L1031">
            <v>3.0738500000000002</v>
          </cell>
          <cell r="M1031">
            <v>504192</v>
          </cell>
          <cell r="N1031" t="str">
            <v>OUI</v>
          </cell>
          <cell r="O1031" t="str">
            <v>Libye</v>
          </cell>
          <cell r="P1031">
            <v>44733</v>
          </cell>
          <cell r="Q1031">
            <v>0</v>
          </cell>
          <cell r="R1031">
            <v>403200</v>
          </cell>
          <cell r="S1031">
            <v>96000</v>
          </cell>
          <cell r="T1031">
            <v>0</v>
          </cell>
          <cell r="U1031">
            <v>499200</v>
          </cell>
          <cell r="V1031" t="str">
            <v>NON</v>
          </cell>
          <cell r="W1031">
            <v>0</v>
          </cell>
          <cell r="X1031">
            <v>1251770.0831999998</v>
          </cell>
          <cell r="Y1031">
            <v>298040.49600000004</v>
          </cell>
          <cell r="Z1031">
            <v>0</v>
          </cell>
          <cell r="AB1031">
            <v>3.1045884999999993</v>
          </cell>
          <cell r="AC1031">
            <v>3.1045885000000006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3.1045884999999993</v>
          </cell>
          <cell r="AJ1031">
            <v>3.1045885000000006</v>
          </cell>
          <cell r="AK1031">
            <v>0</v>
          </cell>
          <cell r="AL1031">
            <v>0</v>
          </cell>
          <cell r="AM1031" t="str">
            <v>50% S -50% F</v>
          </cell>
          <cell r="AN1031" t="str">
            <v>50% S -50% F</v>
          </cell>
          <cell r="AO1031">
            <v>0</v>
          </cell>
        </row>
        <row r="1032">
          <cell r="D1032" t="str">
            <v>FAE-22-00135</v>
          </cell>
          <cell r="E1032" t="str">
            <v>135</v>
          </cell>
          <cell r="F1032">
            <v>44726</v>
          </cell>
          <cell r="G1032">
            <v>2022</v>
          </cell>
          <cell r="H1032" t="str">
            <v>CE2165</v>
          </cell>
          <cell r="I1032" t="str">
            <v>ANGSTREM TRADING</v>
          </cell>
          <cell r="J1032" t="str">
            <v>USD</v>
          </cell>
          <cell r="K1032">
            <v>156151.58000000002</v>
          </cell>
          <cell r="L1032">
            <v>3.0738500000000002</v>
          </cell>
          <cell r="M1032">
            <v>50800</v>
          </cell>
          <cell r="N1032" t="str">
            <v>OUI</v>
          </cell>
          <cell r="O1032" t="str">
            <v>Russie</v>
          </cell>
          <cell r="P1032">
            <v>44737</v>
          </cell>
          <cell r="Q1032">
            <v>40000</v>
          </cell>
          <cell r="R1032">
            <v>0</v>
          </cell>
          <cell r="S1032">
            <v>0</v>
          </cell>
          <cell r="T1032">
            <v>0</v>
          </cell>
          <cell r="U1032">
            <v>40000</v>
          </cell>
          <cell r="V1032" t="str">
            <v>NON</v>
          </cell>
          <cell r="W1032">
            <v>156151.57999999999</v>
          </cell>
          <cell r="X1032">
            <v>0</v>
          </cell>
          <cell r="Y1032">
            <v>0</v>
          </cell>
          <cell r="Z1032">
            <v>0</v>
          </cell>
          <cell r="AA1032">
            <v>3.9037894999999998</v>
          </cell>
          <cell r="AE1032">
            <v>3199.2160000000003</v>
          </cell>
          <cell r="AF1032">
            <v>21713.936000000002</v>
          </cell>
          <cell r="AG1032">
            <v>0.54284840000000001</v>
          </cell>
          <cell r="AH1032">
            <v>3.3609410999999998</v>
          </cell>
          <cell r="AL1032">
            <v>1</v>
          </cell>
          <cell r="AM1032">
            <v>0</v>
          </cell>
          <cell r="AN1032">
            <v>0</v>
          </cell>
          <cell r="AO1032">
            <v>0</v>
          </cell>
        </row>
        <row r="1033">
          <cell r="D1033" t="str">
            <v>FAE-22-00136</v>
          </cell>
          <cell r="E1033" t="str">
            <v>136</v>
          </cell>
          <cell r="F1033">
            <v>44726</v>
          </cell>
          <cell r="G1033">
            <v>2022</v>
          </cell>
          <cell r="H1033" t="str">
            <v>CE2017</v>
          </cell>
          <cell r="I1033" t="str">
            <v>SAHEL INTERNATIONAL TRADE</v>
          </cell>
          <cell r="J1033" t="str">
            <v>TND</v>
          </cell>
          <cell r="K1033">
            <v>146094</v>
          </cell>
          <cell r="L1033">
            <v>1</v>
          </cell>
          <cell r="M1033">
            <v>146094</v>
          </cell>
          <cell r="N1033" t="str">
            <v>OUI</v>
          </cell>
          <cell r="O1033" t="str">
            <v>Burkina Faso</v>
          </cell>
          <cell r="P1033">
            <v>44732</v>
          </cell>
          <cell r="Q1033">
            <v>11040</v>
          </cell>
          <cell r="R1033">
            <v>40200</v>
          </cell>
          <cell r="S1033">
            <v>2400</v>
          </cell>
          <cell r="T1033">
            <v>0</v>
          </cell>
          <cell r="U1033">
            <v>53640</v>
          </cell>
          <cell r="V1033" t="str">
            <v>NON</v>
          </cell>
          <cell r="W1033">
            <v>31194</v>
          </cell>
          <cell r="X1033">
            <v>108540</v>
          </cell>
          <cell r="Y1033">
            <v>6360</v>
          </cell>
          <cell r="Z1033">
            <v>0</v>
          </cell>
          <cell r="AA1033">
            <v>2.8255434782608697</v>
          </cell>
          <cell r="AB1033">
            <v>2.7</v>
          </cell>
          <cell r="AC1033">
            <v>2.65</v>
          </cell>
          <cell r="AE1033">
            <v>0</v>
          </cell>
          <cell r="AF1033">
            <v>0</v>
          </cell>
          <cell r="AG1033">
            <v>0</v>
          </cell>
          <cell r="AH1033">
            <v>2.8255434782608697</v>
          </cell>
          <cell r="AI1033">
            <v>2.7</v>
          </cell>
          <cell r="AJ1033">
            <v>2.65</v>
          </cell>
          <cell r="AK1033">
            <v>0</v>
          </cell>
          <cell r="AL1033" t="str">
            <v>50% S -50% F</v>
          </cell>
          <cell r="AM1033" t="str">
            <v>30% S -70% F</v>
          </cell>
          <cell r="AN1033" t="str">
            <v>30% S -70% F</v>
          </cell>
          <cell r="AO1033">
            <v>0</v>
          </cell>
        </row>
        <row r="1034">
          <cell r="D1034" t="str">
            <v>FAE-22-00137</v>
          </cell>
          <cell r="E1034" t="str">
            <v>137</v>
          </cell>
          <cell r="F1034">
            <v>44726</v>
          </cell>
          <cell r="G1034">
            <v>2022</v>
          </cell>
          <cell r="H1034" t="str">
            <v>CE2017</v>
          </cell>
          <cell r="I1034" t="str">
            <v>SAHEL INTERNATIONAL TRADE</v>
          </cell>
          <cell r="J1034" t="str">
            <v>TND</v>
          </cell>
          <cell r="K1034">
            <v>77148</v>
          </cell>
          <cell r="L1034">
            <v>1</v>
          </cell>
          <cell r="M1034">
            <v>77148</v>
          </cell>
          <cell r="N1034" t="str">
            <v>OUI</v>
          </cell>
          <cell r="O1034" t="str">
            <v>Burkina Faso</v>
          </cell>
          <cell r="P1034">
            <v>44732</v>
          </cell>
          <cell r="Q1034">
            <v>8400</v>
          </cell>
          <cell r="R1034">
            <v>19800</v>
          </cell>
          <cell r="S1034">
            <v>0</v>
          </cell>
          <cell r="T1034">
            <v>0</v>
          </cell>
          <cell r="U1034">
            <v>28200</v>
          </cell>
          <cell r="V1034" t="e">
            <v>#N/A</v>
          </cell>
          <cell r="W1034">
            <v>23688</v>
          </cell>
          <cell r="X1034">
            <v>53460</v>
          </cell>
          <cell r="Y1034">
            <v>0</v>
          </cell>
          <cell r="Z1034">
            <v>0</v>
          </cell>
          <cell r="AA1034">
            <v>2.82</v>
          </cell>
          <cell r="AB1034">
            <v>2.7</v>
          </cell>
          <cell r="AE1034">
            <v>0</v>
          </cell>
          <cell r="AF1034">
            <v>0</v>
          </cell>
          <cell r="AG1034">
            <v>0</v>
          </cell>
          <cell r="AH1034">
            <v>2.82</v>
          </cell>
          <cell r="AI1034">
            <v>2.7</v>
          </cell>
          <cell r="AJ1034">
            <v>0</v>
          </cell>
          <cell r="AK1034">
            <v>0</v>
          </cell>
          <cell r="AL1034" t="str">
            <v>50% S -50% F</v>
          </cell>
          <cell r="AM1034" t="str">
            <v>30% S -70% F</v>
          </cell>
          <cell r="AN1034">
            <v>0</v>
          </cell>
          <cell r="AO1034">
            <v>0</v>
          </cell>
        </row>
        <row r="1035">
          <cell r="D1035" t="str">
            <v>FAE-22-00138</v>
          </cell>
          <cell r="E1035" t="str">
            <v>138</v>
          </cell>
          <cell r="F1035">
            <v>44726</v>
          </cell>
          <cell r="G1035">
            <v>2022</v>
          </cell>
          <cell r="H1035" t="str">
            <v>CE2220</v>
          </cell>
          <cell r="I1035" t="str">
            <v>MAHARA ALAMIA FOR IMP EXP FOOD</v>
          </cell>
          <cell r="J1035" t="str">
            <v>USD</v>
          </cell>
          <cell r="K1035">
            <v>220370.62464000002</v>
          </cell>
          <cell r="L1035">
            <v>3.0829</v>
          </cell>
          <cell r="M1035">
            <v>71481.600000000006</v>
          </cell>
          <cell r="N1035" t="str">
            <v>ANNULEE</v>
          </cell>
          <cell r="O1035" t="str">
            <v>Libye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</row>
        <row r="1036">
          <cell r="D1036" t="str">
            <v>FAE-22-00139</v>
          </cell>
          <cell r="E1036" t="str">
            <v>139</v>
          </cell>
          <cell r="F1036">
            <v>44727</v>
          </cell>
          <cell r="G1036">
            <v>2022</v>
          </cell>
          <cell r="H1036" t="str">
            <v>CE2248</v>
          </cell>
          <cell r="I1036" t="str">
            <v>SEYAL TCHAD SA</v>
          </cell>
          <cell r="J1036" t="str">
            <v>EUR</v>
          </cell>
          <cell r="K1036">
            <v>855817.80900000001</v>
          </cell>
          <cell r="L1036">
            <v>3.2336499999999999</v>
          </cell>
          <cell r="M1036">
            <v>264660</v>
          </cell>
          <cell r="N1036" t="str">
            <v>OUI</v>
          </cell>
          <cell r="O1036" t="str">
            <v>Tchad</v>
          </cell>
          <cell r="P1036">
            <v>44734</v>
          </cell>
          <cell r="Q1036">
            <v>21600</v>
          </cell>
          <cell r="R1036">
            <v>0</v>
          </cell>
          <cell r="S1036">
            <v>278400</v>
          </cell>
          <cell r="T1036">
            <v>0</v>
          </cell>
          <cell r="U1036">
            <v>300000</v>
          </cell>
          <cell r="V1036" t="e">
            <v>#N/A</v>
          </cell>
          <cell r="W1036">
            <v>68100.669000000009</v>
          </cell>
          <cell r="X1036">
            <v>0</v>
          </cell>
          <cell r="Y1036">
            <v>787717.14</v>
          </cell>
          <cell r="Z1036">
            <v>0</v>
          </cell>
          <cell r="AA1036">
            <v>3.1528087500000006</v>
          </cell>
          <cell r="AC1036">
            <v>2.8294437500000003</v>
          </cell>
          <cell r="AE1036">
            <v>35696.622499999998</v>
          </cell>
          <cell r="AF1036">
            <v>114152.2</v>
          </cell>
          <cell r="AG1036">
            <v>0.38050733333333331</v>
          </cell>
          <cell r="AH1036">
            <v>2.7723014166666671</v>
          </cell>
          <cell r="AJ1036">
            <v>2.4489364166666672</v>
          </cell>
          <cell r="AL1036" t="str">
            <v>50% S -50% F</v>
          </cell>
          <cell r="AM1036" t="str">
            <v>20% S -80% F</v>
          </cell>
          <cell r="AN1036">
            <v>0</v>
          </cell>
          <cell r="AO1036">
            <v>0</v>
          </cell>
        </row>
        <row r="1037">
          <cell r="D1037" t="str">
            <v>FAE-22-00140</v>
          </cell>
          <cell r="E1037" t="str">
            <v>140</v>
          </cell>
          <cell r="F1037">
            <v>44729</v>
          </cell>
          <cell r="G1037">
            <v>2022</v>
          </cell>
          <cell r="H1037" t="str">
            <v>CE2220</v>
          </cell>
          <cell r="I1037" t="str">
            <v>MAHARA ALAMIA FOR IMP EXP FOOD</v>
          </cell>
          <cell r="J1037" t="str">
            <v>USD</v>
          </cell>
          <cell r="K1037">
            <v>97532.491392000011</v>
          </cell>
          <cell r="L1037">
            <v>3.0933000000000002</v>
          </cell>
          <cell r="M1037">
            <v>31530.240000000002</v>
          </cell>
          <cell r="N1037" t="str">
            <v>OUI</v>
          </cell>
          <cell r="O1037" t="str">
            <v>Libye</v>
          </cell>
          <cell r="P1037">
            <v>44732</v>
          </cell>
          <cell r="Q1037">
            <v>0</v>
          </cell>
          <cell r="R1037">
            <v>28915.200000000001</v>
          </cell>
          <cell r="S1037">
            <v>1996.8</v>
          </cell>
          <cell r="T1037">
            <v>0</v>
          </cell>
          <cell r="U1037">
            <v>30912</v>
          </cell>
          <cell r="V1037" t="str">
            <v>NON</v>
          </cell>
          <cell r="W1037">
            <v>0</v>
          </cell>
          <cell r="X1037">
            <v>91232.255923199991</v>
          </cell>
          <cell r="Y1037">
            <v>6300.2354688000005</v>
          </cell>
          <cell r="Z1037">
            <v>0</v>
          </cell>
          <cell r="AB1037">
            <v>3.1551659999999995</v>
          </cell>
          <cell r="AC1037">
            <v>3.1551660000000004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3.1551659999999995</v>
          </cell>
          <cell r="AJ1037">
            <v>3.1551660000000004</v>
          </cell>
          <cell r="AK1037">
            <v>0</v>
          </cell>
          <cell r="AL1037">
            <v>0</v>
          </cell>
          <cell r="AM1037" t="str">
            <v>50% S -50% F</v>
          </cell>
          <cell r="AN1037" t="str">
            <v>50% S -50% F</v>
          </cell>
          <cell r="AO1037">
            <v>0</v>
          </cell>
        </row>
        <row r="1038">
          <cell r="D1038" t="str">
            <v>FAE-22-00141</v>
          </cell>
          <cell r="E1038" t="str">
            <v>141</v>
          </cell>
          <cell r="F1038">
            <v>44732</v>
          </cell>
          <cell r="G1038">
            <v>2022</v>
          </cell>
          <cell r="H1038" t="str">
            <v>CE2222</v>
          </cell>
          <cell r="I1038" t="str">
            <v>ABOURA FOODS</v>
          </cell>
          <cell r="J1038" t="str">
            <v>USD</v>
          </cell>
          <cell r="K1038">
            <v>39480.549899999998</v>
          </cell>
          <cell r="L1038">
            <v>3.0634999999999999</v>
          </cell>
          <cell r="M1038">
            <v>12887.4</v>
          </cell>
          <cell r="N1038" t="str">
            <v>OUI</v>
          </cell>
          <cell r="O1038" t="str">
            <v>Jordanie</v>
          </cell>
          <cell r="P1038">
            <v>44742</v>
          </cell>
          <cell r="Q1038">
            <v>0</v>
          </cell>
          <cell r="R1038">
            <v>5760</v>
          </cell>
          <cell r="S1038">
            <v>1920</v>
          </cell>
          <cell r="T1038">
            <v>1250</v>
          </cell>
          <cell r="U1038">
            <v>8930</v>
          </cell>
          <cell r="V1038" t="e">
            <v>#N/A</v>
          </cell>
          <cell r="W1038">
            <v>0</v>
          </cell>
          <cell r="X1038">
            <v>23983.611133706607</v>
          </cell>
          <cell r="Y1038">
            <v>7994.5370445688695</v>
          </cell>
          <cell r="Z1038">
            <v>7502.4017217245255</v>
          </cell>
          <cell r="AB1038">
            <v>4.1638213773796195</v>
          </cell>
          <cell r="AC1038">
            <v>4.1638213773796195</v>
          </cell>
          <cell r="AD1038">
            <v>6.0019213773796203</v>
          </cell>
          <cell r="AE1038">
            <v>978.67000000000007</v>
          </cell>
          <cell r="AF1038">
            <v>6189.6850000000004</v>
          </cell>
          <cell r="AG1038">
            <v>0.69313381858902579</v>
          </cell>
          <cell r="AI1038">
            <v>3.4706875587905937</v>
          </cell>
          <cell r="AJ1038">
            <v>3.4706875587905937</v>
          </cell>
          <cell r="AK1038">
            <v>5.3087875587905948</v>
          </cell>
          <cell r="AL1038">
            <v>0</v>
          </cell>
          <cell r="AM1038">
            <v>1</v>
          </cell>
          <cell r="AN1038">
            <v>1</v>
          </cell>
          <cell r="AO1038">
            <v>1</v>
          </cell>
        </row>
        <row r="1039">
          <cell r="D1039" t="str">
            <v>FAE-22-00142</v>
          </cell>
          <cell r="E1039" t="str">
            <v>142</v>
          </cell>
          <cell r="F1039">
            <v>44733</v>
          </cell>
          <cell r="G1039">
            <v>2022</v>
          </cell>
          <cell r="H1039" t="str">
            <v>CE2137</v>
          </cell>
          <cell r="I1039" t="str">
            <v>TUNISIAN AFRICAN BUSINESS</v>
          </cell>
          <cell r="J1039" t="str">
            <v>TND</v>
          </cell>
          <cell r="K1039">
            <v>430584</v>
          </cell>
          <cell r="L1039">
            <v>1</v>
          </cell>
          <cell r="M1039">
            <v>430584</v>
          </cell>
          <cell r="N1039" t="str">
            <v>OUI</v>
          </cell>
          <cell r="O1039" t="str">
            <v>Sierra Leone</v>
          </cell>
          <cell r="P1039">
            <v>44765</v>
          </cell>
          <cell r="Q1039">
            <v>131640</v>
          </cell>
          <cell r="R1039">
            <v>22800</v>
          </cell>
          <cell r="S1039">
            <v>0</v>
          </cell>
          <cell r="T1039">
            <v>0</v>
          </cell>
          <cell r="U1039">
            <v>154440</v>
          </cell>
          <cell r="V1039" t="e">
            <v>#N/A</v>
          </cell>
          <cell r="W1039">
            <v>369024</v>
          </cell>
          <cell r="X1039">
            <v>61560</v>
          </cell>
          <cell r="Y1039">
            <v>0</v>
          </cell>
          <cell r="Z1039">
            <v>0</v>
          </cell>
          <cell r="AA1039">
            <v>2.8032816773017322</v>
          </cell>
          <cell r="AB1039">
            <v>2.7</v>
          </cell>
          <cell r="AE1039">
            <v>0</v>
          </cell>
          <cell r="AF1039">
            <v>0</v>
          </cell>
          <cell r="AG1039">
            <v>0</v>
          </cell>
          <cell r="AH1039">
            <v>2.8032816773017322</v>
          </cell>
          <cell r="AI1039">
            <v>2.7</v>
          </cell>
          <cell r="AJ1039">
            <v>0</v>
          </cell>
          <cell r="AK1039">
            <v>0</v>
          </cell>
          <cell r="AL1039" t="str">
            <v>50% S -50% F</v>
          </cell>
          <cell r="AM1039" t="str">
            <v>30% S -70% F</v>
          </cell>
          <cell r="AN1039">
            <v>0</v>
          </cell>
          <cell r="AO1039">
            <v>0</v>
          </cell>
        </row>
        <row r="1040">
          <cell r="D1040" t="str">
            <v>FAE-22-00143</v>
          </cell>
          <cell r="E1040" t="str">
            <v>143</v>
          </cell>
          <cell r="F1040">
            <v>44737</v>
          </cell>
          <cell r="G1040">
            <v>2022</v>
          </cell>
          <cell r="H1040" t="str">
            <v>CE2269</v>
          </cell>
          <cell r="I1040" t="str">
            <v>DEBENHAM</v>
          </cell>
          <cell r="J1040" t="str">
            <v>USD</v>
          </cell>
          <cell r="K1040">
            <v>106853.238375</v>
          </cell>
          <cell r="L1040">
            <v>3.0615000000000001</v>
          </cell>
          <cell r="M1040">
            <v>34902.25</v>
          </cell>
          <cell r="N1040" t="str">
            <v>OUI</v>
          </cell>
          <cell r="O1040" t="str">
            <v>Kenya</v>
          </cell>
          <cell r="P1040">
            <v>44749</v>
          </cell>
          <cell r="Q1040">
            <v>3600</v>
          </cell>
          <cell r="R1040">
            <v>6000</v>
          </cell>
          <cell r="S1040">
            <v>1000</v>
          </cell>
          <cell r="T1040">
            <v>9215</v>
          </cell>
          <cell r="U1040">
            <v>19815</v>
          </cell>
          <cell r="V1040" t="e">
            <v>#N/A</v>
          </cell>
          <cell r="W1040">
            <v>13005.252</v>
          </cell>
          <cell r="X1040">
            <v>20389.589999999997</v>
          </cell>
          <cell r="Y1040">
            <v>3321.7274999999995</v>
          </cell>
          <cell r="Z1040">
            <v>53298.418874999996</v>
          </cell>
          <cell r="AA1040">
            <v>3.6125700000000003</v>
          </cell>
          <cell r="AB1040">
            <v>3.3982649999999994</v>
          </cell>
          <cell r="AC1040">
            <v>3.3217274999999997</v>
          </cell>
          <cell r="AD1040">
            <v>5.7838761665762339</v>
          </cell>
          <cell r="AE1040">
            <v>6193.8376499999995</v>
          </cell>
          <cell r="AF1040">
            <v>18837.629000000001</v>
          </cell>
          <cell r="AG1040">
            <v>0.95067519555892011</v>
          </cell>
          <cell r="AH1040">
            <v>2.6618948044410802</v>
          </cell>
          <cell r="AI1040">
            <v>2.4475898044410793</v>
          </cell>
          <cell r="AJ1040">
            <v>2.3710523044410796</v>
          </cell>
          <cell r="AK1040">
            <v>4.8332009710173143</v>
          </cell>
          <cell r="AL1040">
            <v>1</v>
          </cell>
          <cell r="AM1040">
            <v>1</v>
          </cell>
          <cell r="AN1040">
            <v>1</v>
          </cell>
          <cell r="AO1040">
            <v>1</v>
          </cell>
        </row>
        <row r="1041">
          <cell r="D1041" t="str">
            <v>FAE-22-00144</v>
          </cell>
          <cell r="E1041" t="str">
            <v>144</v>
          </cell>
          <cell r="F1041">
            <v>44740</v>
          </cell>
          <cell r="G1041">
            <v>2022</v>
          </cell>
          <cell r="H1041" t="str">
            <v>CE2017</v>
          </cell>
          <cell r="I1041" t="str">
            <v>SAHEL INTERNATIONAL TRADE</v>
          </cell>
          <cell r="J1041" t="str">
            <v>TND</v>
          </cell>
          <cell r="K1041">
            <v>350880</v>
          </cell>
          <cell r="L1041">
            <v>1</v>
          </cell>
          <cell r="M1041">
            <v>350880</v>
          </cell>
          <cell r="N1041" t="str">
            <v>OUI</v>
          </cell>
          <cell r="O1041" t="str">
            <v>Tchad</v>
          </cell>
          <cell r="P1041">
            <v>44746</v>
          </cell>
          <cell r="Q1041">
            <v>0</v>
          </cell>
          <cell r="R1041">
            <v>136000</v>
          </cell>
          <cell r="S1041">
            <v>0</v>
          </cell>
          <cell r="T1041">
            <v>0</v>
          </cell>
          <cell r="U1041">
            <v>136000</v>
          </cell>
          <cell r="V1041" t="e">
            <v>#N/A</v>
          </cell>
          <cell r="W1041">
            <v>0</v>
          </cell>
          <cell r="X1041">
            <v>350880</v>
          </cell>
          <cell r="Y1041">
            <v>0</v>
          </cell>
          <cell r="Z1041">
            <v>0</v>
          </cell>
          <cell r="AB1041">
            <v>2.58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2.58</v>
          </cell>
          <cell r="AJ1041">
            <v>0</v>
          </cell>
          <cell r="AK1041">
            <v>0</v>
          </cell>
          <cell r="AL1041">
            <v>0</v>
          </cell>
          <cell r="AM1041" t="str">
            <v>20% S -80% F</v>
          </cell>
          <cell r="AN1041">
            <v>0</v>
          </cell>
          <cell r="AO1041">
            <v>0</v>
          </cell>
        </row>
        <row r="1042">
          <cell r="D1042" t="str">
            <v>FAE-22-00145</v>
          </cell>
          <cell r="E1042" t="str">
            <v>145</v>
          </cell>
          <cell r="F1042">
            <v>44746</v>
          </cell>
          <cell r="G1042">
            <v>2022</v>
          </cell>
          <cell r="H1042" t="str">
            <v>CE2168</v>
          </cell>
          <cell r="I1042" t="str">
            <v>STE OMEGA TRADING</v>
          </cell>
          <cell r="J1042" t="str">
            <v>TND</v>
          </cell>
          <cell r="K1042">
            <v>624400</v>
          </cell>
          <cell r="L1042">
            <v>1</v>
          </cell>
          <cell r="M1042">
            <v>624400</v>
          </cell>
          <cell r="N1042" t="str">
            <v>OUI</v>
          </cell>
          <cell r="O1042" t="str">
            <v>Niger</v>
          </cell>
          <cell r="P1042">
            <v>44756</v>
          </cell>
          <cell r="Q1042">
            <v>0</v>
          </cell>
          <cell r="R1042">
            <v>0</v>
          </cell>
          <cell r="S1042">
            <v>280000</v>
          </cell>
          <cell r="T1042">
            <v>0</v>
          </cell>
          <cell r="U1042">
            <v>280000</v>
          </cell>
          <cell r="V1042" t="str">
            <v>NON</v>
          </cell>
          <cell r="W1042">
            <v>0</v>
          </cell>
          <cell r="X1042">
            <v>0</v>
          </cell>
          <cell r="Y1042">
            <v>624400</v>
          </cell>
          <cell r="Z1042">
            <v>0</v>
          </cell>
          <cell r="AC1042">
            <v>2.23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2.23</v>
          </cell>
          <cell r="AK1042">
            <v>0</v>
          </cell>
          <cell r="AL1042">
            <v>0</v>
          </cell>
          <cell r="AM1042">
            <v>0</v>
          </cell>
          <cell r="AN1042" t="str">
            <v>10% S -90% F</v>
          </cell>
          <cell r="AO1042">
            <v>0</v>
          </cell>
        </row>
        <row r="1043">
          <cell r="D1043" t="str">
            <v>FAE-22-00146</v>
          </cell>
          <cell r="E1043" t="str">
            <v>146</v>
          </cell>
          <cell r="F1043">
            <v>44746</v>
          </cell>
          <cell r="G1043">
            <v>2022</v>
          </cell>
          <cell r="H1043" t="str">
            <v>CE2165</v>
          </cell>
          <cell r="I1043" t="str">
            <v>ANGSTREM TRADING</v>
          </cell>
          <cell r="J1043" t="str">
            <v>USD</v>
          </cell>
          <cell r="K1043">
            <v>157251.4</v>
          </cell>
          <cell r="L1043">
            <v>3.0954999999999999</v>
          </cell>
          <cell r="M1043">
            <v>50800</v>
          </cell>
          <cell r="N1043" t="str">
            <v>OUI</v>
          </cell>
          <cell r="O1043" t="str">
            <v>Russie</v>
          </cell>
          <cell r="P1043">
            <v>44749</v>
          </cell>
          <cell r="Q1043">
            <v>40000</v>
          </cell>
          <cell r="R1043">
            <v>0</v>
          </cell>
          <cell r="S1043">
            <v>0</v>
          </cell>
          <cell r="T1043">
            <v>0</v>
          </cell>
          <cell r="U1043">
            <v>40000</v>
          </cell>
          <cell r="W1043">
            <v>157251.4</v>
          </cell>
          <cell r="X1043">
            <v>0</v>
          </cell>
          <cell r="Y1043">
            <v>0</v>
          </cell>
          <cell r="Z1043">
            <v>0</v>
          </cell>
          <cell r="AA1043">
            <v>3.9312849999999999</v>
          </cell>
          <cell r="AE1043">
            <v>3072.7200000000003</v>
          </cell>
          <cell r="AF1043">
            <v>21007.85</v>
          </cell>
          <cell r="AG1043">
            <v>0.52519624999999992</v>
          </cell>
          <cell r="AH1043">
            <v>3.4060887499999999</v>
          </cell>
          <cell r="AL1043">
            <v>1</v>
          </cell>
          <cell r="AM1043">
            <v>0</v>
          </cell>
          <cell r="AN1043">
            <v>0</v>
          </cell>
          <cell r="AO1043">
            <v>0</v>
          </cell>
        </row>
        <row r="1044">
          <cell r="D1044" t="str">
            <v>FAE-22-00147</v>
          </cell>
          <cell r="E1044" t="str">
            <v>147</v>
          </cell>
          <cell r="F1044">
            <v>44746</v>
          </cell>
          <cell r="G1044">
            <v>2022</v>
          </cell>
          <cell r="H1044" t="str">
            <v>CE2115</v>
          </cell>
          <cell r="I1044" t="str">
            <v>E.A.S.B NAFA GB LDA</v>
          </cell>
          <cell r="J1044" t="str">
            <v>USD</v>
          </cell>
          <cell r="K1044">
            <v>425292.36749999999</v>
          </cell>
          <cell r="L1044">
            <v>3.1608499999999999</v>
          </cell>
          <cell r="M1044">
            <v>134550</v>
          </cell>
          <cell r="N1044" t="str">
            <v>OUI</v>
          </cell>
          <cell r="O1044" t="str">
            <v>Guinee Bisau</v>
          </cell>
          <cell r="P1044">
            <v>44756</v>
          </cell>
          <cell r="Q1044">
            <v>0</v>
          </cell>
          <cell r="R1044">
            <v>0</v>
          </cell>
          <cell r="S1044">
            <v>130000</v>
          </cell>
          <cell r="T1044">
            <v>0</v>
          </cell>
          <cell r="U1044">
            <v>130000</v>
          </cell>
          <cell r="W1044">
            <v>0</v>
          </cell>
          <cell r="X1044">
            <v>0</v>
          </cell>
          <cell r="Y1044">
            <v>425292.36749999999</v>
          </cell>
          <cell r="Z1044">
            <v>0</v>
          </cell>
          <cell r="AC1044">
            <v>3.2714797500000001</v>
          </cell>
          <cell r="AE1044">
            <v>19704.125</v>
          </cell>
          <cell r="AF1044">
            <v>63764.195</v>
          </cell>
          <cell r="AG1044">
            <v>0.49049380769230772</v>
          </cell>
          <cell r="AJ1044">
            <v>2.7809859423076926</v>
          </cell>
          <cell r="AL1044">
            <v>0</v>
          </cell>
          <cell r="AM1044">
            <v>0</v>
          </cell>
          <cell r="AN1044" t="str">
            <v>20% S -80% F</v>
          </cell>
          <cell r="AO1044">
            <v>0</v>
          </cell>
        </row>
        <row r="1045">
          <cell r="D1045" t="str">
            <v>FAE-22-00148</v>
          </cell>
          <cell r="E1045" t="str">
            <v>148</v>
          </cell>
          <cell r="F1045">
            <v>44754</v>
          </cell>
          <cell r="G1045">
            <v>2022</v>
          </cell>
          <cell r="H1045" t="str">
            <v>CE2208</v>
          </cell>
          <cell r="I1045" t="str">
            <v>STE MIDCOM INTERNATIONAL</v>
          </cell>
          <cell r="J1045" t="str">
            <v>TND</v>
          </cell>
          <cell r="K1045">
            <v>132225</v>
          </cell>
          <cell r="L1045">
            <v>1</v>
          </cell>
          <cell r="M1045">
            <v>132225</v>
          </cell>
          <cell r="N1045" t="str">
            <v>OUI</v>
          </cell>
          <cell r="O1045" t="str">
            <v>Russie</v>
          </cell>
          <cell r="P1045">
            <v>44762</v>
          </cell>
          <cell r="Q1045">
            <v>0</v>
          </cell>
          <cell r="R1045">
            <v>41000</v>
          </cell>
          <cell r="S1045">
            <v>0</v>
          </cell>
          <cell r="T1045">
            <v>0</v>
          </cell>
          <cell r="U1045">
            <v>41000</v>
          </cell>
          <cell r="W1045">
            <v>0</v>
          </cell>
          <cell r="X1045">
            <v>132225</v>
          </cell>
          <cell r="Y1045">
            <v>0</v>
          </cell>
          <cell r="Z1045">
            <v>0</v>
          </cell>
          <cell r="AB1045">
            <v>3.2250000000000001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3.2250000000000001</v>
          </cell>
          <cell r="AJ1045">
            <v>0</v>
          </cell>
          <cell r="AK1045">
            <v>0</v>
          </cell>
          <cell r="AL1045">
            <v>0</v>
          </cell>
          <cell r="AM1045">
            <v>1</v>
          </cell>
          <cell r="AN1045">
            <v>0</v>
          </cell>
          <cell r="AO1045">
            <v>0</v>
          </cell>
        </row>
        <row r="1046">
          <cell r="D1046" t="str">
            <v>FAE-22-00149</v>
          </cell>
          <cell r="E1046" t="str">
            <v>149</v>
          </cell>
          <cell r="F1046">
            <v>44754</v>
          </cell>
          <cell r="G1046">
            <v>2022</v>
          </cell>
          <cell r="H1046" t="str">
            <v>CE2178</v>
          </cell>
          <cell r="I1046" t="str">
            <v>ARCADIA</v>
          </cell>
          <cell r="J1046" t="str">
            <v>TND</v>
          </cell>
          <cell r="K1046">
            <v>64600</v>
          </cell>
          <cell r="L1046">
            <v>1</v>
          </cell>
          <cell r="M1046">
            <v>64600</v>
          </cell>
          <cell r="N1046" t="str">
            <v>OUI</v>
          </cell>
          <cell r="O1046" t="str">
            <v>Angleterre</v>
          </cell>
          <cell r="P1046">
            <v>44762</v>
          </cell>
          <cell r="Q1046">
            <v>0</v>
          </cell>
          <cell r="R1046">
            <v>20000</v>
          </cell>
          <cell r="S1046">
            <v>0</v>
          </cell>
          <cell r="T1046">
            <v>0</v>
          </cell>
          <cell r="U1046">
            <v>20000</v>
          </cell>
          <cell r="W1046">
            <v>0</v>
          </cell>
          <cell r="X1046">
            <v>64600</v>
          </cell>
          <cell r="Y1046">
            <v>0</v>
          </cell>
          <cell r="Z1046">
            <v>0</v>
          </cell>
          <cell r="AB1046">
            <v>3.23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3.23</v>
          </cell>
          <cell r="AJ1046">
            <v>0</v>
          </cell>
          <cell r="AK1046">
            <v>0</v>
          </cell>
          <cell r="AL1046">
            <v>0</v>
          </cell>
          <cell r="AM1046">
            <v>1</v>
          </cell>
          <cell r="AN1046">
            <v>0</v>
          </cell>
          <cell r="AO1046">
            <v>0</v>
          </cell>
        </row>
        <row r="1047">
          <cell r="D1047" t="str">
            <v>FAE-22-00150</v>
          </cell>
          <cell r="E1047" t="str">
            <v>150</v>
          </cell>
          <cell r="F1047">
            <v>44754</v>
          </cell>
          <cell r="G1047">
            <v>2022</v>
          </cell>
          <cell r="H1047" t="str">
            <v>CE2178</v>
          </cell>
          <cell r="I1047" t="str">
            <v>ARCADIA</v>
          </cell>
          <cell r="J1047" t="str">
            <v>TND</v>
          </cell>
          <cell r="K1047">
            <v>64600</v>
          </cell>
          <cell r="L1047">
            <v>1</v>
          </cell>
          <cell r="M1047">
            <v>64600</v>
          </cell>
          <cell r="N1047" t="str">
            <v>OUI</v>
          </cell>
          <cell r="O1047" t="str">
            <v>Angleterre</v>
          </cell>
          <cell r="P1047">
            <v>44768</v>
          </cell>
          <cell r="Q1047">
            <v>0</v>
          </cell>
          <cell r="R1047">
            <v>20000</v>
          </cell>
          <cell r="S1047">
            <v>0</v>
          </cell>
          <cell r="T1047">
            <v>0</v>
          </cell>
          <cell r="U1047">
            <v>20000</v>
          </cell>
          <cell r="W1047">
            <v>0</v>
          </cell>
          <cell r="X1047">
            <v>64600</v>
          </cell>
          <cell r="Y1047">
            <v>0</v>
          </cell>
          <cell r="Z1047">
            <v>0</v>
          </cell>
          <cell r="AB1047">
            <v>3.23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3.23</v>
          </cell>
          <cell r="AJ1047">
            <v>0</v>
          </cell>
          <cell r="AK1047">
            <v>0</v>
          </cell>
          <cell r="AL1047">
            <v>0</v>
          </cell>
          <cell r="AM1047">
            <v>1</v>
          </cell>
          <cell r="AN1047">
            <v>0</v>
          </cell>
          <cell r="AO1047">
            <v>0</v>
          </cell>
        </row>
        <row r="1048">
          <cell r="D1048" t="str">
            <v>FAE-22-00151</v>
          </cell>
          <cell r="E1048" t="str">
            <v>151</v>
          </cell>
          <cell r="F1048">
            <v>44755</v>
          </cell>
          <cell r="G1048">
            <v>2022</v>
          </cell>
          <cell r="H1048" t="str">
            <v>CE2248</v>
          </cell>
          <cell r="I1048" t="str">
            <v>SEYAL TCHAD SA</v>
          </cell>
          <cell r="J1048" t="str">
            <v>EUR</v>
          </cell>
          <cell r="K1048">
            <v>606527.94848349993</v>
          </cell>
          <cell r="L1048">
            <v>3.1953499999999999</v>
          </cell>
          <cell r="M1048">
            <v>189815.81</v>
          </cell>
          <cell r="N1048" t="str">
            <v>MQ</v>
          </cell>
          <cell r="O1048" t="str">
            <v>Tchad</v>
          </cell>
          <cell r="P1048">
            <v>44788</v>
          </cell>
          <cell r="Q1048">
            <v>0</v>
          </cell>
          <cell r="R1048">
            <v>195686</v>
          </cell>
          <cell r="S1048">
            <v>0</v>
          </cell>
          <cell r="T1048">
            <v>0</v>
          </cell>
          <cell r="U1048">
            <v>195686</v>
          </cell>
          <cell r="W1048">
            <v>0</v>
          </cell>
          <cell r="X1048">
            <v>606527.94209280005</v>
          </cell>
          <cell r="Y1048">
            <v>0</v>
          </cell>
          <cell r="Z1048">
            <v>0</v>
          </cell>
          <cell r="AA1048" t="e">
            <v>#DIV/0!</v>
          </cell>
          <cell r="AB1048">
            <v>3.0994958356387277</v>
          </cell>
          <cell r="AC1048" t="e">
            <v>#DIV/0!</v>
          </cell>
          <cell r="AD1048" t="e">
            <v>#DIV/0!</v>
          </cell>
          <cell r="AE1048">
            <v>32703.795599999998</v>
          </cell>
          <cell r="AF1048">
            <v>102760.266</v>
          </cell>
          <cell r="AG1048">
            <v>0.52512834847664114</v>
          </cell>
          <cell r="AH1048" t="e">
            <v>#DIV/0!</v>
          </cell>
          <cell r="AI1048">
            <v>2.5743674871620863</v>
          </cell>
          <cell r="AJ1048" t="e">
            <v>#DIV/0!</v>
          </cell>
          <cell r="AK1048" t="e">
            <v>#DIV/0!</v>
          </cell>
          <cell r="AL1048">
            <v>0</v>
          </cell>
          <cell r="AM1048" t="str">
            <v>20% S -80% F</v>
          </cell>
          <cell r="AN1048">
            <v>0</v>
          </cell>
          <cell r="AO1048">
            <v>0</v>
          </cell>
        </row>
        <row r="1049">
          <cell r="D1049" t="str">
            <v>FAE-22-00152</v>
          </cell>
          <cell r="E1049" t="str">
            <v>152</v>
          </cell>
          <cell r="F1049">
            <v>44755</v>
          </cell>
          <cell r="G1049">
            <v>2022</v>
          </cell>
          <cell r="H1049" t="str">
            <v>CE2165</v>
          </cell>
          <cell r="I1049" t="str">
            <v>ANGSTREM TRADING</v>
          </cell>
          <cell r="J1049" t="str">
            <v>USD</v>
          </cell>
          <cell r="K1049">
            <v>159931.1</v>
          </cell>
          <cell r="L1049">
            <v>3.14825</v>
          </cell>
          <cell r="M1049">
            <v>50800</v>
          </cell>
          <cell r="N1049" t="str">
            <v>OUI</v>
          </cell>
          <cell r="O1049" t="str">
            <v>Russie</v>
          </cell>
          <cell r="P1049">
            <v>44771</v>
          </cell>
          <cell r="Q1049">
            <v>40000</v>
          </cell>
          <cell r="R1049">
            <v>0</v>
          </cell>
          <cell r="S1049">
            <v>0</v>
          </cell>
          <cell r="T1049">
            <v>0</v>
          </cell>
          <cell r="U1049">
            <v>40000</v>
          </cell>
          <cell r="W1049">
            <v>159931.1</v>
          </cell>
          <cell r="X1049">
            <v>0</v>
          </cell>
          <cell r="Y1049">
            <v>0</v>
          </cell>
          <cell r="Z1049">
            <v>0</v>
          </cell>
          <cell r="AA1049">
            <v>3.9982774999999999</v>
          </cell>
          <cell r="AE1049">
            <v>3084.9920000000002</v>
          </cell>
          <cell r="AF1049">
            <v>21046.858</v>
          </cell>
          <cell r="AG1049">
            <v>0.52617144999999999</v>
          </cell>
          <cell r="AH1049">
            <v>3.4721060499999998</v>
          </cell>
          <cell r="AL1049">
            <v>1</v>
          </cell>
          <cell r="AM1049">
            <v>0</v>
          </cell>
          <cell r="AN1049">
            <v>0</v>
          </cell>
          <cell r="AO1049">
            <v>0</v>
          </cell>
        </row>
        <row r="1050">
          <cell r="D1050" t="str">
            <v>FAE-22-00153</v>
          </cell>
          <cell r="E1050" t="str">
            <v>153</v>
          </cell>
          <cell r="F1050">
            <v>44755</v>
          </cell>
          <cell r="G1050">
            <v>2022</v>
          </cell>
          <cell r="H1050" t="str">
            <v>CE2017</v>
          </cell>
          <cell r="I1050" t="str">
            <v>SAHEL INTERNATIONAL TRADE</v>
          </cell>
          <cell r="J1050" t="str">
            <v>TND</v>
          </cell>
          <cell r="K1050">
            <v>153552</v>
          </cell>
          <cell r="L1050">
            <v>1</v>
          </cell>
          <cell r="M1050">
            <v>153552</v>
          </cell>
          <cell r="N1050" t="str">
            <v>OUI</v>
          </cell>
          <cell r="O1050" t="str">
            <v>Tchad</v>
          </cell>
          <cell r="P1050">
            <v>44775</v>
          </cell>
          <cell r="Q1050">
            <v>33600</v>
          </cell>
          <cell r="R1050">
            <v>22400</v>
          </cell>
          <cell r="S1050">
            <v>0</v>
          </cell>
          <cell r="T1050">
            <v>0</v>
          </cell>
          <cell r="U1050">
            <v>56000</v>
          </cell>
          <cell r="W1050">
            <v>95760</v>
          </cell>
          <cell r="X1050">
            <v>57792</v>
          </cell>
          <cell r="Y1050">
            <v>0</v>
          </cell>
          <cell r="Z1050">
            <v>0</v>
          </cell>
          <cell r="AA1050">
            <v>2.85</v>
          </cell>
          <cell r="AB1050">
            <v>2.58</v>
          </cell>
          <cell r="AE1050">
            <v>0</v>
          </cell>
          <cell r="AF1050">
            <v>0</v>
          </cell>
          <cell r="AG1050">
            <v>0</v>
          </cell>
          <cell r="AH1050">
            <v>2.85</v>
          </cell>
          <cell r="AI1050">
            <v>2.58</v>
          </cell>
          <cell r="AJ1050">
            <v>0</v>
          </cell>
          <cell r="AK1050">
            <v>0</v>
          </cell>
          <cell r="AL1050" t="str">
            <v>50% S -50% F</v>
          </cell>
          <cell r="AM1050" t="str">
            <v>20% S -80% F</v>
          </cell>
          <cell r="AN1050">
            <v>0</v>
          </cell>
          <cell r="AO1050">
            <v>0</v>
          </cell>
        </row>
        <row r="1051">
          <cell r="D1051" t="str">
            <v>FAE-22-00154</v>
          </cell>
          <cell r="E1051" t="str">
            <v>154</v>
          </cell>
          <cell r="F1051">
            <v>44761</v>
          </cell>
          <cell r="G1051">
            <v>2022</v>
          </cell>
          <cell r="H1051" t="str">
            <v>CE2270</v>
          </cell>
          <cell r="I1051" t="str">
            <v>EASY TRADE / GLOBAL GOODS CAPA</v>
          </cell>
          <cell r="J1051" t="str">
            <v>TND</v>
          </cell>
          <cell r="K1051">
            <v>258008.25599999999</v>
          </cell>
          <cell r="L1051">
            <v>1</v>
          </cell>
          <cell r="M1051">
            <v>258008.25599999999</v>
          </cell>
          <cell r="N1051" t="str">
            <v>OUI</v>
          </cell>
          <cell r="O1051" t="str">
            <v>Libye</v>
          </cell>
          <cell r="P1051">
            <v>44770</v>
          </cell>
          <cell r="Q1051">
            <v>0</v>
          </cell>
          <cell r="R1051">
            <v>100003</v>
          </cell>
          <cell r="S1051">
            <v>0</v>
          </cell>
          <cell r="T1051">
            <v>0</v>
          </cell>
          <cell r="U1051">
            <v>100003</v>
          </cell>
          <cell r="W1051">
            <v>0</v>
          </cell>
          <cell r="X1051">
            <v>258008.25600000005</v>
          </cell>
          <cell r="Y1051">
            <v>0</v>
          </cell>
          <cell r="Z1051">
            <v>0</v>
          </cell>
          <cell r="AB1051">
            <v>2.580005159845205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2.580005159845205</v>
          </cell>
          <cell r="AJ1051">
            <v>0</v>
          </cell>
          <cell r="AK1051">
            <v>0</v>
          </cell>
          <cell r="AL1051">
            <v>0</v>
          </cell>
          <cell r="AM1051" t="str">
            <v>10% S -90% F</v>
          </cell>
          <cell r="AN1051">
            <v>0</v>
          </cell>
          <cell r="AO1051">
            <v>0</v>
          </cell>
        </row>
        <row r="1052">
          <cell r="D1052" t="str">
            <v>FAE-22-00155</v>
          </cell>
          <cell r="E1052" t="str">
            <v>155</v>
          </cell>
          <cell r="F1052">
            <v>44761</v>
          </cell>
          <cell r="G1052">
            <v>2022</v>
          </cell>
          <cell r="H1052" t="str">
            <v>CE2248</v>
          </cell>
          <cell r="I1052" t="str">
            <v>SEYAL TCHAD SA</v>
          </cell>
          <cell r="J1052" t="str">
            <v>EUR</v>
          </cell>
          <cell r="K1052">
            <v>841263.49782999989</v>
          </cell>
          <cell r="L1052">
            <v>3.2029999999999998</v>
          </cell>
          <cell r="M1052">
            <v>262648.61</v>
          </cell>
          <cell r="N1052" t="str">
            <v>MQ</v>
          </cell>
          <cell r="O1052" t="str">
            <v>Tchad</v>
          </cell>
          <cell r="P1052">
            <v>44771</v>
          </cell>
          <cell r="Q1052">
            <v>0</v>
          </cell>
          <cell r="R1052">
            <v>195686</v>
          </cell>
          <cell r="S1052">
            <v>83400</v>
          </cell>
          <cell r="T1052">
            <v>0</v>
          </cell>
          <cell r="U1052">
            <v>279086</v>
          </cell>
          <cell r="W1052">
            <v>0</v>
          </cell>
          <cell r="X1052">
            <v>607980.03302400012</v>
          </cell>
          <cell r="Y1052">
            <v>233283.4584</v>
          </cell>
          <cell r="Z1052">
            <v>0</v>
          </cell>
          <cell r="AA1052" t="e">
            <v>#DIV/0!</v>
          </cell>
          <cell r="AB1052">
            <v>3.1069163508069058</v>
          </cell>
          <cell r="AC1052">
            <v>2.7971637697841727</v>
          </cell>
          <cell r="AD1052" t="e">
            <v>#DIV/0!</v>
          </cell>
          <cell r="AE1052">
            <v>41889.510249999999</v>
          </cell>
          <cell r="AF1052">
            <v>132439.9</v>
          </cell>
          <cell r="AG1052">
            <v>0.47454870541696825</v>
          </cell>
          <cell r="AH1052" t="e">
            <v>#DIV/0!</v>
          </cell>
          <cell r="AI1052">
            <v>2.6323676453899374</v>
          </cell>
          <cell r="AJ1052">
            <v>2.3226150643672043</v>
          </cell>
          <cell r="AK1052" t="e">
            <v>#DIV/0!</v>
          </cell>
          <cell r="AL1052">
            <v>0</v>
          </cell>
          <cell r="AM1052" t="str">
            <v>20% S -80% F</v>
          </cell>
          <cell r="AN1052" t="str">
            <v>10% S -90% F</v>
          </cell>
          <cell r="AO1052">
            <v>0</v>
          </cell>
        </row>
        <row r="1053">
          <cell r="D1053" t="str">
            <v>FAE-22-00156</v>
          </cell>
          <cell r="E1053" t="str">
            <v>156</v>
          </cell>
          <cell r="F1053">
            <v>44761</v>
          </cell>
          <cell r="G1053">
            <v>2022</v>
          </cell>
          <cell r="H1053" t="str">
            <v>CE2200</v>
          </cell>
          <cell r="I1053" t="str">
            <v>MAMUDOU BAH T/A TEDOUGNAL FARM</v>
          </cell>
          <cell r="J1053" t="str">
            <v>USD</v>
          </cell>
          <cell r="K1053">
            <v>259408.45139999999</v>
          </cell>
          <cell r="L1053">
            <v>3.1353</v>
          </cell>
          <cell r="M1053">
            <v>82738</v>
          </cell>
          <cell r="N1053" t="str">
            <v>OUI</v>
          </cell>
          <cell r="O1053" t="str">
            <v>Senegal</v>
          </cell>
          <cell r="P1053">
            <v>44770</v>
          </cell>
          <cell r="Q1053">
            <v>16800</v>
          </cell>
          <cell r="R1053">
            <v>61250</v>
          </cell>
          <cell r="S1053">
            <v>0</v>
          </cell>
          <cell r="T1053">
            <v>0</v>
          </cell>
          <cell r="U1053">
            <v>78050</v>
          </cell>
          <cell r="W1053">
            <v>60590.36142242152</v>
          </cell>
          <cell r="X1053">
            <v>198818.08997757846</v>
          </cell>
          <cell r="Y1053">
            <v>0</v>
          </cell>
          <cell r="Z1053">
            <v>0</v>
          </cell>
          <cell r="AA1053">
            <v>3.606569132286995</v>
          </cell>
          <cell r="AB1053">
            <v>3.2460096322869951</v>
          </cell>
          <cell r="AE1053">
            <v>6443.3407499999994</v>
          </cell>
          <cell r="AF1053">
            <v>21773.895</v>
          </cell>
          <cell r="AG1053">
            <v>0.27897367072389495</v>
          </cell>
          <cell r="AH1053">
            <v>3.3275954615631003</v>
          </cell>
          <cell r="AI1053">
            <v>2.9670359615631003</v>
          </cell>
          <cell r="AL1053" t="str">
            <v>50% S -50% F</v>
          </cell>
          <cell r="AM1053" t="str">
            <v>30% S -70% F</v>
          </cell>
          <cell r="AN1053">
            <v>0</v>
          </cell>
          <cell r="AO1053">
            <v>0</v>
          </cell>
        </row>
        <row r="1054">
          <cell r="D1054" t="str">
            <v>FAE-22-00157</v>
          </cell>
          <cell r="E1054" t="str">
            <v>157</v>
          </cell>
          <cell r="F1054">
            <v>44761</v>
          </cell>
          <cell r="G1054">
            <v>2022</v>
          </cell>
          <cell r="H1054" t="str">
            <v>CE2200</v>
          </cell>
          <cell r="I1054" t="str">
            <v>MAMUDOU BAH T/A TEDOUGNAL FARM</v>
          </cell>
          <cell r="J1054" t="str">
            <v>USD</v>
          </cell>
          <cell r="K1054">
            <v>533216.81599999999</v>
          </cell>
          <cell r="L1054">
            <v>3.1240000000000001</v>
          </cell>
          <cell r="M1054">
            <v>170684</v>
          </cell>
          <cell r="N1054" t="str">
            <v>OUI</v>
          </cell>
          <cell r="O1054" t="str">
            <v>Gambie</v>
          </cell>
          <cell r="P1054">
            <v>44776</v>
          </cell>
          <cell r="Q1054">
            <v>55200</v>
          </cell>
          <cell r="R1054">
            <v>86200</v>
          </cell>
          <cell r="S1054">
            <v>0</v>
          </cell>
          <cell r="T1054">
            <v>0</v>
          </cell>
          <cell r="U1054">
            <v>141400</v>
          </cell>
          <cell r="W1054">
            <v>219941.30545968877</v>
          </cell>
          <cell r="X1054">
            <v>315584.43054031115</v>
          </cell>
          <cell r="Y1054">
            <v>0</v>
          </cell>
          <cell r="Z1054">
            <v>0</v>
          </cell>
          <cell r="AA1054">
            <v>3.9844439394871154</v>
          </cell>
          <cell r="AB1054">
            <v>3.6610722800500133</v>
          </cell>
          <cell r="AE1054">
            <v>21436.852500000001</v>
          </cell>
          <cell r="AF1054">
            <v>68321.490000000005</v>
          </cell>
          <cell r="AG1054">
            <v>0.48317885431400287</v>
          </cell>
          <cell r="AH1054">
            <v>3.5012650851731126</v>
          </cell>
          <cell r="AI1054">
            <v>3.1778934257360105</v>
          </cell>
          <cell r="AL1054" t="str">
            <v>50% S -50% F</v>
          </cell>
          <cell r="AM1054" t="str">
            <v>30% S -70% F</v>
          </cell>
          <cell r="AN1054">
            <v>0</v>
          </cell>
          <cell r="AO1054">
            <v>0</v>
          </cell>
        </row>
        <row r="1055">
          <cell r="D1055" t="str">
            <v>FAE-22-00158</v>
          </cell>
          <cell r="E1055" t="str">
            <v>158</v>
          </cell>
          <cell r="F1055">
            <v>44763</v>
          </cell>
          <cell r="G1055">
            <v>2022</v>
          </cell>
          <cell r="H1055" t="str">
            <v>CE2168</v>
          </cell>
          <cell r="I1055" t="str">
            <v>STE OMEGA TRADING</v>
          </cell>
          <cell r="J1055" t="str">
            <v>TND</v>
          </cell>
          <cell r="K1055">
            <v>624400</v>
          </cell>
          <cell r="L1055">
            <v>1</v>
          </cell>
          <cell r="M1055">
            <v>624400</v>
          </cell>
          <cell r="N1055" t="str">
            <v>OUI</v>
          </cell>
          <cell r="O1055" t="str">
            <v>Niger</v>
          </cell>
          <cell r="P1055">
            <v>44785</v>
          </cell>
          <cell r="Q1055">
            <v>0</v>
          </cell>
          <cell r="R1055">
            <v>0</v>
          </cell>
          <cell r="S1055">
            <v>280000</v>
          </cell>
          <cell r="T1055">
            <v>0</v>
          </cell>
          <cell r="U1055">
            <v>280000</v>
          </cell>
          <cell r="W1055">
            <v>0</v>
          </cell>
          <cell r="X1055">
            <v>0</v>
          </cell>
          <cell r="Y1055">
            <v>624400</v>
          </cell>
          <cell r="Z1055">
            <v>0</v>
          </cell>
          <cell r="AC1055">
            <v>2.23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2.23</v>
          </cell>
          <cell r="AK1055">
            <v>0</v>
          </cell>
          <cell r="AL1055">
            <v>0</v>
          </cell>
          <cell r="AM1055">
            <v>0</v>
          </cell>
          <cell r="AN1055" t="str">
            <v>10% S -90% F</v>
          </cell>
          <cell r="AO1055">
            <v>0</v>
          </cell>
        </row>
        <row r="1056">
          <cell r="D1056" t="str">
            <v>FAE-22-00159</v>
          </cell>
          <cell r="E1056" t="str">
            <v>159</v>
          </cell>
          <cell r="F1056">
            <v>44764</v>
          </cell>
          <cell r="G1056">
            <v>2022</v>
          </cell>
          <cell r="H1056" t="str">
            <v>CE2248</v>
          </cell>
          <cell r="I1056" t="str">
            <v>SEYAL TCHAD SA</v>
          </cell>
          <cell r="J1056" t="str">
            <v>EUR</v>
          </cell>
          <cell r="K1056">
            <v>233523.486</v>
          </cell>
          <cell r="L1056">
            <v>3.1954500000000001</v>
          </cell>
          <cell r="M1056">
            <v>73080</v>
          </cell>
          <cell r="N1056" t="str">
            <v>OUI</v>
          </cell>
          <cell r="O1056" t="str">
            <v>Tchad</v>
          </cell>
          <cell r="P1056">
            <v>44774</v>
          </cell>
          <cell r="Q1056">
            <v>0</v>
          </cell>
          <cell r="R1056">
            <v>0</v>
          </cell>
          <cell r="S1056">
            <v>83520</v>
          </cell>
          <cell r="T1056">
            <v>0</v>
          </cell>
          <cell r="U1056">
            <v>83520</v>
          </cell>
          <cell r="W1056">
            <v>0</v>
          </cell>
          <cell r="X1056">
            <v>0</v>
          </cell>
          <cell r="Y1056">
            <v>233523.486</v>
          </cell>
          <cell r="Z1056">
            <v>0</v>
          </cell>
          <cell r="AC1056">
            <v>2.79601875</v>
          </cell>
          <cell r="AE1056">
            <v>10382.95125</v>
          </cell>
          <cell r="AF1056">
            <v>33202.074999999997</v>
          </cell>
          <cell r="AG1056">
            <v>0.39753442289272028</v>
          </cell>
          <cell r="AJ1056">
            <v>2.3984843271072798</v>
          </cell>
          <cell r="AL1056">
            <v>0</v>
          </cell>
          <cell r="AM1056">
            <v>0</v>
          </cell>
          <cell r="AN1056" t="str">
            <v>10% S -90% F</v>
          </cell>
          <cell r="AO1056">
            <v>0</v>
          </cell>
        </row>
        <row r="1057">
          <cell r="D1057" t="str">
            <v>FAE-22-00160</v>
          </cell>
          <cell r="E1057" t="str">
            <v>160</v>
          </cell>
          <cell r="F1057">
            <v>44769</v>
          </cell>
          <cell r="G1057">
            <v>2022</v>
          </cell>
          <cell r="H1057" t="str">
            <v>CE2259</v>
          </cell>
          <cell r="I1057" t="str">
            <v>SAFA FOOD</v>
          </cell>
          <cell r="J1057" t="str">
            <v>CAD</v>
          </cell>
          <cell r="K1057">
            <v>203516.75713599997</v>
          </cell>
          <cell r="L1057">
            <v>2.44895</v>
          </cell>
          <cell r="M1057">
            <v>83103.679999999993</v>
          </cell>
          <cell r="N1057" t="str">
            <v>OUI</v>
          </cell>
          <cell r="O1057" t="str">
            <v>Canada</v>
          </cell>
          <cell r="P1057">
            <v>44788</v>
          </cell>
          <cell r="Q1057">
            <v>0</v>
          </cell>
          <cell r="R1057">
            <v>16146.88</v>
          </cell>
          <cell r="S1057">
            <v>34816</v>
          </cell>
          <cell r="T1057">
            <v>0</v>
          </cell>
          <cell r="U1057">
            <v>50962.879999999997</v>
          </cell>
          <cell r="W1057">
            <v>0</v>
          </cell>
          <cell r="X1057">
            <v>64691.941958430492</v>
          </cell>
          <cell r="Y1057">
            <v>138824.81517756952</v>
          </cell>
          <cell r="Z1057">
            <v>0</v>
          </cell>
          <cell r="AB1057">
            <v>4.0064670052933131</v>
          </cell>
          <cell r="AC1057">
            <v>3.9873855462307422</v>
          </cell>
          <cell r="AE1057">
            <v>11416.92</v>
          </cell>
          <cell r="AF1057">
            <v>60332.544999999998</v>
          </cell>
          <cell r="AG1057">
            <v>1.1838527375218983</v>
          </cell>
          <cell r="AI1057">
            <v>2.8226142677714146</v>
          </cell>
          <cell r="AJ1057">
            <v>2.8035328087088436</v>
          </cell>
          <cell r="AL1057">
            <v>0</v>
          </cell>
          <cell r="AM1057" t="str">
            <v>50% S -50% F</v>
          </cell>
          <cell r="AN1057">
            <v>1</v>
          </cell>
          <cell r="AO1057">
            <v>0</v>
          </cell>
        </row>
        <row r="1058">
          <cell r="D1058" t="str">
            <v>FAE-22-00161</v>
          </cell>
          <cell r="E1058" t="str">
            <v>161</v>
          </cell>
          <cell r="F1058">
            <v>44774</v>
          </cell>
          <cell r="G1058">
            <v>2022</v>
          </cell>
          <cell r="H1058" t="str">
            <v>CE2001</v>
          </cell>
          <cell r="I1058" t="str">
            <v>STE DE COMMERCE INTERNATIONAL</v>
          </cell>
          <cell r="J1058" t="str">
            <v>TND</v>
          </cell>
          <cell r="K1058">
            <v>344400</v>
          </cell>
          <cell r="L1058">
            <v>1</v>
          </cell>
          <cell r="M1058">
            <v>344400</v>
          </cell>
          <cell r="N1058" t="str">
            <v>OUI</v>
          </cell>
          <cell r="O1058" t="str">
            <v>Madagascar</v>
          </cell>
          <cell r="P1058">
            <v>44783</v>
          </cell>
          <cell r="Q1058">
            <v>0</v>
          </cell>
          <cell r="R1058">
            <v>0</v>
          </cell>
          <cell r="S1058">
            <v>140000</v>
          </cell>
          <cell r="T1058">
            <v>0</v>
          </cell>
          <cell r="U1058">
            <v>140000</v>
          </cell>
          <cell r="W1058">
            <v>0</v>
          </cell>
          <cell r="X1058">
            <v>0</v>
          </cell>
          <cell r="Y1058">
            <v>344400</v>
          </cell>
          <cell r="Z1058">
            <v>0</v>
          </cell>
          <cell r="AC1058">
            <v>2.46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2.46</v>
          </cell>
          <cell r="AK1058">
            <v>0</v>
          </cell>
          <cell r="AL1058">
            <v>0</v>
          </cell>
          <cell r="AM1058">
            <v>0</v>
          </cell>
          <cell r="AN1058" t="str">
            <v>10% S -90% F</v>
          </cell>
          <cell r="AO1058">
            <v>0</v>
          </cell>
        </row>
        <row r="1059">
          <cell r="D1059" t="str">
            <v>FAE-22-00162</v>
          </cell>
          <cell r="E1059" t="str">
            <v>162</v>
          </cell>
          <cell r="F1059">
            <v>44778</v>
          </cell>
          <cell r="G1059">
            <v>2022</v>
          </cell>
          <cell r="H1059" t="str">
            <v>CE2017</v>
          </cell>
          <cell r="I1059" t="str">
            <v>SAHEL INTERNATIONAL TRADE</v>
          </cell>
          <cell r="J1059" t="str">
            <v>TND</v>
          </cell>
          <cell r="K1059">
            <v>55392</v>
          </cell>
          <cell r="L1059">
            <v>1</v>
          </cell>
          <cell r="M1059">
            <v>55392</v>
          </cell>
          <cell r="N1059" t="str">
            <v>OUI</v>
          </cell>
          <cell r="O1059" t="str">
            <v>Burkina Faso</v>
          </cell>
          <cell r="P1059">
            <v>44790</v>
          </cell>
          <cell r="Q1059">
            <v>19200</v>
          </cell>
          <cell r="R1059">
            <v>0</v>
          </cell>
          <cell r="S1059">
            <v>0</v>
          </cell>
          <cell r="T1059">
            <v>0</v>
          </cell>
          <cell r="U1059">
            <v>19200</v>
          </cell>
          <cell r="W1059">
            <v>55392</v>
          </cell>
          <cell r="X1059">
            <v>0</v>
          </cell>
          <cell r="Y1059">
            <v>0</v>
          </cell>
          <cell r="Z1059">
            <v>0</v>
          </cell>
          <cell r="AA1059">
            <v>2.8849999999999998</v>
          </cell>
          <cell r="AE1059">
            <v>0</v>
          </cell>
          <cell r="AF1059">
            <v>0</v>
          </cell>
          <cell r="AG1059">
            <v>0</v>
          </cell>
          <cell r="AH1059">
            <v>2.8849999999999998</v>
          </cell>
          <cell r="AI1059">
            <v>0</v>
          </cell>
          <cell r="AJ1059">
            <v>0</v>
          </cell>
          <cell r="AK1059">
            <v>0</v>
          </cell>
          <cell r="AL1059" t="str">
            <v>50% S -50% F</v>
          </cell>
          <cell r="AM1059">
            <v>0</v>
          </cell>
          <cell r="AN1059">
            <v>0</v>
          </cell>
          <cell r="AO1059">
            <v>0</v>
          </cell>
        </row>
        <row r="1060">
          <cell r="D1060" t="str">
            <v>FAE-22-00163</v>
          </cell>
          <cell r="E1060" t="str">
            <v>163</v>
          </cell>
          <cell r="F1060">
            <v>44782</v>
          </cell>
          <cell r="G1060">
            <v>2022</v>
          </cell>
          <cell r="H1060" t="str">
            <v>CE2178</v>
          </cell>
          <cell r="I1060" t="str">
            <v>ARCADIA</v>
          </cell>
          <cell r="J1060" t="str">
            <v>TND</v>
          </cell>
          <cell r="K1060">
            <v>64600</v>
          </cell>
          <cell r="L1060">
            <v>1</v>
          </cell>
          <cell r="M1060">
            <v>64600</v>
          </cell>
          <cell r="N1060" t="str">
            <v>OUI</v>
          </cell>
          <cell r="O1060" t="str">
            <v>Angleterre</v>
          </cell>
          <cell r="P1060">
            <v>44788</v>
          </cell>
          <cell r="Q1060">
            <v>0</v>
          </cell>
          <cell r="R1060">
            <v>20000</v>
          </cell>
          <cell r="S1060">
            <v>0</v>
          </cell>
          <cell r="T1060">
            <v>0</v>
          </cell>
          <cell r="U1060">
            <v>20000</v>
          </cell>
          <cell r="W1060">
            <v>0</v>
          </cell>
          <cell r="X1060">
            <v>64600</v>
          </cell>
          <cell r="Y1060">
            <v>0</v>
          </cell>
          <cell r="Z1060">
            <v>0</v>
          </cell>
          <cell r="AB1060">
            <v>3.23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3.23</v>
          </cell>
          <cell r="AJ1060">
            <v>0</v>
          </cell>
          <cell r="AK1060">
            <v>0</v>
          </cell>
          <cell r="AL1060">
            <v>0</v>
          </cell>
          <cell r="AM1060">
            <v>1</v>
          </cell>
          <cell r="AN1060">
            <v>0</v>
          </cell>
          <cell r="AO1060">
            <v>0</v>
          </cell>
        </row>
        <row r="1061">
          <cell r="D1061" t="str">
            <v>FAE-22-00164</v>
          </cell>
          <cell r="E1061" t="str">
            <v>164</v>
          </cell>
          <cell r="F1061">
            <v>44782</v>
          </cell>
          <cell r="G1061">
            <v>2022</v>
          </cell>
          <cell r="H1061" t="str">
            <v>CE2149</v>
          </cell>
          <cell r="I1061" t="str">
            <v>DAVIS TRADING CO LTD</v>
          </cell>
          <cell r="J1061" t="str">
            <v>USD</v>
          </cell>
          <cell r="K1061">
            <v>105630.37568</v>
          </cell>
          <cell r="L1061">
            <v>3.1715499999999999</v>
          </cell>
          <cell r="M1061">
            <v>33305.599999999999</v>
          </cell>
          <cell r="N1061" t="str">
            <v>OUI</v>
          </cell>
          <cell r="O1061" t="str">
            <v>New zealand</v>
          </cell>
          <cell r="P1061">
            <v>44795</v>
          </cell>
          <cell r="Q1061">
            <v>0</v>
          </cell>
          <cell r="R1061">
            <v>20800</v>
          </cell>
          <cell r="S1061">
            <v>0</v>
          </cell>
          <cell r="T1061">
            <v>0</v>
          </cell>
          <cell r="U1061">
            <v>20800</v>
          </cell>
          <cell r="W1061">
            <v>0</v>
          </cell>
          <cell r="X1061">
            <v>105630.37567999998</v>
          </cell>
          <cell r="Y1061">
            <v>0</v>
          </cell>
          <cell r="Z1061">
            <v>0</v>
          </cell>
          <cell r="AB1061">
            <v>5.0783834461538451</v>
          </cell>
          <cell r="AE1061">
            <v>0</v>
          </cell>
          <cell r="AF1061">
            <v>1620.645</v>
          </cell>
          <cell r="AG1061">
            <v>7.7915625000000002E-2</v>
          </cell>
          <cell r="AI1061">
            <v>5.0004678211538449</v>
          </cell>
          <cell r="AL1061">
            <v>0</v>
          </cell>
          <cell r="AM1061">
            <v>1</v>
          </cell>
          <cell r="AN1061">
            <v>0</v>
          </cell>
          <cell r="AO1061">
            <v>0</v>
          </cell>
        </row>
        <row r="1062">
          <cell r="D1062" t="str">
            <v>FAE-22-00165</v>
          </cell>
          <cell r="E1062" t="str">
            <v>165</v>
          </cell>
          <cell r="F1062">
            <v>44784</v>
          </cell>
          <cell r="G1062">
            <v>2022</v>
          </cell>
          <cell r="H1062" t="str">
            <v>CE2017</v>
          </cell>
          <cell r="I1062" t="str">
            <v>SAHEL INTERNATIONAL TRADE</v>
          </cell>
          <cell r="J1062" t="str">
            <v>TND</v>
          </cell>
          <cell r="K1062">
            <v>186187.68</v>
          </cell>
          <cell r="L1062">
            <v>1</v>
          </cell>
          <cell r="M1062">
            <v>186187.68</v>
          </cell>
          <cell r="N1062" t="str">
            <v>OUI</v>
          </cell>
          <cell r="O1062" t="str">
            <v>Burkina Faso</v>
          </cell>
          <cell r="P1062">
            <v>44797</v>
          </cell>
          <cell r="Q1062">
            <v>66024</v>
          </cell>
          <cell r="R1062">
            <v>0</v>
          </cell>
          <cell r="S1062">
            <v>0</v>
          </cell>
          <cell r="T1062">
            <v>0</v>
          </cell>
          <cell r="U1062">
            <v>66024</v>
          </cell>
          <cell r="W1062">
            <v>186187.68</v>
          </cell>
          <cell r="X1062">
            <v>0</v>
          </cell>
          <cell r="Y1062">
            <v>0</v>
          </cell>
          <cell r="Z1062">
            <v>0</v>
          </cell>
          <cell r="AA1062">
            <v>2.82</v>
          </cell>
          <cell r="AE1062">
            <v>0</v>
          </cell>
          <cell r="AF1062">
            <v>0</v>
          </cell>
          <cell r="AG1062">
            <v>0</v>
          </cell>
          <cell r="AH1062">
            <v>2.82</v>
          </cell>
          <cell r="AI1062">
            <v>0</v>
          </cell>
          <cell r="AJ1062">
            <v>0</v>
          </cell>
          <cell r="AK1062">
            <v>0</v>
          </cell>
          <cell r="AL1062" t="str">
            <v>50% S -50% F</v>
          </cell>
          <cell r="AM1062">
            <v>0</v>
          </cell>
          <cell r="AN1062">
            <v>0</v>
          </cell>
          <cell r="AO1062">
            <v>0</v>
          </cell>
        </row>
        <row r="1063">
          <cell r="D1063" t="str">
            <v>FAE-22-00166</v>
          </cell>
          <cell r="E1063" t="str">
            <v>166</v>
          </cell>
          <cell r="F1063">
            <v>44791</v>
          </cell>
          <cell r="G1063">
            <v>2022</v>
          </cell>
          <cell r="H1063" t="str">
            <v>CE2259</v>
          </cell>
          <cell r="I1063" t="str">
            <v>SAFA FOOD</v>
          </cell>
          <cell r="J1063" t="str">
            <v>CAD</v>
          </cell>
          <cell r="K1063">
            <v>113489.75285999999</v>
          </cell>
          <cell r="L1063">
            <v>2.4651000000000001</v>
          </cell>
          <cell r="M1063">
            <v>46038.6</v>
          </cell>
          <cell r="N1063" t="str">
            <v>OUI</v>
          </cell>
          <cell r="O1063" t="str">
            <v>Canada</v>
          </cell>
          <cell r="P1063">
            <v>44799</v>
          </cell>
          <cell r="Q1063">
            <v>0</v>
          </cell>
          <cell r="R1063">
            <v>21436.48</v>
          </cell>
          <cell r="S1063">
            <v>2400</v>
          </cell>
          <cell r="T1063">
            <v>2400</v>
          </cell>
          <cell r="U1063">
            <v>26236.48</v>
          </cell>
          <cell r="W1063">
            <v>0</v>
          </cell>
          <cell r="X1063">
            <v>87479.83991397066</v>
          </cell>
          <cell r="Y1063">
            <v>10342.648473014671</v>
          </cell>
          <cell r="Z1063">
            <v>15667.264473014671</v>
          </cell>
          <cell r="AA1063" t="e">
            <v>#DIV/0!</v>
          </cell>
          <cell r="AB1063">
            <v>4.0808864101741822</v>
          </cell>
          <cell r="AC1063">
            <v>4.3094368637561127</v>
          </cell>
          <cell r="AD1063">
            <v>6.5280268637561134</v>
          </cell>
          <cell r="AE1063">
            <v>5841.92</v>
          </cell>
          <cell r="AF1063">
            <v>31087.599999999999</v>
          </cell>
          <cell r="AG1063">
            <v>1.1848998036321945</v>
          </cell>
          <cell r="AH1063" t="e">
            <v>#DIV/0!</v>
          </cell>
          <cell r="AI1063">
            <v>2.8959866065419879</v>
          </cell>
          <cell r="AJ1063">
            <v>3.1245370601239184</v>
          </cell>
          <cell r="AK1063">
            <v>5.3431270601239191</v>
          </cell>
          <cell r="AL1063">
            <v>0</v>
          </cell>
          <cell r="AM1063">
            <v>1</v>
          </cell>
          <cell r="AN1063">
            <v>0</v>
          </cell>
          <cell r="AO1063">
            <v>1</v>
          </cell>
        </row>
        <row r="1064">
          <cell r="D1064" t="str">
            <v>FAE-22-00167</v>
          </cell>
          <cell r="E1064" t="str">
            <v>167</v>
          </cell>
          <cell r="F1064">
            <v>44792</v>
          </cell>
          <cell r="G1064">
            <v>2022</v>
          </cell>
          <cell r="H1064" t="str">
            <v>CE2178</v>
          </cell>
          <cell r="I1064" t="str">
            <v>ARCADIA</v>
          </cell>
          <cell r="J1064" t="str">
            <v>TND</v>
          </cell>
          <cell r="K1064">
            <v>64600</v>
          </cell>
          <cell r="L1064">
            <v>1</v>
          </cell>
          <cell r="M1064">
            <v>64600</v>
          </cell>
          <cell r="N1064" t="str">
            <v>OUI</v>
          </cell>
          <cell r="O1064" t="str">
            <v>Angleterre</v>
          </cell>
          <cell r="P1064">
            <v>44795</v>
          </cell>
          <cell r="Q1064">
            <v>0</v>
          </cell>
          <cell r="R1064">
            <v>20000</v>
          </cell>
          <cell r="S1064">
            <v>0</v>
          </cell>
          <cell r="T1064">
            <v>0</v>
          </cell>
          <cell r="U1064">
            <v>20000</v>
          </cell>
          <cell r="W1064">
            <v>0</v>
          </cell>
          <cell r="X1064">
            <v>64600</v>
          </cell>
          <cell r="Y1064">
            <v>0</v>
          </cell>
          <cell r="Z1064">
            <v>0</v>
          </cell>
          <cell r="AB1064">
            <v>3.23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3.23</v>
          </cell>
          <cell r="AJ1064">
            <v>0</v>
          </cell>
          <cell r="AK1064">
            <v>0</v>
          </cell>
          <cell r="AL1064">
            <v>0</v>
          </cell>
          <cell r="AM1064">
            <v>1</v>
          </cell>
          <cell r="AN1064">
            <v>0</v>
          </cell>
          <cell r="AO1064">
            <v>0</v>
          </cell>
        </row>
        <row r="1065">
          <cell r="D1065" t="str">
            <v>FAE-22-00168</v>
          </cell>
          <cell r="E1065" t="str">
            <v>168</v>
          </cell>
          <cell r="F1065">
            <v>44792</v>
          </cell>
          <cell r="G1065">
            <v>2022</v>
          </cell>
          <cell r="H1065" t="str">
            <v>CE2178</v>
          </cell>
          <cell r="I1065" t="str">
            <v>ARCADIA</v>
          </cell>
          <cell r="J1065" t="str">
            <v>TND</v>
          </cell>
          <cell r="K1065">
            <v>91430</v>
          </cell>
          <cell r="L1065">
            <v>1</v>
          </cell>
          <cell r="M1065">
            <v>91430</v>
          </cell>
          <cell r="N1065" t="str">
            <v>OUI</v>
          </cell>
          <cell r="O1065" t="str">
            <v>Pologne</v>
          </cell>
          <cell r="P1065">
            <v>44803</v>
          </cell>
          <cell r="Q1065">
            <v>0</v>
          </cell>
          <cell r="R1065">
            <v>41000</v>
          </cell>
          <cell r="S1065">
            <v>0</v>
          </cell>
          <cell r="T1065">
            <v>0</v>
          </cell>
          <cell r="U1065">
            <v>41000</v>
          </cell>
          <cell r="W1065">
            <v>0</v>
          </cell>
          <cell r="X1065">
            <v>132430</v>
          </cell>
          <cell r="Y1065">
            <v>0</v>
          </cell>
          <cell r="Z1065">
            <v>0</v>
          </cell>
          <cell r="AB1065">
            <v>3.23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3.23</v>
          </cell>
          <cell r="AJ1065">
            <v>0</v>
          </cell>
          <cell r="AK1065">
            <v>0</v>
          </cell>
          <cell r="AL1065">
            <v>0</v>
          </cell>
          <cell r="AM1065">
            <v>1</v>
          </cell>
          <cell r="AN1065">
            <v>0</v>
          </cell>
          <cell r="AO1065">
            <v>0</v>
          </cell>
        </row>
        <row r="1066">
          <cell r="D1066" t="str">
            <v>FAE-22-00169</v>
          </cell>
          <cell r="E1066" t="str">
            <v>169</v>
          </cell>
          <cell r="F1066">
            <v>44792</v>
          </cell>
          <cell r="G1066">
            <v>2022</v>
          </cell>
          <cell r="H1066" t="str">
            <v>CE2137</v>
          </cell>
          <cell r="I1066" t="str">
            <v>TUNISIAN AFRICAN BUSINESS</v>
          </cell>
          <cell r="J1066" t="str">
            <v>TND</v>
          </cell>
          <cell r="K1066">
            <v>213353.8</v>
          </cell>
          <cell r="L1066">
            <v>1</v>
          </cell>
          <cell r="M1066">
            <v>213353.8</v>
          </cell>
          <cell r="N1066" t="str">
            <v>OUI</v>
          </cell>
          <cell r="O1066" t="str">
            <v>Gabon</v>
          </cell>
          <cell r="P1066">
            <v>44809</v>
          </cell>
          <cell r="Q1066">
            <v>3600</v>
          </cell>
          <cell r="R1066">
            <v>22440</v>
          </cell>
          <cell r="S1066">
            <v>56000</v>
          </cell>
          <cell r="T1066">
            <v>0</v>
          </cell>
          <cell r="U1066">
            <v>82040</v>
          </cell>
          <cell r="W1066">
            <v>10080</v>
          </cell>
          <cell r="X1066">
            <v>59353.8</v>
          </cell>
          <cell r="Y1066">
            <v>143920</v>
          </cell>
          <cell r="Z1066">
            <v>0</v>
          </cell>
          <cell r="AA1066">
            <v>2.8</v>
          </cell>
          <cell r="AB1066">
            <v>2.645</v>
          </cell>
          <cell r="AC1066">
            <v>2.57</v>
          </cell>
          <cell r="AE1066">
            <v>0</v>
          </cell>
          <cell r="AF1066">
            <v>0</v>
          </cell>
          <cell r="AG1066">
            <v>0</v>
          </cell>
          <cell r="AH1066">
            <v>2.8</v>
          </cell>
          <cell r="AI1066">
            <v>2.645</v>
          </cell>
          <cell r="AJ1066">
            <v>2.57</v>
          </cell>
          <cell r="AK1066">
            <v>0</v>
          </cell>
          <cell r="AL1066" t="str">
            <v>50% S -50% F</v>
          </cell>
          <cell r="AM1066" t="str">
            <v>20% S -80% F</v>
          </cell>
          <cell r="AN1066" t="str">
            <v>10% S -90% F</v>
          </cell>
          <cell r="AO1066">
            <v>0</v>
          </cell>
        </row>
        <row r="1067">
          <cell r="D1067" t="str">
            <v>FAE-22-00170</v>
          </cell>
          <cell r="E1067" t="str">
            <v>170</v>
          </cell>
          <cell r="F1067">
            <v>44795</v>
          </cell>
          <cell r="G1067">
            <v>2022</v>
          </cell>
          <cell r="H1067" t="str">
            <v>CE2017</v>
          </cell>
          <cell r="I1067" t="str">
            <v>SAHEL INTERNATIONAL TRADE</v>
          </cell>
          <cell r="J1067" t="str">
            <v>TND</v>
          </cell>
          <cell r="K1067">
            <v>146094</v>
          </cell>
          <cell r="L1067">
            <v>1</v>
          </cell>
          <cell r="M1067">
            <v>146094</v>
          </cell>
          <cell r="N1067" t="str">
            <v>OUI</v>
          </cell>
          <cell r="O1067" t="str">
            <v>Burkina Faso</v>
          </cell>
          <cell r="P1067">
            <v>44804</v>
          </cell>
          <cell r="Q1067">
            <v>11040</v>
          </cell>
          <cell r="R1067">
            <v>40200</v>
          </cell>
          <cell r="S1067">
            <v>2400</v>
          </cell>
          <cell r="T1067">
            <v>0</v>
          </cell>
          <cell r="U1067">
            <v>53640</v>
          </cell>
          <cell r="W1067">
            <v>31194</v>
          </cell>
          <cell r="X1067">
            <v>108540</v>
          </cell>
          <cell r="Y1067">
            <v>6360</v>
          </cell>
          <cell r="Z1067">
            <v>0</v>
          </cell>
          <cell r="AA1067">
            <v>2.8255434782608697</v>
          </cell>
          <cell r="AB1067">
            <v>2.7</v>
          </cell>
          <cell r="AC1067">
            <v>2.65</v>
          </cell>
          <cell r="AE1067">
            <v>0</v>
          </cell>
          <cell r="AF1067">
            <v>0</v>
          </cell>
          <cell r="AG1067">
            <v>0</v>
          </cell>
          <cell r="AH1067">
            <v>2.8255434782608697</v>
          </cell>
          <cell r="AI1067">
            <v>2.7</v>
          </cell>
          <cell r="AJ1067">
            <v>2.65</v>
          </cell>
          <cell r="AK1067">
            <v>0</v>
          </cell>
          <cell r="AL1067" t="str">
            <v>50% S -50% F</v>
          </cell>
          <cell r="AM1067" t="str">
            <v>30% S -70% F</v>
          </cell>
          <cell r="AN1067" t="str">
            <v>10% S -90% F</v>
          </cell>
          <cell r="AO1067">
            <v>0</v>
          </cell>
        </row>
        <row r="1068">
          <cell r="D1068" t="str">
            <v>FAE-22-00171</v>
          </cell>
          <cell r="E1068" t="str">
            <v>171</v>
          </cell>
          <cell r="F1068">
            <v>44796</v>
          </cell>
          <cell r="G1068">
            <v>2022</v>
          </cell>
          <cell r="H1068" t="str">
            <v>CE2217</v>
          </cell>
          <cell r="I1068" t="str">
            <v>AGRICOLD INTERNATIONAL</v>
          </cell>
          <cell r="J1068" t="str">
            <v>TND</v>
          </cell>
          <cell r="K1068">
            <v>39000</v>
          </cell>
          <cell r="L1068">
            <v>1</v>
          </cell>
          <cell r="M1068">
            <v>39000</v>
          </cell>
          <cell r="N1068" t="str">
            <v>OUI</v>
          </cell>
          <cell r="O1068" t="str">
            <v>Italie</v>
          </cell>
          <cell r="P1068">
            <v>44816</v>
          </cell>
          <cell r="Q1068">
            <v>0</v>
          </cell>
          <cell r="R1068">
            <v>12000</v>
          </cell>
          <cell r="S1068">
            <v>0</v>
          </cell>
          <cell r="T1068">
            <v>0</v>
          </cell>
          <cell r="U1068">
            <v>12000</v>
          </cell>
          <cell r="W1068">
            <v>0</v>
          </cell>
          <cell r="X1068">
            <v>39000</v>
          </cell>
          <cell r="Y1068">
            <v>0</v>
          </cell>
          <cell r="Z1068">
            <v>0</v>
          </cell>
          <cell r="AB1068">
            <v>3.25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3.25</v>
          </cell>
          <cell r="AJ1068">
            <v>0</v>
          </cell>
          <cell r="AK1068">
            <v>0</v>
          </cell>
          <cell r="AL1068">
            <v>0</v>
          </cell>
          <cell r="AM1068">
            <v>1</v>
          </cell>
          <cell r="AN1068">
            <v>0</v>
          </cell>
          <cell r="AO1068">
            <v>0</v>
          </cell>
        </row>
        <row r="1069">
          <cell r="D1069" t="str">
            <v>FAE-22-00172</v>
          </cell>
          <cell r="E1069" t="str">
            <v>172</v>
          </cell>
          <cell r="F1069">
            <v>44796</v>
          </cell>
          <cell r="G1069">
            <v>2022</v>
          </cell>
          <cell r="H1069" t="str">
            <v>CE2133</v>
          </cell>
          <cell r="I1069" t="str">
            <v>E.A.S.B. NAFA</v>
          </cell>
          <cell r="J1069" t="str">
            <v>USD</v>
          </cell>
          <cell r="K1069">
            <v>166060.65090000001</v>
          </cell>
          <cell r="L1069">
            <v>3.1912500000000001</v>
          </cell>
          <cell r="M1069">
            <v>52036.24</v>
          </cell>
          <cell r="N1069" t="str">
            <v>OUI</v>
          </cell>
          <cell r="O1069" t="str">
            <v>Gambie</v>
          </cell>
          <cell r="P1069">
            <v>44800</v>
          </cell>
          <cell r="Q1069">
            <v>30600</v>
          </cell>
          <cell r="R1069">
            <v>9936</v>
          </cell>
          <cell r="S1069">
            <v>0</v>
          </cell>
          <cell r="T1069">
            <v>0</v>
          </cell>
          <cell r="U1069">
            <v>40536</v>
          </cell>
          <cell r="W1069">
            <v>128109.26792184723</v>
          </cell>
          <cell r="X1069">
            <v>37951.382978152753</v>
          </cell>
          <cell r="Y1069">
            <v>0</v>
          </cell>
          <cell r="Z1069">
            <v>0</v>
          </cell>
          <cell r="AA1069">
            <v>4.1865773830669033</v>
          </cell>
          <cell r="AB1069">
            <v>3.8195836330669035</v>
          </cell>
          <cell r="AE1069">
            <v>10448.615449999999</v>
          </cell>
          <cell r="AF1069">
            <v>32051.081999999999</v>
          </cell>
          <cell r="AG1069">
            <v>0.79068191237418584</v>
          </cell>
          <cell r="AH1069">
            <v>3.3958954706927176</v>
          </cell>
          <cell r="AI1069">
            <v>3.0289017206927178</v>
          </cell>
          <cell r="AL1069" t="str">
            <v>50% S -50% F</v>
          </cell>
          <cell r="AM1069" t="str">
            <v>30% S -70% F</v>
          </cell>
          <cell r="AN1069">
            <v>0</v>
          </cell>
          <cell r="AO1069">
            <v>0</v>
          </cell>
        </row>
        <row r="1070">
          <cell r="D1070" t="str">
            <v>FAE-22-00173</v>
          </cell>
          <cell r="E1070" t="str">
            <v>173</v>
          </cell>
          <cell r="F1070">
            <v>44796</v>
          </cell>
          <cell r="G1070">
            <v>2022</v>
          </cell>
          <cell r="H1070" t="str">
            <v>CE2001</v>
          </cell>
          <cell r="I1070" t="str">
            <v>STE DE COMMERCE INTERNATIONAL</v>
          </cell>
          <cell r="J1070" t="str">
            <v>TND</v>
          </cell>
          <cell r="K1070">
            <v>344400</v>
          </cell>
          <cell r="L1070">
            <v>1</v>
          </cell>
          <cell r="M1070">
            <v>344400</v>
          </cell>
          <cell r="N1070" t="str">
            <v>OUI</v>
          </cell>
          <cell r="O1070" t="str">
            <v>Madagascar</v>
          </cell>
          <cell r="P1070">
            <v>44802</v>
          </cell>
          <cell r="Q1070">
            <v>0</v>
          </cell>
          <cell r="R1070">
            <v>0</v>
          </cell>
          <cell r="S1070">
            <v>140000</v>
          </cell>
          <cell r="T1070">
            <v>0</v>
          </cell>
          <cell r="U1070">
            <v>140000</v>
          </cell>
          <cell r="W1070">
            <v>0</v>
          </cell>
          <cell r="X1070">
            <v>0</v>
          </cell>
          <cell r="Y1070">
            <v>344400</v>
          </cell>
          <cell r="Z1070">
            <v>0</v>
          </cell>
          <cell r="AC1070">
            <v>2.46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2.46</v>
          </cell>
          <cell r="AK1070">
            <v>0</v>
          </cell>
          <cell r="AL1070">
            <v>0</v>
          </cell>
          <cell r="AM1070">
            <v>0</v>
          </cell>
          <cell r="AN1070" t="str">
            <v>10% S -90% F</v>
          </cell>
          <cell r="AO1070">
            <v>0</v>
          </cell>
        </row>
        <row r="1071">
          <cell r="D1071" t="str">
            <v>FAE-22-00174</v>
          </cell>
          <cell r="E1071" t="str">
            <v>174</v>
          </cell>
          <cell r="F1071">
            <v>44796</v>
          </cell>
          <cell r="G1071">
            <v>2022</v>
          </cell>
          <cell r="H1071" t="str">
            <v>CE2001</v>
          </cell>
          <cell r="I1071" t="str">
            <v>STE DE COMMERCE INTERNATIONAL</v>
          </cell>
          <cell r="J1071" t="str">
            <v>TND</v>
          </cell>
          <cell r="K1071">
            <v>57788.75</v>
          </cell>
          <cell r="L1071">
            <v>1</v>
          </cell>
          <cell r="M1071">
            <v>57788.75</v>
          </cell>
          <cell r="N1071" t="str">
            <v>OUI</v>
          </cell>
          <cell r="O1071" t="str">
            <v>Gabon</v>
          </cell>
          <cell r="P1071">
            <v>44834</v>
          </cell>
          <cell r="Q1071">
            <v>20750</v>
          </cell>
          <cell r="R1071">
            <v>0</v>
          </cell>
          <cell r="S1071">
            <v>0</v>
          </cell>
          <cell r="T1071">
            <v>0</v>
          </cell>
          <cell r="U1071">
            <v>20750</v>
          </cell>
          <cell r="W1071">
            <v>57788.75</v>
          </cell>
          <cell r="X1071">
            <v>0</v>
          </cell>
          <cell r="Y1071">
            <v>0</v>
          </cell>
          <cell r="Z1071">
            <v>0</v>
          </cell>
          <cell r="AA1071">
            <v>2.7850000000000001</v>
          </cell>
          <cell r="AE1071">
            <v>0</v>
          </cell>
          <cell r="AF1071">
            <v>0</v>
          </cell>
          <cell r="AG1071">
            <v>0</v>
          </cell>
          <cell r="AH1071">
            <v>2.7850000000000001</v>
          </cell>
          <cell r="AI1071">
            <v>0</v>
          </cell>
          <cell r="AJ1071">
            <v>0</v>
          </cell>
          <cell r="AK1071">
            <v>0</v>
          </cell>
          <cell r="AL1071" t="str">
            <v>50% S -50% F</v>
          </cell>
          <cell r="AM1071">
            <v>0</v>
          </cell>
          <cell r="AN1071">
            <v>0</v>
          </cell>
          <cell r="AO1071">
            <v>0</v>
          </cell>
        </row>
        <row r="1072">
          <cell r="D1072" t="str">
            <v>FAE-22-00175</v>
          </cell>
          <cell r="E1072" t="str">
            <v>175</v>
          </cell>
          <cell r="F1072">
            <v>44796</v>
          </cell>
          <cell r="G1072">
            <v>2022</v>
          </cell>
          <cell r="H1072" t="str">
            <v>CE2270</v>
          </cell>
          <cell r="I1072" t="str">
            <v>EASY TRADE / GLOBAL GOODS CAPA</v>
          </cell>
          <cell r="J1072" t="str">
            <v>TND</v>
          </cell>
          <cell r="K1072">
            <v>288161.28000000003</v>
          </cell>
          <cell r="L1072">
            <v>1</v>
          </cell>
          <cell r="M1072">
            <v>288161.28000000003</v>
          </cell>
          <cell r="N1072" t="str">
            <v>OUI</v>
          </cell>
          <cell r="O1072" t="str">
            <v>Libye</v>
          </cell>
          <cell r="P1072">
            <v>44851</v>
          </cell>
          <cell r="Q1072">
            <v>0</v>
          </cell>
          <cell r="R1072">
            <v>120067</v>
          </cell>
          <cell r="S1072">
            <v>0</v>
          </cell>
          <cell r="T1072">
            <v>0</v>
          </cell>
          <cell r="U1072">
            <v>120067</v>
          </cell>
          <cell r="W1072">
            <v>0</v>
          </cell>
          <cell r="X1072">
            <v>288161.28000000003</v>
          </cell>
          <cell r="Y1072">
            <v>0</v>
          </cell>
          <cell r="Z1072">
            <v>0</v>
          </cell>
          <cell r="AA1072" t="e">
            <v>#DIV/0!</v>
          </cell>
          <cell r="AB1072">
            <v>2.4000039977679131</v>
          </cell>
          <cell r="AC1072" t="e">
            <v>#DIV/0!</v>
          </cell>
          <cell r="AD1072" t="e">
            <v>#DIV/0!</v>
          </cell>
          <cell r="AE1072">
            <v>0</v>
          </cell>
          <cell r="AF1072">
            <v>0</v>
          </cell>
          <cell r="AG1072">
            <v>0</v>
          </cell>
          <cell r="AH1072" t="e">
            <v>#DIV/0!</v>
          </cell>
          <cell r="AI1072">
            <v>2.4000039977679131</v>
          </cell>
          <cell r="AJ1072" t="e">
            <v>#DIV/0!</v>
          </cell>
          <cell r="AK1072" t="e">
            <v>#DIV/0!</v>
          </cell>
          <cell r="AL1072">
            <v>0</v>
          </cell>
          <cell r="AM1072" t="str">
            <v>10% S -90% F</v>
          </cell>
          <cell r="AN1072">
            <v>0</v>
          </cell>
          <cell r="AO1072">
            <v>0</v>
          </cell>
        </row>
        <row r="1073">
          <cell r="D1073" t="str">
            <v>FAE-22-00176</v>
          </cell>
          <cell r="E1073" t="str">
            <v>176</v>
          </cell>
          <cell r="F1073">
            <v>44796</v>
          </cell>
          <cell r="G1073">
            <v>2022</v>
          </cell>
          <cell r="H1073" t="str">
            <v>CE2123</v>
          </cell>
          <cell r="I1073" t="str">
            <v>STE AL MAJMOUA MOTTAHIDA</v>
          </cell>
          <cell r="J1073" t="str">
            <v>USD</v>
          </cell>
          <cell r="K1073">
            <v>128517.65775</v>
          </cell>
          <cell r="L1073">
            <v>3.19815</v>
          </cell>
          <cell r="M1073">
            <v>40185</v>
          </cell>
          <cell r="N1073" t="str">
            <v>OUI</v>
          </cell>
          <cell r="O1073" t="str">
            <v>Libye</v>
          </cell>
          <cell r="P1073">
            <v>44803</v>
          </cell>
          <cell r="Q1073">
            <v>0</v>
          </cell>
          <cell r="R1073">
            <v>0</v>
          </cell>
          <cell r="S1073">
            <v>0</v>
          </cell>
          <cell r="T1073">
            <v>27000</v>
          </cell>
          <cell r="U1073">
            <v>27000</v>
          </cell>
          <cell r="W1073">
            <v>0</v>
          </cell>
          <cell r="X1073">
            <v>0</v>
          </cell>
          <cell r="Y1073">
            <v>0</v>
          </cell>
          <cell r="Z1073">
            <v>128517.65775</v>
          </cell>
          <cell r="AD1073">
            <v>4.7599132500000003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4.7599132500000003</v>
          </cell>
          <cell r="AL1073">
            <v>0</v>
          </cell>
          <cell r="AM1073">
            <v>0</v>
          </cell>
          <cell r="AN1073">
            <v>0</v>
          </cell>
          <cell r="AO1073">
            <v>1</v>
          </cell>
        </row>
        <row r="1074">
          <cell r="D1074" t="str">
            <v>FAE-22-00177</v>
          </cell>
          <cell r="E1074" t="str">
            <v>177</v>
          </cell>
          <cell r="F1074">
            <v>44805</v>
          </cell>
          <cell r="G1074">
            <v>2022</v>
          </cell>
          <cell r="H1074" t="str">
            <v>CE2178</v>
          </cell>
          <cell r="I1074" t="str">
            <v>ARCADIA</v>
          </cell>
          <cell r="J1074" t="str">
            <v>TND</v>
          </cell>
          <cell r="K1074">
            <v>195365</v>
          </cell>
          <cell r="L1074">
            <v>1</v>
          </cell>
          <cell r="M1074">
            <v>195365</v>
          </cell>
          <cell r="N1074" t="str">
            <v>OUI</v>
          </cell>
          <cell r="O1074" t="str">
            <v>Belarus</v>
          </cell>
          <cell r="P1074">
            <v>44823</v>
          </cell>
          <cell r="Q1074">
            <v>41000</v>
          </cell>
          <cell r="R1074">
            <v>20500</v>
          </cell>
          <cell r="S1074">
            <v>0</v>
          </cell>
          <cell r="T1074">
            <v>0</v>
          </cell>
          <cell r="U1074">
            <v>61500</v>
          </cell>
          <cell r="W1074">
            <v>133865</v>
          </cell>
          <cell r="X1074">
            <v>61500</v>
          </cell>
          <cell r="Y1074">
            <v>0</v>
          </cell>
          <cell r="Z1074">
            <v>0</v>
          </cell>
          <cell r="AA1074">
            <v>3.2650000000000001</v>
          </cell>
          <cell r="AB1074">
            <v>3</v>
          </cell>
          <cell r="AE1074">
            <v>0</v>
          </cell>
          <cell r="AF1074">
            <v>0</v>
          </cell>
          <cell r="AG1074">
            <v>0</v>
          </cell>
          <cell r="AH1074">
            <v>3.2650000000000001</v>
          </cell>
          <cell r="AI1074">
            <v>3</v>
          </cell>
          <cell r="AJ1074">
            <v>0</v>
          </cell>
          <cell r="AK1074">
            <v>0</v>
          </cell>
          <cell r="AL1074">
            <v>1</v>
          </cell>
          <cell r="AM1074" t="str">
            <v>70%S-30%F</v>
          </cell>
          <cell r="AN1074">
            <v>0</v>
          </cell>
          <cell r="AO1074">
            <v>0</v>
          </cell>
        </row>
        <row r="1075">
          <cell r="D1075" t="str">
            <v>FAE-22-00178</v>
          </cell>
          <cell r="E1075" t="str">
            <v>178</v>
          </cell>
          <cell r="F1075">
            <v>44809</v>
          </cell>
          <cell r="G1075">
            <v>2022</v>
          </cell>
          <cell r="H1075" t="str">
            <v>CE2017</v>
          </cell>
          <cell r="I1075" t="str">
            <v>SAHEL INTERNATIONAL TRADE</v>
          </cell>
          <cell r="J1075" t="str">
            <v>TND</v>
          </cell>
          <cell r="K1075">
            <v>149742</v>
          </cell>
          <cell r="L1075">
            <v>1</v>
          </cell>
          <cell r="M1075">
            <v>149742</v>
          </cell>
          <cell r="N1075" t="str">
            <v>OUI</v>
          </cell>
          <cell r="O1075" t="str">
            <v>Burkina Faso</v>
          </cell>
          <cell r="P1075">
            <v>44816</v>
          </cell>
          <cell r="Q1075">
            <v>13440</v>
          </cell>
          <cell r="R1075">
            <v>41400</v>
          </cell>
          <cell r="S1075">
            <v>0</v>
          </cell>
          <cell r="T1075">
            <v>0</v>
          </cell>
          <cell r="U1075">
            <v>54840</v>
          </cell>
          <cell r="W1075">
            <v>37962</v>
          </cell>
          <cell r="X1075">
            <v>111780</v>
          </cell>
          <cell r="Y1075">
            <v>0</v>
          </cell>
          <cell r="Z1075">
            <v>0</v>
          </cell>
          <cell r="AA1075">
            <v>2.8245535714285714</v>
          </cell>
          <cell r="AB1075">
            <v>2.7</v>
          </cell>
          <cell r="AE1075">
            <v>0</v>
          </cell>
          <cell r="AF1075">
            <v>0</v>
          </cell>
          <cell r="AG1075">
            <v>0</v>
          </cell>
          <cell r="AH1075">
            <v>2.8245535714285714</v>
          </cell>
          <cell r="AI1075">
            <v>2.7</v>
          </cell>
          <cell r="AJ1075">
            <v>0</v>
          </cell>
          <cell r="AK1075">
            <v>0</v>
          </cell>
          <cell r="AL1075" t="str">
            <v>50% S -50% F</v>
          </cell>
          <cell r="AM1075" t="str">
            <v>30% S -70% F</v>
          </cell>
          <cell r="AN1075">
            <v>0</v>
          </cell>
          <cell r="AO1075">
            <v>0</v>
          </cell>
        </row>
        <row r="1076">
          <cell r="D1076" t="str">
            <v>FAE-22-00179</v>
          </cell>
          <cell r="E1076" t="str">
            <v>179</v>
          </cell>
          <cell r="F1076">
            <v>44812</v>
          </cell>
          <cell r="G1076">
            <v>2022</v>
          </cell>
          <cell r="H1076" t="str">
            <v>CE2178</v>
          </cell>
          <cell r="I1076" t="str">
            <v>ARCADIA</v>
          </cell>
          <cell r="J1076" t="str">
            <v>TND</v>
          </cell>
          <cell r="K1076">
            <v>64600</v>
          </cell>
          <cell r="L1076">
            <v>1</v>
          </cell>
          <cell r="M1076">
            <v>64600</v>
          </cell>
          <cell r="N1076" t="str">
            <v>OUI</v>
          </cell>
          <cell r="O1076" t="str">
            <v>Angleterre</v>
          </cell>
          <cell r="P1076">
            <v>44818</v>
          </cell>
          <cell r="Q1076">
            <v>0</v>
          </cell>
          <cell r="R1076">
            <v>20000</v>
          </cell>
          <cell r="S1076">
            <v>0</v>
          </cell>
          <cell r="T1076">
            <v>0</v>
          </cell>
          <cell r="U1076">
            <v>20000</v>
          </cell>
          <cell r="W1076">
            <v>0</v>
          </cell>
          <cell r="X1076">
            <v>64600</v>
          </cell>
          <cell r="Y1076">
            <v>0</v>
          </cell>
          <cell r="Z1076">
            <v>0</v>
          </cell>
          <cell r="AB1076">
            <v>3.23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3.23</v>
          </cell>
          <cell r="AJ1076">
            <v>0</v>
          </cell>
          <cell r="AK1076">
            <v>0</v>
          </cell>
          <cell r="AL1076">
            <v>0</v>
          </cell>
          <cell r="AM1076">
            <v>1</v>
          </cell>
          <cell r="AN1076">
            <v>0</v>
          </cell>
          <cell r="AO1076">
            <v>0</v>
          </cell>
        </row>
        <row r="1077">
          <cell r="D1077" t="str">
            <v>FAE-22-00180</v>
          </cell>
          <cell r="E1077" t="str">
            <v>180</v>
          </cell>
          <cell r="F1077">
            <v>44816</v>
          </cell>
          <cell r="G1077">
            <v>2022</v>
          </cell>
          <cell r="H1077" t="str">
            <v>CE2165</v>
          </cell>
          <cell r="I1077" t="str">
            <v>ANGSTREM TRADING</v>
          </cell>
          <cell r="J1077" t="str">
            <v>USD</v>
          </cell>
          <cell r="K1077">
            <v>71773.257249999995</v>
          </cell>
          <cell r="L1077">
            <v>3.2120500000000001</v>
          </cell>
          <cell r="M1077">
            <v>22345</v>
          </cell>
          <cell r="N1077" t="str">
            <v>OUI</v>
          </cell>
          <cell r="O1077" t="str">
            <v>Russie</v>
          </cell>
          <cell r="P1077">
            <v>44823</v>
          </cell>
          <cell r="Q1077">
            <v>20500</v>
          </cell>
          <cell r="R1077">
            <v>0</v>
          </cell>
          <cell r="S1077">
            <v>0</v>
          </cell>
          <cell r="T1077">
            <v>0</v>
          </cell>
          <cell r="U1077">
            <v>20500</v>
          </cell>
          <cell r="W1077">
            <v>71773.257249999995</v>
          </cell>
          <cell r="X1077">
            <v>0</v>
          </cell>
          <cell r="Y1077">
            <v>0</v>
          </cell>
          <cell r="Z1077">
            <v>0</v>
          </cell>
          <cell r="AA1077">
            <v>3.5011344999999996</v>
          </cell>
          <cell r="AB1077" t="e">
            <v>#DIV/0!</v>
          </cell>
          <cell r="AC1077" t="e">
            <v>#DIV/0!</v>
          </cell>
          <cell r="AD1077" t="e">
            <v>#DIV/0!</v>
          </cell>
          <cell r="AE1077">
            <v>0</v>
          </cell>
          <cell r="AF1077">
            <v>1571.7650000000001</v>
          </cell>
          <cell r="AG1077">
            <v>7.6671463414634156E-2</v>
          </cell>
          <cell r="AH1077">
            <v>3.4244630365853652</v>
          </cell>
          <cell r="AI1077" t="e">
            <v>#DIV/0!</v>
          </cell>
          <cell r="AJ1077" t="e">
            <v>#DIV/0!</v>
          </cell>
          <cell r="AK1077" t="e">
            <v>#DIV/0!</v>
          </cell>
          <cell r="AL1077">
            <v>1</v>
          </cell>
          <cell r="AM1077">
            <v>0</v>
          </cell>
          <cell r="AN1077">
            <v>0</v>
          </cell>
          <cell r="AO1077">
            <v>0</v>
          </cell>
        </row>
        <row r="1078">
          <cell r="D1078" t="str">
            <v>FAE-22-00181</v>
          </cell>
          <cell r="E1078" t="str">
            <v>181</v>
          </cell>
          <cell r="F1078">
            <v>44816</v>
          </cell>
          <cell r="G1078">
            <v>2022</v>
          </cell>
          <cell r="H1078" t="str">
            <v>CE2137</v>
          </cell>
          <cell r="I1078" t="str">
            <v>TUNISIAN AFRICAN BUSINESS</v>
          </cell>
          <cell r="J1078" t="str">
            <v>TND</v>
          </cell>
          <cell r="K1078">
            <v>879219.6</v>
          </cell>
          <cell r="L1078">
            <v>1</v>
          </cell>
          <cell r="M1078">
            <v>879219.6</v>
          </cell>
          <cell r="N1078" t="str">
            <v>OUI</v>
          </cell>
          <cell r="O1078" t="str">
            <v>Senegal</v>
          </cell>
          <cell r="P1078">
            <v>44827</v>
          </cell>
          <cell r="Q1078">
            <v>0</v>
          </cell>
          <cell r="R1078">
            <v>352128</v>
          </cell>
          <cell r="S1078">
            <v>0</v>
          </cell>
          <cell r="T1078">
            <v>0</v>
          </cell>
          <cell r="U1078">
            <v>352128</v>
          </cell>
          <cell r="W1078">
            <v>0</v>
          </cell>
          <cell r="X1078">
            <v>879219.6</v>
          </cell>
          <cell r="Y1078">
            <v>0</v>
          </cell>
          <cell r="Z1078">
            <v>0</v>
          </cell>
          <cell r="AB1078">
            <v>2.4968749999999997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2.4968749999999997</v>
          </cell>
          <cell r="AJ1078">
            <v>0</v>
          </cell>
          <cell r="AK1078">
            <v>0</v>
          </cell>
          <cell r="AL1078">
            <v>0</v>
          </cell>
          <cell r="AM1078" t="str">
            <v>10% S -90% F</v>
          </cell>
          <cell r="AN1078">
            <v>0</v>
          </cell>
          <cell r="AO1078">
            <v>0</v>
          </cell>
        </row>
        <row r="1079">
          <cell r="D1079" t="str">
            <v>FAE-22-00182</v>
          </cell>
          <cell r="E1079" t="str">
            <v>182</v>
          </cell>
          <cell r="F1079">
            <v>44816</v>
          </cell>
          <cell r="G1079">
            <v>2022</v>
          </cell>
          <cell r="H1079" t="str">
            <v>CE2137</v>
          </cell>
          <cell r="I1079" t="str">
            <v>TUNISIAN AFRICAN BUSINESS</v>
          </cell>
          <cell r="J1079" t="str">
            <v>TND</v>
          </cell>
          <cell r="K1079">
            <v>161280</v>
          </cell>
          <cell r="L1079">
            <v>1</v>
          </cell>
          <cell r="M1079">
            <v>161280</v>
          </cell>
          <cell r="N1079" t="str">
            <v>OUI</v>
          </cell>
          <cell r="O1079" t="str">
            <v>Burkina Faso</v>
          </cell>
          <cell r="P1079">
            <v>44824</v>
          </cell>
          <cell r="Q1079">
            <v>57600</v>
          </cell>
          <cell r="R1079">
            <v>0</v>
          </cell>
          <cell r="S1079">
            <v>0</v>
          </cell>
          <cell r="T1079">
            <v>0</v>
          </cell>
          <cell r="U1079">
            <v>57600</v>
          </cell>
          <cell r="W1079">
            <v>161280</v>
          </cell>
          <cell r="X1079">
            <v>0</v>
          </cell>
          <cell r="Y1079">
            <v>0</v>
          </cell>
          <cell r="Z1079">
            <v>0</v>
          </cell>
          <cell r="AA1079">
            <v>2.8</v>
          </cell>
          <cell r="AE1079">
            <v>0</v>
          </cell>
          <cell r="AF1079">
            <v>0</v>
          </cell>
          <cell r="AG1079">
            <v>0</v>
          </cell>
          <cell r="AH1079">
            <v>2.8</v>
          </cell>
          <cell r="AI1079">
            <v>0</v>
          </cell>
          <cell r="AJ1079">
            <v>0</v>
          </cell>
          <cell r="AK1079">
            <v>0</v>
          </cell>
          <cell r="AL1079" t="str">
            <v>50% S -50% F</v>
          </cell>
          <cell r="AM1079">
            <v>0</v>
          </cell>
          <cell r="AN1079">
            <v>0</v>
          </cell>
          <cell r="AO1079">
            <v>0</v>
          </cell>
        </row>
        <row r="1080">
          <cell r="D1080" t="str">
            <v>FAE-22-00183</v>
          </cell>
          <cell r="E1080" t="str">
            <v>183</v>
          </cell>
          <cell r="F1080">
            <v>44816</v>
          </cell>
          <cell r="G1080">
            <v>2022</v>
          </cell>
          <cell r="H1080" t="str">
            <v>CE2270</v>
          </cell>
          <cell r="I1080" t="str">
            <v>EASY TRADE / GLOBAL GOODS CAPA</v>
          </cell>
          <cell r="J1080" t="str">
            <v>TND</v>
          </cell>
          <cell r="K1080">
            <v>393000</v>
          </cell>
          <cell r="L1080">
            <v>1</v>
          </cell>
          <cell r="M1080">
            <v>393000</v>
          </cell>
          <cell r="N1080" t="str">
            <v>OUI</v>
          </cell>
          <cell r="O1080" t="str">
            <v>Libye</v>
          </cell>
          <cell r="P1080">
            <v>44834</v>
          </cell>
          <cell r="Q1080">
            <v>150000</v>
          </cell>
          <cell r="R1080">
            <v>0</v>
          </cell>
          <cell r="S1080">
            <v>0</v>
          </cell>
          <cell r="T1080">
            <v>0</v>
          </cell>
          <cell r="U1080">
            <v>150000</v>
          </cell>
          <cell r="W1080">
            <v>392999.99999999994</v>
          </cell>
          <cell r="X1080">
            <v>0</v>
          </cell>
          <cell r="Y1080">
            <v>0</v>
          </cell>
          <cell r="Z1080">
            <v>0</v>
          </cell>
          <cell r="AA1080">
            <v>2.6199999999999997</v>
          </cell>
          <cell r="AE1080">
            <v>0</v>
          </cell>
          <cell r="AF1080">
            <v>0</v>
          </cell>
          <cell r="AG1080">
            <v>0</v>
          </cell>
          <cell r="AH1080">
            <v>2.6199999999999997</v>
          </cell>
          <cell r="AI1080">
            <v>0</v>
          </cell>
          <cell r="AJ1080">
            <v>0</v>
          </cell>
          <cell r="AK1080">
            <v>0</v>
          </cell>
          <cell r="AL1080" t="str">
            <v>50% S -50% F</v>
          </cell>
          <cell r="AM1080">
            <v>0</v>
          </cell>
          <cell r="AN1080">
            <v>0</v>
          </cell>
          <cell r="AO1080">
            <v>0</v>
          </cell>
        </row>
        <row r="1081">
          <cell r="D1081" t="str">
            <v>FAE-22-00184</v>
          </cell>
          <cell r="E1081" t="str">
            <v>184</v>
          </cell>
          <cell r="F1081">
            <v>44819</v>
          </cell>
          <cell r="G1081">
            <v>2022</v>
          </cell>
          <cell r="H1081" t="str">
            <v>CE2165</v>
          </cell>
          <cell r="I1081" t="str">
            <v>ANGSTREM TRADING</v>
          </cell>
          <cell r="J1081" t="str">
            <v>USD</v>
          </cell>
          <cell r="K1081">
            <v>65069.321624999997</v>
          </cell>
          <cell r="L1081">
            <v>3.2224499999999998</v>
          </cell>
          <cell r="M1081">
            <v>20192.5</v>
          </cell>
          <cell r="N1081" t="str">
            <v>OUI</v>
          </cell>
          <cell r="O1081" t="str">
            <v>Russie</v>
          </cell>
          <cell r="P1081">
            <v>44827</v>
          </cell>
          <cell r="Q1081">
            <v>20500</v>
          </cell>
          <cell r="R1081">
            <v>0</v>
          </cell>
          <cell r="S1081">
            <v>0</v>
          </cell>
          <cell r="T1081">
            <v>0</v>
          </cell>
          <cell r="U1081">
            <v>20500</v>
          </cell>
          <cell r="W1081">
            <v>65069.321625000004</v>
          </cell>
          <cell r="X1081">
            <v>0</v>
          </cell>
          <cell r="Y1081">
            <v>0</v>
          </cell>
          <cell r="Z1081">
            <v>0</v>
          </cell>
          <cell r="AA1081">
            <v>3.17411325</v>
          </cell>
          <cell r="AB1081" t="e">
            <v>#DIV/0!</v>
          </cell>
          <cell r="AC1081" t="e">
            <v>#DIV/0!</v>
          </cell>
          <cell r="AD1081" t="e">
            <v>#DIV/0!</v>
          </cell>
          <cell r="AE1081">
            <v>0</v>
          </cell>
          <cell r="AF1081">
            <v>1500.3030000000001</v>
          </cell>
          <cell r="AG1081">
            <v>7.3185512195121954E-2</v>
          </cell>
          <cell r="AH1081">
            <v>3.1009277378048781</v>
          </cell>
          <cell r="AI1081" t="e">
            <v>#DIV/0!</v>
          </cell>
          <cell r="AJ1081" t="e">
            <v>#DIV/0!</v>
          </cell>
          <cell r="AK1081" t="e">
            <v>#DIV/0!</v>
          </cell>
          <cell r="AL1081">
            <v>1</v>
          </cell>
          <cell r="AM1081">
            <v>0</v>
          </cell>
          <cell r="AN1081">
            <v>0</v>
          </cell>
          <cell r="AO1081">
            <v>0</v>
          </cell>
        </row>
        <row r="1082">
          <cell r="D1082" t="str">
            <v>FAE-22-00185</v>
          </cell>
          <cell r="E1082" t="str">
            <v>185</v>
          </cell>
          <cell r="F1082">
            <v>44826</v>
          </cell>
          <cell r="G1082">
            <v>2022</v>
          </cell>
          <cell r="H1082" t="str">
            <v>CE2178</v>
          </cell>
          <cell r="I1082" t="str">
            <v>ARCADIA</v>
          </cell>
          <cell r="J1082" t="str">
            <v>TND</v>
          </cell>
          <cell r="K1082">
            <v>64600</v>
          </cell>
          <cell r="L1082">
            <v>1</v>
          </cell>
          <cell r="M1082">
            <v>64600</v>
          </cell>
          <cell r="N1082" t="str">
            <v>OUI</v>
          </cell>
          <cell r="O1082" t="str">
            <v>Angleterre</v>
          </cell>
          <cell r="P1082">
            <v>44832</v>
          </cell>
          <cell r="Q1082">
            <v>0</v>
          </cell>
          <cell r="R1082">
            <v>20000</v>
          </cell>
          <cell r="S1082">
            <v>0</v>
          </cell>
          <cell r="T1082">
            <v>0</v>
          </cell>
          <cell r="U1082">
            <v>20000</v>
          </cell>
          <cell r="W1082">
            <v>0</v>
          </cell>
          <cell r="X1082">
            <v>64600</v>
          </cell>
          <cell r="Y1082">
            <v>0</v>
          </cell>
          <cell r="Z1082">
            <v>0</v>
          </cell>
          <cell r="AB1082">
            <v>3.23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3.23</v>
          </cell>
          <cell r="AJ1082">
            <v>0</v>
          </cell>
          <cell r="AK1082">
            <v>0</v>
          </cell>
          <cell r="AL1082">
            <v>0</v>
          </cell>
          <cell r="AM1082">
            <v>1</v>
          </cell>
          <cell r="AN1082">
            <v>0</v>
          </cell>
          <cell r="AO1082">
            <v>0</v>
          </cell>
        </row>
        <row r="1083">
          <cell r="D1083" t="str">
            <v>FAE-22-00186</v>
          </cell>
          <cell r="E1083" t="str">
            <v>186</v>
          </cell>
          <cell r="F1083">
            <v>44826</v>
          </cell>
          <cell r="G1083">
            <v>2022</v>
          </cell>
          <cell r="H1083" t="str">
            <v>CE2270</v>
          </cell>
          <cell r="I1083" t="str">
            <v>EASY TRADE / GLOBAL GOODS CAPA</v>
          </cell>
          <cell r="J1083" t="str">
            <v>TND</v>
          </cell>
          <cell r="K1083">
            <v>76890</v>
          </cell>
          <cell r="L1083">
            <v>1</v>
          </cell>
          <cell r="M1083">
            <v>76890</v>
          </cell>
          <cell r="N1083" t="str">
            <v>OUI</v>
          </cell>
          <cell r="O1083" t="str">
            <v>Burkina Faso</v>
          </cell>
          <cell r="P1083">
            <v>44833</v>
          </cell>
          <cell r="Q1083">
            <v>27960</v>
          </cell>
          <cell r="R1083">
            <v>0</v>
          </cell>
          <cell r="S1083">
            <v>0</v>
          </cell>
          <cell r="T1083">
            <v>0</v>
          </cell>
          <cell r="U1083">
            <v>27960</v>
          </cell>
          <cell r="W1083">
            <v>76890</v>
          </cell>
          <cell r="X1083">
            <v>0</v>
          </cell>
          <cell r="Y1083">
            <v>0</v>
          </cell>
          <cell r="Z1083">
            <v>0</v>
          </cell>
          <cell r="AA1083">
            <v>2.75</v>
          </cell>
          <cell r="AE1083">
            <v>0</v>
          </cell>
          <cell r="AF1083">
            <v>0</v>
          </cell>
          <cell r="AG1083">
            <v>0</v>
          </cell>
          <cell r="AH1083">
            <v>2.75</v>
          </cell>
          <cell r="AI1083">
            <v>0</v>
          </cell>
          <cell r="AJ1083">
            <v>0</v>
          </cell>
          <cell r="AK1083">
            <v>0</v>
          </cell>
          <cell r="AL1083" t="str">
            <v>50% S -50% F</v>
          </cell>
          <cell r="AM1083">
            <v>0</v>
          </cell>
          <cell r="AN1083">
            <v>0</v>
          </cell>
          <cell r="AO1083">
            <v>0</v>
          </cell>
        </row>
        <row r="1084">
          <cell r="D1084" t="str">
            <v>FAE-22-00187</v>
          </cell>
          <cell r="E1084" t="str">
            <v>187</v>
          </cell>
          <cell r="F1084">
            <v>44826</v>
          </cell>
          <cell r="G1084">
            <v>2022</v>
          </cell>
          <cell r="H1084" t="str">
            <v>CE2123</v>
          </cell>
          <cell r="I1084" t="str">
            <v>STE AL MAJMOUA MOTTAHIDA</v>
          </cell>
          <cell r="J1084" t="str">
            <v>USD</v>
          </cell>
          <cell r="K1084">
            <v>895093.41599999997</v>
          </cell>
          <cell r="L1084">
            <v>3.2888500000000001</v>
          </cell>
          <cell r="M1084">
            <v>272160</v>
          </cell>
          <cell r="N1084" t="str">
            <v>OUI</v>
          </cell>
          <cell r="O1084" t="str">
            <v>Libye</v>
          </cell>
          <cell r="P1084">
            <v>44834</v>
          </cell>
          <cell r="Q1084">
            <v>10512</v>
          </cell>
          <cell r="R1084">
            <v>195226</v>
          </cell>
          <cell r="S1084">
            <v>96662</v>
          </cell>
          <cell r="T1084">
            <v>0</v>
          </cell>
          <cell r="U1084">
            <v>302400</v>
          </cell>
          <cell r="W1084">
            <v>31115.152079999996</v>
          </cell>
          <cell r="X1084">
            <v>577860.94310400006</v>
          </cell>
          <cell r="Y1084">
            <v>286117.32081599993</v>
          </cell>
          <cell r="Z1084">
            <v>0</v>
          </cell>
          <cell r="AA1084">
            <v>2.9599649999999995</v>
          </cell>
          <cell r="AB1084">
            <v>2.9599589353057487</v>
          </cell>
          <cell r="AC1084">
            <v>2.9599772487223515</v>
          </cell>
          <cell r="AE1084">
            <v>0</v>
          </cell>
          <cell r="AF1084">
            <v>0</v>
          </cell>
          <cell r="AG1084">
            <v>0</v>
          </cell>
          <cell r="AH1084">
            <v>2.9599649999999995</v>
          </cell>
          <cell r="AI1084">
            <v>2.9599589353057487</v>
          </cell>
          <cell r="AJ1084">
            <v>2.9599772487223515</v>
          </cell>
          <cell r="AK1084">
            <v>0</v>
          </cell>
          <cell r="AL1084" t="str">
            <v>50% S -50% F</v>
          </cell>
          <cell r="AM1084" t="str">
            <v>50% S -50% F</v>
          </cell>
          <cell r="AN1084" t="str">
            <v>50% S -50% F</v>
          </cell>
          <cell r="AO1084">
            <v>0</v>
          </cell>
        </row>
        <row r="1085">
          <cell r="D1085" t="str">
            <v>FAE-22-00188</v>
          </cell>
          <cell r="E1085" t="str">
            <v>188</v>
          </cell>
          <cell r="F1085">
            <v>44830</v>
          </cell>
          <cell r="G1085">
            <v>2022</v>
          </cell>
          <cell r="H1085" t="str">
            <v>CE2053</v>
          </cell>
          <cell r="I1085" t="str">
            <v>ETS KASSO IMPORT EXPORT</v>
          </cell>
          <cell r="J1085" t="str">
            <v>EUR</v>
          </cell>
          <cell r="K1085">
            <v>251789.39099999997</v>
          </cell>
          <cell r="L1085">
            <v>3.1719499999999998</v>
          </cell>
          <cell r="M1085">
            <v>79380</v>
          </cell>
          <cell r="N1085" t="str">
            <v>OUI</v>
          </cell>
          <cell r="O1085" t="str">
            <v>Niger</v>
          </cell>
          <cell r="P1085">
            <v>44832</v>
          </cell>
          <cell r="Q1085">
            <v>0</v>
          </cell>
          <cell r="R1085">
            <v>0</v>
          </cell>
          <cell r="S1085">
            <v>108000</v>
          </cell>
          <cell r="T1085">
            <v>0</v>
          </cell>
          <cell r="U1085">
            <v>108000</v>
          </cell>
          <cell r="W1085">
            <v>0</v>
          </cell>
          <cell r="X1085">
            <v>0</v>
          </cell>
          <cell r="Y1085">
            <v>251789.391</v>
          </cell>
          <cell r="Z1085">
            <v>0</v>
          </cell>
          <cell r="AC1085">
            <v>2.33138325</v>
          </cell>
          <cell r="AE1085">
            <v>11321.8462</v>
          </cell>
          <cell r="AF1085">
            <v>37201.432000000001</v>
          </cell>
          <cell r="AG1085">
            <v>0.34445770370370371</v>
          </cell>
          <cell r="AJ1085">
            <v>1.9869255462962963</v>
          </cell>
          <cell r="AL1085">
            <v>0</v>
          </cell>
          <cell r="AM1085">
            <v>0</v>
          </cell>
          <cell r="AN1085" t="str">
            <v>10% S -90% F</v>
          </cell>
          <cell r="AO1085">
            <v>0</v>
          </cell>
        </row>
        <row r="1086">
          <cell r="D1086" t="str">
            <v>FAE-22-00189</v>
          </cell>
          <cell r="E1086" t="str">
            <v>189</v>
          </cell>
          <cell r="F1086">
            <v>44830</v>
          </cell>
          <cell r="G1086">
            <v>2022</v>
          </cell>
          <cell r="H1086" t="str">
            <v>CE2053</v>
          </cell>
          <cell r="I1086" t="str">
            <v>ETS KASSO IMPORT EXPORT</v>
          </cell>
          <cell r="J1086" t="str">
            <v>EUR</v>
          </cell>
          <cell r="K1086">
            <v>250963.83900000001</v>
          </cell>
          <cell r="L1086">
            <v>3.1615500000000001</v>
          </cell>
          <cell r="M1086">
            <v>79380</v>
          </cell>
          <cell r="N1086" t="str">
            <v>OUI</v>
          </cell>
          <cell r="O1086" t="str">
            <v>Niger</v>
          </cell>
          <cell r="P1086">
            <v>44833</v>
          </cell>
          <cell r="Q1086">
            <v>0</v>
          </cell>
          <cell r="R1086">
            <v>0</v>
          </cell>
          <cell r="S1086">
            <v>108000</v>
          </cell>
          <cell r="T1086">
            <v>0</v>
          </cell>
          <cell r="U1086">
            <v>108000</v>
          </cell>
          <cell r="W1086">
            <v>0</v>
          </cell>
          <cell r="X1086">
            <v>0</v>
          </cell>
          <cell r="Y1086">
            <v>250963.83899999998</v>
          </cell>
          <cell r="Z1086">
            <v>0</v>
          </cell>
          <cell r="AC1086">
            <v>2.3237392499999996</v>
          </cell>
          <cell r="AE1086">
            <v>11321.8462</v>
          </cell>
          <cell r="AF1086">
            <v>37201.432000000001</v>
          </cell>
          <cell r="AG1086">
            <v>0.34445770370370371</v>
          </cell>
          <cell r="AJ1086">
            <v>1.9792815462962958</v>
          </cell>
          <cell r="AL1086">
            <v>0</v>
          </cell>
          <cell r="AM1086">
            <v>0</v>
          </cell>
          <cell r="AN1086" t="str">
            <v>10% S -90% F</v>
          </cell>
          <cell r="AO1086">
            <v>0</v>
          </cell>
        </row>
        <row r="1087">
          <cell r="D1087" t="str">
            <v>FAE-22-00190</v>
          </cell>
          <cell r="E1087" t="str">
            <v>190</v>
          </cell>
          <cell r="F1087">
            <v>44830</v>
          </cell>
          <cell r="G1087">
            <v>2022</v>
          </cell>
          <cell r="H1087" t="str">
            <v>CE2053</v>
          </cell>
          <cell r="I1087" t="str">
            <v>ETS KASSO IMPORT EXPORT</v>
          </cell>
          <cell r="J1087" t="str">
            <v>EUR</v>
          </cell>
          <cell r="K1087">
            <v>251682.228</v>
          </cell>
          <cell r="L1087">
            <v>3.1705999999999999</v>
          </cell>
          <cell r="M1087">
            <v>79380</v>
          </cell>
          <cell r="N1087" t="str">
            <v>OUI</v>
          </cell>
          <cell r="O1087" t="str">
            <v>Niger</v>
          </cell>
          <cell r="P1087">
            <v>44834</v>
          </cell>
          <cell r="Q1087">
            <v>0</v>
          </cell>
          <cell r="R1087">
            <v>0</v>
          </cell>
          <cell r="S1087">
            <v>108000</v>
          </cell>
          <cell r="T1087">
            <v>0</v>
          </cell>
          <cell r="U1087">
            <v>108000</v>
          </cell>
          <cell r="W1087">
            <v>0</v>
          </cell>
          <cell r="X1087">
            <v>0</v>
          </cell>
          <cell r="Y1087">
            <v>251682.228</v>
          </cell>
          <cell r="Z1087">
            <v>0</v>
          </cell>
          <cell r="AC1087">
            <v>2.3303910000000001</v>
          </cell>
          <cell r="AE1087">
            <v>11321.8462</v>
          </cell>
          <cell r="AF1087">
            <v>37201.432000000001</v>
          </cell>
          <cell r="AG1087">
            <v>0.34445770370370371</v>
          </cell>
          <cell r="AJ1087">
            <v>1.9859332962962963</v>
          </cell>
          <cell r="AL1087">
            <v>0</v>
          </cell>
          <cell r="AM1087">
            <v>0</v>
          </cell>
          <cell r="AN1087" t="str">
            <v>10% S -90% F</v>
          </cell>
          <cell r="AO1087">
            <v>0</v>
          </cell>
        </row>
        <row r="1088">
          <cell r="D1088" t="str">
            <v>FAE-22-00191</v>
          </cell>
          <cell r="E1088" t="str">
            <v>191</v>
          </cell>
          <cell r="F1088">
            <v>44830</v>
          </cell>
          <cell r="G1088">
            <v>2022</v>
          </cell>
          <cell r="H1088" t="str">
            <v>CE2228</v>
          </cell>
          <cell r="I1088" t="str">
            <v>GOLDEN PEARL</v>
          </cell>
          <cell r="J1088" t="str">
            <v>TND</v>
          </cell>
          <cell r="K1088">
            <v>170760.95999999999</v>
          </cell>
          <cell r="L1088">
            <v>1</v>
          </cell>
          <cell r="M1088">
            <v>170760.95999999999</v>
          </cell>
          <cell r="N1088" t="str">
            <v>OUI</v>
          </cell>
          <cell r="O1088" t="str">
            <v>Qatar</v>
          </cell>
          <cell r="P1088">
            <v>44838</v>
          </cell>
          <cell r="Q1088">
            <v>0</v>
          </cell>
          <cell r="R1088">
            <v>0</v>
          </cell>
          <cell r="S1088">
            <v>55987</v>
          </cell>
          <cell r="T1088">
            <v>0</v>
          </cell>
          <cell r="U1088">
            <v>55987</v>
          </cell>
          <cell r="W1088">
            <v>0</v>
          </cell>
          <cell r="X1088">
            <v>0</v>
          </cell>
          <cell r="Y1088">
            <v>170760.95999999999</v>
          </cell>
          <cell r="Z1088">
            <v>0</v>
          </cell>
          <cell r="AA1088" t="e">
            <v>#DIV/0!</v>
          </cell>
          <cell r="AB1088" t="e">
            <v>#DIV/0!</v>
          </cell>
          <cell r="AC1088">
            <v>3.0500108953864289</v>
          </cell>
          <cell r="AD1088" t="e">
            <v>#DIV/0!</v>
          </cell>
          <cell r="AE1088">
            <v>0</v>
          </cell>
          <cell r="AF1088">
            <v>0</v>
          </cell>
          <cell r="AG1088">
            <v>0</v>
          </cell>
          <cell r="AH1088" t="e">
            <v>#DIV/0!</v>
          </cell>
          <cell r="AI1088" t="e">
            <v>#DIV/0!</v>
          </cell>
          <cell r="AJ1088">
            <v>3.0500108953864289</v>
          </cell>
          <cell r="AK1088" t="e">
            <v>#DIV/0!</v>
          </cell>
          <cell r="AL1088">
            <v>0</v>
          </cell>
          <cell r="AM1088">
            <v>0</v>
          </cell>
          <cell r="AN1088">
            <v>1</v>
          </cell>
          <cell r="AO1088">
            <v>0</v>
          </cell>
        </row>
        <row r="1089">
          <cell r="D1089" t="str">
            <v>FAE-22-00192</v>
          </cell>
          <cell r="E1089" t="str">
            <v>192</v>
          </cell>
          <cell r="F1089">
            <v>44834</v>
          </cell>
          <cell r="G1089">
            <v>2022</v>
          </cell>
          <cell r="H1089" t="str">
            <v>CE2271</v>
          </cell>
          <cell r="I1089" t="str">
            <v>TEAM NEGOCE - YET GROUPE</v>
          </cell>
          <cell r="J1089" t="str">
            <v>TND</v>
          </cell>
          <cell r="K1089">
            <v>69248.600000000006</v>
          </cell>
          <cell r="L1089">
            <v>1</v>
          </cell>
          <cell r="M1089">
            <v>69248.600000000006</v>
          </cell>
          <cell r="N1089" t="str">
            <v>OUI</v>
          </cell>
          <cell r="O1089" t="str">
            <v>France</v>
          </cell>
          <cell r="P1089">
            <v>44879</v>
          </cell>
          <cell r="Q1089">
            <v>3840</v>
          </cell>
          <cell r="R1089">
            <v>7704</v>
          </cell>
          <cell r="S1089">
            <v>7500</v>
          </cell>
          <cell r="T1089">
            <v>1680</v>
          </cell>
          <cell r="U1089">
            <v>20724</v>
          </cell>
          <cell r="W1089">
            <v>12480</v>
          </cell>
          <cell r="X1089">
            <v>24267.599999999999</v>
          </cell>
          <cell r="Y1089">
            <v>23625</v>
          </cell>
          <cell r="Z1089">
            <v>8876</v>
          </cell>
          <cell r="AA1089">
            <v>3.25</v>
          </cell>
          <cell r="AB1089">
            <v>3.15</v>
          </cell>
          <cell r="AC1089">
            <v>3.15</v>
          </cell>
          <cell r="AD1089">
            <v>5.2833333333333332</v>
          </cell>
          <cell r="AE1089">
            <v>0</v>
          </cell>
          <cell r="AF1089">
            <v>0</v>
          </cell>
          <cell r="AG1089">
            <v>0</v>
          </cell>
          <cell r="AH1089">
            <v>3.25</v>
          </cell>
          <cell r="AI1089">
            <v>3.15</v>
          </cell>
          <cell r="AJ1089">
            <v>3.15</v>
          </cell>
          <cell r="AK1089">
            <v>5.2833333333333332</v>
          </cell>
          <cell r="AL1089">
            <v>1</v>
          </cell>
          <cell r="AM1089">
            <v>1</v>
          </cell>
          <cell r="AN1089">
            <v>1</v>
          </cell>
          <cell r="AO1089">
            <v>1</v>
          </cell>
        </row>
        <row r="1090">
          <cell r="D1090" t="str">
            <v>FAE-22-00193</v>
          </cell>
          <cell r="E1090" t="str">
            <v>193</v>
          </cell>
          <cell r="F1090">
            <v>44839</v>
          </cell>
          <cell r="G1090">
            <v>2022</v>
          </cell>
          <cell r="H1090" t="str">
            <v>CE2272</v>
          </cell>
          <cell r="I1090" t="str">
            <v>STE WAFA LIBYE</v>
          </cell>
          <cell r="J1090" t="str">
            <v>USD</v>
          </cell>
          <cell r="K1090">
            <v>110738.19934799999</v>
          </cell>
          <cell r="L1090">
            <v>3.2281499999999999</v>
          </cell>
          <cell r="M1090">
            <v>34303.919999999998</v>
          </cell>
          <cell r="N1090" t="str">
            <v>OUI</v>
          </cell>
          <cell r="O1090" t="str">
            <v>Libye</v>
          </cell>
          <cell r="P1090">
            <v>44839</v>
          </cell>
          <cell r="Q1090">
            <v>35004</v>
          </cell>
          <cell r="R1090">
            <v>0</v>
          </cell>
          <cell r="S1090">
            <v>0</v>
          </cell>
          <cell r="T1090">
            <v>0</v>
          </cell>
          <cell r="U1090">
            <v>35004</v>
          </cell>
          <cell r="W1090">
            <v>110738.19934800001</v>
          </cell>
          <cell r="X1090">
            <v>0</v>
          </cell>
          <cell r="Y1090">
            <v>0</v>
          </cell>
          <cell r="Z1090">
            <v>0</v>
          </cell>
          <cell r="AA1090">
            <v>3.1635870000000001</v>
          </cell>
          <cell r="AB1090" t="e">
            <v>#DIV/0!</v>
          </cell>
          <cell r="AC1090" t="e">
            <v>#DIV/0!</v>
          </cell>
          <cell r="AD1090" t="e">
            <v>#DIV/0!</v>
          </cell>
          <cell r="AE1090">
            <v>0</v>
          </cell>
          <cell r="AF1090">
            <v>0</v>
          </cell>
          <cell r="AG1090">
            <v>0</v>
          </cell>
          <cell r="AH1090">
            <v>3.1635870000000001</v>
          </cell>
          <cell r="AI1090" t="e">
            <v>#DIV/0!</v>
          </cell>
          <cell r="AJ1090" t="e">
            <v>#DIV/0!</v>
          </cell>
          <cell r="AK1090" t="e">
            <v>#DIV/0!</v>
          </cell>
          <cell r="AL1090" t="str">
            <v>50% S -50% F</v>
          </cell>
          <cell r="AM1090">
            <v>0</v>
          </cell>
          <cell r="AN1090">
            <v>0</v>
          </cell>
          <cell r="AO1090">
            <v>0</v>
          </cell>
        </row>
        <row r="1091">
          <cell r="D1091" t="str">
            <v>FAE-22-00194</v>
          </cell>
          <cell r="E1091" t="str">
            <v>194</v>
          </cell>
          <cell r="F1091">
            <v>44840</v>
          </cell>
          <cell r="G1091">
            <v>2022</v>
          </cell>
          <cell r="H1091" t="str">
            <v>CE2269</v>
          </cell>
          <cell r="I1091" t="str">
            <v>DEBENHAM</v>
          </cell>
          <cell r="J1091" t="str">
            <v>USD</v>
          </cell>
          <cell r="K1091">
            <v>218609.67256000001</v>
          </cell>
          <cell r="L1091">
            <v>3.2698</v>
          </cell>
          <cell r="M1091">
            <v>66857.2</v>
          </cell>
          <cell r="N1091" t="str">
            <v>OUI</v>
          </cell>
          <cell r="O1091" t="str">
            <v>Kenya</v>
          </cell>
          <cell r="P1091">
            <v>44847</v>
          </cell>
          <cell r="Q1091">
            <v>0</v>
          </cell>
          <cell r="R1091">
            <v>63360</v>
          </cell>
          <cell r="S1091">
            <v>0</v>
          </cell>
          <cell r="T1091">
            <v>0</v>
          </cell>
          <cell r="U1091">
            <v>63360</v>
          </cell>
          <cell r="W1091">
            <v>0</v>
          </cell>
          <cell r="X1091">
            <v>199147.82296000002</v>
          </cell>
          <cell r="Y1091">
            <v>0</v>
          </cell>
          <cell r="Z1091">
            <v>19461.849600000005</v>
          </cell>
          <cell r="AA1091" t="e">
            <v>#DIV/0!</v>
          </cell>
          <cell r="AB1091">
            <v>3.1431158926767679</v>
          </cell>
          <cell r="AC1091" t="e">
            <v>#DIV/0!</v>
          </cell>
          <cell r="AD1091" t="e">
            <v>#DIV/0!</v>
          </cell>
          <cell r="AE1091">
            <v>14434.664999999999</v>
          </cell>
          <cell r="AF1091">
            <v>46203</v>
          </cell>
          <cell r="AG1091">
            <v>0.72921401515151518</v>
          </cell>
          <cell r="AH1091" t="e">
            <v>#DIV/0!</v>
          </cell>
          <cell r="AI1091">
            <v>2.4139018775252525</v>
          </cell>
          <cell r="AJ1091" t="e">
            <v>#DIV/0!</v>
          </cell>
          <cell r="AK1091" t="e">
            <v>#DIV/0!</v>
          </cell>
          <cell r="AL1091">
            <v>0</v>
          </cell>
          <cell r="AM1091" t="str">
            <v>20% S -80% F</v>
          </cell>
          <cell r="AN1091">
            <v>0</v>
          </cell>
          <cell r="AO1091">
            <v>0</v>
          </cell>
        </row>
        <row r="1092">
          <cell r="D1092" t="str">
            <v>FAE-22-00195</v>
          </cell>
          <cell r="E1092" t="str">
            <v>195</v>
          </cell>
          <cell r="F1092">
            <v>44841</v>
          </cell>
          <cell r="G1092">
            <v>2022</v>
          </cell>
          <cell r="H1092" t="str">
            <v>CE2137</v>
          </cell>
          <cell r="I1092" t="str">
            <v>TUNISIAN AFRICAN BUSINESS</v>
          </cell>
          <cell r="J1092" t="str">
            <v>TND</v>
          </cell>
          <cell r="K1092">
            <v>708657.6</v>
          </cell>
          <cell r="L1092">
            <v>1</v>
          </cell>
          <cell r="M1092">
            <v>708657.6</v>
          </cell>
          <cell r="N1092" t="str">
            <v>OUI</v>
          </cell>
          <cell r="O1092" t="str">
            <v>Senegal</v>
          </cell>
          <cell r="P1092">
            <v>44847</v>
          </cell>
          <cell r="Q1092">
            <v>0</v>
          </cell>
          <cell r="R1092">
            <v>308112</v>
          </cell>
          <cell r="S1092">
            <v>0</v>
          </cell>
          <cell r="T1092">
            <v>0</v>
          </cell>
          <cell r="U1092">
            <v>308112</v>
          </cell>
          <cell r="W1092">
            <v>0</v>
          </cell>
          <cell r="X1092">
            <v>708657.6</v>
          </cell>
          <cell r="Y1092">
            <v>0</v>
          </cell>
          <cell r="Z1092">
            <v>0</v>
          </cell>
          <cell r="AA1092" t="e">
            <v>#DIV/0!</v>
          </cell>
          <cell r="AB1092">
            <v>2.2999999999999998</v>
          </cell>
          <cell r="AC1092" t="e">
            <v>#DIV/0!</v>
          </cell>
          <cell r="AD1092" t="e">
            <v>#DIV/0!</v>
          </cell>
          <cell r="AE1092">
            <v>0</v>
          </cell>
          <cell r="AF1092">
            <v>0</v>
          </cell>
          <cell r="AG1092">
            <v>0</v>
          </cell>
          <cell r="AH1092" t="e">
            <v>#DIV/0!</v>
          </cell>
          <cell r="AI1092">
            <v>2.2999999999999998</v>
          </cell>
          <cell r="AJ1092" t="e">
            <v>#DIV/0!</v>
          </cell>
          <cell r="AK1092" t="e">
            <v>#DIV/0!</v>
          </cell>
          <cell r="AL1092">
            <v>0</v>
          </cell>
          <cell r="AM1092" t="str">
            <v>10% S -90% F</v>
          </cell>
          <cell r="AN1092">
            <v>0</v>
          </cell>
          <cell r="AO1092">
            <v>0</v>
          </cell>
        </row>
        <row r="1093">
          <cell r="D1093" t="str">
            <v>FAE-22-00196</v>
          </cell>
          <cell r="E1093" t="str">
            <v>196</v>
          </cell>
          <cell r="F1093">
            <v>44844</v>
          </cell>
          <cell r="G1093">
            <v>2022</v>
          </cell>
          <cell r="H1093" t="str">
            <v>CE2137</v>
          </cell>
          <cell r="I1093" t="str">
            <v>TUNISIAN AFRICAN BUSINESS</v>
          </cell>
          <cell r="J1093" t="str">
            <v>TND</v>
          </cell>
          <cell r="K1093">
            <v>464622</v>
          </cell>
          <cell r="L1093">
            <v>1</v>
          </cell>
          <cell r="M1093">
            <v>464622</v>
          </cell>
          <cell r="N1093" t="str">
            <v>OUI</v>
          </cell>
          <cell r="O1093" t="str">
            <v>Sierra Leone</v>
          </cell>
          <cell r="P1093">
            <v>44867</v>
          </cell>
          <cell r="Q1093">
            <v>174840</v>
          </cell>
          <cell r="R1093">
            <v>0</v>
          </cell>
          <cell r="S1093">
            <v>0</v>
          </cell>
          <cell r="T1093">
            <v>0</v>
          </cell>
          <cell r="U1093">
            <v>174840</v>
          </cell>
          <cell r="W1093">
            <v>464622</v>
          </cell>
          <cell r="X1093">
            <v>0</v>
          </cell>
          <cell r="Y1093">
            <v>0</v>
          </cell>
          <cell r="Z1093">
            <v>0</v>
          </cell>
          <cell r="AA1093">
            <v>2.6574124914207276</v>
          </cell>
          <cell r="AB1093" t="e">
            <v>#DIV/0!</v>
          </cell>
          <cell r="AC1093" t="e">
            <v>#DIV/0!</v>
          </cell>
          <cell r="AD1093" t="e">
            <v>#DIV/0!</v>
          </cell>
          <cell r="AE1093">
            <v>0</v>
          </cell>
          <cell r="AF1093">
            <v>0</v>
          </cell>
          <cell r="AG1093">
            <v>0</v>
          </cell>
          <cell r="AH1093">
            <v>2.6574124914207276</v>
          </cell>
          <cell r="AI1093" t="e">
            <v>#DIV/0!</v>
          </cell>
          <cell r="AJ1093" t="e">
            <v>#DIV/0!</v>
          </cell>
          <cell r="AK1093" t="e">
            <v>#DIV/0!</v>
          </cell>
          <cell r="AL1093" t="str">
            <v>50% S -50% F</v>
          </cell>
          <cell r="AM1093">
            <v>0</v>
          </cell>
          <cell r="AN1093">
            <v>0</v>
          </cell>
          <cell r="AO1093">
            <v>0</v>
          </cell>
        </row>
        <row r="1094">
          <cell r="D1094" t="str">
            <v>FAE-22-00197</v>
          </cell>
          <cell r="E1094" t="str">
            <v>197</v>
          </cell>
          <cell r="F1094">
            <v>44844</v>
          </cell>
          <cell r="G1094">
            <v>2022</v>
          </cell>
          <cell r="H1094" t="str">
            <v>CE2001</v>
          </cell>
          <cell r="I1094" t="str">
            <v>STE DE COMMERCE INTERNATIONAL</v>
          </cell>
          <cell r="J1094" t="str">
            <v>TND</v>
          </cell>
          <cell r="K1094">
            <v>51840</v>
          </cell>
          <cell r="L1094">
            <v>1</v>
          </cell>
          <cell r="M1094">
            <v>51840</v>
          </cell>
          <cell r="N1094" t="str">
            <v>OUI</v>
          </cell>
          <cell r="O1094" t="str">
            <v>Liberia</v>
          </cell>
          <cell r="P1094">
            <v>44853</v>
          </cell>
          <cell r="Q1094">
            <v>19200</v>
          </cell>
          <cell r="R1094">
            <v>0</v>
          </cell>
          <cell r="S1094">
            <v>0</v>
          </cell>
          <cell r="T1094">
            <v>0</v>
          </cell>
          <cell r="U1094">
            <v>19200</v>
          </cell>
          <cell r="W1094">
            <v>51840</v>
          </cell>
          <cell r="X1094">
            <v>0</v>
          </cell>
          <cell r="Y1094">
            <v>0</v>
          </cell>
          <cell r="Z1094">
            <v>0</v>
          </cell>
          <cell r="AA1094">
            <v>2.7</v>
          </cell>
          <cell r="AB1094" t="e">
            <v>#DIV/0!</v>
          </cell>
          <cell r="AC1094" t="e">
            <v>#DIV/0!</v>
          </cell>
          <cell r="AD1094" t="e">
            <v>#DIV/0!</v>
          </cell>
          <cell r="AE1094">
            <v>0</v>
          </cell>
          <cell r="AF1094">
            <v>0</v>
          </cell>
          <cell r="AG1094">
            <v>0</v>
          </cell>
          <cell r="AH1094">
            <v>2.7</v>
          </cell>
          <cell r="AI1094" t="e">
            <v>#DIV/0!</v>
          </cell>
          <cell r="AJ1094" t="e">
            <v>#DIV/0!</v>
          </cell>
          <cell r="AK1094" t="e">
            <v>#DIV/0!</v>
          </cell>
          <cell r="AL1094" t="str">
            <v>50% S -50% F</v>
          </cell>
          <cell r="AM1094">
            <v>0</v>
          </cell>
          <cell r="AN1094">
            <v>0</v>
          </cell>
          <cell r="AO1094">
            <v>0</v>
          </cell>
        </row>
        <row r="1095">
          <cell r="D1095" t="str">
            <v>FAE-22-00198</v>
          </cell>
          <cell r="E1095" t="str">
            <v>198</v>
          </cell>
          <cell r="F1095">
            <v>44845</v>
          </cell>
          <cell r="G1095">
            <v>2022</v>
          </cell>
          <cell r="H1095" t="str">
            <v>CE2017</v>
          </cell>
          <cell r="I1095" t="str">
            <v>SAHEL INTERNATIONAL TRADE</v>
          </cell>
          <cell r="J1095" t="str">
            <v>TND</v>
          </cell>
          <cell r="K1095">
            <v>57672</v>
          </cell>
          <cell r="L1095">
            <v>1</v>
          </cell>
          <cell r="M1095">
            <v>57672</v>
          </cell>
          <cell r="N1095" t="str">
            <v>OUI</v>
          </cell>
          <cell r="O1095" t="str">
            <v>Togo</v>
          </cell>
          <cell r="P1095">
            <v>44851</v>
          </cell>
          <cell r="Q1095">
            <v>21600</v>
          </cell>
          <cell r="R1095">
            <v>0</v>
          </cell>
          <cell r="S1095">
            <v>0</v>
          </cell>
          <cell r="T1095">
            <v>0</v>
          </cell>
          <cell r="U1095">
            <v>21600</v>
          </cell>
          <cell r="W1095">
            <v>57672</v>
          </cell>
          <cell r="X1095">
            <v>0</v>
          </cell>
          <cell r="Y1095">
            <v>0</v>
          </cell>
          <cell r="Z1095">
            <v>0</v>
          </cell>
          <cell r="AA1095">
            <v>2.67</v>
          </cell>
          <cell r="AB1095" t="e">
            <v>#DIV/0!</v>
          </cell>
          <cell r="AC1095" t="e">
            <v>#DIV/0!</v>
          </cell>
          <cell r="AD1095" t="e">
            <v>#DIV/0!</v>
          </cell>
          <cell r="AE1095">
            <v>0</v>
          </cell>
          <cell r="AF1095">
            <v>0</v>
          </cell>
          <cell r="AG1095">
            <v>0</v>
          </cell>
          <cell r="AH1095">
            <v>2.67</v>
          </cell>
          <cell r="AI1095" t="e">
            <v>#DIV/0!</v>
          </cell>
          <cell r="AJ1095" t="e">
            <v>#DIV/0!</v>
          </cell>
          <cell r="AK1095" t="e">
            <v>#DIV/0!</v>
          </cell>
          <cell r="AL1095" t="str">
            <v>50% S -50% F</v>
          </cell>
          <cell r="AM1095">
            <v>0</v>
          </cell>
          <cell r="AN1095">
            <v>0</v>
          </cell>
          <cell r="AO1095">
            <v>0</v>
          </cell>
        </row>
        <row r="1096">
          <cell r="D1096" t="str">
            <v>FAE-22-00199</v>
          </cell>
          <cell r="E1096" t="str">
            <v>199</v>
          </cell>
          <cell r="F1096">
            <v>44845</v>
          </cell>
          <cell r="G1096">
            <v>2022</v>
          </cell>
          <cell r="H1096" t="str">
            <v>CE2165</v>
          </cell>
          <cell r="I1096" t="str">
            <v>ANGSTREM TRADING</v>
          </cell>
          <cell r="J1096" t="str">
            <v>USD</v>
          </cell>
          <cell r="K1096">
            <v>62357.983349999995</v>
          </cell>
          <cell r="L1096">
            <v>3.2610000000000001</v>
          </cell>
          <cell r="M1096">
            <v>19122.349999999999</v>
          </cell>
          <cell r="N1096" t="str">
            <v>OUI</v>
          </cell>
          <cell r="O1096" t="str">
            <v>Russie</v>
          </cell>
          <cell r="P1096">
            <v>44853</v>
          </cell>
          <cell r="Q1096">
            <v>20150</v>
          </cell>
          <cell r="R1096">
            <v>0</v>
          </cell>
          <cell r="S1096">
            <v>0</v>
          </cell>
          <cell r="T1096">
            <v>0</v>
          </cell>
          <cell r="U1096">
            <v>20150</v>
          </cell>
          <cell r="W1096">
            <v>62357.983350000002</v>
          </cell>
          <cell r="X1096">
            <v>0</v>
          </cell>
          <cell r="Y1096">
            <v>0</v>
          </cell>
          <cell r="Z1096">
            <v>0</v>
          </cell>
          <cell r="AA1096">
            <v>3.0946890000000002</v>
          </cell>
          <cell r="AB1096" t="e">
            <v>#DIV/0!</v>
          </cell>
          <cell r="AC1096" t="e">
            <v>#DIV/0!</v>
          </cell>
          <cell r="AD1096" t="e">
            <v>#DIV/0!</v>
          </cell>
          <cell r="AE1096">
            <v>0</v>
          </cell>
          <cell r="AF1096">
            <v>1550.3030000000001</v>
          </cell>
          <cell r="AG1096">
            <v>7.69381141439206E-2</v>
          </cell>
          <cell r="AH1096">
            <v>3.0177508858560795</v>
          </cell>
          <cell r="AI1096" t="e">
            <v>#DIV/0!</v>
          </cell>
          <cell r="AJ1096" t="e">
            <v>#DIV/0!</v>
          </cell>
          <cell r="AK1096" t="e">
            <v>#DIV/0!</v>
          </cell>
          <cell r="AL1096">
            <v>1</v>
          </cell>
          <cell r="AM1096">
            <v>0</v>
          </cell>
          <cell r="AN1096">
            <v>0</v>
          </cell>
          <cell r="AO1096">
            <v>0</v>
          </cell>
        </row>
        <row r="1097">
          <cell r="D1097" t="str">
            <v>FAE-22-00200</v>
          </cell>
          <cell r="E1097" t="str">
            <v>200</v>
          </cell>
          <cell r="F1097">
            <v>44845</v>
          </cell>
          <cell r="G1097">
            <v>2022</v>
          </cell>
          <cell r="H1097" t="str">
            <v>CE2222</v>
          </cell>
          <cell r="I1097" t="str">
            <v>ABOURA FOODS</v>
          </cell>
          <cell r="J1097" t="str">
            <v>USD</v>
          </cell>
          <cell r="K1097">
            <v>42005.331620000004</v>
          </cell>
          <cell r="L1097">
            <v>3.2606000000000002</v>
          </cell>
          <cell r="M1097">
            <v>12882.7</v>
          </cell>
          <cell r="N1097" t="str">
            <v>OUI</v>
          </cell>
          <cell r="O1097" t="str">
            <v>Jordanie</v>
          </cell>
          <cell r="P1097">
            <v>44859</v>
          </cell>
          <cell r="Q1097">
            <v>0</v>
          </cell>
          <cell r="R1097">
            <v>6540</v>
          </cell>
          <cell r="S1097">
            <v>2400</v>
          </cell>
          <cell r="T1097">
            <v>500</v>
          </cell>
          <cell r="U1097">
            <v>9440</v>
          </cell>
          <cell r="W1097">
            <v>0</v>
          </cell>
          <cell r="X1097">
            <v>27170.955597966102</v>
          </cell>
          <cell r="Y1097">
            <v>10394.57174237288</v>
          </cell>
          <cell r="Z1097">
            <v>4439.8042796610171</v>
          </cell>
          <cell r="AA1097" t="e">
            <v>#DIV/0!</v>
          </cell>
          <cell r="AB1097">
            <v>4.1545803666614836</v>
          </cell>
          <cell r="AC1097">
            <v>4.3310715593220337</v>
          </cell>
          <cell r="AD1097">
            <v>8.8796085593220333</v>
          </cell>
          <cell r="AE1097">
            <v>1831.4835</v>
          </cell>
          <cell r="AF1097">
            <v>6636.08</v>
          </cell>
          <cell r="AG1097">
            <v>0.70297457627118642</v>
          </cell>
          <cell r="AH1097" t="e">
            <v>#DIV/0!</v>
          </cell>
          <cell r="AI1097">
            <v>3.451605790390297</v>
          </cell>
          <cell r="AJ1097">
            <v>3.6280969830508472</v>
          </cell>
          <cell r="AK1097">
            <v>8.1766339830508468</v>
          </cell>
          <cell r="AL1097">
            <v>0</v>
          </cell>
          <cell r="AM1097">
            <v>1</v>
          </cell>
          <cell r="AN1097">
            <v>1</v>
          </cell>
          <cell r="AO1097">
            <v>1</v>
          </cell>
        </row>
        <row r="1098">
          <cell r="D1098" t="str">
            <v>FAE-22-00201</v>
          </cell>
          <cell r="E1098" t="str">
            <v>201</v>
          </cell>
          <cell r="F1098">
            <v>44846</v>
          </cell>
          <cell r="G1098">
            <v>2022</v>
          </cell>
          <cell r="H1098" t="str">
            <v>CE2228</v>
          </cell>
          <cell r="I1098" t="str">
            <v>GOLDEN PEARL</v>
          </cell>
          <cell r="J1098" t="str">
            <v>TND</v>
          </cell>
          <cell r="K1098">
            <v>129600</v>
          </cell>
          <cell r="L1098">
            <v>1</v>
          </cell>
          <cell r="M1098">
            <v>129600</v>
          </cell>
          <cell r="N1098" t="str">
            <v>OUI</v>
          </cell>
          <cell r="O1098" t="str">
            <v>Qatar</v>
          </cell>
          <cell r="P1098">
            <v>44858</v>
          </cell>
          <cell r="Q1098">
            <v>38400</v>
          </cell>
          <cell r="R1098">
            <v>0</v>
          </cell>
          <cell r="S1098">
            <v>0</v>
          </cell>
          <cell r="T1098">
            <v>0</v>
          </cell>
          <cell r="U1098">
            <v>38400</v>
          </cell>
          <cell r="W1098">
            <v>129600</v>
          </cell>
          <cell r="X1098">
            <v>0</v>
          </cell>
          <cell r="Y1098">
            <v>0</v>
          </cell>
          <cell r="Z1098">
            <v>0</v>
          </cell>
          <cell r="AA1098">
            <v>3.375</v>
          </cell>
          <cell r="AB1098" t="e">
            <v>#DIV/0!</v>
          </cell>
          <cell r="AC1098" t="e">
            <v>#DIV/0!</v>
          </cell>
          <cell r="AD1098" t="e">
            <v>#DIV/0!</v>
          </cell>
          <cell r="AE1098">
            <v>0</v>
          </cell>
          <cell r="AF1098">
            <v>0</v>
          </cell>
          <cell r="AG1098">
            <v>0</v>
          </cell>
          <cell r="AH1098">
            <v>3.375</v>
          </cell>
          <cell r="AI1098" t="e">
            <v>#DIV/0!</v>
          </cell>
          <cell r="AJ1098" t="e">
            <v>#DIV/0!</v>
          </cell>
          <cell r="AK1098" t="e">
            <v>#DIV/0!</v>
          </cell>
          <cell r="AL1098">
            <v>1</v>
          </cell>
          <cell r="AM1098">
            <v>0</v>
          </cell>
          <cell r="AN1098">
            <v>0</v>
          </cell>
          <cell r="AO1098">
            <v>0</v>
          </cell>
        </row>
        <row r="1099">
          <cell r="D1099" t="str">
            <v>FAE-22-00202</v>
          </cell>
          <cell r="E1099" t="str">
            <v>202</v>
          </cell>
          <cell r="F1099">
            <v>44847</v>
          </cell>
          <cell r="G1099">
            <v>2022</v>
          </cell>
          <cell r="H1099" t="str">
            <v>CE2017</v>
          </cell>
          <cell r="I1099" t="str">
            <v>SAHEL INTERNATIONAL TRADE</v>
          </cell>
          <cell r="J1099" t="str">
            <v>TND</v>
          </cell>
          <cell r="K1099">
            <v>224808</v>
          </cell>
          <cell r="L1099">
            <v>1</v>
          </cell>
          <cell r="M1099">
            <v>224808</v>
          </cell>
          <cell r="N1099" t="str">
            <v>OUI</v>
          </cell>
          <cell r="O1099" t="str">
            <v>Burkina Faso</v>
          </cell>
          <cell r="P1099">
            <v>44858</v>
          </cell>
          <cell r="Q1099">
            <v>52200</v>
          </cell>
          <cell r="R1099">
            <v>32400</v>
          </cell>
          <cell r="S1099">
            <v>0</v>
          </cell>
          <cell r="T1099">
            <v>0</v>
          </cell>
          <cell r="U1099">
            <v>84600</v>
          </cell>
          <cell r="W1099">
            <v>141216</v>
          </cell>
          <cell r="X1099">
            <v>83592</v>
          </cell>
          <cell r="Y1099">
            <v>0</v>
          </cell>
          <cell r="Z1099">
            <v>0</v>
          </cell>
          <cell r="AA1099">
            <v>2.7052873563218389</v>
          </cell>
          <cell r="AB1099">
            <v>2.58</v>
          </cell>
          <cell r="AC1099" t="e">
            <v>#DIV/0!</v>
          </cell>
          <cell r="AD1099" t="e">
            <v>#DIV/0!</v>
          </cell>
          <cell r="AE1099">
            <v>0</v>
          </cell>
          <cell r="AF1099">
            <v>0</v>
          </cell>
          <cell r="AG1099">
            <v>0</v>
          </cell>
          <cell r="AH1099">
            <v>2.7052873563218389</v>
          </cell>
          <cell r="AI1099">
            <v>2.58</v>
          </cell>
          <cell r="AJ1099" t="e">
            <v>#DIV/0!</v>
          </cell>
          <cell r="AK1099" t="e">
            <v>#DIV/0!</v>
          </cell>
          <cell r="AL1099" t="str">
            <v>50% S -50% F</v>
          </cell>
          <cell r="AM1099" t="str">
            <v>30% S -70% F</v>
          </cell>
          <cell r="AN1099">
            <v>0</v>
          </cell>
          <cell r="AO1099">
            <v>0</v>
          </cell>
        </row>
        <row r="1100">
          <cell r="D1100" t="str">
            <v>FAE-22-00203</v>
          </cell>
          <cell r="E1100" t="str">
            <v>203</v>
          </cell>
          <cell r="F1100">
            <v>44847</v>
          </cell>
          <cell r="G1100">
            <v>2022</v>
          </cell>
          <cell r="H1100" t="str">
            <v>CE2137</v>
          </cell>
          <cell r="I1100" t="str">
            <v>TUNISIAN AFRICAN BUSINESS</v>
          </cell>
          <cell r="J1100" t="str">
            <v>TND</v>
          </cell>
          <cell r="K1100">
            <v>236727.6</v>
          </cell>
          <cell r="L1100">
            <v>1</v>
          </cell>
          <cell r="M1100">
            <v>236727.6</v>
          </cell>
          <cell r="N1100" t="str">
            <v>OUI</v>
          </cell>
          <cell r="O1100" t="str">
            <v>Sierra Leone</v>
          </cell>
          <cell r="P1100">
            <v>44863</v>
          </cell>
          <cell r="Q1100">
            <v>66024</v>
          </cell>
          <cell r="R1100">
            <v>22800</v>
          </cell>
          <cell r="S1100">
            <v>1200</v>
          </cell>
          <cell r="T1100">
            <v>0</v>
          </cell>
          <cell r="U1100">
            <v>90024</v>
          </cell>
          <cell r="W1100">
            <v>174963.6</v>
          </cell>
          <cell r="X1100">
            <v>58824</v>
          </cell>
          <cell r="Y1100">
            <v>2940</v>
          </cell>
          <cell r="Z1100">
            <v>0</v>
          </cell>
          <cell r="AA1100">
            <v>2.65</v>
          </cell>
          <cell r="AB1100">
            <v>2.58</v>
          </cell>
          <cell r="AC1100">
            <v>2.4500000000000002</v>
          </cell>
          <cell r="AD1100" t="e">
            <v>#DIV/0!</v>
          </cell>
          <cell r="AE1100">
            <v>0</v>
          </cell>
          <cell r="AF1100">
            <v>0</v>
          </cell>
          <cell r="AG1100">
            <v>0</v>
          </cell>
          <cell r="AH1100">
            <v>2.65</v>
          </cell>
          <cell r="AI1100">
            <v>2.58</v>
          </cell>
          <cell r="AJ1100">
            <v>2.4500000000000002</v>
          </cell>
          <cell r="AK1100" t="e">
            <v>#DIV/0!</v>
          </cell>
          <cell r="AL1100" t="str">
            <v>50% S -50% F</v>
          </cell>
          <cell r="AM1100" t="str">
            <v>30% S -70% F</v>
          </cell>
          <cell r="AN1100" t="str">
            <v>10% S -90% F</v>
          </cell>
          <cell r="AO1100">
            <v>0</v>
          </cell>
        </row>
        <row r="1101">
          <cell r="D1101" t="str">
            <v>FAE-22-00204</v>
          </cell>
          <cell r="E1101" t="str">
            <v>204</v>
          </cell>
          <cell r="F1101">
            <v>44848</v>
          </cell>
          <cell r="G1101">
            <v>2022</v>
          </cell>
          <cell r="H1101" t="str">
            <v>CE2017</v>
          </cell>
          <cell r="I1101" t="str">
            <v>SAHEL INTERNATIONAL TRADE</v>
          </cell>
          <cell r="J1101" t="str">
            <v>TND</v>
          </cell>
          <cell r="K1101">
            <v>150120</v>
          </cell>
          <cell r="L1101">
            <v>1</v>
          </cell>
          <cell r="M1101">
            <v>150120</v>
          </cell>
          <cell r="N1101" t="str">
            <v>OUI</v>
          </cell>
          <cell r="O1101" t="str">
            <v>Ukraine</v>
          </cell>
          <cell r="P1101">
            <v>44854</v>
          </cell>
          <cell r="Q1101">
            <v>54000</v>
          </cell>
          <cell r="R1101">
            <v>0</v>
          </cell>
          <cell r="S1101">
            <v>0</v>
          </cell>
          <cell r="T1101">
            <v>0</v>
          </cell>
          <cell r="U1101">
            <v>54000</v>
          </cell>
          <cell r="W1101">
            <v>150120</v>
          </cell>
          <cell r="X1101">
            <v>0</v>
          </cell>
          <cell r="Y1101">
            <v>0</v>
          </cell>
          <cell r="Z1101">
            <v>0</v>
          </cell>
          <cell r="AA1101">
            <v>2.78</v>
          </cell>
          <cell r="AB1101" t="e">
            <v>#DIV/0!</v>
          </cell>
          <cell r="AC1101" t="e">
            <v>#DIV/0!</v>
          </cell>
          <cell r="AD1101" t="e">
            <v>#DIV/0!</v>
          </cell>
          <cell r="AE1101">
            <v>0</v>
          </cell>
          <cell r="AF1101">
            <v>0</v>
          </cell>
          <cell r="AG1101">
            <v>0</v>
          </cell>
          <cell r="AH1101">
            <v>2.78</v>
          </cell>
          <cell r="AI1101" t="e">
            <v>#DIV/0!</v>
          </cell>
          <cell r="AJ1101" t="e">
            <v>#DIV/0!</v>
          </cell>
          <cell r="AK1101" t="e">
            <v>#DIV/0!</v>
          </cell>
          <cell r="AL1101" t="str">
            <v>50% S -50% F</v>
          </cell>
          <cell r="AM1101">
            <v>0</v>
          </cell>
          <cell r="AN1101">
            <v>0</v>
          </cell>
          <cell r="AO1101">
            <v>0</v>
          </cell>
        </row>
        <row r="1102">
          <cell r="D1102" t="str">
            <v>FAE-22-00205</v>
          </cell>
          <cell r="E1102" t="str">
            <v>205</v>
          </cell>
          <cell r="F1102">
            <v>44848</v>
          </cell>
          <cell r="G1102">
            <v>2022</v>
          </cell>
          <cell r="H1102" t="str">
            <v>CE2001</v>
          </cell>
          <cell r="I1102" t="str">
            <v>STE DE COMMERCE INTERNATIONAL</v>
          </cell>
          <cell r="J1102" t="str">
            <v>TND</v>
          </cell>
          <cell r="K1102">
            <v>61620</v>
          </cell>
          <cell r="L1102">
            <v>1</v>
          </cell>
          <cell r="M1102">
            <v>61620</v>
          </cell>
          <cell r="N1102" t="str">
            <v>OUI</v>
          </cell>
          <cell r="O1102" t="str">
            <v>Congo</v>
          </cell>
          <cell r="P1102">
            <v>44853</v>
          </cell>
          <cell r="Q1102">
            <v>0</v>
          </cell>
          <cell r="R1102">
            <v>0</v>
          </cell>
          <cell r="S1102">
            <v>26000</v>
          </cell>
          <cell r="T1102">
            <v>0</v>
          </cell>
          <cell r="U1102">
            <v>26000</v>
          </cell>
          <cell r="W1102">
            <v>0</v>
          </cell>
          <cell r="X1102">
            <v>0</v>
          </cell>
          <cell r="Y1102">
            <v>61620</v>
          </cell>
          <cell r="Z1102">
            <v>0</v>
          </cell>
          <cell r="AA1102" t="e">
            <v>#DIV/0!</v>
          </cell>
          <cell r="AB1102" t="e">
            <v>#DIV/0!</v>
          </cell>
          <cell r="AC1102">
            <v>2.37</v>
          </cell>
          <cell r="AD1102" t="e">
            <v>#DIV/0!</v>
          </cell>
          <cell r="AE1102">
            <v>0</v>
          </cell>
          <cell r="AF1102">
            <v>0</v>
          </cell>
          <cell r="AG1102">
            <v>0</v>
          </cell>
          <cell r="AH1102" t="e">
            <v>#DIV/0!</v>
          </cell>
          <cell r="AI1102" t="e">
            <v>#DIV/0!</v>
          </cell>
          <cell r="AJ1102">
            <v>2.37</v>
          </cell>
          <cell r="AK1102" t="e">
            <v>#DIV/0!</v>
          </cell>
          <cell r="AL1102">
            <v>0</v>
          </cell>
          <cell r="AM1102">
            <v>0</v>
          </cell>
          <cell r="AN1102" t="str">
            <v>10% S -90% F</v>
          </cell>
          <cell r="AO1102">
            <v>0</v>
          </cell>
        </row>
        <row r="1103">
          <cell r="D1103" t="str">
            <v>FAE-22-00206</v>
          </cell>
          <cell r="E1103" t="str">
            <v>206</v>
          </cell>
          <cell r="F1103">
            <v>44848</v>
          </cell>
          <cell r="G1103">
            <v>2022</v>
          </cell>
          <cell r="H1103" t="str">
            <v>CE2208</v>
          </cell>
          <cell r="I1103" t="str">
            <v>STE MIDCOM INTERNATIONAL</v>
          </cell>
          <cell r="J1103" t="str">
            <v>TND</v>
          </cell>
          <cell r="K1103">
            <v>186345</v>
          </cell>
          <cell r="L1103">
            <v>1</v>
          </cell>
          <cell r="M1103">
            <v>186345</v>
          </cell>
          <cell r="N1103" t="str">
            <v>OUI</v>
          </cell>
          <cell r="O1103" t="str">
            <v>Russie</v>
          </cell>
          <cell r="P1103">
            <v>44869</v>
          </cell>
          <cell r="Q1103">
            <v>0</v>
          </cell>
          <cell r="R1103">
            <v>61500</v>
          </cell>
          <cell r="S1103">
            <v>0</v>
          </cell>
          <cell r="T1103">
            <v>0</v>
          </cell>
          <cell r="U1103">
            <v>61500</v>
          </cell>
          <cell r="W1103">
            <v>0</v>
          </cell>
          <cell r="X1103">
            <v>186345</v>
          </cell>
          <cell r="Y1103">
            <v>0</v>
          </cell>
          <cell r="Z1103">
            <v>0</v>
          </cell>
          <cell r="AA1103" t="e">
            <v>#DIV/0!</v>
          </cell>
          <cell r="AB1103">
            <v>3.03</v>
          </cell>
          <cell r="AC1103" t="e">
            <v>#DIV/0!</v>
          </cell>
          <cell r="AD1103" t="e">
            <v>#DIV/0!</v>
          </cell>
          <cell r="AE1103">
            <v>0</v>
          </cell>
          <cell r="AF1103">
            <v>0</v>
          </cell>
          <cell r="AG1103">
            <v>0</v>
          </cell>
          <cell r="AH1103" t="e">
            <v>#DIV/0!</v>
          </cell>
          <cell r="AI1103">
            <v>3.03</v>
          </cell>
          <cell r="AJ1103" t="e">
            <v>#DIV/0!</v>
          </cell>
          <cell r="AK1103" t="e">
            <v>#DIV/0!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</row>
        <row r="1104">
          <cell r="D1104" t="str">
            <v>FAE-22-00207</v>
          </cell>
          <cell r="E1104" t="str">
            <v>207</v>
          </cell>
          <cell r="F1104">
            <v>44853</v>
          </cell>
          <cell r="G1104">
            <v>2022</v>
          </cell>
          <cell r="H1104" t="str">
            <v>CE2165</v>
          </cell>
          <cell r="I1104" t="str">
            <v>ANGSTREM TRADING</v>
          </cell>
          <cell r="J1104" t="str">
            <v>USD</v>
          </cell>
          <cell r="K1104">
            <v>57229.274374999994</v>
          </cell>
          <cell r="L1104">
            <v>3.2458999999999998</v>
          </cell>
          <cell r="M1104">
            <v>17631.25</v>
          </cell>
          <cell r="N1104" t="str">
            <v>OUI</v>
          </cell>
          <cell r="O1104" t="str">
            <v>Russie</v>
          </cell>
          <cell r="P1104">
            <v>44854</v>
          </cell>
          <cell r="Q1104">
            <v>20150</v>
          </cell>
          <cell r="R1104">
            <v>0</v>
          </cell>
          <cell r="S1104">
            <v>0</v>
          </cell>
          <cell r="T1104">
            <v>0</v>
          </cell>
          <cell r="U1104">
            <v>20150</v>
          </cell>
          <cell r="W1104">
            <v>57229.274375000001</v>
          </cell>
          <cell r="X1104">
            <v>0</v>
          </cell>
          <cell r="Y1104">
            <v>0</v>
          </cell>
          <cell r="Z1104">
            <v>0</v>
          </cell>
          <cell r="AA1104">
            <v>2.8401624999999999</v>
          </cell>
          <cell r="AB1104" t="e">
            <v>#DIV/0!</v>
          </cell>
          <cell r="AC1104" t="e">
            <v>#DIV/0!</v>
          </cell>
          <cell r="AD1104" t="e">
            <v>#DIV/0!</v>
          </cell>
          <cell r="AE1104">
            <v>0</v>
          </cell>
          <cell r="AF1104">
            <v>1550.3030000000001</v>
          </cell>
          <cell r="AG1104">
            <v>7.69381141439206E-2</v>
          </cell>
          <cell r="AH1104">
            <v>2.7632243858560792</v>
          </cell>
          <cell r="AI1104" t="e">
            <v>#DIV/0!</v>
          </cell>
          <cell r="AJ1104" t="e">
            <v>#DIV/0!</v>
          </cell>
          <cell r="AK1104" t="e">
            <v>#DIV/0!</v>
          </cell>
          <cell r="AL1104" t="str">
            <v>50% S -50% F</v>
          </cell>
          <cell r="AM1104">
            <v>0</v>
          </cell>
          <cell r="AN1104">
            <v>0</v>
          </cell>
          <cell r="AO1104">
            <v>0</v>
          </cell>
        </row>
        <row r="1105">
          <cell r="D1105" t="str">
            <v>FAE-22-00208</v>
          </cell>
          <cell r="E1105" t="str">
            <v>208</v>
          </cell>
          <cell r="F1105">
            <v>44853</v>
          </cell>
          <cell r="G1105">
            <v>2022</v>
          </cell>
          <cell r="H1105" t="str">
            <v>CE2137</v>
          </cell>
          <cell r="I1105" t="str">
            <v>TUNISIAN AFRICAN BUSINESS</v>
          </cell>
          <cell r="J1105" t="str">
            <v>TND</v>
          </cell>
          <cell r="K1105">
            <v>754874.4</v>
          </cell>
          <cell r="L1105">
            <v>1</v>
          </cell>
          <cell r="M1105">
            <v>754874.4</v>
          </cell>
          <cell r="N1105" t="str">
            <v>OUI</v>
          </cell>
          <cell r="O1105" t="str">
            <v>Senegal</v>
          </cell>
          <cell r="P1105">
            <v>44862</v>
          </cell>
          <cell r="Q1105">
            <v>0</v>
          </cell>
          <cell r="R1105">
            <v>330120</v>
          </cell>
          <cell r="S1105">
            <v>0</v>
          </cell>
          <cell r="T1105">
            <v>0</v>
          </cell>
          <cell r="U1105">
            <v>330120</v>
          </cell>
          <cell r="W1105">
            <v>0</v>
          </cell>
          <cell r="X1105">
            <v>754874.4</v>
          </cell>
          <cell r="Y1105">
            <v>0</v>
          </cell>
          <cell r="Z1105">
            <v>0</v>
          </cell>
          <cell r="AA1105" t="e">
            <v>#DIV/0!</v>
          </cell>
          <cell r="AB1105">
            <v>2.2866666666666666</v>
          </cell>
          <cell r="AC1105" t="e">
            <v>#DIV/0!</v>
          </cell>
          <cell r="AD1105" t="e">
            <v>#DIV/0!</v>
          </cell>
          <cell r="AE1105">
            <v>0</v>
          </cell>
          <cell r="AF1105">
            <v>0</v>
          </cell>
          <cell r="AG1105">
            <v>0</v>
          </cell>
          <cell r="AH1105" t="e">
            <v>#DIV/0!</v>
          </cell>
          <cell r="AI1105">
            <v>2.2866666666666666</v>
          </cell>
          <cell r="AJ1105" t="e">
            <v>#DIV/0!</v>
          </cell>
          <cell r="AK1105" t="e">
            <v>#DIV/0!</v>
          </cell>
          <cell r="AL1105">
            <v>0</v>
          </cell>
          <cell r="AM1105" t="str">
            <v>10% S -90% F</v>
          </cell>
          <cell r="AN1105">
            <v>0</v>
          </cell>
          <cell r="AO1105">
            <v>0</v>
          </cell>
        </row>
        <row r="1106">
          <cell r="D1106" t="str">
            <v>FAE-22-00209</v>
          </cell>
          <cell r="E1106" t="str">
            <v>209</v>
          </cell>
          <cell r="F1106">
            <v>44859</v>
          </cell>
          <cell r="G1106">
            <v>2022</v>
          </cell>
          <cell r="H1106" t="str">
            <v>CE2178</v>
          </cell>
          <cell r="I1106" t="str">
            <v>ARCADIA</v>
          </cell>
          <cell r="J1106" t="str">
            <v>TND</v>
          </cell>
          <cell r="K1106">
            <v>125050</v>
          </cell>
          <cell r="L1106">
            <v>1</v>
          </cell>
          <cell r="M1106">
            <v>125050</v>
          </cell>
          <cell r="N1106" t="str">
            <v>OUI</v>
          </cell>
          <cell r="O1106" t="str">
            <v>Pologne</v>
          </cell>
          <cell r="P1106">
            <v>44861</v>
          </cell>
          <cell r="Q1106">
            <v>0</v>
          </cell>
          <cell r="R1106">
            <v>41000</v>
          </cell>
          <cell r="S1106">
            <v>0</v>
          </cell>
          <cell r="T1106">
            <v>0</v>
          </cell>
          <cell r="U1106">
            <v>41000</v>
          </cell>
          <cell r="W1106">
            <v>0</v>
          </cell>
          <cell r="X1106">
            <v>125050</v>
          </cell>
          <cell r="Y1106">
            <v>0</v>
          </cell>
          <cell r="Z1106">
            <v>0</v>
          </cell>
          <cell r="AA1106" t="e">
            <v>#DIV/0!</v>
          </cell>
          <cell r="AB1106">
            <v>3.05</v>
          </cell>
          <cell r="AC1106" t="e">
            <v>#DIV/0!</v>
          </cell>
          <cell r="AD1106" t="e">
            <v>#DIV/0!</v>
          </cell>
          <cell r="AE1106">
            <v>0</v>
          </cell>
          <cell r="AF1106">
            <v>0</v>
          </cell>
          <cell r="AG1106">
            <v>0</v>
          </cell>
          <cell r="AH1106" t="e">
            <v>#DIV/0!</v>
          </cell>
          <cell r="AI1106">
            <v>3.05</v>
          </cell>
          <cell r="AJ1106" t="e">
            <v>#DIV/0!</v>
          </cell>
          <cell r="AK1106" t="e">
            <v>#DIV/0!</v>
          </cell>
          <cell r="AL1106">
            <v>0</v>
          </cell>
          <cell r="AM1106" t="str">
            <v>10% S -90% F</v>
          </cell>
          <cell r="AN1106">
            <v>0</v>
          </cell>
          <cell r="AO1106">
            <v>0</v>
          </cell>
        </row>
        <row r="1107">
          <cell r="D1107" t="str">
            <v>FAE-22-00210</v>
          </cell>
          <cell r="E1107" t="str">
            <v>210</v>
          </cell>
          <cell r="F1107">
            <v>44859</v>
          </cell>
          <cell r="G1107">
            <v>2022</v>
          </cell>
          <cell r="H1107" t="str">
            <v>CE2017</v>
          </cell>
          <cell r="I1107" t="str">
            <v>SAHEL INTERNATIONAL TRADE</v>
          </cell>
          <cell r="J1107" t="str">
            <v>TND</v>
          </cell>
          <cell r="K1107">
            <v>51840</v>
          </cell>
          <cell r="L1107">
            <v>1</v>
          </cell>
          <cell r="M1107">
            <v>51840</v>
          </cell>
          <cell r="N1107" t="str">
            <v>OUI</v>
          </cell>
          <cell r="O1107" t="str">
            <v>Burkina Faso</v>
          </cell>
          <cell r="P1107">
            <v>44865</v>
          </cell>
          <cell r="Q1107">
            <v>19200</v>
          </cell>
          <cell r="R1107">
            <v>0</v>
          </cell>
          <cell r="S1107">
            <v>0</v>
          </cell>
          <cell r="T1107">
            <v>0</v>
          </cell>
          <cell r="U1107">
            <v>19200</v>
          </cell>
          <cell r="W1107">
            <v>51840</v>
          </cell>
          <cell r="X1107">
            <v>0</v>
          </cell>
          <cell r="Y1107">
            <v>0</v>
          </cell>
          <cell r="Z1107">
            <v>0</v>
          </cell>
          <cell r="AA1107">
            <v>2.7</v>
          </cell>
          <cell r="AB1107" t="e">
            <v>#DIV/0!</v>
          </cell>
          <cell r="AC1107" t="e">
            <v>#DIV/0!</v>
          </cell>
          <cell r="AD1107" t="e">
            <v>#DIV/0!</v>
          </cell>
          <cell r="AE1107">
            <v>0</v>
          </cell>
          <cell r="AF1107">
            <v>0</v>
          </cell>
          <cell r="AG1107">
            <v>0</v>
          </cell>
          <cell r="AH1107">
            <v>2.7</v>
          </cell>
          <cell r="AI1107" t="e">
            <v>#DIV/0!</v>
          </cell>
          <cell r="AJ1107" t="e">
            <v>#DIV/0!</v>
          </cell>
          <cell r="AK1107" t="e">
            <v>#DIV/0!</v>
          </cell>
          <cell r="AL1107" t="str">
            <v>50% S -50% F</v>
          </cell>
          <cell r="AM1107">
            <v>0</v>
          </cell>
          <cell r="AN1107">
            <v>0</v>
          </cell>
          <cell r="AO1107">
            <v>0</v>
          </cell>
        </row>
        <row r="1108">
          <cell r="D1108" t="str">
            <v>FAE-22-00211</v>
          </cell>
          <cell r="E1108" t="str">
            <v>211</v>
          </cell>
          <cell r="F1108">
            <v>44860</v>
          </cell>
          <cell r="G1108">
            <v>2022</v>
          </cell>
          <cell r="H1108" t="str">
            <v>CE2001</v>
          </cell>
          <cell r="I1108" t="str">
            <v>STE DE COMMERCE INTERNATIONAL</v>
          </cell>
          <cell r="J1108" t="str">
            <v>TND</v>
          </cell>
          <cell r="K1108">
            <v>206592</v>
          </cell>
          <cell r="L1108">
            <v>1</v>
          </cell>
          <cell r="M1108">
            <v>206592</v>
          </cell>
          <cell r="N1108" t="str">
            <v>OUI</v>
          </cell>
          <cell r="O1108" t="str">
            <v>Gambie</v>
          </cell>
          <cell r="P1108">
            <v>44865</v>
          </cell>
          <cell r="Q1108">
            <v>76800</v>
          </cell>
          <cell r="R1108">
            <v>0</v>
          </cell>
          <cell r="S1108">
            <v>0</v>
          </cell>
          <cell r="T1108">
            <v>0</v>
          </cell>
          <cell r="U1108">
            <v>76800</v>
          </cell>
          <cell r="W1108">
            <v>206592</v>
          </cell>
          <cell r="X1108">
            <v>0</v>
          </cell>
          <cell r="Y1108">
            <v>0</v>
          </cell>
          <cell r="Z1108">
            <v>0</v>
          </cell>
          <cell r="AA1108">
            <v>2.69</v>
          </cell>
          <cell r="AB1108" t="e">
            <v>#DIV/0!</v>
          </cell>
          <cell r="AC1108" t="e">
            <v>#DIV/0!</v>
          </cell>
          <cell r="AD1108" t="e">
            <v>#DIV/0!</v>
          </cell>
          <cell r="AE1108">
            <v>0</v>
          </cell>
          <cell r="AF1108">
            <v>0</v>
          </cell>
          <cell r="AG1108">
            <v>0</v>
          </cell>
          <cell r="AH1108">
            <v>2.69</v>
          </cell>
          <cell r="AI1108" t="e">
            <v>#DIV/0!</v>
          </cell>
          <cell r="AJ1108" t="e">
            <v>#DIV/0!</v>
          </cell>
          <cell r="AK1108" t="e">
            <v>#DIV/0!</v>
          </cell>
          <cell r="AL1108" t="str">
            <v>50% S -50% F</v>
          </cell>
          <cell r="AM1108">
            <v>0</v>
          </cell>
          <cell r="AN1108">
            <v>0</v>
          </cell>
          <cell r="AO1108">
            <v>0</v>
          </cell>
        </row>
        <row r="1109">
          <cell r="D1109" t="str">
            <v>FAE-22-00212</v>
          </cell>
          <cell r="E1109" t="str">
            <v>212</v>
          </cell>
          <cell r="F1109">
            <v>44861</v>
          </cell>
          <cell r="G1109">
            <v>2022</v>
          </cell>
          <cell r="H1109" t="str">
            <v>CE2256</v>
          </cell>
          <cell r="I1109" t="str">
            <v>PUNIC INTERNATINAL TRADE</v>
          </cell>
          <cell r="J1109" t="str">
            <v>TND</v>
          </cell>
          <cell r="K1109">
            <v>62539.199999999997</v>
          </cell>
          <cell r="L1109">
            <v>1</v>
          </cell>
          <cell r="M1109">
            <v>62539.199999999997</v>
          </cell>
          <cell r="N1109" t="str">
            <v>OUI</v>
          </cell>
          <cell r="O1109" t="str">
            <v>Congo</v>
          </cell>
          <cell r="P1109">
            <v>44867</v>
          </cell>
          <cell r="Q1109">
            <v>0</v>
          </cell>
          <cell r="R1109">
            <v>24240</v>
          </cell>
          <cell r="S1109">
            <v>0</v>
          </cell>
          <cell r="T1109">
            <v>0</v>
          </cell>
          <cell r="U1109">
            <v>24240</v>
          </cell>
          <cell r="W1109">
            <v>0</v>
          </cell>
          <cell r="X1109">
            <v>62539.199999999997</v>
          </cell>
          <cell r="Y1109">
            <v>0</v>
          </cell>
          <cell r="Z1109">
            <v>0</v>
          </cell>
          <cell r="AA1109" t="e">
            <v>#DIV/0!</v>
          </cell>
          <cell r="AB1109">
            <v>2.58</v>
          </cell>
          <cell r="AC1109" t="e">
            <v>#DIV/0!</v>
          </cell>
          <cell r="AD1109" t="e">
            <v>#DIV/0!</v>
          </cell>
          <cell r="AE1109">
            <v>0</v>
          </cell>
          <cell r="AF1109">
            <v>0</v>
          </cell>
          <cell r="AG1109">
            <v>0</v>
          </cell>
          <cell r="AH1109" t="e">
            <v>#DIV/0!</v>
          </cell>
          <cell r="AI1109">
            <v>2.58</v>
          </cell>
          <cell r="AJ1109" t="e">
            <v>#DIV/0!</v>
          </cell>
          <cell r="AK1109" t="e">
            <v>#DIV/0!</v>
          </cell>
          <cell r="AL1109">
            <v>0</v>
          </cell>
          <cell r="AM1109" t="str">
            <v>30% S -70% F</v>
          </cell>
          <cell r="AN1109">
            <v>0</v>
          </cell>
          <cell r="AO1109">
            <v>0</v>
          </cell>
        </row>
        <row r="1110">
          <cell r="D1110" t="str">
            <v>FAE-22-00213</v>
          </cell>
          <cell r="E1110" t="str">
            <v>213</v>
          </cell>
          <cell r="F1110">
            <v>44866</v>
          </cell>
          <cell r="G1110">
            <v>2022</v>
          </cell>
          <cell r="H1110" t="str">
            <v>CE2270</v>
          </cell>
          <cell r="I1110" t="str">
            <v>EASY TRADE / GLOBAL GOODS CAPA</v>
          </cell>
          <cell r="J1110" t="str">
            <v>TND</v>
          </cell>
          <cell r="K1110">
            <v>133650</v>
          </cell>
          <cell r="L1110">
            <v>1</v>
          </cell>
          <cell r="M1110">
            <v>133650</v>
          </cell>
          <cell r="N1110" t="str">
            <v>OUI</v>
          </cell>
          <cell r="O1110" t="str">
            <v>Côte D'ivoire</v>
          </cell>
          <cell r="P1110">
            <v>44881</v>
          </cell>
          <cell r="Q1110">
            <v>54000</v>
          </cell>
          <cell r="R1110">
            <v>0</v>
          </cell>
          <cell r="S1110">
            <v>0</v>
          </cell>
          <cell r="T1110">
            <v>0</v>
          </cell>
          <cell r="U1110">
            <v>54000</v>
          </cell>
          <cell r="W1110">
            <v>133650</v>
          </cell>
          <cell r="X1110">
            <v>0</v>
          </cell>
          <cell r="Y1110">
            <v>0</v>
          </cell>
          <cell r="Z1110">
            <v>0</v>
          </cell>
          <cell r="AA1110">
            <v>2.4750000000000001</v>
          </cell>
          <cell r="AB1110" t="e">
            <v>#DIV/0!</v>
          </cell>
          <cell r="AC1110" t="e">
            <v>#DIV/0!</v>
          </cell>
          <cell r="AD1110" t="e">
            <v>#DIV/0!</v>
          </cell>
          <cell r="AE1110">
            <v>0</v>
          </cell>
          <cell r="AF1110">
            <v>0</v>
          </cell>
          <cell r="AG1110">
            <v>0</v>
          </cell>
          <cell r="AH1110">
            <v>2.4750000000000001</v>
          </cell>
          <cell r="AI1110" t="e">
            <v>#DIV/0!</v>
          </cell>
          <cell r="AJ1110" t="e">
            <v>#DIV/0!</v>
          </cell>
          <cell r="AK1110" t="e">
            <v>#DIV/0!</v>
          </cell>
          <cell r="AL1110" t="str">
            <v>50% S -50% F</v>
          </cell>
          <cell r="AM1110">
            <v>0</v>
          </cell>
          <cell r="AN1110">
            <v>0</v>
          </cell>
          <cell r="AO1110">
            <v>0</v>
          </cell>
        </row>
        <row r="1111">
          <cell r="D1111" t="str">
            <v>FAE-22-00214</v>
          </cell>
          <cell r="E1111" t="str">
            <v>214</v>
          </cell>
          <cell r="F1111">
            <v>44872</v>
          </cell>
          <cell r="G1111">
            <v>2022</v>
          </cell>
          <cell r="H1111" t="str">
            <v>CE2025</v>
          </cell>
          <cell r="I1111" t="str">
            <v>SAWABA - GUINEE</v>
          </cell>
          <cell r="J1111" t="str">
            <v>USD</v>
          </cell>
          <cell r="K1111">
            <v>702699.65606399998</v>
          </cell>
          <cell r="L1111">
            <v>3.1583999999999999</v>
          </cell>
          <cell r="M1111">
            <v>222485.96</v>
          </cell>
          <cell r="N1111" t="str">
            <v>OUI</v>
          </cell>
          <cell r="O1111" t="str">
            <v>Guinee</v>
          </cell>
          <cell r="P1111">
            <v>44882</v>
          </cell>
          <cell r="Q1111">
            <v>12000</v>
          </cell>
          <cell r="R1111">
            <v>240120</v>
          </cell>
          <cell r="S1111">
            <v>0</v>
          </cell>
          <cell r="T1111">
            <v>0</v>
          </cell>
          <cell r="U1111">
            <v>252120</v>
          </cell>
          <cell r="W1111">
            <v>35694.562141456452</v>
          </cell>
          <cell r="X1111">
            <v>666297.61232254351</v>
          </cell>
          <cell r="Y1111">
            <v>0</v>
          </cell>
          <cell r="Z1111">
            <v>0</v>
          </cell>
          <cell r="AA1111">
            <v>2.9745468451213708</v>
          </cell>
          <cell r="AB1111">
            <v>2.7748526250314156</v>
          </cell>
          <cell r="AC1111" t="e">
            <v>#DIV/0!</v>
          </cell>
          <cell r="AD1111" t="e">
            <v>#DIV/0!</v>
          </cell>
          <cell r="AE1111">
            <v>28562.799999999999</v>
          </cell>
          <cell r="AF1111">
            <v>108842.144</v>
          </cell>
          <cell r="AG1111">
            <v>0.43170769474853243</v>
          </cell>
          <cell r="AH1111">
            <v>2.5428391503728385</v>
          </cell>
          <cell r="AI1111">
            <v>2.3431449302828833</v>
          </cell>
          <cell r="AJ1111" t="e">
            <v>#DIV/0!</v>
          </cell>
          <cell r="AK1111" t="e">
            <v>#DIV/0!</v>
          </cell>
          <cell r="AL1111" t="str">
            <v>50% S -50% F</v>
          </cell>
          <cell r="AM1111" t="str">
            <v>20% S -80% F</v>
          </cell>
          <cell r="AN1111">
            <v>0</v>
          </cell>
          <cell r="AO1111">
            <v>0</v>
          </cell>
        </row>
        <row r="1112">
          <cell r="D1112" t="str">
            <v>FAE-22-00215</v>
          </cell>
          <cell r="E1112" t="str">
            <v>215</v>
          </cell>
          <cell r="F1112">
            <v>44872</v>
          </cell>
          <cell r="G1112">
            <v>2022</v>
          </cell>
          <cell r="H1112" t="str">
            <v>CE2017</v>
          </cell>
          <cell r="I1112" t="str">
            <v>SAHEL INTERNATIONAL TRADE</v>
          </cell>
          <cell r="J1112" t="str">
            <v>TND</v>
          </cell>
          <cell r="K1112">
            <v>115344</v>
          </cell>
          <cell r="L1112">
            <v>1</v>
          </cell>
          <cell r="M1112">
            <v>115344</v>
          </cell>
          <cell r="N1112" t="str">
            <v>OUI</v>
          </cell>
          <cell r="O1112" t="str">
            <v>Tchad</v>
          </cell>
          <cell r="P1112">
            <v>44875</v>
          </cell>
          <cell r="Q1112">
            <v>43200</v>
          </cell>
          <cell r="R1112">
            <v>0</v>
          </cell>
          <cell r="S1112">
            <v>0</v>
          </cell>
          <cell r="T1112">
            <v>0</v>
          </cell>
          <cell r="U1112">
            <v>43200</v>
          </cell>
          <cell r="W1112">
            <v>115344</v>
          </cell>
          <cell r="X1112">
            <v>0</v>
          </cell>
          <cell r="Y1112">
            <v>0</v>
          </cell>
          <cell r="Z1112">
            <v>0</v>
          </cell>
          <cell r="AA1112">
            <v>2.67</v>
          </cell>
          <cell r="AB1112" t="e">
            <v>#DIV/0!</v>
          </cell>
          <cell r="AC1112" t="e">
            <v>#DIV/0!</v>
          </cell>
          <cell r="AD1112" t="e">
            <v>#DIV/0!</v>
          </cell>
          <cell r="AE1112">
            <v>0</v>
          </cell>
          <cell r="AF1112">
            <v>0</v>
          </cell>
          <cell r="AG1112">
            <v>0</v>
          </cell>
          <cell r="AH1112">
            <v>2.67</v>
          </cell>
          <cell r="AI1112" t="e">
            <v>#DIV/0!</v>
          </cell>
          <cell r="AJ1112" t="e">
            <v>#DIV/0!</v>
          </cell>
          <cell r="AK1112" t="e">
            <v>#DIV/0!</v>
          </cell>
          <cell r="AL1112" t="str">
            <v>50% S -50% F</v>
          </cell>
          <cell r="AM1112">
            <v>0</v>
          </cell>
          <cell r="AN1112">
            <v>0</v>
          </cell>
          <cell r="AO1112">
            <v>0</v>
          </cell>
        </row>
        <row r="1113">
          <cell r="D1113" t="str">
            <v>FAE-22-00216</v>
          </cell>
          <cell r="E1113" t="str">
            <v>216</v>
          </cell>
          <cell r="F1113">
            <v>44872</v>
          </cell>
          <cell r="G1113">
            <v>2022</v>
          </cell>
          <cell r="H1113" t="str">
            <v>CE2270</v>
          </cell>
          <cell r="I1113" t="str">
            <v>EASY TRADE / GLOBAL GOODS CAPA</v>
          </cell>
          <cell r="J1113" t="str">
            <v>TND</v>
          </cell>
          <cell r="K1113">
            <v>519750</v>
          </cell>
          <cell r="L1113">
            <v>1</v>
          </cell>
          <cell r="M1113">
            <v>519750</v>
          </cell>
          <cell r="N1113" t="str">
            <v>OUI</v>
          </cell>
          <cell r="O1113" t="str">
            <v>Libye</v>
          </cell>
          <cell r="P1113">
            <v>44876</v>
          </cell>
          <cell r="Q1113">
            <v>210000</v>
          </cell>
          <cell r="R1113">
            <v>0</v>
          </cell>
          <cell r="S1113">
            <v>0</v>
          </cell>
          <cell r="T1113">
            <v>0</v>
          </cell>
          <cell r="U1113">
            <v>210000</v>
          </cell>
          <cell r="W1113">
            <v>519750</v>
          </cell>
          <cell r="X1113">
            <v>0</v>
          </cell>
          <cell r="Y1113">
            <v>0</v>
          </cell>
          <cell r="Z1113">
            <v>0</v>
          </cell>
          <cell r="AA1113">
            <v>2.4750000000000001</v>
          </cell>
          <cell r="AB1113" t="e">
            <v>#DIV/0!</v>
          </cell>
          <cell r="AC1113" t="e">
            <v>#DIV/0!</v>
          </cell>
          <cell r="AD1113" t="e">
            <v>#DIV/0!</v>
          </cell>
          <cell r="AE1113">
            <v>0</v>
          </cell>
          <cell r="AF1113">
            <v>0</v>
          </cell>
          <cell r="AG1113">
            <v>0</v>
          </cell>
          <cell r="AH1113">
            <v>2.4750000000000001</v>
          </cell>
          <cell r="AI1113" t="e">
            <v>#DIV/0!</v>
          </cell>
          <cell r="AJ1113" t="e">
            <v>#DIV/0!</v>
          </cell>
          <cell r="AK1113" t="e">
            <v>#DIV/0!</v>
          </cell>
          <cell r="AL1113" t="str">
            <v>50% S -50% F</v>
          </cell>
          <cell r="AM1113">
            <v>0</v>
          </cell>
          <cell r="AN1113">
            <v>0</v>
          </cell>
          <cell r="AO1113">
            <v>0</v>
          </cell>
        </row>
        <row r="1114">
          <cell r="D1114" t="str">
            <v>FAE-22-00217</v>
          </cell>
          <cell r="E1114" t="str">
            <v>217</v>
          </cell>
          <cell r="F1114">
            <v>44872</v>
          </cell>
          <cell r="G1114">
            <v>2022</v>
          </cell>
          <cell r="H1114" t="str">
            <v>CE2079</v>
          </cell>
          <cell r="I1114" t="str">
            <v>BAH MAMADOU SALIOU</v>
          </cell>
          <cell r="J1114" t="str">
            <v>EUR</v>
          </cell>
          <cell r="K1114">
            <v>137681.28</v>
          </cell>
          <cell r="L1114">
            <v>3.2471999999999999</v>
          </cell>
          <cell r="M1114">
            <v>42400</v>
          </cell>
          <cell r="N1114" t="str">
            <v>OUI</v>
          </cell>
          <cell r="O1114" t="str">
            <v>Guinee</v>
          </cell>
          <cell r="P1114">
            <v>44882</v>
          </cell>
          <cell r="Q1114">
            <v>0</v>
          </cell>
          <cell r="R1114">
            <v>42000</v>
          </cell>
          <cell r="S1114">
            <v>0</v>
          </cell>
          <cell r="T1114">
            <v>0</v>
          </cell>
          <cell r="U1114">
            <v>42000</v>
          </cell>
          <cell r="W1114">
            <v>0</v>
          </cell>
          <cell r="X1114">
            <v>137681.28</v>
          </cell>
          <cell r="Y1114">
            <v>0</v>
          </cell>
          <cell r="Z1114">
            <v>0</v>
          </cell>
          <cell r="AA1114" t="e">
            <v>#DIV/0!</v>
          </cell>
          <cell r="AB1114">
            <v>3.2781257142857143</v>
          </cell>
          <cell r="AC1114" t="e">
            <v>#DIV/0!</v>
          </cell>
          <cell r="AD1114" t="e">
            <v>#DIV/0!</v>
          </cell>
          <cell r="AE1114">
            <v>5712.5599999999995</v>
          </cell>
          <cell r="AF1114">
            <v>19048.759999999998</v>
          </cell>
          <cell r="AG1114">
            <v>0.4535419047619047</v>
          </cell>
          <cell r="AH1114" t="e">
            <v>#DIV/0!</v>
          </cell>
          <cell r="AI1114">
            <v>2.8245838095238094</v>
          </cell>
          <cell r="AJ1114" t="e">
            <v>#DIV/0!</v>
          </cell>
          <cell r="AK1114" t="e">
            <v>#DIV/0!</v>
          </cell>
          <cell r="AL1114">
            <v>0</v>
          </cell>
          <cell r="AM1114" t="str">
            <v>20% S -80% F</v>
          </cell>
          <cell r="AN1114">
            <v>0</v>
          </cell>
          <cell r="AO1114">
            <v>0</v>
          </cell>
        </row>
        <row r="1115">
          <cell r="D1115" t="str">
            <v>FAE-22-00218</v>
          </cell>
          <cell r="E1115" t="str">
            <v>218</v>
          </cell>
          <cell r="F1115">
            <v>44872</v>
          </cell>
          <cell r="G1115">
            <v>2022</v>
          </cell>
          <cell r="H1115" t="str">
            <v>CE2165</v>
          </cell>
          <cell r="I1115" t="str">
            <v>ANGSTREM TRADING</v>
          </cell>
          <cell r="J1115" t="str">
            <v>USD</v>
          </cell>
          <cell r="K1115">
            <v>80309.118499999997</v>
          </cell>
          <cell r="L1115">
            <v>3.13585</v>
          </cell>
          <cell r="M1115">
            <v>25610</v>
          </cell>
          <cell r="N1115" t="str">
            <v>OUI</v>
          </cell>
          <cell r="O1115" t="str">
            <v>Russie</v>
          </cell>
          <cell r="P1115">
            <v>44882</v>
          </cell>
          <cell r="Q1115">
            <v>26000</v>
          </cell>
          <cell r="R1115">
            <v>0</v>
          </cell>
          <cell r="S1115">
            <v>0</v>
          </cell>
          <cell r="T1115">
            <v>0</v>
          </cell>
          <cell r="U1115">
            <v>26000</v>
          </cell>
          <cell r="W1115">
            <v>80309.118499999997</v>
          </cell>
          <cell r="X1115">
            <v>0</v>
          </cell>
          <cell r="Y1115">
            <v>0</v>
          </cell>
          <cell r="Z1115">
            <v>0</v>
          </cell>
          <cell r="AA1115">
            <v>3.0888122499999997</v>
          </cell>
          <cell r="AB1115" t="e">
            <v>#DIV/0!</v>
          </cell>
          <cell r="AC1115" t="e">
            <v>#DIV/0!</v>
          </cell>
          <cell r="AD1115" t="e">
            <v>#DIV/0!</v>
          </cell>
          <cell r="AE1115">
            <v>0</v>
          </cell>
          <cell r="AF1115">
            <v>1793.56</v>
          </cell>
          <cell r="AG1115">
            <v>6.8983076923076925E-2</v>
          </cell>
          <cell r="AH1115">
            <v>3.0198291730769227</v>
          </cell>
          <cell r="AI1115" t="e">
            <v>#DIV/0!</v>
          </cell>
          <cell r="AJ1115" t="e">
            <v>#DIV/0!</v>
          </cell>
          <cell r="AK1115" t="e">
            <v>#DIV/0!</v>
          </cell>
          <cell r="AL1115">
            <v>1</v>
          </cell>
          <cell r="AM1115">
            <v>0</v>
          </cell>
          <cell r="AN1115">
            <v>0</v>
          </cell>
          <cell r="AO1115">
            <v>0</v>
          </cell>
        </row>
        <row r="1116">
          <cell r="D1116" t="str">
            <v>FAE-22-00219</v>
          </cell>
          <cell r="E1116" t="str">
            <v>219</v>
          </cell>
          <cell r="F1116">
            <v>44872</v>
          </cell>
          <cell r="G1116">
            <v>2022</v>
          </cell>
          <cell r="H1116" t="str">
            <v>CE2165</v>
          </cell>
          <cell r="I1116" t="str">
            <v>ANGSTREM TRADING</v>
          </cell>
          <cell r="J1116" t="str">
            <v>USD</v>
          </cell>
          <cell r="K1116">
            <v>56325.672812500001</v>
          </cell>
          <cell r="L1116">
            <v>3.1946500000000002</v>
          </cell>
          <cell r="M1116">
            <v>17631.25</v>
          </cell>
          <cell r="N1116" t="str">
            <v>OUI</v>
          </cell>
          <cell r="O1116" t="str">
            <v>Russie</v>
          </cell>
          <cell r="P1116">
            <v>44879</v>
          </cell>
          <cell r="Q1116">
            <v>20150</v>
          </cell>
          <cell r="R1116">
            <v>0</v>
          </cell>
          <cell r="S1116">
            <v>0</v>
          </cell>
          <cell r="T1116">
            <v>0</v>
          </cell>
          <cell r="U1116">
            <v>20150</v>
          </cell>
          <cell r="W1116">
            <v>56325.672812500001</v>
          </cell>
          <cell r="X1116">
            <v>0</v>
          </cell>
          <cell r="Y1116">
            <v>0</v>
          </cell>
          <cell r="Z1116">
            <v>0</v>
          </cell>
          <cell r="AA1116">
            <v>2.7953187499999999</v>
          </cell>
          <cell r="AB1116" t="e">
            <v>#DIV/0!</v>
          </cell>
          <cell r="AC1116" t="e">
            <v>#DIV/0!</v>
          </cell>
          <cell r="AD1116" t="e">
            <v>#DIV/0!</v>
          </cell>
          <cell r="AE1116">
            <v>0</v>
          </cell>
          <cell r="AF1116">
            <v>1650.3530000000001</v>
          </cell>
          <cell r="AG1116">
            <v>8.1903374689826308E-2</v>
          </cell>
          <cell r="AH1116">
            <v>2.7134153753101735</v>
          </cell>
          <cell r="AI1116" t="e">
            <v>#DIV/0!</v>
          </cell>
          <cell r="AJ1116" t="e">
            <v>#DIV/0!</v>
          </cell>
          <cell r="AK1116" t="e">
            <v>#DIV/0!</v>
          </cell>
          <cell r="AL1116" t="str">
            <v>50% S -50% F</v>
          </cell>
          <cell r="AM1116">
            <v>0</v>
          </cell>
          <cell r="AN1116">
            <v>0</v>
          </cell>
          <cell r="AO1116">
            <v>0</v>
          </cell>
        </row>
        <row r="1117">
          <cell r="D1117" t="str">
            <v>FAE-22-00220</v>
          </cell>
          <cell r="E1117" t="str">
            <v>220</v>
          </cell>
          <cell r="F1117">
            <v>44873</v>
          </cell>
          <cell r="G1117">
            <v>2022</v>
          </cell>
          <cell r="H1117" t="str">
            <v>CE2154</v>
          </cell>
          <cell r="I1117" t="str">
            <v>SODIFRAM SAS</v>
          </cell>
          <cell r="J1117" t="str">
            <v>EUR</v>
          </cell>
          <cell r="K1117">
            <v>99876.338495999997</v>
          </cell>
          <cell r="L1117">
            <v>3.2471999999999999</v>
          </cell>
          <cell r="M1117">
            <v>30757.68</v>
          </cell>
          <cell r="N1117" t="str">
            <v>OUI</v>
          </cell>
          <cell r="O1117" t="str">
            <v xml:space="preserve">Mayotte </v>
          </cell>
          <cell r="P1117">
            <v>44883</v>
          </cell>
          <cell r="Q1117">
            <v>0</v>
          </cell>
          <cell r="R1117">
            <v>21576</v>
          </cell>
          <cell r="S1117">
            <v>5760</v>
          </cell>
          <cell r="T1117">
            <v>0</v>
          </cell>
          <cell r="U1117">
            <v>27336</v>
          </cell>
          <cell r="W1117">
            <v>0</v>
          </cell>
          <cell r="X1117">
            <v>79117.308769432842</v>
          </cell>
          <cell r="Y1117">
            <v>20759.029726567169</v>
          </cell>
          <cell r="Z1117">
            <v>0</v>
          </cell>
          <cell r="AA1117" t="e">
            <v>#DIV/0!</v>
          </cell>
          <cell r="AB1117">
            <v>3.6669127164179107</v>
          </cell>
          <cell r="AC1117">
            <v>3.6039982164179114</v>
          </cell>
          <cell r="AD1117" t="e">
            <v>#DIV/0!</v>
          </cell>
          <cell r="AE1117">
            <v>4505.5674999999992</v>
          </cell>
          <cell r="AF1117">
            <v>14723.07</v>
          </cell>
          <cell r="AG1117">
            <v>0.53859635645302895</v>
          </cell>
          <cell r="AH1117" t="e">
            <v>#DIV/0!</v>
          </cell>
          <cell r="AI1117">
            <v>3.1283163599648818</v>
          </cell>
          <cell r="AJ1117">
            <v>3.0654018599648825</v>
          </cell>
          <cell r="AK1117" t="e">
            <v>#DIV/0!</v>
          </cell>
          <cell r="AL1117">
            <v>0</v>
          </cell>
          <cell r="AM1117">
            <v>1</v>
          </cell>
          <cell r="AN1117">
            <v>1</v>
          </cell>
          <cell r="AO1117">
            <v>0</v>
          </cell>
        </row>
        <row r="1118">
          <cell r="D1118" t="str">
            <v>FAE-22-00221</v>
          </cell>
          <cell r="E1118" t="str">
            <v>221</v>
          </cell>
          <cell r="F1118">
            <v>44873</v>
          </cell>
          <cell r="G1118">
            <v>2022</v>
          </cell>
          <cell r="H1118" t="str">
            <v>CE2154</v>
          </cell>
          <cell r="I1118" t="str">
            <v>SODIFRAM SAS</v>
          </cell>
          <cell r="J1118" t="str">
            <v>EUR</v>
          </cell>
          <cell r="K1118">
            <v>99380.504268000004</v>
          </cell>
          <cell r="L1118">
            <v>3.2333500000000002</v>
          </cell>
          <cell r="M1118">
            <v>30736.080000000002</v>
          </cell>
          <cell r="N1118" t="str">
            <v>OUI</v>
          </cell>
          <cell r="O1118" t="str">
            <v>Mayotte</v>
          </cell>
          <cell r="P1118">
            <v>44889</v>
          </cell>
          <cell r="Q1118">
            <v>0</v>
          </cell>
          <cell r="R1118">
            <v>18936</v>
          </cell>
          <cell r="S1118">
            <v>8400</v>
          </cell>
          <cell r="T1118">
            <v>0</v>
          </cell>
          <cell r="U1118">
            <v>27336</v>
          </cell>
          <cell r="W1118">
            <v>0</v>
          </cell>
          <cell r="X1118">
            <v>69140.497049194033</v>
          </cell>
          <cell r="Y1118">
            <v>30240.007218805968</v>
          </cell>
          <cell r="Z1118">
            <v>0</v>
          </cell>
          <cell r="AA1118" t="e">
            <v>#DIV/0!</v>
          </cell>
          <cell r="AB1118">
            <v>3.6512725522388063</v>
          </cell>
          <cell r="AC1118">
            <v>3.6000008593816628</v>
          </cell>
          <cell r="AD1118" t="e">
            <v>#DIV/0!</v>
          </cell>
          <cell r="AE1118">
            <v>4491.7424999999994</v>
          </cell>
          <cell r="AF1118">
            <v>14696.77</v>
          </cell>
          <cell r="AG1118">
            <v>0.53763425519461516</v>
          </cell>
          <cell r="AH1118" t="e">
            <v>#DIV/0!</v>
          </cell>
          <cell r="AI1118">
            <v>3.1136382970441909</v>
          </cell>
          <cell r="AJ1118">
            <v>3.0623666041870479</v>
          </cell>
          <cell r="AK1118" t="e">
            <v>#DIV/0!</v>
          </cell>
          <cell r="AL1118">
            <v>0</v>
          </cell>
          <cell r="AM1118">
            <v>1</v>
          </cell>
          <cell r="AN1118">
            <v>1</v>
          </cell>
          <cell r="AO1118">
            <v>0</v>
          </cell>
        </row>
        <row r="1119">
          <cell r="D1119" t="str">
            <v>FAE-22-00222</v>
          </cell>
          <cell r="E1119" t="str">
            <v>222</v>
          </cell>
          <cell r="F1119">
            <v>44876</v>
          </cell>
          <cell r="G1119">
            <v>2022</v>
          </cell>
          <cell r="H1119" t="str">
            <v>CE2178</v>
          </cell>
          <cell r="I1119" t="str">
            <v>ARCADIA</v>
          </cell>
          <cell r="J1119" t="str">
            <v>TND</v>
          </cell>
          <cell r="K1119">
            <v>60000</v>
          </cell>
          <cell r="L1119">
            <v>1</v>
          </cell>
          <cell r="M1119">
            <v>60000</v>
          </cell>
          <cell r="N1119" t="str">
            <v>OUI</v>
          </cell>
          <cell r="O1119" t="str">
            <v>Angleterre</v>
          </cell>
          <cell r="P1119">
            <v>44886</v>
          </cell>
          <cell r="Q1119">
            <v>0</v>
          </cell>
          <cell r="R1119">
            <v>20000</v>
          </cell>
          <cell r="S1119">
            <v>0</v>
          </cell>
          <cell r="T1119">
            <v>0</v>
          </cell>
          <cell r="U1119">
            <v>20000</v>
          </cell>
          <cell r="W1119">
            <v>0</v>
          </cell>
          <cell r="X1119">
            <v>60000</v>
          </cell>
          <cell r="Y1119">
            <v>0</v>
          </cell>
          <cell r="Z1119">
            <v>0</v>
          </cell>
          <cell r="AA1119" t="e">
            <v>#DIV/0!</v>
          </cell>
          <cell r="AB1119">
            <v>3</v>
          </cell>
          <cell r="AC1119" t="e">
            <v>#DIV/0!</v>
          </cell>
          <cell r="AD1119" t="e">
            <v>#DIV/0!</v>
          </cell>
          <cell r="AE1119">
            <v>0</v>
          </cell>
          <cell r="AF1119">
            <v>0</v>
          </cell>
          <cell r="AG1119">
            <v>0</v>
          </cell>
          <cell r="AH1119" t="e">
            <v>#DIV/0!</v>
          </cell>
          <cell r="AI1119">
            <v>3</v>
          </cell>
          <cell r="AJ1119" t="e">
            <v>#DIV/0!</v>
          </cell>
          <cell r="AK1119" t="e">
            <v>#DIV/0!</v>
          </cell>
          <cell r="AL1119">
            <v>0</v>
          </cell>
          <cell r="AM1119">
            <v>1</v>
          </cell>
          <cell r="AN1119">
            <v>0</v>
          </cell>
          <cell r="AO1119">
            <v>0</v>
          </cell>
        </row>
        <row r="1120">
          <cell r="D1120" t="str">
            <v>FAE-22-00223</v>
          </cell>
          <cell r="E1120" t="str">
            <v>223</v>
          </cell>
          <cell r="F1120">
            <v>44876</v>
          </cell>
          <cell r="G1120">
            <v>2022</v>
          </cell>
          <cell r="H1120" t="str">
            <v>CE2001</v>
          </cell>
          <cell r="I1120" t="str">
            <v>STE DE COMMERCE INTERNATIONAL</v>
          </cell>
          <cell r="J1120" t="str">
            <v>TND</v>
          </cell>
          <cell r="K1120">
            <v>71394</v>
          </cell>
          <cell r="L1120">
            <v>1</v>
          </cell>
          <cell r="M1120">
            <v>71394</v>
          </cell>
          <cell r="N1120" t="str">
            <v>OUI</v>
          </cell>
          <cell r="O1120" t="str">
            <v>Liberia</v>
          </cell>
          <cell r="P1120">
            <v>44888</v>
          </cell>
          <cell r="Q1120">
            <v>12000</v>
          </cell>
          <cell r="R1120">
            <v>15300</v>
          </cell>
          <cell r="S1120">
            <v>0</v>
          </cell>
          <cell r="T1120">
            <v>0</v>
          </cell>
          <cell r="U1120">
            <v>27300</v>
          </cell>
          <cell r="W1120">
            <v>31920</v>
          </cell>
          <cell r="X1120">
            <v>39474</v>
          </cell>
          <cell r="Y1120">
            <v>0</v>
          </cell>
          <cell r="Z1120">
            <v>0</v>
          </cell>
          <cell r="AA1120">
            <v>2.66</v>
          </cell>
          <cell r="AB1120">
            <v>2.58</v>
          </cell>
          <cell r="AC1120" t="e">
            <v>#DIV/0!</v>
          </cell>
          <cell r="AD1120" t="e">
            <v>#DIV/0!</v>
          </cell>
          <cell r="AE1120">
            <v>0</v>
          </cell>
          <cell r="AF1120">
            <v>0</v>
          </cell>
          <cell r="AG1120">
            <v>0</v>
          </cell>
          <cell r="AH1120">
            <v>2.66</v>
          </cell>
          <cell r="AI1120">
            <v>2.58</v>
          </cell>
          <cell r="AJ1120" t="e">
            <v>#DIV/0!</v>
          </cell>
          <cell r="AK1120" t="e">
            <v>#DIV/0!</v>
          </cell>
          <cell r="AL1120" t="str">
            <v>50% S -50% F</v>
          </cell>
          <cell r="AM1120" t="str">
            <v>20% S -80% F</v>
          </cell>
          <cell r="AN1120">
            <v>0</v>
          </cell>
          <cell r="AO1120">
            <v>0</v>
          </cell>
        </row>
        <row r="1121">
          <cell r="D1121" t="str">
            <v>FAE-22-00224</v>
          </cell>
          <cell r="E1121" t="str">
            <v>224</v>
          </cell>
          <cell r="F1121">
            <v>44877</v>
          </cell>
          <cell r="G1121">
            <v>2022</v>
          </cell>
          <cell r="H1121" t="str">
            <v>CE2133</v>
          </cell>
          <cell r="I1121" t="str">
            <v>E.A.S.B. NAFA</v>
          </cell>
          <cell r="J1121" t="str">
            <v>USD</v>
          </cell>
          <cell r="K1121">
            <v>76270.230947999997</v>
          </cell>
          <cell r="L1121">
            <v>3.1173000000000002</v>
          </cell>
          <cell r="M1121">
            <v>24466.76</v>
          </cell>
          <cell r="N1121" t="str">
            <v>OUI</v>
          </cell>
          <cell r="O1121" t="str">
            <v>Guinee Bisau</v>
          </cell>
          <cell r="P1121">
            <v>44890</v>
          </cell>
          <cell r="Q1121">
            <v>3600</v>
          </cell>
          <cell r="R1121">
            <v>22080</v>
          </cell>
          <cell r="S1121">
            <v>0</v>
          </cell>
          <cell r="T1121">
            <v>0</v>
          </cell>
          <cell r="U1121">
            <v>25680</v>
          </cell>
          <cell r="W1121">
            <v>11468.838036448598</v>
          </cell>
          <cell r="X1121">
            <v>64801.392911551404</v>
          </cell>
          <cell r="Y1121">
            <v>0</v>
          </cell>
          <cell r="Z1121">
            <v>0</v>
          </cell>
          <cell r="AA1121">
            <v>3.1857883434579439</v>
          </cell>
          <cell r="AB1121">
            <v>2.9348456934579441</v>
          </cell>
          <cell r="AC1121" t="e">
            <v>#DIV/0!</v>
          </cell>
          <cell r="AD1121" t="e">
            <v>#DIV/0!</v>
          </cell>
          <cell r="AE1121">
            <v>3274.39</v>
          </cell>
          <cell r="AF1121">
            <v>13987.35</v>
          </cell>
          <cell r="AG1121">
            <v>0.54467873831775704</v>
          </cell>
          <cell r="AH1121">
            <v>2.641109605140187</v>
          </cell>
          <cell r="AI1121">
            <v>2.3901669551401872</v>
          </cell>
          <cell r="AJ1121" t="e">
            <v>#DIV/0!</v>
          </cell>
          <cell r="AK1121" t="e">
            <v>#DIV/0!</v>
          </cell>
          <cell r="AL1121" t="str">
            <v>50% S -50% F</v>
          </cell>
          <cell r="AM1121" t="str">
            <v>20% S -80% F</v>
          </cell>
          <cell r="AN1121">
            <v>0</v>
          </cell>
          <cell r="AO1121">
            <v>0</v>
          </cell>
        </row>
        <row r="1122">
          <cell r="D1122" t="str">
            <v>FAE-22-00225</v>
          </cell>
          <cell r="E1122" t="str">
            <v>225</v>
          </cell>
          <cell r="F1122">
            <v>44881</v>
          </cell>
          <cell r="G1122">
            <v>2022</v>
          </cell>
          <cell r="H1122" t="str">
            <v>CE2259</v>
          </cell>
          <cell r="I1122" t="str">
            <v>SAFA FOOD</v>
          </cell>
          <cell r="J1122" t="str">
            <v>CAD</v>
          </cell>
          <cell r="K1122">
            <v>303555.67718399997</v>
          </cell>
          <cell r="L1122">
            <v>2.3472</v>
          </cell>
          <cell r="M1122">
            <v>129326.72</v>
          </cell>
          <cell r="N1122" t="str">
            <v>OUI</v>
          </cell>
          <cell r="O1122" t="str">
            <v>USA</v>
          </cell>
          <cell r="P1122">
            <v>44888</v>
          </cell>
          <cell r="Q1122">
            <v>0</v>
          </cell>
          <cell r="R1122">
            <v>25424</v>
          </cell>
          <cell r="S1122">
            <v>47216</v>
          </cell>
          <cell r="T1122">
            <v>0</v>
          </cell>
          <cell r="U1122">
            <v>72640</v>
          </cell>
          <cell r="W1122">
            <v>0</v>
          </cell>
          <cell r="X1122">
            <v>107408.153664</v>
          </cell>
          <cell r="Y1122">
            <v>196147.52351999999</v>
          </cell>
          <cell r="Z1122">
            <v>0</v>
          </cell>
          <cell r="AA1122" t="e">
            <v>#DIV/0!</v>
          </cell>
          <cell r="AB1122">
            <v>4.2246756475770928</v>
          </cell>
          <cell r="AC1122">
            <v>4.1542596475770921</v>
          </cell>
          <cell r="AD1122" t="e">
            <v>#DIV/0!</v>
          </cell>
          <cell r="AE1122">
            <v>14508</v>
          </cell>
          <cell r="AF1122">
            <v>76831.539999999994</v>
          </cell>
          <cell r="AG1122">
            <v>1.0577029185022027</v>
          </cell>
          <cell r="AH1122" t="e">
            <v>#DIV/0!</v>
          </cell>
          <cell r="AI1122">
            <v>3.1669727290748901</v>
          </cell>
          <cell r="AJ1122">
            <v>3.0965567290748894</v>
          </cell>
          <cell r="AK1122" t="e">
            <v>#DIV/0!</v>
          </cell>
          <cell r="AL1122">
            <v>0</v>
          </cell>
          <cell r="AM1122">
            <v>1</v>
          </cell>
          <cell r="AN1122">
            <v>1</v>
          </cell>
          <cell r="AO1122">
            <v>0</v>
          </cell>
        </row>
        <row r="1123">
          <cell r="D1123" t="str">
            <v>FAE-22-00226</v>
          </cell>
          <cell r="E1123" t="str">
            <v>226</v>
          </cell>
          <cell r="F1123">
            <v>44881</v>
          </cell>
          <cell r="G1123">
            <v>2022</v>
          </cell>
          <cell r="H1123" t="str">
            <v>CE2270</v>
          </cell>
          <cell r="I1123" t="str">
            <v>EASY TRADE / GLOBAL GOODS CAPA</v>
          </cell>
          <cell r="J1123" t="str">
            <v>TND</v>
          </cell>
          <cell r="K1123">
            <v>459529.55200000003</v>
          </cell>
          <cell r="L1123">
            <v>1</v>
          </cell>
          <cell r="M1123">
            <v>459529.55200000003</v>
          </cell>
          <cell r="N1123" t="str">
            <v>OUI</v>
          </cell>
          <cell r="O1123" t="str">
            <v>Libye</v>
          </cell>
          <cell r="P1123">
            <v>44904</v>
          </cell>
          <cell r="Q1123">
            <v>0</v>
          </cell>
          <cell r="R1123">
            <v>170007.8</v>
          </cell>
          <cell r="S1123">
            <v>30005</v>
          </cell>
          <cell r="T1123">
            <v>0</v>
          </cell>
          <cell r="U1123">
            <v>200012.79999999999</v>
          </cell>
          <cell r="W1123">
            <v>0</v>
          </cell>
          <cell r="X1123">
            <v>390818.55999999994</v>
          </cell>
          <cell r="Y1123">
            <v>68710.992000000013</v>
          </cell>
          <cell r="Z1123">
            <v>0</v>
          </cell>
          <cell r="AA1123" t="e">
            <v>#DIV/0!</v>
          </cell>
          <cell r="AB1123">
            <v>2.2988272302800223</v>
          </cell>
          <cell r="AC1123">
            <v>2.2899847358773542</v>
          </cell>
          <cell r="AD1123" t="e">
            <v>#DIV/0!</v>
          </cell>
          <cell r="AE1123">
            <v>0</v>
          </cell>
          <cell r="AF1123">
            <v>0</v>
          </cell>
          <cell r="AG1123">
            <v>0</v>
          </cell>
          <cell r="AH1123" t="e">
            <v>#DIV/0!</v>
          </cell>
          <cell r="AI1123">
            <v>2.2988272302800223</v>
          </cell>
          <cell r="AJ1123">
            <v>2.2899847358773542</v>
          </cell>
          <cell r="AK1123" t="e">
            <v>#DIV/0!</v>
          </cell>
          <cell r="AL1123">
            <v>0</v>
          </cell>
          <cell r="AM1123" t="str">
            <v>10% S -90% F</v>
          </cell>
          <cell r="AN1123" t="str">
            <v>10% S -90% F</v>
          </cell>
          <cell r="AO1123">
            <v>0</v>
          </cell>
        </row>
        <row r="1124">
          <cell r="D1124" t="str">
            <v>FAE-22-00227</v>
          </cell>
          <cell r="E1124" t="str">
            <v>227</v>
          </cell>
          <cell r="F1124">
            <v>44884</v>
          </cell>
          <cell r="G1124">
            <v>2022</v>
          </cell>
          <cell r="H1124" t="str">
            <v>CE2250</v>
          </cell>
          <cell r="I1124" t="str">
            <v>STE CT TRADING DE COMMERCE INTR</v>
          </cell>
          <cell r="J1124" t="str">
            <v>TND</v>
          </cell>
          <cell r="K1124">
            <v>53740.800000000003</v>
          </cell>
          <cell r="L1124">
            <v>1</v>
          </cell>
          <cell r="M1124">
            <v>53740.800000000003</v>
          </cell>
          <cell r="N1124" t="str">
            <v>OUI</v>
          </cell>
          <cell r="O1124" t="str">
            <v>France</v>
          </cell>
          <cell r="P1124">
            <v>44889</v>
          </cell>
          <cell r="Q1124">
            <v>0</v>
          </cell>
          <cell r="R1124">
            <v>7488</v>
          </cell>
          <cell r="S1124">
            <v>6000</v>
          </cell>
          <cell r="T1124">
            <v>2240</v>
          </cell>
          <cell r="U1124">
            <v>15728</v>
          </cell>
          <cell r="W1124">
            <v>0</v>
          </cell>
          <cell r="X1124">
            <v>23212.799999999999</v>
          </cell>
          <cell r="Y1124">
            <v>18600</v>
          </cell>
          <cell r="Z1124">
            <v>11928</v>
          </cell>
          <cell r="AA1124" t="e">
            <v>#DIV/0!</v>
          </cell>
          <cell r="AB1124">
            <v>3.1</v>
          </cell>
          <cell r="AC1124">
            <v>3.1</v>
          </cell>
          <cell r="AD1124">
            <v>5.3250000000000002</v>
          </cell>
          <cell r="AE1124">
            <v>0</v>
          </cell>
          <cell r="AF1124">
            <v>0</v>
          </cell>
          <cell r="AG1124">
            <v>0</v>
          </cell>
          <cell r="AH1124" t="e">
            <v>#DIV/0!</v>
          </cell>
          <cell r="AI1124">
            <v>3.1</v>
          </cell>
          <cell r="AJ1124">
            <v>3.1</v>
          </cell>
          <cell r="AK1124">
            <v>5.3250000000000002</v>
          </cell>
          <cell r="AL1124">
            <v>0</v>
          </cell>
          <cell r="AM1124">
            <v>1</v>
          </cell>
          <cell r="AN1124">
            <v>1</v>
          </cell>
          <cell r="AO1124">
            <v>1</v>
          </cell>
        </row>
        <row r="1125">
          <cell r="D1125" t="str">
            <v>FAE-22-00228</v>
          </cell>
          <cell r="E1125" t="str">
            <v>228</v>
          </cell>
          <cell r="F1125">
            <v>44884</v>
          </cell>
          <cell r="G1125">
            <v>2022</v>
          </cell>
          <cell r="H1125" t="str">
            <v>CE2269</v>
          </cell>
          <cell r="I1125" t="str">
            <v>DEBENHAM</v>
          </cell>
          <cell r="J1125" t="str">
            <v>USD</v>
          </cell>
          <cell r="K1125">
            <v>179442.868308</v>
          </cell>
          <cell r="L1125">
            <v>3.1181999999999999</v>
          </cell>
          <cell r="M1125">
            <v>57546.94</v>
          </cell>
          <cell r="N1125" t="str">
            <v>OUI</v>
          </cell>
          <cell r="O1125" t="str">
            <v>Kenya</v>
          </cell>
          <cell r="P1125">
            <v>44900</v>
          </cell>
          <cell r="Q1125">
            <v>0</v>
          </cell>
          <cell r="R1125">
            <v>58704</v>
          </cell>
          <cell r="S1125">
            <v>0</v>
          </cell>
          <cell r="T1125">
            <v>2000</v>
          </cell>
          <cell r="U1125">
            <v>60704</v>
          </cell>
          <cell r="W1125">
            <v>0</v>
          </cell>
          <cell r="X1125">
            <v>167438.04522604489</v>
          </cell>
          <cell r="Y1125">
            <v>0</v>
          </cell>
          <cell r="Z1125">
            <v>12011.047009155089</v>
          </cell>
          <cell r="AA1125" t="e">
            <v>#DIV/0!</v>
          </cell>
          <cell r="AB1125">
            <v>2.8522425256548938</v>
          </cell>
          <cell r="AC1125" t="e">
            <v>#DIV/0!</v>
          </cell>
          <cell r="AD1125">
            <v>6.0055235045775444</v>
          </cell>
          <cell r="AE1125">
            <v>11295.48</v>
          </cell>
          <cell r="AF1125">
            <v>37017.599999999999</v>
          </cell>
          <cell r="AG1125">
            <v>0.60980495519240907</v>
          </cell>
          <cell r="AH1125" t="e">
            <v>#DIV/0!</v>
          </cell>
          <cell r="AI1125">
            <v>2.2424375704624846</v>
          </cell>
          <cell r="AJ1125" t="e">
            <v>#DIV/0!</v>
          </cell>
          <cell r="AK1125">
            <v>5.3957185493851352</v>
          </cell>
          <cell r="AL1125">
            <v>0</v>
          </cell>
          <cell r="AM1125" t="str">
            <v>30% S -70% F</v>
          </cell>
          <cell r="AN1125">
            <v>0</v>
          </cell>
          <cell r="AO1125">
            <v>1</v>
          </cell>
        </row>
        <row r="1126">
          <cell r="D1126" t="str">
            <v>FAE-22-00229</v>
          </cell>
          <cell r="E1126" t="str">
            <v>229</v>
          </cell>
          <cell r="F1126">
            <v>44884</v>
          </cell>
          <cell r="G1126">
            <v>2022</v>
          </cell>
          <cell r="H1126" t="str">
            <v>CE2123</v>
          </cell>
          <cell r="I1126" t="str">
            <v>STE AL MAJMOUA MOTTAHIDA</v>
          </cell>
          <cell r="J1126" t="str">
            <v>USD</v>
          </cell>
          <cell r="K1126">
            <v>1018241.1066000001</v>
          </cell>
          <cell r="L1126">
            <v>3.1173000000000002</v>
          </cell>
          <cell r="M1126">
            <v>326642</v>
          </cell>
          <cell r="N1126" t="str">
            <v>OUI</v>
          </cell>
          <cell r="O1126" t="str">
            <v>Libye</v>
          </cell>
          <cell r="P1126">
            <v>44893</v>
          </cell>
          <cell r="Q1126">
            <v>12000</v>
          </cell>
          <cell r="R1126">
            <v>288000</v>
          </cell>
          <cell r="S1126">
            <v>28800</v>
          </cell>
          <cell r="T1126">
            <v>22000</v>
          </cell>
          <cell r="U1126">
            <v>350800</v>
          </cell>
          <cell r="W1126">
            <v>40400.207999999999</v>
          </cell>
          <cell r="X1126">
            <v>776322.91540800035</v>
          </cell>
          <cell r="Y1126">
            <v>77917.038191999993</v>
          </cell>
          <cell r="Z1126">
            <v>123600.94500000001</v>
          </cell>
          <cell r="AA1126">
            <v>3.3666839999999998</v>
          </cell>
          <cell r="AB1126">
            <v>2.6955656785000013</v>
          </cell>
          <cell r="AC1126">
            <v>2.7054527149999998</v>
          </cell>
          <cell r="AD1126">
            <v>5.6182247727272729</v>
          </cell>
          <cell r="AE1126">
            <v>0</v>
          </cell>
          <cell r="AF1126">
            <v>0</v>
          </cell>
          <cell r="AG1126">
            <v>0</v>
          </cell>
          <cell r="AH1126">
            <v>3.3666839999999998</v>
          </cell>
          <cell r="AI1126">
            <v>2.6955656785000013</v>
          </cell>
          <cell r="AJ1126">
            <v>2.7054527149999998</v>
          </cell>
          <cell r="AK1126">
            <v>5.6182247727272729</v>
          </cell>
          <cell r="AL1126" t="str">
            <v>50% S -50% F</v>
          </cell>
          <cell r="AM1126" t="str">
            <v>50% S -50% F</v>
          </cell>
          <cell r="AN1126" t="str">
            <v>50% S -50% F</v>
          </cell>
          <cell r="AO1126">
            <v>1</v>
          </cell>
        </row>
        <row r="1127">
          <cell r="D1127" t="str">
            <v>FAE-22-00230</v>
          </cell>
          <cell r="E1127" t="str">
            <v>230</v>
          </cell>
          <cell r="F1127">
            <v>44886</v>
          </cell>
          <cell r="G1127">
            <v>2022</v>
          </cell>
          <cell r="H1127" t="str">
            <v>CE2123</v>
          </cell>
          <cell r="I1127" t="str">
            <v>STE AL MAJMOUA MOTTAHIDA</v>
          </cell>
          <cell r="J1127" t="str">
            <v>USD</v>
          </cell>
          <cell r="K1127">
            <v>241543.99050000001</v>
          </cell>
          <cell r="L1127">
            <v>3.1173000000000002</v>
          </cell>
          <cell r="M1127">
            <v>77485</v>
          </cell>
          <cell r="N1127" t="str">
            <v>OUI</v>
          </cell>
          <cell r="O1127" t="str">
            <v>Libye</v>
          </cell>
          <cell r="P1127">
            <v>44894</v>
          </cell>
          <cell r="Q1127">
            <v>0</v>
          </cell>
          <cell r="R1127">
            <v>42000</v>
          </cell>
          <cell r="S1127">
            <v>12000</v>
          </cell>
          <cell r="T1127">
            <v>0</v>
          </cell>
          <cell r="U1127">
            <v>54000</v>
          </cell>
          <cell r="W1127">
            <v>0</v>
          </cell>
          <cell r="X1127">
            <v>0</v>
          </cell>
          <cell r="Y1127">
            <v>0</v>
          </cell>
          <cell r="Z1127">
            <v>241543.99050000001</v>
          </cell>
          <cell r="AA1127" t="e">
            <v>#DIV/0!</v>
          </cell>
          <cell r="AB1127">
            <v>0</v>
          </cell>
          <cell r="AC1127">
            <v>0</v>
          </cell>
          <cell r="AD1127" t="e">
            <v>#DIV/0!</v>
          </cell>
          <cell r="AE1127">
            <v>0</v>
          </cell>
          <cell r="AF1127">
            <v>0</v>
          </cell>
          <cell r="AG1127">
            <v>0</v>
          </cell>
          <cell r="AH1127" t="e">
            <v>#DIV/0!</v>
          </cell>
          <cell r="AI1127">
            <v>0</v>
          </cell>
          <cell r="AJ1127">
            <v>0</v>
          </cell>
          <cell r="AK1127" t="e">
            <v>#DIV/0!</v>
          </cell>
          <cell r="AL1127">
            <v>0</v>
          </cell>
          <cell r="AM1127" t="str">
            <v>50% S -50% F</v>
          </cell>
          <cell r="AN1127" t="str">
            <v>50% S -50% F</v>
          </cell>
          <cell r="AO1127">
            <v>0</v>
          </cell>
        </row>
        <row r="1128">
          <cell r="D1128" t="str">
            <v>FAE-22-00231</v>
          </cell>
          <cell r="E1128" t="str">
            <v>231</v>
          </cell>
          <cell r="F1128">
            <v>44886</v>
          </cell>
          <cell r="G1128">
            <v>2022</v>
          </cell>
          <cell r="H1128" t="str">
            <v>CE2242</v>
          </cell>
          <cell r="I1128" t="str">
            <v>VALENCIA FOR MARKETING</v>
          </cell>
          <cell r="J1128" t="str">
            <v>USD</v>
          </cell>
          <cell r="K1128">
            <v>146229.98749999999</v>
          </cell>
          <cell r="L1128">
            <v>3.1362999999999999</v>
          </cell>
          <cell r="M1128">
            <v>46625</v>
          </cell>
          <cell r="N1128" t="str">
            <v>OUI</v>
          </cell>
          <cell r="O1128" t="str">
            <v>Liban</v>
          </cell>
          <cell r="P1128">
            <v>44890</v>
          </cell>
          <cell r="Q1128">
            <v>0</v>
          </cell>
          <cell r="R1128">
            <v>0</v>
          </cell>
          <cell r="S1128">
            <v>0</v>
          </cell>
          <cell r="T1128">
            <v>27500</v>
          </cell>
          <cell r="U1128">
            <v>27500</v>
          </cell>
          <cell r="W1128">
            <v>0</v>
          </cell>
          <cell r="X1128">
            <v>0</v>
          </cell>
          <cell r="Y1128">
            <v>0</v>
          </cell>
          <cell r="Z1128">
            <v>146229.98749999999</v>
          </cell>
          <cell r="AA1128" t="e">
            <v>#DIV/0!</v>
          </cell>
          <cell r="AB1128" t="e">
            <v>#DIV/0!</v>
          </cell>
          <cell r="AC1128" t="e">
            <v>#DIV/0!</v>
          </cell>
          <cell r="AD1128">
            <v>5.3174540909090906</v>
          </cell>
          <cell r="AE1128">
            <v>0</v>
          </cell>
          <cell r="AF1128">
            <v>6972.76</v>
          </cell>
          <cell r="AG1128">
            <v>0.25355490909090911</v>
          </cell>
          <cell r="AH1128" t="e">
            <v>#DIV/0!</v>
          </cell>
          <cell r="AI1128" t="e">
            <v>#DIV/0!</v>
          </cell>
          <cell r="AJ1128" t="e">
            <v>#DIV/0!</v>
          </cell>
          <cell r="AK1128">
            <v>5.0638991818181811</v>
          </cell>
          <cell r="AL1128">
            <v>0</v>
          </cell>
          <cell r="AM1128">
            <v>0</v>
          </cell>
          <cell r="AN1128">
            <v>0</v>
          </cell>
          <cell r="AO1128">
            <v>1</v>
          </cell>
        </row>
        <row r="1129">
          <cell r="D1129" t="str">
            <v>FAE-22-00232</v>
          </cell>
          <cell r="E1129" t="str">
            <v>232</v>
          </cell>
          <cell r="F1129">
            <v>44887</v>
          </cell>
          <cell r="G1129">
            <v>2022</v>
          </cell>
          <cell r="H1129" t="str">
            <v>CE2244</v>
          </cell>
          <cell r="I1129" t="str">
            <v>MBCD RUNGIS</v>
          </cell>
          <cell r="J1129" t="str">
            <v>EUR</v>
          </cell>
          <cell r="K1129">
            <v>81655.56</v>
          </cell>
          <cell r="L1129">
            <v>3.2403</v>
          </cell>
          <cell r="M1129">
            <v>25200</v>
          </cell>
          <cell r="N1129" t="str">
            <v>OUI</v>
          </cell>
          <cell r="O1129" t="str">
            <v>France</v>
          </cell>
          <cell r="P1129">
            <v>44896</v>
          </cell>
          <cell r="Q1129">
            <v>0</v>
          </cell>
          <cell r="R1129">
            <v>12000</v>
          </cell>
          <cell r="S1129">
            <v>6000</v>
          </cell>
          <cell r="T1129">
            <v>0</v>
          </cell>
          <cell r="U1129">
            <v>18000</v>
          </cell>
          <cell r="W1129">
            <v>0</v>
          </cell>
          <cell r="X1129">
            <v>54437.039999999994</v>
          </cell>
          <cell r="Y1129">
            <v>27218.52</v>
          </cell>
          <cell r="Z1129">
            <v>0</v>
          </cell>
          <cell r="AA1129" t="e">
            <v>#DIV/0!</v>
          </cell>
          <cell r="AB1129">
            <v>4.5364199999999997</v>
          </cell>
          <cell r="AC1129">
            <v>4.5364199999999997</v>
          </cell>
          <cell r="AD1129" t="e">
            <v>#DIV/0!</v>
          </cell>
          <cell r="AE1129">
            <v>2520</v>
          </cell>
          <cell r="AF1129">
            <v>25533.24</v>
          </cell>
          <cell r="AG1129">
            <v>1.4185133333333335</v>
          </cell>
          <cell r="AH1129" t="e">
            <v>#DIV/0!</v>
          </cell>
          <cell r="AI1129">
            <v>3.1179066666666664</v>
          </cell>
          <cell r="AJ1129">
            <v>3.1179066666666664</v>
          </cell>
          <cell r="AK1129" t="e">
            <v>#DIV/0!</v>
          </cell>
          <cell r="AL1129">
            <v>0</v>
          </cell>
          <cell r="AM1129">
            <v>1</v>
          </cell>
          <cell r="AN1129">
            <v>1</v>
          </cell>
          <cell r="AO1129">
            <v>0</v>
          </cell>
        </row>
        <row r="1130">
          <cell r="D1130" t="str">
            <v>FAE-22-00233</v>
          </cell>
          <cell r="E1130" t="str">
            <v>233</v>
          </cell>
          <cell r="F1130">
            <v>44888</v>
          </cell>
          <cell r="G1130">
            <v>2022</v>
          </cell>
          <cell r="H1130" t="str">
            <v>CE2053</v>
          </cell>
          <cell r="I1130" t="str">
            <v>ETS KASSO IMPORT EXPORT</v>
          </cell>
          <cell r="J1130" t="str">
            <v>EUR</v>
          </cell>
          <cell r="K1130">
            <v>256709.04</v>
          </cell>
          <cell r="L1130">
            <v>3.2743500000000001</v>
          </cell>
          <cell r="M1130">
            <v>78400</v>
          </cell>
          <cell r="N1130" t="str">
            <v>OUI</v>
          </cell>
          <cell r="O1130" t="str">
            <v>Niger</v>
          </cell>
          <cell r="P1130">
            <v>44923</v>
          </cell>
          <cell r="Q1130">
            <v>0</v>
          </cell>
          <cell r="R1130">
            <v>0</v>
          </cell>
          <cell r="S1130">
            <v>112000</v>
          </cell>
          <cell r="T1130">
            <v>0</v>
          </cell>
          <cell r="U1130">
            <v>112000</v>
          </cell>
          <cell r="W1130">
            <v>0</v>
          </cell>
          <cell r="X1130">
            <v>0</v>
          </cell>
          <cell r="Y1130">
            <v>256709.04</v>
          </cell>
          <cell r="Z1130">
            <v>0</v>
          </cell>
          <cell r="AA1130" t="e">
            <v>#DIV/0!</v>
          </cell>
          <cell r="AB1130" t="e">
            <v>#DIV/0!</v>
          </cell>
          <cell r="AC1130">
            <v>2.2920449999999999</v>
          </cell>
          <cell r="AD1130" t="e">
            <v>#DIV/0!</v>
          </cell>
          <cell r="AE1130">
            <v>8356.3829999999998</v>
          </cell>
          <cell r="AF1130">
            <v>30758.038</v>
          </cell>
          <cell r="AG1130">
            <v>0.27462533928571431</v>
          </cell>
          <cell r="AH1130" t="e">
            <v>#DIV/0!</v>
          </cell>
          <cell r="AI1130" t="e">
            <v>#DIV/0!</v>
          </cell>
          <cell r="AJ1130">
            <v>2.0174196607142854</v>
          </cell>
          <cell r="AK1130" t="e">
            <v>#DIV/0!</v>
          </cell>
          <cell r="AL1130">
            <v>0</v>
          </cell>
          <cell r="AM1130">
            <v>0</v>
          </cell>
          <cell r="AN1130" t="str">
            <v>10% S -90% F</v>
          </cell>
          <cell r="AO1130">
            <v>0</v>
          </cell>
        </row>
        <row r="1131">
          <cell r="D1131" t="str">
            <v>FAE-22-00234</v>
          </cell>
          <cell r="E1131" t="str">
            <v>234</v>
          </cell>
          <cell r="F1131">
            <v>44888</v>
          </cell>
          <cell r="G1131">
            <v>2022</v>
          </cell>
          <cell r="H1131" t="str">
            <v>CE2165</v>
          </cell>
          <cell r="I1131" t="str">
            <v>ANGSTREM TRADING</v>
          </cell>
          <cell r="J1131" t="str">
            <v>USD</v>
          </cell>
          <cell r="K1131">
            <v>61810.855437500002</v>
          </cell>
          <cell r="L1131">
            <v>3.1142500000000002</v>
          </cell>
          <cell r="M1131">
            <v>19847.75</v>
          </cell>
          <cell r="N1131" t="str">
            <v>OUI</v>
          </cell>
          <cell r="O1131" t="str">
            <v>Russie</v>
          </cell>
          <cell r="P1131">
            <v>44894</v>
          </cell>
          <cell r="Q1131">
            <v>20150</v>
          </cell>
          <cell r="R1131">
            <v>0</v>
          </cell>
          <cell r="S1131">
            <v>0</v>
          </cell>
          <cell r="T1131">
            <v>0</v>
          </cell>
          <cell r="U1131">
            <v>20150</v>
          </cell>
          <cell r="W1131">
            <v>61810.855437500002</v>
          </cell>
          <cell r="X1131">
            <v>0</v>
          </cell>
          <cell r="Y1131">
            <v>0</v>
          </cell>
          <cell r="Z1131">
            <v>0</v>
          </cell>
          <cell r="AA1131">
            <v>3.0675362500000003</v>
          </cell>
          <cell r="AB1131" t="e">
            <v>#DIV/0!</v>
          </cell>
          <cell r="AC1131" t="e">
            <v>#DIV/0!</v>
          </cell>
          <cell r="AD1131" t="e">
            <v>#DIV/0!</v>
          </cell>
          <cell r="AE1131">
            <v>0</v>
          </cell>
          <cell r="AF1131">
            <v>3395.28</v>
          </cell>
          <cell r="AG1131">
            <v>0.16850024813895784</v>
          </cell>
          <cell r="AH1131">
            <v>2.8990360018610426</v>
          </cell>
          <cell r="AI1131" t="e">
            <v>#DIV/0!</v>
          </cell>
          <cell r="AJ1131" t="e">
            <v>#DIV/0!</v>
          </cell>
          <cell r="AK1131" t="e">
            <v>#DIV/0!</v>
          </cell>
          <cell r="AL1131">
            <v>1</v>
          </cell>
          <cell r="AM1131">
            <v>0</v>
          </cell>
          <cell r="AN1131">
            <v>0</v>
          </cell>
          <cell r="AO1131">
            <v>0</v>
          </cell>
        </row>
        <row r="1132">
          <cell r="D1132" t="str">
            <v>FAE-22-00235</v>
          </cell>
          <cell r="E1132" t="str">
            <v>235</v>
          </cell>
          <cell r="F1132">
            <v>44890</v>
          </cell>
          <cell r="G1132">
            <v>2022</v>
          </cell>
          <cell r="H1132" t="str">
            <v>CE2273</v>
          </cell>
          <cell r="I1132" t="str">
            <v>I3C+</v>
          </cell>
          <cell r="J1132" t="str">
            <v>TND</v>
          </cell>
          <cell r="K1132">
            <v>97920</v>
          </cell>
          <cell r="L1132">
            <v>1</v>
          </cell>
          <cell r="M1132">
            <v>97920</v>
          </cell>
          <cell r="N1132" t="str">
            <v>OUI</v>
          </cell>
          <cell r="O1132" t="str">
            <v>Gambie</v>
          </cell>
          <cell r="P1132">
            <v>44909</v>
          </cell>
          <cell r="Q1132">
            <v>38400</v>
          </cell>
          <cell r="R1132">
            <v>0</v>
          </cell>
          <cell r="S1132">
            <v>0</v>
          </cell>
          <cell r="T1132">
            <v>0</v>
          </cell>
          <cell r="U1132">
            <v>38400</v>
          </cell>
          <cell r="W1132">
            <v>97920</v>
          </cell>
          <cell r="X1132">
            <v>0</v>
          </cell>
          <cell r="Y1132">
            <v>0</v>
          </cell>
          <cell r="Z1132">
            <v>0</v>
          </cell>
          <cell r="AA1132">
            <v>2.5499999999999998</v>
          </cell>
          <cell r="AB1132" t="e">
            <v>#DIV/0!</v>
          </cell>
          <cell r="AC1132" t="e">
            <v>#DIV/0!</v>
          </cell>
          <cell r="AD1132" t="e">
            <v>#DIV/0!</v>
          </cell>
          <cell r="AE1132">
            <v>0</v>
          </cell>
          <cell r="AF1132">
            <v>0</v>
          </cell>
          <cell r="AG1132">
            <v>0</v>
          </cell>
          <cell r="AH1132">
            <v>2.5499999999999998</v>
          </cell>
          <cell r="AI1132" t="e">
            <v>#DIV/0!</v>
          </cell>
          <cell r="AJ1132" t="e">
            <v>#DIV/0!</v>
          </cell>
          <cell r="AK1132" t="e">
            <v>#DIV/0!</v>
          </cell>
          <cell r="AL1132" t="str">
            <v>50% S -50% F</v>
          </cell>
          <cell r="AM1132">
            <v>0</v>
          </cell>
          <cell r="AN1132">
            <v>0</v>
          </cell>
          <cell r="AO1132">
            <v>0</v>
          </cell>
        </row>
        <row r="1133">
          <cell r="D1133" t="str">
            <v>FAE-22-00236</v>
          </cell>
          <cell r="E1133" t="str">
            <v>236</v>
          </cell>
          <cell r="F1133">
            <v>44896</v>
          </cell>
          <cell r="G1133">
            <v>2022</v>
          </cell>
          <cell r="H1133" t="str">
            <v>CE2017</v>
          </cell>
          <cell r="I1133" t="str">
            <v>SAHEL INTERNATIONAL TRADE</v>
          </cell>
          <cell r="J1133" t="str">
            <v>TND</v>
          </cell>
          <cell r="K1133">
            <v>54987.5</v>
          </cell>
          <cell r="L1133">
            <v>1</v>
          </cell>
          <cell r="M1133">
            <v>54987.5</v>
          </cell>
          <cell r="N1133" t="str">
            <v>OUI</v>
          </cell>
          <cell r="O1133" t="str">
            <v xml:space="preserve">Côte D'ivoire </v>
          </cell>
          <cell r="P1133">
            <v>44902</v>
          </cell>
          <cell r="Q1133">
            <v>20750</v>
          </cell>
          <cell r="R1133">
            <v>0</v>
          </cell>
          <cell r="S1133">
            <v>0</v>
          </cell>
          <cell r="T1133">
            <v>0</v>
          </cell>
          <cell r="U1133">
            <v>20750</v>
          </cell>
          <cell r="W1133">
            <v>54987.5</v>
          </cell>
          <cell r="X1133">
            <v>0</v>
          </cell>
          <cell r="Y1133">
            <v>0</v>
          </cell>
          <cell r="Z1133">
            <v>0</v>
          </cell>
          <cell r="AA1133">
            <v>2.65</v>
          </cell>
          <cell r="AB1133" t="e">
            <v>#DIV/0!</v>
          </cell>
          <cell r="AC1133" t="e">
            <v>#DIV/0!</v>
          </cell>
          <cell r="AD1133" t="e">
            <v>#DIV/0!</v>
          </cell>
          <cell r="AE1133">
            <v>0</v>
          </cell>
          <cell r="AF1133">
            <v>0</v>
          </cell>
          <cell r="AG1133">
            <v>0</v>
          </cell>
          <cell r="AH1133">
            <v>2.65</v>
          </cell>
          <cell r="AI1133" t="e">
            <v>#DIV/0!</v>
          </cell>
          <cell r="AJ1133" t="e">
            <v>#DIV/0!</v>
          </cell>
          <cell r="AK1133" t="e">
            <v>#DIV/0!</v>
          </cell>
          <cell r="AL1133" t="str">
            <v>50% S -50% F</v>
          </cell>
          <cell r="AM1133">
            <v>0</v>
          </cell>
          <cell r="AN1133">
            <v>0</v>
          </cell>
          <cell r="AO1133">
            <v>0</v>
          </cell>
        </row>
        <row r="1134">
          <cell r="D1134" t="str">
            <v>FAE-22-00237</v>
          </cell>
          <cell r="E1134" t="str">
            <v>237</v>
          </cell>
          <cell r="F1134">
            <v>44901</v>
          </cell>
          <cell r="G1134">
            <v>2022</v>
          </cell>
          <cell r="H1134" t="str">
            <v>CE2270</v>
          </cell>
          <cell r="I1134" t="str">
            <v>EASY TRADE / GLOBAL GOODS CAPA</v>
          </cell>
          <cell r="J1134" t="str">
            <v>TND</v>
          </cell>
          <cell r="K1134">
            <v>295736.83199999999</v>
          </cell>
          <cell r="L1134">
            <v>1</v>
          </cell>
          <cell r="M1134">
            <v>295736.83199999999</v>
          </cell>
          <cell r="N1134" t="str">
            <v>OUI</v>
          </cell>
          <cell r="O1134" t="str">
            <v>Libye</v>
          </cell>
          <cell r="P1134">
            <v>44907</v>
          </cell>
          <cell r="Q1134">
            <v>0</v>
          </cell>
          <cell r="R1134">
            <v>128927.8</v>
          </cell>
          <cell r="S1134">
            <v>7987.2</v>
          </cell>
          <cell r="T1134">
            <v>0</v>
          </cell>
          <cell r="U1134">
            <v>136915</v>
          </cell>
          <cell r="W1134">
            <v>0</v>
          </cell>
          <cell r="X1134">
            <v>278484.47999999998</v>
          </cell>
          <cell r="Y1134">
            <v>17252.351999999999</v>
          </cell>
          <cell r="Z1134">
            <v>0</v>
          </cell>
          <cell r="AA1134" t="e">
            <v>#DIV/0!</v>
          </cell>
          <cell r="AB1134">
            <v>2.1600033507125693</v>
          </cell>
          <cell r="AC1134">
            <v>2.1599999999999997</v>
          </cell>
          <cell r="AD1134" t="e">
            <v>#DIV/0!</v>
          </cell>
          <cell r="AE1134">
            <v>0</v>
          </cell>
          <cell r="AF1134">
            <v>0</v>
          </cell>
          <cell r="AG1134">
            <v>0</v>
          </cell>
          <cell r="AH1134" t="e">
            <v>#DIV/0!</v>
          </cell>
          <cell r="AI1134">
            <v>2.1600033507125693</v>
          </cell>
          <cell r="AJ1134">
            <v>2.1599999999999997</v>
          </cell>
          <cell r="AK1134" t="e">
            <v>#DIV/0!</v>
          </cell>
          <cell r="AL1134">
            <v>0</v>
          </cell>
          <cell r="AM1134" t="str">
            <v>10% S -90% F</v>
          </cell>
          <cell r="AN1134" t="str">
            <v>10% S -90% F</v>
          </cell>
          <cell r="AO1134">
            <v>0</v>
          </cell>
        </row>
        <row r="1135">
          <cell r="D1135" t="str">
            <v>FAE-22-00238</v>
          </cell>
          <cell r="E1135" t="str">
            <v>238</v>
          </cell>
          <cell r="F1135">
            <v>44904</v>
          </cell>
          <cell r="G1135">
            <v>2022</v>
          </cell>
          <cell r="H1135" t="str">
            <v>CE2001</v>
          </cell>
          <cell r="I1135" t="str">
            <v>STE DE COMMERCE INTERNATIONAL</v>
          </cell>
          <cell r="J1135" t="str">
            <v>TND</v>
          </cell>
          <cell r="K1135">
            <v>254400</v>
          </cell>
          <cell r="L1135">
            <v>1</v>
          </cell>
          <cell r="M1135">
            <v>254400</v>
          </cell>
          <cell r="N1135" t="str">
            <v>OUI</v>
          </cell>
          <cell r="O1135" t="str">
            <v>Gambie</v>
          </cell>
          <cell r="P1135">
            <v>44915</v>
          </cell>
          <cell r="Q1135">
            <v>96000</v>
          </cell>
          <cell r="R1135">
            <v>0</v>
          </cell>
          <cell r="S1135">
            <v>0</v>
          </cell>
          <cell r="T1135">
            <v>0</v>
          </cell>
          <cell r="U1135">
            <v>96000</v>
          </cell>
          <cell r="W1135">
            <v>254400</v>
          </cell>
          <cell r="X1135">
            <v>0</v>
          </cell>
          <cell r="Y1135">
            <v>0</v>
          </cell>
          <cell r="Z1135">
            <v>0</v>
          </cell>
          <cell r="AA1135">
            <v>2.65</v>
          </cell>
          <cell r="AB1135" t="e">
            <v>#DIV/0!</v>
          </cell>
          <cell r="AC1135" t="e">
            <v>#DIV/0!</v>
          </cell>
          <cell r="AD1135" t="e">
            <v>#DIV/0!</v>
          </cell>
          <cell r="AE1135">
            <v>0</v>
          </cell>
          <cell r="AF1135">
            <v>0</v>
          </cell>
          <cell r="AG1135">
            <v>0</v>
          </cell>
          <cell r="AH1135">
            <v>2.65</v>
          </cell>
          <cell r="AI1135" t="e">
            <v>#DIV/0!</v>
          </cell>
          <cell r="AJ1135" t="e">
            <v>#DIV/0!</v>
          </cell>
          <cell r="AK1135" t="e">
            <v>#DIV/0!</v>
          </cell>
          <cell r="AL1135" t="str">
            <v>50% S -50% F</v>
          </cell>
          <cell r="AM1135">
            <v>0</v>
          </cell>
          <cell r="AN1135">
            <v>0</v>
          </cell>
          <cell r="AO1135">
            <v>0</v>
          </cell>
        </row>
        <row r="1136">
          <cell r="D1136" t="str">
            <v>FAE-22-00239</v>
          </cell>
          <cell r="E1136" t="str">
            <v>239</v>
          </cell>
          <cell r="F1136">
            <v>44904</v>
          </cell>
          <cell r="G1136">
            <v>2022</v>
          </cell>
          <cell r="H1136" t="str">
            <v>CE2165</v>
          </cell>
          <cell r="I1136" t="str">
            <v>ANGSTREM TRADING</v>
          </cell>
          <cell r="J1136" t="str">
            <v>USD</v>
          </cell>
          <cell r="K1136">
            <v>54517.588124999995</v>
          </cell>
          <cell r="L1136">
            <v>3.0920999999999998</v>
          </cell>
          <cell r="M1136">
            <v>17631.25</v>
          </cell>
          <cell r="N1136" t="str">
            <v>OUI</v>
          </cell>
          <cell r="O1136" t="str">
            <v>Russie</v>
          </cell>
          <cell r="P1136">
            <v>44910</v>
          </cell>
          <cell r="Q1136">
            <v>20150</v>
          </cell>
          <cell r="R1136">
            <v>0</v>
          </cell>
          <cell r="S1136">
            <v>0</v>
          </cell>
          <cell r="T1136">
            <v>0</v>
          </cell>
          <cell r="U1136">
            <v>20150</v>
          </cell>
          <cell r="W1136">
            <v>54517.588125000002</v>
          </cell>
          <cell r="X1136">
            <v>0</v>
          </cell>
          <cell r="Y1136">
            <v>0</v>
          </cell>
          <cell r="Z1136">
            <v>0</v>
          </cell>
          <cell r="AA1136">
            <v>2.7055875</v>
          </cell>
          <cell r="AB1136" t="e">
            <v>#DIV/0!</v>
          </cell>
          <cell r="AC1136" t="e">
            <v>#DIV/0!</v>
          </cell>
          <cell r="AD1136" t="e">
            <v>#DIV/0!</v>
          </cell>
          <cell r="AE1136">
            <v>0</v>
          </cell>
          <cell r="AF1136">
            <v>3368.3449999999998</v>
          </cell>
          <cell r="AG1136">
            <v>0.16716352357320099</v>
          </cell>
          <cell r="AH1136">
            <v>2.5384239764267988</v>
          </cell>
          <cell r="AI1136" t="e">
            <v>#DIV/0!</v>
          </cell>
          <cell r="AJ1136" t="e">
            <v>#DIV/0!</v>
          </cell>
          <cell r="AK1136" t="e">
            <v>#DIV/0!</v>
          </cell>
          <cell r="AL1136" t="str">
            <v>50% S -50% F</v>
          </cell>
          <cell r="AM1136">
            <v>0</v>
          </cell>
          <cell r="AN1136">
            <v>0</v>
          </cell>
          <cell r="AO1136">
            <v>0</v>
          </cell>
        </row>
        <row r="1137">
          <cell r="D1137" t="str">
            <v>FAE-22-00240</v>
          </cell>
          <cell r="E1137" t="str">
            <v>240</v>
          </cell>
          <cell r="F1137">
            <v>44905</v>
          </cell>
          <cell r="G1137">
            <v>2022</v>
          </cell>
          <cell r="H1137" t="str">
            <v>CE2270</v>
          </cell>
          <cell r="I1137" t="str">
            <v>EASY TRADE / GLOBAL GOODS CAPA</v>
          </cell>
          <cell r="J1137" t="str">
            <v>TND</v>
          </cell>
          <cell r="K1137">
            <v>753000</v>
          </cell>
          <cell r="L1137">
            <v>1</v>
          </cell>
          <cell r="M1137">
            <v>753000</v>
          </cell>
          <cell r="N1137" t="str">
            <v>OUI</v>
          </cell>
          <cell r="O1137" t="str">
            <v>Libye</v>
          </cell>
          <cell r="P1137">
            <v>44912</v>
          </cell>
          <cell r="Q1137">
            <v>300000</v>
          </cell>
          <cell r="R1137">
            <v>0</v>
          </cell>
          <cell r="S1137">
            <v>0</v>
          </cell>
          <cell r="T1137">
            <v>0</v>
          </cell>
          <cell r="U1137">
            <v>300000</v>
          </cell>
          <cell r="W1137">
            <v>753000</v>
          </cell>
          <cell r="X1137">
            <v>0</v>
          </cell>
          <cell r="Y1137">
            <v>0</v>
          </cell>
          <cell r="Z1137">
            <v>0</v>
          </cell>
          <cell r="AA1137">
            <v>2.5099999999999998</v>
          </cell>
          <cell r="AB1137" t="e">
            <v>#DIV/0!</v>
          </cell>
          <cell r="AC1137" t="e">
            <v>#DIV/0!</v>
          </cell>
          <cell r="AD1137" t="e">
            <v>#DIV/0!</v>
          </cell>
          <cell r="AE1137">
            <v>0</v>
          </cell>
          <cell r="AF1137">
            <v>0</v>
          </cell>
          <cell r="AG1137">
            <v>0</v>
          </cell>
          <cell r="AH1137">
            <v>2.5099999999999998</v>
          </cell>
          <cell r="AI1137" t="e">
            <v>#DIV/0!</v>
          </cell>
          <cell r="AJ1137" t="e">
            <v>#DIV/0!</v>
          </cell>
          <cell r="AK1137" t="e">
            <v>#DIV/0!</v>
          </cell>
          <cell r="AL1137" t="str">
            <v>50% S -50% F</v>
          </cell>
          <cell r="AM1137">
            <v>0</v>
          </cell>
          <cell r="AN1137">
            <v>0</v>
          </cell>
          <cell r="AO1137">
            <v>0</v>
          </cell>
        </row>
        <row r="1138">
          <cell r="D1138" t="str">
            <v>FAE-22-00241</v>
          </cell>
          <cell r="E1138" t="str">
            <v>241</v>
          </cell>
          <cell r="F1138">
            <v>44908</v>
          </cell>
          <cell r="G1138">
            <v>2022</v>
          </cell>
          <cell r="H1138" t="str">
            <v>CE2165</v>
          </cell>
          <cell r="I1138" t="str">
            <v>ANGSTREM TRADING</v>
          </cell>
          <cell r="J1138" t="str">
            <v>USD</v>
          </cell>
          <cell r="K1138">
            <v>61001.067237499999</v>
          </cell>
          <cell r="L1138">
            <v>3.0734499999999998</v>
          </cell>
          <cell r="M1138">
            <v>19847.75</v>
          </cell>
          <cell r="N1138" t="str">
            <v>OUI</v>
          </cell>
          <cell r="O1138" t="str">
            <v>Russie</v>
          </cell>
          <cell r="P1138">
            <v>44911</v>
          </cell>
          <cell r="Q1138">
            <v>20150</v>
          </cell>
          <cell r="R1138">
            <v>0</v>
          </cell>
          <cell r="S1138">
            <v>0</v>
          </cell>
          <cell r="T1138">
            <v>0</v>
          </cell>
          <cell r="U1138">
            <v>20150</v>
          </cell>
          <cell r="W1138">
            <v>61001.067237499999</v>
          </cell>
          <cell r="X1138">
            <v>0</v>
          </cell>
          <cell r="Y1138">
            <v>0</v>
          </cell>
          <cell r="Z1138">
            <v>0</v>
          </cell>
          <cell r="AA1138">
            <v>3.0273482500000002</v>
          </cell>
          <cell r="AB1138" t="e">
            <v>#DIV/0!</v>
          </cell>
          <cell r="AC1138" t="e">
            <v>#DIV/0!</v>
          </cell>
          <cell r="AD1138" t="e">
            <v>#DIV/0!</v>
          </cell>
          <cell r="AE1138">
            <v>0</v>
          </cell>
          <cell r="AF1138">
            <v>3368.3449999999998</v>
          </cell>
          <cell r="AG1138">
            <v>0.16716352357320099</v>
          </cell>
          <cell r="AH1138">
            <v>2.860184726426799</v>
          </cell>
          <cell r="AI1138" t="e">
            <v>#DIV/0!</v>
          </cell>
          <cell r="AJ1138" t="e">
            <v>#DIV/0!</v>
          </cell>
          <cell r="AK1138" t="e">
            <v>#DIV/0!</v>
          </cell>
          <cell r="AL1138">
            <v>1</v>
          </cell>
          <cell r="AM1138">
            <v>0</v>
          </cell>
          <cell r="AN1138">
            <v>0</v>
          </cell>
          <cell r="AO1138">
            <v>0</v>
          </cell>
        </row>
        <row r="1139">
          <cell r="D1139" t="str">
            <v>FAE-22-00242</v>
          </cell>
          <cell r="E1139" t="str">
            <v>242</v>
          </cell>
          <cell r="F1139">
            <v>44908</v>
          </cell>
          <cell r="G1139">
            <v>2022</v>
          </cell>
          <cell r="H1139" t="str">
            <v>CE2270</v>
          </cell>
          <cell r="I1139" t="str">
            <v>EASY TRADE / GLOBAL GOODS CAPA</v>
          </cell>
          <cell r="J1139" t="str">
            <v>TND</v>
          </cell>
          <cell r="K1139">
            <v>560820</v>
          </cell>
          <cell r="L1139">
            <v>1</v>
          </cell>
          <cell r="M1139">
            <v>560820</v>
          </cell>
          <cell r="N1139" t="str">
            <v>OUI</v>
          </cell>
          <cell r="O1139" t="str">
            <v>Libye</v>
          </cell>
          <cell r="P1139">
            <v>44917</v>
          </cell>
          <cell r="Q1139">
            <v>96000</v>
          </cell>
          <cell r="R1139">
            <v>144000</v>
          </cell>
          <cell r="S1139">
            <v>12000</v>
          </cell>
          <cell r="T1139">
            <v>0</v>
          </cell>
          <cell r="U1139">
            <v>252000</v>
          </cell>
          <cell r="W1139">
            <v>249600</v>
          </cell>
          <cell r="X1139">
            <v>287280</v>
          </cell>
          <cell r="Y1139">
            <v>23940</v>
          </cell>
          <cell r="Z1139">
            <v>0</v>
          </cell>
          <cell r="AA1139">
            <v>2.6</v>
          </cell>
          <cell r="AB1139">
            <v>1.9950000000000001</v>
          </cell>
          <cell r="AC1139">
            <v>1.9950000000000001</v>
          </cell>
          <cell r="AD1139" t="e">
            <v>#DIV/0!</v>
          </cell>
          <cell r="AE1139">
            <v>0</v>
          </cell>
          <cell r="AF1139">
            <v>0</v>
          </cell>
          <cell r="AG1139">
            <v>0</v>
          </cell>
          <cell r="AH1139">
            <v>2.6</v>
          </cell>
          <cell r="AI1139">
            <v>1.9950000000000001</v>
          </cell>
          <cell r="AJ1139">
            <v>1.9950000000000001</v>
          </cell>
          <cell r="AK1139" t="e">
            <v>#DIV/0!</v>
          </cell>
          <cell r="AL1139" t="str">
            <v>50% S -50% F</v>
          </cell>
          <cell r="AM1139" t="str">
            <v>10% S -90% F</v>
          </cell>
          <cell r="AN1139" t="str">
            <v>10% S -90% F</v>
          </cell>
          <cell r="AO1139">
            <v>0</v>
          </cell>
        </row>
        <row r="1140">
          <cell r="D1140" t="str">
            <v>FAE-22-00243</v>
          </cell>
          <cell r="E1140" t="str">
            <v>243</v>
          </cell>
          <cell r="F1140">
            <v>44908</v>
          </cell>
          <cell r="G1140">
            <v>2022</v>
          </cell>
          <cell r="H1140" t="str">
            <v>CE2178</v>
          </cell>
          <cell r="I1140" t="str">
            <v>ARCADIA</v>
          </cell>
          <cell r="J1140" t="str">
            <v>TND</v>
          </cell>
          <cell r="K1140">
            <v>60000</v>
          </cell>
          <cell r="L1140">
            <v>1</v>
          </cell>
          <cell r="M1140">
            <v>60000</v>
          </cell>
          <cell r="N1140" t="str">
            <v>OUI</v>
          </cell>
          <cell r="O1140" t="str">
            <v>Angleterre</v>
          </cell>
          <cell r="P1140">
            <v>44914</v>
          </cell>
          <cell r="Q1140">
            <v>0</v>
          </cell>
          <cell r="R1140">
            <v>20000</v>
          </cell>
          <cell r="S1140">
            <v>0</v>
          </cell>
          <cell r="T1140">
            <v>0</v>
          </cell>
          <cell r="U1140">
            <v>20000</v>
          </cell>
          <cell r="W1140">
            <v>0</v>
          </cell>
          <cell r="X1140">
            <v>60000</v>
          </cell>
          <cell r="Y1140">
            <v>0</v>
          </cell>
          <cell r="Z1140">
            <v>0</v>
          </cell>
          <cell r="AA1140" t="e">
            <v>#DIV/0!</v>
          </cell>
          <cell r="AB1140">
            <v>3</v>
          </cell>
          <cell r="AC1140" t="e">
            <v>#DIV/0!</v>
          </cell>
          <cell r="AD1140" t="e">
            <v>#DIV/0!</v>
          </cell>
          <cell r="AE1140">
            <v>0</v>
          </cell>
          <cell r="AF1140">
            <v>0</v>
          </cell>
          <cell r="AG1140">
            <v>0</v>
          </cell>
          <cell r="AH1140" t="e">
            <v>#DIV/0!</v>
          </cell>
          <cell r="AI1140">
            <v>3</v>
          </cell>
          <cell r="AJ1140" t="e">
            <v>#DIV/0!</v>
          </cell>
          <cell r="AK1140" t="e">
            <v>#DIV/0!</v>
          </cell>
          <cell r="AL1140">
            <v>0</v>
          </cell>
          <cell r="AM1140">
            <v>1</v>
          </cell>
          <cell r="AN1140">
            <v>0</v>
          </cell>
          <cell r="AO1140">
            <v>0</v>
          </cell>
        </row>
        <row r="1141">
          <cell r="D1141" t="str">
            <v>FAE-22-00244</v>
          </cell>
          <cell r="E1141" t="str">
            <v>244</v>
          </cell>
          <cell r="F1141">
            <v>44908</v>
          </cell>
          <cell r="G1141">
            <v>2022</v>
          </cell>
          <cell r="H1141" t="str">
            <v>CE2053</v>
          </cell>
          <cell r="I1141" t="str">
            <v>ETS KASSO IMPORT EXPORT</v>
          </cell>
          <cell r="J1141" t="str">
            <v>EUR</v>
          </cell>
          <cell r="K1141">
            <v>256665.92</v>
          </cell>
          <cell r="L1141">
            <v>3.2738</v>
          </cell>
          <cell r="M1141">
            <v>78400</v>
          </cell>
          <cell r="N1141" t="str">
            <v>OUI</v>
          </cell>
          <cell r="O1141" t="str">
            <v>Niger</v>
          </cell>
          <cell r="P1141">
            <v>44922</v>
          </cell>
          <cell r="Q1141">
            <v>0</v>
          </cell>
          <cell r="R1141">
            <v>0</v>
          </cell>
          <cell r="S1141">
            <v>112000</v>
          </cell>
          <cell r="T1141">
            <v>0</v>
          </cell>
          <cell r="U1141">
            <v>112000</v>
          </cell>
          <cell r="W1141">
            <v>0</v>
          </cell>
          <cell r="X1141">
            <v>0</v>
          </cell>
          <cell r="Y1141">
            <v>256665.92</v>
          </cell>
          <cell r="Z1141">
            <v>0</v>
          </cell>
          <cell r="AA1141" t="e">
            <v>#DIV/0!</v>
          </cell>
          <cell r="AB1141" t="e">
            <v>#DIV/0!</v>
          </cell>
          <cell r="AC1141">
            <v>2.2916600000000003</v>
          </cell>
          <cell r="AD1141" t="e">
            <v>#DIV/0!</v>
          </cell>
          <cell r="AE1141">
            <v>8356.3829999999998</v>
          </cell>
          <cell r="AF1141">
            <v>30758.038</v>
          </cell>
          <cell r="AG1141">
            <v>0.27462533928571431</v>
          </cell>
          <cell r="AH1141" t="e">
            <v>#DIV/0!</v>
          </cell>
          <cell r="AI1141" t="e">
            <v>#DIV/0!</v>
          </cell>
          <cell r="AJ1141">
            <v>2.0170346607142857</v>
          </cell>
          <cell r="AK1141" t="e">
            <v>#DIV/0!</v>
          </cell>
          <cell r="AL1141">
            <v>0</v>
          </cell>
          <cell r="AM1141">
            <v>0</v>
          </cell>
          <cell r="AN1141" t="str">
            <v>10% S -90% F</v>
          </cell>
          <cell r="AO1141">
            <v>0</v>
          </cell>
        </row>
        <row r="1142">
          <cell r="D1142" t="str">
            <v>FAE-22-00245</v>
          </cell>
          <cell r="E1142" t="str">
            <v>245</v>
          </cell>
          <cell r="F1142">
            <v>44908</v>
          </cell>
          <cell r="G1142">
            <v>2022</v>
          </cell>
          <cell r="H1142" t="str">
            <v>CE2154</v>
          </cell>
          <cell r="I1142" t="str">
            <v>SODIFRAM SAS</v>
          </cell>
          <cell r="J1142" t="str">
            <v>EUR</v>
          </cell>
          <cell r="K1142">
            <v>102229.598016</v>
          </cell>
          <cell r="L1142">
            <v>3.2701500000000001</v>
          </cell>
          <cell r="M1142">
            <v>31261.439999999999</v>
          </cell>
          <cell r="N1142" t="str">
            <v>OUI</v>
          </cell>
          <cell r="O1142" t="str">
            <v>Mayotte</v>
          </cell>
          <cell r="P1142">
            <v>44917</v>
          </cell>
          <cell r="Q1142">
            <v>0</v>
          </cell>
          <cell r="R1142">
            <v>20328</v>
          </cell>
          <cell r="S1142">
            <v>7500</v>
          </cell>
          <cell r="T1142">
            <v>0</v>
          </cell>
          <cell r="U1142">
            <v>27828</v>
          </cell>
          <cell r="W1142">
            <v>0</v>
          </cell>
          <cell r="X1142">
            <v>74892.413155715389</v>
          </cell>
          <cell r="Y1142">
            <v>27337.184860284608</v>
          </cell>
          <cell r="Z1142">
            <v>0</v>
          </cell>
          <cell r="AA1142" t="e">
            <v>#DIV/0!</v>
          </cell>
          <cell r="AB1142">
            <v>3.6841997813712806</v>
          </cell>
          <cell r="AC1142">
            <v>3.6449579813712809</v>
          </cell>
          <cell r="AD1142" t="e">
            <v>#DIV/0!</v>
          </cell>
          <cell r="AE1142">
            <v>4436.25</v>
          </cell>
          <cell r="AF1142">
            <v>14627.85</v>
          </cell>
          <cell r="AG1142">
            <v>0.5256522207848211</v>
          </cell>
          <cell r="AH1142" t="e">
            <v>#DIV/0!</v>
          </cell>
          <cell r="AI1142">
            <v>3.1585475605864595</v>
          </cell>
          <cell r="AJ1142">
            <v>3.1193057605864598</v>
          </cell>
          <cell r="AK1142" t="e">
            <v>#DIV/0!</v>
          </cell>
          <cell r="AL1142">
            <v>0</v>
          </cell>
          <cell r="AM1142">
            <v>1</v>
          </cell>
          <cell r="AN1142">
            <v>1</v>
          </cell>
          <cell r="AO1142">
            <v>0</v>
          </cell>
        </row>
        <row r="1143">
          <cell r="D1143" t="str">
            <v>FAE-22-00246</v>
          </cell>
          <cell r="E1143" t="str">
            <v>246</v>
          </cell>
          <cell r="F1143">
            <v>44908</v>
          </cell>
          <cell r="G1143">
            <v>2022</v>
          </cell>
          <cell r="H1143" t="str">
            <v>CE2154</v>
          </cell>
          <cell r="I1143" t="str">
            <v>SODIFRAM SAS</v>
          </cell>
          <cell r="J1143" t="str">
            <v>EUR</v>
          </cell>
          <cell r="K1143">
            <v>82564.747199999998</v>
          </cell>
          <cell r="L1143">
            <v>3.2701500000000001</v>
          </cell>
          <cell r="M1143">
            <v>25248</v>
          </cell>
          <cell r="N1143" t="str">
            <v>OUI</v>
          </cell>
          <cell r="O1143" t="str">
            <v>Mayotte</v>
          </cell>
          <cell r="P1143">
            <v>44917</v>
          </cell>
          <cell r="Q1143">
            <v>0</v>
          </cell>
          <cell r="R1143">
            <v>21600</v>
          </cell>
          <cell r="S1143">
            <v>0</v>
          </cell>
          <cell r="T1143">
            <v>0</v>
          </cell>
          <cell r="U1143">
            <v>21600</v>
          </cell>
          <cell r="W1143">
            <v>0</v>
          </cell>
          <cell r="X1143">
            <v>82564.747199999998</v>
          </cell>
          <cell r="Y1143">
            <v>0</v>
          </cell>
          <cell r="Z1143">
            <v>0</v>
          </cell>
          <cell r="AA1143" t="e">
            <v>#DIV/0!</v>
          </cell>
          <cell r="AB1143">
            <v>3.8224420000000001</v>
          </cell>
          <cell r="AC1143" t="e">
            <v>#DIV/0!</v>
          </cell>
          <cell r="AD1143" t="e">
            <v>#DIV/0!</v>
          </cell>
          <cell r="AE1143">
            <v>4448.5349999999999</v>
          </cell>
          <cell r="AF1143">
            <v>14163.465</v>
          </cell>
          <cell r="AG1143">
            <v>0.65571597222222222</v>
          </cell>
          <cell r="AH1143" t="e">
            <v>#DIV/0!</v>
          </cell>
          <cell r="AI1143">
            <v>3.166726027777778</v>
          </cell>
          <cell r="AJ1143" t="e">
            <v>#DIV/0!</v>
          </cell>
          <cell r="AK1143" t="e">
            <v>#DIV/0!</v>
          </cell>
          <cell r="AL1143">
            <v>0</v>
          </cell>
          <cell r="AM1143">
            <v>1</v>
          </cell>
          <cell r="AN1143">
            <v>0</v>
          </cell>
          <cell r="AO1143">
            <v>0</v>
          </cell>
        </row>
        <row r="1144">
          <cell r="D1144" t="str">
            <v>FAE-22-00247</v>
          </cell>
          <cell r="E1144" t="str">
            <v>247</v>
          </cell>
          <cell r="F1144">
            <v>44908</v>
          </cell>
          <cell r="G1144">
            <v>2022</v>
          </cell>
          <cell r="H1144" t="str">
            <v>CE2222</v>
          </cell>
          <cell r="I1144" t="str">
            <v>ABOURA FOODS</v>
          </cell>
          <cell r="J1144" t="str">
            <v>USD</v>
          </cell>
          <cell r="K1144">
            <v>79430.36559999999</v>
          </cell>
          <cell r="L1144">
            <v>3.0823999999999998</v>
          </cell>
          <cell r="M1144">
            <v>25769</v>
          </cell>
          <cell r="N1144" t="str">
            <v>OUI</v>
          </cell>
          <cell r="O1144" t="str">
            <v>Jordanie</v>
          </cell>
          <cell r="P1144">
            <v>44922</v>
          </cell>
          <cell r="Q1144">
            <v>9000</v>
          </cell>
          <cell r="R1144">
            <v>8160</v>
          </cell>
          <cell r="S1144">
            <v>2880</v>
          </cell>
          <cell r="T1144">
            <v>1500</v>
          </cell>
          <cell r="U1144">
            <v>21540</v>
          </cell>
          <cell r="W1144">
            <v>31018.921016155989</v>
          </cell>
          <cell r="X1144">
            <v>28744.247193314761</v>
          </cell>
          <cell r="Y1144">
            <v>10145.028421169918</v>
          </cell>
          <cell r="Z1144">
            <v>9522.1689693593307</v>
          </cell>
          <cell r="AA1144">
            <v>3.4465467795728877</v>
          </cell>
          <cell r="AB1144">
            <v>3.5225793129062208</v>
          </cell>
          <cell r="AC1144">
            <v>3.5225793129062217</v>
          </cell>
          <cell r="AD1144">
            <v>6.3481126462395538</v>
          </cell>
          <cell r="AE1144">
            <v>414.375</v>
          </cell>
          <cell r="AF1144">
            <v>8877.0049999999992</v>
          </cell>
          <cell r="AG1144">
            <v>0.4121172237697307</v>
          </cell>
          <cell r="AH1144">
            <v>3.0344295558031571</v>
          </cell>
          <cell r="AI1144">
            <v>3.1104620891364902</v>
          </cell>
          <cell r="AJ1144">
            <v>3.1104620891364911</v>
          </cell>
          <cell r="AK1144">
            <v>5.9359954224698228</v>
          </cell>
          <cell r="AL1144">
            <v>1</v>
          </cell>
          <cell r="AM1144">
            <v>1</v>
          </cell>
          <cell r="AN1144">
            <v>1</v>
          </cell>
          <cell r="AO1144">
            <v>1</v>
          </cell>
        </row>
        <row r="1145">
          <cell r="D1145" t="str">
            <v>FAE-22-00248</v>
          </cell>
          <cell r="E1145" t="str">
            <v>248</v>
          </cell>
          <cell r="F1145">
            <v>44909</v>
          </cell>
          <cell r="G1145">
            <v>2022</v>
          </cell>
          <cell r="H1145" t="str">
            <v>CE2053</v>
          </cell>
          <cell r="I1145" t="str">
            <v>ETS KASSO IMPORT EXPORT</v>
          </cell>
          <cell r="J1145" t="str">
            <v>EUR</v>
          </cell>
          <cell r="K1145">
            <v>0</v>
          </cell>
          <cell r="M1145">
            <v>207950</v>
          </cell>
          <cell r="N1145" t="str">
            <v>ANNULEE</v>
          </cell>
          <cell r="O1145" t="str">
            <v>Niger</v>
          </cell>
          <cell r="P1145">
            <v>0</v>
          </cell>
          <cell r="Q1145">
            <v>0</v>
          </cell>
          <cell r="R1145">
            <v>230000</v>
          </cell>
          <cell r="S1145">
            <v>50000</v>
          </cell>
          <cell r="T1145">
            <v>0</v>
          </cell>
          <cell r="U1145">
            <v>280000</v>
          </cell>
          <cell r="W1145" t="e">
            <v>#N/A</v>
          </cell>
          <cell r="X1145" t="e">
            <v>#N/A</v>
          </cell>
          <cell r="Y1145" t="e">
            <v>#N/A</v>
          </cell>
          <cell r="Z1145" t="e">
            <v>#N/A</v>
          </cell>
          <cell r="AA1145" t="e">
            <v>#N/A</v>
          </cell>
          <cell r="AB1145" t="e">
            <v>#N/A</v>
          </cell>
          <cell r="AC1145" t="e">
            <v>#N/A</v>
          </cell>
          <cell r="AD1145" t="e">
            <v>#N/A</v>
          </cell>
          <cell r="AE1145" t="e">
            <v>#N/A</v>
          </cell>
          <cell r="AF1145" t="e">
            <v>#N/A</v>
          </cell>
          <cell r="AG1145" t="e">
            <v>#N/A</v>
          </cell>
          <cell r="AH1145" t="e">
            <v>#N/A</v>
          </cell>
          <cell r="AI1145" t="e">
            <v>#N/A</v>
          </cell>
          <cell r="AJ1145" t="e">
            <v>#N/A</v>
          </cell>
          <cell r="AK1145" t="e">
            <v>#N/A</v>
          </cell>
          <cell r="AL1145">
            <v>0</v>
          </cell>
          <cell r="AM1145" t="str">
            <v>10% S -90% F</v>
          </cell>
          <cell r="AN1145" t="str">
            <v>10% S -90% F</v>
          </cell>
          <cell r="AO1145">
            <v>0</v>
          </cell>
        </row>
        <row r="1146">
          <cell r="D1146" t="str">
            <v>FAE-22-00249</v>
          </cell>
          <cell r="E1146" t="str">
            <v>249</v>
          </cell>
          <cell r="F1146">
            <v>44909</v>
          </cell>
          <cell r="G1146">
            <v>2022</v>
          </cell>
          <cell r="H1146" t="str">
            <v>CE2053</v>
          </cell>
          <cell r="I1146" t="str">
            <v>ETS KASSO IMPORT EXPORT</v>
          </cell>
          <cell r="J1146" t="str">
            <v>EUR</v>
          </cell>
          <cell r="K1146">
            <v>256665.92</v>
          </cell>
          <cell r="L1146">
            <v>3.2738</v>
          </cell>
          <cell r="M1146">
            <v>78400</v>
          </cell>
          <cell r="N1146" t="str">
            <v>OUI</v>
          </cell>
          <cell r="O1146" t="str">
            <v xml:space="preserve">Niger </v>
          </cell>
          <cell r="P1146">
            <v>44923</v>
          </cell>
          <cell r="Q1146">
            <v>0</v>
          </cell>
          <cell r="R1146">
            <v>0</v>
          </cell>
          <cell r="S1146">
            <v>112000</v>
          </cell>
          <cell r="T1146">
            <v>0</v>
          </cell>
          <cell r="U1146">
            <v>112000</v>
          </cell>
          <cell r="W1146">
            <v>0</v>
          </cell>
          <cell r="X1146">
            <v>0</v>
          </cell>
          <cell r="Y1146">
            <v>256665.92</v>
          </cell>
          <cell r="Z1146">
            <v>0</v>
          </cell>
          <cell r="AA1146" t="e">
            <v>#DIV/0!</v>
          </cell>
          <cell r="AB1146" t="e">
            <v>#DIV/0!</v>
          </cell>
          <cell r="AC1146">
            <v>2.2916600000000003</v>
          </cell>
          <cell r="AD1146" t="e">
            <v>#DIV/0!</v>
          </cell>
          <cell r="AE1146">
            <v>8356.3829999999998</v>
          </cell>
          <cell r="AF1146">
            <v>31174.538</v>
          </cell>
          <cell r="AG1146">
            <v>0.2783440892857143</v>
          </cell>
          <cell r="AH1146" t="e">
            <v>#DIV/0!</v>
          </cell>
          <cell r="AI1146" t="e">
            <v>#DIV/0!</v>
          </cell>
          <cell r="AJ1146">
            <v>2.0133159107142857</v>
          </cell>
          <cell r="AK1146" t="e">
            <v>#DIV/0!</v>
          </cell>
          <cell r="AL1146">
            <v>0</v>
          </cell>
          <cell r="AM1146">
            <v>0</v>
          </cell>
          <cell r="AN1146" t="str">
            <v>10% S -90% F</v>
          </cell>
          <cell r="AO1146">
            <v>0</v>
          </cell>
        </row>
        <row r="1147">
          <cell r="D1147" t="str">
            <v>FAE-22-00250</v>
          </cell>
          <cell r="E1147" t="str">
            <v>250</v>
          </cell>
          <cell r="F1147">
            <v>44909</v>
          </cell>
          <cell r="G1147">
            <v>2022</v>
          </cell>
          <cell r="H1147" t="str">
            <v>CE2017</v>
          </cell>
          <cell r="I1147" t="str">
            <v>SAHEL INTERNATIONAL TRADE</v>
          </cell>
          <cell r="J1147" t="str">
            <v>TND</v>
          </cell>
          <cell r="K1147">
            <v>56780.639999999999</v>
          </cell>
          <cell r="L1147">
            <v>1</v>
          </cell>
          <cell r="M1147">
            <v>56780.639999999999</v>
          </cell>
          <cell r="N1147" t="str">
            <v>OUI</v>
          </cell>
          <cell r="O1147" t="str">
            <v>Burkina Faso</v>
          </cell>
          <cell r="P1147">
            <v>44921</v>
          </cell>
          <cell r="Q1147">
            <v>22008</v>
          </cell>
          <cell r="R1147">
            <v>0</v>
          </cell>
          <cell r="S1147">
            <v>0</v>
          </cell>
          <cell r="T1147">
            <v>0</v>
          </cell>
          <cell r="U1147">
            <v>22008</v>
          </cell>
          <cell r="W1147">
            <v>56780.639999999999</v>
          </cell>
          <cell r="X1147">
            <v>0</v>
          </cell>
          <cell r="Y1147">
            <v>0</v>
          </cell>
          <cell r="Z1147">
            <v>0</v>
          </cell>
          <cell r="AA1147">
            <v>2.58</v>
          </cell>
          <cell r="AB1147" t="e">
            <v>#DIV/0!</v>
          </cell>
          <cell r="AC1147" t="e">
            <v>#DIV/0!</v>
          </cell>
          <cell r="AD1147" t="e">
            <v>#DIV/0!</v>
          </cell>
          <cell r="AE1147">
            <v>0</v>
          </cell>
          <cell r="AF1147">
            <v>0</v>
          </cell>
          <cell r="AG1147">
            <v>0</v>
          </cell>
          <cell r="AH1147">
            <v>2.58</v>
          </cell>
          <cell r="AI1147" t="e">
            <v>#DIV/0!</v>
          </cell>
          <cell r="AJ1147" t="e">
            <v>#DIV/0!</v>
          </cell>
          <cell r="AK1147" t="e">
            <v>#DIV/0!</v>
          </cell>
          <cell r="AL1147" t="str">
            <v>50% S -50% F</v>
          </cell>
          <cell r="AM1147">
            <v>0</v>
          </cell>
          <cell r="AN1147">
            <v>0</v>
          </cell>
          <cell r="AO1147">
            <v>0</v>
          </cell>
        </row>
        <row r="1148">
          <cell r="D1148" t="str">
            <v>FAE-22-00251</v>
          </cell>
          <cell r="E1148" t="str">
            <v>251</v>
          </cell>
          <cell r="F1148">
            <v>44910</v>
          </cell>
          <cell r="G1148">
            <v>2022</v>
          </cell>
          <cell r="H1148" t="str">
            <v>CE2154</v>
          </cell>
          <cell r="I1148" t="str">
            <v>SODIFRAM SAS</v>
          </cell>
          <cell r="J1148" t="str">
            <v>EUR</v>
          </cell>
          <cell r="K1148">
            <v>43561.301167999998</v>
          </cell>
          <cell r="L1148">
            <v>3.2763499999999999</v>
          </cell>
          <cell r="M1148">
            <v>13295.68</v>
          </cell>
          <cell r="N1148" t="str">
            <v>OUI</v>
          </cell>
          <cell r="O1148" t="str">
            <v>Mayotte</v>
          </cell>
          <cell r="P1148">
            <v>44916</v>
          </cell>
          <cell r="Q1148">
            <v>0</v>
          </cell>
          <cell r="R1148">
            <v>11016</v>
          </cell>
          <cell r="S1148">
            <v>0</v>
          </cell>
          <cell r="T1148">
            <v>0</v>
          </cell>
          <cell r="U1148">
            <v>11016</v>
          </cell>
          <cell r="W1148">
            <v>0</v>
          </cell>
          <cell r="X1148">
            <v>43561.301167999998</v>
          </cell>
          <cell r="Y1148">
            <v>0</v>
          </cell>
          <cell r="Z1148">
            <v>0</v>
          </cell>
          <cell r="AA1148" t="e">
            <v>#DIV/0!</v>
          </cell>
          <cell r="AB1148">
            <v>3.9543664822076976</v>
          </cell>
          <cell r="AC1148" t="e">
            <v>#DIV/0!</v>
          </cell>
          <cell r="AD1148" t="e">
            <v>#DIV/0!</v>
          </cell>
          <cell r="AE1148">
            <v>2868.8309999999997</v>
          </cell>
          <cell r="AF1148">
            <v>9898.8700000000008</v>
          </cell>
          <cell r="AG1148">
            <v>0.89859023238925206</v>
          </cell>
          <cell r="AH1148" t="e">
            <v>#DIV/0!</v>
          </cell>
          <cell r="AI1148">
            <v>3.0557762498184458</v>
          </cell>
          <cell r="AJ1148" t="e">
            <v>#DIV/0!</v>
          </cell>
          <cell r="AK1148" t="e">
            <v>#DIV/0!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</row>
        <row r="1149">
          <cell r="D1149" t="str">
            <v>FAE-22-00252</v>
          </cell>
          <cell r="E1149" t="str">
            <v>252</v>
          </cell>
          <cell r="F1149">
            <v>44910</v>
          </cell>
          <cell r="G1149">
            <v>2022</v>
          </cell>
          <cell r="H1149" t="str">
            <v>CE2266</v>
          </cell>
          <cell r="I1149" t="str">
            <v>AL SAHL MOUTAQADEM</v>
          </cell>
          <cell r="J1149" t="str">
            <v>USD</v>
          </cell>
          <cell r="K1149">
            <v>144815.56200000001</v>
          </cell>
          <cell r="L1149">
            <v>3.0766</v>
          </cell>
          <cell r="M1149">
            <v>47070</v>
          </cell>
          <cell r="N1149" t="str">
            <v>OUI</v>
          </cell>
          <cell r="O1149" t="str">
            <v>Libye</v>
          </cell>
          <cell r="P1149">
            <v>44919</v>
          </cell>
          <cell r="Q1149">
            <v>0</v>
          </cell>
          <cell r="R1149">
            <v>0</v>
          </cell>
          <cell r="S1149">
            <v>0</v>
          </cell>
          <cell r="T1149">
            <v>25500</v>
          </cell>
          <cell r="U1149">
            <v>25500</v>
          </cell>
          <cell r="W1149">
            <v>0</v>
          </cell>
          <cell r="X1149">
            <v>0</v>
          </cell>
          <cell r="Y1149">
            <v>0</v>
          </cell>
          <cell r="Z1149">
            <v>144815.56200000001</v>
          </cell>
          <cell r="AA1149" t="e">
            <v>#DIV/0!</v>
          </cell>
          <cell r="AB1149" t="e">
            <v>#DIV/0!</v>
          </cell>
          <cell r="AC1149" t="e">
            <v>#DIV/0!</v>
          </cell>
          <cell r="AD1149">
            <v>5.6790416470588241</v>
          </cell>
          <cell r="AE1149">
            <v>0</v>
          </cell>
          <cell r="AF1149">
            <v>0</v>
          </cell>
          <cell r="AG1149">
            <v>0</v>
          </cell>
          <cell r="AH1149" t="e">
            <v>#DIV/0!</v>
          </cell>
          <cell r="AI1149" t="e">
            <v>#DIV/0!</v>
          </cell>
          <cell r="AJ1149" t="e">
            <v>#DIV/0!</v>
          </cell>
          <cell r="AK1149">
            <v>5.6790416470588241</v>
          </cell>
          <cell r="AL1149">
            <v>0</v>
          </cell>
          <cell r="AM1149">
            <v>0</v>
          </cell>
          <cell r="AN1149">
            <v>0</v>
          </cell>
          <cell r="AO1149">
            <v>1</v>
          </cell>
        </row>
        <row r="1150">
          <cell r="D1150" t="str">
            <v>FAE-22-00253</v>
          </cell>
          <cell r="E1150" t="str">
            <v>253</v>
          </cell>
          <cell r="F1150">
            <v>44910</v>
          </cell>
          <cell r="G1150">
            <v>2022</v>
          </cell>
          <cell r="H1150" t="str">
            <v>CE2266</v>
          </cell>
          <cell r="I1150" t="str">
            <v>AL SAHL MOUTAQADEM</v>
          </cell>
          <cell r="J1150" t="str">
            <v>USD</v>
          </cell>
          <cell r="K1150">
            <v>248287.31999999998</v>
          </cell>
          <cell r="L1150">
            <v>3.0823999999999998</v>
          </cell>
          <cell r="M1150">
            <v>80550</v>
          </cell>
          <cell r="N1150" t="str">
            <v>OUI</v>
          </cell>
          <cell r="O1150" t="str">
            <v>Libye</v>
          </cell>
          <cell r="P1150">
            <v>44923</v>
          </cell>
          <cell r="Q1150">
            <v>0</v>
          </cell>
          <cell r="R1150">
            <v>90000</v>
          </cell>
          <cell r="S1150">
            <v>0</v>
          </cell>
          <cell r="T1150">
            <v>0</v>
          </cell>
          <cell r="U1150">
            <v>90000</v>
          </cell>
          <cell r="W1150">
            <v>0</v>
          </cell>
          <cell r="X1150">
            <v>248287.32</v>
          </cell>
          <cell r="Y1150">
            <v>0</v>
          </cell>
          <cell r="Z1150">
            <v>0</v>
          </cell>
          <cell r="AA1150" t="e">
            <v>#DIV/0!</v>
          </cell>
          <cell r="AB1150">
            <v>2.7587480000000002</v>
          </cell>
          <cell r="AC1150" t="e">
            <v>#DIV/0!</v>
          </cell>
          <cell r="AD1150" t="e">
            <v>#DIV/0!</v>
          </cell>
          <cell r="AE1150">
            <v>0</v>
          </cell>
          <cell r="AF1150">
            <v>0</v>
          </cell>
          <cell r="AG1150">
            <v>0</v>
          </cell>
          <cell r="AH1150" t="e">
            <v>#DIV/0!</v>
          </cell>
          <cell r="AI1150">
            <v>2.7587480000000002</v>
          </cell>
          <cell r="AJ1150" t="e">
            <v>#DIV/0!</v>
          </cell>
          <cell r="AK1150" t="e">
            <v>#DIV/0!</v>
          </cell>
          <cell r="AL1150">
            <v>0</v>
          </cell>
          <cell r="AM1150" t="str">
            <v>50% S -50% F</v>
          </cell>
          <cell r="AN1150">
            <v>0</v>
          </cell>
          <cell r="AO1150">
            <v>0</v>
          </cell>
        </row>
        <row r="1151">
          <cell r="D1151" t="str">
            <v>FAE-22-00254</v>
          </cell>
          <cell r="E1151" t="str">
            <v>254</v>
          </cell>
          <cell r="F1151">
            <v>44910</v>
          </cell>
          <cell r="G1151">
            <v>2022</v>
          </cell>
          <cell r="H1151" t="str">
            <v>CE2272</v>
          </cell>
          <cell r="I1151" t="str">
            <v>STE WAFA LIBYE</v>
          </cell>
          <cell r="J1151" t="str">
            <v>USD</v>
          </cell>
          <cell r="K1151">
            <v>331510.60800000001</v>
          </cell>
          <cell r="L1151">
            <v>3.07775</v>
          </cell>
          <cell r="M1151">
            <v>107712</v>
          </cell>
          <cell r="N1151" t="str">
            <v>OUI</v>
          </cell>
          <cell r="O1151" t="str">
            <v>Libye</v>
          </cell>
          <cell r="P1151">
            <v>44925</v>
          </cell>
          <cell r="Q1151">
            <v>0</v>
          </cell>
          <cell r="R1151">
            <v>117600</v>
          </cell>
          <cell r="S1151">
            <v>4800</v>
          </cell>
          <cell r="T1151">
            <v>0</v>
          </cell>
          <cell r="U1151">
            <v>122400</v>
          </cell>
          <cell r="W1151">
            <v>0</v>
          </cell>
          <cell r="X1151">
            <v>318510.19199999998</v>
          </cell>
          <cell r="Y1151">
            <v>13000.415999999999</v>
          </cell>
          <cell r="Z1151">
            <v>0</v>
          </cell>
          <cell r="AA1151" t="e">
            <v>#DIV/0!</v>
          </cell>
          <cell r="AB1151">
            <v>2.7084199999999998</v>
          </cell>
          <cell r="AC1151">
            <v>2.7084199999999998</v>
          </cell>
          <cell r="AD1151" t="e">
            <v>#DIV/0!</v>
          </cell>
          <cell r="AE1151">
            <v>0</v>
          </cell>
          <cell r="AF1151">
            <v>0</v>
          </cell>
          <cell r="AG1151">
            <v>0</v>
          </cell>
          <cell r="AH1151" t="e">
            <v>#DIV/0!</v>
          </cell>
          <cell r="AI1151">
            <v>2.7084199999999998</v>
          </cell>
          <cell r="AJ1151">
            <v>2.7084199999999998</v>
          </cell>
          <cell r="AK1151" t="e">
            <v>#DIV/0!</v>
          </cell>
          <cell r="AL1151">
            <v>0</v>
          </cell>
          <cell r="AM1151" t="str">
            <v>10% S -90% F</v>
          </cell>
          <cell r="AN1151" t="str">
            <v>10% S -90% F</v>
          </cell>
          <cell r="AO1151">
            <v>0</v>
          </cell>
        </row>
        <row r="1152">
          <cell r="D1152" t="str">
            <v>FAE-22-00255</v>
          </cell>
          <cell r="E1152" t="str">
            <v>255</v>
          </cell>
          <cell r="F1152">
            <v>44911</v>
          </cell>
          <cell r="G1152">
            <v>2022</v>
          </cell>
          <cell r="H1152" t="str">
            <v>CE2261</v>
          </cell>
          <cell r="I1152" t="str">
            <v>MARCOM INTERN</v>
          </cell>
          <cell r="J1152" t="str">
            <v>TND</v>
          </cell>
          <cell r="K1152">
            <v>380880</v>
          </cell>
          <cell r="L1152">
            <v>1</v>
          </cell>
          <cell r="M1152">
            <v>380880</v>
          </cell>
          <cell r="N1152" t="str">
            <v>OUI</v>
          </cell>
          <cell r="O1152" t="str">
            <v>Senegal</v>
          </cell>
          <cell r="P1152">
            <v>44919</v>
          </cell>
          <cell r="Q1152">
            <v>0</v>
          </cell>
          <cell r="R1152">
            <v>165600</v>
          </cell>
          <cell r="S1152">
            <v>0</v>
          </cell>
          <cell r="T1152">
            <v>0</v>
          </cell>
          <cell r="U1152">
            <v>165600</v>
          </cell>
          <cell r="W1152">
            <v>0</v>
          </cell>
          <cell r="X1152">
            <v>380880</v>
          </cell>
          <cell r="Y1152">
            <v>0</v>
          </cell>
          <cell r="Z1152">
            <v>0</v>
          </cell>
          <cell r="AA1152" t="e">
            <v>#DIV/0!</v>
          </cell>
          <cell r="AB1152">
            <v>2.2999999999999998</v>
          </cell>
          <cell r="AC1152" t="e">
            <v>#DIV/0!</v>
          </cell>
          <cell r="AD1152" t="e">
            <v>#DIV/0!</v>
          </cell>
          <cell r="AE1152">
            <v>0</v>
          </cell>
          <cell r="AF1152">
            <v>0</v>
          </cell>
          <cell r="AG1152">
            <v>0</v>
          </cell>
          <cell r="AH1152" t="e">
            <v>#DIV/0!</v>
          </cell>
          <cell r="AI1152">
            <v>2.2999999999999998</v>
          </cell>
          <cell r="AJ1152" t="e">
            <v>#DIV/0!</v>
          </cell>
          <cell r="AK1152" t="e">
            <v>#DIV/0!</v>
          </cell>
          <cell r="AL1152">
            <v>0</v>
          </cell>
          <cell r="AM1152" t="str">
            <v>10% S -90% F</v>
          </cell>
          <cell r="AN1152">
            <v>0</v>
          </cell>
          <cell r="AO1152">
            <v>0</v>
          </cell>
        </row>
        <row r="1153">
          <cell r="D1153" t="str">
            <v>FAE-22-00256</v>
          </cell>
          <cell r="E1153" t="str">
            <v>256</v>
          </cell>
          <cell r="F1153">
            <v>44915</v>
          </cell>
          <cell r="G1153">
            <v>2022</v>
          </cell>
          <cell r="H1153" t="str">
            <v>CE2017</v>
          </cell>
          <cell r="I1153" t="str">
            <v>SAHEL INTERNATIONAL TRADE</v>
          </cell>
          <cell r="J1153" t="str">
            <v>TND</v>
          </cell>
          <cell r="K1153">
            <v>51840</v>
          </cell>
          <cell r="L1153">
            <v>1</v>
          </cell>
          <cell r="M1153">
            <v>51840</v>
          </cell>
          <cell r="N1153" t="str">
            <v>OUI</v>
          </cell>
          <cell r="O1153" t="str">
            <v>Burkina Faso</v>
          </cell>
          <cell r="P1153">
            <v>44921</v>
          </cell>
          <cell r="Q1153">
            <v>19200</v>
          </cell>
          <cell r="R1153">
            <v>0</v>
          </cell>
          <cell r="S1153">
            <v>0</v>
          </cell>
          <cell r="T1153">
            <v>0</v>
          </cell>
          <cell r="U1153">
            <v>19200</v>
          </cell>
          <cell r="W1153">
            <v>51840</v>
          </cell>
          <cell r="X1153">
            <v>0</v>
          </cell>
          <cell r="Y1153">
            <v>0</v>
          </cell>
          <cell r="Z1153">
            <v>0</v>
          </cell>
          <cell r="AA1153">
            <v>2.7</v>
          </cell>
          <cell r="AB1153" t="e">
            <v>#DIV/0!</v>
          </cell>
          <cell r="AC1153" t="e">
            <v>#DIV/0!</v>
          </cell>
          <cell r="AD1153" t="e">
            <v>#DIV/0!</v>
          </cell>
          <cell r="AE1153">
            <v>0</v>
          </cell>
          <cell r="AF1153">
            <v>0</v>
          </cell>
          <cell r="AG1153">
            <v>0</v>
          </cell>
          <cell r="AH1153">
            <v>2.7</v>
          </cell>
          <cell r="AI1153" t="e">
            <v>#DIV/0!</v>
          </cell>
          <cell r="AJ1153" t="e">
            <v>#DIV/0!</v>
          </cell>
          <cell r="AK1153" t="e">
            <v>#DIV/0!</v>
          </cell>
          <cell r="AL1153" t="str">
            <v>50% S -50% F</v>
          </cell>
          <cell r="AM1153">
            <v>0</v>
          </cell>
          <cell r="AN1153">
            <v>0</v>
          </cell>
          <cell r="AO1153">
            <v>0</v>
          </cell>
        </row>
        <row r="1154">
          <cell r="D1154" t="str">
            <v>FAE-22-00257</v>
          </cell>
          <cell r="E1154" t="str">
            <v>257</v>
          </cell>
          <cell r="F1154">
            <v>44915</v>
          </cell>
          <cell r="G1154">
            <v>2022</v>
          </cell>
          <cell r="H1154" t="str">
            <v>CE2271</v>
          </cell>
          <cell r="I1154" t="str">
            <v>TEAM NEGOCE - YET GROUPE</v>
          </cell>
          <cell r="J1154" t="str">
            <v>TND</v>
          </cell>
          <cell r="K1154">
            <v>313919.2</v>
          </cell>
          <cell r="L1154">
            <v>1</v>
          </cell>
          <cell r="M1154">
            <v>313919.2</v>
          </cell>
          <cell r="N1154" t="str">
            <v>OUI</v>
          </cell>
          <cell r="O1154" t="str">
            <v>France</v>
          </cell>
          <cell r="P1154">
            <v>44919</v>
          </cell>
          <cell r="Q1154">
            <v>7680</v>
          </cell>
          <cell r="R1154">
            <v>49248</v>
          </cell>
          <cell r="S1154">
            <v>36000</v>
          </cell>
          <cell r="T1154">
            <v>3920</v>
          </cell>
          <cell r="U1154">
            <v>96848</v>
          </cell>
          <cell r="W1154">
            <v>24192</v>
          </cell>
          <cell r="X1154">
            <v>155131.20000000001</v>
          </cell>
          <cell r="Y1154">
            <v>113400</v>
          </cell>
          <cell r="Z1154">
            <v>21196</v>
          </cell>
          <cell r="AA1154">
            <v>3.15</v>
          </cell>
          <cell r="AB1154">
            <v>3.1500000000000004</v>
          </cell>
          <cell r="AC1154">
            <v>3.15</v>
          </cell>
          <cell r="AD1154">
            <v>5.4071428571428575</v>
          </cell>
          <cell r="AE1154">
            <v>0</v>
          </cell>
          <cell r="AF1154">
            <v>0</v>
          </cell>
          <cell r="AG1154">
            <v>0</v>
          </cell>
          <cell r="AH1154">
            <v>3.15</v>
          </cell>
          <cell r="AI1154">
            <v>3.1500000000000004</v>
          </cell>
          <cell r="AJ1154">
            <v>3.15</v>
          </cell>
          <cell r="AK1154">
            <v>5.4071428571428575</v>
          </cell>
          <cell r="AL1154">
            <v>1</v>
          </cell>
          <cell r="AM1154">
            <v>1</v>
          </cell>
          <cell r="AN1154">
            <v>1</v>
          </cell>
          <cell r="AO1154">
            <v>1</v>
          </cell>
        </row>
        <row r="1155">
          <cell r="D1155" t="str">
            <v>FAE-22-00258</v>
          </cell>
          <cell r="E1155" t="str">
            <v>258</v>
          </cell>
          <cell r="F1155">
            <v>44915</v>
          </cell>
          <cell r="G1155">
            <v>2022</v>
          </cell>
          <cell r="H1155" t="str">
            <v>CE2259</v>
          </cell>
          <cell r="I1155" t="str">
            <v>SAFA FOOD</v>
          </cell>
          <cell r="J1155" t="str">
            <v>CAD</v>
          </cell>
          <cell r="K1155">
            <v>0</v>
          </cell>
          <cell r="M1155">
            <v>35971.22</v>
          </cell>
          <cell r="N1155" t="str">
            <v>ANNULEE</v>
          </cell>
          <cell r="O1155" t="str">
            <v>Canada</v>
          </cell>
          <cell r="P1155">
            <v>0</v>
          </cell>
          <cell r="Q1155">
            <v>0</v>
          </cell>
          <cell r="R1155">
            <v>13572</v>
          </cell>
          <cell r="S1155">
            <v>0</v>
          </cell>
          <cell r="T1155">
            <v>2700</v>
          </cell>
          <cell r="U1155">
            <v>16272</v>
          </cell>
          <cell r="W1155" t="e">
            <v>#N/A</v>
          </cell>
          <cell r="X1155" t="e">
            <v>#N/A</v>
          </cell>
          <cell r="Y1155" t="e">
            <v>#N/A</v>
          </cell>
          <cell r="Z1155" t="e">
            <v>#N/A</v>
          </cell>
          <cell r="AA1155" t="e">
            <v>#N/A</v>
          </cell>
          <cell r="AB1155" t="e">
            <v>#N/A</v>
          </cell>
          <cell r="AC1155" t="e">
            <v>#N/A</v>
          </cell>
          <cell r="AD1155" t="e">
            <v>#N/A</v>
          </cell>
          <cell r="AE1155" t="e">
            <v>#N/A</v>
          </cell>
          <cell r="AF1155" t="e">
            <v>#N/A</v>
          </cell>
          <cell r="AG1155" t="e">
            <v>#N/A</v>
          </cell>
          <cell r="AH1155" t="e">
            <v>#N/A</v>
          </cell>
          <cell r="AI1155" t="e">
            <v>#N/A</v>
          </cell>
          <cell r="AJ1155" t="e">
            <v>#N/A</v>
          </cell>
          <cell r="AK1155" t="e">
            <v>#N/A</v>
          </cell>
          <cell r="AL1155">
            <v>0</v>
          </cell>
          <cell r="AM1155">
            <v>1</v>
          </cell>
          <cell r="AN1155">
            <v>0</v>
          </cell>
          <cell r="AO1155">
            <v>1</v>
          </cell>
        </row>
        <row r="1156">
          <cell r="D1156" t="str">
            <v>FAE-22-00259</v>
          </cell>
          <cell r="E1156" t="str">
            <v>259</v>
          </cell>
          <cell r="F1156">
            <v>44916</v>
          </cell>
          <cell r="G1156">
            <v>2022</v>
          </cell>
          <cell r="H1156" t="str">
            <v>CE2235</v>
          </cell>
          <cell r="I1156" t="str">
            <v>GREEN WORLD FOOD EXPRESS</v>
          </cell>
          <cell r="J1156" t="str">
            <v>USD</v>
          </cell>
          <cell r="K1156">
            <v>220110.59808</v>
          </cell>
          <cell r="L1156">
            <v>3.0804</v>
          </cell>
          <cell r="M1156">
            <v>71455.199999999997</v>
          </cell>
          <cell r="N1156" t="str">
            <v>OUI</v>
          </cell>
          <cell r="O1156" t="str">
            <v>Canada</v>
          </cell>
          <cell r="P1156">
            <v>44925</v>
          </cell>
          <cell r="Q1156">
            <v>8000</v>
          </cell>
          <cell r="R1156">
            <v>43136</v>
          </cell>
          <cell r="S1156">
            <v>2400</v>
          </cell>
          <cell r="T1156">
            <v>0</v>
          </cell>
          <cell r="U1156">
            <v>53536</v>
          </cell>
          <cell r="W1156">
            <v>32862.988705319782</v>
          </cell>
          <cell r="X1156">
            <v>177111.4767630843</v>
          </cell>
          <cell r="Y1156">
            <v>10136.132611595936</v>
          </cell>
          <cell r="Z1156">
            <v>0</v>
          </cell>
          <cell r="AA1156">
            <v>4.1078735881649724</v>
          </cell>
          <cell r="AB1156">
            <v>4.1058854961768434</v>
          </cell>
          <cell r="AC1156">
            <v>4.2233885881649735</v>
          </cell>
          <cell r="AD1156" t="e">
            <v>#DIV/0!</v>
          </cell>
          <cell r="AE1156">
            <v>15626.1</v>
          </cell>
          <cell r="AF1156">
            <v>66167.115000000005</v>
          </cell>
          <cell r="AG1156">
            <v>1.2359368462343097</v>
          </cell>
          <cell r="AH1156">
            <v>2.8719367419306625</v>
          </cell>
          <cell r="AI1156">
            <v>2.8699486499425335</v>
          </cell>
          <cell r="AJ1156">
            <v>2.9874517419306637</v>
          </cell>
          <cell r="AK1156" t="e">
            <v>#DIV/0!</v>
          </cell>
          <cell r="AL1156">
            <v>1</v>
          </cell>
          <cell r="AM1156">
            <v>1</v>
          </cell>
          <cell r="AN1156">
            <v>1</v>
          </cell>
          <cell r="AO1156">
            <v>0</v>
          </cell>
        </row>
        <row r="1157">
          <cell r="D1157" t="str">
            <v>FAE-22-00260</v>
          </cell>
          <cell r="E1157" t="str">
            <v>260</v>
          </cell>
          <cell r="F1157">
            <v>44918</v>
          </cell>
          <cell r="G1157">
            <v>2022</v>
          </cell>
          <cell r="H1157" t="str">
            <v>CE2025</v>
          </cell>
          <cell r="I1157" t="str">
            <v>SAWABA - GUINEE</v>
          </cell>
          <cell r="J1157" t="str">
            <v>USD</v>
          </cell>
          <cell r="K1157">
            <v>702315.95823999995</v>
          </cell>
          <cell r="L1157">
            <v>3.07775</v>
          </cell>
          <cell r="M1157">
            <v>228191.35999999999</v>
          </cell>
          <cell r="N1157" t="str">
            <v>OUI</v>
          </cell>
          <cell r="O1157" t="str">
            <v>Guinee</v>
          </cell>
          <cell r="P1157">
            <v>44924</v>
          </cell>
          <cell r="Q1157">
            <v>0</v>
          </cell>
          <cell r="R1157">
            <v>274572</v>
          </cell>
          <cell r="S1157">
            <v>0</v>
          </cell>
          <cell r="T1157">
            <v>0</v>
          </cell>
          <cell r="U1157">
            <v>274572</v>
          </cell>
          <cell r="W1157">
            <v>0</v>
          </cell>
          <cell r="X1157">
            <v>701577.28592900012</v>
          </cell>
          <cell r="Y1157">
            <v>0</v>
          </cell>
          <cell r="Z1157">
            <v>0</v>
          </cell>
          <cell r="AA1157" t="e">
            <v>#DIV/0!</v>
          </cell>
          <cell r="AB1157">
            <v>2.5551668994981283</v>
          </cell>
          <cell r="AC1157" t="e">
            <v>#DIV/0!</v>
          </cell>
          <cell r="AD1157" t="e">
            <v>#DIV/0!</v>
          </cell>
          <cell r="AE1157">
            <v>32486.999999999996</v>
          </cell>
          <cell r="AF1157">
            <v>107729.36199999999</v>
          </cell>
          <cell r="AG1157">
            <v>0.39235377970077062</v>
          </cell>
          <cell r="AH1157" t="e">
            <v>#DIV/0!</v>
          </cell>
          <cell r="AI1157">
            <v>2.1628131197973577</v>
          </cell>
          <cell r="AJ1157" t="e">
            <v>#DIV/0!</v>
          </cell>
          <cell r="AK1157" t="e">
            <v>#DIV/0!</v>
          </cell>
          <cell r="AL1157">
            <v>0</v>
          </cell>
          <cell r="AM1157" t="str">
            <v>20% S -80% F</v>
          </cell>
          <cell r="AN1157">
            <v>0</v>
          </cell>
          <cell r="AO1157">
            <v>0</v>
          </cell>
        </row>
        <row r="1158">
          <cell r="D1158" t="str">
            <v>FAE-23-00001</v>
          </cell>
          <cell r="E1158" t="str">
            <v>001</v>
          </cell>
          <cell r="F1158">
            <v>44928</v>
          </cell>
          <cell r="G1158">
            <v>2023</v>
          </cell>
          <cell r="H1158" t="str">
            <v>CE2137</v>
          </cell>
          <cell r="I1158" t="str">
            <v>TUNISIAN AFRICAN BUSINESS</v>
          </cell>
          <cell r="J1158" t="str">
            <v>TND</v>
          </cell>
          <cell r="K1158">
            <v>215778</v>
          </cell>
          <cell r="L1158">
            <v>1</v>
          </cell>
          <cell r="M1158">
            <v>215778</v>
          </cell>
          <cell r="N1158" t="str">
            <v>OUI</v>
          </cell>
          <cell r="O1158" t="str">
            <v>Sierra Leone</v>
          </cell>
          <cell r="P1158">
            <v>44934</v>
          </cell>
          <cell r="Q1158">
            <v>57600</v>
          </cell>
          <cell r="R1158">
            <v>25800</v>
          </cell>
          <cell r="S1158">
            <v>0</v>
          </cell>
          <cell r="T1158">
            <v>0</v>
          </cell>
          <cell r="U1158">
            <v>83400</v>
          </cell>
          <cell r="W1158">
            <v>153600</v>
          </cell>
          <cell r="X1158">
            <v>62178</v>
          </cell>
          <cell r="Y1158">
            <v>0</v>
          </cell>
          <cell r="Z1158">
            <v>0</v>
          </cell>
          <cell r="AA1158">
            <v>2.6666666666666665</v>
          </cell>
          <cell r="AB1158">
            <v>2.41</v>
          </cell>
          <cell r="AE1158">
            <v>0</v>
          </cell>
          <cell r="AF1158">
            <v>0</v>
          </cell>
          <cell r="AG1158">
            <v>0</v>
          </cell>
          <cell r="AH1158">
            <v>2.6666666666666665</v>
          </cell>
          <cell r="AI1158">
            <v>2.41</v>
          </cell>
          <cell r="AL1158" t="str">
            <v>50%-50%</v>
          </cell>
          <cell r="AM1158" t="str">
            <v>30%-70%</v>
          </cell>
          <cell r="AN1158">
            <v>0</v>
          </cell>
          <cell r="AO1158">
            <v>0</v>
          </cell>
        </row>
        <row r="1159">
          <cell r="D1159" t="str">
            <v>FAE-23-00002</v>
          </cell>
          <cell r="E1159" t="str">
            <v>002</v>
          </cell>
          <cell r="F1159">
            <v>44929</v>
          </cell>
          <cell r="G1159">
            <v>2023</v>
          </cell>
          <cell r="H1159" t="str">
            <v>CE2259</v>
          </cell>
          <cell r="I1159" t="str">
            <v>SAFA FOOD</v>
          </cell>
          <cell r="J1159" t="str">
            <v>CAD</v>
          </cell>
          <cell r="K1159">
            <v>82285.964311000003</v>
          </cell>
          <cell r="L1159">
            <v>2.28755</v>
          </cell>
          <cell r="M1159">
            <v>35971.22</v>
          </cell>
          <cell r="N1159" t="str">
            <v>OUI</v>
          </cell>
          <cell r="O1159" t="str">
            <v>Canada</v>
          </cell>
          <cell r="P1159">
            <v>44935</v>
          </cell>
          <cell r="Q1159">
            <v>0</v>
          </cell>
          <cell r="R1159">
            <v>17803.28</v>
          </cell>
          <cell r="S1159">
            <v>0</v>
          </cell>
          <cell r="T1159">
            <v>2700</v>
          </cell>
          <cell r="U1159">
            <v>20503.28</v>
          </cell>
          <cell r="W1159">
            <v>0</v>
          </cell>
          <cell r="X1159">
            <v>56798.08557769208</v>
          </cell>
          <cell r="Y1159">
            <v>0</v>
          </cell>
          <cell r="Z1159">
            <v>25509.886794347916</v>
          </cell>
          <cell r="AB1159">
            <v>3.1903158057218715</v>
          </cell>
          <cell r="AD1159">
            <v>9.4481062201288584</v>
          </cell>
          <cell r="AE1159">
            <v>4764.366</v>
          </cell>
          <cell r="AF1159">
            <v>28109.915000000001</v>
          </cell>
          <cell r="AG1159">
            <v>1.3709960064926199</v>
          </cell>
          <cell r="AI1159">
            <v>1.8193197992292516</v>
          </cell>
          <cell r="AK1159">
            <v>8.0771102136362387</v>
          </cell>
          <cell r="AL1159">
            <v>0</v>
          </cell>
          <cell r="AM1159">
            <v>1</v>
          </cell>
          <cell r="AN1159">
            <v>0</v>
          </cell>
          <cell r="AO1159">
            <v>1</v>
          </cell>
        </row>
        <row r="1160">
          <cell r="D1160" t="str">
            <v>FAE-23-00003</v>
          </cell>
          <cell r="E1160" t="str">
            <v>003</v>
          </cell>
          <cell r="F1160">
            <v>44929</v>
          </cell>
          <cell r="G1160">
            <v>2023</v>
          </cell>
          <cell r="H1160" t="str">
            <v>CE2053</v>
          </cell>
          <cell r="I1160" t="str">
            <v>ETS KASSO IMPORT EXPORT</v>
          </cell>
          <cell r="J1160" t="str">
            <v>EUR</v>
          </cell>
          <cell r="K1160">
            <v>679289.47</v>
          </cell>
          <cell r="L1160">
            <v>3.2665999999999999</v>
          </cell>
          <cell r="M1160">
            <v>207950</v>
          </cell>
          <cell r="N1160" t="str">
            <v>OUI</v>
          </cell>
          <cell r="O1160" t="str">
            <v>Niger</v>
          </cell>
          <cell r="P1160">
            <v>44937</v>
          </cell>
          <cell r="Q1160">
            <v>0</v>
          </cell>
          <cell r="R1160">
            <v>230000</v>
          </cell>
          <cell r="S1160">
            <v>50000</v>
          </cell>
          <cell r="T1160">
            <v>0</v>
          </cell>
          <cell r="U1160">
            <v>280000</v>
          </cell>
          <cell r="W1160">
            <v>0</v>
          </cell>
          <cell r="X1160">
            <v>564958.46999999986</v>
          </cell>
          <cell r="Y1160">
            <v>114331.00000000001</v>
          </cell>
          <cell r="Z1160">
            <v>0</v>
          </cell>
          <cell r="AB1160">
            <v>2.4563411739130427</v>
          </cell>
          <cell r="AC1160">
            <v>2.2866200000000001</v>
          </cell>
          <cell r="AE1160">
            <v>22673.37</v>
          </cell>
          <cell r="AF1160">
            <v>94961</v>
          </cell>
          <cell r="AG1160">
            <v>0.33914642857142857</v>
          </cell>
          <cell r="AI1160">
            <v>2.1171947453416142</v>
          </cell>
          <cell r="AJ1160">
            <v>1.9474735714285716</v>
          </cell>
          <cell r="AL1160">
            <v>0</v>
          </cell>
          <cell r="AM1160" t="str">
            <v>10%-90%</v>
          </cell>
          <cell r="AN1160" t="str">
            <v>10%-90%</v>
          </cell>
          <cell r="AO1160">
            <v>0</v>
          </cell>
        </row>
        <row r="1161">
          <cell r="D1161" t="str">
            <v>FAE-23-00004</v>
          </cell>
          <cell r="E1161" t="str">
            <v>004</v>
          </cell>
          <cell r="F1161">
            <v>44930</v>
          </cell>
          <cell r="G1161">
            <v>2023</v>
          </cell>
          <cell r="H1161" t="str">
            <v>CE2256</v>
          </cell>
          <cell r="I1161" t="str">
            <v>PUNIC INTERNATINAL TRADE</v>
          </cell>
          <cell r="J1161" t="str">
            <v>TND</v>
          </cell>
          <cell r="K1161">
            <v>65352</v>
          </cell>
          <cell r="L1161">
            <v>1</v>
          </cell>
          <cell r="M1161">
            <v>65352</v>
          </cell>
          <cell r="N1161" t="str">
            <v>OUI</v>
          </cell>
          <cell r="O1161" t="str">
            <v>Congo</v>
          </cell>
          <cell r="P1161">
            <v>44946</v>
          </cell>
          <cell r="Q1161">
            <v>7200</v>
          </cell>
          <cell r="R1161">
            <v>19200</v>
          </cell>
          <cell r="S1161">
            <v>0</v>
          </cell>
          <cell r="T1161">
            <v>0</v>
          </cell>
          <cell r="U1161">
            <v>26400</v>
          </cell>
          <cell r="W1161">
            <v>19080</v>
          </cell>
          <cell r="X1161">
            <v>46272</v>
          </cell>
          <cell r="Y1161">
            <v>0</v>
          </cell>
          <cell r="Z1161">
            <v>0</v>
          </cell>
          <cell r="AA1161">
            <v>2.65</v>
          </cell>
          <cell r="AB1161">
            <v>2.41</v>
          </cell>
          <cell r="AE1161">
            <v>0</v>
          </cell>
          <cell r="AF1161">
            <v>0</v>
          </cell>
          <cell r="AG1161">
            <v>0</v>
          </cell>
          <cell r="AH1161">
            <v>2.65</v>
          </cell>
          <cell r="AI1161">
            <v>2.41</v>
          </cell>
          <cell r="AL1161" t="str">
            <v>50%-50%</v>
          </cell>
          <cell r="AM1161" t="str">
            <v>20%-80%</v>
          </cell>
          <cell r="AN1161">
            <v>0</v>
          </cell>
          <cell r="AO1161">
            <v>0</v>
          </cell>
        </row>
        <row r="1162">
          <cell r="D1162" t="str">
            <v>FAE-23-00005</v>
          </cell>
          <cell r="E1162" t="str">
            <v>005</v>
          </cell>
          <cell r="F1162">
            <v>44935</v>
          </cell>
          <cell r="G1162">
            <v>2023</v>
          </cell>
          <cell r="H1162" t="str">
            <v>CE2261</v>
          </cell>
          <cell r="I1162" t="str">
            <v>MARCOM INTERN</v>
          </cell>
          <cell r="J1162" t="str">
            <v>TND</v>
          </cell>
          <cell r="K1162">
            <v>253920</v>
          </cell>
          <cell r="L1162">
            <v>1</v>
          </cell>
          <cell r="M1162">
            <v>253920</v>
          </cell>
          <cell r="N1162" t="str">
            <v>OUI</v>
          </cell>
          <cell r="O1162" t="str">
            <v>Senegal</v>
          </cell>
          <cell r="P1162">
            <v>44943</v>
          </cell>
          <cell r="Q1162">
            <v>0</v>
          </cell>
          <cell r="R1162">
            <v>110400</v>
          </cell>
          <cell r="S1162">
            <v>0</v>
          </cell>
          <cell r="T1162">
            <v>0</v>
          </cell>
          <cell r="U1162">
            <v>110400</v>
          </cell>
          <cell r="W1162">
            <v>0</v>
          </cell>
          <cell r="X1162">
            <v>253920</v>
          </cell>
          <cell r="Y1162">
            <v>0</v>
          </cell>
          <cell r="Z1162">
            <v>0</v>
          </cell>
          <cell r="AB1162">
            <v>2.2999999999999998</v>
          </cell>
          <cell r="AE1162">
            <v>0</v>
          </cell>
          <cell r="AF1162">
            <v>0</v>
          </cell>
          <cell r="AG1162">
            <v>0</v>
          </cell>
          <cell r="AI1162">
            <v>2.2999999999999998</v>
          </cell>
          <cell r="AL1162">
            <v>0</v>
          </cell>
          <cell r="AM1162" t="str">
            <v>10%-90%</v>
          </cell>
          <cell r="AN1162">
            <v>0</v>
          </cell>
          <cell r="AO1162">
            <v>0</v>
          </cell>
        </row>
        <row r="1163">
          <cell r="D1163" t="str">
            <v>FAE-23-00006</v>
          </cell>
          <cell r="E1163" t="str">
            <v>006</v>
          </cell>
          <cell r="F1163">
            <v>44936</v>
          </cell>
          <cell r="G1163">
            <v>2023</v>
          </cell>
          <cell r="H1163" t="str">
            <v>CE2154</v>
          </cell>
          <cell r="I1163" t="str">
            <v>SODIFRAM SAS</v>
          </cell>
          <cell r="J1163" t="str">
            <v>EUR</v>
          </cell>
          <cell r="K1163">
            <v>83290.627200000003</v>
          </cell>
          <cell r="L1163">
            <v>3.2989000000000002</v>
          </cell>
          <cell r="M1163">
            <v>25248</v>
          </cell>
          <cell r="N1163" t="str">
            <v>OUI</v>
          </cell>
          <cell r="O1163" t="str">
            <v>Mayotte</v>
          </cell>
          <cell r="P1163">
            <v>44942</v>
          </cell>
          <cell r="Q1163">
            <v>0</v>
          </cell>
          <cell r="R1163">
            <v>21600</v>
          </cell>
          <cell r="S1163">
            <v>0</v>
          </cell>
          <cell r="T1163">
            <v>0</v>
          </cell>
          <cell r="U1163">
            <v>21600</v>
          </cell>
          <cell r="W1163">
            <v>0</v>
          </cell>
          <cell r="X1163">
            <v>83290.627200000003</v>
          </cell>
          <cell r="Y1163">
            <v>0</v>
          </cell>
          <cell r="Z1163">
            <v>0</v>
          </cell>
          <cell r="AB1163">
            <v>3.8560475555555556</v>
          </cell>
          <cell r="AE1163">
            <v>3609.24</v>
          </cell>
          <cell r="AF1163">
            <v>13591.61</v>
          </cell>
          <cell r="AG1163">
            <v>0.62924120370370373</v>
          </cell>
          <cell r="AI1163">
            <v>3.2268063518518519</v>
          </cell>
          <cell r="AL1163">
            <v>0</v>
          </cell>
          <cell r="AM1163">
            <v>1</v>
          </cell>
          <cell r="AN1163">
            <v>0</v>
          </cell>
          <cell r="AO1163">
            <v>0</v>
          </cell>
        </row>
        <row r="1164">
          <cell r="D1164" t="str">
            <v>FAE-23-00007</v>
          </cell>
          <cell r="E1164" t="str">
            <v>007</v>
          </cell>
          <cell r="F1164">
            <v>44942</v>
          </cell>
          <cell r="G1164">
            <v>2023</v>
          </cell>
          <cell r="H1164" t="str">
            <v>CE2274</v>
          </cell>
          <cell r="I1164" t="str">
            <v>GGM</v>
          </cell>
          <cell r="J1164" t="str">
            <v>USD</v>
          </cell>
          <cell r="K1164">
            <v>183742.07928999999</v>
          </cell>
          <cell r="L1164">
            <v>3.0358999999999998</v>
          </cell>
          <cell r="M1164">
            <v>60523.1</v>
          </cell>
          <cell r="N1164" t="str">
            <v>OUI</v>
          </cell>
          <cell r="O1164" t="str">
            <v>Benin</v>
          </cell>
          <cell r="P1164">
            <v>44951</v>
          </cell>
          <cell r="Q1164">
            <v>0</v>
          </cell>
          <cell r="R1164">
            <v>28020</v>
          </cell>
          <cell r="S1164">
            <v>56000</v>
          </cell>
          <cell r="T1164">
            <v>0</v>
          </cell>
          <cell r="U1164">
            <v>84020</v>
          </cell>
          <cell r="W1164">
            <v>0</v>
          </cell>
          <cell r="X1164">
            <v>64224.768089999998</v>
          </cell>
          <cell r="Y1164">
            <v>119517.3112</v>
          </cell>
          <cell r="Z1164">
            <v>0</v>
          </cell>
          <cell r="AB1164">
            <v>2.2921044999999998</v>
          </cell>
          <cell r="AC1164">
            <v>2.1342376999999999</v>
          </cell>
          <cell r="AE1164">
            <v>5862.72</v>
          </cell>
          <cell r="AF1164">
            <v>25015.119999999999</v>
          </cell>
          <cell r="AG1164">
            <v>0.29772815996191382</v>
          </cell>
          <cell r="AI1164">
            <v>1.9943763400380861</v>
          </cell>
          <cell r="AJ1164">
            <v>1.8365095400380862</v>
          </cell>
          <cell r="AL1164">
            <v>0</v>
          </cell>
          <cell r="AM1164" t="str">
            <v>10%-90%</v>
          </cell>
          <cell r="AN1164" t="str">
            <v>10%-90%</v>
          </cell>
          <cell r="AO1164">
            <v>0</v>
          </cell>
        </row>
        <row r="1165">
          <cell r="D1165" t="str">
            <v>FAE-23-00008</v>
          </cell>
          <cell r="E1165" t="str">
            <v>008</v>
          </cell>
          <cell r="F1165">
            <v>44943</v>
          </cell>
          <cell r="G1165">
            <v>2023</v>
          </cell>
          <cell r="H1165" t="str">
            <v>CE2267</v>
          </cell>
          <cell r="I1165" t="str">
            <v>SOCIETE REGAL</v>
          </cell>
          <cell r="J1165" t="str">
            <v>USD</v>
          </cell>
          <cell r="K1165">
            <v>57007.886400000003</v>
          </cell>
          <cell r="L1165">
            <v>3.0689000000000002</v>
          </cell>
          <cell r="M1165">
            <v>18576</v>
          </cell>
          <cell r="N1165" t="str">
            <v>OUI</v>
          </cell>
          <cell r="O1165" t="str">
            <v>Congo</v>
          </cell>
          <cell r="P1165">
            <v>44967</v>
          </cell>
          <cell r="Q1165">
            <v>21600</v>
          </cell>
          <cell r="R1165">
            <v>0</v>
          </cell>
          <cell r="S1165">
            <v>0</v>
          </cell>
          <cell r="T1165">
            <v>0</v>
          </cell>
          <cell r="U1165">
            <v>21600</v>
          </cell>
          <cell r="W1165">
            <v>57007.886399999996</v>
          </cell>
          <cell r="X1165">
            <v>0</v>
          </cell>
          <cell r="Y1165">
            <v>0</v>
          </cell>
          <cell r="Z1165">
            <v>0</v>
          </cell>
          <cell r="AA1165">
            <v>2.6392539999999998</v>
          </cell>
          <cell r="AE1165">
            <v>0</v>
          </cell>
          <cell r="AF1165">
            <v>3314.71</v>
          </cell>
          <cell r="AG1165">
            <v>0.1534587962962963</v>
          </cell>
          <cell r="AH1165">
            <v>2.4857952037037037</v>
          </cell>
          <cell r="AL1165" t="str">
            <v>50%-50%</v>
          </cell>
          <cell r="AM1165">
            <v>0</v>
          </cell>
          <cell r="AN1165">
            <v>0</v>
          </cell>
          <cell r="AO1165">
            <v>0</v>
          </cell>
        </row>
        <row r="1166">
          <cell r="D1166" t="str">
            <v>FAE-23-00009</v>
          </cell>
          <cell r="E1166" t="str">
            <v>009</v>
          </cell>
          <cell r="F1166">
            <v>44943</v>
          </cell>
          <cell r="G1166">
            <v>2023</v>
          </cell>
          <cell r="H1166" t="str">
            <v>CE2017</v>
          </cell>
          <cell r="I1166" t="str">
            <v>SAHEL INTERNATIONAL TRADE</v>
          </cell>
          <cell r="J1166" t="str">
            <v>TND</v>
          </cell>
          <cell r="K1166">
            <v>116500</v>
          </cell>
          <cell r="L1166">
            <v>1</v>
          </cell>
          <cell r="M1166">
            <v>116500</v>
          </cell>
          <cell r="N1166" t="str">
            <v>OUI</v>
          </cell>
          <cell r="O1166" t="str">
            <v>Tchad</v>
          </cell>
          <cell r="P1166">
            <v>44950</v>
          </cell>
          <cell r="Q1166">
            <v>0</v>
          </cell>
          <cell r="R1166">
            <v>50000</v>
          </cell>
          <cell r="S1166">
            <v>0</v>
          </cell>
          <cell r="T1166">
            <v>0</v>
          </cell>
          <cell r="U1166">
            <v>50000</v>
          </cell>
          <cell r="W1166">
            <v>0</v>
          </cell>
          <cell r="X1166">
            <v>116500</v>
          </cell>
          <cell r="Y1166">
            <v>0</v>
          </cell>
          <cell r="Z1166">
            <v>0</v>
          </cell>
          <cell r="AB1166">
            <v>2.33</v>
          </cell>
          <cell r="AE1166">
            <v>0</v>
          </cell>
          <cell r="AF1166">
            <v>0</v>
          </cell>
          <cell r="AG1166">
            <v>0</v>
          </cell>
          <cell r="AI1166">
            <v>2.33</v>
          </cell>
          <cell r="AL1166">
            <v>0</v>
          </cell>
          <cell r="AM1166" t="str">
            <v>10%-90%</v>
          </cell>
          <cell r="AN1166">
            <v>0</v>
          </cell>
          <cell r="AO1166">
            <v>0</v>
          </cell>
        </row>
        <row r="1167">
          <cell r="D1167" t="str">
            <v>FAE-23-00010</v>
          </cell>
          <cell r="E1167" t="str">
            <v>010</v>
          </cell>
          <cell r="F1167">
            <v>44943</v>
          </cell>
          <cell r="G1167">
            <v>2023</v>
          </cell>
          <cell r="H1167" t="str">
            <v>CE2017</v>
          </cell>
          <cell r="I1167" t="str">
            <v>SAHEL INTERNATIONAL TRADE</v>
          </cell>
          <cell r="J1167" t="str">
            <v>TND</v>
          </cell>
          <cell r="K1167">
            <v>56592</v>
          </cell>
          <cell r="L1167">
            <v>1</v>
          </cell>
          <cell r="M1167">
            <v>56592</v>
          </cell>
          <cell r="N1167" t="str">
            <v>OUI</v>
          </cell>
          <cell r="O1167" t="str">
            <v>Sierra Leone</v>
          </cell>
          <cell r="P1167">
            <v>44951</v>
          </cell>
          <cell r="Q1167">
            <v>21600</v>
          </cell>
          <cell r="R1167">
            <v>0</v>
          </cell>
          <cell r="S1167">
            <v>0</v>
          </cell>
          <cell r="T1167">
            <v>0</v>
          </cell>
          <cell r="U1167">
            <v>21600</v>
          </cell>
          <cell r="W1167">
            <v>56592</v>
          </cell>
          <cell r="X1167">
            <v>0</v>
          </cell>
          <cell r="Y1167">
            <v>0</v>
          </cell>
          <cell r="Z1167">
            <v>0</v>
          </cell>
          <cell r="AA1167">
            <v>2.62</v>
          </cell>
          <cell r="AE1167">
            <v>0</v>
          </cell>
          <cell r="AF1167">
            <v>0</v>
          </cell>
          <cell r="AG1167">
            <v>0</v>
          </cell>
          <cell r="AH1167">
            <v>2.62</v>
          </cell>
          <cell r="AL1167" t="str">
            <v>50%-50%</v>
          </cell>
          <cell r="AM1167">
            <v>0</v>
          </cell>
          <cell r="AN1167">
            <v>0</v>
          </cell>
          <cell r="AO1167">
            <v>0</v>
          </cell>
        </row>
        <row r="1168">
          <cell r="D1168" t="str">
            <v>FAE-23-00011</v>
          </cell>
          <cell r="E1168" t="str">
            <v>011</v>
          </cell>
          <cell r="F1168">
            <v>44943</v>
          </cell>
          <cell r="G1168">
            <v>2023</v>
          </cell>
          <cell r="H1168" t="str">
            <v>CE2017</v>
          </cell>
          <cell r="I1168" t="str">
            <v>SAHEL INTERNATIONAL TRADE</v>
          </cell>
          <cell r="J1168" t="str">
            <v>TND</v>
          </cell>
          <cell r="K1168">
            <v>57220.800000000003</v>
          </cell>
          <cell r="L1168">
            <v>1</v>
          </cell>
          <cell r="M1168">
            <v>57220.800000000003</v>
          </cell>
          <cell r="N1168" t="str">
            <v>OUI</v>
          </cell>
          <cell r="O1168" t="str">
            <v>Sierra Leone</v>
          </cell>
          <cell r="P1168">
            <v>44951</v>
          </cell>
          <cell r="Q1168">
            <v>22008</v>
          </cell>
          <cell r="R1168">
            <v>0</v>
          </cell>
          <cell r="S1168">
            <v>0</v>
          </cell>
          <cell r="T1168">
            <v>0</v>
          </cell>
          <cell r="U1168">
            <v>22008</v>
          </cell>
          <cell r="W1168">
            <v>57220.800000000003</v>
          </cell>
          <cell r="X1168">
            <v>0</v>
          </cell>
          <cell r="Y1168">
            <v>0</v>
          </cell>
          <cell r="Z1168">
            <v>0</v>
          </cell>
          <cell r="AA1168">
            <v>2.6</v>
          </cell>
          <cell r="AE1168">
            <v>0</v>
          </cell>
          <cell r="AF1168">
            <v>0</v>
          </cell>
          <cell r="AG1168">
            <v>0</v>
          </cell>
          <cell r="AH1168">
            <v>2.6</v>
          </cell>
          <cell r="AL1168" t="str">
            <v>50%-50%</v>
          </cell>
          <cell r="AM1168">
            <v>0</v>
          </cell>
          <cell r="AN1168">
            <v>0</v>
          </cell>
          <cell r="AO1168">
            <v>0</v>
          </cell>
        </row>
        <row r="1169">
          <cell r="D1169" t="str">
            <v>FAE-23-00012</v>
          </cell>
          <cell r="E1169" t="str">
            <v>012</v>
          </cell>
          <cell r="F1169">
            <v>44943</v>
          </cell>
          <cell r="G1169">
            <v>2023</v>
          </cell>
          <cell r="H1169" t="str">
            <v>CE2154</v>
          </cell>
          <cell r="I1169" t="str">
            <v>SODIFRAM SAS</v>
          </cell>
          <cell r="J1169" t="str">
            <v>EUR</v>
          </cell>
          <cell r="K1169">
            <v>102809.43529199999</v>
          </cell>
          <cell r="L1169">
            <v>3.3008999999999999</v>
          </cell>
          <cell r="M1169">
            <v>31145.88</v>
          </cell>
          <cell r="N1169" t="str">
            <v>OUI</v>
          </cell>
          <cell r="O1169" t="str">
            <v>Mayotte</v>
          </cell>
          <cell r="P1169">
            <v>44952</v>
          </cell>
          <cell r="Q1169">
            <v>0</v>
          </cell>
          <cell r="R1169">
            <v>20256</v>
          </cell>
          <cell r="S1169">
            <v>7500</v>
          </cell>
          <cell r="T1169">
            <v>0</v>
          </cell>
          <cell r="U1169">
            <v>27756</v>
          </cell>
          <cell r="W1169">
            <v>0</v>
          </cell>
          <cell r="X1169">
            <v>75354.317278381321</v>
          </cell>
          <cell r="Y1169">
            <v>27455.118013618678</v>
          </cell>
          <cell r="Z1169">
            <v>0</v>
          </cell>
          <cell r="AB1169">
            <v>3.7200986018158235</v>
          </cell>
          <cell r="AC1169">
            <v>3.6606824018158237</v>
          </cell>
          <cell r="AE1169">
            <v>3593.28</v>
          </cell>
          <cell r="AF1169">
            <v>13947.42</v>
          </cell>
          <cell r="AG1169">
            <v>0.50250108084738432</v>
          </cell>
          <cell r="AI1169">
            <v>3.2175975209684391</v>
          </cell>
          <cell r="AJ1169">
            <v>3.1581813209684393</v>
          </cell>
          <cell r="AL1169">
            <v>0</v>
          </cell>
          <cell r="AM1169">
            <v>1</v>
          </cell>
          <cell r="AN1169">
            <v>1</v>
          </cell>
          <cell r="AO1169">
            <v>0</v>
          </cell>
        </row>
        <row r="1170">
          <cell r="D1170" t="str">
            <v>FAE-23-00013</v>
          </cell>
          <cell r="E1170" t="str">
            <v>013</v>
          </cell>
          <cell r="F1170">
            <v>44944</v>
          </cell>
          <cell r="G1170">
            <v>2023</v>
          </cell>
          <cell r="H1170" t="str">
            <v>CE2017</v>
          </cell>
          <cell r="I1170" t="str">
            <v>SAHEL INTERNATIONAL TRADE</v>
          </cell>
          <cell r="J1170" t="str">
            <v>TND</v>
          </cell>
          <cell r="K1170">
            <v>115344</v>
          </cell>
          <cell r="L1170">
            <v>1</v>
          </cell>
          <cell r="M1170">
            <v>115344</v>
          </cell>
          <cell r="N1170" t="str">
            <v>OUI</v>
          </cell>
          <cell r="O1170" t="str">
            <v>Tchad</v>
          </cell>
          <cell r="P1170">
            <v>44951</v>
          </cell>
          <cell r="Q1170">
            <v>43200</v>
          </cell>
          <cell r="R1170">
            <v>0</v>
          </cell>
          <cell r="S1170">
            <v>0</v>
          </cell>
          <cell r="T1170">
            <v>0</v>
          </cell>
          <cell r="U1170">
            <v>43200</v>
          </cell>
          <cell r="W1170">
            <v>115344</v>
          </cell>
          <cell r="X1170">
            <v>0</v>
          </cell>
          <cell r="Y1170">
            <v>0</v>
          </cell>
          <cell r="Z1170">
            <v>0</v>
          </cell>
          <cell r="AA1170">
            <v>2.67</v>
          </cell>
          <cell r="AE1170">
            <v>0</v>
          </cell>
          <cell r="AF1170">
            <v>0</v>
          </cell>
          <cell r="AG1170">
            <v>0</v>
          </cell>
          <cell r="AH1170">
            <v>2.67</v>
          </cell>
          <cell r="AL1170" t="str">
            <v>50%-50%</v>
          </cell>
          <cell r="AM1170">
            <v>0</v>
          </cell>
          <cell r="AN1170">
            <v>0</v>
          </cell>
          <cell r="AO1170">
            <v>0</v>
          </cell>
        </row>
        <row r="1171">
          <cell r="D1171" t="str">
            <v>FAE-23-00014</v>
          </cell>
          <cell r="E1171" t="str">
            <v>014</v>
          </cell>
          <cell r="F1171">
            <v>44944</v>
          </cell>
          <cell r="G1171">
            <v>2023</v>
          </cell>
          <cell r="H1171" t="str">
            <v>CE2053</v>
          </cell>
          <cell r="I1171" t="str">
            <v>ETS KASSO IMPORT EXPORT</v>
          </cell>
          <cell r="J1171" t="str">
            <v>EUR</v>
          </cell>
          <cell r="K1171">
            <v>244191.024</v>
          </cell>
          <cell r="L1171">
            <v>3.3034500000000002</v>
          </cell>
          <cell r="M1171">
            <v>73920</v>
          </cell>
          <cell r="N1171" t="str">
            <v>OUI</v>
          </cell>
          <cell r="O1171" t="str">
            <v>Niger</v>
          </cell>
          <cell r="P1171">
            <v>44956</v>
          </cell>
          <cell r="Q1171">
            <v>0</v>
          </cell>
          <cell r="R1171">
            <v>0</v>
          </cell>
          <cell r="S1171">
            <v>112000</v>
          </cell>
          <cell r="T1171">
            <v>0</v>
          </cell>
          <cell r="U1171">
            <v>112000</v>
          </cell>
          <cell r="W1171">
            <v>0</v>
          </cell>
          <cell r="X1171">
            <v>0</v>
          </cell>
          <cell r="Y1171">
            <v>244191.02399999998</v>
          </cell>
          <cell r="Z1171">
            <v>0</v>
          </cell>
          <cell r="AC1171">
            <v>2.1802769999999998</v>
          </cell>
          <cell r="AE1171">
            <v>7081.6799999999994</v>
          </cell>
          <cell r="AF1171">
            <v>29171.794999999998</v>
          </cell>
          <cell r="AG1171">
            <v>0.26046245535714285</v>
          </cell>
          <cell r="AJ1171">
            <v>1.9198145446428569</v>
          </cell>
          <cell r="AL1171">
            <v>0</v>
          </cell>
          <cell r="AM1171">
            <v>0</v>
          </cell>
          <cell r="AN1171" t="str">
            <v>10%-90%</v>
          </cell>
          <cell r="AO1171">
            <v>0</v>
          </cell>
        </row>
        <row r="1172">
          <cell r="D1172" t="str">
            <v>FAE-23-00015</v>
          </cell>
          <cell r="E1172" t="str">
            <v>015</v>
          </cell>
          <cell r="F1172">
            <v>44950</v>
          </cell>
          <cell r="G1172">
            <v>2023</v>
          </cell>
          <cell r="H1172" t="str">
            <v>CE2270</v>
          </cell>
          <cell r="I1172" t="str">
            <v>EASY TRADE / GLOBAL GOODS CAPA</v>
          </cell>
          <cell r="J1172" t="str">
            <v>TND</v>
          </cell>
          <cell r="K1172">
            <v>638991.35999999999</v>
          </cell>
          <cell r="L1172">
            <v>1</v>
          </cell>
          <cell r="M1172">
            <v>638991.35999999999</v>
          </cell>
          <cell r="N1172" t="str">
            <v>OUI</v>
          </cell>
          <cell r="O1172" t="str">
            <v>Libye</v>
          </cell>
          <cell r="P1172">
            <v>44974</v>
          </cell>
          <cell r="Q1172">
            <v>0</v>
          </cell>
          <cell r="R1172">
            <v>242438.59999999998</v>
          </cell>
          <cell r="S1172">
            <v>79891</v>
          </cell>
          <cell r="T1172">
            <v>0</v>
          </cell>
          <cell r="U1172">
            <v>322329.59999999998</v>
          </cell>
          <cell r="W1172">
            <v>0</v>
          </cell>
          <cell r="X1172">
            <v>473510.88</v>
          </cell>
          <cell r="Y1172">
            <v>165480.48000000001</v>
          </cell>
          <cell r="Z1172">
            <v>0</v>
          </cell>
          <cell r="AB1172">
            <v>1.9531167066630482</v>
          </cell>
          <cell r="AC1172">
            <v>2.0713281846515881</v>
          </cell>
          <cell r="AE1172">
            <v>0</v>
          </cell>
          <cell r="AF1172">
            <v>0</v>
          </cell>
          <cell r="AG1172">
            <v>0</v>
          </cell>
          <cell r="AI1172">
            <v>1.9531167066630482</v>
          </cell>
          <cell r="AJ1172">
            <v>2.0713281846515881</v>
          </cell>
          <cell r="AL1172">
            <v>0</v>
          </cell>
          <cell r="AM1172" t="str">
            <v>10%-90%</v>
          </cell>
          <cell r="AN1172" t="str">
            <v>10%-90%</v>
          </cell>
          <cell r="AO1172">
            <v>0</v>
          </cell>
        </row>
        <row r="1173">
          <cell r="D1173" t="str">
            <v>FAE-23-00016</v>
          </cell>
          <cell r="E1173" t="str">
            <v>016</v>
          </cell>
          <cell r="F1173">
            <v>44951</v>
          </cell>
          <cell r="G1173">
            <v>2023</v>
          </cell>
          <cell r="H1173" t="str">
            <v>CE2178</v>
          </cell>
          <cell r="I1173" t="str">
            <v>ARCADIA</v>
          </cell>
          <cell r="J1173" t="str">
            <v>TND</v>
          </cell>
          <cell r="K1173">
            <v>71796</v>
          </cell>
          <cell r="L1173">
            <v>1</v>
          </cell>
          <cell r="M1173">
            <v>71796</v>
          </cell>
          <cell r="N1173" t="str">
            <v>OUI</v>
          </cell>
          <cell r="O1173" t="str">
            <v>Bahraine</v>
          </cell>
          <cell r="P1173">
            <v>44956</v>
          </cell>
          <cell r="Q1173">
            <v>0</v>
          </cell>
          <cell r="R1173">
            <v>19800</v>
          </cell>
          <cell r="S1173">
            <v>3360</v>
          </cell>
          <cell r="T1173">
            <v>0</v>
          </cell>
          <cell r="U1173">
            <v>23160</v>
          </cell>
          <cell r="W1173">
            <v>0</v>
          </cell>
          <cell r="X1173">
            <v>61380</v>
          </cell>
          <cell r="Y1173">
            <v>10416</v>
          </cell>
          <cell r="Z1173">
            <v>0</v>
          </cell>
          <cell r="AB1173">
            <v>3.1</v>
          </cell>
          <cell r="AC1173">
            <v>3.1</v>
          </cell>
          <cell r="AE1173">
            <v>0</v>
          </cell>
          <cell r="AF1173">
            <v>0</v>
          </cell>
          <cell r="AG1173">
            <v>0</v>
          </cell>
          <cell r="AI1173">
            <v>3.1</v>
          </cell>
          <cell r="AJ1173">
            <v>3.1</v>
          </cell>
          <cell r="AL1173">
            <v>0</v>
          </cell>
          <cell r="AM1173">
            <v>1</v>
          </cell>
          <cell r="AN1173">
            <v>1</v>
          </cell>
          <cell r="AO1173">
            <v>0</v>
          </cell>
        </row>
        <row r="1174">
          <cell r="D1174" t="str">
            <v>FAE-23-00017</v>
          </cell>
          <cell r="E1174" t="str">
            <v>017</v>
          </cell>
          <cell r="F1174">
            <v>44951</v>
          </cell>
          <cell r="G1174">
            <v>2023</v>
          </cell>
          <cell r="H1174" t="str">
            <v>CE2137</v>
          </cell>
          <cell r="I1174" t="str">
            <v>TUNISIAN AFRICAN BUSINESS</v>
          </cell>
          <cell r="J1174" t="str">
            <v>TND</v>
          </cell>
          <cell r="K1174">
            <v>126280</v>
          </cell>
          <cell r="L1174">
            <v>1</v>
          </cell>
          <cell r="M1174">
            <v>126280</v>
          </cell>
          <cell r="N1174" t="str">
            <v>OUI</v>
          </cell>
          <cell r="O1174" t="str">
            <v>Gabon</v>
          </cell>
          <cell r="P1174">
            <v>44953</v>
          </cell>
          <cell r="Q1174">
            <v>0</v>
          </cell>
          <cell r="R1174">
            <v>0</v>
          </cell>
          <cell r="S1174">
            <v>56000</v>
          </cell>
          <cell r="T1174">
            <v>0</v>
          </cell>
          <cell r="U1174">
            <v>56000</v>
          </cell>
          <cell r="W1174">
            <v>0</v>
          </cell>
          <cell r="X1174">
            <v>0</v>
          </cell>
          <cell r="Y1174">
            <v>126280</v>
          </cell>
          <cell r="Z1174">
            <v>0</v>
          </cell>
          <cell r="AC1174">
            <v>2.2549999999999999</v>
          </cell>
          <cell r="AE1174">
            <v>0</v>
          </cell>
          <cell r="AF1174">
            <v>0</v>
          </cell>
          <cell r="AG1174">
            <v>0</v>
          </cell>
          <cell r="AJ1174">
            <v>2.2549999999999999</v>
          </cell>
          <cell r="AL1174">
            <v>0</v>
          </cell>
          <cell r="AM1174">
            <v>0</v>
          </cell>
          <cell r="AN1174" t="str">
            <v>10%-90%</v>
          </cell>
          <cell r="AO1174">
            <v>0</v>
          </cell>
        </row>
        <row r="1175">
          <cell r="D1175" t="str">
            <v>FAE-23-00018</v>
          </cell>
          <cell r="E1175" t="str">
            <v>018</v>
          </cell>
          <cell r="F1175">
            <v>44951</v>
          </cell>
          <cell r="G1175">
            <v>2023</v>
          </cell>
          <cell r="H1175" t="str">
            <v>CE2001</v>
          </cell>
          <cell r="I1175" t="str">
            <v>STE DE COMMERCE INTERNATIONAL</v>
          </cell>
          <cell r="J1175" t="str">
            <v>TND</v>
          </cell>
          <cell r="K1175">
            <v>190546.8</v>
          </cell>
          <cell r="L1175">
            <v>1</v>
          </cell>
          <cell r="M1175">
            <v>190546.8</v>
          </cell>
          <cell r="N1175" t="str">
            <v>OUI</v>
          </cell>
          <cell r="O1175" t="str">
            <v>Niger</v>
          </cell>
          <cell r="P1175">
            <v>44957</v>
          </cell>
          <cell r="Q1175">
            <v>16800</v>
          </cell>
          <cell r="R1175">
            <v>56960</v>
          </cell>
          <cell r="S1175">
            <v>6000</v>
          </cell>
          <cell r="T1175">
            <v>0</v>
          </cell>
          <cell r="U1175">
            <v>79760</v>
          </cell>
          <cell r="W1175">
            <v>43680</v>
          </cell>
          <cell r="X1175">
            <v>130386.8</v>
          </cell>
          <cell r="Y1175">
            <v>12480</v>
          </cell>
          <cell r="Z1175">
            <v>4000</v>
          </cell>
          <cell r="AA1175">
            <v>2.6</v>
          </cell>
          <cell r="AB1175">
            <v>2.2890941011235957</v>
          </cell>
          <cell r="AC1175">
            <v>2.08</v>
          </cell>
          <cell r="AE1175">
            <v>0</v>
          </cell>
          <cell r="AF1175">
            <v>0</v>
          </cell>
          <cell r="AG1175">
            <v>0</v>
          </cell>
          <cell r="AH1175">
            <v>2.6</v>
          </cell>
          <cell r="AI1175">
            <v>2.2890941011235957</v>
          </cell>
          <cell r="AJ1175">
            <v>2.08</v>
          </cell>
          <cell r="AL1175" t="str">
            <v>50%-50%</v>
          </cell>
          <cell r="AM1175" t="str">
            <v>10%-90%</v>
          </cell>
          <cell r="AN1175" t="str">
            <v>10%-90%</v>
          </cell>
          <cell r="AO1175">
            <v>0</v>
          </cell>
        </row>
        <row r="1176">
          <cell r="D1176" t="str">
            <v>FAE-23-00019</v>
          </cell>
          <cell r="E1176" t="str">
            <v>019</v>
          </cell>
          <cell r="F1176">
            <v>44952</v>
          </cell>
          <cell r="G1176">
            <v>2023</v>
          </cell>
          <cell r="H1176" t="str">
            <v>CE2270</v>
          </cell>
          <cell r="I1176" t="str">
            <v>EASY TRADE / GLOBAL GOODS CAPA</v>
          </cell>
          <cell r="J1176" t="str">
            <v>TND</v>
          </cell>
          <cell r="K1176">
            <v>88320</v>
          </cell>
          <cell r="L1176">
            <v>1</v>
          </cell>
          <cell r="M1176">
            <v>88320</v>
          </cell>
          <cell r="N1176" t="str">
            <v>OUI</v>
          </cell>
          <cell r="O1176" t="str">
            <v>Burkina Faso</v>
          </cell>
          <cell r="P1176">
            <v>44965</v>
          </cell>
          <cell r="Q1176">
            <v>38400</v>
          </cell>
          <cell r="R1176">
            <v>0</v>
          </cell>
          <cell r="S1176">
            <v>0</v>
          </cell>
          <cell r="T1176">
            <v>0</v>
          </cell>
          <cell r="U1176">
            <v>38400</v>
          </cell>
          <cell r="W1176">
            <v>88320</v>
          </cell>
          <cell r="X1176">
            <v>0</v>
          </cell>
          <cell r="Y1176">
            <v>0</v>
          </cell>
          <cell r="Z1176">
            <v>0</v>
          </cell>
          <cell r="AA1176">
            <v>2.2999999999999998</v>
          </cell>
          <cell r="AE1176">
            <v>0</v>
          </cell>
          <cell r="AF1176">
            <v>0</v>
          </cell>
          <cell r="AG1176">
            <v>0</v>
          </cell>
          <cell r="AH1176">
            <v>2.2999999999999998</v>
          </cell>
          <cell r="AL1176" t="str">
            <v>50%-50%</v>
          </cell>
          <cell r="AM1176">
            <v>0</v>
          </cell>
          <cell r="AN1176">
            <v>0</v>
          </cell>
          <cell r="AO1176">
            <v>0</v>
          </cell>
        </row>
        <row r="1177">
          <cell r="D1177" t="str">
            <v>FAE-23-00020</v>
          </cell>
          <cell r="E1177" t="str">
            <v>020</v>
          </cell>
          <cell r="F1177">
            <v>44952</v>
          </cell>
          <cell r="G1177">
            <v>2023</v>
          </cell>
          <cell r="H1177" t="str">
            <v>CE2270</v>
          </cell>
          <cell r="I1177" t="str">
            <v>EASY TRADE / GLOBAL GOODS CAPA</v>
          </cell>
          <cell r="J1177" t="str">
            <v>TND</v>
          </cell>
          <cell r="K1177">
            <v>226007.23199999999</v>
          </cell>
          <cell r="L1177">
            <v>1</v>
          </cell>
          <cell r="M1177">
            <v>226007.23199999999</v>
          </cell>
          <cell r="N1177" t="str">
            <v>OUI</v>
          </cell>
          <cell r="O1177" t="str">
            <v>Libye</v>
          </cell>
          <cell r="P1177">
            <v>45016</v>
          </cell>
          <cell r="Q1177">
            <v>100003</v>
          </cell>
          <cell r="R1177">
            <v>0</v>
          </cell>
          <cell r="S1177">
            <v>0</v>
          </cell>
          <cell r="T1177">
            <v>0</v>
          </cell>
          <cell r="U1177">
            <v>100003</v>
          </cell>
          <cell r="W1177">
            <v>226007.23199999999</v>
          </cell>
          <cell r="X1177">
            <v>0</v>
          </cell>
          <cell r="Y1177">
            <v>0</v>
          </cell>
          <cell r="Z1177">
            <v>0</v>
          </cell>
          <cell r="AA1177">
            <v>2.2600045198644039</v>
          </cell>
          <cell r="AE1177">
            <v>0</v>
          </cell>
          <cell r="AF1177">
            <v>0</v>
          </cell>
          <cell r="AG1177">
            <v>0</v>
          </cell>
          <cell r="AH1177">
            <v>2.2600045198644039</v>
          </cell>
          <cell r="AL1177" t="str">
            <v>50%-50%</v>
          </cell>
          <cell r="AM1177">
            <v>0</v>
          </cell>
          <cell r="AN1177">
            <v>0</v>
          </cell>
          <cell r="AO1177">
            <v>0</v>
          </cell>
        </row>
        <row r="1178">
          <cell r="D1178" t="str">
            <v>FAE-23-00021</v>
          </cell>
          <cell r="E1178" t="str">
            <v>021</v>
          </cell>
          <cell r="F1178">
            <v>44977</v>
          </cell>
          <cell r="G1178">
            <v>2023</v>
          </cell>
          <cell r="H1178" t="str">
            <v>CE2178</v>
          </cell>
          <cell r="I1178" t="str">
            <v>ARCADIA</v>
          </cell>
          <cell r="J1178" t="str">
            <v>TND</v>
          </cell>
          <cell r="K1178">
            <v>10169.6</v>
          </cell>
          <cell r="L1178">
            <v>1</v>
          </cell>
          <cell r="M1178">
            <v>10169.6</v>
          </cell>
          <cell r="N1178" t="str">
            <v>OUI</v>
          </cell>
          <cell r="O1178" t="str">
            <v>USA</v>
          </cell>
          <cell r="P1178">
            <v>44977</v>
          </cell>
          <cell r="Q1178">
            <v>0</v>
          </cell>
          <cell r="R1178">
            <v>3178</v>
          </cell>
          <cell r="S1178">
            <v>0</v>
          </cell>
          <cell r="T1178">
            <v>0</v>
          </cell>
          <cell r="U1178">
            <v>3178</v>
          </cell>
          <cell r="W1178">
            <v>0</v>
          </cell>
          <cell r="X1178">
            <v>10169.6</v>
          </cell>
          <cell r="Y1178">
            <v>0</v>
          </cell>
          <cell r="Z1178">
            <v>0</v>
          </cell>
          <cell r="AB1178">
            <v>3.2</v>
          </cell>
          <cell r="AE1178">
            <v>0</v>
          </cell>
          <cell r="AF1178">
            <v>0</v>
          </cell>
          <cell r="AG1178">
            <v>0</v>
          </cell>
          <cell r="AI1178">
            <v>3.2</v>
          </cell>
          <cell r="AL1178">
            <v>0</v>
          </cell>
          <cell r="AM1178">
            <v>1</v>
          </cell>
          <cell r="AN1178">
            <v>0</v>
          </cell>
          <cell r="AO1178">
            <v>0</v>
          </cell>
        </row>
        <row r="1179">
          <cell r="D1179" t="str">
            <v>FAE-23-00022</v>
          </cell>
          <cell r="E1179" t="str">
            <v>022</v>
          </cell>
          <cell r="F1179">
            <v>44957</v>
          </cell>
          <cell r="G1179">
            <v>2023</v>
          </cell>
          <cell r="H1179" t="str">
            <v>CE2228</v>
          </cell>
          <cell r="I1179" t="str">
            <v>GOLDEN PEARL</v>
          </cell>
          <cell r="J1179" t="str">
            <v>TND</v>
          </cell>
          <cell r="K1179">
            <v>126600</v>
          </cell>
          <cell r="L1179">
            <v>1</v>
          </cell>
          <cell r="M1179">
            <v>126600</v>
          </cell>
          <cell r="N1179" t="str">
            <v>OUI</v>
          </cell>
          <cell r="O1179" t="str">
            <v>Qatar</v>
          </cell>
          <cell r="P1179">
            <v>44969</v>
          </cell>
          <cell r="Q1179">
            <v>38400</v>
          </cell>
          <cell r="R1179">
            <v>0</v>
          </cell>
          <cell r="S1179">
            <v>0</v>
          </cell>
          <cell r="T1179">
            <v>0</v>
          </cell>
          <cell r="U1179">
            <v>38400</v>
          </cell>
          <cell r="W1179">
            <v>126600</v>
          </cell>
          <cell r="X1179">
            <v>0</v>
          </cell>
          <cell r="Y1179">
            <v>0</v>
          </cell>
          <cell r="Z1179">
            <v>0</v>
          </cell>
          <cell r="AA1179">
            <v>3.296875</v>
          </cell>
          <cell r="AE1179">
            <v>0</v>
          </cell>
          <cell r="AF1179">
            <v>0</v>
          </cell>
          <cell r="AG1179">
            <v>0</v>
          </cell>
          <cell r="AH1179">
            <v>3.296875</v>
          </cell>
          <cell r="AL1179">
            <v>1</v>
          </cell>
          <cell r="AM1179">
            <v>0</v>
          </cell>
          <cell r="AN1179">
            <v>0</v>
          </cell>
          <cell r="AO1179">
            <v>0</v>
          </cell>
        </row>
        <row r="1180">
          <cell r="D1180" t="str">
            <v>FAE-23-00023</v>
          </cell>
          <cell r="E1180" t="str">
            <v>023</v>
          </cell>
          <cell r="F1180">
            <v>44959</v>
          </cell>
          <cell r="G1180">
            <v>2023</v>
          </cell>
          <cell r="H1180" t="str">
            <v>CE2017</v>
          </cell>
          <cell r="I1180" t="str">
            <v>SAHEL INTERNATIONAL TRADE</v>
          </cell>
          <cell r="J1180" t="str">
            <v>TND</v>
          </cell>
          <cell r="K1180">
            <v>143690.4</v>
          </cell>
          <cell r="L1180">
            <v>1</v>
          </cell>
          <cell r="M1180">
            <v>143690.4</v>
          </cell>
          <cell r="N1180" t="str">
            <v>OUI</v>
          </cell>
          <cell r="O1180" t="str">
            <v>Burkina Faso</v>
          </cell>
          <cell r="P1180">
            <v>44967</v>
          </cell>
          <cell r="Q1180">
            <v>36120</v>
          </cell>
          <cell r="R1180">
            <v>20280</v>
          </cell>
          <cell r="S1180">
            <v>0</v>
          </cell>
          <cell r="T1180">
            <v>0</v>
          </cell>
          <cell r="U1180">
            <v>56400</v>
          </cell>
          <cell r="W1180">
            <v>95718</v>
          </cell>
          <cell r="X1180">
            <v>47972.4</v>
          </cell>
          <cell r="Y1180">
            <v>0</v>
          </cell>
          <cell r="Z1180">
            <v>0</v>
          </cell>
          <cell r="AA1180">
            <v>2.65</v>
          </cell>
          <cell r="AB1180">
            <v>2.3655029585798819</v>
          </cell>
          <cell r="AE1180">
            <v>0</v>
          </cell>
          <cell r="AF1180">
            <v>0</v>
          </cell>
          <cell r="AG1180">
            <v>0</v>
          </cell>
          <cell r="AH1180">
            <v>2.65</v>
          </cell>
          <cell r="AI1180">
            <v>2.3655029585798819</v>
          </cell>
          <cell r="AL1180" t="str">
            <v>50%-50%</v>
          </cell>
          <cell r="AM1180" t="str">
            <v>30%-70%</v>
          </cell>
          <cell r="AN1180">
            <v>0</v>
          </cell>
          <cell r="AO1180">
            <v>0</v>
          </cell>
        </row>
        <row r="1181">
          <cell r="D1181" t="str">
            <v>FAE-23-00024</v>
          </cell>
          <cell r="E1181" t="str">
            <v>024</v>
          </cell>
          <cell r="F1181">
            <v>44963</v>
          </cell>
          <cell r="G1181">
            <v>2023</v>
          </cell>
          <cell r="H1181" t="str">
            <v>CE2001</v>
          </cell>
          <cell r="I1181" t="str">
            <v>STE DE COMMERCE INTERNATIONAL</v>
          </cell>
          <cell r="J1181" t="str">
            <v>TND</v>
          </cell>
          <cell r="K1181">
            <v>152640</v>
          </cell>
          <cell r="L1181">
            <v>1</v>
          </cell>
          <cell r="M1181">
            <v>152640</v>
          </cell>
          <cell r="N1181" t="str">
            <v>OUI</v>
          </cell>
          <cell r="O1181" t="str">
            <v>Burkina Faso</v>
          </cell>
          <cell r="P1181">
            <v>44966</v>
          </cell>
          <cell r="Q1181">
            <v>57600</v>
          </cell>
          <cell r="R1181">
            <v>0</v>
          </cell>
          <cell r="S1181">
            <v>0</v>
          </cell>
          <cell r="T1181">
            <v>0</v>
          </cell>
          <cell r="U1181">
            <v>57600</v>
          </cell>
          <cell r="W1181">
            <v>152640</v>
          </cell>
          <cell r="X1181">
            <v>0</v>
          </cell>
          <cell r="Y1181">
            <v>0</v>
          </cell>
          <cell r="Z1181">
            <v>0</v>
          </cell>
          <cell r="AA1181">
            <v>2.65</v>
          </cell>
          <cell r="AE1181">
            <v>0</v>
          </cell>
          <cell r="AF1181">
            <v>0</v>
          </cell>
          <cell r="AG1181">
            <v>0</v>
          </cell>
          <cell r="AH1181">
            <v>2.65</v>
          </cell>
          <cell r="AL1181" t="str">
            <v>50%-50%</v>
          </cell>
          <cell r="AM1181">
            <v>0</v>
          </cell>
          <cell r="AN1181">
            <v>0</v>
          </cell>
          <cell r="AO1181">
            <v>0</v>
          </cell>
        </row>
        <row r="1182">
          <cell r="D1182" t="str">
            <v>FAE-23-00025</v>
          </cell>
          <cell r="E1182" t="str">
            <v>025</v>
          </cell>
          <cell r="F1182">
            <v>44964</v>
          </cell>
          <cell r="G1182">
            <v>2023</v>
          </cell>
          <cell r="H1182" t="str">
            <v>CE2001</v>
          </cell>
          <cell r="I1182" t="str">
            <v>STE DE COMMERCE INTERNATIONAL</v>
          </cell>
          <cell r="J1182" t="str">
            <v>TND</v>
          </cell>
          <cell r="K1182">
            <v>251937.6</v>
          </cell>
          <cell r="L1182">
            <v>1</v>
          </cell>
          <cell r="M1182">
            <v>251937.6</v>
          </cell>
          <cell r="N1182" t="str">
            <v>OUI</v>
          </cell>
          <cell r="O1182" t="str">
            <v>Gambie</v>
          </cell>
          <cell r="P1182">
            <v>44967</v>
          </cell>
          <cell r="Q1182">
            <v>76800</v>
          </cell>
          <cell r="R1182">
            <v>22008</v>
          </cell>
          <cell r="S1182">
            <v>0</v>
          </cell>
          <cell r="T1182">
            <v>0</v>
          </cell>
          <cell r="U1182">
            <v>98808</v>
          </cell>
          <cell r="W1182">
            <v>203520</v>
          </cell>
          <cell r="X1182">
            <v>48417.599999999999</v>
          </cell>
          <cell r="Y1182">
            <v>0</v>
          </cell>
          <cell r="Z1182">
            <v>0</v>
          </cell>
          <cell r="AA1182">
            <v>2.65</v>
          </cell>
          <cell r="AB1182">
            <v>2.1999999999999997</v>
          </cell>
          <cell r="AE1182">
            <v>0</v>
          </cell>
          <cell r="AF1182">
            <v>0</v>
          </cell>
          <cell r="AG1182">
            <v>0</v>
          </cell>
          <cell r="AH1182">
            <v>2.65</v>
          </cell>
          <cell r="AI1182">
            <v>2.1999999999999997</v>
          </cell>
          <cell r="AL1182" t="str">
            <v>50%-50%</v>
          </cell>
          <cell r="AM1182" t="str">
            <v>30%-70%</v>
          </cell>
          <cell r="AN1182">
            <v>0</v>
          </cell>
          <cell r="AO1182">
            <v>0</v>
          </cell>
        </row>
        <row r="1183">
          <cell r="D1183" t="str">
            <v>FAE-23-00026</v>
          </cell>
          <cell r="E1183" t="str">
            <v>026</v>
          </cell>
          <cell r="F1183">
            <v>44965</v>
          </cell>
          <cell r="G1183">
            <v>2023</v>
          </cell>
          <cell r="H1183" t="str">
            <v>CE2178</v>
          </cell>
          <cell r="I1183" t="str">
            <v>ARCADIA</v>
          </cell>
          <cell r="J1183" t="str">
            <v>TND</v>
          </cell>
          <cell r="K1183">
            <v>61000</v>
          </cell>
          <cell r="L1183">
            <v>1</v>
          </cell>
          <cell r="M1183">
            <v>61000</v>
          </cell>
          <cell r="N1183" t="str">
            <v>OUI</v>
          </cell>
          <cell r="O1183" t="str">
            <v>UK</v>
          </cell>
          <cell r="P1183">
            <v>44977</v>
          </cell>
          <cell r="Q1183">
            <v>0</v>
          </cell>
          <cell r="R1183">
            <v>20000</v>
          </cell>
          <cell r="S1183">
            <v>0</v>
          </cell>
          <cell r="T1183">
            <v>0</v>
          </cell>
          <cell r="U1183">
            <v>20000</v>
          </cell>
          <cell r="W1183">
            <v>0</v>
          </cell>
          <cell r="X1183">
            <v>61000</v>
          </cell>
          <cell r="Y1183">
            <v>0</v>
          </cell>
          <cell r="Z1183">
            <v>0</v>
          </cell>
          <cell r="AB1183">
            <v>3.05</v>
          </cell>
          <cell r="AE1183">
            <v>0</v>
          </cell>
          <cell r="AF1183">
            <v>0</v>
          </cell>
          <cell r="AG1183">
            <v>0</v>
          </cell>
          <cell r="AI1183">
            <v>3.05</v>
          </cell>
          <cell r="AL1183">
            <v>0</v>
          </cell>
          <cell r="AM1183">
            <v>1</v>
          </cell>
          <cell r="AN1183">
            <v>0</v>
          </cell>
          <cell r="AO1183">
            <v>0</v>
          </cell>
        </row>
        <row r="1184">
          <cell r="D1184" t="str">
            <v>FAE-23-00027</v>
          </cell>
          <cell r="E1184" t="str">
            <v>027</v>
          </cell>
          <cell r="F1184">
            <v>44965</v>
          </cell>
          <cell r="G1184">
            <v>2023</v>
          </cell>
          <cell r="H1184" t="str">
            <v>CE2123</v>
          </cell>
          <cell r="I1184" t="str">
            <v>STE AL MAJMOUA MOTTAHIDA</v>
          </cell>
          <cell r="J1184" t="str">
            <v>USD</v>
          </cell>
          <cell r="K1184">
            <v>502217.03579999995</v>
          </cell>
          <cell r="L1184">
            <v>3.0857999999999999</v>
          </cell>
          <cell r="M1184">
            <v>162751</v>
          </cell>
          <cell r="N1184" t="str">
            <v>OUI</v>
          </cell>
          <cell r="O1184" t="str">
            <v>Libye</v>
          </cell>
          <cell r="P1184">
            <v>44980</v>
          </cell>
          <cell r="Q1184">
            <v>19200</v>
          </cell>
          <cell r="R1184">
            <v>48000</v>
          </cell>
          <cell r="S1184">
            <v>0</v>
          </cell>
          <cell r="T1184">
            <v>44000</v>
          </cell>
          <cell r="U1184">
            <v>111200</v>
          </cell>
          <cell r="W1184">
            <v>63987.148799999995</v>
          </cell>
          <cell r="X1184">
            <v>48369.915000000001</v>
          </cell>
          <cell r="Y1184">
            <v>0</v>
          </cell>
          <cell r="Z1184">
            <v>389859.97200000001</v>
          </cell>
          <cell r="AA1184">
            <v>3.3326639999999998</v>
          </cell>
          <cell r="AB1184">
            <v>1.0077065625000001</v>
          </cell>
          <cell r="AD1184">
            <v>8.8604539090909089</v>
          </cell>
          <cell r="AE1184">
            <v>0</v>
          </cell>
          <cell r="AF1184">
            <v>0</v>
          </cell>
          <cell r="AG1184">
            <v>0</v>
          </cell>
          <cell r="AH1184">
            <v>3.3326639999999998</v>
          </cell>
          <cell r="AI1184">
            <v>1.0077065625000001</v>
          </cell>
          <cell r="AK1184">
            <v>8.8604539090909089</v>
          </cell>
          <cell r="AL1184" t="str">
            <v>50%-50%</v>
          </cell>
          <cell r="AM1184" t="str">
            <v>50%-50%</v>
          </cell>
          <cell r="AN1184">
            <v>0</v>
          </cell>
          <cell r="AO1184">
            <v>1</v>
          </cell>
        </row>
        <row r="1185">
          <cell r="D1185" t="str">
            <v>FAE-23-00028</v>
          </cell>
          <cell r="E1185" t="str">
            <v>028</v>
          </cell>
          <cell r="F1185">
            <v>44966</v>
          </cell>
          <cell r="G1185">
            <v>2023</v>
          </cell>
          <cell r="H1185" t="str">
            <v>CE2149</v>
          </cell>
          <cell r="I1185" t="str">
            <v>DAVIS TRADING CO LTD</v>
          </cell>
          <cell r="J1185" t="str">
            <v>USD</v>
          </cell>
          <cell r="K1185">
            <v>95432.2532985</v>
          </cell>
          <cell r="L1185">
            <v>3.0930499999999999</v>
          </cell>
          <cell r="M1185">
            <v>30853.77</v>
          </cell>
          <cell r="N1185" t="str">
            <v>OUI</v>
          </cell>
          <cell r="O1185" t="str">
            <v>New Zeland</v>
          </cell>
          <cell r="P1185">
            <v>44977</v>
          </cell>
          <cell r="Q1185">
            <v>5800</v>
          </cell>
          <cell r="R1185">
            <v>16160</v>
          </cell>
          <cell r="S1185">
            <v>0</v>
          </cell>
          <cell r="T1185">
            <v>0</v>
          </cell>
          <cell r="U1185">
            <v>21960</v>
          </cell>
          <cell r="W1185">
            <v>19359.882465800001</v>
          </cell>
          <cell r="X1185">
            <v>76072.271855100014</v>
          </cell>
          <cell r="Y1185">
            <v>0</v>
          </cell>
          <cell r="Z1185">
            <v>0</v>
          </cell>
          <cell r="AA1185">
            <v>3.3379107699655175</v>
          </cell>
          <cell r="AB1185">
            <v>4.707442565290842</v>
          </cell>
          <cell r="AE1185">
            <v>0</v>
          </cell>
          <cell r="AF1185">
            <v>3712.72</v>
          </cell>
          <cell r="AG1185">
            <v>0.16906739526411657</v>
          </cell>
          <cell r="AH1185">
            <v>3.1688433747014009</v>
          </cell>
          <cell r="AI1185">
            <v>4.5383751700267254</v>
          </cell>
          <cell r="AL1185">
            <v>1</v>
          </cell>
          <cell r="AM1185">
            <v>1</v>
          </cell>
          <cell r="AN1185">
            <v>0</v>
          </cell>
          <cell r="AO1185">
            <v>0</v>
          </cell>
        </row>
        <row r="1186">
          <cell r="D1186" t="str">
            <v>FAE-23-00029</v>
          </cell>
          <cell r="E1186" t="str">
            <v>029</v>
          </cell>
          <cell r="F1186">
            <v>44966</v>
          </cell>
          <cell r="G1186">
            <v>2023</v>
          </cell>
          <cell r="H1186" t="str">
            <v>CE2137</v>
          </cell>
          <cell r="I1186" t="str">
            <v>TUNISIAN AFRICAN BUSINESS</v>
          </cell>
          <cell r="J1186" t="str">
            <v>TND</v>
          </cell>
          <cell r="K1186">
            <v>387340.79999999999</v>
          </cell>
          <cell r="L1186">
            <v>1</v>
          </cell>
          <cell r="M1186">
            <v>387340.79999999999</v>
          </cell>
          <cell r="N1186" t="str">
            <v>OUI</v>
          </cell>
          <cell r="O1186" t="str">
            <v>Senegal</v>
          </cell>
          <cell r="P1186">
            <v>44971</v>
          </cell>
          <cell r="Q1186">
            <v>0</v>
          </cell>
          <cell r="R1186">
            <v>176064</v>
          </cell>
          <cell r="S1186">
            <v>0</v>
          </cell>
          <cell r="T1186">
            <v>0</v>
          </cell>
          <cell r="U1186">
            <v>176064</v>
          </cell>
          <cell r="W1186">
            <v>0</v>
          </cell>
          <cell r="X1186">
            <v>387340.79999999999</v>
          </cell>
          <cell r="Y1186">
            <v>0</v>
          </cell>
          <cell r="Z1186">
            <v>0</v>
          </cell>
          <cell r="AB1186">
            <v>2.1999999999999997</v>
          </cell>
          <cell r="AE1186">
            <v>0</v>
          </cell>
          <cell r="AF1186">
            <v>0</v>
          </cell>
          <cell r="AG1186">
            <v>0</v>
          </cell>
          <cell r="AI1186">
            <v>2.1999999999999997</v>
          </cell>
          <cell r="AL1186">
            <v>0</v>
          </cell>
          <cell r="AM1186" t="str">
            <v>10%-90%</v>
          </cell>
          <cell r="AN1186">
            <v>0</v>
          </cell>
          <cell r="AO1186">
            <v>0</v>
          </cell>
        </row>
        <row r="1187">
          <cell r="D1187" t="str">
            <v>FAE-23-00030</v>
          </cell>
          <cell r="E1187" t="str">
            <v>030</v>
          </cell>
          <cell r="F1187">
            <v>44967</v>
          </cell>
          <cell r="G1187">
            <v>2023</v>
          </cell>
          <cell r="H1187" t="str">
            <v>CE2017</v>
          </cell>
          <cell r="I1187" t="str">
            <v>SAHEL INTERNATIONAL TRADE</v>
          </cell>
          <cell r="J1187" t="str">
            <v>TND</v>
          </cell>
          <cell r="K1187">
            <v>56460</v>
          </cell>
          <cell r="L1187">
            <v>1</v>
          </cell>
          <cell r="M1187">
            <v>56460</v>
          </cell>
          <cell r="N1187" t="str">
            <v>OUI</v>
          </cell>
          <cell r="O1187" t="str">
            <v>Togo</v>
          </cell>
          <cell r="P1187">
            <v>44972</v>
          </cell>
          <cell r="Q1187">
            <v>21600</v>
          </cell>
          <cell r="R1187">
            <v>0</v>
          </cell>
          <cell r="S1187">
            <v>0</v>
          </cell>
          <cell r="T1187">
            <v>0</v>
          </cell>
          <cell r="U1187">
            <v>21600</v>
          </cell>
          <cell r="W1187">
            <v>56460</v>
          </cell>
          <cell r="X1187">
            <v>0</v>
          </cell>
          <cell r="Y1187">
            <v>0</v>
          </cell>
          <cell r="Z1187">
            <v>0</v>
          </cell>
          <cell r="AA1187">
            <v>2.6138888888888889</v>
          </cell>
          <cell r="AE1187">
            <v>0</v>
          </cell>
          <cell r="AF1187">
            <v>0</v>
          </cell>
          <cell r="AG1187">
            <v>0</v>
          </cell>
          <cell r="AH1187">
            <v>2.6138888888888889</v>
          </cell>
          <cell r="AL1187" t="str">
            <v>50%-50%</v>
          </cell>
          <cell r="AM1187">
            <v>0</v>
          </cell>
          <cell r="AN1187">
            <v>0</v>
          </cell>
          <cell r="AO1187">
            <v>0</v>
          </cell>
        </row>
        <row r="1188">
          <cell r="D1188" t="str">
            <v>FAE-23-00031</v>
          </cell>
          <cell r="E1188" t="str">
            <v>031</v>
          </cell>
          <cell r="F1188">
            <v>44967</v>
          </cell>
          <cell r="G1188">
            <v>2023</v>
          </cell>
          <cell r="H1188" t="str">
            <v>CE2165</v>
          </cell>
          <cell r="I1188" t="str">
            <v>ANGSTREM TRADING</v>
          </cell>
          <cell r="J1188" t="str">
            <v>USD</v>
          </cell>
          <cell r="K1188">
            <v>54584.586875000001</v>
          </cell>
          <cell r="L1188">
            <v>3.0958999999999999</v>
          </cell>
          <cell r="M1188">
            <v>17631.25</v>
          </cell>
          <cell r="N1188" t="str">
            <v>OUI</v>
          </cell>
          <cell r="O1188" t="str">
            <v>Russie</v>
          </cell>
          <cell r="P1188">
            <v>44987</v>
          </cell>
          <cell r="Q1188">
            <v>20150</v>
          </cell>
          <cell r="R1188">
            <v>0</v>
          </cell>
          <cell r="S1188">
            <v>0</v>
          </cell>
          <cell r="T1188">
            <v>0</v>
          </cell>
          <cell r="U1188">
            <v>20150</v>
          </cell>
          <cell r="W1188">
            <v>54584.586875000001</v>
          </cell>
          <cell r="X1188">
            <v>0</v>
          </cell>
          <cell r="Y1188">
            <v>0</v>
          </cell>
          <cell r="Z1188">
            <v>0</v>
          </cell>
          <cell r="AA1188">
            <v>2.7089124999999998</v>
          </cell>
          <cell r="AE1188">
            <v>0</v>
          </cell>
          <cell r="AF1188">
            <v>3364.78</v>
          </cell>
          <cell r="AG1188">
            <v>0.16698660049627792</v>
          </cell>
          <cell r="AH1188">
            <v>2.5419258995037217</v>
          </cell>
          <cell r="AL1188" t="str">
            <v>50%-50%</v>
          </cell>
          <cell r="AM1188">
            <v>0</v>
          </cell>
          <cell r="AN1188">
            <v>0</v>
          </cell>
          <cell r="AO1188">
            <v>0</v>
          </cell>
        </row>
        <row r="1189">
          <cell r="D1189" t="str">
            <v>FAE-23-00032</v>
          </cell>
          <cell r="E1189" t="str">
            <v>032</v>
          </cell>
          <cell r="F1189">
            <v>44971</v>
          </cell>
          <cell r="G1189">
            <v>2023</v>
          </cell>
          <cell r="H1189" t="str">
            <v>CE2222</v>
          </cell>
          <cell r="I1189" t="str">
            <v>ABOURA FOODS</v>
          </cell>
          <cell r="J1189" t="str">
            <v>USD</v>
          </cell>
          <cell r="K1189">
            <v>96825.738675000001</v>
          </cell>
          <cell r="L1189">
            <v>3.10155</v>
          </cell>
          <cell r="M1189">
            <v>31218.5</v>
          </cell>
          <cell r="N1189" t="str">
            <v>OUI</v>
          </cell>
          <cell r="O1189" t="str">
            <v>Jordanie</v>
          </cell>
          <cell r="P1189">
            <v>44984</v>
          </cell>
          <cell r="Q1189">
            <v>600</v>
          </cell>
          <cell r="R1189">
            <v>13020</v>
          </cell>
          <cell r="S1189">
            <v>4800</v>
          </cell>
          <cell r="T1189">
            <v>4500</v>
          </cell>
          <cell r="U1189">
            <v>22920</v>
          </cell>
          <cell r="W1189">
            <v>2274.3617434554972</v>
          </cell>
          <cell r="X1189">
            <v>46357.552532984286</v>
          </cell>
          <cell r="Y1189">
            <v>17450.521947643978</v>
          </cell>
          <cell r="Z1189">
            <v>30743.302450916231</v>
          </cell>
          <cell r="AA1189">
            <v>3.7906029057591621</v>
          </cell>
          <cell r="AB1189">
            <v>3.5604879057591616</v>
          </cell>
          <cell r="AC1189">
            <v>3.6355254057591622</v>
          </cell>
          <cell r="AD1189">
            <v>6.8318449890924962</v>
          </cell>
          <cell r="AE1189">
            <v>1253.7359999999999</v>
          </cell>
          <cell r="AF1189">
            <v>10333.6</v>
          </cell>
          <cell r="AG1189">
            <v>0.45085514834205936</v>
          </cell>
          <cell r="AH1189">
            <v>3.3397477574171028</v>
          </cell>
          <cell r="AI1189">
            <v>3.1096327574171023</v>
          </cell>
          <cell r="AJ1189">
            <v>3.1846702574171029</v>
          </cell>
          <cell r="AK1189">
            <v>6.3809898407504368</v>
          </cell>
          <cell r="AL1189">
            <v>1</v>
          </cell>
          <cell r="AM1189">
            <v>1</v>
          </cell>
          <cell r="AN1189">
            <v>1</v>
          </cell>
          <cell r="AO1189">
            <v>1</v>
          </cell>
        </row>
        <row r="1190">
          <cell r="D1190" t="str">
            <v>FAE-23-00033</v>
          </cell>
          <cell r="E1190" t="str">
            <v>033</v>
          </cell>
          <cell r="F1190">
            <v>44971</v>
          </cell>
          <cell r="G1190">
            <v>2023</v>
          </cell>
          <cell r="H1190" t="str">
            <v>CE2266</v>
          </cell>
          <cell r="I1190" t="str">
            <v>AL SAHL MOUTAQADEM</v>
          </cell>
          <cell r="J1190" t="str">
            <v>USD</v>
          </cell>
          <cell r="K1190">
            <v>249145.17749999999</v>
          </cell>
          <cell r="L1190">
            <v>3.0930499999999999</v>
          </cell>
          <cell r="M1190">
            <v>80550</v>
          </cell>
          <cell r="N1190" t="str">
            <v>OUI</v>
          </cell>
          <cell r="O1190" t="str">
            <v>Libye</v>
          </cell>
          <cell r="P1190">
            <v>44975</v>
          </cell>
          <cell r="Q1190">
            <v>0</v>
          </cell>
          <cell r="R1190">
            <v>90000</v>
          </cell>
          <cell r="S1190">
            <v>0</v>
          </cell>
          <cell r="T1190">
            <v>0</v>
          </cell>
          <cell r="U1190">
            <v>90000</v>
          </cell>
          <cell r="W1190">
            <v>0</v>
          </cell>
          <cell r="X1190">
            <v>249145.17749999999</v>
          </cell>
          <cell r="Y1190">
            <v>0</v>
          </cell>
          <cell r="Z1190">
            <v>0</v>
          </cell>
          <cell r="AB1190">
            <v>2.76827975</v>
          </cell>
          <cell r="AE1190">
            <v>0</v>
          </cell>
          <cell r="AF1190">
            <v>0</v>
          </cell>
          <cell r="AG1190">
            <v>0</v>
          </cell>
          <cell r="AI1190">
            <v>2.76827975</v>
          </cell>
          <cell r="AL1190">
            <v>0</v>
          </cell>
          <cell r="AM1190" t="str">
            <v>50%-50%</v>
          </cell>
          <cell r="AN1190">
            <v>0</v>
          </cell>
          <cell r="AO1190">
            <v>0</v>
          </cell>
        </row>
        <row r="1191">
          <cell r="D1191" t="str">
            <v>FAE-23-00034</v>
          </cell>
          <cell r="E1191" t="str">
            <v>034</v>
          </cell>
          <cell r="F1191">
            <v>44972</v>
          </cell>
          <cell r="G1191">
            <v>2023</v>
          </cell>
          <cell r="H1191" t="str">
            <v>CE2154</v>
          </cell>
          <cell r="I1191" t="str">
            <v>SODIFRAM SAS</v>
          </cell>
          <cell r="J1191" t="str">
            <v>EUR</v>
          </cell>
          <cell r="K1191">
            <v>47466.662536000003</v>
          </cell>
          <cell r="L1191">
            <v>3.2902</v>
          </cell>
          <cell r="M1191">
            <v>14426.68</v>
          </cell>
          <cell r="N1191" t="str">
            <v>OUI</v>
          </cell>
          <cell r="O1191" t="str">
            <v>Mayotte</v>
          </cell>
          <cell r="P1191">
            <v>44980</v>
          </cell>
          <cell r="Q1191">
            <v>0</v>
          </cell>
          <cell r="R1191">
            <v>9216</v>
          </cell>
          <cell r="S1191">
            <v>3000</v>
          </cell>
          <cell r="T1191">
            <v>0</v>
          </cell>
          <cell r="U1191">
            <v>12216</v>
          </cell>
          <cell r="W1191">
            <v>0</v>
          </cell>
          <cell r="X1191">
            <v>35921.518801225931</v>
          </cell>
          <cell r="Y1191">
            <v>11545.143734774068</v>
          </cell>
          <cell r="Z1191">
            <v>0</v>
          </cell>
          <cell r="AB1191">
            <v>3.8977342449246888</v>
          </cell>
          <cell r="AC1191">
            <v>3.8483812449246897</v>
          </cell>
          <cell r="AE1191">
            <v>2339.5050000000001</v>
          </cell>
          <cell r="AF1191">
            <v>9219.94</v>
          </cell>
          <cell r="AG1191">
            <v>0.75474296005239039</v>
          </cell>
          <cell r="AI1191">
            <v>3.1429912848722985</v>
          </cell>
          <cell r="AJ1191">
            <v>3.0936382848722994</v>
          </cell>
          <cell r="AL1191">
            <v>0</v>
          </cell>
          <cell r="AM1191">
            <v>1</v>
          </cell>
          <cell r="AN1191">
            <v>1</v>
          </cell>
          <cell r="AO1191">
            <v>0</v>
          </cell>
        </row>
        <row r="1192">
          <cell r="D1192" t="str">
            <v>FAE-23-00035</v>
          </cell>
          <cell r="E1192" t="str">
            <v>035</v>
          </cell>
          <cell r="F1192">
            <v>44972</v>
          </cell>
          <cell r="G1192">
            <v>2023</v>
          </cell>
          <cell r="H1192" t="str">
            <v>CE2154</v>
          </cell>
          <cell r="I1192" t="str">
            <v>SODIFRAM SAS</v>
          </cell>
          <cell r="J1192" t="str">
            <v>EUR</v>
          </cell>
          <cell r="K1192">
            <v>103797.634552</v>
          </cell>
          <cell r="L1192">
            <v>3.2926000000000002</v>
          </cell>
          <cell r="M1192">
            <v>31524.52</v>
          </cell>
          <cell r="N1192" t="str">
            <v>OUI</v>
          </cell>
          <cell r="O1192" t="str">
            <v>Mayotte</v>
          </cell>
          <cell r="P1192">
            <v>44979</v>
          </cell>
          <cell r="Q1192">
            <v>0</v>
          </cell>
          <cell r="R1192">
            <v>19224</v>
          </cell>
          <cell r="S1192">
            <v>9000</v>
          </cell>
          <cell r="T1192">
            <v>0</v>
          </cell>
          <cell r="U1192">
            <v>28224</v>
          </cell>
          <cell r="W1192">
            <v>0</v>
          </cell>
          <cell r="X1192">
            <v>71001.658654040817</v>
          </cell>
          <cell r="Y1192">
            <v>32795.975897959186</v>
          </cell>
          <cell r="Z1192">
            <v>0</v>
          </cell>
          <cell r="AB1192">
            <v>3.6933863219954648</v>
          </cell>
          <cell r="AC1192">
            <v>3.6439973219954651</v>
          </cell>
          <cell r="AE1192">
            <v>3580.875</v>
          </cell>
          <cell r="AF1192">
            <v>13708.305</v>
          </cell>
          <cell r="AG1192">
            <v>0.48569674744897962</v>
          </cell>
          <cell r="AI1192">
            <v>3.2076895745464853</v>
          </cell>
          <cell r="AJ1192">
            <v>3.1583005745464856</v>
          </cell>
          <cell r="AL1192">
            <v>0</v>
          </cell>
          <cell r="AM1192">
            <v>1</v>
          </cell>
          <cell r="AN1192">
            <v>1</v>
          </cell>
          <cell r="AO1192">
            <v>0</v>
          </cell>
        </row>
        <row r="1193">
          <cell r="D1193" t="str">
            <v>FAE-23-00036</v>
          </cell>
          <cell r="E1193" t="str">
            <v>036</v>
          </cell>
          <cell r="F1193">
            <v>44974</v>
          </cell>
          <cell r="G1193">
            <v>2023</v>
          </cell>
          <cell r="H1193" t="str">
            <v>CE2017</v>
          </cell>
          <cell r="I1193" t="str">
            <v>SAHEL INTERNATIONAL TRADE</v>
          </cell>
          <cell r="J1193" t="str">
            <v>TND</v>
          </cell>
          <cell r="K1193">
            <v>143616</v>
          </cell>
          <cell r="L1193">
            <v>1</v>
          </cell>
          <cell r="M1193">
            <v>143616</v>
          </cell>
          <cell r="N1193" t="str">
            <v>OUI</v>
          </cell>
          <cell r="O1193" t="str">
            <v>Burkina Faso</v>
          </cell>
          <cell r="P1193">
            <v>44981</v>
          </cell>
          <cell r="Q1193">
            <v>31800</v>
          </cell>
          <cell r="R1193">
            <v>22200</v>
          </cell>
          <cell r="S1193">
            <v>2400</v>
          </cell>
          <cell r="T1193">
            <v>0</v>
          </cell>
          <cell r="U1193">
            <v>56400</v>
          </cell>
          <cell r="W1193">
            <v>84522</v>
          </cell>
          <cell r="X1193">
            <v>53502</v>
          </cell>
          <cell r="Y1193">
            <v>5592</v>
          </cell>
          <cell r="Z1193">
            <v>0</v>
          </cell>
          <cell r="AA1193">
            <v>2.6579245283018866</v>
          </cell>
          <cell r="AB1193">
            <v>2.41</v>
          </cell>
          <cell r="AC1193">
            <v>2.33</v>
          </cell>
          <cell r="AE1193">
            <v>0</v>
          </cell>
          <cell r="AF1193">
            <v>0</v>
          </cell>
          <cell r="AG1193">
            <v>0</v>
          </cell>
          <cell r="AH1193">
            <v>2.6579245283018866</v>
          </cell>
          <cell r="AI1193">
            <v>2.41</v>
          </cell>
          <cell r="AJ1193">
            <v>2.33</v>
          </cell>
          <cell r="AL1193" t="str">
            <v>50%-50%</v>
          </cell>
          <cell r="AM1193" t="str">
            <v>30%-70%</v>
          </cell>
          <cell r="AN1193" t="str">
            <v>30%-70%</v>
          </cell>
          <cell r="AO1193">
            <v>0</v>
          </cell>
        </row>
        <row r="1194">
          <cell r="D1194" t="str">
            <v>FAE-23-00037</v>
          </cell>
          <cell r="E1194" t="str">
            <v>037</v>
          </cell>
          <cell r="F1194">
            <v>44974</v>
          </cell>
          <cell r="G1194">
            <v>2023</v>
          </cell>
          <cell r="H1194" t="str">
            <v>CE2208</v>
          </cell>
          <cell r="I1194" t="str">
            <v>STE MIDCOM INTERNATIONAL</v>
          </cell>
          <cell r="J1194" t="str">
            <v>TND</v>
          </cell>
          <cell r="K1194">
            <v>184500</v>
          </cell>
          <cell r="L1194">
            <v>1</v>
          </cell>
          <cell r="M1194">
            <v>184500</v>
          </cell>
          <cell r="N1194" t="str">
            <v>OUI</v>
          </cell>
          <cell r="O1194" t="str">
            <v>Russie</v>
          </cell>
          <cell r="P1194">
            <v>44991</v>
          </cell>
          <cell r="Q1194">
            <v>0</v>
          </cell>
          <cell r="R1194">
            <v>61500</v>
          </cell>
          <cell r="S1194">
            <v>0</v>
          </cell>
          <cell r="T1194">
            <v>0</v>
          </cell>
          <cell r="U1194">
            <v>61500</v>
          </cell>
          <cell r="W1194">
            <v>0</v>
          </cell>
          <cell r="X1194">
            <v>184500</v>
          </cell>
          <cell r="Y1194">
            <v>0</v>
          </cell>
          <cell r="Z1194">
            <v>0</v>
          </cell>
          <cell r="AB1194">
            <v>3</v>
          </cell>
          <cell r="AE1194">
            <v>0</v>
          </cell>
          <cell r="AF1194">
            <v>0</v>
          </cell>
          <cell r="AG1194">
            <v>0</v>
          </cell>
          <cell r="AI1194">
            <v>3</v>
          </cell>
          <cell r="AL1194">
            <v>0</v>
          </cell>
          <cell r="AM1194">
            <v>1</v>
          </cell>
          <cell r="AN1194">
            <v>0</v>
          </cell>
          <cell r="AO1194">
            <v>0</v>
          </cell>
        </row>
        <row r="1195">
          <cell r="D1195" t="str">
            <v>FAE-23-00038</v>
          </cell>
          <cell r="E1195" t="str">
            <v>038</v>
          </cell>
          <cell r="F1195">
            <v>44974</v>
          </cell>
          <cell r="G1195">
            <v>2023</v>
          </cell>
          <cell r="H1195" t="str">
            <v>CE2017</v>
          </cell>
          <cell r="I1195" t="str">
            <v>SAHEL INTERNATIONAL TRADE</v>
          </cell>
          <cell r="J1195" t="str">
            <v>TND</v>
          </cell>
          <cell r="K1195">
            <v>50880</v>
          </cell>
          <cell r="L1195">
            <v>1</v>
          </cell>
          <cell r="M1195">
            <v>50880</v>
          </cell>
          <cell r="N1195" t="str">
            <v>OUI</v>
          </cell>
          <cell r="O1195" t="str">
            <v>Gambie</v>
          </cell>
          <cell r="P1195">
            <v>44984</v>
          </cell>
          <cell r="Q1195">
            <v>19200</v>
          </cell>
          <cell r="R1195">
            <v>0</v>
          </cell>
          <cell r="S1195">
            <v>0</v>
          </cell>
          <cell r="T1195">
            <v>0</v>
          </cell>
          <cell r="U1195">
            <v>19200</v>
          </cell>
          <cell r="W1195">
            <v>50880</v>
          </cell>
          <cell r="X1195">
            <v>0</v>
          </cell>
          <cell r="Y1195">
            <v>0</v>
          </cell>
          <cell r="Z1195">
            <v>0</v>
          </cell>
          <cell r="AA1195">
            <v>2.65</v>
          </cell>
          <cell r="AE1195">
            <v>0</v>
          </cell>
          <cell r="AF1195">
            <v>0</v>
          </cell>
          <cell r="AG1195">
            <v>0</v>
          </cell>
          <cell r="AH1195">
            <v>2.65</v>
          </cell>
          <cell r="AL1195" t="str">
            <v>50%-50%</v>
          </cell>
          <cell r="AM1195">
            <v>0</v>
          </cell>
          <cell r="AN1195">
            <v>0</v>
          </cell>
          <cell r="AO1195">
            <v>0</v>
          </cell>
        </row>
        <row r="1196">
          <cell r="D1196" t="str">
            <v>FAE-23-00039</v>
          </cell>
          <cell r="E1196" t="str">
            <v>039</v>
          </cell>
          <cell r="F1196">
            <v>44975</v>
          </cell>
          <cell r="G1196">
            <v>2023</v>
          </cell>
          <cell r="H1196" t="str">
            <v>CE2123</v>
          </cell>
          <cell r="I1196" t="str">
            <v>STE AL MAJMOUA MOTTAHIDA</v>
          </cell>
          <cell r="J1196" t="str">
            <v>USD</v>
          </cell>
          <cell r="K1196">
            <v>840991.48560000001</v>
          </cell>
          <cell r="L1196">
            <v>3.10155</v>
          </cell>
          <cell r="M1196">
            <v>271152</v>
          </cell>
          <cell r="N1196" t="str">
            <v>OUI</v>
          </cell>
          <cell r="O1196" t="str">
            <v>Libye</v>
          </cell>
          <cell r="P1196">
            <v>44982</v>
          </cell>
          <cell r="Q1196">
            <v>30000</v>
          </cell>
          <cell r="R1196">
            <v>268800</v>
          </cell>
          <cell r="S1196">
            <v>24000</v>
          </cell>
          <cell r="T1196">
            <v>0</v>
          </cell>
          <cell r="U1196">
            <v>322800</v>
          </cell>
          <cell r="W1196">
            <v>78159.06</v>
          </cell>
          <cell r="X1196">
            <v>700305.17760000005</v>
          </cell>
          <cell r="Y1196">
            <v>62527.248</v>
          </cell>
          <cell r="Z1196">
            <v>0</v>
          </cell>
          <cell r="AA1196">
            <v>2.605302</v>
          </cell>
          <cell r="AB1196">
            <v>2.605302</v>
          </cell>
          <cell r="AC1196">
            <v>2.605302</v>
          </cell>
          <cell r="AE1196">
            <v>0</v>
          </cell>
          <cell r="AF1196">
            <v>0</v>
          </cell>
          <cell r="AG1196">
            <v>0</v>
          </cell>
          <cell r="AH1196">
            <v>2.605302</v>
          </cell>
          <cell r="AI1196">
            <v>2.605302</v>
          </cell>
          <cell r="AJ1196">
            <v>2.605302</v>
          </cell>
          <cell r="AL1196" t="str">
            <v>50%-50%</v>
          </cell>
          <cell r="AM1196" t="str">
            <v>50%-50%</v>
          </cell>
          <cell r="AN1196" t="str">
            <v>50%-50%</v>
          </cell>
          <cell r="AO1196">
            <v>0</v>
          </cell>
        </row>
        <row r="1197">
          <cell r="D1197" t="str">
            <v>FAE-23-00040</v>
          </cell>
          <cell r="E1197" t="str">
            <v>040</v>
          </cell>
          <cell r="F1197">
            <v>44977</v>
          </cell>
          <cell r="G1197">
            <v>2023</v>
          </cell>
          <cell r="H1197" t="str">
            <v>CE2137</v>
          </cell>
          <cell r="I1197" t="str">
            <v>TUNISIAN AFRICAN BUSINESS</v>
          </cell>
          <cell r="J1197" t="str">
            <v>TND</v>
          </cell>
          <cell r="K1197">
            <v>122616</v>
          </cell>
          <cell r="L1197">
            <v>1</v>
          </cell>
          <cell r="M1197">
            <v>122616</v>
          </cell>
          <cell r="N1197" t="str">
            <v>OUI</v>
          </cell>
          <cell r="O1197" t="str">
            <v>Sierra Leone</v>
          </cell>
          <cell r="P1197">
            <v>44981</v>
          </cell>
          <cell r="Q1197">
            <v>22800</v>
          </cell>
          <cell r="R1197">
            <v>22800</v>
          </cell>
          <cell r="S1197">
            <v>3600</v>
          </cell>
          <cell r="T1197">
            <v>0</v>
          </cell>
          <cell r="U1197">
            <v>49200</v>
          </cell>
          <cell r="W1197">
            <v>59280</v>
          </cell>
          <cell r="X1197">
            <v>54948</v>
          </cell>
          <cell r="Y1197">
            <v>8388</v>
          </cell>
          <cell r="Z1197">
            <v>0</v>
          </cell>
          <cell r="AA1197">
            <v>2.6</v>
          </cell>
          <cell r="AB1197">
            <v>2.41</v>
          </cell>
          <cell r="AC1197">
            <v>2.33</v>
          </cell>
          <cell r="AE1197">
            <v>0</v>
          </cell>
          <cell r="AF1197">
            <v>0</v>
          </cell>
          <cell r="AG1197">
            <v>0</v>
          </cell>
          <cell r="AH1197">
            <v>2.6</v>
          </cell>
          <cell r="AI1197">
            <v>2.41</v>
          </cell>
          <cell r="AJ1197">
            <v>2.33</v>
          </cell>
          <cell r="AL1197" t="str">
            <v>50%-50%</v>
          </cell>
          <cell r="AM1197" t="str">
            <v>30%-70%</v>
          </cell>
          <cell r="AN1197" t="str">
            <v>30%-70%</v>
          </cell>
          <cell r="AO1197">
            <v>0</v>
          </cell>
        </row>
        <row r="1198">
          <cell r="D1198" t="str">
            <v>FAE-23-00041</v>
          </cell>
          <cell r="E1198" t="str">
            <v>041</v>
          </cell>
          <cell r="F1198">
            <v>44977</v>
          </cell>
          <cell r="G1198">
            <v>2023</v>
          </cell>
          <cell r="H1198" t="str">
            <v>CE2137</v>
          </cell>
          <cell r="I1198" t="str">
            <v>TUNISIAN AFRICAN BUSINESS</v>
          </cell>
          <cell r="J1198" t="str">
            <v>TND</v>
          </cell>
          <cell r="K1198">
            <v>338923.2</v>
          </cell>
          <cell r="L1198">
            <v>1</v>
          </cell>
          <cell r="M1198">
            <v>338923.2</v>
          </cell>
          <cell r="N1198" t="str">
            <v>OUI</v>
          </cell>
          <cell r="O1198" t="str">
            <v>Senegal</v>
          </cell>
          <cell r="P1198">
            <v>44985</v>
          </cell>
          <cell r="Q1198">
            <v>0</v>
          </cell>
          <cell r="R1198">
            <v>154056</v>
          </cell>
          <cell r="S1198">
            <v>0</v>
          </cell>
          <cell r="T1198">
            <v>0</v>
          </cell>
          <cell r="U1198">
            <v>154056</v>
          </cell>
          <cell r="W1198">
            <v>0</v>
          </cell>
          <cell r="X1198">
            <v>338923.2</v>
          </cell>
          <cell r="Y1198">
            <v>0</v>
          </cell>
          <cell r="Z1198">
            <v>0</v>
          </cell>
          <cell r="AB1198">
            <v>2.2000000000000002</v>
          </cell>
          <cell r="AE1198">
            <v>0</v>
          </cell>
          <cell r="AF1198">
            <v>0</v>
          </cell>
          <cell r="AG1198">
            <v>0</v>
          </cell>
          <cell r="AI1198">
            <v>2.2000000000000002</v>
          </cell>
          <cell r="AL1198">
            <v>0</v>
          </cell>
          <cell r="AM1198" t="str">
            <v>10%-90%</v>
          </cell>
          <cell r="AN1198">
            <v>0</v>
          </cell>
          <cell r="AO1198">
            <v>0</v>
          </cell>
        </row>
        <row r="1199">
          <cell r="D1199" t="str">
            <v>FAE-23-00042</v>
          </cell>
          <cell r="E1199" t="str">
            <v>042</v>
          </cell>
          <cell r="F1199">
            <v>44978</v>
          </cell>
          <cell r="G1199">
            <v>2023</v>
          </cell>
          <cell r="H1199" t="str">
            <v>CE2228</v>
          </cell>
          <cell r="I1199" t="str">
            <v>GOLDEN PEARL</v>
          </cell>
          <cell r="J1199" t="str">
            <v>TND</v>
          </cell>
          <cell r="K1199">
            <v>65466</v>
          </cell>
          <cell r="L1199">
            <v>1</v>
          </cell>
          <cell r="M1199">
            <v>65466</v>
          </cell>
          <cell r="N1199" t="str">
            <v>OUI</v>
          </cell>
          <cell r="O1199" t="str">
            <v>Qatar</v>
          </cell>
          <cell r="P1199">
            <v>44992</v>
          </cell>
          <cell r="Q1199">
            <v>3600</v>
          </cell>
          <cell r="R1199">
            <v>13200</v>
          </cell>
          <cell r="S1199">
            <v>10200</v>
          </cell>
          <cell r="T1199">
            <v>0</v>
          </cell>
          <cell r="U1199">
            <v>27000</v>
          </cell>
          <cell r="W1199">
            <v>9540</v>
          </cell>
          <cell r="X1199">
            <v>31548</v>
          </cell>
          <cell r="Y1199">
            <v>24378</v>
          </cell>
          <cell r="Z1199">
            <v>0</v>
          </cell>
          <cell r="AA1199">
            <v>2.65</v>
          </cell>
          <cell r="AB1199">
            <v>2.39</v>
          </cell>
          <cell r="AC1199">
            <v>2.39</v>
          </cell>
          <cell r="AE1199">
            <v>0</v>
          </cell>
          <cell r="AF1199">
            <v>0</v>
          </cell>
          <cell r="AG1199">
            <v>0</v>
          </cell>
          <cell r="AH1199">
            <v>2.65</v>
          </cell>
          <cell r="AI1199">
            <v>2.39</v>
          </cell>
          <cell r="AJ1199">
            <v>2.39</v>
          </cell>
          <cell r="AL1199">
            <v>1</v>
          </cell>
          <cell r="AM1199" t="str">
            <v>50%-50%</v>
          </cell>
          <cell r="AN1199" t="str">
            <v>50%-50%</v>
          </cell>
          <cell r="AO1199">
            <v>0</v>
          </cell>
        </row>
        <row r="1200">
          <cell r="D1200" t="str">
            <v>FAE-23-00043</v>
          </cell>
          <cell r="E1200" t="str">
            <v>043</v>
          </cell>
          <cell r="F1200">
            <v>44978</v>
          </cell>
          <cell r="G1200">
            <v>2023</v>
          </cell>
          <cell r="H1200" t="str">
            <v>CE2228</v>
          </cell>
          <cell r="I1200" t="str">
            <v>GOLDEN PEARL</v>
          </cell>
          <cell r="J1200" t="str">
            <v>TND</v>
          </cell>
          <cell r="K1200">
            <v>100800</v>
          </cell>
          <cell r="L1200">
            <v>1</v>
          </cell>
          <cell r="M1200">
            <v>100800</v>
          </cell>
          <cell r="N1200" t="str">
            <v>OUI</v>
          </cell>
          <cell r="O1200" t="str">
            <v>Qatar</v>
          </cell>
          <cell r="P1200">
            <v>44992</v>
          </cell>
          <cell r="Q1200">
            <v>0</v>
          </cell>
          <cell r="R1200">
            <v>21000</v>
          </cell>
          <cell r="S1200">
            <v>0</v>
          </cell>
          <cell r="T1200">
            <v>6000</v>
          </cell>
          <cell r="U1200">
            <v>27000</v>
          </cell>
          <cell r="W1200">
            <v>0</v>
          </cell>
          <cell r="X1200">
            <v>67200</v>
          </cell>
          <cell r="Y1200">
            <v>0</v>
          </cell>
          <cell r="Z1200">
            <v>33600</v>
          </cell>
          <cell r="AB1200">
            <v>3.2</v>
          </cell>
          <cell r="AD1200">
            <v>5.6</v>
          </cell>
          <cell r="AE1200">
            <v>0</v>
          </cell>
          <cell r="AF1200">
            <v>0</v>
          </cell>
          <cell r="AG1200">
            <v>0</v>
          </cell>
          <cell r="AI1200">
            <v>3.2</v>
          </cell>
          <cell r="AK1200">
            <v>5.6</v>
          </cell>
          <cell r="AL1200">
            <v>0</v>
          </cell>
          <cell r="AM1200">
            <v>1</v>
          </cell>
          <cell r="AN1200">
            <v>0</v>
          </cell>
          <cell r="AO1200">
            <v>1</v>
          </cell>
        </row>
        <row r="1201">
          <cell r="D1201" t="str">
            <v>FAE-23-00044</v>
          </cell>
          <cell r="E1201" t="str">
            <v>044</v>
          </cell>
          <cell r="F1201">
            <v>44980</v>
          </cell>
          <cell r="G1201">
            <v>2023</v>
          </cell>
          <cell r="H1201" t="str">
            <v>CE2017</v>
          </cell>
          <cell r="I1201" t="str">
            <v>SAHEL INTERNATIONAL TRADE</v>
          </cell>
          <cell r="J1201" t="str">
            <v>TND</v>
          </cell>
          <cell r="K1201">
            <v>50880</v>
          </cell>
          <cell r="L1201">
            <v>1</v>
          </cell>
          <cell r="M1201">
            <v>50880</v>
          </cell>
          <cell r="N1201" t="str">
            <v>OUI</v>
          </cell>
          <cell r="O1201" t="str">
            <v>Burkina Faso</v>
          </cell>
          <cell r="P1201">
            <v>44986</v>
          </cell>
          <cell r="Q1201">
            <v>19200</v>
          </cell>
          <cell r="R1201">
            <v>0</v>
          </cell>
          <cell r="S1201">
            <v>0</v>
          </cell>
          <cell r="T1201">
            <v>0</v>
          </cell>
          <cell r="U1201">
            <v>19200</v>
          </cell>
          <cell r="W1201">
            <v>50880</v>
          </cell>
          <cell r="X1201">
            <v>0</v>
          </cell>
          <cell r="Y1201">
            <v>0</v>
          </cell>
          <cell r="Z1201">
            <v>0</v>
          </cell>
          <cell r="AA1201">
            <v>2.65</v>
          </cell>
          <cell r="AE1201">
            <v>0</v>
          </cell>
          <cell r="AF1201">
            <v>0</v>
          </cell>
          <cell r="AG1201">
            <v>0</v>
          </cell>
          <cell r="AH1201">
            <v>2.65</v>
          </cell>
          <cell r="AL1201" t="str">
            <v>50%-50%</v>
          </cell>
          <cell r="AM1201">
            <v>0</v>
          </cell>
          <cell r="AN1201">
            <v>0</v>
          </cell>
          <cell r="AO1201">
            <v>0</v>
          </cell>
        </row>
        <row r="1202">
          <cell r="D1202" t="str">
            <v>FAE-23-00045</v>
          </cell>
          <cell r="E1202" t="str">
            <v>045</v>
          </cell>
          <cell r="F1202">
            <v>44982</v>
          </cell>
          <cell r="G1202">
            <v>2023</v>
          </cell>
          <cell r="H1202" t="str">
            <v>CE2275</v>
          </cell>
          <cell r="I1202" t="str">
            <v>SODIC</v>
          </cell>
          <cell r="J1202" t="str">
            <v>EUR</v>
          </cell>
          <cell r="K1202">
            <v>86481.424593999996</v>
          </cell>
          <cell r="L1202">
            <v>3.2890999999999999</v>
          </cell>
          <cell r="M1202">
            <v>26293.34</v>
          </cell>
          <cell r="N1202" t="str">
            <v>OUI</v>
          </cell>
          <cell r="O1202" t="str">
            <v>France</v>
          </cell>
          <cell r="P1202">
            <v>44992</v>
          </cell>
          <cell r="Q1202">
            <v>2880</v>
          </cell>
          <cell r="R1202">
            <v>43344</v>
          </cell>
          <cell r="S1202">
            <v>20400</v>
          </cell>
          <cell r="T1202">
            <v>4480</v>
          </cell>
          <cell r="U1202">
            <v>71104</v>
          </cell>
          <cell r="W1202">
            <v>3047.6602839531952</v>
          </cell>
          <cell r="X1202">
            <v>46458.69376629559</v>
          </cell>
          <cell r="Y1202">
            <v>21587.593678001802</v>
          </cell>
          <cell r="Z1202">
            <v>15387.490022149415</v>
          </cell>
          <cell r="AA1202">
            <v>1.0582153763726372</v>
          </cell>
          <cell r="AB1202">
            <v>1.0718598598720837</v>
          </cell>
          <cell r="AC1202">
            <v>1.0582153763726374</v>
          </cell>
          <cell r="AD1202">
            <v>3.43470759422978</v>
          </cell>
          <cell r="AE1202">
            <v>4894.3440000000001</v>
          </cell>
          <cell r="AF1202">
            <v>42575.360000000001</v>
          </cell>
          <cell r="AG1202">
            <v>0.59877587758775874</v>
          </cell>
          <cell r="AH1202">
            <v>0.45943949878487844</v>
          </cell>
          <cell r="AI1202">
            <v>0.47308398228432491</v>
          </cell>
          <cell r="AJ1202">
            <v>0.45943949878487866</v>
          </cell>
          <cell r="AK1202">
            <v>2.8359317166420213</v>
          </cell>
          <cell r="AL1202">
            <v>1</v>
          </cell>
          <cell r="AM1202">
            <v>1</v>
          </cell>
          <cell r="AN1202">
            <v>1</v>
          </cell>
          <cell r="AO1202">
            <v>1</v>
          </cell>
        </row>
        <row r="1203">
          <cell r="D1203" t="str">
            <v>FAE-23-00046</v>
          </cell>
          <cell r="E1203" t="str">
            <v>046</v>
          </cell>
          <cell r="F1203">
            <v>44982</v>
          </cell>
          <cell r="G1203">
            <v>2023</v>
          </cell>
          <cell r="H1203" t="str">
            <v>CE2017</v>
          </cell>
          <cell r="I1203" t="str">
            <v>SAHEL INTERNATIONAL TRADE</v>
          </cell>
          <cell r="J1203" t="str">
            <v>TND</v>
          </cell>
          <cell r="K1203">
            <v>57220.800000000003</v>
          </cell>
          <cell r="L1203">
            <v>1</v>
          </cell>
          <cell r="M1203">
            <v>57220.800000000003</v>
          </cell>
          <cell r="N1203" t="str">
            <v>OUI</v>
          </cell>
          <cell r="O1203" t="str">
            <v>Togo</v>
          </cell>
          <cell r="P1203">
            <v>44986</v>
          </cell>
          <cell r="Q1203">
            <v>22008</v>
          </cell>
          <cell r="R1203">
            <v>0</v>
          </cell>
          <cell r="S1203">
            <v>0</v>
          </cell>
          <cell r="T1203">
            <v>0</v>
          </cell>
          <cell r="U1203">
            <v>22008</v>
          </cell>
          <cell r="W1203">
            <v>57220.800000000003</v>
          </cell>
          <cell r="X1203">
            <v>0</v>
          </cell>
          <cell r="Y1203">
            <v>0</v>
          </cell>
          <cell r="Z1203">
            <v>0</v>
          </cell>
          <cell r="AA1203">
            <v>2.6</v>
          </cell>
          <cell r="AE1203">
            <v>0</v>
          </cell>
          <cell r="AF1203">
            <v>0</v>
          </cell>
          <cell r="AG1203">
            <v>0</v>
          </cell>
          <cell r="AH1203">
            <v>2.6</v>
          </cell>
          <cell r="AL1203" t="str">
            <v>50%-50%</v>
          </cell>
          <cell r="AM1203">
            <v>0</v>
          </cell>
          <cell r="AN1203">
            <v>0</v>
          </cell>
          <cell r="AO1203">
            <v>0</v>
          </cell>
        </row>
        <row r="1204">
          <cell r="D1204" t="str">
            <v>FAE-23-00047</v>
          </cell>
          <cell r="E1204" t="str">
            <v>047</v>
          </cell>
          <cell r="F1204">
            <v>44982</v>
          </cell>
          <cell r="G1204">
            <v>2023</v>
          </cell>
          <cell r="H1204" t="str">
            <v>CE2259</v>
          </cell>
          <cell r="I1204" t="str">
            <v>SAFA FOOD</v>
          </cell>
          <cell r="J1204" t="str">
            <v>CAD</v>
          </cell>
          <cell r="K1204">
            <v>103419.617792</v>
          </cell>
          <cell r="L1204">
            <v>2.2441</v>
          </cell>
          <cell r="M1204">
            <v>46085.120000000003</v>
          </cell>
          <cell r="N1204" t="str">
            <v>OUI</v>
          </cell>
          <cell r="O1204" t="str">
            <v>USA</v>
          </cell>
          <cell r="P1204">
            <v>45013</v>
          </cell>
          <cell r="Q1204">
            <v>0</v>
          </cell>
          <cell r="R1204">
            <v>25424</v>
          </cell>
          <cell r="S1204">
            <v>0</v>
          </cell>
          <cell r="T1204">
            <v>0</v>
          </cell>
          <cell r="U1204">
            <v>25424</v>
          </cell>
          <cell r="W1204">
            <v>0</v>
          </cell>
          <cell r="X1204">
            <v>103419.617792</v>
          </cell>
          <cell r="Y1204">
            <v>0</v>
          </cell>
          <cell r="Z1204">
            <v>0</v>
          </cell>
          <cell r="AB1204">
            <v>4.0677949100062936</v>
          </cell>
          <cell r="AE1204">
            <v>4464.72</v>
          </cell>
          <cell r="AF1204">
            <v>26524.7</v>
          </cell>
          <cell r="AG1204">
            <v>1.0432937382001259</v>
          </cell>
          <cell r="AI1204">
            <v>3.0245011718061674</v>
          </cell>
          <cell r="AL1204">
            <v>0</v>
          </cell>
          <cell r="AM1204">
            <v>1</v>
          </cell>
          <cell r="AN1204">
            <v>0</v>
          </cell>
          <cell r="AO1204">
            <v>0</v>
          </cell>
        </row>
        <row r="1205">
          <cell r="D1205" t="str">
            <v>FAE-23-00048</v>
          </cell>
          <cell r="E1205" t="str">
            <v>048</v>
          </cell>
          <cell r="F1205">
            <v>44982</v>
          </cell>
          <cell r="G1205">
            <v>2023</v>
          </cell>
          <cell r="H1205" t="str">
            <v>CE2270</v>
          </cell>
          <cell r="I1205" t="str">
            <v>EASY TRADE / GLOBAL GOODS CAPA</v>
          </cell>
          <cell r="J1205" t="str">
            <v>TND</v>
          </cell>
          <cell r="K1205">
            <v>285000</v>
          </cell>
          <cell r="L1205">
            <v>1</v>
          </cell>
          <cell r="M1205">
            <v>285000</v>
          </cell>
          <cell r="N1205" t="str">
            <v>OUI</v>
          </cell>
          <cell r="O1205" t="str">
            <v>Libye</v>
          </cell>
          <cell r="P1205">
            <v>44985</v>
          </cell>
          <cell r="Q1205">
            <v>0</v>
          </cell>
          <cell r="R1205">
            <v>150000</v>
          </cell>
          <cell r="S1205">
            <v>0</v>
          </cell>
          <cell r="T1205">
            <v>0</v>
          </cell>
          <cell r="U1205">
            <v>150000</v>
          </cell>
          <cell r="W1205">
            <v>0</v>
          </cell>
          <cell r="X1205">
            <v>285000</v>
          </cell>
          <cell r="Y1205">
            <v>0</v>
          </cell>
          <cell r="Z1205">
            <v>0</v>
          </cell>
          <cell r="AB1205">
            <v>1.9</v>
          </cell>
          <cell r="AE1205">
            <v>0</v>
          </cell>
          <cell r="AF1205">
            <v>0</v>
          </cell>
          <cell r="AG1205">
            <v>0</v>
          </cell>
          <cell r="AI1205">
            <v>1.9</v>
          </cell>
          <cell r="AL1205">
            <v>0</v>
          </cell>
          <cell r="AM1205" t="str">
            <v>10%-90%</v>
          </cell>
          <cell r="AN1205">
            <v>0</v>
          </cell>
          <cell r="AO1205">
            <v>0</v>
          </cell>
        </row>
        <row r="1206">
          <cell r="D1206" t="str">
            <v>FAE-23-00049</v>
          </cell>
          <cell r="E1206" t="str">
            <v>049</v>
          </cell>
          <cell r="F1206">
            <v>44982</v>
          </cell>
          <cell r="G1206">
            <v>2023</v>
          </cell>
          <cell r="H1206" t="str">
            <v>CE2270</v>
          </cell>
          <cell r="I1206" t="str">
            <v>EASY TRADE / GLOBAL GOODS CAPA</v>
          </cell>
          <cell r="J1206" t="str">
            <v>TND</v>
          </cell>
          <cell r="K1206">
            <v>43392</v>
          </cell>
          <cell r="L1206">
            <v>1</v>
          </cell>
          <cell r="M1206">
            <v>43392</v>
          </cell>
          <cell r="N1206" t="str">
            <v>OUI</v>
          </cell>
          <cell r="O1206" t="str">
            <v>Burkina Faso</v>
          </cell>
          <cell r="P1206">
            <v>44987</v>
          </cell>
          <cell r="Q1206">
            <v>19200</v>
          </cell>
          <cell r="R1206">
            <v>0</v>
          </cell>
          <cell r="S1206">
            <v>0</v>
          </cell>
          <cell r="T1206">
            <v>0</v>
          </cell>
          <cell r="U1206">
            <v>19200</v>
          </cell>
          <cell r="W1206">
            <v>43392</v>
          </cell>
          <cell r="X1206">
            <v>0</v>
          </cell>
          <cell r="Y1206">
            <v>0</v>
          </cell>
          <cell r="Z1206">
            <v>0</v>
          </cell>
          <cell r="AA1206">
            <v>2.2599999999999998</v>
          </cell>
          <cell r="AE1206">
            <v>0</v>
          </cell>
          <cell r="AF1206">
            <v>0</v>
          </cell>
          <cell r="AG1206">
            <v>0</v>
          </cell>
          <cell r="AH1206">
            <v>2.2599999999999998</v>
          </cell>
          <cell r="AL1206" t="str">
            <v>50%-50%</v>
          </cell>
          <cell r="AM1206">
            <v>0</v>
          </cell>
          <cell r="AN1206">
            <v>0</v>
          </cell>
          <cell r="AO1206">
            <v>0</v>
          </cell>
        </row>
        <row r="1207">
          <cell r="D1207" t="str">
            <v>FAE-23-00050</v>
          </cell>
          <cell r="E1207" t="str">
            <v>050</v>
          </cell>
          <cell r="F1207">
            <v>44987</v>
          </cell>
          <cell r="G1207">
            <v>2023</v>
          </cell>
          <cell r="H1207" t="str">
            <v>CE2275</v>
          </cell>
          <cell r="I1207" t="str">
            <v>SODIC</v>
          </cell>
          <cell r="J1207" t="str">
            <v>EUR</v>
          </cell>
          <cell r="K1207">
            <v>121355.94924</v>
          </cell>
          <cell r="L1207">
            <v>3.2890999999999999</v>
          </cell>
          <cell r="M1207">
            <v>36896.400000000001</v>
          </cell>
          <cell r="N1207" t="str">
            <v>OUI</v>
          </cell>
          <cell r="O1207" t="str">
            <v>France</v>
          </cell>
          <cell r="P1207">
            <v>44991</v>
          </cell>
          <cell r="Q1207">
            <v>2805</v>
          </cell>
          <cell r="R1207">
            <v>70536</v>
          </cell>
          <cell r="S1207">
            <v>15600</v>
          </cell>
          <cell r="T1207">
            <v>5040</v>
          </cell>
          <cell r="U1207">
            <v>93981</v>
          </cell>
          <cell r="W1207">
            <v>3338.688828471606</v>
          </cell>
          <cell r="X1207">
            <v>85524.751058182243</v>
          </cell>
          <cell r="Y1207">
            <v>16576.898405831391</v>
          </cell>
          <cell r="Z1207">
            <v>18373.344875114759</v>
          </cell>
          <cell r="AA1207">
            <v>1.1902633969595744</v>
          </cell>
          <cell r="AB1207">
            <v>1.2124978884283522</v>
          </cell>
          <cell r="AC1207">
            <v>1.0626216926814993</v>
          </cell>
          <cell r="AD1207">
            <v>3.6455049355386429</v>
          </cell>
          <cell r="AE1207">
            <v>6545.4479999999994</v>
          </cell>
          <cell r="AF1207">
            <v>47956</v>
          </cell>
          <cell r="AG1207">
            <v>0.51027335312456779</v>
          </cell>
          <cell r="AH1207">
            <v>0.67999004383500661</v>
          </cell>
          <cell r="AI1207">
            <v>0.70222453530378437</v>
          </cell>
          <cell r="AJ1207">
            <v>0.55234833955693152</v>
          </cell>
          <cell r="AK1207">
            <v>3.1352315824140753</v>
          </cell>
          <cell r="AL1207">
            <v>1</v>
          </cell>
          <cell r="AM1207">
            <v>1</v>
          </cell>
          <cell r="AN1207">
            <v>1</v>
          </cell>
          <cell r="AO1207">
            <v>1</v>
          </cell>
        </row>
        <row r="1208">
          <cell r="D1208" t="str">
            <v>FAE-23-00051</v>
          </cell>
          <cell r="E1208" t="str">
            <v>051</v>
          </cell>
          <cell r="F1208">
            <v>44988</v>
          </cell>
          <cell r="G1208">
            <v>2023</v>
          </cell>
          <cell r="H1208" t="str">
            <v>CE2001</v>
          </cell>
          <cell r="I1208" t="str">
            <v>STE DE COMMERCE INTERNATIONAL</v>
          </cell>
          <cell r="J1208" t="str">
            <v>TND</v>
          </cell>
          <cell r="K1208">
            <v>100959</v>
          </cell>
          <cell r="L1208">
            <v>1</v>
          </cell>
          <cell r="M1208">
            <v>100959</v>
          </cell>
          <cell r="N1208" t="str">
            <v>OUI</v>
          </cell>
          <cell r="O1208" t="str">
            <v>Liberia</v>
          </cell>
          <cell r="P1208">
            <v>44998</v>
          </cell>
          <cell r="Q1208">
            <v>19200</v>
          </cell>
          <cell r="R1208">
            <v>20700</v>
          </cell>
          <cell r="S1208">
            <v>0</v>
          </cell>
          <cell r="T1208">
            <v>0</v>
          </cell>
          <cell r="U1208">
            <v>39900</v>
          </cell>
          <cell r="W1208">
            <v>51072</v>
          </cell>
          <cell r="X1208">
            <v>49887</v>
          </cell>
          <cell r="Y1208">
            <v>0</v>
          </cell>
          <cell r="Z1208">
            <v>0</v>
          </cell>
          <cell r="AA1208">
            <v>2.66</v>
          </cell>
          <cell r="AB1208">
            <v>2.41</v>
          </cell>
          <cell r="AE1208">
            <v>0</v>
          </cell>
          <cell r="AF1208">
            <v>0</v>
          </cell>
          <cell r="AG1208">
            <v>0</v>
          </cell>
          <cell r="AH1208">
            <v>2.66</v>
          </cell>
          <cell r="AI1208">
            <v>2.41</v>
          </cell>
          <cell r="AL1208" t="str">
            <v>50%-50%</v>
          </cell>
          <cell r="AM1208" t="str">
            <v>30%-70%</v>
          </cell>
          <cell r="AN1208">
            <v>0</v>
          </cell>
          <cell r="AO1208">
            <v>0</v>
          </cell>
        </row>
        <row r="1209">
          <cell r="D1209" t="str">
            <v>FAE-23-00052</v>
          </cell>
          <cell r="E1209" t="str">
            <v>052</v>
          </cell>
          <cell r="F1209">
            <v>44989</v>
          </cell>
          <cell r="G1209">
            <v>2023</v>
          </cell>
          <cell r="H1209" t="str">
            <v>CE2165</v>
          </cell>
          <cell r="I1209" t="str">
            <v>ANGSTREM TRADING</v>
          </cell>
          <cell r="J1209" t="str">
            <v>USD</v>
          </cell>
          <cell r="K1209">
            <v>61418.862374999997</v>
          </cell>
          <cell r="L1209">
            <v>3.0945</v>
          </cell>
          <cell r="M1209">
            <v>19847.75</v>
          </cell>
          <cell r="N1209" t="str">
            <v>OUI</v>
          </cell>
          <cell r="O1209" t="str">
            <v>Russie</v>
          </cell>
          <cell r="P1209">
            <v>45006</v>
          </cell>
          <cell r="Q1209">
            <v>20150</v>
          </cell>
          <cell r="R1209">
            <v>0</v>
          </cell>
          <cell r="S1209">
            <v>0</v>
          </cell>
          <cell r="T1209">
            <v>0</v>
          </cell>
          <cell r="U1209">
            <v>20150</v>
          </cell>
          <cell r="W1209">
            <v>61418.862374999997</v>
          </cell>
          <cell r="X1209">
            <v>0</v>
          </cell>
          <cell r="Y1209">
            <v>0</v>
          </cell>
          <cell r="Z1209">
            <v>0</v>
          </cell>
          <cell r="AA1209">
            <v>3.0480825</v>
          </cell>
          <cell r="AE1209">
            <v>0</v>
          </cell>
          <cell r="AF1209">
            <v>3409.78</v>
          </cell>
          <cell r="AG1209">
            <v>0.16921985111662532</v>
          </cell>
          <cell r="AH1209">
            <v>2.8788626488833748</v>
          </cell>
          <cell r="AL1209">
            <v>1</v>
          </cell>
          <cell r="AM1209">
            <v>0</v>
          </cell>
          <cell r="AN1209">
            <v>0</v>
          </cell>
          <cell r="AO1209">
            <v>0</v>
          </cell>
        </row>
        <row r="1210">
          <cell r="D1210" t="str">
            <v>FAE-23-00053</v>
          </cell>
          <cell r="E1210" t="str">
            <v>053</v>
          </cell>
          <cell r="F1210">
            <v>44992</v>
          </cell>
          <cell r="G1210">
            <v>2023</v>
          </cell>
          <cell r="H1210" t="str">
            <v>CE2149</v>
          </cell>
          <cell r="I1210" t="str">
            <v>DAVIS TRADING CO LTD</v>
          </cell>
          <cell r="J1210" t="str">
            <v>USD</v>
          </cell>
          <cell r="K1210">
            <v>85858.636291000003</v>
          </cell>
          <cell r="L1210">
            <v>3.1049500000000001</v>
          </cell>
          <cell r="M1210">
            <v>27652.18</v>
          </cell>
          <cell r="N1210" t="str">
            <v>OUI</v>
          </cell>
          <cell r="O1210" t="str">
            <v>New Zeland</v>
          </cell>
          <cell r="P1210">
            <v>44998</v>
          </cell>
          <cell r="Q1210">
            <v>7000</v>
          </cell>
          <cell r="R1210">
            <v>13700</v>
          </cell>
          <cell r="S1210">
            <v>0</v>
          </cell>
          <cell r="T1210">
            <v>0</v>
          </cell>
          <cell r="U1210">
            <v>20700</v>
          </cell>
          <cell r="W1210">
            <v>23174.353216</v>
          </cell>
          <cell r="X1210">
            <v>62684.301704700003</v>
          </cell>
          <cell r="Y1210">
            <v>0</v>
          </cell>
          <cell r="Z1210">
            <v>0</v>
          </cell>
          <cell r="AA1210">
            <v>3.310621888</v>
          </cell>
          <cell r="AB1210">
            <v>4.5754964747956208</v>
          </cell>
          <cell r="AE1210">
            <v>0</v>
          </cell>
          <cell r="AF1210">
            <v>2098.6999999999998</v>
          </cell>
          <cell r="AG1210">
            <v>0.10138647342995168</v>
          </cell>
          <cell r="AH1210">
            <v>3.2092354145700481</v>
          </cell>
          <cell r="AI1210">
            <v>4.4741100013656689</v>
          </cell>
          <cell r="AL1210">
            <v>1</v>
          </cell>
          <cell r="AM1210">
            <v>1</v>
          </cell>
          <cell r="AN1210">
            <v>0</v>
          </cell>
          <cell r="AO1210">
            <v>0</v>
          </cell>
        </row>
        <row r="1211">
          <cell r="D1211" t="str">
            <v>FAE-23-00054</v>
          </cell>
          <cell r="E1211" t="str">
            <v>054</v>
          </cell>
          <cell r="F1211">
            <v>44992</v>
          </cell>
          <cell r="G1211">
            <v>2023</v>
          </cell>
          <cell r="H1211" t="str">
            <v>CE2248</v>
          </cell>
          <cell r="I1211" t="str">
            <v>SEYAL TCHAD SA</v>
          </cell>
          <cell r="J1211" t="str">
            <v>EUR</v>
          </cell>
          <cell r="K1211">
            <v>749859.56812800001</v>
          </cell>
          <cell r="L1211">
            <v>3.2978000000000001</v>
          </cell>
          <cell r="M1211">
            <v>227381.76000000001</v>
          </cell>
          <cell r="N1211" t="str">
            <v>OUI</v>
          </cell>
          <cell r="O1211" t="str">
            <v>Tchad</v>
          </cell>
          <cell r="P1211">
            <v>45002</v>
          </cell>
          <cell r="Q1211">
            <v>100080</v>
          </cell>
          <cell r="R1211">
            <v>180144</v>
          </cell>
          <cell r="S1211">
            <v>0</v>
          </cell>
          <cell r="T1211">
            <v>0</v>
          </cell>
          <cell r="U1211">
            <v>280224</v>
          </cell>
          <cell r="W1211">
            <v>280537.25040000002</v>
          </cell>
          <cell r="X1211">
            <v>469322.31772799999</v>
          </cell>
          <cell r="Y1211">
            <v>0</v>
          </cell>
          <cell r="Z1211">
            <v>0</v>
          </cell>
          <cell r="AA1211">
            <v>2.8031300000000003</v>
          </cell>
          <cell r="AB1211">
            <v>2.6052620000000002</v>
          </cell>
          <cell r="AE1211">
            <v>25806.430199999999</v>
          </cell>
          <cell r="AF1211">
            <v>100832.284</v>
          </cell>
          <cell r="AG1211">
            <v>0.35982743804956036</v>
          </cell>
          <cell r="AH1211">
            <v>2.44330256195044</v>
          </cell>
          <cell r="AI1211">
            <v>2.2454345619504399</v>
          </cell>
          <cell r="AL1211" t="str">
            <v>50%-50%</v>
          </cell>
          <cell r="AM1211" t="str">
            <v>10%-90%</v>
          </cell>
          <cell r="AN1211">
            <v>0</v>
          </cell>
          <cell r="AO1211">
            <v>0</v>
          </cell>
        </row>
        <row r="1212">
          <cell r="D1212" t="str">
            <v>FAE-23-00055</v>
          </cell>
          <cell r="E1212" t="str">
            <v>055</v>
          </cell>
          <cell r="F1212">
            <v>44992</v>
          </cell>
          <cell r="G1212">
            <v>2023</v>
          </cell>
          <cell r="H1212" t="str">
            <v>CE2265</v>
          </cell>
          <cell r="I1212" t="str">
            <v>SHARIKAT MAYAN</v>
          </cell>
          <cell r="J1212" t="str">
            <v>USD</v>
          </cell>
          <cell r="K1212">
            <v>178427.81471999999</v>
          </cell>
          <cell r="L1212">
            <v>3.1049500000000001</v>
          </cell>
          <cell r="M1212">
            <v>57465.599999999999</v>
          </cell>
          <cell r="N1212" t="str">
            <v>OUI</v>
          </cell>
          <cell r="O1212" t="str">
            <v>Libye</v>
          </cell>
          <cell r="P1212">
            <v>44999</v>
          </cell>
          <cell r="Q1212">
            <v>70080</v>
          </cell>
          <cell r="R1212">
            <v>0</v>
          </cell>
          <cell r="S1212">
            <v>0</v>
          </cell>
          <cell r="T1212">
            <v>0</v>
          </cell>
          <cell r="U1212">
            <v>70080</v>
          </cell>
          <cell r="W1212">
            <v>178427.81471999999</v>
          </cell>
          <cell r="X1212">
            <v>0</v>
          </cell>
          <cell r="Y1212">
            <v>0</v>
          </cell>
          <cell r="Z1212">
            <v>0</v>
          </cell>
          <cell r="AA1212">
            <v>2.5460590000000001</v>
          </cell>
          <cell r="AE1212">
            <v>0</v>
          </cell>
          <cell r="AF1212">
            <v>0</v>
          </cell>
          <cell r="AG1212">
            <v>0</v>
          </cell>
          <cell r="AH1212">
            <v>2.5460590000000001</v>
          </cell>
          <cell r="AL1212" t="str">
            <v>50%-50%</v>
          </cell>
          <cell r="AM1212">
            <v>0</v>
          </cell>
          <cell r="AN1212">
            <v>0</v>
          </cell>
          <cell r="AO1212">
            <v>0</v>
          </cell>
        </row>
        <row r="1213">
          <cell r="D1213" t="str">
            <v>FAE-23-00056</v>
          </cell>
          <cell r="E1213" t="str">
            <v>056</v>
          </cell>
          <cell r="F1213">
            <v>44992</v>
          </cell>
          <cell r="G1213">
            <v>2023</v>
          </cell>
          <cell r="H1213" t="str">
            <v>CE2272</v>
          </cell>
          <cell r="I1213" t="str">
            <v>STE WAFA LIBYE</v>
          </cell>
          <cell r="J1213" t="str">
            <v>USD</v>
          </cell>
          <cell r="K1213">
            <v>92160.499199999991</v>
          </cell>
          <cell r="L1213">
            <v>3.1168999999999998</v>
          </cell>
          <cell r="M1213">
            <v>29568</v>
          </cell>
          <cell r="N1213" t="str">
            <v>OUI</v>
          </cell>
          <cell r="O1213" t="str">
            <v>Libye</v>
          </cell>
          <cell r="P1213">
            <v>44998</v>
          </cell>
          <cell r="Q1213">
            <v>0</v>
          </cell>
          <cell r="R1213">
            <v>33600</v>
          </cell>
          <cell r="S1213">
            <v>0</v>
          </cell>
          <cell r="T1213">
            <v>0</v>
          </cell>
          <cell r="U1213">
            <v>33600</v>
          </cell>
          <cell r="W1213">
            <v>0</v>
          </cell>
          <cell r="X1213">
            <v>92160.499200000006</v>
          </cell>
          <cell r="Y1213">
            <v>0</v>
          </cell>
          <cell r="Z1213">
            <v>0</v>
          </cell>
          <cell r="AB1213">
            <v>2.7428720000000002</v>
          </cell>
          <cell r="AE1213">
            <v>0</v>
          </cell>
          <cell r="AF1213">
            <v>0</v>
          </cell>
          <cell r="AG1213">
            <v>0</v>
          </cell>
          <cell r="AI1213">
            <v>2.7428720000000002</v>
          </cell>
          <cell r="AL1213">
            <v>0</v>
          </cell>
          <cell r="AM1213" t="str">
            <v>10%-90%</v>
          </cell>
          <cell r="AN1213">
            <v>0</v>
          </cell>
          <cell r="AO1213">
            <v>0</v>
          </cell>
        </row>
        <row r="1214">
          <cell r="D1214" t="str">
            <v>FAE-23-00057</v>
          </cell>
          <cell r="E1214" t="str">
            <v>057</v>
          </cell>
          <cell r="F1214">
            <v>44995</v>
          </cell>
          <cell r="G1214">
            <v>2023</v>
          </cell>
          <cell r="H1214" t="str">
            <v>CE2123</v>
          </cell>
          <cell r="I1214" t="str">
            <v>STE AL MAJMOUA MOTTAHIDA</v>
          </cell>
          <cell r="J1214" t="str">
            <v>USD</v>
          </cell>
          <cell r="K1214">
            <v>216599.66399999999</v>
          </cell>
          <cell r="L1214">
            <v>3.0802</v>
          </cell>
          <cell r="M1214">
            <v>70320</v>
          </cell>
          <cell r="N1214" t="str">
            <v>OUI</v>
          </cell>
          <cell r="O1214" t="str">
            <v>Libye</v>
          </cell>
          <cell r="P1214">
            <v>45002</v>
          </cell>
          <cell r="Q1214">
            <v>0</v>
          </cell>
          <cell r="R1214">
            <v>24000</v>
          </cell>
          <cell r="S1214">
            <v>24000</v>
          </cell>
          <cell r="T1214">
            <v>0</v>
          </cell>
          <cell r="U1214">
            <v>48000</v>
          </cell>
          <cell r="W1214">
            <v>0</v>
          </cell>
          <cell r="X1214">
            <v>0</v>
          </cell>
          <cell r="Y1214">
            <v>0</v>
          </cell>
          <cell r="Z1214">
            <v>216599.66399999999</v>
          </cell>
          <cell r="AB1214">
            <v>0</v>
          </cell>
          <cell r="AC1214">
            <v>0</v>
          </cell>
          <cell r="AE1214">
            <v>0</v>
          </cell>
          <cell r="AF1214">
            <v>0</v>
          </cell>
          <cell r="AG1214">
            <v>0</v>
          </cell>
          <cell r="AL1214">
            <v>0</v>
          </cell>
          <cell r="AM1214" t="str">
            <v>50%-50%</v>
          </cell>
          <cell r="AN1214" t="str">
            <v>50%-50%</v>
          </cell>
          <cell r="AO1214">
            <v>0</v>
          </cell>
        </row>
        <row r="1215">
          <cell r="D1215" t="str">
            <v>FAE-23-00058</v>
          </cell>
          <cell r="E1215" t="str">
            <v>058</v>
          </cell>
          <cell r="F1215">
            <v>44995</v>
          </cell>
          <cell r="G1215">
            <v>2023</v>
          </cell>
          <cell r="H1215" t="str">
            <v>CE2154</v>
          </cell>
          <cell r="I1215" t="str">
            <v>SODIFRAM SAS</v>
          </cell>
          <cell r="J1215" t="str">
            <v>EUR</v>
          </cell>
          <cell r="K1215">
            <v>100975.3382</v>
          </cell>
          <cell r="L1215">
            <v>3.2978000000000001</v>
          </cell>
          <cell r="M1215">
            <v>30619</v>
          </cell>
          <cell r="N1215" t="str">
            <v>OUI</v>
          </cell>
          <cell r="O1215" t="str">
            <v>Mayotte</v>
          </cell>
          <cell r="P1215">
            <v>45001</v>
          </cell>
          <cell r="Q1215">
            <v>0</v>
          </cell>
          <cell r="R1215">
            <v>19800</v>
          </cell>
          <cell r="S1215">
            <v>7500</v>
          </cell>
          <cell r="T1215">
            <v>0</v>
          </cell>
          <cell r="U1215">
            <v>27300</v>
          </cell>
          <cell r="W1215">
            <v>0</v>
          </cell>
          <cell r="X1215">
            <v>73557.755156043946</v>
          </cell>
          <cell r="Y1215">
            <v>27417.583043956041</v>
          </cell>
          <cell r="Z1215">
            <v>0</v>
          </cell>
          <cell r="AB1215">
            <v>3.7150381391941387</v>
          </cell>
          <cell r="AC1215">
            <v>3.6556777391941386</v>
          </cell>
          <cell r="AE1215">
            <v>3552.75</v>
          </cell>
          <cell r="AF1215">
            <v>13462.13</v>
          </cell>
          <cell r="AG1215">
            <v>0.49311831501831499</v>
          </cell>
          <cell r="AI1215">
            <v>3.2219198241758238</v>
          </cell>
          <cell r="AJ1215">
            <v>3.1625594241758237</v>
          </cell>
          <cell r="AL1215">
            <v>0</v>
          </cell>
          <cell r="AM1215">
            <v>1</v>
          </cell>
          <cell r="AN1215">
            <v>1</v>
          </cell>
          <cell r="AO1215">
            <v>0</v>
          </cell>
        </row>
        <row r="1216">
          <cell r="D1216" t="str">
            <v>FAE-23-00059</v>
          </cell>
          <cell r="E1216" t="str">
            <v>059</v>
          </cell>
          <cell r="F1216">
            <v>44995</v>
          </cell>
          <cell r="G1216">
            <v>2023</v>
          </cell>
          <cell r="H1216" t="str">
            <v>CE2154</v>
          </cell>
          <cell r="I1216" t="str">
            <v>SODIFRAM SAS</v>
          </cell>
          <cell r="J1216" t="str">
            <v>EUR</v>
          </cell>
          <cell r="K1216">
            <v>100742.645432</v>
          </cell>
          <cell r="L1216">
            <v>3.2978000000000001</v>
          </cell>
          <cell r="M1216">
            <v>30548.44</v>
          </cell>
          <cell r="N1216" t="str">
            <v>OUI</v>
          </cell>
          <cell r="O1216" t="str">
            <v>Mayotte</v>
          </cell>
          <cell r="P1216">
            <v>45001</v>
          </cell>
          <cell r="Q1216">
            <v>0</v>
          </cell>
          <cell r="R1216">
            <v>19728</v>
          </cell>
          <cell r="S1216">
            <v>7500</v>
          </cell>
          <cell r="T1216">
            <v>0</v>
          </cell>
          <cell r="U1216">
            <v>27228</v>
          </cell>
          <cell r="W1216">
            <v>0</v>
          </cell>
          <cell r="X1216">
            <v>73315.47942803349</v>
          </cell>
          <cell r="Y1216">
            <v>27427.1660039665</v>
          </cell>
          <cell r="Z1216">
            <v>0</v>
          </cell>
          <cell r="AB1216">
            <v>3.7163158671955339</v>
          </cell>
          <cell r="AC1216">
            <v>3.6569554671955333</v>
          </cell>
          <cell r="AE1216">
            <v>3552.75</v>
          </cell>
          <cell r="AF1216">
            <v>13463.43</v>
          </cell>
          <cell r="AG1216">
            <v>0.49447003085059499</v>
          </cell>
          <cell r="AI1216">
            <v>3.2218458363449387</v>
          </cell>
          <cell r="AJ1216">
            <v>3.1624854363449382</v>
          </cell>
          <cell r="AL1216">
            <v>0</v>
          </cell>
          <cell r="AM1216">
            <v>1</v>
          </cell>
          <cell r="AN1216">
            <v>1</v>
          </cell>
          <cell r="AO1216">
            <v>0</v>
          </cell>
        </row>
        <row r="1217">
          <cell r="D1217" t="str">
            <v>FAE-23-00060</v>
          </cell>
          <cell r="E1217" t="str">
            <v>060</v>
          </cell>
          <cell r="F1217">
            <v>44996</v>
          </cell>
          <cell r="G1217">
            <v>2023</v>
          </cell>
          <cell r="H1217" t="str">
            <v>CE2025</v>
          </cell>
          <cell r="I1217" t="str">
            <v>SAWABA - GUINEE</v>
          </cell>
          <cell r="J1217" t="str">
            <v>USD</v>
          </cell>
          <cell r="K1217">
            <v>751771.70650800003</v>
          </cell>
          <cell r="L1217">
            <v>3.0588000000000002</v>
          </cell>
          <cell r="M1217">
            <v>245773.41</v>
          </cell>
          <cell r="N1217" t="str">
            <v>OUI</v>
          </cell>
          <cell r="O1217" t="str">
            <v xml:space="preserve">Guinée </v>
          </cell>
          <cell r="P1217">
            <v>45014</v>
          </cell>
          <cell r="Q1217">
            <v>37356</v>
          </cell>
          <cell r="R1217">
            <v>267839</v>
          </cell>
          <cell r="S1217">
            <v>0</v>
          </cell>
          <cell r="T1217">
            <v>0</v>
          </cell>
          <cell r="U1217">
            <v>305195</v>
          </cell>
          <cell r="W1217">
            <v>102428.50482852869</v>
          </cell>
          <cell r="X1217">
            <v>648389.14972427138</v>
          </cell>
          <cell r="Y1217">
            <v>0</v>
          </cell>
          <cell r="Z1217">
            <v>0</v>
          </cell>
          <cell r="AA1217">
            <v>2.7419559061068823</v>
          </cell>
          <cell r="AB1217">
            <v>2.4208167956282369</v>
          </cell>
          <cell r="AE1217">
            <v>26081.088</v>
          </cell>
          <cell r="AF1217">
            <v>104261.75999999999</v>
          </cell>
          <cell r="AG1217">
            <v>0.34162342109143334</v>
          </cell>
          <cell r="AH1217">
            <v>2.4003324850154488</v>
          </cell>
          <cell r="AI1217">
            <v>2.0791933745368034</v>
          </cell>
          <cell r="AL1217" t="str">
            <v>50%-50%</v>
          </cell>
          <cell r="AM1217" t="str">
            <v>20%-80%</v>
          </cell>
          <cell r="AN1217">
            <v>0</v>
          </cell>
          <cell r="AO1217">
            <v>0</v>
          </cell>
        </row>
        <row r="1218">
          <cell r="D1218" t="str">
            <v>FAE-23-00061</v>
          </cell>
          <cell r="E1218" t="str">
            <v>061</v>
          </cell>
          <cell r="F1218">
            <v>44996</v>
          </cell>
          <cell r="G1218">
            <v>2023</v>
          </cell>
          <cell r="H1218" t="str">
            <v>CE2001</v>
          </cell>
          <cell r="I1218" t="str">
            <v>STE DE COMMERCE INTERNATIONAL</v>
          </cell>
          <cell r="J1218" t="str">
            <v>TND</v>
          </cell>
          <cell r="K1218">
            <v>254400</v>
          </cell>
          <cell r="L1218">
            <v>1</v>
          </cell>
          <cell r="M1218">
            <v>254400</v>
          </cell>
          <cell r="N1218" t="str">
            <v>OUI</v>
          </cell>
          <cell r="O1218" t="str">
            <v>Gambie</v>
          </cell>
          <cell r="P1218">
            <v>45003</v>
          </cell>
          <cell r="Q1218">
            <v>96000</v>
          </cell>
          <cell r="R1218">
            <v>0</v>
          </cell>
          <cell r="S1218">
            <v>0</v>
          </cell>
          <cell r="T1218">
            <v>0</v>
          </cell>
          <cell r="U1218">
            <v>96000</v>
          </cell>
          <cell r="W1218">
            <v>254400</v>
          </cell>
          <cell r="X1218">
            <v>0</v>
          </cell>
          <cell r="Y1218">
            <v>0</v>
          </cell>
          <cell r="Z1218">
            <v>0</v>
          </cell>
          <cell r="AA1218">
            <v>2.65</v>
          </cell>
          <cell r="AE1218">
            <v>0</v>
          </cell>
          <cell r="AF1218">
            <v>0</v>
          </cell>
          <cell r="AG1218">
            <v>0</v>
          </cell>
          <cell r="AH1218">
            <v>2.65</v>
          </cell>
          <cell r="AL1218" t="str">
            <v>50%-50%</v>
          </cell>
          <cell r="AM1218">
            <v>0</v>
          </cell>
          <cell r="AN1218">
            <v>0</v>
          </cell>
          <cell r="AO1218">
            <v>0</v>
          </cell>
        </row>
        <row r="1219">
          <cell r="D1219" t="str">
            <v>FAE-23-00062</v>
          </cell>
          <cell r="E1219" t="str">
            <v>062</v>
          </cell>
          <cell r="F1219">
            <v>45002</v>
          </cell>
          <cell r="G1219">
            <v>2023</v>
          </cell>
          <cell r="H1219" t="str">
            <v>CE2133</v>
          </cell>
          <cell r="I1219" t="str">
            <v>E.A.S.B. NAFA</v>
          </cell>
          <cell r="J1219" t="str">
            <v>USD</v>
          </cell>
          <cell r="K1219">
            <v>159306.34922999999</v>
          </cell>
          <cell r="L1219">
            <v>3.0470999999999999</v>
          </cell>
          <cell r="M1219">
            <v>52281.3</v>
          </cell>
          <cell r="N1219" t="str">
            <v>OUI</v>
          </cell>
          <cell r="O1219" t="str">
            <v>Gambie</v>
          </cell>
          <cell r="P1219">
            <v>45023</v>
          </cell>
          <cell r="Q1219">
            <v>15180</v>
          </cell>
          <cell r="R1219">
            <v>40860</v>
          </cell>
          <cell r="S1219">
            <v>0</v>
          </cell>
          <cell r="T1219">
            <v>0</v>
          </cell>
          <cell r="U1219">
            <v>56040</v>
          </cell>
          <cell r="W1219">
            <v>46019.245992205571</v>
          </cell>
          <cell r="X1219">
            <v>113287.10323779444</v>
          </cell>
          <cell r="Y1219">
            <v>0</v>
          </cell>
          <cell r="Z1219">
            <v>0</v>
          </cell>
          <cell r="AA1219">
            <v>3.0315708822269811</v>
          </cell>
          <cell r="AB1219">
            <v>2.7725673822269807</v>
          </cell>
          <cell r="AE1219">
            <v>2978.7</v>
          </cell>
          <cell r="AF1219">
            <v>12221.6</v>
          </cell>
          <cell r="AG1219">
            <v>0.21808708065667382</v>
          </cell>
          <cell r="AH1219">
            <v>2.8134838015703072</v>
          </cell>
          <cell r="AI1219">
            <v>2.5544803015703068</v>
          </cell>
          <cell r="AL1219" t="str">
            <v>50%-50%</v>
          </cell>
          <cell r="AM1219" t="str">
            <v>20%-80%</v>
          </cell>
          <cell r="AN1219">
            <v>0</v>
          </cell>
          <cell r="AO1219">
            <v>0</v>
          </cell>
        </row>
        <row r="1220">
          <cell r="D1220" t="str">
            <v>FAE-23-00063</v>
          </cell>
          <cell r="E1220" t="str">
            <v>063</v>
          </cell>
          <cell r="F1220">
            <v>45007</v>
          </cell>
          <cell r="G1220">
            <v>2023</v>
          </cell>
          <cell r="H1220" t="str">
            <v>CE2257</v>
          </cell>
          <cell r="I1220" t="str">
            <v>LAMP FALL IMP EXP - LAFFIMEX</v>
          </cell>
          <cell r="J1220" t="str">
            <v>EUR</v>
          </cell>
          <cell r="K1220">
            <v>273124.78200000001</v>
          </cell>
          <cell r="L1220">
            <v>3.3094000000000001</v>
          </cell>
          <cell r="M1220">
            <v>82530</v>
          </cell>
          <cell r="N1220" t="str">
            <v>OUI</v>
          </cell>
          <cell r="O1220" t="str">
            <v>Senegal</v>
          </cell>
          <cell r="P1220">
            <v>45016</v>
          </cell>
          <cell r="Q1220">
            <v>96000</v>
          </cell>
          <cell r="R1220">
            <v>0</v>
          </cell>
          <cell r="S1220">
            <v>0</v>
          </cell>
          <cell r="T1220">
            <v>0</v>
          </cell>
          <cell r="U1220">
            <v>96000</v>
          </cell>
          <cell r="W1220">
            <v>275110.42200000002</v>
          </cell>
          <cell r="X1220">
            <v>0</v>
          </cell>
          <cell r="Y1220">
            <v>0</v>
          </cell>
          <cell r="Z1220">
            <v>0</v>
          </cell>
          <cell r="AA1220">
            <v>2.8657335625</v>
          </cell>
          <cell r="AE1220">
            <v>6763.4624999999996</v>
          </cell>
          <cell r="AF1220">
            <v>29950.665000000001</v>
          </cell>
          <cell r="AG1220">
            <v>0.31198609375000003</v>
          </cell>
          <cell r="AH1220">
            <v>2.5537474687500001</v>
          </cell>
          <cell r="AL1220" t="str">
            <v>50%-50%</v>
          </cell>
          <cell r="AM1220">
            <v>0</v>
          </cell>
          <cell r="AN1220">
            <v>0</v>
          </cell>
          <cell r="AO1220">
            <v>0</v>
          </cell>
        </row>
        <row r="1221">
          <cell r="D1221" t="str">
            <v>FAE-23-00064</v>
          </cell>
          <cell r="E1221" t="str">
            <v>064</v>
          </cell>
          <cell r="F1221">
            <v>45007</v>
          </cell>
          <cell r="G1221">
            <v>2023</v>
          </cell>
          <cell r="H1221" t="str">
            <v>CE2230</v>
          </cell>
          <cell r="I1221" t="str">
            <v>AL JAWDA AL RAEDA</v>
          </cell>
          <cell r="J1221" t="str">
            <v>USD</v>
          </cell>
          <cell r="K1221">
            <v>1583608.32</v>
          </cell>
          <cell r="L1221">
            <v>3.0548000000000002</v>
          </cell>
          <cell r="M1221">
            <v>518400</v>
          </cell>
          <cell r="N1221" t="str">
            <v>OUI</v>
          </cell>
          <cell r="O1221" t="str">
            <v>Libye</v>
          </cell>
          <cell r="P1221" t="str">
            <v>31/03/2023 and 03/04/2023</v>
          </cell>
          <cell r="Q1221">
            <v>0</v>
          </cell>
          <cell r="R1221">
            <v>478080</v>
          </cell>
          <cell r="S1221">
            <v>169920</v>
          </cell>
          <cell r="T1221">
            <v>0</v>
          </cell>
          <cell r="U1221">
            <v>648000</v>
          </cell>
          <cell r="W1221">
            <v>0</v>
          </cell>
          <cell r="X1221">
            <v>1168351.0272000004</v>
          </cell>
          <cell r="Y1221">
            <v>415257.29279999994</v>
          </cell>
          <cell r="Z1221">
            <v>0</v>
          </cell>
          <cell r="AB1221">
            <v>2.4438400000000007</v>
          </cell>
          <cell r="AC1221">
            <v>2.4438399999999998</v>
          </cell>
          <cell r="AE1221">
            <v>0</v>
          </cell>
          <cell r="AF1221">
            <v>0</v>
          </cell>
          <cell r="AG1221">
            <v>0</v>
          </cell>
          <cell r="AI1221">
            <v>2.4438400000000007</v>
          </cell>
          <cell r="AJ1221">
            <v>2.4438399999999998</v>
          </cell>
          <cell r="AL1221">
            <v>0</v>
          </cell>
          <cell r="AM1221" t="str">
            <v>50%-50%</v>
          </cell>
          <cell r="AN1221" t="str">
            <v>50%-50%</v>
          </cell>
          <cell r="AO1221">
            <v>0</v>
          </cell>
        </row>
        <row r="1222">
          <cell r="D1222" t="str">
            <v>FAE-23-00065</v>
          </cell>
          <cell r="E1222" t="str">
            <v>065</v>
          </cell>
          <cell r="F1222">
            <v>45013</v>
          </cell>
          <cell r="G1222">
            <v>2023</v>
          </cell>
          <cell r="H1222" t="str">
            <v>CE2017</v>
          </cell>
          <cell r="I1222" t="str">
            <v>SAHEL INTERNATIONAL TRADE</v>
          </cell>
          <cell r="J1222" t="str">
            <v>TND</v>
          </cell>
          <cell r="K1222">
            <v>52704</v>
          </cell>
          <cell r="L1222">
            <v>1</v>
          </cell>
          <cell r="M1222">
            <v>52704</v>
          </cell>
          <cell r="N1222" t="str">
            <v>OUI</v>
          </cell>
          <cell r="O1222" t="str">
            <v>Togo</v>
          </cell>
          <cell r="P1222">
            <v>45026</v>
          </cell>
          <cell r="Q1222">
            <v>21600</v>
          </cell>
          <cell r="R1222">
            <v>0</v>
          </cell>
          <cell r="S1222">
            <v>0</v>
          </cell>
          <cell r="T1222">
            <v>0</v>
          </cell>
          <cell r="U1222">
            <v>21600</v>
          </cell>
          <cell r="W1222">
            <v>52704</v>
          </cell>
          <cell r="X1222">
            <v>0</v>
          </cell>
          <cell r="Y1222">
            <v>0</v>
          </cell>
          <cell r="Z1222">
            <v>0</v>
          </cell>
          <cell r="AA1222">
            <v>2.44</v>
          </cell>
          <cell r="AE1222">
            <v>0</v>
          </cell>
          <cell r="AF1222">
            <v>0</v>
          </cell>
          <cell r="AG1222">
            <v>0</v>
          </cell>
          <cell r="AH1222">
            <v>2.44</v>
          </cell>
          <cell r="AL1222" t="str">
            <v>50%-50%</v>
          </cell>
          <cell r="AM1222">
            <v>0</v>
          </cell>
          <cell r="AN1222">
            <v>0</v>
          </cell>
          <cell r="AO1222">
            <v>0</v>
          </cell>
        </row>
        <row r="1223">
          <cell r="D1223" t="str">
            <v>FAE-23-00066</v>
          </cell>
          <cell r="E1223" t="str">
            <v>066</v>
          </cell>
          <cell r="F1223">
            <v>45017</v>
          </cell>
          <cell r="G1223">
            <v>2023</v>
          </cell>
          <cell r="H1223" t="str">
            <v>CE2178</v>
          </cell>
          <cell r="I1223" t="str">
            <v>ARCADIA</v>
          </cell>
          <cell r="J1223" t="str">
            <v>TND</v>
          </cell>
          <cell r="K1223">
            <v>61000</v>
          </cell>
          <cell r="L1223">
            <v>1</v>
          </cell>
          <cell r="M1223">
            <v>61000</v>
          </cell>
          <cell r="N1223" t="str">
            <v>OUI</v>
          </cell>
          <cell r="O1223" t="str">
            <v>UK</v>
          </cell>
          <cell r="P1223">
            <v>45020</v>
          </cell>
          <cell r="Q1223">
            <v>0</v>
          </cell>
          <cell r="R1223">
            <v>20000</v>
          </cell>
          <cell r="S1223">
            <v>0</v>
          </cell>
          <cell r="T1223">
            <v>0</v>
          </cell>
          <cell r="U1223">
            <v>20000</v>
          </cell>
          <cell r="W1223">
            <v>0</v>
          </cell>
          <cell r="X1223">
            <v>61000</v>
          </cell>
          <cell r="Y1223">
            <v>0</v>
          </cell>
          <cell r="Z1223">
            <v>0</v>
          </cell>
          <cell r="AB1223">
            <v>3.05</v>
          </cell>
          <cell r="AE1223">
            <v>0</v>
          </cell>
          <cell r="AF1223">
            <v>0</v>
          </cell>
          <cell r="AG1223">
            <v>0</v>
          </cell>
          <cell r="AI1223">
            <v>3.05</v>
          </cell>
          <cell r="AL1223">
            <v>0</v>
          </cell>
          <cell r="AM1223">
            <v>1</v>
          </cell>
          <cell r="AN1223">
            <v>0</v>
          </cell>
          <cell r="AO1223">
            <v>0</v>
          </cell>
        </row>
        <row r="1224">
          <cell r="D1224" t="str">
            <v>FAE-23-00067</v>
          </cell>
          <cell r="E1224" t="str">
            <v>067</v>
          </cell>
          <cell r="F1224">
            <v>45019</v>
          </cell>
          <cell r="G1224">
            <v>2023</v>
          </cell>
          <cell r="H1224" t="str">
            <v>CE2001</v>
          </cell>
          <cell r="I1224" t="str">
            <v>STE DE COMMERCE INTERNATIONAL</v>
          </cell>
          <cell r="J1224" t="str">
            <v>TND</v>
          </cell>
          <cell r="K1224">
            <v>419197.44</v>
          </cell>
          <cell r="L1224">
            <v>1</v>
          </cell>
          <cell r="M1224">
            <v>419197.44</v>
          </cell>
          <cell r="N1224" t="str">
            <v>OUI</v>
          </cell>
          <cell r="O1224" t="str">
            <v>Sierra Leone</v>
          </cell>
          <cell r="P1224">
            <v>45031</v>
          </cell>
          <cell r="Q1224">
            <v>173032</v>
          </cell>
          <cell r="R1224">
            <v>0</v>
          </cell>
          <cell r="S1224">
            <v>0</v>
          </cell>
          <cell r="T1224">
            <v>0</v>
          </cell>
          <cell r="U1224">
            <v>173032</v>
          </cell>
          <cell r="W1224">
            <v>419197.44</v>
          </cell>
          <cell r="X1224">
            <v>0</v>
          </cell>
          <cell r="Y1224">
            <v>0</v>
          </cell>
          <cell r="Z1224">
            <v>0</v>
          </cell>
          <cell r="AA1224">
            <v>2.4226584677978642</v>
          </cell>
          <cell r="AE1224">
            <v>0</v>
          </cell>
          <cell r="AF1224">
            <v>0</v>
          </cell>
          <cell r="AG1224">
            <v>0</v>
          </cell>
          <cell r="AH1224">
            <v>2.4226584677978642</v>
          </cell>
          <cell r="AL1224" t="str">
            <v>50%-50%</v>
          </cell>
          <cell r="AM1224">
            <v>0</v>
          </cell>
          <cell r="AN1224">
            <v>0</v>
          </cell>
          <cell r="AO1224">
            <v>0</v>
          </cell>
        </row>
        <row r="1225">
          <cell r="D1225" t="str">
            <v>FAE-23-00068</v>
          </cell>
          <cell r="E1225" t="str">
            <v>068</v>
          </cell>
          <cell r="F1225">
            <v>45019</v>
          </cell>
          <cell r="G1225">
            <v>2023</v>
          </cell>
          <cell r="H1225" t="str">
            <v>CE2275</v>
          </cell>
          <cell r="I1225" t="str">
            <v>SODIC</v>
          </cell>
          <cell r="J1225" t="str">
            <v>EUR</v>
          </cell>
          <cell r="K1225">
            <v>30339.293122999999</v>
          </cell>
          <cell r="L1225">
            <v>3.33155</v>
          </cell>
          <cell r="M1225">
            <v>9106.66</v>
          </cell>
          <cell r="N1225" t="str">
            <v>OUI</v>
          </cell>
          <cell r="O1225" t="str">
            <v>France</v>
          </cell>
          <cell r="P1225">
            <v>45030</v>
          </cell>
          <cell r="Q1225">
            <v>1920</v>
          </cell>
          <cell r="R1225">
            <v>13440</v>
          </cell>
          <cell r="S1225">
            <v>3600</v>
          </cell>
          <cell r="T1225">
            <v>1120</v>
          </cell>
          <cell r="U1225">
            <v>20080</v>
          </cell>
          <cell r="W1225">
            <v>1873.9036977848605</v>
          </cell>
          <cell r="X1225">
            <v>19765.447235694024</v>
          </cell>
          <cell r="Y1225">
            <v>3513.5694333466131</v>
          </cell>
          <cell r="Z1225">
            <v>4511.5473143745012</v>
          </cell>
          <cell r="AA1225">
            <v>0.9759915092629482</v>
          </cell>
          <cell r="AB1225">
            <v>1.4706433955129483</v>
          </cell>
          <cell r="AC1225">
            <v>0.97599150926294809</v>
          </cell>
          <cell r="AD1225">
            <v>4.028167244977233</v>
          </cell>
          <cell r="AE1225">
            <v>2182.8243600000001</v>
          </cell>
          <cell r="AF1225">
            <v>12849.347</v>
          </cell>
          <cell r="AG1225">
            <v>0.63990771912350597</v>
          </cell>
          <cell r="AH1225">
            <v>0.33608379013944223</v>
          </cell>
          <cell r="AI1225">
            <v>0.83073567638944235</v>
          </cell>
          <cell r="AJ1225">
            <v>0.33608379013944212</v>
          </cell>
          <cell r="AK1225">
            <v>3.3882595258537269</v>
          </cell>
          <cell r="AL1225">
            <v>1</v>
          </cell>
          <cell r="AM1225">
            <v>1</v>
          </cell>
          <cell r="AN1225">
            <v>1</v>
          </cell>
          <cell r="AO1225">
            <v>1</v>
          </cell>
        </row>
        <row r="1226">
          <cell r="D1226" t="str">
            <v>FAE-23-00069</v>
          </cell>
          <cell r="E1226" t="str">
            <v>069</v>
          </cell>
          <cell r="F1226">
            <v>45019</v>
          </cell>
          <cell r="G1226">
            <v>2023</v>
          </cell>
          <cell r="H1226" t="str">
            <v>CE2178</v>
          </cell>
          <cell r="I1226" t="str">
            <v>ARCADIA</v>
          </cell>
          <cell r="J1226" t="str">
            <v>TND</v>
          </cell>
          <cell r="K1226">
            <v>61000</v>
          </cell>
          <cell r="L1226">
            <v>1</v>
          </cell>
          <cell r="M1226">
            <v>61000</v>
          </cell>
          <cell r="N1226" t="str">
            <v>OUI</v>
          </cell>
          <cell r="O1226" t="str">
            <v>UK</v>
          </cell>
          <cell r="P1226">
            <v>45026</v>
          </cell>
          <cell r="Q1226">
            <v>0</v>
          </cell>
          <cell r="R1226">
            <v>20000</v>
          </cell>
          <cell r="S1226">
            <v>0</v>
          </cell>
          <cell r="T1226">
            <v>0</v>
          </cell>
          <cell r="U1226">
            <v>20000</v>
          </cell>
          <cell r="W1226">
            <v>0</v>
          </cell>
          <cell r="X1226">
            <v>61000</v>
          </cell>
          <cell r="Y1226">
            <v>0</v>
          </cell>
          <cell r="Z1226">
            <v>0</v>
          </cell>
          <cell r="AB1226">
            <v>3.05</v>
          </cell>
          <cell r="AE1226">
            <v>0</v>
          </cell>
          <cell r="AF1226">
            <v>0</v>
          </cell>
          <cell r="AG1226">
            <v>0</v>
          </cell>
          <cell r="AI1226">
            <v>3.05</v>
          </cell>
          <cell r="AL1226">
            <v>0</v>
          </cell>
          <cell r="AM1226">
            <v>1</v>
          </cell>
          <cell r="AN1226">
            <v>0</v>
          </cell>
          <cell r="AO1226">
            <v>0</v>
          </cell>
        </row>
        <row r="1227">
          <cell r="D1227" t="str">
            <v>FAE-23-00070</v>
          </cell>
          <cell r="E1227" t="str">
            <v>070</v>
          </cell>
          <cell r="F1227">
            <v>45021</v>
          </cell>
          <cell r="G1227">
            <v>2023</v>
          </cell>
          <cell r="H1227" t="str">
            <v>CE2178</v>
          </cell>
          <cell r="I1227" t="str">
            <v>ARCADIA</v>
          </cell>
          <cell r="J1227" t="str">
            <v>TND</v>
          </cell>
          <cell r="K1227">
            <v>52000</v>
          </cell>
          <cell r="L1227">
            <v>1</v>
          </cell>
          <cell r="M1227">
            <v>52000</v>
          </cell>
          <cell r="N1227" t="str">
            <v>OUI</v>
          </cell>
          <cell r="O1227" t="str">
            <v>Belarus</v>
          </cell>
          <cell r="P1227">
            <v>45040</v>
          </cell>
          <cell r="Q1227">
            <v>0</v>
          </cell>
          <cell r="R1227">
            <v>20000</v>
          </cell>
          <cell r="S1227">
            <v>0</v>
          </cell>
          <cell r="T1227">
            <v>0</v>
          </cell>
          <cell r="U1227">
            <v>20000</v>
          </cell>
          <cell r="W1227">
            <v>0</v>
          </cell>
          <cell r="X1227">
            <v>52000</v>
          </cell>
          <cell r="Y1227">
            <v>0</v>
          </cell>
          <cell r="Z1227">
            <v>0</v>
          </cell>
          <cell r="AB1227">
            <v>2.6</v>
          </cell>
          <cell r="AE1227">
            <v>0</v>
          </cell>
          <cell r="AF1227">
            <v>0</v>
          </cell>
          <cell r="AG1227">
            <v>0</v>
          </cell>
          <cell r="AI1227">
            <v>2.6</v>
          </cell>
          <cell r="AL1227">
            <v>0</v>
          </cell>
          <cell r="AM1227">
            <v>1</v>
          </cell>
          <cell r="AN1227">
            <v>0</v>
          </cell>
          <cell r="AO1227">
            <v>0</v>
          </cell>
        </row>
        <row r="1228">
          <cell r="D1228" t="str">
            <v>FAE-23-00071</v>
          </cell>
          <cell r="E1228" t="str">
            <v>071</v>
          </cell>
          <cell r="F1228">
            <v>45021</v>
          </cell>
          <cell r="G1228">
            <v>2023</v>
          </cell>
          <cell r="H1228" t="str">
            <v>CE2178</v>
          </cell>
          <cell r="I1228" t="str">
            <v>ARCADIA</v>
          </cell>
          <cell r="J1228" t="str">
            <v>TND</v>
          </cell>
          <cell r="K1228">
            <v>49000</v>
          </cell>
          <cell r="L1228">
            <v>1</v>
          </cell>
          <cell r="M1228">
            <v>49000</v>
          </cell>
          <cell r="N1228" t="str">
            <v>OUI</v>
          </cell>
          <cell r="O1228" t="str">
            <v>Belarus</v>
          </cell>
          <cell r="P1228">
            <v>45028</v>
          </cell>
          <cell r="Q1228">
            <v>20000</v>
          </cell>
          <cell r="R1228">
            <v>0</v>
          </cell>
          <cell r="S1228">
            <v>0</v>
          </cell>
          <cell r="T1228">
            <v>0</v>
          </cell>
          <cell r="U1228">
            <v>20000</v>
          </cell>
          <cell r="W1228">
            <v>49000</v>
          </cell>
          <cell r="X1228">
            <v>0</v>
          </cell>
          <cell r="Y1228">
            <v>0</v>
          </cell>
          <cell r="Z1228">
            <v>0</v>
          </cell>
          <cell r="AA1228">
            <v>2.4500000000000002</v>
          </cell>
          <cell r="AE1228">
            <v>0</v>
          </cell>
          <cell r="AF1228">
            <v>0</v>
          </cell>
          <cell r="AG1228">
            <v>0</v>
          </cell>
          <cell r="AH1228">
            <v>2.4500000000000002</v>
          </cell>
          <cell r="AL1228">
            <v>1</v>
          </cell>
          <cell r="AM1228">
            <v>0</v>
          </cell>
          <cell r="AN1228">
            <v>0</v>
          </cell>
          <cell r="AO1228">
            <v>0</v>
          </cell>
        </row>
        <row r="1229">
          <cell r="D1229" t="str">
            <v>FAE-23-00072</v>
          </cell>
          <cell r="E1229" t="str">
            <v>072</v>
          </cell>
          <cell r="F1229">
            <v>45021</v>
          </cell>
          <cell r="G1229">
            <v>2023</v>
          </cell>
          <cell r="H1229" t="str">
            <v>CE2178</v>
          </cell>
          <cell r="I1229" t="str">
            <v>ARCADIA</v>
          </cell>
          <cell r="J1229" t="str">
            <v>TND</v>
          </cell>
          <cell r="K1229">
            <v>49000</v>
          </cell>
          <cell r="L1229">
            <v>1</v>
          </cell>
          <cell r="M1229">
            <v>49000</v>
          </cell>
          <cell r="N1229" t="str">
            <v>OUI</v>
          </cell>
          <cell r="O1229" t="str">
            <v>Belarus</v>
          </cell>
          <cell r="P1229">
            <v>45028</v>
          </cell>
          <cell r="Q1229">
            <v>20000</v>
          </cell>
          <cell r="R1229">
            <v>0</v>
          </cell>
          <cell r="S1229">
            <v>0</v>
          </cell>
          <cell r="T1229">
            <v>0</v>
          </cell>
          <cell r="U1229">
            <v>20000</v>
          </cell>
          <cell r="W1229">
            <v>49000</v>
          </cell>
          <cell r="X1229">
            <v>0</v>
          </cell>
          <cell r="Y1229">
            <v>0</v>
          </cell>
          <cell r="Z1229">
            <v>0</v>
          </cell>
          <cell r="AA1229">
            <v>2.4500000000000002</v>
          </cell>
          <cell r="AE1229">
            <v>0</v>
          </cell>
          <cell r="AF1229">
            <v>0</v>
          </cell>
          <cell r="AG1229">
            <v>0</v>
          </cell>
          <cell r="AH1229">
            <v>2.4500000000000002</v>
          </cell>
          <cell r="AL1229">
            <v>1</v>
          </cell>
          <cell r="AM1229">
            <v>0</v>
          </cell>
          <cell r="AN1229">
            <v>0</v>
          </cell>
          <cell r="AO1229">
            <v>0</v>
          </cell>
        </row>
        <row r="1230">
          <cell r="D1230" t="str">
            <v>FAE-23-00073</v>
          </cell>
          <cell r="E1230" t="str">
            <v>073</v>
          </cell>
          <cell r="F1230">
            <v>45026</v>
          </cell>
          <cell r="G1230">
            <v>2023</v>
          </cell>
          <cell r="H1230" t="str">
            <v>CE2149</v>
          </cell>
          <cell r="I1230" t="str">
            <v>DAVIS TRADING CO LTD</v>
          </cell>
          <cell r="J1230" t="str">
            <v>USD</v>
          </cell>
          <cell r="K1230">
            <v>85907.847436999989</v>
          </cell>
          <cell r="L1230">
            <v>3.0263499999999999</v>
          </cell>
          <cell r="M1230">
            <v>28386.62</v>
          </cell>
          <cell r="N1230" t="str">
            <v>OUI</v>
          </cell>
          <cell r="O1230" t="str">
            <v>New Zeland</v>
          </cell>
          <cell r="P1230">
            <v>45033</v>
          </cell>
          <cell r="Q1230">
            <v>6900</v>
          </cell>
          <cell r="R1230">
            <v>14300</v>
          </cell>
          <cell r="S1230">
            <v>0</v>
          </cell>
          <cell r="T1230">
            <v>0</v>
          </cell>
          <cell r="U1230">
            <v>21200</v>
          </cell>
          <cell r="W1230">
            <v>22378.478234399998</v>
          </cell>
          <cell r="X1230">
            <v>63529.381308000004</v>
          </cell>
          <cell r="Y1230">
            <v>0</v>
          </cell>
          <cell r="Z1230">
            <v>0</v>
          </cell>
          <cell r="AA1230">
            <v>3.2432577151304343</v>
          </cell>
          <cell r="AB1230">
            <v>4.442614077482518</v>
          </cell>
          <cell r="AE1230">
            <v>0</v>
          </cell>
          <cell r="AF1230">
            <v>2157.2199999999998</v>
          </cell>
          <cell r="AG1230">
            <v>0.10175566037735848</v>
          </cell>
          <cell r="AH1230">
            <v>3.1415020547530759</v>
          </cell>
          <cell r="AI1230">
            <v>4.3408584171051592</v>
          </cell>
          <cell r="AL1230">
            <v>1</v>
          </cell>
          <cell r="AM1230">
            <v>1</v>
          </cell>
          <cell r="AN1230">
            <v>0</v>
          </cell>
          <cell r="AO1230">
            <v>0</v>
          </cell>
        </row>
        <row r="1231">
          <cell r="D1231" t="str">
            <v>FAE-23-00074</v>
          </cell>
          <cell r="E1231" t="str">
            <v>074</v>
          </cell>
          <cell r="F1231">
            <v>45026</v>
          </cell>
          <cell r="G1231">
            <v>2023</v>
          </cell>
          <cell r="H1231" t="str">
            <v>CE2208</v>
          </cell>
          <cell r="I1231" t="str">
            <v>STE MIDCOM INTERNATIONAL</v>
          </cell>
          <cell r="J1231" t="str">
            <v>TND</v>
          </cell>
          <cell r="K1231">
            <v>180810</v>
          </cell>
          <cell r="L1231">
            <v>1</v>
          </cell>
          <cell r="M1231">
            <v>180810</v>
          </cell>
          <cell r="N1231" t="str">
            <v>OUI</v>
          </cell>
          <cell r="O1231" t="str">
            <v>Russie</v>
          </cell>
          <cell r="P1231">
            <v>45041</v>
          </cell>
          <cell r="Q1231">
            <v>0</v>
          </cell>
          <cell r="R1231">
            <v>61500</v>
          </cell>
          <cell r="S1231">
            <v>0</v>
          </cell>
          <cell r="T1231">
            <v>0</v>
          </cell>
          <cell r="U1231">
            <v>61500</v>
          </cell>
          <cell r="W1231">
            <v>0</v>
          </cell>
          <cell r="X1231">
            <v>180810</v>
          </cell>
          <cell r="Y1231">
            <v>0</v>
          </cell>
          <cell r="Z1231">
            <v>0</v>
          </cell>
          <cell r="AB1231">
            <v>2.94</v>
          </cell>
          <cell r="AE1231">
            <v>0</v>
          </cell>
          <cell r="AF1231">
            <v>0</v>
          </cell>
          <cell r="AG1231">
            <v>0</v>
          </cell>
          <cell r="AI1231">
            <v>2.94</v>
          </cell>
          <cell r="AL1231">
            <v>0</v>
          </cell>
          <cell r="AM1231">
            <v>1</v>
          </cell>
          <cell r="AN1231">
            <v>0</v>
          </cell>
          <cell r="AO1231">
            <v>0</v>
          </cell>
        </row>
        <row r="1232">
          <cell r="D1232" t="str">
            <v>FAE-23-00075</v>
          </cell>
          <cell r="E1232" t="str">
            <v>075</v>
          </cell>
          <cell r="F1232">
            <v>45027</v>
          </cell>
          <cell r="G1232">
            <v>2023</v>
          </cell>
          <cell r="H1232" t="str">
            <v>CE2240</v>
          </cell>
          <cell r="I1232" t="str">
            <v>RNK DISTRIBUTION</v>
          </cell>
          <cell r="J1232" t="str">
            <v>USD</v>
          </cell>
          <cell r="K1232">
            <v>107914.68119999999</v>
          </cell>
          <cell r="L1232">
            <v>3.0461999999999998</v>
          </cell>
          <cell r="M1232">
            <v>35426</v>
          </cell>
          <cell r="N1232" t="str">
            <v>OUI</v>
          </cell>
          <cell r="O1232" t="str">
            <v>Madagascar</v>
          </cell>
          <cell r="P1232">
            <v>45035</v>
          </cell>
          <cell r="Q1232">
            <v>2400</v>
          </cell>
          <cell r="R1232">
            <v>31680</v>
          </cell>
          <cell r="S1232">
            <v>0</v>
          </cell>
          <cell r="T1232">
            <v>2000</v>
          </cell>
          <cell r="U1232">
            <v>36080</v>
          </cell>
          <cell r="W1232">
            <v>7210.6998705099777</v>
          </cell>
          <cell r="X1232">
            <v>86013.394770731698</v>
          </cell>
          <cell r="Y1232">
            <v>0</v>
          </cell>
          <cell r="Z1232">
            <v>14690.586558758314</v>
          </cell>
          <cell r="AA1232">
            <v>3.0044582793791572</v>
          </cell>
          <cell r="AB1232">
            <v>2.7150692793791573</v>
          </cell>
          <cell r="AD1232">
            <v>7.345293279379157</v>
          </cell>
          <cell r="AE1232">
            <v>5795.76</v>
          </cell>
          <cell r="AF1232">
            <v>22249.119999999999</v>
          </cell>
          <cell r="AG1232">
            <v>0.61666075388026609</v>
          </cell>
          <cell r="AH1232">
            <v>2.387797525498891</v>
          </cell>
          <cell r="AI1232">
            <v>2.0984085254988911</v>
          </cell>
          <cell r="AK1232">
            <v>6.7286325254988908</v>
          </cell>
          <cell r="AL1232" t="str">
            <v>50%-50%</v>
          </cell>
          <cell r="AM1232" t="str">
            <v>20%-80%</v>
          </cell>
          <cell r="AN1232">
            <v>0</v>
          </cell>
          <cell r="AO1232">
            <v>0</v>
          </cell>
        </row>
        <row r="1233">
          <cell r="D1233" t="str">
            <v>FAE-23-00076</v>
          </cell>
          <cell r="E1233" t="str">
            <v>076</v>
          </cell>
          <cell r="F1233">
            <v>45027</v>
          </cell>
          <cell r="G1233">
            <v>2023</v>
          </cell>
          <cell r="H1233" t="str">
            <v>CE2261</v>
          </cell>
          <cell r="I1233" t="str">
            <v>MARCOM INTERN</v>
          </cell>
          <cell r="J1233" t="str">
            <v>TND</v>
          </cell>
          <cell r="K1233">
            <v>188160</v>
          </cell>
          <cell r="L1233">
            <v>1</v>
          </cell>
          <cell r="M1233">
            <v>188160</v>
          </cell>
          <cell r="N1233" t="str">
            <v>OUI</v>
          </cell>
          <cell r="O1233" t="str">
            <v>Senegal</v>
          </cell>
          <cell r="P1233">
            <v>45044</v>
          </cell>
          <cell r="Q1233">
            <v>57600</v>
          </cell>
          <cell r="R1233">
            <v>19200</v>
          </cell>
          <cell r="S1233">
            <v>0</v>
          </cell>
          <cell r="T1233">
            <v>0</v>
          </cell>
          <cell r="U1233">
            <v>76800</v>
          </cell>
          <cell r="W1233">
            <v>144000</v>
          </cell>
          <cell r="X1233">
            <v>44160</v>
          </cell>
          <cell r="Y1233">
            <v>0</v>
          </cell>
          <cell r="Z1233">
            <v>0</v>
          </cell>
          <cell r="AA1233">
            <v>2.5</v>
          </cell>
          <cell r="AB1233">
            <v>2.2999999999999998</v>
          </cell>
          <cell r="AE1233">
            <v>0</v>
          </cell>
          <cell r="AF1233">
            <v>0</v>
          </cell>
          <cell r="AG1233">
            <v>0</v>
          </cell>
          <cell r="AH1233">
            <v>2.5</v>
          </cell>
          <cell r="AI1233">
            <v>2.2999999999999998</v>
          </cell>
          <cell r="AL1233" t="str">
            <v>50%-50%</v>
          </cell>
          <cell r="AM1233" t="str">
            <v>10%-90%</v>
          </cell>
          <cell r="AN1233">
            <v>0</v>
          </cell>
          <cell r="AO1233">
            <v>0</v>
          </cell>
        </row>
        <row r="1234">
          <cell r="D1234" t="str">
            <v>FAE-23-00077</v>
          </cell>
          <cell r="E1234" t="str">
            <v>077</v>
          </cell>
          <cell r="F1234">
            <v>45027</v>
          </cell>
          <cell r="G1234">
            <v>2023</v>
          </cell>
          <cell r="H1234" t="str">
            <v>CE2261</v>
          </cell>
          <cell r="I1234" t="str">
            <v>MARCOM INTERN</v>
          </cell>
          <cell r="J1234" t="str">
            <v>TND</v>
          </cell>
          <cell r="K1234">
            <v>144000</v>
          </cell>
          <cell r="L1234">
            <v>1</v>
          </cell>
          <cell r="M1234">
            <v>144000</v>
          </cell>
          <cell r="N1234" t="str">
            <v>OUI</v>
          </cell>
          <cell r="O1234" t="str">
            <v>Senegal</v>
          </cell>
          <cell r="P1234">
            <v>45045</v>
          </cell>
          <cell r="Q1234">
            <v>57600</v>
          </cell>
          <cell r="R1234">
            <v>0</v>
          </cell>
          <cell r="S1234">
            <v>0</v>
          </cell>
          <cell r="T1234">
            <v>0</v>
          </cell>
          <cell r="U1234">
            <v>57600</v>
          </cell>
          <cell r="W1234">
            <v>144000</v>
          </cell>
          <cell r="X1234">
            <v>0</v>
          </cell>
          <cell r="Y1234">
            <v>0</v>
          </cell>
          <cell r="Z1234">
            <v>0</v>
          </cell>
          <cell r="AA1234">
            <v>2.5</v>
          </cell>
          <cell r="AE1234">
            <v>0</v>
          </cell>
          <cell r="AF1234">
            <v>0</v>
          </cell>
          <cell r="AG1234">
            <v>0</v>
          </cell>
          <cell r="AH1234">
            <v>2.5</v>
          </cell>
          <cell r="AL1234" t="str">
            <v>50%-50%</v>
          </cell>
          <cell r="AM1234">
            <v>0</v>
          </cell>
          <cell r="AN1234">
            <v>0</v>
          </cell>
          <cell r="AO1234">
            <v>0</v>
          </cell>
        </row>
        <row r="1235">
          <cell r="D1235" t="str">
            <v>FAE-23-00078</v>
          </cell>
          <cell r="E1235" t="str">
            <v>078</v>
          </cell>
          <cell r="F1235">
            <v>45028</v>
          </cell>
          <cell r="G1235">
            <v>2023</v>
          </cell>
          <cell r="H1235" t="str">
            <v>CE2178</v>
          </cell>
          <cell r="I1235" t="str">
            <v>ARCADIA</v>
          </cell>
          <cell r="J1235" t="str">
            <v>TND</v>
          </cell>
          <cell r="K1235">
            <v>61000</v>
          </cell>
          <cell r="L1235">
            <v>1</v>
          </cell>
          <cell r="M1235">
            <v>61000</v>
          </cell>
          <cell r="N1235" t="str">
            <v>OUI</v>
          </cell>
          <cell r="O1235" t="str">
            <v>UK</v>
          </cell>
          <cell r="P1235">
            <v>45033</v>
          </cell>
          <cell r="Q1235">
            <v>0</v>
          </cell>
          <cell r="R1235">
            <v>20000</v>
          </cell>
          <cell r="S1235">
            <v>0</v>
          </cell>
          <cell r="T1235">
            <v>0</v>
          </cell>
          <cell r="U1235">
            <v>20000</v>
          </cell>
          <cell r="W1235">
            <v>0</v>
          </cell>
          <cell r="X1235">
            <v>61000</v>
          </cell>
          <cell r="Y1235">
            <v>0</v>
          </cell>
          <cell r="Z1235">
            <v>0</v>
          </cell>
          <cell r="AB1235">
            <v>3.05</v>
          </cell>
          <cell r="AE1235">
            <v>0</v>
          </cell>
          <cell r="AF1235">
            <v>0</v>
          </cell>
          <cell r="AG1235">
            <v>0</v>
          </cell>
          <cell r="AI1235">
            <v>3.05</v>
          </cell>
          <cell r="AL1235">
            <v>0</v>
          </cell>
          <cell r="AM1235">
            <v>1</v>
          </cell>
          <cell r="AN1235">
            <v>0</v>
          </cell>
          <cell r="AO1235">
            <v>0</v>
          </cell>
        </row>
        <row r="1236">
          <cell r="D1236" t="str">
            <v>FAE-23-00079</v>
          </cell>
          <cell r="E1236" t="str">
            <v>079</v>
          </cell>
          <cell r="F1236">
            <v>45029</v>
          </cell>
          <cell r="G1236">
            <v>2023</v>
          </cell>
          <cell r="H1236" t="str">
            <v>CE2017</v>
          </cell>
          <cell r="I1236" t="str">
            <v>SAHEL INTERNATIONAL TRADE</v>
          </cell>
          <cell r="J1236" t="str">
            <v>TND</v>
          </cell>
          <cell r="K1236">
            <v>52704</v>
          </cell>
          <cell r="L1236">
            <v>1</v>
          </cell>
          <cell r="M1236">
            <v>52704</v>
          </cell>
          <cell r="N1236" t="str">
            <v>OUI</v>
          </cell>
          <cell r="O1236" t="str">
            <v>Sierra Leone</v>
          </cell>
          <cell r="P1236">
            <v>45033</v>
          </cell>
          <cell r="Q1236">
            <v>21600</v>
          </cell>
          <cell r="R1236">
            <v>0</v>
          </cell>
          <cell r="S1236">
            <v>0</v>
          </cell>
          <cell r="T1236">
            <v>0</v>
          </cell>
          <cell r="U1236">
            <v>21600</v>
          </cell>
          <cell r="W1236">
            <v>52704</v>
          </cell>
          <cell r="X1236">
            <v>0</v>
          </cell>
          <cell r="Y1236">
            <v>0</v>
          </cell>
          <cell r="Z1236">
            <v>0</v>
          </cell>
          <cell r="AA1236">
            <v>2.44</v>
          </cell>
          <cell r="AE1236">
            <v>0</v>
          </cell>
          <cell r="AF1236">
            <v>0</v>
          </cell>
          <cell r="AG1236">
            <v>0</v>
          </cell>
          <cell r="AH1236">
            <v>2.44</v>
          </cell>
          <cell r="AL1236" t="str">
            <v>50%-50%</v>
          </cell>
          <cell r="AM1236">
            <v>0</v>
          </cell>
          <cell r="AN1236">
            <v>0</v>
          </cell>
          <cell r="AO1236">
            <v>0</v>
          </cell>
        </row>
        <row r="1237">
          <cell r="D1237" t="str">
            <v>FAE-23-00080</v>
          </cell>
          <cell r="E1237" t="str">
            <v>080</v>
          </cell>
          <cell r="F1237">
            <v>45029</v>
          </cell>
          <cell r="G1237">
            <v>2023</v>
          </cell>
          <cell r="H1237" t="str">
            <v>CE2017</v>
          </cell>
          <cell r="I1237" t="str">
            <v>SAHEL INTERNATIONAL TRADE</v>
          </cell>
          <cell r="J1237" t="str">
            <v>TND</v>
          </cell>
          <cell r="K1237">
            <v>106518.72</v>
          </cell>
          <cell r="L1237">
            <v>1</v>
          </cell>
          <cell r="M1237">
            <v>106518.72</v>
          </cell>
          <cell r="N1237" t="str">
            <v>OUI</v>
          </cell>
          <cell r="O1237" t="str">
            <v>Sierra Leone</v>
          </cell>
          <cell r="P1237">
            <v>45033</v>
          </cell>
          <cell r="Q1237">
            <v>44016</v>
          </cell>
          <cell r="R1237">
            <v>0</v>
          </cell>
          <cell r="S1237">
            <v>0</v>
          </cell>
          <cell r="T1237">
            <v>0</v>
          </cell>
          <cell r="U1237">
            <v>44016</v>
          </cell>
          <cell r="W1237">
            <v>106518.72</v>
          </cell>
          <cell r="X1237">
            <v>0</v>
          </cell>
          <cell r="Y1237">
            <v>0</v>
          </cell>
          <cell r="Z1237">
            <v>0</v>
          </cell>
          <cell r="AA1237">
            <v>2.42</v>
          </cell>
          <cell r="AE1237">
            <v>0</v>
          </cell>
          <cell r="AF1237">
            <v>0</v>
          </cell>
          <cell r="AG1237">
            <v>0</v>
          </cell>
          <cell r="AH1237">
            <v>2.42</v>
          </cell>
          <cell r="AL1237" t="str">
            <v>50%-50%</v>
          </cell>
          <cell r="AM1237">
            <v>0</v>
          </cell>
          <cell r="AN1237">
            <v>0</v>
          </cell>
          <cell r="AO1237">
            <v>0</v>
          </cell>
        </row>
        <row r="1238">
          <cell r="D1238" t="str">
            <v>FAE-23-00081</v>
          </cell>
          <cell r="E1238" t="str">
            <v>081</v>
          </cell>
          <cell r="F1238">
            <v>45031</v>
          </cell>
          <cell r="G1238">
            <v>2023</v>
          </cell>
          <cell r="H1238" t="str">
            <v>CE2165</v>
          </cell>
          <cell r="I1238" t="str">
            <v>ANGSTREM TRADING</v>
          </cell>
          <cell r="J1238" t="str">
            <v>USD</v>
          </cell>
          <cell r="K1238">
            <v>59915.375162499993</v>
          </cell>
          <cell r="L1238">
            <v>3.0372499999999998</v>
          </cell>
          <cell r="M1238">
            <v>19726.849999999999</v>
          </cell>
          <cell r="N1238" t="str">
            <v>OUI</v>
          </cell>
          <cell r="O1238" t="str">
            <v>Russie</v>
          </cell>
          <cell r="P1238">
            <v>45043</v>
          </cell>
          <cell r="Q1238">
            <v>20150</v>
          </cell>
          <cell r="R1238">
            <v>0</v>
          </cell>
          <cell r="S1238">
            <v>0</v>
          </cell>
          <cell r="T1238">
            <v>0</v>
          </cell>
          <cell r="U1238">
            <v>20150</v>
          </cell>
          <cell r="W1238">
            <v>59915.3751625</v>
          </cell>
          <cell r="X1238">
            <v>0</v>
          </cell>
          <cell r="Y1238">
            <v>0</v>
          </cell>
          <cell r="Z1238">
            <v>0</v>
          </cell>
          <cell r="AA1238">
            <v>2.9734677500000002</v>
          </cell>
          <cell r="AE1238">
            <v>0</v>
          </cell>
          <cell r="AF1238">
            <v>1838.9649999999999</v>
          </cell>
          <cell r="AG1238">
            <v>9.1263771712158812E-2</v>
          </cell>
          <cell r="AH1238">
            <v>2.8822039782878415</v>
          </cell>
          <cell r="AL1238">
            <v>1</v>
          </cell>
          <cell r="AM1238">
            <v>0</v>
          </cell>
          <cell r="AN1238">
            <v>0</v>
          </cell>
          <cell r="AO1238">
            <v>0</v>
          </cell>
        </row>
        <row r="1239">
          <cell r="D1239" t="str">
            <v>FAE-23-00082</v>
          </cell>
          <cell r="E1239" t="str">
            <v>082</v>
          </cell>
          <cell r="F1239">
            <v>45036</v>
          </cell>
          <cell r="G1239">
            <v>2023</v>
          </cell>
          <cell r="H1239" t="str">
            <v>CE2123</v>
          </cell>
          <cell r="I1239" t="str">
            <v>STE AL MAJMOUA MOTTAHIDA</v>
          </cell>
          <cell r="J1239" t="str">
            <v>USD</v>
          </cell>
          <cell r="K1239">
            <v>812784.13668</v>
          </cell>
          <cell r="L1239">
            <v>3.0372499999999998</v>
          </cell>
          <cell r="M1239">
            <v>267605.28000000003</v>
          </cell>
          <cell r="N1239" t="str">
            <v>OUI</v>
          </cell>
          <cell r="O1239" t="str">
            <v>Libye</v>
          </cell>
          <cell r="P1239">
            <v>45043</v>
          </cell>
          <cell r="Q1239">
            <v>0</v>
          </cell>
          <cell r="R1239">
            <v>308016</v>
          </cell>
          <cell r="S1239">
            <v>14400</v>
          </cell>
          <cell r="T1239">
            <v>0</v>
          </cell>
          <cell r="U1239">
            <v>322416</v>
          </cell>
          <cell r="W1239">
            <v>0</v>
          </cell>
          <cell r="X1239">
            <v>776482.92467999994</v>
          </cell>
          <cell r="Y1239">
            <v>36301.212</v>
          </cell>
          <cell r="Z1239">
            <v>0</v>
          </cell>
          <cell r="AB1239">
            <v>2.5209174999999999</v>
          </cell>
          <cell r="AC1239">
            <v>2.5209174999999999</v>
          </cell>
          <cell r="AE1239">
            <v>0</v>
          </cell>
          <cell r="AF1239">
            <v>0</v>
          </cell>
          <cell r="AG1239">
            <v>0</v>
          </cell>
          <cell r="AI1239">
            <v>2.5209174999999999</v>
          </cell>
          <cell r="AJ1239">
            <v>2.5209174999999999</v>
          </cell>
          <cell r="AL1239">
            <v>0</v>
          </cell>
          <cell r="AM1239" t="str">
            <v>50%-50%</v>
          </cell>
          <cell r="AN1239" t="str">
            <v>50%-50%</v>
          </cell>
          <cell r="AO1239">
            <v>0</v>
          </cell>
        </row>
        <row r="1240">
          <cell r="D1240" t="str">
            <v>FAE-23-00083</v>
          </cell>
          <cell r="E1240" t="str">
            <v>083</v>
          </cell>
          <cell r="F1240">
            <v>45040</v>
          </cell>
          <cell r="G1240">
            <v>2023</v>
          </cell>
          <cell r="H1240" t="str">
            <v>CE2257</v>
          </cell>
          <cell r="I1240" t="str">
            <v>LAMP FALL IMP EXP - LAFFIMEX</v>
          </cell>
          <cell r="J1240" t="str">
            <v>EUR</v>
          </cell>
          <cell r="K1240">
            <v>166709.96580000001</v>
          </cell>
          <cell r="L1240">
            <v>3.3505500000000001</v>
          </cell>
          <cell r="M1240">
            <v>49756</v>
          </cell>
          <cell r="N1240" t="str">
            <v>OUI</v>
          </cell>
          <cell r="O1240" t="str">
            <v>Senegal</v>
          </cell>
          <cell r="P1240">
            <v>45044</v>
          </cell>
          <cell r="Q1240">
            <v>57600</v>
          </cell>
          <cell r="R1240">
            <v>0</v>
          </cell>
          <cell r="S1240">
            <v>0</v>
          </cell>
          <cell r="T1240">
            <v>0</v>
          </cell>
          <cell r="U1240">
            <v>57600</v>
          </cell>
          <cell r="W1240">
            <v>166709.96580000001</v>
          </cell>
          <cell r="X1240">
            <v>0</v>
          </cell>
          <cell r="Y1240">
            <v>0</v>
          </cell>
          <cell r="Z1240">
            <v>0</v>
          </cell>
          <cell r="AA1240">
            <v>2.8942702395833333</v>
          </cell>
          <cell r="AE1240">
            <v>4158.2460000000001</v>
          </cell>
          <cell r="AF1240">
            <v>18691.134999999998</v>
          </cell>
          <cell r="AG1240">
            <v>0.32449887152777773</v>
          </cell>
          <cell r="AH1240">
            <v>2.5697713680555556</v>
          </cell>
          <cell r="AL1240" t="str">
            <v>50%-50%</v>
          </cell>
          <cell r="AM1240">
            <v>0</v>
          </cell>
          <cell r="AN1240">
            <v>0</v>
          </cell>
          <cell r="AO1240">
            <v>0</v>
          </cell>
        </row>
        <row r="1241">
          <cell r="D1241" t="str">
            <v>FAE-23-00084</v>
          </cell>
          <cell r="E1241" t="str">
            <v>084</v>
          </cell>
          <cell r="F1241">
            <v>45040</v>
          </cell>
          <cell r="G1241">
            <v>2023</v>
          </cell>
          <cell r="H1241" t="str">
            <v>CE2025</v>
          </cell>
          <cell r="I1241" t="str">
            <v>SAWABA - GUINEE</v>
          </cell>
          <cell r="J1241" t="str">
            <v>USD</v>
          </cell>
          <cell r="K1241">
            <v>667617.86877599999</v>
          </cell>
          <cell r="L1241">
            <v>3.0356000000000001</v>
          </cell>
          <cell r="M1241">
            <v>219929.46</v>
          </cell>
          <cell r="N1241" t="str">
            <v>OUI</v>
          </cell>
          <cell r="O1241" t="str">
            <v xml:space="preserve">Guinée </v>
          </cell>
          <cell r="P1241">
            <v>45045</v>
          </cell>
          <cell r="Q1241">
            <v>34872</v>
          </cell>
          <cell r="R1241">
            <v>232618</v>
          </cell>
          <cell r="S1241">
            <v>0</v>
          </cell>
          <cell r="T1241">
            <v>0</v>
          </cell>
          <cell r="U1241">
            <v>267490</v>
          </cell>
          <cell r="W1241">
            <v>91752.992204016307</v>
          </cell>
          <cell r="X1241">
            <v>575864.87657198356</v>
          </cell>
          <cell r="Y1241">
            <v>0</v>
          </cell>
          <cell r="Z1241">
            <v>0</v>
          </cell>
          <cell r="AA1241">
            <v>2.6311365050474969</v>
          </cell>
          <cell r="AB1241">
            <v>2.4755817545159169</v>
          </cell>
          <cell r="AE1241">
            <v>20331.899999999998</v>
          </cell>
          <cell r="AF1241">
            <v>82369.5</v>
          </cell>
          <cell r="AG1241">
            <v>0.30793487607013348</v>
          </cell>
          <cell r="AH1241">
            <v>2.3232016289773636</v>
          </cell>
          <cell r="AI1241">
            <v>2.1676468784457832</v>
          </cell>
          <cell r="AL1241" t="str">
            <v>50%-50%</v>
          </cell>
          <cell r="AM1241" t="str">
            <v>20%-80%</v>
          </cell>
          <cell r="AN1241">
            <v>0</v>
          </cell>
          <cell r="AO1241">
            <v>0</v>
          </cell>
        </row>
        <row r="1242">
          <cell r="D1242" t="str">
            <v>FAE-23-00085</v>
          </cell>
          <cell r="E1242" t="str">
            <v>085</v>
          </cell>
          <cell r="F1242">
            <v>45040</v>
          </cell>
          <cell r="G1242">
            <v>2023</v>
          </cell>
          <cell r="H1242" t="str">
            <v>CE2149</v>
          </cell>
          <cell r="I1242" t="str">
            <v>DAVIS TRADING CO LTD</v>
          </cell>
          <cell r="J1242" t="str">
            <v>USD</v>
          </cell>
          <cell r="K1242">
            <v>88103.068767999997</v>
          </cell>
          <cell r="L1242">
            <v>3.0356000000000001</v>
          </cell>
          <cell r="M1242">
            <v>29023.279999999999</v>
          </cell>
          <cell r="N1242" t="str">
            <v>OUI</v>
          </cell>
          <cell r="O1242" t="str">
            <v>New Zeland</v>
          </cell>
          <cell r="P1242">
            <v>45045</v>
          </cell>
          <cell r="Q1242">
            <v>5000</v>
          </cell>
          <cell r="R1242">
            <v>16100</v>
          </cell>
          <cell r="S1242">
            <v>0</v>
          </cell>
          <cell r="T1242">
            <v>0</v>
          </cell>
          <cell r="U1242">
            <v>21100</v>
          </cell>
          <cell r="W1242">
            <v>16183.390719999999</v>
          </cell>
          <cell r="X1242">
            <v>71919.678048000016</v>
          </cell>
          <cell r="Y1242">
            <v>0</v>
          </cell>
          <cell r="Z1242">
            <v>0</v>
          </cell>
          <cell r="AA1242">
            <v>3.2366781439999999</v>
          </cell>
          <cell r="AB1242">
            <v>4.4670607483229823</v>
          </cell>
          <cell r="AE1242">
            <v>0</v>
          </cell>
          <cell r="AF1242">
            <v>2318.2199999999998</v>
          </cell>
          <cell r="AG1242">
            <v>0.10986824644549763</v>
          </cell>
          <cell r="AH1242">
            <v>3.1268098975545024</v>
          </cell>
          <cell r="AI1242">
            <v>4.3571925018774849</v>
          </cell>
          <cell r="AL1242">
            <v>1</v>
          </cell>
          <cell r="AM1242">
            <v>1</v>
          </cell>
          <cell r="AN1242">
            <v>0</v>
          </cell>
          <cell r="AO1242">
            <v>0</v>
          </cell>
        </row>
        <row r="1243">
          <cell r="D1243" t="str">
            <v>FAE-23-00086</v>
          </cell>
          <cell r="E1243" t="str">
            <v>086</v>
          </cell>
          <cell r="F1243">
            <v>45040</v>
          </cell>
          <cell r="G1243">
            <v>2023</v>
          </cell>
          <cell r="H1243" t="str">
            <v>CE2017</v>
          </cell>
          <cell r="I1243" t="str">
            <v>SAHEL INTERNATIONAL TRADE</v>
          </cell>
          <cell r="J1243" t="str">
            <v>TND</v>
          </cell>
          <cell r="K1243">
            <v>47424</v>
          </cell>
          <cell r="L1243">
            <v>1</v>
          </cell>
          <cell r="M1243">
            <v>47424</v>
          </cell>
          <cell r="N1243" t="str">
            <v>OUI</v>
          </cell>
          <cell r="O1243" t="str">
            <v>Gambie</v>
          </cell>
          <cell r="P1243">
            <v>45049</v>
          </cell>
          <cell r="Q1243">
            <v>19200</v>
          </cell>
          <cell r="R1243">
            <v>0</v>
          </cell>
          <cell r="S1243">
            <v>0</v>
          </cell>
          <cell r="T1243">
            <v>0</v>
          </cell>
          <cell r="U1243">
            <v>19200</v>
          </cell>
          <cell r="W1243">
            <v>47424</v>
          </cell>
          <cell r="X1243">
            <v>0</v>
          </cell>
          <cell r="Y1243">
            <v>0</v>
          </cell>
          <cell r="Z1243">
            <v>0</v>
          </cell>
          <cell r="AA1243">
            <v>2.4700000000000002</v>
          </cell>
          <cell r="AE1243">
            <v>0</v>
          </cell>
          <cell r="AF1243">
            <v>0</v>
          </cell>
          <cell r="AG1243">
            <v>0</v>
          </cell>
          <cell r="AH1243">
            <v>2.4700000000000002</v>
          </cell>
          <cell r="AL1243" t="str">
            <v>50%-50%</v>
          </cell>
          <cell r="AM1243">
            <v>0</v>
          </cell>
          <cell r="AN1243">
            <v>0</v>
          </cell>
          <cell r="AO1243">
            <v>0</v>
          </cell>
        </row>
        <row r="1244">
          <cell r="D1244" t="str">
            <v>FAE-23-00087</v>
          </cell>
          <cell r="E1244" t="str">
            <v>087</v>
          </cell>
          <cell r="F1244">
            <v>45040</v>
          </cell>
          <cell r="G1244">
            <v>2023</v>
          </cell>
          <cell r="H1244" t="str">
            <v>CE2017</v>
          </cell>
          <cell r="I1244" t="str">
            <v>SAHEL INTERNATIONAL TRADE</v>
          </cell>
          <cell r="J1244" t="str">
            <v>TND</v>
          </cell>
          <cell r="K1244">
            <v>49800</v>
          </cell>
          <cell r="L1244">
            <v>1</v>
          </cell>
          <cell r="M1244">
            <v>49800</v>
          </cell>
          <cell r="N1244" t="str">
            <v>OUI</v>
          </cell>
          <cell r="O1244" t="str">
            <v>Togo</v>
          </cell>
          <cell r="P1244">
            <v>45048</v>
          </cell>
          <cell r="Q1244">
            <v>20750</v>
          </cell>
          <cell r="R1244">
            <v>0</v>
          </cell>
          <cell r="S1244">
            <v>0</v>
          </cell>
          <cell r="T1244">
            <v>0</v>
          </cell>
          <cell r="U1244">
            <v>20750</v>
          </cell>
          <cell r="W1244">
            <v>49800</v>
          </cell>
          <cell r="X1244">
            <v>0</v>
          </cell>
          <cell r="Y1244">
            <v>0</v>
          </cell>
          <cell r="Z1244">
            <v>0</v>
          </cell>
          <cell r="AA1244">
            <v>2.4</v>
          </cell>
          <cell r="AE1244">
            <v>0</v>
          </cell>
          <cell r="AF1244">
            <v>0</v>
          </cell>
          <cell r="AG1244">
            <v>0</v>
          </cell>
          <cell r="AH1244">
            <v>2.4</v>
          </cell>
          <cell r="AL1244" t="str">
            <v>50%-50%</v>
          </cell>
          <cell r="AM1244">
            <v>0</v>
          </cell>
          <cell r="AN1244">
            <v>0</v>
          </cell>
          <cell r="AO1244">
            <v>0</v>
          </cell>
        </row>
        <row r="1245">
          <cell r="D1245" t="str">
            <v>FAE-23-00088</v>
          </cell>
          <cell r="E1245" t="str">
            <v>088</v>
          </cell>
          <cell r="F1245">
            <v>45040</v>
          </cell>
          <cell r="G1245">
            <v>2023</v>
          </cell>
          <cell r="H1245" t="str">
            <v>CE2017</v>
          </cell>
          <cell r="I1245" t="str">
            <v>SAHEL INTERNATIONAL TRADE</v>
          </cell>
          <cell r="J1245" t="str">
            <v>TND</v>
          </cell>
          <cell r="K1245">
            <v>113616</v>
          </cell>
          <cell r="L1245">
            <v>1</v>
          </cell>
          <cell r="M1245">
            <v>113616</v>
          </cell>
          <cell r="N1245" t="str">
            <v>OUI</v>
          </cell>
          <cell r="O1245" t="str">
            <v>Tchad</v>
          </cell>
          <cell r="P1245">
            <v>45049</v>
          </cell>
          <cell r="Q1245">
            <v>0</v>
          </cell>
          <cell r="R1245">
            <v>51840</v>
          </cell>
          <cell r="S1245">
            <v>0</v>
          </cell>
          <cell r="T1245">
            <v>0</v>
          </cell>
          <cell r="U1245">
            <v>51840</v>
          </cell>
          <cell r="W1245">
            <v>0</v>
          </cell>
          <cell r="X1245">
            <v>113616</v>
          </cell>
          <cell r="Y1245">
            <v>0</v>
          </cell>
          <cell r="Z1245">
            <v>0</v>
          </cell>
          <cell r="AB1245">
            <v>2.1916666666666669</v>
          </cell>
          <cell r="AE1245">
            <v>0</v>
          </cell>
          <cell r="AF1245">
            <v>0</v>
          </cell>
          <cell r="AG1245">
            <v>0</v>
          </cell>
          <cell r="AI1245">
            <v>2.1916666666666669</v>
          </cell>
          <cell r="AL1245">
            <v>0</v>
          </cell>
          <cell r="AM1245" t="str">
            <v>10%-90%</v>
          </cell>
          <cell r="AN1245">
            <v>0</v>
          </cell>
          <cell r="AO1245">
            <v>0</v>
          </cell>
        </row>
        <row r="1246">
          <cell r="D1246" t="str">
            <v>FAE-23-00089</v>
          </cell>
          <cell r="E1246" t="str">
            <v>089</v>
          </cell>
          <cell r="F1246">
            <v>45040</v>
          </cell>
          <cell r="G1246">
            <v>2023</v>
          </cell>
          <cell r="H1246" t="str">
            <v>CE2137</v>
          </cell>
          <cell r="I1246" t="str">
            <v>TUNISIAN AFRICAN BUSINESS</v>
          </cell>
          <cell r="J1246" t="str">
            <v>TND</v>
          </cell>
          <cell r="K1246">
            <v>225705</v>
          </cell>
          <cell r="L1246">
            <v>1</v>
          </cell>
          <cell r="M1246">
            <v>225705</v>
          </cell>
          <cell r="N1246" t="str">
            <v>OUI</v>
          </cell>
          <cell r="O1246" t="str">
            <v>Gabon</v>
          </cell>
          <cell r="P1246">
            <v>45043</v>
          </cell>
          <cell r="Q1246">
            <v>0</v>
          </cell>
          <cell r="R1246">
            <v>21000</v>
          </cell>
          <cell r="S1246">
            <v>84000</v>
          </cell>
          <cell r="T1246">
            <v>750</v>
          </cell>
          <cell r="U1246">
            <v>105750</v>
          </cell>
          <cell r="W1246">
            <v>0</v>
          </cell>
          <cell r="X1246">
            <v>48510</v>
          </cell>
          <cell r="Y1246">
            <v>171920</v>
          </cell>
          <cell r="Z1246">
            <v>5275</v>
          </cell>
          <cell r="AB1246">
            <v>2.31</v>
          </cell>
          <cell r="AC1246">
            <v>2.0466666666666669</v>
          </cell>
          <cell r="AD1246">
            <v>7.0333333333333332</v>
          </cell>
          <cell r="AE1246">
            <v>0</v>
          </cell>
          <cell r="AF1246">
            <v>0</v>
          </cell>
          <cell r="AG1246">
            <v>0</v>
          </cell>
          <cell r="AI1246">
            <v>2.31</v>
          </cell>
          <cell r="AJ1246">
            <v>2.0466666666666669</v>
          </cell>
          <cell r="AK1246">
            <v>7.0333333333333332</v>
          </cell>
          <cell r="AL1246">
            <v>0</v>
          </cell>
          <cell r="AM1246" t="str">
            <v>20%-80%</v>
          </cell>
          <cell r="AN1246" t="str">
            <v>10%-90%</v>
          </cell>
          <cell r="AO1246">
            <v>1</v>
          </cell>
        </row>
        <row r="1247">
          <cell r="D1247" t="str">
            <v>FAE-23-00090</v>
          </cell>
          <cell r="E1247" t="str">
            <v>090</v>
          </cell>
          <cell r="F1247">
            <v>45009</v>
          </cell>
          <cell r="G1247">
            <v>2023</v>
          </cell>
          <cell r="H1247" t="str">
            <v>CE2137</v>
          </cell>
          <cell r="I1247" t="str">
            <v>TUNISIAN AFRICAN BUSINESS</v>
          </cell>
          <cell r="J1247" t="str">
            <v>TND</v>
          </cell>
          <cell r="K1247">
            <v>168648.72</v>
          </cell>
          <cell r="L1247">
            <v>1</v>
          </cell>
          <cell r="M1247">
            <v>168648.72</v>
          </cell>
          <cell r="N1247" t="str">
            <v>OUI</v>
          </cell>
          <cell r="O1247" t="str">
            <v>Sierra Leone</v>
          </cell>
          <cell r="P1247">
            <v>45058</v>
          </cell>
          <cell r="Q1247">
            <v>44016</v>
          </cell>
          <cell r="R1247">
            <v>24000</v>
          </cell>
          <cell r="S1247">
            <v>3000</v>
          </cell>
          <cell r="T1247">
            <v>0</v>
          </cell>
          <cell r="U1247">
            <v>71016</v>
          </cell>
          <cell r="W1247">
            <v>106518.72</v>
          </cell>
          <cell r="X1247">
            <v>55440</v>
          </cell>
          <cell r="Y1247">
            <v>6690</v>
          </cell>
          <cell r="Z1247">
            <v>0</v>
          </cell>
          <cell r="AA1247">
            <v>2.42</v>
          </cell>
          <cell r="AB1247">
            <v>2.31</v>
          </cell>
          <cell r="AC1247">
            <v>2.23</v>
          </cell>
          <cell r="AE1247">
            <v>0</v>
          </cell>
          <cell r="AF1247">
            <v>0</v>
          </cell>
          <cell r="AG1247">
            <v>0</v>
          </cell>
          <cell r="AH1247">
            <v>2.42</v>
          </cell>
          <cell r="AI1247">
            <v>2.31</v>
          </cell>
          <cell r="AJ1247">
            <v>2.23</v>
          </cell>
          <cell r="AL1247" t="str">
            <v>50%-50%</v>
          </cell>
          <cell r="AM1247" t="str">
            <v>30%-70%</v>
          </cell>
          <cell r="AN1247" t="str">
            <v>30%-70%</v>
          </cell>
          <cell r="AO1247">
            <v>0</v>
          </cell>
        </row>
        <row r="1248">
          <cell r="D1248" t="str">
            <v>FAE-23-00091</v>
          </cell>
          <cell r="E1248" t="str">
            <v>091</v>
          </cell>
          <cell r="F1248">
            <v>45009</v>
          </cell>
          <cell r="G1248">
            <v>2023</v>
          </cell>
          <cell r="H1248" t="str">
            <v>CE2137</v>
          </cell>
          <cell r="I1248" t="str">
            <v>TUNISIAN AFRICAN BUSINESS</v>
          </cell>
          <cell r="J1248" t="str">
            <v>TND</v>
          </cell>
          <cell r="K1248">
            <v>90232.8</v>
          </cell>
          <cell r="L1248">
            <v>1</v>
          </cell>
          <cell r="M1248">
            <v>90232.8</v>
          </cell>
          <cell r="N1248" t="str">
            <v>OUI</v>
          </cell>
          <cell r="O1248" t="str">
            <v>Senegal</v>
          </cell>
          <cell r="P1248">
            <v>45045</v>
          </cell>
          <cell r="Q1248">
            <v>0</v>
          </cell>
          <cell r="R1248">
            <v>44016</v>
          </cell>
          <cell r="S1248">
            <v>0</v>
          </cell>
          <cell r="T1248">
            <v>0</v>
          </cell>
          <cell r="U1248">
            <v>44016</v>
          </cell>
          <cell r="W1248">
            <v>0</v>
          </cell>
          <cell r="X1248">
            <v>90232.8</v>
          </cell>
          <cell r="Y1248">
            <v>0</v>
          </cell>
          <cell r="Z1248">
            <v>0</v>
          </cell>
          <cell r="AB1248">
            <v>2.0500000000000003</v>
          </cell>
          <cell r="AE1248">
            <v>0</v>
          </cell>
          <cell r="AF1248">
            <v>0</v>
          </cell>
          <cell r="AG1248">
            <v>0</v>
          </cell>
          <cell r="AI1248">
            <v>2.0500000000000003</v>
          </cell>
          <cell r="AL1248">
            <v>0</v>
          </cell>
          <cell r="AM1248" t="str">
            <v>10%-90%</v>
          </cell>
          <cell r="AN1248">
            <v>0</v>
          </cell>
          <cell r="AO1248">
            <v>0</v>
          </cell>
        </row>
        <row r="1249">
          <cell r="D1249" t="str">
            <v>FAE-23-00092</v>
          </cell>
          <cell r="E1249" t="str">
            <v>092</v>
          </cell>
          <cell r="F1249">
            <v>45044</v>
          </cell>
          <cell r="G1249">
            <v>2023</v>
          </cell>
          <cell r="H1249" t="str">
            <v>CE2137</v>
          </cell>
          <cell r="I1249" t="str">
            <v>TUNISIAN AFRICAN BUSINESS</v>
          </cell>
          <cell r="J1249" t="str">
            <v>TND</v>
          </cell>
          <cell r="K1249">
            <v>4657.5</v>
          </cell>
          <cell r="L1249">
            <v>1</v>
          </cell>
          <cell r="M1249">
            <v>4657.5</v>
          </cell>
          <cell r="N1249" t="str">
            <v>OUI</v>
          </cell>
          <cell r="O1249" t="str">
            <v>Gabon</v>
          </cell>
          <cell r="P1249">
            <v>45045</v>
          </cell>
          <cell r="Q1249">
            <v>0</v>
          </cell>
          <cell r="R1249">
            <v>0</v>
          </cell>
          <cell r="S1249">
            <v>0</v>
          </cell>
          <cell r="T1249">
            <v>675</v>
          </cell>
          <cell r="U1249">
            <v>675</v>
          </cell>
          <cell r="W1249">
            <v>0</v>
          </cell>
          <cell r="X1249">
            <v>0</v>
          </cell>
          <cell r="Y1249">
            <v>0</v>
          </cell>
          <cell r="Z1249">
            <v>4657.5</v>
          </cell>
          <cell r="AD1249">
            <v>6.9</v>
          </cell>
          <cell r="AE1249">
            <v>0</v>
          </cell>
          <cell r="AF1249">
            <v>0</v>
          </cell>
          <cell r="AG1249">
            <v>0</v>
          </cell>
          <cell r="AK1249">
            <v>6.9</v>
          </cell>
          <cell r="AL1249">
            <v>0</v>
          </cell>
          <cell r="AM1249">
            <v>0</v>
          </cell>
          <cell r="AN1249">
            <v>0</v>
          </cell>
          <cell r="AO1249">
            <v>1</v>
          </cell>
        </row>
        <row r="1250">
          <cell r="D1250" t="str">
            <v>FAE-23-00093</v>
          </cell>
          <cell r="E1250" t="str">
            <v>093</v>
          </cell>
          <cell r="F1250">
            <v>45048</v>
          </cell>
          <cell r="G1250">
            <v>2023</v>
          </cell>
          <cell r="H1250" t="str">
            <v>CE2270</v>
          </cell>
          <cell r="I1250" t="str">
            <v>EASY TRADE / GLOBAL GOODS CAPA</v>
          </cell>
          <cell r="J1250" t="str">
            <v>TND</v>
          </cell>
          <cell r="K1250">
            <v>226007.23199999999</v>
          </cell>
          <cell r="L1250">
            <v>1</v>
          </cell>
          <cell r="M1250">
            <v>226007.23199999999</v>
          </cell>
          <cell r="N1250" t="str">
            <v>OUI</v>
          </cell>
          <cell r="O1250" t="str">
            <v>Libye</v>
          </cell>
          <cell r="P1250">
            <v>45051</v>
          </cell>
          <cell r="Q1250">
            <v>100003</v>
          </cell>
          <cell r="R1250">
            <v>0</v>
          </cell>
          <cell r="S1250">
            <v>0</v>
          </cell>
          <cell r="T1250">
            <v>0</v>
          </cell>
          <cell r="U1250">
            <v>100003</v>
          </cell>
          <cell r="W1250">
            <v>226007.23199999999</v>
          </cell>
          <cell r="X1250">
            <v>0</v>
          </cell>
          <cell r="Y1250">
            <v>0</v>
          </cell>
          <cell r="Z1250">
            <v>0</v>
          </cell>
          <cell r="AA1250">
            <v>2.2600045198644039</v>
          </cell>
          <cell r="AE1250">
            <v>0</v>
          </cell>
          <cell r="AF1250">
            <v>0</v>
          </cell>
          <cell r="AG1250">
            <v>0</v>
          </cell>
          <cell r="AH1250">
            <v>2.2600045198644039</v>
          </cell>
          <cell r="AL1250" t="str">
            <v>50%-50%</v>
          </cell>
          <cell r="AM1250">
            <v>0</v>
          </cell>
          <cell r="AN1250">
            <v>0</v>
          </cell>
          <cell r="AO1250">
            <v>0</v>
          </cell>
        </row>
        <row r="1251">
          <cell r="D1251" t="str">
            <v>FAE-23-00094</v>
          </cell>
          <cell r="E1251" t="str">
            <v>094</v>
          </cell>
          <cell r="F1251">
            <v>45049</v>
          </cell>
          <cell r="G1251">
            <v>2023</v>
          </cell>
          <cell r="H1251" t="str">
            <v>CE2017</v>
          </cell>
          <cell r="I1251" t="str">
            <v>SAHEL INTERNATIONAL TRADE</v>
          </cell>
          <cell r="J1251" t="str">
            <v>TND</v>
          </cell>
          <cell r="K1251">
            <v>47424</v>
          </cell>
          <cell r="L1251">
            <v>1</v>
          </cell>
          <cell r="M1251">
            <v>47424</v>
          </cell>
          <cell r="N1251" t="str">
            <v>OUI</v>
          </cell>
          <cell r="O1251" t="str">
            <v>Burkina Faso</v>
          </cell>
          <cell r="P1251">
            <v>45054</v>
          </cell>
          <cell r="Q1251">
            <v>19200</v>
          </cell>
          <cell r="R1251">
            <v>0</v>
          </cell>
          <cell r="S1251">
            <v>0</v>
          </cell>
          <cell r="T1251">
            <v>0</v>
          </cell>
          <cell r="U1251">
            <v>19200</v>
          </cell>
          <cell r="W1251">
            <v>47424</v>
          </cell>
          <cell r="X1251">
            <v>0</v>
          </cell>
          <cell r="Y1251">
            <v>0</v>
          </cell>
          <cell r="Z1251">
            <v>0</v>
          </cell>
          <cell r="AA1251">
            <v>2.4700000000000002</v>
          </cell>
          <cell r="AE1251">
            <v>0</v>
          </cell>
          <cell r="AF1251">
            <v>0</v>
          </cell>
          <cell r="AG1251">
            <v>0</v>
          </cell>
          <cell r="AH1251">
            <v>2.4700000000000002</v>
          </cell>
          <cell r="AL1251" t="str">
            <v>50%-50%</v>
          </cell>
          <cell r="AM1251">
            <v>0</v>
          </cell>
          <cell r="AN1251">
            <v>0</v>
          </cell>
          <cell r="AO1251">
            <v>0</v>
          </cell>
        </row>
        <row r="1252">
          <cell r="D1252" t="str">
            <v>FAE-23-00095</v>
          </cell>
          <cell r="E1252" t="str">
            <v>095</v>
          </cell>
          <cell r="F1252">
            <v>45049</v>
          </cell>
          <cell r="G1252">
            <v>2023</v>
          </cell>
          <cell r="H1252" t="str">
            <v>CE2017</v>
          </cell>
          <cell r="I1252" t="str">
            <v>SAHEL INTERNATIONAL TRADE</v>
          </cell>
          <cell r="J1252" t="str">
            <v>TND</v>
          </cell>
          <cell r="K1252">
            <v>61815.6</v>
          </cell>
          <cell r="L1252">
            <v>1</v>
          </cell>
          <cell r="M1252">
            <v>61815.6</v>
          </cell>
          <cell r="N1252" t="str">
            <v>OUI</v>
          </cell>
          <cell r="O1252" t="str">
            <v>Togo</v>
          </cell>
          <cell r="P1252">
            <v>45054</v>
          </cell>
          <cell r="Q1252">
            <v>0</v>
          </cell>
          <cell r="R1252">
            <v>0</v>
          </cell>
          <cell r="S1252">
            <v>27720</v>
          </cell>
          <cell r="T1252">
            <v>0</v>
          </cell>
          <cell r="U1252">
            <v>27720</v>
          </cell>
          <cell r="W1252">
            <v>0</v>
          </cell>
          <cell r="X1252">
            <v>0</v>
          </cell>
          <cell r="Y1252">
            <v>61815.6</v>
          </cell>
          <cell r="Z1252">
            <v>0</v>
          </cell>
          <cell r="AC1252">
            <v>2.23</v>
          </cell>
          <cell r="AE1252">
            <v>0</v>
          </cell>
          <cell r="AF1252">
            <v>0</v>
          </cell>
          <cell r="AG1252">
            <v>0</v>
          </cell>
          <cell r="AJ1252">
            <v>2.23</v>
          </cell>
          <cell r="AL1252">
            <v>0</v>
          </cell>
          <cell r="AM1252">
            <v>0</v>
          </cell>
          <cell r="AN1252" t="str">
            <v>30%-70%</v>
          </cell>
          <cell r="AO1252">
            <v>0</v>
          </cell>
        </row>
        <row r="1253">
          <cell r="D1253" t="str">
            <v>FAE-23-00096</v>
          </cell>
          <cell r="E1253" t="str">
            <v>096</v>
          </cell>
          <cell r="F1253">
            <v>45051</v>
          </cell>
          <cell r="G1253">
            <v>2023</v>
          </cell>
          <cell r="H1253" t="str">
            <v>CE2017</v>
          </cell>
          <cell r="I1253" t="str">
            <v>SAHEL INTERNATIONAL TRADE</v>
          </cell>
          <cell r="J1253" t="str">
            <v>TND</v>
          </cell>
          <cell r="K1253">
            <v>131382</v>
          </cell>
          <cell r="L1253">
            <v>1</v>
          </cell>
          <cell r="M1253">
            <v>131382</v>
          </cell>
          <cell r="N1253" t="str">
            <v>OUI</v>
          </cell>
          <cell r="O1253" t="str">
            <v>Burkina Faso</v>
          </cell>
          <cell r="P1253">
            <v>45064</v>
          </cell>
          <cell r="Q1253">
            <v>15600</v>
          </cell>
          <cell r="R1253">
            <v>38100</v>
          </cell>
          <cell r="S1253">
            <v>2100</v>
          </cell>
          <cell r="T1253">
            <v>0</v>
          </cell>
          <cell r="U1253">
            <v>55800</v>
          </cell>
          <cell r="W1253">
            <v>38688</v>
          </cell>
          <cell r="X1253">
            <v>88011</v>
          </cell>
          <cell r="Y1253">
            <v>4683</v>
          </cell>
          <cell r="Z1253">
            <v>0</v>
          </cell>
          <cell r="AA1253">
            <v>2.48</v>
          </cell>
          <cell r="AB1253">
            <v>2.31</v>
          </cell>
          <cell r="AC1253">
            <v>2.23</v>
          </cell>
          <cell r="AE1253">
            <v>0</v>
          </cell>
          <cell r="AF1253">
            <v>0</v>
          </cell>
          <cell r="AG1253">
            <v>0</v>
          </cell>
          <cell r="AH1253">
            <v>2.48</v>
          </cell>
          <cell r="AI1253">
            <v>2.31</v>
          </cell>
          <cell r="AJ1253">
            <v>2.23</v>
          </cell>
          <cell r="AL1253" t="str">
            <v>50%-50%</v>
          </cell>
          <cell r="AM1253" t="str">
            <v>30%-70%</v>
          </cell>
          <cell r="AN1253" t="str">
            <v>30%-70%</v>
          </cell>
          <cell r="AO1253">
            <v>0</v>
          </cell>
        </row>
        <row r="1254">
          <cell r="D1254" t="str">
            <v>FAE-23-00097</v>
          </cell>
          <cell r="E1254" t="str">
            <v>097</v>
          </cell>
          <cell r="F1254">
            <v>45055</v>
          </cell>
          <cell r="G1254">
            <v>2023</v>
          </cell>
          <cell r="H1254" t="str">
            <v>CE2208</v>
          </cell>
          <cell r="I1254" t="str">
            <v>STE MIDCOM INTERNATIONAL</v>
          </cell>
          <cell r="J1254" t="str">
            <v>TND</v>
          </cell>
          <cell r="K1254">
            <v>209100</v>
          </cell>
          <cell r="L1254">
            <v>1</v>
          </cell>
          <cell r="M1254">
            <v>209100</v>
          </cell>
          <cell r="N1254" t="str">
            <v>OUI</v>
          </cell>
          <cell r="O1254" t="str">
            <v>Russie</v>
          </cell>
          <cell r="P1254">
            <v>45072</v>
          </cell>
          <cell r="Q1254">
            <v>0</v>
          </cell>
          <cell r="R1254">
            <v>82000</v>
          </cell>
          <cell r="S1254">
            <v>0</v>
          </cell>
          <cell r="T1254">
            <v>0</v>
          </cell>
          <cell r="U1254">
            <v>82000</v>
          </cell>
          <cell r="W1254">
            <v>0</v>
          </cell>
          <cell r="X1254">
            <v>209100</v>
          </cell>
          <cell r="Y1254">
            <v>0</v>
          </cell>
          <cell r="Z1254">
            <v>0</v>
          </cell>
          <cell r="AB1254">
            <v>2.5499999999999998</v>
          </cell>
          <cell r="AE1254">
            <v>0</v>
          </cell>
          <cell r="AF1254">
            <v>0</v>
          </cell>
          <cell r="AG1254">
            <v>0</v>
          </cell>
          <cell r="AI1254">
            <v>2.5499999999999998</v>
          </cell>
          <cell r="AL1254">
            <v>0</v>
          </cell>
          <cell r="AM1254">
            <v>1</v>
          </cell>
          <cell r="AN1254">
            <v>0</v>
          </cell>
          <cell r="AO1254">
            <v>0</v>
          </cell>
        </row>
        <row r="1255">
          <cell r="D1255" t="str">
            <v>FAE-23-00098</v>
          </cell>
          <cell r="E1255" t="str">
            <v>098</v>
          </cell>
          <cell r="F1255">
            <v>45055</v>
          </cell>
          <cell r="G1255">
            <v>2023</v>
          </cell>
          <cell r="H1255" t="str">
            <v>CE2017</v>
          </cell>
          <cell r="I1255" t="str">
            <v>SAHEL INTERNATIONAL TRADE</v>
          </cell>
          <cell r="J1255" t="str">
            <v>TND</v>
          </cell>
          <cell r="K1255">
            <v>131382</v>
          </cell>
          <cell r="L1255">
            <v>1</v>
          </cell>
          <cell r="M1255">
            <v>131382</v>
          </cell>
          <cell r="N1255" t="str">
            <v>OUI</v>
          </cell>
          <cell r="O1255" t="str">
            <v>Burkina Faso</v>
          </cell>
          <cell r="P1255">
            <v>45064</v>
          </cell>
          <cell r="Q1255">
            <v>15600</v>
          </cell>
          <cell r="R1255">
            <v>38100</v>
          </cell>
          <cell r="S1255">
            <v>2100</v>
          </cell>
          <cell r="T1255">
            <v>0</v>
          </cell>
          <cell r="U1255">
            <v>55800</v>
          </cell>
          <cell r="W1255">
            <v>38688</v>
          </cell>
          <cell r="X1255">
            <v>87900.12</v>
          </cell>
          <cell r="Y1255">
            <v>4793.88</v>
          </cell>
          <cell r="Z1255">
            <v>0</v>
          </cell>
          <cell r="AA1255">
            <v>2.48</v>
          </cell>
          <cell r="AB1255">
            <v>2.3070897637795276</v>
          </cell>
          <cell r="AC1255">
            <v>2.2827999999999999</v>
          </cell>
          <cell r="AE1255">
            <v>0</v>
          </cell>
          <cell r="AF1255">
            <v>0</v>
          </cell>
          <cell r="AG1255">
            <v>0</v>
          </cell>
          <cell r="AH1255">
            <v>2.48</v>
          </cell>
          <cell r="AI1255">
            <v>2.3070897637795276</v>
          </cell>
          <cell r="AJ1255">
            <v>2.2827999999999999</v>
          </cell>
          <cell r="AL1255" t="str">
            <v>50%-50%</v>
          </cell>
          <cell r="AM1255" t="str">
            <v>30%-70%</v>
          </cell>
          <cell r="AN1255" t="str">
            <v>30%-70%</v>
          </cell>
          <cell r="AO1255">
            <v>0</v>
          </cell>
        </row>
        <row r="1256">
          <cell r="D1256" t="str">
            <v>FAE-23-00099</v>
          </cell>
          <cell r="E1256" t="str">
            <v>099</v>
          </cell>
          <cell r="F1256">
            <v>45055</v>
          </cell>
          <cell r="G1256">
            <v>2023</v>
          </cell>
          <cell r="H1256" t="str">
            <v>CE2154</v>
          </cell>
          <cell r="I1256" t="str">
            <v>SODIFRAM SAS</v>
          </cell>
          <cell r="J1256" t="str">
            <v>EUR</v>
          </cell>
          <cell r="K1256">
            <v>94274.832456000004</v>
          </cell>
          <cell r="L1256">
            <v>3.3421500000000002</v>
          </cell>
          <cell r="M1256">
            <v>28207.84</v>
          </cell>
          <cell r="N1256" t="str">
            <v>OUI</v>
          </cell>
          <cell r="O1256" t="str">
            <v>Mayotte</v>
          </cell>
          <cell r="P1256">
            <v>45062</v>
          </cell>
          <cell r="Q1256">
            <v>0</v>
          </cell>
          <cell r="R1256">
            <v>17532</v>
          </cell>
          <cell r="S1256">
            <v>10500</v>
          </cell>
          <cell r="T1256">
            <v>0</v>
          </cell>
          <cell r="U1256">
            <v>28032</v>
          </cell>
          <cell r="W1256">
            <v>0</v>
          </cell>
          <cell r="X1256">
            <v>59338.377065589033</v>
          </cell>
          <cell r="Y1256">
            <v>34936.455390410963</v>
          </cell>
          <cell r="Z1256">
            <v>0</v>
          </cell>
          <cell r="AB1256">
            <v>3.3845754657534242</v>
          </cell>
          <cell r="AC1256">
            <v>3.3272814657534249</v>
          </cell>
          <cell r="AE1256">
            <v>3421.8449999999998</v>
          </cell>
          <cell r="AF1256">
            <v>13279.955</v>
          </cell>
          <cell r="AG1256">
            <v>0.47374268692922372</v>
          </cell>
          <cell r="AI1256">
            <v>2.9108327788242003</v>
          </cell>
          <cell r="AJ1256">
            <v>2.853538778824201</v>
          </cell>
          <cell r="AL1256">
            <v>0</v>
          </cell>
          <cell r="AM1256">
            <v>1</v>
          </cell>
          <cell r="AN1256">
            <v>1</v>
          </cell>
          <cell r="AO1256">
            <v>0</v>
          </cell>
        </row>
        <row r="1257">
          <cell r="D1257" t="str">
            <v>FAE-23-00100</v>
          </cell>
          <cell r="E1257" t="str">
            <v>100</v>
          </cell>
          <cell r="F1257">
            <v>45055</v>
          </cell>
          <cell r="G1257">
            <v>2023</v>
          </cell>
          <cell r="H1257" t="str">
            <v>CE2154</v>
          </cell>
          <cell r="I1257" t="str">
            <v>SODIFRAM SAS</v>
          </cell>
          <cell r="J1257" t="str">
            <v>EUR</v>
          </cell>
          <cell r="K1257">
            <v>94100.372226000007</v>
          </cell>
          <cell r="L1257">
            <v>3.3421500000000002</v>
          </cell>
          <cell r="M1257">
            <v>28155.64</v>
          </cell>
          <cell r="N1257" t="str">
            <v>OUI</v>
          </cell>
          <cell r="O1257" t="str">
            <v>Mayotte</v>
          </cell>
          <cell r="P1257">
            <v>45062</v>
          </cell>
          <cell r="Q1257">
            <v>0</v>
          </cell>
          <cell r="R1257">
            <v>17472</v>
          </cell>
          <cell r="S1257">
            <v>10500</v>
          </cell>
          <cell r="T1257">
            <v>0</v>
          </cell>
          <cell r="U1257">
            <v>27972</v>
          </cell>
          <cell r="W1257">
            <v>0</v>
          </cell>
          <cell r="X1257">
            <v>59153.175732756747</v>
          </cell>
          <cell r="Y1257">
            <v>34947.196493243246</v>
          </cell>
          <cell r="Z1257">
            <v>0</v>
          </cell>
          <cell r="AB1257">
            <v>3.3855984279279272</v>
          </cell>
          <cell r="AC1257">
            <v>3.3283044279279284</v>
          </cell>
          <cell r="AE1257">
            <v>3421.8449999999998</v>
          </cell>
          <cell r="AF1257">
            <v>13279.955</v>
          </cell>
          <cell r="AG1257">
            <v>0.47475886600886602</v>
          </cell>
          <cell r="AI1257">
            <v>2.9108395619190612</v>
          </cell>
          <cell r="AJ1257">
            <v>2.8535455619190624</v>
          </cell>
          <cell r="AL1257">
            <v>0</v>
          </cell>
          <cell r="AM1257">
            <v>1</v>
          </cell>
          <cell r="AN1257">
            <v>1</v>
          </cell>
          <cell r="AO1257">
            <v>0</v>
          </cell>
        </row>
        <row r="1258">
          <cell r="D1258" t="str">
            <v>FAE-23-00101</v>
          </cell>
          <cell r="E1258" t="str">
            <v>101</v>
          </cell>
          <cell r="F1258">
            <v>45055</v>
          </cell>
          <cell r="G1258">
            <v>2023</v>
          </cell>
          <cell r="H1258" t="str">
            <v>CE2154</v>
          </cell>
          <cell r="I1258" t="str">
            <v>SODIFRAM SAS</v>
          </cell>
          <cell r="J1258" t="str">
            <v>EUR</v>
          </cell>
          <cell r="K1258">
            <v>94135.264272000015</v>
          </cell>
          <cell r="L1258">
            <v>3.3421500000000002</v>
          </cell>
          <cell r="M1258">
            <v>28166.080000000002</v>
          </cell>
          <cell r="N1258" t="str">
            <v>OUI</v>
          </cell>
          <cell r="O1258" t="str">
            <v>Mayotte</v>
          </cell>
          <cell r="P1258">
            <v>45062</v>
          </cell>
          <cell r="Q1258">
            <v>0</v>
          </cell>
          <cell r="R1258">
            <v>17484</v>
          </cell>
          <cell r="S1258">
            <v>10500</v>
          </cell>
          <cell r="T1258">
            <v>0</v>
          </cell>
          <cell r="U1258">
            <v>27984</v>
          </cell>
          <cell r="W1258">
            <v>0</v>
          </cell>
          <cell r="X1258">
            <v>59190.219684092619</v>
          </cell>
          <cell r="Y1258">
            <v>34945.044587907381</v>
          </cell>
          <cell r="Z1258">
            <v>0</v>
          </cell>
          <cell r="AB1258">
            <v>3.385393484562607</v>
          </cell>
          <cell r="AC1258">
            <v>3.3280994845626077</v>
          </cell>
          <cell r="AE1258">
            <v>3421.8449999999998</v>
          </cell>
          <cell r="AF1258">
            <v>13285.955</v>
          </cell>
          <cell r="AG1258">
            <v>0.47476968982275586</v>
          </cell>
          <cell r="AI1258">
            <v>2.910623794739851</v>
          </cell>
          <cell r="AJ1258">
            <v>2.8533297947398517</v>
          </cell>
          <cell r="AL1258">
            <v>0</v>
          </cell>
          <cell r="AM1258">
            <v>1</v>
          </cell>
          <cell r="AN1258">
            <v>1</v>
          </cell>
          <cell r="AO1258">
            <v>0</v>
          </cell>
        </row>
        <row r="1259">
          <cell r="D1259" t="str">
            <v>FAE-23-00102</v>
          </cell>
          <cell r="E1259" t="str">
            <v>102</v>
          </cell>
          <cell r="F1259">
            <v>45065</v>
          </cell>
          <cell r="G1259">
            <v>2023</v>
          </cell>
          <cell r="H1259" t="str">
            <v>CE2256</v>
          </cell>
          <cell r="I1259" t="str">
            <v>PUNIC INTERNATINAL TRADE</v>
          </cell>
          <cell r="J1259" t="str">
            <v>TND</v>
          </cell>
          <cell r="K1259">
            <v>53160</v>
          </cell>
          <cell r="L1259">
            <v>1</v>
          </cell>
          <cell r="M1259">
            <v>53160</v>
          </cell>
          <cell r="N1259" t="str">
            <v>OUI</v>
          </cell>
          <cell r="O1259" t="str">
            <v>Congo</v>
          </cell>
          <cell r="P1259">
            <v>45077</v>
          </cell>
          <cell r="Q1259">
            <v>6000</v>
          </cell>
          <cell r="R1259">
            <v>19200</v>
          </cell>
          <cell r="S1259">
            <v>0</v>
          </cell>
          <cell r="T1259">
            <v>0</v>
          </cell>
          <cell r="U1259">
            <v>25200</v>
          </cell>
          <cell r="W1259">
            <v>13800</v>
          </cell>
          <cell r="X1259">
            <v>39360</v>
          </cell>
          <cell r="Y1259">
            <v>0</v>
          </cell>
          <cell r="Z1259">
            <v>0</v>
          </cell>
          <cell r="AA1259">
            <v>2.2999999999999998</v>
          </cell>
          <cell r="AB1259">
            <v>2.0499999999999998</v>
          </cell>
          <cell r="AE1259">
            <v>0</v>
          </cell>
          <cell r="AF1259">
            <v>0</v>
          </cell>
          <cell r="AG1259">
            <v>0</v>
          </cell>
          <cell r="AH1259">
            <v>2.2999999999999998</v>
          </cell>
          <cell r="AI1259">
            <v>2.0499999999999998</v>
          </cell>
          <cell r="AL1259" t="str">
            <v>50%-50%</v>
          </cell>
          <cell r="AM1259" t="str">
            <v>20%-80%</v>
          </cell>
          <cell r="AN1259">
            <v>0</v>
          </cell>
          <cell r="AO1259">
            <v>0</v>
          </cell>
        </row>
        <row r="1260">
          <cell r="D1260" t="str">
            <v>FAE-23-00103</v>
          </cell>
          <cell r="E1260" t="str">
            <v>103</v>
          </cell>
          <cell r="F1260">
            <v>45065</v>
          </cell>
          <cell r="G1260">
            <v>2023</v>
          </cell>
          <cell r="H1260" t="str">
            <v>CE2257</v>
          </cell>
          <cell r="I1260" t="str">
            <v>LAMP FALL IMP EXP - LAFFIMEX</v>
          </cell>
          <cell r="J1260" t="str">
            <v>EUR</v>
          </cell>
          <cell r="K1260">
            <v>103733.87199999999</v>
          </cell>
          <cell r="L1260">
            <v>3.3384999999999998</v>
          </cell>
          <cell r="M1260">
            <v>31072</v>
          </cell>
          <cell r="N1260" t="str">
            <v>OUI</v>
          </cell>
          <cell r="O1260" t="str">
            <v>Senegal</v>
          </cell>
          <cell r="P1260">
            <v>45071</v>
          </cell>
          <cell r="Q1260">
            <v>38400</v>
          </cell>
          <cell r="R1260">
            <v>0</v>
          </cell>
          <cell r="S1260">
            <v>0</v>
          </cell>
          <cell r="T1260">
            <v>0</v>
          </cell>
          <cell r="U1260">
            <v>38400</v>
          </cell>
          <cell r="W1260">
            <v>103733.872</v>
          </cell>
          <cell r="X1260">
            <v>0</v>
          </cell>
          <cell r="Y1260">
            <v>0</v>
          </cell>
          <cell r="Z1260">
            <v>0</v>
          </cell>
          <cell r="AA1260">
            <v>2.7014029166666669</v>
          </cell>
          <cell r="AE1260">
            <v>2606.7509999999997</v>
          </cell>
          <cell r="AF1260">
            <v>11800.105</v>
          </cell>
          <cell r="AG1260">
            <v>0.30729440104166666</v>
          </cell>
          <cell r="AH1260">
            <v>2.3941085156250002</v>
          </cell>
          <cell r="AL1260" t="str">
            <v>50%-50%</v>
          </cell>
          <cell r="AM1260">
            <v>0</v>
          </cell>
          <cell r="AN1260">
            <v>0</v>
          </cell>
          <cell r="AO1260">
            <v>0</v>
          </cell>
        </row>
        <row r="1261">
          <cell r="D1261" t="str">
            <v>FAE-23-00104</v>
          </cell>
          <cell r="E1261" t="str">
            <v>104</v>
          </cell>
          <cell r="F1261">
            <v>45066</v>
          </cell>
          <cell r="G1261">
            <v>2023</v>
          </cell>
          <cell r="H1261" t="str">
            <v>CE2079</v>
          </cell>
          <cell r="I1261" t="str">
            <v>BAH MAMADOU SALIOU</v>
          </cell>
          <cell r="J1261" t="str">
            <v>EUR</v>
          </cell>
          <cell r="K1261">
            <v>117755.572</v>
          </cell>
          <cell r="L1261">
            <v>3.3384999999999998</v>
          </cell>
          <cell r="M1261">
            <v>35272</v>
          </cell>
          <cell r="N1261" t="str">
            <v>OUI</v>
          </cell>
          <cell r="O1261" t="str">
            <v xml:space="preserve">Guinée </v>
          </cell>
          <cell r="P1261">
            <v>45077</v>
          </cell>
          <cell r="Q1261">
            <v>0</v>
          </cell>
          <cell r="R1261">
            <v>44400</v>
          </cell>
          <cell r="S1261">
            <v>0</v>
          </cell>
          <cell r="T1261">
            <v>0</v>
          </cell>
          <cell r="U1261">
            <v>44400</v>
          </cell>
          <cell r="W1261">
            <v>0</v>
          </cell>
          <cell r="X1261">
            <v>117755.57199999999</v>
          </cell>
          <cell r="Y1261">
            <v>0</v>
          </cell>
          <cell r="Z1261">
            <v>0</v>
          </cell>
          <cell r="AB1261">
            <v>2.6521525225225222</v>
          </cell>
          <cell r="AE1261">
            <v>4384.8</v>
          </cell>
          <cell r="AF1261">
            <v>17795.48</v>
          </cell>
          <cell r="AG1261">
            <v>0.40079909909909911</v>
          </cell>
          <cell r="AI1261">
            <v>2.2513534234234229</v>
          </cell>
          <cell r="AL1261">
            <v>0</v>
          </cell>
          <cell r="AM1261" t="str">
            <v>20%-80%</v>
          </cell>
          <cell r="AN1261">
            <v>0</v>
          </cell>
          <cell r="AO1261">
            <v>0</v>
          </cell>
        </row>
        <row r="1262">
          <cell r="D1262" t="str">
            <v>FAE-23-00105</v>
          </cell>
          <cell r="E1262" t="str">
            <v>105</v>
          </cell>
          <cell r="F1262">
            <v>45066</v>
          </cell>
          <cell r="G1262">
            <v>2023</v>
          </cell>
          <cell r="H1262" t="str">
            <v>CE2200</v>
          </cell>
          <cell r="I1262" t="str">
            <v>MAMUDOU BAH T/A TEDOUGNAL FARM</v>
          </cell>
          <cell r="J1262" t="str">
            <v>USD</v>
          </cell>
          <cell r="K1262">
            <v>0</v>
          </cell>
          <cell r="M1262">
            <v>105864</v>
          </cell>
          <cell r="N1262" t="str">
            <v>ANNULEE</v>
          </cell>
          <cell r="O1262" t="str">
            <v>Gambie</v>
          </cell>
          <cell r="P1262">
            <v>0</v>
          </cell>
          <cell r="Q1262">
            <v>38400</v>
          </cell>
          <cell r="R1262">
            <v>85200</v>
          </cell>
          <cell r="S1262">
            <v>0</v>
          </cell>
          <cell r="T1262">
            <v>0</v>
          </cell>
          <cell r="U1262">
            <v>123600</v>
          </cell>
          <cell r="W1262" t="e">
            <v>#N/A</v>
          </cell>
          <cell r="X1262" t="e">
            <v>#N/A</v>
          </cell>
          <cell r="Y1262" t="e">
            <v>#N/A</v>
          </cell>
          <cell r="Z1262" t="e">
            <v>#N/A</v>
          </cell>
          <cell r="AA1262" t="e">
            <v>#N/A</v>
          </cell>
          <cell r="AB1262" t="e">
            <v>#N/A</v>
          </cell>
          <cell r="AC1262" t="e">
            <v>#N/A</v>
          </cell>
          <cell r="AD1262" t="e">
            <v>#N/A</v>
          </cell>
          <cell r="AE1262" t="e">
            <v>#N/A</v>
          </cell>
          <cell r="AF1262" t="e">
            <v>#N/A</v>
          </cell>
          <cell r="AG1262" t="e">
            <v>#N/A</v>
          </cell>
          <cell r="AH1262" t="e">
            <v>#N/A</v>
          </cell>
          <cell r="AI1262" t="e">
            <v>#N/A</v>
          </cell>
          <cell r="AJ1262" t="e">
            <v>#N/A</v>
          </cell>
          <cell r="AK1262" t="e">
            <v>#N/A</v>
          </cell>
          <cell r="AL1262" t="str">
            <v>50%-50%</v>
          </cell>
          <cell r="AM1262" t="str">
            <v>20%-80%</v>
          </cell>
          <cell r="AN1262">
            <v>0</v>
          </cell>
          <cell r="AO1262">
            <v>0</v>
          </cell>
        </row>
        <row r="1263">
          <cell r="D1263" t="str">
            <v>FAE-23-00106</v>
          </cell>
          <cell r="E1263" t="str">
            <v>106</v>
          </cell>
          <cell r="F1263">
            <v>45068</v>
          </cell>
          <cell r="G1263">
            <v>2023</v>
          </cell>
          <cell r="H1263" t="str">
            <v>CE2269</v>
          </cell>
          <cell r="I1263" t="str">
            <v>DEBENHAM</v>
          </cell>
          <cell r="J1263" t="str">
            <v>USD</v>
          </cell>
          <cell r="K1263">
            <v>57412.931250000001</v>
          </cell>
          <cell r="L1263">
            <v>3.1055000000000001</v>
          </cell>
          <cell r="M1263">
            <v>18487.5</v>
          </cell>
          <cell r="N1263" t="str">
            <v>OUI</v>
          </cell>
          <cell r="O1263" t="str">
            <v>Kenya</v>
          </cell>
          <cell r="P1263">
            <v>45072</v>
          </cell>
          <cell r="Q1263">
            <v>3600</v>
          </cell>
          <cell r="R1263">
            <v>2500</v>
          </cell>
          <cell r="S1263">
            <v>4000</v>
          </cell>
          <cell r="T1263">
            <v>5000</v>
          </cell>
          <cell r="U1263">
            <v>15100</v>
          </cell>
          <cell r="W1263">
            <v>10407.949569536424</v>
          </cell>
          <cell r="X1263">
            <v>7150.1052566225171</v>
          </cell>
          <cell r="Y1263">
            <v>10260.078410596027</v>
          </cell>
          <cell r="Z1263">
            <v>29594.798013245032</v>
          </cell>
          <cell r="AA1263">
            <v>2.8910971026490064</v>
          </cell>
          <cell r="AB1263">
            <v>2.860042102649007</v>
          </cell>
          <cell r="AC1263">
            <v>2.5650196026490066</v>
          </cell>
          <cell r="AD1263">
            <v>5.9189596026490063</v>
          </cell>
          <cell r="AE1263">
            <v>1524</v>
          </cell>
          <cell r="AF1263">
            <v>6576.6</v>
          </cell>
          <cell r="AG1263">
            <v>0.43553642384105962</v>
          </cell>
          <cell r="AH1263">
            <v>2.4555606788079469</v>
          </cell>
          <cell r="AI1263">
            <v>2.4245056788079475</v>
          </cell>
          <cell r="AJ1263">
            <v>2.1294831788079471</v>
          </cell>
          <cell r="AK1263">
            <v>5.4834231788079464</v>
          </cell>
          <cell r="AL1263" t="str">
            <v>50%-50%</v>
          </cell>
          <cell r="AM1263" t="str">
            <v>30%-70%</v>
          </cell>
          <cell r="AN1263" t="str">
            <v>30%-70%</v>
          </cell>
          <cell r="AO1263">
            <v>1</v>
          </cell>
        </row>
        <row r="1264">
          <cell r="D1264" t="str">
            <v>FAE-23-00107</v>
          </cell>
          <cell r="E1264" t="str">
            <v>107</v>
          </cell>
          <cell r="F1264">
            <v>45068</v>
          </cell>
          <cell r="G1264">
            <v>2023</v>
          </cell>
          <cell r="H1264" t="str">
            <v>CE2269</v>
          </cell>
          <cell r="I1264" t="str">
            <v>DEBENHAM</v>
          </cell>
          <cell r="J1264" t="str">
            <v>USD</v>
          </cell>
          <cell r="K1264">
            <v>113269.60799999999</v>
          </cell>
          <cell r="L1264">
            <v>3.1059999999999999</v>
          </cell>
          <cell r="M1264">
            <v>36468</v>
          </cell>
          <cell r="N1264" t="str">
            <v>OUI</v>
          </cell>
          <cell r="O1264" t="str">
            <v>Kenya</v>
          </cell>
          <cell r="P1264">
            <v>45077</v>
          </cell>
          <cell r="Q1264">
            <v>0</v>
          </cell>
          <cell r="R1264">
            <v>41280</v>
          </cell>
          <cell r="S1264">
            <v>0</v>
          </cell>
          <cell r="T1264">
            <v>0</v>
          </cell>
          <cell r="U1264">
            <v>41280</v>
          </cell>
          <cell r="W1264">
            <v>0</v>
          </cell>
          <cell r="X1264">
            <v>113269.60800000001</v>
          </cell>
          <cell r="Y1264">
            <v>0</v>
          </cell>
          <cell r="Z1264">
            <v>0</v>
          </cell>
          <cell r="AB1264">
            <v>2.7439343023255818</v>
          </cell>
          <cell r="AE1264">
            <v>3992.9399999999996</v>
          </cell>
          <cell r="AF1264">
            <v>16772.3</v>
          </cell>
          <cell r="AG1264">
            <v>0.40630571705426355</v>
          </cell>
          <cell r="AI1264">
            <v>2.3376285852713181</v>
          </cell>
          <cell r="AL1264">
            <v>0</v>
          </cell>
          <cell r="AM1264" t="str">
            <v>30%-70%</v>
          </cell>
          <cell r="AN1264">
            <v>0</v>
          </cell>
          <cell r="AO1264">
            <v>0</v>
          </cell>
        </row>
        <row r="1265">
          <cell r="D1265" t="str">
            <v>FAE-23-00108</v>
          </cell>
          <cell r="E1265" t="str">
            <v>108</v>
          </cell>
          <cell r="F1265">
            <v>45068</v>
          </cell>
          <cell r="G1265">
            <v>2023</v>
          </cell>
          <cell r="H1265" t="str">
            <v>CE2277</v>
          </cell>
          <cell r="I1265" t="str">
            <v>KRUPYANIY - DUBAV</v>
          </cell>
          <cell r="J1265" t="str">
            <v>USD</v>
          </cell>
          <cell r="K1265">
            <v>103436.03423999999</v>
          </cell>
          <cell r="L1265">
            <v>3.0912000000000002</v>
          </cell>
          <cell r="M1265">
            <v>33461.449999999997</v>
          </cell>
          <cell r="N1265" t="str">
            <v>OUI</v>
          </cell>
          <cell r="O1265" t="str">
            <v>Romanie</v>
          </cell>
          <cell r="P1265">
            <v>45076</v>
          </cell>
          <cell r="Q1265">
            <v>41500</v>
          </cell>
          <cell r="R1265">
            <v>0</v>
          </cell>
          <cell r="S1265">
            <v>0</v>
          </cell>
          <cell r="T1265">
            <v>0</v>
          </cell>
          <cell r="U1265">
            <v>41500</v>
          </cell>
          <cell r="W1265">
            <v>103436.03424000001</v>
          </cell>
          <cell r="X1265">
            <v>0</v>
          </cell>
          <cell r="Y1265">
            <v>0</v>
          </cell>
          <cell r="Z1265">
            <v>0</v>
          </cell>
          <cell r="AA1265">
            <v>2.4924345600000004</v>
          </cell>
          <cell r="AE1265">
            <v>1470.4156799999998</v>
          </cell>
          <cell r="AF1265">
            <v>11105.376</v>
          </cell>
          <cell r="AG1265">
            <v>0.267599421686747</v>
          </cell>
          <cell r="AH1265">
            <v>2.2248351383132534</v>
          </cell>
          <cell r="AL1265" t="str">
            <v>50%-50%</v>
          </cell>
          <cell r="AM1265">
            <v>0</v>
          </cell>
          <cell r="AN1265">
            <v>0</v>
          </cell>
          <cell r="AO1265">
            <v>0</v>
          </cell>
        </row>
        <row r="1266">
          <cell r="D1266" t="str">
            <v>FAE-23-00109</v>
          </cell>
          <cell r="E1266" t="str">
            <v>109</v>
          </cell>
          <cell r="F1266">
            <v>45069</v>
          </cell>
          <cell r="G1266">
            <v>2023</v>
          </cell>
          <cell r="H1266" t="str">
            <v>CE2001</v>
          </cell>
          <cell r="I1266" t="str">
            <v>STE DE COMMERCE INTERNATIONAL</v>
          </cell>
          <cell r="J1266" t="str">
            <v>TND</v>
          </cell>
          <cell r="K1266">
            <v>178944</v>
          </cell>
          <cell r="L1266">
            <v>1</v>
          </cell>
          <cell r="M1266">
            <v>178944</v>
          </cell>
          <cell r="N1266" t="str">
            <v>OUI</v>
          </cell>
          <cell r="O1266" t="str">
            <v>Gambie</v>
          </cell>
          <cell r="P1266">
            <v>45083</v>
          </cell>
          <cell r="Q1266">
            <v>76800</v>
          </cell>
          <cell r="R1266">
            <v>0</v>
          </cell>
          <cell r="S1266">
            <v>0</v>
          </cell>
          <cell r="T1266">
            <v>0</v>
          </cell>
          <cell r="U1266">
            <v>76800</v>
          </cell>
          <cell r="W1266">
            <v>178944</v>
          </cell>
          <cell r="X1266">
            <v>0</v>
          </cell>
          <cell r="Y1266">
            <v>0</v>
          </cell>
          <cell r="Z1266">
            <v>0</v>
          </cell>
          <cell r="AA1266">
            <v>2.33</v>
          </cell>
          <cell r="AE1266">
            <v>0</v>
          </cell>
          <cell r="AF1266">
            <v>0</v>
          </cell>
          <cell r="AG1266">
            <v>0</v>
          </cell>
          <cell r="AH1266">
            <v>2.33</v>
          </cell>
          <cell r="AL1266" t="str">
            <v>50%-50%</v>
          </cell>
          <cell r="AM1266">
            <v>0</v>
          </cell>
          <cell r="AN1266">
            <v>0</v>
          </cell>
          <cell r="AO1266">
            <v>0</v>
          </cell>
        </row>
        <row r="1267">
          <cell r="D1267" t="str">
            <v>FAE-23-00110</v>
          </cell>
          <cell r="E1267" t="str">
            <v>110</v>
          </cell>
          <cell r="F1267">
            <v>45069</v>
          </cell>
          <cell r="G1267">
            <v>2023</v>
          </cell>
          <cell r="H1267" t="str">
            <v>CE2001</v>
          </cell>
          <cell r="I1267" t="str">
            <v>STE DE COMMERCE INTERNATIONAL</v>
          </cell>
          <cell r="J1267" t="str">
            <v>TND</v>
          </cell>
          <cell r="K1267">
            <v>334902.21999999997</v>
          </cell>
          <cell r="L1267">
            <v>1</v>
          </cell>
          <cell r="M1267">
            <v>334902.21999999997</v>
          </cell>
          <cell r="N1267" t="str">
            <v>OUI</v>
          </cell>
          <cell r="O1267" t="str">
            <v>Sierra Leone</v>
          </cell>
          <cell r="P1267">
            <v>45076</v>
          </cell>
          <cell r="Q1267">
            <v>133099</v>
          </cell>
          <cell r="R1267">
            <v>13800</v>
          </cell>
          <cell r="S1267">
            <v>0</v>
          </cell>
          <cell r="T1267">
            <v>0</v>
          </cell>
          <cell r="U1267">
            <v>146899</v>
          </cell>
          <cell r="W1267">
            <v>303852.21999999997</v>
          </cell>
          <cell r="X1267">
            <v>31050</v>
          </cell>
          <cell r="Y1267">
            <v>0</v>
          </cell>
          <cell r="Z1267">
            <v>0</v>
          </cell>
          <cell r="AA1267">
            <v>2.2829038535225656</v>
          </cell>
          <cell r="AB1267">
            <v>2.25</v>
          </cell>
          <cell r="AE1267">
            <v>0</v>
          </cell>
          <cell r="AF1267">
            <v>0</v>
          </cell>
          <cell r="AG1267">
            <v>0</v>
          </cell>
          <cell r="AH1267">
            <v>2.2829038535225656</v>
          </cell>
          <cell r="AI1267">
            <v>2.25</v>
          </cell>
          <cell r="AL1267" t="str">
            <v>50%-50%</v>
          </cell>
          <cell r="AM1267" t="str">
            <v>30%-70%</v>
          </cell>
          <cell r="AN1267">
            <v>0</v>
          </cell>
          <cell r="AO1267">
            <v>0</v>
          </cell>
        </row>
        <row r="1268">
          <cell r="D1268" t="str">
            <v>FAE-23-00111</v>
          </cell>
          <cell r="E1268" t="str">
            <v>111</v>
          </cell>
          <cell r="F1268">
            <v>45069</v>
          </cell>
          <cell r="G1268">
            <v>2023</v>
          </cell>
          <cell r="H1268" t="str">
            <v>CE2017</v>
          </cell>
          <cell r="I1268" t="str">
            <v>SAHEL INTERNATIONAL TRADE</v>
          </cell>
          <cell r="J1268" t="str">
            <v>TND</v>
          </cell>
          <cell r="K1268">
            <v>49488</v>
          </cell>
          <cell r="L1268">
            <v>1</v>
          </cell>
          <cell r="M1268">
            <v>49488</v>
          </cell>
          <cell r="N1268" t="str">
            <v>OUI</v>
          </cell>
          <cell r="O1268" t="str">
            <v>Togo</v>
          </cell>
          <cell r="P1268">
            <v>45075</v>
          </cell>
          <cell r="Q1268">
            <v>21600</v>
          </cell>
          <cell r="R1268">
            <v>0</v>
          </cell>
          <cell r="S1268">
            <v>0</v>
          </cell>
          <cell r="T1268">
            <v>0</v>
          </cell>
          <cell r="U1268">
            <v>21600</v>
          </cell>
          <cell r="W1268">
            <v>49488</v>
          </cell>
          <cell r="X1268">
            <v>0</v>
          </cell>
          <cell r="Y1268">
            <v>0</v>
          </cell>
          <cell r="Z1268">
            <v>0</v>
          </cell>
          <cell r="AA1268">
            <v>2.2911111111111113</v>
          </cell>
          <cell r="AE1268">
            <v>0</v>
          </cell>
          <cell r="AF1268">
            <v>0</v>
          </cell>
          <cell r="AG1268">
            <v>0</v>
          </cell>
          <cell r="AH1268">
            <v>2.2911111111111113</v>
          </cell>
          <cell r="AL1268" t="str">
            <v>50%-50%</v>
          </cell>
          <cell r="AM1268">
            <v>0</v>
          </cell>
          <cell r="AN1268">
            <v>0</v>
          </cell>
          <cell r="AO1268">
            <v>0</v>
          </cell>
        </row>
        <row r="1269">
          <cell r="D1269" t="str">
            <v>FAE-23-00112</v>
          </cell>
          <cell r="E1269" t="str">
            <v>112</v>
          </cell>
          <cell r="F1269">
            <v>45069</v>
          </cell>
          <cell r="G1269">
            <v>2023</v>
          </cell>
          <cell r="H1269" t="str">
            <v>CE2017</v>
          </cell>
          <cell r="I1269" t="str">
            <v>SAHEL INTERNATIONAL TRADE</v>
          </cell>
          <cell r="J1269" t="str">
            <v>TND</v>
          </cell>
          <cell r="K1269">
            <v>89472</v>
          </cell>
          <cell r="L1269">
            <v>1</v>
          </cell>
          <cell r="M1269">
            <v>89472</v>
          </cell>
          <cell r="N1269" t="str">
            <v>OUI</v>
          </cell>
          <cell r="O1269" t="str">
            <v>Senegal</v>
          </cell>
          <cell r="P1269">
            <v>45075</v>
          </cell>
          <cell r="Q1269">
            <v>38400</v>
          </cell>
          <cell r="R1269">
            <v>0</v>
          </cell>
          <cell r="S1269">
            <v>0</v>
          </cell>
          <cell r="T1269">
            <v>0</v>
          </cell>
          <cell r="U1269">
            <v>38400</v>
          </cell>
          <cell r="W1269">
            <v>89472</v>
          </cell>
          <cell r="X1269">
            <v>0</v>
          </cell>
          <cell r="Y1269">
            <v>0</v>
          </cell>
          <cell r="Z1269">
            <v>0</v>
          </cell>
          <cell r="AA1269">
            <v>2.33</v>
          </cell>
          <cell r="AE1269">
            <v>0</v>
          </cell>
          <cell r="AF1269">
            <v>0</v>
          </cell>
          <cell r="AG1269">
            <v>0</v>
          </cell>
          <cell r="AH1269">
            <v>2.33</v>
          </cell>
          <cell r="AL1269" t="str">
            <v>50%-50%</v>
          </cell>
          <cell r="AM1269">
            <v>0</v>
          </cell>
          <cell r="AN1269">
            <v>0</v>
          </cell>
          <cell r="AO1269">
            <v>0</v>
          </cell>
        </row>
        <row r="1270">
          <cell r="D1270" t="str">
            <v>FAE-23-00113</v>
          </cell>
          <cell r="E1270" t="str">
            <v>113</v>
          </cell>
          <cell r="F1270">
            <v>45070</v>
          </cell>
          <cell r="G1270">
            <v>2023</v>
          </cell>
          <cell r="H1270" t="str">
            <v>CE2165</v>
          </cell>
          <cell r="I1270" t="str">
            <v>ANGSTREM TRADING</v>
          </cell>
          <cell r="J1270" t="str">
            <v>USD</v>
          </cell>
          <cell r="K1270">
            <v>53802.958299999998</v>
          </cell>
          <cell r="L1270">
            <v>3.0939999999999999</v>
          </cell>
          <cell r="M1270">
            <v>17389.45</v>
          </cell>
          <cell r="N1270" t="str">
            <v>OUI</v>
          </cell>
          <cell r="O1270" t="str">
            <v>Russie</v>
          </cell>
          <cell r="P1270">
            <v>45075</v>
          </cell>
          <cell r="Q1270">
            <v>20150</v>
          </cell>
          <cell r="R1270">
            <v>0</v>
          </cell>
          <cell r="S1270">
            <v>0</v>
          </cell>
          <cell r="T1270">
            <v>0</v>
          </cell>
          <cell r="U1270">
            <v>20150</v>
          </cell>
          <cell r="W1270">
            <v>53802.958299999998</v>
          </cell>
          <cell r="X1270">
            <v>0</v>
          </cell>
          <cell r="Y1270">
            <v>0</v>
          </cell>
          <cell r="Z1270">
            <v>0</v>
          </cell>
          <cell r="AA1270">
            <v>2.6701220000000001</v>
          </cell>
          <cell r="AE1270">
            <v>0</v>
          </cell>
          <cell r="AF1270">
            <v>1988.9649999999999</v>
          </cell>
          <cell r="AG1270">
            <v>9.8707940446650114E-2</v>
          </cell>
          <cell r="AH1270">
            <v>2.5714140595533501</v>
          </cell>
          <cell r="AL1270" t="str">
            <v>50%-50%</v>
          </cell>
          <cell r="AM1270">
            <v>0</v>
          </cell>
          <cell r="AN1270">
            <v>0</v>
          </cell>
          <cell r="AO1270">
            <v>0</v>
          </cell>
        </row>
        <row r="1271">
          <cell r="D1271" t="str">
            <v>FAE-23-00114</v>
          </cell>
          <cell r="E1271" t="str">
            <v>114</v>
          </cell>
          <cell r="F1271">
            <v>45070</v>
          </cell>
          <cell r="G1271">
            <v>2023</v>
          </cell>
          <cell r="H1271" t="str">
            <v>CE2165</v>
          </cell>
          <cell r="I1271" t="str">
            <v>ANGSTREM TRADING</v>
          </cell>
          <cell r="J1271" t="str">
            <v>USD</v>
          </cell>
          <cell r="K1271">
            <v>48566.053899999999</v>
          </cell>
          <cell r="L1271">
            <v>3.0939999999999999</v>
          </cell>
          <cell r="M1271">
            <v>15696.85</v>
          </cell>
          <cell r="N1271" t="str">
            <v>OUI</v>
          </cell>
          <cell r="O1271" t="str">
            <v>Russie</v>
          </cell>
          <cell r="P1271">
            <v>45099</v>
          </cell>
          <cell r="Q1271">
            <v>20150</v>
          </cell>
          <cell r="R1271">
            <v>0</v>
          </cell>
          <cell r="S1271">
            <v>0</v>
          </cell>
          <cell r="T1271">
            <v>0</v>
          </cell>
          <cell r="U1271">
            <v>20150</v>
          </cell>
          <cell r="W1271">
            <v>48566.053899999999</v>
          </cell>
          <cell r="X1271">
            <v>0</v>
          </cell>
          <cell r="Y1271">
            <v>0</v>
          </cell>
          <cell r="Z1271">
            <v>0</v>
          </cell>
          <cell r="AA1271">
            <v>2.4102259999999998</v>
          </cell>
          <cell r="AE1271">
            <v>0</v>
          </cell>
          <cell r="AF1271">
            <v>1838.9649999999999</v>
          </cell>
          <cell r="AG1271">
            <v>9.1263771712158812E-2</v>
          </cell>
          <cell r="AH1271">
            <v>2.318962228287841</v>
          </cell>
          <cell r="AL1271" t="str">
            <v>50%-50%</v>
          </cell>
          <cell r="AM1271">
            <v>0</v>
          </cell>
          <cell r="AN1271">
            <v>0</v>
          </cell>
          <cell r="AO1271">
            <v>0</v>
          </cell>
        </row>
        <row r="1272">
          <cell r="D1272" t="str">
            <v>FAE-23-00115</v>
          </cell>
          <cell r="E1272" t="str">
            <v>115</v>
          </cell>
          <cell r="F1272">
            <v>45070</v>
          </cell>
          <cell r="G1272">
            <v>2023</v>
          </cell>
          <cell r="H1272" t="str">
            <v>CE2247</v>
          </cell>
          <cell r="I1272" t="str">
            <v>MATMATA TRADING</v>
          </cell>
          <cell r="J1272" t="str">
            <v>EUR</v>
          </cell>
          <cell r="K1272">
            <v>98185.544000000009</v>
          </cell>
          <cell r="L1272">
            <v>3.3515000000000001</v>
          </cell>
          <cell r="M1272">
            <v>29296</v>
          </cell>
          <cell r="N1272" t="str">
            <v>OUI</v>
          </cell>
          <cell r="O1272" t="str">
            <v>Mauritanie</v>
          </cell>
          <cell r="P1272">
            <v>45092</v>
          </cell>
          <cell r="Q1272">
            <v>38400</v>
          </cell>
          <cell r="R1272">
            <v>0</v>
          </cell>
          <cell r="S1272">
            <v>0</v>
          </cell>
          <cell r="T1272">
            <v>0</v>
          </cell>
          <cell r="U1272">
            <v>38400</v>
          </cell>
          <cell r="W1272">
            <v>98185.54399999998</v>
          </cell>
          <cell r="X1272">
            <v>0</v>
          </cell>
          <cell r="Y1272">
            <v>0</v>
          </cell>
          <cell r="Z1272">
            <v>0</v>
          </cell>
          <cell r="AA1272">
            <v>2.5569152083333329</v>
          </cell>
          <cell r="AE1272">
            <v>2804.01</v>
          </cell>
          <cell r="AF1272">
            <v>12597.39</v>
          </cell>
          <cell r="AG1272">
            <v>0.32805703124999996</v>
          </cell>
          <cell r="AH1272">
            <v>2.2288581770833327</v>
          </cell>
          <cell r="AL1272" t="str">
            <v>50%-50%</v>
          </cell>
          <cell r="AM1272">
            <v>0</v>
          </cell>
          <cell r="AN1272">
            <v>0</v>
          </cell>
          <cell r="AO1272">
            <v>0</v>
          </cell>
        </row>
        <row r="1273">
          <cell r="D1273" t="str">
            <v>FAE-23-00116</v>
          </cell>
          <cell r="E1273" t="str">
            <v>116</v>
          </cell>
          <cell r="F1273">
            <v>45077</v>
          </cell>
          <cell r="G1273">
            <v>2023</v>
          </cell>
          <cell r="H1273" t="str">
            <v>CE2017</v>
          </cell>
          <cell r="I1273" t="str">
            <v>SAHEL INTERNATIONAL TRADE</v>
          </cell>
          <cell r="J1273" t="str">
            <v>TND</v>
          </cell>
          <cell r="K1273">
            <v>46895</v>
          </cell>
          <cell r="L1273">
            <v>1</v>
          </cell>
          <cell r="M1273">
            <v>46895</v>
          </cell>
          <cell r="N1273" t="str">
            <v>OUI</v>
          </cell>
          <cell r="O1273" t="str">
            <v>Togo</v>
          </cell>
          <cell r="P1273">
            <v>45082</v>
          </cell>
          <cell r="Q1273">
            <v>20750</v>
          </cell>
          <cell r="R1273">
            <v>0</v>
          </cell>
          <cell r="S1273">
            <v>0</v>
          </cell>
          <cell r="T1273">
            <v>0</v>
          </cell>
          <cell r="U1273">
            <v>20750</v>
          </cell>
          <cell r="W1273">
            <v>46895</v>
          </cell>
          <cell r="X1273">
            <v>0</v>
          </cell>
          <cell r="Y1273">
            <v>0</v>
          </cell>
          <cell r="Z1273">
            <v>0</v>
          </cell>
          <cell r="AA1273">
            <v>2.2599999999999998</v>
          </cell>
          <cell r="AE1273">
            <v>0</v>
          </cell>
          <cell r="AF1273">
            <v>0</v>
          </cell>
          <cell r="AG1273">
            <v>0</v>
          </cell>
          <cell r="AH1273">
            <v>2.2599999999999998</v>
          </cell>
          <cell r="AL1273" t="str">
            <v>50%-50%</v>
          </cell>
          <cell r="AM1273">
            <v>0</v>
          </cell>
          <cell r="AN1273">
            <v>0</v>
          </cell>
          <cell r="AO1273">
            <v>0</v>
          </cell>
        </row>
        <row r="1274">
          <cell r="D1274" t="str">
            <v>FAE-23-00117</v>
          </cell>
          <cell r="E1274" t="str">
            <v>117</v>
          </cell>
          <cell r="F1274">
            <v>45077</v>
          </cell>
          <cell r="G1274">
            <v>2023</v>
          </cell>
          <cell r="H1274" t="str">
            <v>CE2017</v>
          </cell>
          <cell r="I1274" t="str">
            <v>SAHEL INTERNATIONAL TRADE</v>
          </cell>
          <cell r="J1274" t="str">
            <v>TND</v>
          </cell>
          <cell r="K1274">
            <v>49579.92</v>
          </cell>
          <cell r="L1274">
            <v>1</v>
          </cell>
          <cell r="M1274">
            <v>49579.92</v>
          </cell>
          <cell r="N1274" t="str">
            <v>OUI</v>
          </cell>
          <cell r="O1274" t="str">
            <v>Tchad</v>
          </cell>
          <cell r="P1274">
            <v>45082</v>
          </cell>
          <cell r="Q1274">
            <v>21600</v>
          </cell>
          <cell r="R1274">
            <v>0</v>
          </cell>
          <cell r="S1274">
            <v>0</v>
          </cell>
          <cell r="T1274">
            <v>0</v>
          </cell>
          <cell r="U1274">
            <v>21600</v>
          </cell>
          <cell r="W1274">
            <v>49579.92</v>
          </cell>
          <cell r="X1274">
            <v>0</v>
          </cell>
          <cell r="Y1274">
            <v>0</v>
          </cell>
          <cell r="Z1274">
            <v>0</v>
          </cell>
          <cell r="AA1274">
            <v>2.2953666666666668</v>
          </cell>
          <cell r="AE1274">
            <v>0</v>
          </cell>
          <cell r="AF1274">
            <v>0</v>
          </cell>
          <cell r="AG1274">
            <v>0</v>
          </cell>
          <cell r="AH1274">
            <v>2.2953666666666668</v>
          </cell>
          <cell r="AL1274" t="str">
            <v>50%-50%</v>
          </cell>
          <cell r="AM1274">
            <v>0</v>
          </cell>
          <cell r="AN1274">
            <v>0</v>
          </cell>
          <cell r="AO1274">
            <v>0</v>
          </cell>
        </row>
        <row r="1275">
          <cell r="D1275" t="str">
            <v>FAE-23-00118</v>
          </cell>
          <cell r="E1275" t="str">
            <v>118</v>
          </cell>
          <cell r="F1275">
            <v>45078</v>
          </cell>
          <cell r="G1275">
            <v>2023</v>
          </cell>
          <cell r="H1275" t="str">
            <v>CE2276</v>
          </cell>
          <cell r="I1275" t="str">
            <v xml:space="preserve">HARVEST </v>
          </cell>
          <cell r="J1275" t="str">
            <v>USD</v>
          </cell>
          <cell r="K1275">
            <v>198858.03750000001</v>
          </cell>
          <cell r="L1275">
            <v>3.1011000000000002</v>
          </cell>
          <cell r="M1275">
            <v>64125</v>
          </cell>
          <cell r="N1275" t="str">
            <v>OUI</v>
          </cell>
          <cell r="O1275" t="str">
            <v>Qatar</v>
          </cell>
          <cell r="P1275">
            <v>45107</v>
          </cell>
          <cell r="Q1275">
            <v>0</v>
          </cell>
          <cell r="R1275">
            <v>48000</v>
          </cell>
          <cell r="S1275">
            <v>19500</v>
          </cell>
          <cell r="T1275">
            <v>0</v>
          </cell>
          <cell r="U1275">
            <v>67500</v>
          </cell>
          <cell r="W1275">
            <v>0</v>
          </cell>
          <cell r="X1275">
            <v>141410.16</v>
          </cell>
          <cell r="Y1275">
            <v>57447.877500000002</v>
          </cell>
          <cell r="Z1275">
            <v>0</v>
          </cell>
          <cell r="AB1275">
            <v>2.9460450000000002</v>
          </cell>
          <cell r="AC1275">
            <v>2.9460450000000002</v>
          </cell>
          <cell r="AE1275">
            <v>0</v>
          </cell>
          <cell r="AF1275">
            <v>3525.1</v>
          </cell>
          <cell r="AG1275">
            <v>5.2223703703703703E-2</v>
          </cell>
          <cell r="AI1275">
            <v>2.8938212962962964</v>
          </cell>
          <cell r="AJ1275">
            <v>2.8938212962962964</v>
          </cell>
          <cell r="AL1275">
            <v>0</v>
          </cell>
          <cell r="AM1275">
            <v>1</v>
          </cell>
          <cell r="AN1275">
            <v>1</v>
          </cell>
          <cell r="AO1275">
            <v>0</v>
          </cell>
        </row>
        <row r="1276">
          <cell r="D1276" t="str">
            <v>FAE-23-00119</v>
          </cell>
          <cell r="E1276" t="str">
            <v>119</v>
          </cell>
          <cell r="F1276">
            <v>45083</v>
          </cell>
          <cell r="G1276">
            <v>2023</v>
          </cell>
          <cell r="H1276" t="str">
            <v>CE2053</v>
          </cell>
          <cell r="I1276" t="str">
            <v>ETS KASSO IMPORT EXPORT</v>
          </cell>
          <cell r="J1276" t="str">
            <v>EUR</v>
          </cell>
          <cell r="K1276">
            <v>206079.72</v>
          </cell>
          <cell r="L1276">
            <v>3.34545</v>
          </cell>
          <cell r="M1276">
            <v>61600</v>
          </cell>
          <cell r="N1276" t="str">
            <v>OUI</v>
          </cell>
          <cell r="O1276" t="str">
            <v>Niger</v>
          </cell>
          <cell r="P1276">
            <v>45091</v>
          </cell>
          <cell r="Q1276">
            <v>0</v>
          </cell>
          <cell r="R1276">
            <v>0</v>
          </cell>
          <cell r="S1276">
            <v>110000</v>
          </cell>
          <cell r="T1276">
            <v>0</v>
          </cell>
          <cell r="U1276">
            <v>110000</v>
          </cell>
          <cell r="W1276">
            <v>0</v>
          </cell>
          <cell r="X1276">
            <v>0</v>
          </cell>
          <cell r="Y1276">
            <v>206079.72</v>
          </cell>
          <cell r="Z1276">
            <v>0</v>
          </cell>
          <cell r="AC1276">
            <v>1.8734520000000001</v>
          </cell>
          <cell r="AE1276">
            <v>5481.3275999999996</v>
          </cell>
          <cell r="AF1276">
            <v>23830.092000000001</v>
          </cell>
          <cell r="AG1276">
            <v>0.2166372</v>
          </cell>
          <cell r="AJ1276">
            <v>1.6568148</v>
          </cell>
          <cell r="AL1276">
            <v>0</v>
          </cell>
          <cell r="AM1276">
            <v>0</v>
          </cell>
          <cell r="AN1276" t="str">
            <v>10%-90%</v>
          </cell>
          <cell r="AO1276">
            <v>0</v>
          </cell>
        </row>
        <row r="1277">
          <cell r="D1277" t="str">
            <v>FAE-23-00120</v>
          </cell>
          <cell r="E1277" t="str">
            <v>120</v>
          </cell>
          <cell r="F1277">
            <v>45083</v>
          </cell>
          <cell r="G1277">
            <v>2023</v>
          </cell>
          <cell r="H1277" t="str">
            <v>CE2053</v>
          </cell>
          <cell r="I1277" t="str">
            <v>ETS KASSO IMPORT EXPORT</v>
          </cell>
          <cell r="J1277" t="str">
            <v>EUR</v>
          </cell>
          <cell r="K1277">
            <v>206147.48</v>
          </cell>
          <cell r="L1277">
            <v>3.3465500000000001</v>
          </cell>
          <cell r="M1277">
            <v>61600</v>
          </cell>
          <cell r="N1277" t="str">
            <v>OUI</v>
          </cell>
          <cell r="O1277" t="str">
            <v>Niger</v>
          </cell>
          <cell r="P1277">
            <v>45092</v>
          </cell>
          <cell r="Q1277">
            <v>0</v>
          </cell>
          <cell r="R1277">
            <v>0</v>
          </cell>
          <cell r="S1277">
            <v>110000</v>
          </cell>
          <cell r="T1277">
            <v>0</v>
          </cell>
          <cell r="U1277">
            <v>110000</v>
          </cell>
          <cell r="W1277">
            <v>0</v>
          </cell>
          <cell r="X1277">
            <v>0</v>
          </cell>
          <cell r="Y1277">
            <v>206147.47999999995</v>
          </cell>
          <cell r="Z1277">
            <v>0</v>
          </cell>
          <cell r="AC1277">
            <v>1.8740679999999996</v>
          </cell>
          <cell r="AE1277">
            <v>5481.3275999999996</v>
          </cell>
          <cell r="AF1277">
            <v>23754.912</v>
          </cell>
          <cell r="AG1277">
            <v>0.21595374545454546</v>
          </cell>
          <cell r="AJ1277">
            <v>1.6581142545454541</v>
          </cell>
          <cell r="AL1277">
            <v>0</v>
          </cell>
          <cell r="AM1277">
            <v>0</v>
          </cell>
          <cell r="AN1277" t="str">
            <v>10%-90%</v>
          </cell>
          <cell r="AO1277">
            <v>0</v>
          </cell>
        </row>
        <row r="1278">
          <cell r="D1278" t="str">
            <v>FAE-23-00121</v>
          </cell>
          <cell r="E1278" t="str">
            <v>121</v>
          </cell>
          <cell r="F1278">
            <v>45083</v>
          </cell>
          <cell r="G1278">
            <v>2023</v>
          </cell>
          <cell r="H1278" t="str">
            <v>CE2053</v>
          </cell>
          <cell r="I1278" t="str">
            <v>ETS KASSO IMPORT EXPORT</v>
          </cell>
          <cell r="J1278" t="str">
            <v>EUR</v>
          </cell>
          <cell r="K1278">
            <v>206147.48</v>
          </cell>
          <cell r="L1278">
            <v>3.3465500000000001</v>
          </cell>
          <cell r="M1278">
            <v>61600</v>
          </cell>
          <cell r="N1278" t="str">
            <v>OUI</v>
          </cell>
          <cell r="O1278" t="str">
            <v>Niger</v>
          </cell>
          <cell r="P1278">
            <v>45093</v>
          </cell>
          <cell r="Q1278">
            <v>0</v>
          </cell>
          <cell r="R1278">
            <v>0</v>
          </cell>
          <cell r="S1278">
            <v>110000</v>
          </cell>
          <cell r="T1278">
            <v>0</v>
          </cell>
          <cell r="U1278">
            <v>110000</v>
          </cell>
          <cell r="W1278">
            <v>0</v>
          </cell>
          <cell r="X1278">
            <v>0</v>
          </cell>
          <cell r="Y1278">
            <v>206147.47999999995</v>
          </cell>
          <cell r="Z1278">
            <v>0</v>
          </cell>
          <cell r="AC1278">
            <v>1.8740679999999996</v>
          </cell>
          <cell r="AE1278">
            <v>5481.3275999999996</v>
          </cell>
          <cell r="AF1278">
            <v>23800.691999999999</v>
          </cell>
          <cell r="AG1278">
            <v>0.21636992727272727</v>
          </cell>
          <cell r="AJ1278">
            <v>1.6576980727272723</v>
          </cell>
          <cell r="AL1278">
            <v>0</v>
          </cell>
          <cell r="AM1278">
            <v>0</v>
          </cell>
          <cell r="AN1278" t="str">
            <v>10%-90%</v>
          </cell>
          <cell r="AO1278">
            <v>0</v>
          </cell>
        </row>
        <row r="1279">
          <cell r="D1279" t="str">
            <v>FAE-23-00122</v>
          </cell>
          <cell r="E1279" t="str">
            <v>122</v>
          </cell>
          <cell r="F1279">
            <v>45083</v>
          </cell>
          <cell r="G1279">
            <v>2023</v>
          </cell>
          <cell r="H1279" t="str">
            <v>CE2275</v>
          </cell>
          <cell r="I1279" t="str">
            <v>SODIC</v>
          </cell>
          <cell r="J1279" t="str">
            <v>EUR</v>
          </cell>
          <cell r="K1279">
            <v>20823.206399999999</v>
          </cell>
          <cell r="L1279">
            <v>3.335</v>
          </cell>
          <cell r="M1279">
            <v>6243.84</v>
          </cell>
          <cell r="N1279" t="str">
            <v>OUI</v>
          </cell>
          <cell r="O1279" t="str">
            <v>France</v>
          </cell>
          <cell r="P1279">
            <v>45086</v>
          </cell>
          <cell r="Q1279">
            <v>0</v>
          </cell>
          <cell r="R1279">
            <v>15696</v>
          </cell>
          <cell r="S1279">
            <v>1200</v>
          </cell>
          <cell r="T1279">
            <v>0</v>
          </cell>
          <cell r="U1279">
            <v>16896</v>
          </cell>
          <cell r="W1279">
            <v>0</v>
          </cell>
          <cell r="X1279">
            <v>19360.657309090908</v>
          </cell>
          <cell r="Y1279">
            <v>1462.5490909090909</v>
          </cell>
          <cell r="Z1279">
            <v>0</v>
          </cell>
          <cell r="AB1279">
            <v>1.2334771476230191</v>
          </cell>
          <cell r="AC1279">
            <v>1.218790909090909</v>
          </cell>
          <cell r="AE1279">
            <v>1245.1949999999999</v>
          </cell>
          <cell r="AF1279">
            <v>9716</v>
          </cell>
          <cell r="AG1279">
            <v>0.57504734848484851</v>
          </cell>
          <cell r="AI1279">
            <v>0.65842979913817057</v>
          </cell>
          <cell r="AJ1279">
            <v>0.64374356060606053</v>
          </cell>
          <cell r="AL1279">
            <v>0</v>
          </cell>
          <cell r="AM1279">
            <v>1</v>
          </cell>
          <cell r="AN1279">
            <v>1</v>
          </cell>
          <cell r="AO1279">
            <v>0</v>
          </cell>
        </row>
        <row r="1280">
          <cell r="D1280" t="str">
            <v>FAE-23-00123</v>
          </cell>
          <cell r="E1280" t="str">
            <v>123</v>
          </cell>
          <cell r="F1280">
            <v>45085</v>
          </cell>
          <cell r="G1280">
            <v>2023</v>
          </cell>
          <cell r="H1280" t="str">
            <v>CE2053</v>
          </cell>
          <cell r="I1280" t="str">
            <v>ETS KASSO IMPORT EXPORT</v>
          </cell>
          <cell r="J1280" t="str">
            <v>EUR</v>
          </cell>
          <cell r="K1280">
            <v>199850.304</v>
          </cell>
          <cell r="L1280">
            <v>3.3576999999999999</v>
          </cell>
          <cell r="M1280">
            <v>59520</v>
          </cell>
          <cell r="N1280" t="str">
            <v>OUI</v>
          </cell>
          <cell r="O1280" t="str">
            <v>Niger</v>
          </cell>
          <cell r="P1280">
            <v>45090</v>
          </cell>
          <cell r="Q1280">
            <v>0</v>
          </cell>
          <cell r="R1280">
            <v>99200</v>
          </cell>
          <cell r="S1280">
            <v>0</v>
          </cell>
          <cell r="T1280">
            <v>0</v>
          </cell>
          <cell r="U1280">
            <v>99200</v>
          </cell>
          <cell r="W1280">
            <v>0</v>
          </cell>
          <cell r="X1280">
            <v>199850.30399999997</v>
          </cell>
          <cell r="Y1280">
            <v>0</v>
          </cell>
          <cell r="Z1280">
            <v>0</v>
          </cell>
          <cell r="AB1280">
            <v>2.0146199999999999</v>
          </cell>
          <cell r="AE1280">
            <v>8347.7855999999992</v>
          </cell>
          <cell r="AF1280">
            <v>33674.951999999997</v>
          </cell>
          <cell r="AG1280">
            <v>0.33946524193548383</v>
          </cell>
          <cell r="AI1280">
            <v>1.6751547580645161</v>
          </cell>
          <cell r="AL1280">
            <v>0</v>
          </cell>
          <cell r="AM1280" t="str">
            <v>10%-90%</v>
          </cell>
          <cell r="AN1280">
            <v>0</v>
          </cell>
          <cell r="AO1280">
            <v>0</v>
          </cell>
        </row>
        <row r="1281">
          <cell r="D1281" t="str">
            <v>FAE-23-00124</v>
          </cell>
          <cell r="E1281" t="str">
            <v>124</v>
          </cell>
          <cell r="F1281">
            <v>45086</v>
          </cell>
          <cell r="G1281">
            <v>2023</v>
          </cell>
          <cell r="H1281" t="str">
            <v>CE2017</v>
          </cell>
          <cell r="I1281" t="str">
            <v>SAHEL INTERNATIONAL TRADE</v>
          </cell>
          <cell r="J1281" t="str">
            <v>TND</v>
          </cell>
          <cell r="K1281">
            <v>42240</v>
          </cell>
          <cell r="L1281">
            <v>1</v>
          </cell>
          <cell r="M1281">
            <v>42240</v>
          </cell>
          <cell r="N1281" t="str">
            <v>OUI</v>
          </cell>
          <cell r="O1281" t="str">
            <v>Gambie</v>
          </cell>
          <cell r="P1281">
            <v>45100</v>
          </cell>
          <cell r="Q1281">
            <v>19200</v>
          </cell>
          <cell r="R1281">
            <v>0</v>
          </cell>
          <cell r="S1281">
            <v>0</v>
          </cell>
          <cell r="T1281">
            <v>0</v>
          </cell>
          <cell r="U1281">
            <v>19200</v>
          </cell>
          <cell r="W1281">
            <v>42240</v>
          </cell>
          <cell r="X1281">
            <v>0</v>
          </cell>
          <cell r="Y1281">
            <v>0</v>
          </cell>
          <cell r="Z1281">
            <v>0</v>
          </cell>
          <cell r="AA1281">
            <v>2.2000000000000002</v>
          </cell>
          <cell r="AE1281">
            <v>0</v>
          </cell>
          <cell r="AF1281">
            <v>0</v>
          </cell>
          <cell r="AG1281">
            <v>0</v>
          </cell>
          <cell r="AH1281">
            <v>2.2000000000000002</v>
          </cell>
          <cell r="AL1281" t="str">
            <v>50%-50%</v>
          </cell>
          <cell r="AM1281">
            <v>0</v>
          </cell>
          <cell r="AN1281">
            <v>0</v>
          </cell>
          <cell r="AO1281">
            <v>0</v>
          </cell>
        </row>
        <row r="1282">
          <cell r="D1282" t="str">
            <v>FAE-23-00125</v>
          </cell>
          <cell r="E1282" t="str">
            <v>125</v>
          </cell>
          <cell r="F1282">
            <v>45087</v>
          </cell>
          <cell r="G1282">
            <v>2023</v>
          </cell>
          <cell r="H1282" t="str">
            <v>CE2017</v>
          </cell>
          <cell r="I1282" t="str">
            <v>SAHEL INTERNATIONAL TRADE</v>
          </cell>
          <cell r="J1282" t="str">
            <v>TND</v>
          </cell>
          <cell r="K1282">
            <v>47317.2</v>
          </cell>
          <cell r="L1282">
            <v>1</v>
          </cell>
          <cell r="M1282">
            <v>47317.2</v>
          </cell>
          <cell r="N1282" t="str">
            <v>OUI</v>
          </cell>
          <cell r="O1282" t="str">
            <v>Sierra Leone</v>
          </cell>
          <cell r="P1282">
            <v>45096</v>
          </cell>
          <cell r="Q1282">
            <v>22008</v>
          </cell>
          <cell r="R1282">
            <v>0</v>
          </cell>
          <cell r="S1282">
            <v>0</v>
          </cell>
          <cell r="T1282">
            <v>0</v>
          </cell>
          <cell r="U1282">
            <v>22008</v>
          </cell>
          <cell r="W1282">
            <v>47317.2</v>
          </cell>
          <cell r="X1282">
            <v>0</v>
          </cell>
          <cell r="Y1282">
            <v>0</v>
          </cell>
          <cell r="Z1282">
            <v>0</v>
          </cell>
          <cell r="AA1282">
            <v>2.15</v>
          </cell>
          <cell r="AE1282">
            <v>0</v>
          </cell>
          <cell r="AF1282">
            <v>0</v>
          </cell>
          <cell r="AG1282">
            <v>0</v>
          </cell>
          <cell r="AH1282">
            <v>2.15</v>
          </cell>
          <cell r="AL1282" t="str">
            <v>50%-50%</v>
          </cell>
          <cell r="AM1282">
            <v>0</v>
          </cell>
          <cell r="AN1282">
            <v>0</v>
          </cell>
          <cell r="AO1282">
            <v>0</v>
          </cell>
        </row>
        <row r="1283">
          <cell r="D1283" t="str">
            <v>FAE-23-00126</v>
          </cell>
          <cell r="E1283" t="str">
            <v>126</v>
          </cell>
          <cell r="F1283">
            <v>45089</v>
          </cell>
          <cell r="G1283">
            <v>2023</v>
          </cell>
          <cell r="H1283" t="str">
            <v>CE2235</v>
          </cell>
          <cell r="I1283" t="str">
            <v>GREEN WORLD FOOD EXPRESS</v>
          </cell>
          <cell r="J1283" t="str">
            <v>USD</v>
          </cell>
          <cell r="K1283">
            <v>179908.641906</v>
          </cell>
          <cell r="L1283">
            <v>3.1011000000000002</v>
          </cell>
          <cell r="M1283">
            <v>58014.46</v>
          </cell>
          <cell r="N1283" t="str">
            <v>OUI</v>
          </cell>
          <cell r="O1283" t="str">
            <v>Canada</v>
          </cell>
          <cell r="P1283">
            <v>45101</v>
          </cell>
          <cell r="Q1283">
            <v>6000</v>
          </cell>
          <cell r="R1283">
            <v>46867</v>
          </cell>
          <cell r="S1283">
            <v>0</v>
          </cell>
          <cell r="T1283">
            <v>0</v>
          </cell>
          <cell r="U1283">
            <v>52867</v>
          </cell>
          <cell r="W1283">
            <v>20828.5730224904</v>
          </cell>
          <cell r="X1283">
            <v>159100.35007750962</v>
          </cell>
          <cell r="Y1283">
            <v>0</v>
          </cell>
          <cell r="Z1283">
            <v>0</v>
          </cell>
          <cell r="AA1283">
            <v>3.4714288370817332</v>
          </cell>
          <cell r="AB1283">
            <v>3.3947201672287455</v>
          </cell>
          <cell r="AE1283">
            <v>6731.7120000000004</v>
          </cell>
          <cell r="AF1283">
            <v>42099.040000000001</v>
          </cell>
          <cell r="AG1283">
            <v>0.79631982143870472</v>
          </cell>
          <cell r="AH1283">
            <v>2.6751090156430286</v>
          </cell>
          <cell r="AI1283">
            <v>2.5984003457900409</v>
          </cell>
          <cell r="AL1283">
            <v>1</v>
          </cell>
          <cell r="AM1283" t="str">
            <v>70%-30%</v>
          </cell>
          <cell r="AN1283">
            <v>0</v>
          </cell>
          <cell r="AO1283">
            <v>0</v>
          </cell>
        </row>
        <row r="1284">
          <cell r="D1284" t="str">
            <v>FAE-23-00127</v>
          </cell>
          <cell r="E1284" t="str">
            <v>127</v>
          </cell>
          <cell r="F1284">
            <v>45089</v>
          </cell>
          <cell r="G1284">
            <v>2023</v>
          </cell>
          <cell r="H1284" t="str">
            <v>CE2222</v>
          </cell>
          <cell r="I1284" t="str">
            <v>ABOURA FOODS</v>
          </cell>
          <cell r="J1284" t="str">
            <v>USD</v>
          </cell>
          <cell r="K1284">
            <v>56062.70304</v>
          </cell>
          <cell r="L1284">
            <v>3.0833499999999998</v>
          </cell>
          <cell r="M1284">
            <v>18182.400000000001</v>
          </cell>
          <cell r="N1284" t="str">
            <v>OUI</v>
          </cell>
          <cell r="O1284" t="str">
            <v>Jordanie</v>
          </cell>
          <cell r="P1284">
            <v>45099</v>
          </cell>
          <cell r="Q1284">
            <v>7800</v>
          </cell>
          <cell r="R1284">
            <v>7200</v>
          </cell>
          <cell r="S1284">
            <v>3360</v>
          </cell>
          <cell r="T1284">
            <v>0</v>
          </cell>
          <cell r="U1284">
            <v>18360</v>
          </cell>
          <cell r="W1284">
            <v>21946.922552941174</v>
          </cell>
          <cell r="X1284">
            <v>23366.714541176465</v>
          </cell>
          <cell r="Y1284">
            <v>10749.065945882352</v>
          </cell>
          <cell r="Z1284">
            <v>0</v>
          </cell>
          <cell r="AA1284">
            <v>2.813708019607843</v>
          </cell>
          <cell r="AB1284">
            <v>3.2453770196078424</v>
          </cell>
          <cell r="AC1284">
            <v>3.1991267696078429</v>
          </cell>
          <cell r="AE1284">
            <v>1169.73</v>
          </cell>
          <cell r="AF1284">
            <v>8183.45</v>
          </cell>
          <cell r="AG1284">
            <v>0.44572167755991282</v>
          </cell>
          <cell r="AH1284">
            <v>2.3679863420479301</v>
          </cell>
          <cell r="AI1284">
            <v>2.7996553420479295</v>
          </cell>
          <cell r="AJ1284">
            <v>2.75340509204793</v>
          </cell>
          <cell r="AL1284">
            <v>1</v>
          </cell>
          <cell r="AM1284">
            <v>1</v>
          </cell>
          <cell r="AN1284">
            <v>1</v>
          </cell>
          <cell r="AO1284">
            <v>0</v>
          </cell>
        </row>
        <row r="1285">
          <cell r="D1285" t="str">
            <v>FAE-23-00128</v>
          </cell>
          <cell r="E1285" t="str">
            <v>128</v>
          </cell>
          <cell r="F1285">
            <v>45089</v>
          </cell>
          <cell r="G1285">
            <v>2023</v>
          </cell>
          <cell r="H1285" t="str">
            <v>CE2133</v>
          </cell>
          <cell r="I1285" t="str">
            <v>E.A.S.B. NAFA</v>
          </cell>
          <cell r="J1285" t="str">
            <v>USD</v>
          </cell>
          <cell r="K1285">
            <v>123503.16816</v>
          </cell>
          <cell r="L1285">
            <v>3.1011000000000002</v>
          </cell>
          <cell r="M1285">
            <v>39825.599999999999</v>
          </cell>
          <cell r="N1285" t="str">
            <v>OUI</v>
          </cell>
          <cell r="O1285" t="str">
            <v>Gambie</v>
          </cell>
          <cell r="P1285">
            <v>45107</v>
          </cell>
          <cell r="Q1285">
            <v>8160</v>
          </cell>
          <cell r="R1285">
            <v>41280</v>
          </cell>
          <cell r="S1285">
            <v>0</v>
          </cell>
          <cell r="T1285">
            <v>0</v>
          </cell>
          <cell r="U1285">
            <v>49440</v>
          </cell>
          <cell r="W1285">
            <v>22285.576436504856</v>
          </cell>
          <cell r="X1285">
            <v>101217.59172349515</v>
          </cell>
          <cell r="Y1285">
            <v>0</v>
          </cell>
          <cell r="Z1285">
            <v>0</v>
          </cell>
          <cell r="AA1285">
            <v>2.7310755436893208</v>
          </cell>
          <cell r="AB1285">
            <v>2.4519765436893204</v>
          </cell>
          <cell r="AE1285">
            <v>3065.7384000000002</v>
          </cell>
          <cell r="AF1285">
            <v>12984.503000000001</v>
          </cell>
          <cell r="AG1285">
            <v>0.26263153317152105</v>
          </cell>
          <cell r="AH1285">
            <v>2.4684440105177998</v>
          </cell>
          <cell r="AI1285">
            <v>2.1893450105177994</v>
          </cell>
          <cell r="AL1285" t="str">
            <v>50%-50%</v>
          </cell>
          <cell r="AM1285" t="str">
            <v>20%-80%</v>
          </cell>
          <cell r="AN1285">
            <v>0</v>
          </cell>
          <cell r="AO1285">
            <v>0</v>
          </cell>
        </row>
        <row r="1286">
          <cell r="D1286" t="str">
            <v>FAE-23-00129</v>
          </cell>
          <cell r="E1286" t="str">
            <v>129</v>
          </cell>
          <cell r="F1286">
            <v>45089</v>
          </cell>
          <cell r="G1286">
            <v>2023</v>
          </cell>
          <cell r="H1286" t="str">
            <v>CE2053</v>
          </cell>
          <cell r="I1286" t="str">
            <v>ETS KASSO IMPORT EXPORT</v>
          </cell>
          <cell r="J1286" t="str">
            <v>EUR</v>
          </cell>
          <cell r="K1286">
            <v>206834.32</v>
          </cell>
          <cell r="L1286">
            <v>3.3576999999999999</v>
          </cell>
          <cell r="M1286">
            <v>61600</v>
          </cell>
          <cell r="N1286" t="str">
            <v>OUI</v>
          </cell>
          <cell r="O1286" t="str">
            <v>Niger</v>
          </cell>
          <cell r="P1286">
            <v>45097</v>
          </cell>
          <cell r="Q1286">
            <v>0</v>
          </cell>
          <cell r="R1286">
            <v>0</v>
          </cell>
          <cell r="S1286">
            <v>110000</v>
          </cell>
          <cell r="T1286">
            <v>0</v>
          </cell>
          <cell r="U1286">
            <v>110000</v>
          </cell>
          <cell r="W1286">
            <v>0</v>
          </cell>
          <cell r="X1286">
            <v>0</v>
          </cell>
          <cell r="Y1286">
            <v>206834.32</v>
          </cell>
          <cell r="Z1286">
            <v>0</v>
          </cell>
          <cell r="AC1286">
            <v>1.880312</v>
          </cell>
          <cell r="AE1286">
            <v>5490.8964000000005</v>
          </cell>
          <cell r="AF1286">
            <v>24396.974999999999</v>
          </cell>
          <cell r="AG1286">
            <v>0.22179068181818182</v>
          </cell>
          <cell r="AJ1286">
            <v>1.6585213181818181</v>
          </cell>
          <cell r="AL1286">
            <v>0</v>
          </cell>
          <cell r="AM1286">
            <v>0</v>
          </cell>
          <cell r="AN1286" t="str">
            <v>10%-90%</v>
          </cell>
          <cell r="AO1286">
            <v>0</v>
          </cell>
        </row>
        <row r="1287">
          <cell r="D1287" t="str">
            <v>FAE-23-00130</v>
          </cell>
          <cell r="E1287" t="str">
            <v>130</v>
          </cell>
          <cell r="F1287">
            <v>45089</v>
          </cell>
          <cell r="G1287">
            <v>2023</v>
          </cell>
          <cell r="H1287" t="str">
            <v>CE2053</v>
          </cell>
          <cell r="I1287" t="str">
            <v>ETS KASSO IMPORT EXPORT</v>
          </cell>
          <cell r="J1287" t="str">
            <v>EUR</v>
          </cell>
          <cell r="K1287">
            <v>207662.84</v>
          </cell>
          <cell r="L1287">
            <v>3.3711500000000001</v>
          </cell>
          <cell r="M1287">
            <v>61600</v>
          </cell>
          <cell r="N1287" t="str">
            <v>OUI</v>
          </cell>
          <cell r="O1287" t="str">
            <v>Niger</v>
          </cell>
          <cell r="P1287">
            <v>45098</v>
          </cell>
          <cell r="Q1287">
            <v>0</v>
          </cell>
          <cell r="R1287">
            <v>0</v>
          </cell>
          <cell r="S1287">
            <v>110000</v>
          </cell>
          <cell r="T1287">
            <v>0</v>
          </cell>
          <cell r="U1287">
            <v>110000</v>
          </cell>
          <cell r="W1287">
            <v>0</v>
          </cell>
          <cell r="X1287">
            <v>0</v>
          </cell>
          <cell r="Y1287">
            <v>207662.84</v>
          </cell>
          <cell r="Z1287">
            <v>0</v>
          </cell>
          <cell r="AC1287">
            <v>1.8878440000000001</v>
          </cell>
          <cell r="AE1287">
            <v>5490.8964000000005</v>
          </cell>
          <cell r="AF1287">
            <v>24434.315999999999</v>
          </cell>
          <cell r="AG1287">
            <v>0.22213014545454546</v>
          </cell>
          <cell r="AJ1287">
            <v>1.6657138545454546</v>
          </cell>
          <cell r="AL1287">
            <v>0</v>
          </cell>
          <cell r="AM1287">
            <v>0</v>
          </cell>
          <cell r="AN1287" t="str">
            <v>10%-90%</v>
          </cell>
          <cell r="AO1287">
            <v>0</v>
          </cell>
        </row>
        <row r="1288">
          <cell r="D1288" t="str">
            <v>FAE-23-00131</v>
          </cell>
          <cell r="E1288" t="str">
            <v>131</v>
          </cell>
          <cell r="F1288">
            <v>45089</v>
          </cell>
          <cell r="G1288">
            <v>2023</v>
          </cell>
          <cell r="H1288" t="str">
            <v>CE2053</v>
          </cell>
          <cell r="I1288" t="str">
            <v>ETS KASSO IMPORT EXPORT</v>
          </cell>
          <cell r="J1288" t="str">
            <v>EUR</v>
          </cell>
          <cell r="K1288">
            <v>207610.47999999998</v>
          </cell>
          <cell r="L1288">
            <v>3.3702999999999999</v>
          </cell>
          <cell r="M1288">
            <v>61600</v>
          </cell>
          <cell r="N1288" t="str">
            <v>OUI</v>
          </cell>
          <cell r="O1288" t="str">
            <v>Niger</v>
          </cell>
          <cell r="P1288">
            <v>45099</v>
          </cell>
          <cell r="Q1288">
            <v>0</v>
          </cell>
          <cell r="R1288">
            <v>0</v>
          </cell>
          <cell r="S1288">
            <v>110000</v>
          </cell>
          <cell r="T1288">
            <v>0</v>
          </cell>
          <cell r="U1288">
            <v>110000</v>
          </cell>
          <cell r="W1288">
            <v>0</v>
          </cell>
          <cell r="X1288">
            <v>0</v>
          </cell>
          <cell r="Y1288">
            <v>207610.47999999995</v>
          </cell>
          <cell r="Z1288">
            <v>0</v>
          </cell>
          <cell r="AC1288">
            <v>1.8873679999999995</v>
          </cell>
          <cell r="AE1288">
            <v>5490.8964000000005</v>
          </cell>
          <cell r="AF1288">
            <v>24361.536</v>
          </cell>
          <cell r="AG1288">
            <v>0.22146850909090909</v>
          </cell>
          <cell r="AJ1288">
            <v>1.6658994909090903</v>
          </cell>
          <cell r="AL1288">
            <v>0</v>
          </cell>
          <cell r="AM1288">
            <v>0</v>
          </cell>
          <cell r="AN1288" t="str">
            <v>10%-90%</v>
          </cell>
          <cell r="AO1288">
            <v>0</v>
          </cell>
        </row>
        <row r="1289">
          <cell r="D1289" t="str">
            <v>FAE-23-00132</v>
          </cell>
          <cell r="E1289" t="str">
            <v>132</v>
          </cell>
          <cell r="F1289">
            <v>45089</v>
          </cell>
          <cell r="G1289">
            <v>2023</v>
          </cell>
          <cell r="H1289" t="str">
            <v>CE2053</v>
          </cell>
          <cell r="I1289" t="str">
            <v>ETS KASSO IMPORT EXPORT</v>
          </cell>
          <cell r="J1289" t="str">
            <v>EUR</v>
          </cell>
          <cell r="K1289">
            <v>199850.304</v>
          </cell>
          <cell r="L1289">
            <v>3.3576999999999999</v>
          </cell>
          <cell r="M1289">
            <v>59520</v>
          </cell>
          <cell r="N1289" t="str">
            <v>OUI</v>
          </cell>
          <cell r="O1289" t="str">
            <v>Niger</v>
          </cell>
          <cell r="P1289">
            <v>45094</v>
          </cell>
          <cell r="Q1289">
            <v>0</v>
          </cell>
          <cell r="R1289">
            <v>99200</v>
          </cell>
          <cell r="S1289">
            <v>0</v>
          </cell>
          <cell r="T1289">
            <v>0</v>
          </cell>
          <cell r="U1289">
            <v>99200</v>
          </cell>
          <cell r="W1289">
            <v>0</v>
          </cell>
          <cell r="X1289">
            <v>199850.30399999997</v>
          </cell>
          <cell r="Y1289">
            <v>0</v>
          </cell>
          <cell r="Z1289">
            <v>0</v>
          </cell>
          <cell r="AB1289">
            <v>2.0146199999999999</v>
          </cell>
          <cell r="AE1289">
            <v>8362.3583999999992</v>
          </cell>
          <cell r="AF1289">
            <v>34223.008000000002</v>
          </cell>
          <cell r="AG1289">
            <v>0.34499000000000002</v>
          </cell>
          <cell r="AI1289">
            <v>1.6696299999999997</v>
          </cell>
          <cell r="AL1289">
            <v>0</v>
          </cell>
          <cell r="AM1289">
            <v>0</v>
          </cell>
          <cell r="AN1289">
            <v>0</v>
          </cell>
          <cell r="AO1289">
            <v>0</v>
          </cell>
        </row>
        <row r="1290">
          <cell r="D1290" t="str">
            <v>FAE-23-00133</v>
          </cell>
          <cell r="E1290" t="str">
            <v>133</v>
          </cell>
          <cell r="F1290">
            <v>45089</v>
          </cell>
          <cell r="G1290">
            <v>2023</v>
          </cell>
          <cell r="H1290" t="str">
            <v>CE2228</v>
          </cell>
          <cell r="I1290" t="str">
            <v>GOLDEN PEARL</v>
          </cell>
          <cell r="J1290" t="str">
            <v>TND</v>
          </cell>
          <cell r="K1290">
            <v>149967</v>
          </cell>
          <cell r="L1290">
            <v>1</v>
          </cell>
          <cell r="M1290">
            <v>149967</v>
          </cell>
          <cell r="N1290" t="str">
            <v>OUI</v>
          </cell>
          <cell r="O1290" t="str">
            <v>Qatar</v>
          </cell>
          <cell r="P1290">
            <v>45103</v>
          </cell>
          <cell r="Q1290">
            <v>19200</v>
          </cell>
          <cell r="R1290">
            <v>17200</v>
          </cell>
          <cell r="S1290">
            <v>0</v>
          </cell>
          <cell r="T1290">
            <v>7800</v>
          </cell>
          <cell r="U1290">
            <v>44200</v>
          </cell>
          <cell r="W1290">
            <v>51480</v>
          </cell>
          <cell r="X1290">
            <v>37560</v>
          </cell>
          <cell r="Y1290">
            <v>0</v>
          </cell>
          <cell r="Z1290">
            <v>60927</v>
          </cell>
          <cell r="AA1290">
            <v>2.6812499999999999</v>
          </cell>
          <cell r="AB1290">
            <v>2.1837209302325582</v>
          </cell>
          <cell r="AD1290">
            <v>7.8111538461538466</v>
          </cell>
          <cell r="AE1290">
            <v>0</v>
          </cell>
          <cell r="AF1290">
            <v>0</v>
          </cell>
          <cell r="AG1290">
            <v>0</v>
          </cell>
          <cell r="AH1290">
            <v>2.6812499999999999</v>
          </cell>
          <cell r="AI1290">
            <v>2.1837209302325582</v>
          </cell>
          <cell r="AK1290">
            <v>7.8111538461538466</v>
          </cell>
          <cell r="AL1290">
            <v>1</v>
          </cell>
          <cell r="AM1290">
            <v>1</v>
          </cell>
          <cell r="AN1290">
            <v>0</v>
          </cell>
          <cell r="AO1290">
            <v>1</v>
          </cell>
        </row>
        <row r="1291">
          <cell r="D1291" t="str">
            <v>FAE-23-00134</v>
          </cell>
          <cell r="E1291" t="str">
            <v>134</v>
          </cell>
          <cell r="F1291">
            <v>45090</v>
          </cell>
          <cell r="G1291">
            <v>2023</v>
          </cell>
          <cell r="H1291" t="str">
            <v>CE2097</v>
          </cell>
          <cell r="I1291" t="str">
            <v>JP BEEMSTERBOER BV</v>
          </cell>
          <cell r="J1291" t="str">
            <v>USD</v>
          </cell>
          <cell r="K1291">
            <v>169638.43203199998</v>
          </cell>
          <cell r="L1291">
            <v>3.3700999999999999</v>
          </cell>
          <cell r="M1291">
            <v>50336.32</v>
          </cell>
          <cell r="N1291" t="str">
            <v>OUI</v>
          </cell>
          <cell r="O1291" t="str">
            <v>Sierra Leone</v>
          </cell>
          <cell r="P1291">
            <v>45101</v>
          </cell>
          <cell r="Q1291">
            <v>66024</v>
          </cell>
          <cell r="R1291">
            <v>0</v>
          </cell>
          <cell r="S1291">
            <v>0</v>
          </cell>
          <cell r="T1291">
            <v>0</v>
          </cell>
          <cell r="U1291">
            <v>66024</v>
          </cell>
          <cell r="W1291">
            <v>169638.43203200001</v>
          </cell>
          <cell r="X1291">
            <v>0</v>
          </cell>
          <cell r="Y1291">
            <v>0</v>
          </cell>
          <cell r="Z1291">
            <v>0</v>
          </cell>
          <cell r="AA1291">
            <v>2.5693449659517751</v>
          </cell>
          <cell r="AE1291">
            <v>5563.3499999999995</v>
          </cell>
          <cell r="AF1291">
            <v>22958.13</v>
          </cell>
          <cell r="AG1291">
            <v>0.34772400945110871</v>
          </cell>
          <cell r="AH1291">
            <v>2.2216209565006664</v>
          </cell>
          <cell r="AL1291" t="str">
            <v>50%-50%</v>
          </cell>
          <cell r="AM1291">
            <v>0</v>
          </cell>
          <cell r="AN1291">
            <v>0</v>
          </cell>
          <cell r="AO1291">
            <v>0</v>
          </cell>
        </row>
        <row r="1292">
          <cell r="D1292" t="str">
            <v>FAE-23-00135</v>
          </cell>
          <cell r="E1292" t="str">
            <v>135</v>
          </cell>
          <cell r="F1292">
            <v>45090</v>
          </cell>
          <cell r="G1292">
            <v>2023</v>
          </cell>
          <cell r="H1292" t="str">
            <v>CE2275</v>
          </cell>
          <cell r="I1292" t="str">
            <v>SODIC</v>
          </cell>
          <cell r="J1292" t="str">
            <v>EUR</v>
          </cell>
          <cell r="K1292">
            <v>55442.863140000001</v>
          </cell>
          <cell r="L1292">
            <v>3.3700999999999999</v>
          </cell>
          <cell r="M1292">
            <v>16451.400000000001</v>
          </cell>
          <cell r="N1292" t="str">
            <v>OUI</v>
          </cell>
          <cell r="O1292" t="str">
            <v>France</v>
          </cell>
          <cell r="P1292">
            <v>45104</v>
          </cell>
          <cell r="Q1292">
            <v>0</v>
          </cell>
          <cell r="R1292">
            <v>39264</v>
          </cell>
          <cell r="S1292">
            <v>2400</v>
          </cell>
          <cell r="T1292">
            <v>1000</v>
          </cell>
          <cell r="U1292">
            <v>42664</v>
          </cell>
          <cell r="W1292">
            <v>0</v>
          </cell>
          <cell r="X1292">
            <v>48037.04863576674</v>
          </cell>
          <cell r="Y1292">
            <v>2942.1826109881868</v>
          </cell>
          <cell r="Z1292">
            <v>4463.6318932450777</v>
          </cell>
          <cell r="AB1292">
            <v>1.2234374652548579</v>
          </cell>
          <cell r="AC1292">
            <v>1.2259094212450778</v>
          </cell>
          <cell r="AD1292">
            <v>4.4636318932450774</v>
          </cell>
          <cell r="AE1292">
            <v>4383.54</v>
          </cell>
          <cell r="AF1292">
            <v>25803.004000000001</v>
          </cell>
          <cell r="AG1292">
            <v>0.60479570598162391</v>
          </cell>
          <cell r="AI1292">
            <v>0.61864175927323395</v>
          </cell>
          <cell r="AJ1292">
            <v>0.62111371526345394</v>
          </cell>
          <cell r="AK1292">
            <v>3.8588361872634533</v>
          </cell>
          <cell r="AL1292">
            <v>0</v>
          </cell>
          <cell r="AM1292">
            <v>1</v>
          </cell>
          <cell r="AN1292">
            <v>1</v>
          </cell>
          <cell r="AO1292">
            <v>1</v>
          </cell>
        </row>
        <row r="1293">
          <cell r="D1293" t="str">
            <v>FAE-23-00136</v>
          </cell>
          <cell r="E1293" t="str">
            <v>136</v>
          </cell>
          <cell r="F1293">
            <v>45091</v>
          </cell>
          <cell r="G1293">
            <v>2023</v>
          </cell>
          <cell r="H1293" t="str">
            <v>CE2137</v>
          </cell>
          <cell r="I1293" t="str">
            <v>TUNISIAN AFRICAN BUSINESS</v>
          </cell>
          <cell r="J1293" t="str">
            <v>TND</v>
          </cell>
          <cell r="K1293">
            <v>407148</v>
          </cell>
          <cell r="L1293">
            <v>1</v>
          </cell>
          <cell r="M1293">
            <v>407148</v>
          </cell>
          <cell r="N1293" t="str">
            <v>OUI</v>
          </cell>
          <cell r="O1293" t="str">
            <v>Senegal</v>
          </cell>
          <cell r="P1293">
            <v>45097</v>
          </cell>
          <cell r="Q1293">
            <v>0</v>
          </cell>
          <cell r="R1293">
            <v>220080</v>
          </cell>
          <cell r="S1293">
            <v>0</v>
          </cell>
          <cell r="T1293">
            <v>0</v>
          </cell>
          <cell r="U1293">
            <v>220080</v>
          </cell>
          <cell r="W1293">
            <v>0</v>
          </cell>
          <cell r="X1293">
            <v>407148</v>
          </cell>
          <cell r="Y1293">
            <v>0</v>
          </cell>
          <cell r="Z1293">
            <v>0</v>
          </cell>
          <cell r="AB1293">
            <v>1.85</v>
          </cell>
          <cell r="AE1293">
            <v>0</v>
          </cell>
          <cell r="AF1293">
            <v>0</v>
          </cell>
          <cell r="AG1293">
            <v>0</v>
          </cell>
          <cell r="AI1293">
            <v>1.85</v>
          </cell>
          <cell r="AL1293">
            <v>0</v>
          </cell>
          <cell r="AM1293" t="str">
            <v>10%-90%</v>
          </cell>
          <cell r="AN1293">
            <v>0</v>
          </cell>
          <cell r="AO1293">
            <v>0</v>
          </cell>
        </row>
        <row r="1294">
          <cell r="D1294" t="str">
            <v>FAE-23-00137</v>
          </cell>
          <cell r="E1294" t="str">
            <v>137</v>
          </cell>
          <cell r="F1294">
            <v>45091</v>
          </cell>
          <cell r="G1294">
            <v>2023</v>
          </cell>
          <cell r="H1294" t="str">
            <v>CE2137</v>
          </cell>
          <cell r="I1294" t="str">
            <v>TUNISIAN AFRICAN BUSINESS</v>
          </cell>
          <cell r="J1294" t="str">
            <v>TND</v>
          </cell>
          <cell r="K1294">
            <v>213458</v>
          </cell>
          <cell r="L1294">
            <v>1</v>
          </cell>
          <cell r="M1294">
            <v>213458</v>
          </cell>
          <cell r="N1294" t="str">
            <v>OUI</v>
          </cell>
          <cell r="O1294" t="str">
            <v>Gabon</v>
          </cell>
          <cell r="P1294">
            <v>45100</v>
          </cell>
          <cell r="Q1294">
            <v>0</v>
          </cell>
          <cell r="R1294">
            <v>12900</v>
          </cell>
          <cell r="S1294">
            <v>84000</v>
          </cell>
          <cell r="T1294">
            <v>3606</v>
          </cell>
          <cell r="U1294">
            <v>100506</v>
          </cell>
          <cell r="W1294">
            <v>0</v>
          </cell>
          <cell r="X1294">
            <v>27675</v>
          </cell>
          <cell r="Y1294">
            <v>163520</v>
          </cell>
          <cell r="Z1294">
            <v>22263</v>
          </cell>
          <cell r="AB1294">
            <v>2.1453488372093021</v>
          </cell>
          <cell r="AC1294">
            <v>1.9466666666666668</v>
          </cell>
          <cell r="AD1294">
            <v>6.1738768718802</v>
          </cell>
          <cell r="AE1294">
            <v>0</v>
          </cell>
          <cell r="AF1294">
            <v>0</v>
          </cell>
          <cell r="AG1294">
            <v>0</v>
          </cell>
          <cell r="AI1294">
            <v>2.1453488372093021</v>
          </cell>
          <cell r="AJ1294">
            <v>1.9466666666666668</v>
          </cell>
          <cell r="AK1294">
            <v>6.1738768718802</v>
          </cell>
          <cell r="AL1294">
            <v>0</v>
          </cell>
          <cell r="AM1294" t="str">
            <v>20%-80%</v>
          </cell>
          <cell r="AN1294" t="str">
            <v>10%-90%</v>
          </cell>
          <cell r="AO1294">
            <v>1</v>
          </cell>
        </row>
        <row r="1295">
          <cell r="D1295" t="str">
            <v>FAE-23-00138</v>
          </cell>
          <cell r="E1295" t="str">
            <v>138</v>
          </cell>
          <cell r="F1295">
            <v>45092</v>
          </cell>
          <cell r="G1295">
            <v>2023</v>
          </cell>
          <cell r="H1295" t="str">
            <v>CE2025</v>
          </cell>
          <cell r="I1295" t="str">
            <v>SAWABA - GUINEE</v>
          </cell>
          <cell r="J1295" t="str">
            <v>USD</v>
          </cell>
          <cell r="K1295">
            <v>643495.83558000007</v>
          </cell>
          <cell r="L1295">
            <v>3.0783</v>
          </cell>
          <cell r="M1295">
            <v>209042.6</v>
          </cell>
          <cell r="N1295" t="str">
            <v>OUI</v>
          </cell>
          <cell r="O1295" t="str">
            <v xml:space="preserve">Guinée </v>
          </cell>
          <cell r="P1295">
            <v>45103</v>
          </cell>
          <cell r="Q1295">
            <v>18960</v>
          </cell>
          <cell r="R1295">
            <v>242770</v>
          </cell>
          <cell r="S1295">
            <v>16000</v>
          </cell>
          <cell r="T1295">
            <v>0</v>
          </cell>
          <cell r="U1295">
            <v>277730</v>
          </cell>
          <cell r="W1295">
            <v>49228.555813290615</v>
          </cell>
          <cell r="X1295">
            <v>559325.31679853168</v>
          </cell>
          <cell r="Y1295">
            <v>34941.962968177722</v>
          </cell>
          <cell r="Z1295">
            <v>0</v>
          </cell>
          <cell r="AA1295">
            <v>2.596442817156678</v>
          </cell>
          <cell r="AB1295">
            <v>2.3039309502761118</v>
          </cell>
          <cell r="AC1295">
            <v>2.1838726855111075</v>
          </cell>
          <cell r="AE1295">
            <v>17711.43</v>
          </cell>
          <cell r="AF1295">
            <v>75089.100000000006</v>
          </cell>
          <cell r="AG1295">
            <v>0.27036726316926513</v>
          </cell>
          <cell r="AH1295">
            <v>2.3260755539874127</v>
          </cell>
          <cell r="AI1295">
            <v>2.0335636871068465</v>
          </cell>
          <cell r="AJ1295">
            <v>1.9135054223418424</v>
          </cell>
          <cell r="AL1295" t="str">
            <v>50%-50%</v>
          </cell>
          <cell r="AM1295" t="str">
            <v>30%-70%</v>
          </cell>
          <cell r="AN1295" t="str">
            <v>10%-90%</v>
          </cell>
          <cell r="AO1295">
            <v>0</v>
          </cell>
        </row>
        <row r="1296">
          <cell r="D1296" t="str">
            <v>FAE-23-00139</v>
          </cell>
          <cell r="E1296" t="str">
            <v>139</v>
          </cell>
          <cell r="F1296">
            <v>45096</v>
          </cell>
          <cell r="G1296">
            <v>2023</v>
          </cell>
          <cell r="H1296" t="str">
            <v>CE2256</v>
          </cell>
          <cell r="I1296" t="str">
            <v>PUNIC INTERNATINAL TRADE</v>
          </cell>
          <cell r="J1296" t="str">
            <v>TND</v>
          </cell>
          <cell r="K1296">
            <v>57450</v>
          </cell>
          <cell r="L1296">
            <v>1</v>
          </cell>
          <cell r="M1296">
            <v>57450</v>
          </cell>
          <cell r="N1296" t="str">
            <v>OUI</v>
          </cell>
          <cell r="O1296" t="str">
            <v>Congo</v>
          </cell>
          <cell r="P1296">
            <v>45103</v>
          </cell>
          <cell r="Q1296">
            <v>8400</v>
          </cell>
          <cell r="R1296">
            <v>18600</v>
          </cell>
          <cell r="S1296">
            <v>0</v>
          </cell>
          <cell r="T1296">
            <v>0</v>
          </cell>
          <cell r="U1296">
            <v>27000</v>
          </cell>
          <cell r="W1296">
            <v>19320</v>
          </cell>
          <cell r="X1296">
            <v>38130</v>
          </cell>
          <cell r="Y1296">
            <v>0</v>
          </cell>
          <cell r="Z1296">
            <v>0</v>
          </cell>
          <cell r="AA1296">
            <v>2.2999999999999998</v>
          </cell>
          <cell r="AB1296">
            <v>2.0499999999999998</v>
          </cell>
          <cell r="AE1296">
            <v>0</v>
          </cell>
          <cell r="AF1296">
            <v>0</v>
          </cell>
          <cell r="AG1296">
            <v>0</v>
          </cell>
          <cell r="AH1296">
            <v>2.2999999999999998</v>
          </cell>
          <cell r="AI1296">
            <v>2.0499999999999998</v>
          </cell>
          <cell r="AL1296" t="str">
            <v>50%-50%</v>
          </cell>
          <cell r="AM1296" t="str">
            <v>10%-90%</v>
          </cell>
          <cell r="AN1296">
            <v>0</v>
          </cell>
          <cell r="AO1296">
            <v>0</v>
          </cell>
        </row>
        <row r="1297">
          <cell r="D1297" t="str">
            <v>FAE-23-00140</v>
          </cell>
          <cell r="E1297" t="str">
            <v>140</v>
          </cell>
          <cell r="F1297">
            <v>45096</v>
          </cell>
          <cell r="G1297">
            <v>2023</v>
          </cell>
          <cell r="H1297" t="str">
            <v>CE2261</v>
          </cell>
          <cell r="I1297" t="str">
            <v>MARCOM INTERN</v>
          </cell>
          <cell r="J1297" t="str">
            <v>TND</v>
          </cell>
          <cell r="K1297">
            <v>126720</v>
          </cell>
          <cell r="L1297">
            <v>1</v>
          </cell>
          <cell r="M1297">
            <v>126720</v>
          </cell>
          <cell r="N1297" t="str">
            <v>OUI</v>
          </cell>
          <cell r="O1297" t="str">
            <v>Bukina Faso</v>
          </cell>
          <cell r="P1297">
            <v>45110</v>
          </cell>
          <cell r="Q1297">
            <v>57600</v>
          </cell>
          <cell r="R1297">
            <v>0</v>
          </cell>
          <cell r="S1297">
            <v>0</v>
          </cell>
          <cell r="T1297">
            <v>0</v>
          </cell>
          <cell r="U1297">
            <v>57600</v>
          </cell>
          <cell r="W1297">
            <v>126720</v>
          </cell>
          <cell r="X1297">
            <v>0</v>
          </cell>
          <cell r="Y1297">
            <v>0</v>
          </cell>
          <cell r="Z1297">
            <v>0</v>
          </cell>
          <cell r="AA1297">
            <v>2.2000000000000002</v>
          </cell>
          <cell r="AE1297">
            <v>0</v>
          </cell>
          <cell r="AF1297">
            <v>0</v>
          </cell>
          <cell r="AG1297">
            <v>0</v>
          </cell>
          <cell r="AH1297">
            <v>2.2000000000000002</v>
          </cell>
          <cell r="AL1297" t="str">
            <v>50%-50%</v>
          </cell>
          <cell r="AM1297">
            <v>0</v>
          </cell>
          <cell r="AN1297">
            <v>0</v>
          </cell>
          <cell r="AO1297">
            <v>0</v>
          </cell>
        </row>
        <row r="1298">
          <cell r="D1298" t="str">
            <v>FAE-23-00141</v>
          </cell>
          <cell r="E1298" t="str">
            <v>141</v>
          </cell>
          <cell r="F1298">
            <v>45097</v>
          </cell>
          <cell r="G1298">
            <v>2023</v>
          </cell>
          <cell r="H1298" t="str">
            <v>CE2165</v>
          </cell>
          <cell r="I1298" t="str">
            <v>ANGSTREM TRADING</v>
          </cell>
          <cell r="J1298" t="str">
            <v>USD</v>
          </cell>
          <cell r="K1298">
            <v>49703.601999999999</v>
          </cell>
          <cell r="L1298">
            <v>3.0833499999999998</v>
          </cell>
          <cell r="M1298">
            <v>16120</v>
          </cell>
          <cell r="N1298" t="str">
            <v>OUI</v>
          </cell>
          <cell r="O1298" t="str">
            <v>Russie</v>
          </cell>
          <cell r="P1298">
            <v>45099</v>
          </cell>
          <cell r="Q1298">
            <v>20150</v>
          </cell>
          <cell r="R1298">
            <v>0</v>
          </cell>
          <cell r="S1298">
            <v>0</v>
          </cell>
          <cell r="T1298">
            <v>0</v>
          </cell>
          <cell r="U1298">
            <v>20150</v>
          </cell>
          <cell r="W1298">
            <v>49703.601999999992</v>
          </cell>
          <cell r="X1298">
            <v>0</v>
          </cell>
          <cell r="Y1298">
            <v>0</v>
          </cell>
          <cell r="Z1298">
            <v>0</v>
          </cell>
          <cell r="AA1298">
            <v>2.4666799999999998</v>
          </cell>
          <cell r="AE1298">
            <v>0</v>
          </cell>
          <cell r="AF1298">
            <v>1929.645</v>
          </cell>
          <cell r="AG1298">
            <v>9.5764019851116627E-2</v>
          </cell>
          <cell r="AH1298">
            <v>2.3709159801488831</v>
          </cell>
          <cell r="AL1298" t="str">
            <v>50%-50%</v>
          </cell>
          <cell r="AM1298">
            <v>0</v>
          </cell>
          <cell r="AN1298">
            <v>0</v>
          </cell>
          <cell r="AO1298">
            <v>0</v>
          </cell>
        </row>
        <row r="1299">
          <cell r="D1299" t="str">
            <v>FAE-23-00142</v>
          </cell>
          <cell r="E1299" t="str">
            <v>142</v>
          </cell>
          <cell r="F1299">
            <v>45098</v>
          </cell>
          <cell r="G1299">
            <v>2023</v>
          </cell>
          <cell r="H1299" t="str">
            <v>CE2133</v>
          </cell>
          <cell r="I1299" t="str">
            <v>E.A.S.B. NAFA</v>
          </cell>
          <cell r="J1299" t="str">
            <v>USD</v>
          </cell>
          <cell r="K1299">
            <v>142578.65448000003</v>
          </cell>
          <cell r="L1299">
            <v>3.1011000000000002</v>
          </cell>
          <cell r="M1299">
            <v>45976.800000000003</v>
          </cell>
          <cell r="N1299" t="str">
            <v>OUI</v>
          </cell>
          <cell r="O1299" t="str">
            <v>Gambie</v>
          </cell>
          <cell r="P1299">
            <v>45107</v>
          </cell>
          <cell r="Q1299">
            <v>18960</v>
          </cell>
          <cell r="R1299">
            <v>35520</v>
          </cell>
          <cell r="S1299">
            <v>0</v>
          </cell>
          <cell r="T1299">
            <v>0</v>
          </cell>
          <cell r="U1299">
            <v>54480</v>
          </cell>
          <cell r="W1299">
            <v>53069.990422202653</v>
          </cell>
          <cell r="X1299">
            <v>89508.664057797359</v>
          </cell>
          <cell r="Y1299">
            <v>0</v>
          </cell>
          <cell r="Z1299">
            <v>0</v>
          </cell>
          <cell r="AA1299">
            <v>2.7990501277533046</v>
          </cell>
          <cell r="AB1299">
            <v>2.5199511277533042</v>
          </cell>
          <cell r="AE1299">
            <v>3141.4823999999999</v>
          </cell>
          <cell r="AF1299">
            <v>13222.298000000001</v>
          </cell>
          <cell r="AG1299">
            <v>0.24270003671071955</v>
          </cell>
          <cell r="AH1299">
            <v>2.5563500910425851</v>
          </cell>
          <cell r="AI1299">
            <v>2.2772510910425847</v>
          </cell>
          <cell r="AL1299" t="str">
            <v>50%-50%</v>
          </cell>
          <cell r="AM1299" t="str">
            <v>30%-70%</v>
          </cell>
          <cell r="AN1299">
            <v>0</v>
          </cell>
          <cell r="AO1299">
            <v>0</v>
          </cell>
        </row>
        <row r="1300">
          <cell r="D1300" t="str">
            <v>FAE-23-00143</v>
          </cell>
          <cell r="E1300" t="str">
            <v>143</v>
          </cell>
          <cell r="F1300">
            <v>45098</v>
          </cell>
          <cell r="G1300">
            <v>2023</v>
          </cell>
          <cell r="H1300" t="str">
            <v>CE2270</v>
          </cell>
          <cell r="I1300" t="str">
            <v>EASY TRADE / GLOBAL GOODS CAPA</v>
          </cell>
          <cell r="J1300" t="str">
            <v>TND</v>
          </cell>
          <cell r="K1300">
            <v>209664</v>
          </cell>
          <cell r="L1300">
            <v>1</v>
          </cell>
          <cell r="M1300">
            <v>209664</v>
          </cell>
          <cell r="N1300" t="str">
            <v>OUI</v>
          </cell>
          <cell r="O1300" t="str">
            <v>Libye</v>
          </cell>
          <cell r="P1300">
            <v>45120</v>
          </cell>
          <cell r="Q1300">
            <v>99840</v>
          </cell>
          <cell r="R1300">
            <v>0</v>
          </cell>
          <cell r="S1300">
            <v>0</v>
          </cell>
          <cell r="T1300">
            <v>0</v>
          </cell>
          <cell r="U1300">
            <v>99840</v>
          </cell>
          <cell r="W1300">
            <v>209664</v>
          </cell>
          <cell r="X1300">
            <v>0</v>
          </cell>
          <cell r="Y1300">
            <v>0</v>
          </cell>
          <cell r="Z1300">
            <v>0</v>
          </cell>
          <cell r="AA1300">
            <v>2.1</v>
          </cell>
          <cell r="AE1300">
            <v>0</v>
          </cell>
          <cell r="AF1300">
            <v>0</v>
          </cell>
          <cell r="AG1300">
            <v>0</v>
          </cell>
          <cell r="AH1300">
            <v>2.1</v>
          </cell>
          <cell r="AL1300" t="str">
            <v>50%-50%</v>
          </cell>
          <cell r="AM1300">
            <v>0</v>
          </cell>
          <cell r="AN1300">
            <v>0</v>
          </cell>
          <cell r="AO1300">
            <v>0</v>
          </cell>
        </row>
        <row r="1301">
          <cell r="D1301" t="str">
            <v>FAE-23-00144</v>
          </cell>
          <cell r="E1301" t="str">
            <v>144</v>
          </cell>
          <cell r="F1301">
            <v>45108</v>
          </cell>
          <cell r="G1301">
            <v>2023</v>
          </cell>
          <cell r="H1301" t="str">
            <v>CE2259</v>
          </cell>
          <cell r="I1301" t="str">
            <v>SAFA FOOD</v>
          </cell>
          <cell r="J1301" t="str">
            <v>CAD</v>
          </cell>
          <cell r="K1301">
            <v>100586.905314</v>
          </cell>
          <cell r="L1301">
            <v>2.3226</v>
          </cell>
          <cell r="M1301">
            <v>43307.89</v>
          </cell>
          <cell r="N1301" t="str">
            <v>OUI</v>
          </cell>
          <cell r="O1301" t="str">
            <v>Canada</v>
          </cell>
          <cell r="P1301">
            <v>45120</v>
          </cell>
          <cell r="Q1301">
            <v>0</v>
          </cell>
          <cell r="R1301">
            <v>23233.759999999998</v>
          </cell>
          <cell r="S1301">
            <v>1700</v>
          </cell>
          <cell r="T1301">
            <v>400</v>
          </cell>
          <cell r="U1301">
            <v>25333.759999999998</v>
          </cell>
          <cell r="W1301">
            <v>0</v>
          </cell>
          <cell r="X1301">
            <v>90329.592853824244</v>
          </cell>
          <cell r="Y1301">
            <v>6244.7158978375101</v>
          </cell>
          <cell r="Z1301">
            <v>4012.5919171382375</v>
          </cell>
          <cell r="AB1301">
            <v>3.8878594275667928</v>
          </cell>
          <cell r="AC1301">
            <v>3.673362292845594</v>
          </cell>
          <cell r="AD1301">
            <v>10.031479792845595</v>
          </cell>
          <cell r="AE1301">
            <v>3324.096</v>
          </cell>
          <cell r="AF1301">
            <v>20069.14</v>
          </cell>
          <cell r="AG1301">
            <v>0.79218955259700896</v>
          </cell>
          <cell r="AI1301">
            <v>3.0956698749697837</v>
          </cell>
          <cell r="AJ1301">
            <v>2.8811727402485849</v>
          </cell>
          <cell r="AK1301">
            <v>9.2392902402485859</v>
          </cell>
          <cell r="AL1301">
            <v>0</v>
          </cell>
          <cell r="AM1301">
            <v>1</v>
          </cell>
          <cell r="AN1301">
            <v>1</v>
          </cell>
          <cell r="AO1301">
            <v>1</v>
          </cell>
        </row>
        <row r="1302">
          <cell r="D1302" t="str">
            <v>FAE-23-00145</v>
          </cell>
          <cell r="E1302" t="str">
            <v>145</v>
          </cell>
          <cell r="F1302">
            <v>45111</v>
          </cell>
          <cell r="G1302">
            <v>2023</v>
          </cell>
          <cell r="H1302" t="str">
            <v>CE2017</v>
          </cell>
          <cell r="I1302" t="str">
            <v>SAHEL INTERNATIONAL TRADE</v>
          </cell>
          <cell r="J1302" t="str">
            <v>TND</v>
          </cell>
          <cell r="K1302">
            <v>46812</v>
          </cell>
          <cell r="L1302">
            <v>1</v>
          </cell>
          <cell r="M1302">
            <v>46812</v>
          </cell>
          <cell r="N1302" t="str">
            <v>OUI</v>
          </cell>
          <cell r="O1302" t="str">
            <v>Tchad</v>
          </cell>
          <cell r="P1302">
            <v>45119</v>
          </cell>
          <cell r="Q1302">
            <v>21600</v>
          </cell>
          <cell r="R1302">
            <v>0</v>
          </cell>
          <cell r="S1302">
            <v>0</v>
          </cell>
          <cell r="T1302">
            <v>0</v>
          </cell>
          <cell r="U1302">
            <v>21600</v>
          </cell>
          <cell r="W1302">
            <v>46812</v>
          </cell>
          <cell r="X1302">
            <v>0</v>
          </cell>
          <cell r="Y1302">
            <v>0</v>
          </cell>
          <cell r="Z1302">
            <v>0</v>
          </cell>
          <cell r="AA1302">
            <v>2.1672222222222222</v>
          </cell>
          <cell r="AE1302">
            <v>0</v>
          </cell>
          <cell r="AF1302">
            <v>0</v>
          </cell>
          <cell r="AG1302">
            <v>0</v>
          </cell>
          <cell r="AH1302">
            <v>2.1672222222222222</v>
          </cell>
          <cell r="AL1302" t="str">
            <v>50%-50%</v>
          </cell>
          <cell r="AM1302">
            <v>0</v>
          </cell>
          <cell r="AN1302">
            <v>0</v>
          </cell>
          <cell r="AO1302">
            <v>0</v>
          </cell>
        </row>
        <row r="1303">
          <cell r="D1303" t="str">
            <v>FAE-23-00146</v>
          </cell>
          <cell r="E1303" t="str">
            <v>146</v>
          </cell>
          <cell r="F1303">
            <v>45111</v>
          </cell>
          <cell r="G1303">
            <v>2023</v>
          </cell>
          <cell r="H1303" t="str">
            <v>CE2017</v>
          </cell>
          <cell r="I1303" t="str">
            <v>SAHEL INTERNATIONAL TRADE</v>
          </cell>
          <cell r="J1303" t="str">
            <v>TND</v>
          </cell>
          <cell r="K1303">
            <v>42240</v>
          </cell>
          <cell r="L1303">
            <v>1</v>
          </cell>
          <cell r="M1303">
            <v>42240</v>
          </cell>
          <cell r="N1303" t="str">
            <v>OUI</v>
          </cell>
          <cell r="O1303" t="str">
            <v>Bukina Faso</v>
          </cell>
          <cell r="P1303">
            <v>45119</v>
          </cell>
          <cell r="Q1303">
            <v>19200</v>
          </cell>
          <cell r="R1303">
            <v>0</v>
          </cell>
          <cell r="S1303">
            <v>0</v>
          </cell>
          <cell r="T1303">
            <v>0</v>
          </cell>
          <cell r="U1303">
            <v>19200</v>
          </cell>
          <cell r="W1303">
            <v>42240</v>
          </cell>
          <cell r="X1303">
            <v>0</v>
          </cell>
          <cell r="Y1303">
            <v>0</v>
          </cell>
          <cell r="Z1303">
            <v>0</v>
          </cell>
          <cell r="AA1303">
            <v>2.2000000000000002</v>
          </cell>
          <cell r="AE1303">
            <v>0</v>
          </cell>
          <cell r="AF1303">
            <v>0</v>
          </cell>
          <cell r="AG1303">
            <v>0</v>
          </cell>
          <cell r="AH1303">
            <v>2.2000000000000002</v>
          </cell>
          <cell r="AL1303" t="str">
            <v>50%-50%</v>
          </cell>
          <cell r="AM1303">
            <v>0</v>
          </cell>
          <cell r="AN1303">
            <v>0</v>
          </cell>
          <cell r="AO1303">
            <v>0</v>
          </cell>
        </row>
        <row r="1304">
          <cell r="D1304" t="str">
            <v>FAE-23-00147</v>
          </cell>
          <cell r="E1304" t="str">
            <v>147</v>
          </cell>
          <cell r="F1304">
            <v>45112</v>
          </cell>
          <cell r="G1304">
            <v>2023</v>
          </cell>
          <cell r="H1304" t="str">
            <v>CE2123</v>
          </cell>
          <cell r="I1304" t="str">
            <v>STE AL MAJMOUA MOTTAHIDA</v>
          </cell>
          <cell r="J1304" t="str">
            <v>USD</v>
          </cell>
          <cell r="K1304">
            <v>733462.54800000007</v>
          </cell>
          <cell r="L1304">
            <v>3.03485</v>
          </cell>
          <cell r="M1304">
            <v>241680</v>
          </cell>
          <cell r="N1304" t="str">
            <v>OUI</v>
          </cell>
          <cell r="O1304" t="str">
            <v>LIBYE</v>
          </cell>
          <cell r="P1304">
            <v>45125</v>
          </cell>
          <cell r="Q1304">
            <v>24000</v>
          </cell>
          <cell r="R1304">
            <v>284400</v>
          </cell>
          <cell r="S1304">
            <v>9600</v>
          </cell>
          <cell r="T1304">
            <v>0</v>
          </cell>
          <cell r="U1304">
            <v>318000</v>
          </cell>
          <cell r="W1304">
            <v>55355.663999999997</v>
          </cell>
          <cell r="X1304">
            <v>655964.61839999992</v>
          </cell>
          <cell r="Y1304">
            <v>22142.265599999999</v>
          </cell>
          <cell r="Z1304">
            <v>0</v>
          </cell>
          <cell r="AA1304">
            <v>2.306486</v>
          </cell>
          <cell r="AB1304">
            <v>2.3064859999999996</v>
          </cell>
          <cell r="AC1304">
            <v>2.306486</v>
          </cell>
          <cell r="AE1304">
            <v>0</v>
          </cell>
          <cell r="AF1304">
            <v>0</v>
          </cell>
          <cell r="AG1304">
            <v>0</v>
          </cell>
          <cell r="AH1304">
            <v>2.306486</v>
          </cell>
          <cell r="AI1304">
            <v>2.3064859999999996</v>
          </cell>
          <cell r="AJ1304">
            <v>2.306486</v>
          </cell>
          <cell r="AL1304" t="str">
            <v>50%-50%</v>
          </cell>
          <cell r="AM1304" t="str">
            <v>70%-30%</v>
          </cell>
          <cell r="AN1304" t="str">
            <v>70%-30%</v>
          </cell>
          <cell r="AO1304">
            <v>0</v>
          </cell>
        </row>
        <row r="1305">
          <cell r="D1305" t="str">
            <v>FAE-23-00148</v>
          </cell>
          <cell r="E1305" t="str">
            <v>148</v>
          </cell>
          <cell r="F1305">
            <v>45114</v>
          </cell>
          <cell r="G1305">
            <v>2023</v>
          </cell>
          <cell r="H1305" t="str">
            <v>CE2097</v>
          </cell>
          <cell r="I1305" t="str">
            <v>JP BEEMSTERBOER BV</v>
          </cell>
          <cell r="J1305" t="str">
            <v>USD</v>
          </cell>
          <cell r="K1305">
            <v>170350.69096000001</v>
          </cell>
          <cell r="L1305">
            <v>3.3842500000000002</v>
          </cell>
          <cell r="M1305">
            <v>50336.32</v>
          </cell>
          <cell r="N1305" t="str">
            <v>OUI</v>
          </cell>
          <cell r="O1305" t="str">
            <v>Sierra Leone</v>
          </cell>
          <cell r="P1305">
            <v>45121</v>
          </cell>
          <cell r="Q1305">
            <v>66024</v>
          </cell>
          <cell r="R1305">
            <v>0</v>
          </cell>
          <cell r="S1305">
            <v>0</v>
          </cell>
          <cell r="T1305">
            <v>0</v>
          </cell>
          <cell r="U1305">
            <v>66024</v>
          </cell>
          <cell r="W1305">
            <v>170350.69096000001</v>
          </cell>
          <cell r="X1305">
            <v>0</v>
          </cell>
          <cell r="Y1305">
            <v>0</v>
          </cell>
          <cell r="Z1305">
            <v>0</v>
          </cell>
          <cell r="AA1305">
            <v>2.5801328450260512</v>
          </cell>
          <cell r="AE1305">
            <v>5468.579999999999</v>
          </cell>
          <cell r="AF1305">
            <v>22492.026000000002</v>
          </cell>
          <cell r="AG1305">
            <v>0.34066439476553984</v>
          </cell>
          <cell r="AH1305">
            <v>2.2394684502605116</v>
          </cell>
          <cell r="AL1305" t="str">
            <v>50%-50%</v>
          </cell>
          <cell r="AM1305">
            <v>0</v>
          </cell>
          <cell r="AN1305">
            <v>0</v>
          </cell>
          <cell r="AO1305">
            <v>0</v>
          </cell>
        </row>
        <row r="1306">
          <cell r="D1306" t="str">
            <v>FAE-23-00149</v>
          </cell>
          <cell r="E1306" t="str">
            <v>149</v>
          </cell>
          <cell r="F1306">
            <v>45115</v>
          </cell>
          <cell r="G1306">
            <v>2023</v>
          </cell>
          <cell r="H1306" t="str">
            <v>CE2053</v>
          </cell>
          <cell r="I1306" t="str">
            <v>ETS KASSO IMPORT EXPORT</v>
          </cell>
          <cell r="J1306" t="str">
            <v>EUR</v>
          </cell>
          <cell r="K1306">
            <v>209375.32</v>
          </cell>
          <cell r="L1306">
            <v>3.3989500000000001</v>
          </cell>
          <cell r="M1306">
            <v>61600</v>
          </cell>
          <cell r="N1306" t="str">
            <v>OUI</v>
          </cell>
          <cell r="O1306" t="str">
            <v>Niger</v>
          </cell>
          <cell r="P1306">
            <v>45122</v>
          </cell>
          <cell r="Q1306">
            <v>0</v>
          </cell>
          <cell r="R1306">
            <v>0</v>
          </cell>
          <cell r="S1306">
            <v>110000</v>
          </cell>
          <cell r="T1306">
            <v>0</v>
          </cell>
          <cell r="U1306">
            <v>110000</v>
          </cell>
          <cell r="W1306">
            <v>0</v>
          </cell>
          <cell r="X1306">
            <v>0</v>
          </cell>
          <cell r="Y1306">
            <v>209375.32</v>
          </cell>
          <cell r="Z1306">
            <v>0</v>
          </cell>
          <cell r="AC1306">
            <v>1.9034120000000001</v>
          </cell>
          <cell r="AE1306">
            <v>5546.7143999999998</v>
          </cell>
          <cell r="AF1306">
            <v>24308.437999999998</v>
          </cell>
          <cell r="AG1306">
            <v>0.22098579999999998</v>
          </cell>
          <cell r="AJ1306">
            <v>1.6824262000000001</v>
          </cell>
          <cell r="AL1306">
            <v>0</v>
          </cell>
          <cell r="AM1306">
            <v>0</v>
          </cell>
          <cell r="AN1306" t="str">
            <v>10%-90%</v>
          </cell>
          <cell r="AO1306">
            <v>0</v>
          </cell>
        </row>
        <row r="1307">
          <cell r="D1307" t="str">
            <v>FAE-23-00150</v>
          </cell>
          <cell r="E1307" t="str">
            <v>150</v>
          </cell>
          <cell r="F1307">
            <v>45115</v>
          </cell>
          <cell r="G1307">
            <v>2023</v>
          </cell>
          <cell r="H1307" t="str">
            <v>CE2053</v>
          </cell>
          <cell r="I1307" t="str">
            <v>ETS KASSO IMPORT EXPORT</v>
          </cell>
          <cell r="J1307" t="str">
            <v>EUR</v>
          </cell>
          <cell r="K1307">
            <v>209972.84000000003</v>
          </cell>
          <cell r="L1307">
            <v>3.4086500000000002</v>
          </cell>
          <cell r="M1307">
            <v>61600</v>
          </cell>
          <cell r="N1307" t="str">
            <v>OUI</v>
          </cell>
          <cell r="O1307" t="str">
            <v>Niger</v>
          </cell>
          <cell r="P1307">
            <v>45124</v>
          </cell>
          <cell r="Q1307">
            <v>0</v>
          </cell>
          <cell r="R1307">
            <v>0</v>
          </cell>
          <cell r="S1307">
            <v>110000</v>
          </cell>
          <cell r="T1307">
            <v>0</v>
          </cell>
          <cell r="U1307">
            <v>110000</v>
          </cell>
          <cell r="W1307">
            <v>0</v>
          </cell>
          <cell r="X1307">
            <v>0</v>
          </cell>
          <cell r="Y1307">
            <v>209972.84</v>
          </cell>
          <cell r="Z1307">
            <v>0</v>
          </cell>
          <cell r="AC1307">
            <v>1.908844</v>
          </cell>
          <cell r="AE1307">
            <v>5546.7143999999998</v>
          </cell>
          <cell r="AF1307">
            <v>24308.437999999998</v>
          </cell>
          <cell r="AG1307">
            <v>0.22098579999999998</v>
          </cell>
          <cell r="AJ1307">
            <v>1.6878582</v>
          </cell>
          <cell r="AL1307">
            <v>0</v>
          </cell>
          <cell r="AM1307">
            <v>0</v>
          </cell>
          <cell r="AN1307" t="str">
            <v>10%-90%</v>
          </cell>
          <cell r="AO1307">
            <v>0</v>
          </cell>
        </row>
        <row r="1308">
          <cell r="D1308" t="str">
            <v>FAE-23-00151</v>
          </cell>
          <cell r="E1308" t="str">
            <v>151</v>
          </cell>
          <cell r="F1308">
            <v>45115</v>
          </cell>
          <cell r="G1308">
            <v>2023</v>
          </cell>
          <cell r="H1308" t="str">
            <v>CE2137</v>
          </cell>
          <cell r="I1308" t="str">
            <v>TUNISIAN AFRICAN BUSINESS</v>
          </cell>
          <cell r="J1308" t="str">
            <v>TND</v>
          </cell>
          <cell r="K1308">
            <v>407148</v>
          </cell>
          <cell r="L1308">
            <v>1</v>
          </cell>
          <cell r="M1308">
            <v>407148</v>
          </cell>
          <cell r="N1308" t="str">
            <v>OUI</v>
          </cell>
          <cell r="O1308" t="str">
            <v>Senegal</v>
          </cell>
          <cell r="P1308">
            <v>45129</v>
          </cell>
          <cell r="Q1308">
            <v>0</v>
          </cell>
          <cell r="R1308">
            <v>220080</v>
          </cell>
          <cell r="S1308">
            <v>0</v>
          </cell>
          <cell r="T1308">
            <v>0</v>
          </cell>
          <cell r="U1308">
            <v>220080</v>
          </cell>
          <cell r="W1308">
            <v>0</v>
          </cell>
          <cell r="X1308">
            <v>407148</v>
          </cell>
          <cell r="Y1308">
            <v>0</v>
          </cell>
          <cell r="Z1308">
            <v>0</v>
          </cell>
          <cell r="AB1308">
            <v>1.85</v>
          </cell>
          <cell r="AE1308">
            <v>0</v>
          </cell>
          <cell r="AF1308">
            <v>0</v>
          </cell>
          <cell r="AG1308">
            <v>0</v>
          </cell>
          <cell r="AI1308">
            <v>1.85</v>
          </cell>
          <cell r="AL1308">
            <v>0</v>
          </cell>
          <cell r="AM1308" t="str">
            <v>10%-90%</v>
          </cell>
          <cell r="AN1308">
            <v>0</v>
          </cell>
          <cell r="AO1308">
            <v>0</v>
          </cell>
        </row>
        <row r="1309">
          <cell r="D1309" t="str">
            <v>FAE-23-00152</v>
          </cell>
          <cell r="E1309" t="str">
            <v>152</v>
          </cell>
          <cell r="F1309">
            <v>45117</v>
          </cell>
          <cell r="G1309">
            <v>2023</v>
          </cell>
          <cell r="H1309" t="str">
            <v>CE2165</v>
          </cell>
          <cell r="I1309" t="str">
            <v>ANGSTREM TRADING</v>
          </cell>
          <cell r="J1309" t="str">
            <v>EUR</v>
          </cell>
          <cell r="K1309">
            <v>50617.626149999996</v>
          </cell>
          <cell r="L1309">
            <v>3.3946499999999999</v>
          </cell>
          <cell r="M1309">
            <v>14911</v>
          </cell>
          <cell r="N1309" t="str">
            <v>OUI</v>
          </cell>
          <cell r="O1309" t="str">
            <v>Russie</v>
          </cell>
          <cell r="P1309">
            <v>45154</v>
          </cell>
          <cell r="Q1309">
            <v>20150</v>
          </cell>
          <cell r="R1309">
            <v>0</v>
          </cell>
          <cell r="S1309">
            <v>0</v>
          </cell>
          <cell r="T1309">
            <v>0</v>
          </cell>
          <cell r="U1309">
            <v>20150</v>
          </cell>
          <cell r="W1309">
            <v>50617.626149999996</v>
          </cell>
          <cell r="X1309">
            <v>0</v>
          </cell>
          <cell r="Y1309">
            <v>0</v>
          </cell>
          <cell r="Z1309">
            <v>0</v>
          </cell>
          <cell r="AA1309">
            <v>2.512041</v>
          </cell>
          <cell r="AE1309">
            <v>0</v>
          </cell>
          <cell r="AF1309">
            <v>1838.5450000000001</v>
          </cell>
          <cell r="AG1309">
            <v>9.1242928039702242E-2</v>
          </cell>
          <cell r="AH1309">
            <v>2.4207980719602977</v>
          </cell>
          <cell r="AL1309">
            <v>0</v>
          </cell>
          <cell r="AM1309">
            <v>0</v>
          </cell>
          <cell r="AN1309">
            <v>0</v>
          </cell>
          <cell r="AO1309">
            <v>0</v>
          </cell>
        </row>
        <row r="1310">
          <cell r="D1310" t="str">
            <v>FAE-23-00153</v>
          </cell>
          <cell r="E1310" t="str">
            <v>153</v>
          </cell>
          <cell r="F1310">
            <v>45117</v>
          </cell>
          <cell r="G1310">
            <v>2023</v>
          </cell>
          <cell r="H1310" t="str">
            <v>CE2165</v>
          </cell>
          <cell r="I1310" t="str">
            <v>ANGSTREM TRADING</v>
          </cell>
          <cell r="J1310" t="str">
            <v>EUR</v>
          </cell>
          <cell r="K1310">
            <v>45487.461337499997</v>
          </cell>
          <cell r="L1310">
            <v>3.3946499999999999</v>
          </cell>
          <cell r="M1310">
            <v>13399.75</v>
          </cell>
          <cell r="N1310" t="str">
            <v>OUI</v>
          </cell>
          <cell r="O1310" t="str">
            <v>Russie</v>
          </cell>
          <cell r="P1310">
            <v>45154</v>
          </cell>
          <cell r="Q1310">
            <v>20150</v>
          </cell>
          <cell r="R1310">
            <v>0</v>
          </cell>
          <cell r="S1310">
            <v>0</v>
          </cell>
          <cell r="T1310">
            <v>0</v>
          </cell>
          <cell r="U1310">
            <v>20150</v>
          </cell>
          <cell r="W1310">
            <v>45487.46133749999</v>
          </cell>
          <cell r="X1310">
            <v>0</v>
          </cell>
          <cell r="Y1310">
            <v>0</v>
          </cell>
          <cell r="Z1310">
            <v>0</v>
          </cell>
          <cell r="AA1310">
            <v>2.2574422499999995</v>
          </cell>
          <cell r="AE1310">
            <v>0</v>
          </cell>
          <cell r="AF1310">
            <v>1838.5450000000001</v>
          </cell>
          <cell r="AG1310">
            <v>9.1242928039702242E-2</v>
          </cell>
          <cell r="AH1310">
            <v>2.1661993219602973</v>
          </cell>
          <cell r="AL1310">
            <v>0</v>
          </cell>
          <cell r="AM1310">
            <v>0</v>
          </cell>
          <cell r="AN1310">
            <v>0</v>
          </cell>
          <cell r="AO1310">
            <v>0</v>
          </cell>
        </row>
        <row r="1311">
          <cell r="D1311" t="str">
            <v>FAE-23-00154</v>
          </cell>
          <cell r="E1311" t="str">
            <v>154</v>
          </cell>
          <cell r="F1311">
            <v>45118</v>
          </cell>
          <cell r="G1311">
            <v>2023</v>
          </cell>
          <cell r="H1311" t="str">
            <v>CE2257</v>
          </cell>
          <cell r="I1311" t="str">
            <v>LAMP FALL IMP EXP - LAFFIMEX</v>
          </cell>
          <cell r="J1311" t="str">
            <v>EUR</v>
          </cell>
          <cell r="K1311">
            <v>493794.63099999999</v>
          </cell>
          <cell r="L1311">
            <v>3.4059499999999998</v>
          </cell>
          <cell r="M1311">
            <v>144980</v>
          </cell>
          <cell r="N1311" t="str">
            <v>OUI</v>
          </cell>
          <cell r="O1311" t="str">
            <v>Senegal</v>
          </cell>
          <cell r="P1311">
            <v>45134</v>
          </cell>
          <cell r="Q1311">
            <v>192000</v>
          </cell>
          <cell r="R1311">
            <v>0</v>
          </cell>
          <cell r="S1311">
            <v>0</v>
          </cell>
          <cell r="T1311">
            <v>0</v>
          </cell>
          <cell r="U1311">
            <v>192000</v>
          </cell>
          <cell r="W1311">
            <v>493794.63099999999</v>
          </cell>
          <cell r="X1311">
            <v>0</v>
          </cell>
          <cell r="Y1311">
            <v>0</v>
          </cell>
          <cell r="Z1311">
            <v>0</v>
          </cell>
          <cell r="AA1311">
            <v>2.5718470364583332</v>
          </cell>
          <cell r="AE1311">
            <v>12543.659999999998</v>
          </cell>
          <cell r="AF1311">
            <v>56715.02</v>
          </cell>
          <cell r="AG1311">
            <v>0.29539072916666664</v>
          </cell>
          <cell r="AH1311">
            <v>2.2764563072916664</v>
          </cell>
          <cell r="AL1311" t="str">
            <v>50%-50%</v>
          </cell>
          <cell r="AM1311">
            <v>0</v>
          </cell>
          <cell r="AN1311">
            <v>0</v>
          </cell>
          <cell r="AO1311">
            <v>0</v>
          </cell>
        </row>
        <row r="1312">
          <cell r="D1312" t="str">
            <v>FAE-23-00155</v>
          </cell>
          <cell r="E1312" t="str">
            <v>155</v>
          </cell>
          <cell r="F1312">
            <v>45120</v>
          </cell>
          <cell r="G1312">
            <v>2023</v>
          </cell>
          <cell r="H1312" t="str">
            <v>CE2149</v>
          </cell>
          <cell r="I1312" t="str">
            <v>DAVIS TRADING CO LTD</v>
          </cell>
          <cell r="J1312" t="str">
            <v>USD</v>
          </cell>
          <cell r="K1312">
            <v>94628.23943999999</v>
          </cell>
          <cell r="L1312">
            <v>3.0421999999999998</v>
          </cell>
          <cell r="M1312">
            <v>31105.200000000001</v>
          </cell>
          <cell r="N1312" t="str">
            <v>OUI</v>
          </cell>
          <cell r="O1312" t="str">
            <v>New Zealand</v>
          </cell>
          <cell r="P1312">
            <v>45129</v>
          </cell>
          <cell r="Q1312">
            <v>0</v>
          </cell>
          <cell r="R1312">
            <v>21500</v>
          </cell>
          <cell r="S1312">
            <v>0</v>
          </cell>
          <cell r="T1312">
            <v>0</v>
          </cell>
          <cell r="U1312">
            <v>21500</v>
          </cell>
          <cell r="W1312">
            <v>0</v>
          </cell>
          <cell r="X1312">
            <v>94628.239440000005</v>
          </cell>
          <cell r="Y1312">
            <v>0</v>
          </cell>
          <cell r="Z1312">
            <v>0</v>
          </cell>
          <cell r="AB1312">
            <v>4.4013134623255814</v>
          </cell>
          <cell r="AE1312">
            <v>0</v>
          </cell>
          <cell r="AF1312">
            <v>2158.2199999999998</v>
          </cell>
          <cell r="AG1312">
            <v>0.10038232558139534</v>
          </cell>
          <cell r="AI1312">
            <v>4.300931136744186</v>
          </cell>
          <cell r="AL1312">
            <v>0</v>
          </cell>
          <cell r="AM1312">
            <v>1</v>
          </cell>
          <cell r="AN1312">
            <v>0</v>
          </cell>
          <cell r="AO1312">
            <v>0</v>
          </cell>
        </row>
        <row r="1313">
          <cell r="D1313" t="str">
            <v>FAE-23-00156</v>
          </cell>
          <cell r="E1313" t="str">
            <v>156</v>
          </cell>
          <cell r="F1313">
            <v>45120</v>
          </cell>
          <cell r="G1313">
            <v>2023</v>
          </cell>
          <cell r="H1313" t="str">
            <v>CE2017</v>
          </cell>
          <cell r="I1313" t="str">
            <v>SAHEL INTERNATIONAL TRADE</v>
          </cell>
          <cell r="J1313" t="str">
            <v>TND</v>
          </cell>
          <cell r="K1313">
            <v>116772</v>
          </cell>
          <cell r="L1313">
            <v>1</v>
          </cell>
          <cell r="M1313">
            <v>116772</v>
          </cell>
          <cell r="N1313" t="str">
            <v>OUI</v>
          </cell>
          <cell r="O1313" t="str">
            <v>Burkina Faso</v>
          </cell>
          <cell r="P1313">
            <v>45140</v>
          </cell>
          <cell r="Q1313">
            <v>12000</v>
          </cell>
          <cell r="R1313">
            <v>42000</v>
          </cell>
          <cell r="S1313">
            <v>2040</v>
          </cell>
          <cell r="T1313">
            <v>0</v>
          </cell>
          <cell r="U1313">
            <v>56040</v>
          </cell>
          <cell r="W1313">
            <v>26490</v>
          </cell>
          <cell r="X1313">
            <v>86100</v>
          </cell>
          <cell r="Y1313">
            <v>4182</v>
          </cell>
          <cell r="Z1313">
            <v>0</v>
          </cell>
          <cell r="AA1313">
            <v>2.2075</v>
          </cell>
          <cell r="AB1313">
            <v>2.0499999999999998</v>
          </cell>
          <cell r="AC1313">
            <v>2.0499999999999998</v>
          </cell>
          <cell r="AE1313">
            <v>0</v>
          </cell>
          <cell r="AF1313">
            <v>0</v>
          </cell>
          <cell r="AG1313">
            <v>0</v>
          </cell>
          <cell r="AH1313">
            <v>2.2075</v>
          </cell>
          <cell r="AI1313">
            <v>2.0499999999999998</v>
          </cell>
          <cell r="AJ1313">
            <v>2.0499999999999998</v>
          </cell>
          <cell r="AL1313">
            <v>0</v>
          </cell>
          <cell r="AM1313" t="str">
            <v>30%-70%</v>
          </cell>
          <cell r="AN1313" t="str">
            <v>10%-90%</v>
          </cell>
          <cell r="AO1313">
            <v>0</v>
          </cell>
        </row>
        <row r="1314">
          <cell r="D1314" t="str">
            <v>FAE-23-00157</v>
          </cell>
          <cell r="E1314" t="str">
            <v>157</v>
          </cell>
          <cell r="F1314">
            <v>45121</v>
          </cell>
          <cell r="G1314">
            <v>2023</v>
          </cell>
          <cell r="H1314" t="str">
            <v>CE2137</v>
          </cell>
          <cell r="I1314" t="str">
            <v>TUNISIAN AFRICAN BUSINESS</v>
          </cell>
          <cell r="J1314" t="str">
            <v>TND</v>
          </cell>
          <cell r="K1314">
            <v>165332</v>
          </cell>
          <cell r="L1314">
            <v>1</v>
          </cell>
          <cell r="M1314">
            <v>165332</v>
          </cell>
          <cell r="N1314" t="str">
            <v>OUI</v>
          </cell>
          <cell r="O1314" t="str">
            <v>Gabon</v>
          </cell>
          <cell r="P1314">
            <v>45133</v>
          </cell>
          <cell r="Q1314">
            <v>6000</v>
          </cell>
          <cell r="R1314">
            <v>21840</v>
          </cell>
          <cell r="S1314">
            <v>56000</v>
          </cell>
          <cell r="T1314">
            <v>0</v>
          </cell>
          <cell r="U1314">
            <v>83840</v>
          </cell>
          <cell r="W1314">
            <v>12900</v>
          </cell>
          <cell r="X1314">
            <v>44772</v>
          </cell>
          <cell r="Y1314">
            <v>107660</v>
          </cell>
          <cell r="Z1314">
            <v>0</v>
          </cell>
          <cell r="AA1314">
            <v>2.15</v>
          </cell>
          <cell r="AB1314">
            <v>2.0499999999999998</v>
          </cell>
          <cell r="AC1314">
            <v>1.9225000000000001</v>
          </cell>
          <cell r="AE1314">
            <v>0</v>
          </cell>
          <cell r="AF1314">
            <v>0</v>
          </cell>
          <cell r="AG1314">
            <v>0</v>
          </cell>
          <cell r="AH1314">
            <v>2.15</v>
          </cell>
          <cell r="AI1314">
            <v>2.0499999999999998</v>
          </cell>
          <cell r="AJ1314">
            <v>1.9225000000000001</v>
          </cell>
          <cell r="AL1314" t="str">
            <v>50%-50%</v>
          </cell>
          <cell r="AM1314" t="str">
            <v>30%-70%</v>
          </cell>
          <cell r="AN1314" t="str">
            <v>10%-90%</v>
          </cell>
          <cell r="AO1314">
            <v>0</v>
          </cell>
        </row>
        <row r="1315">
          <cell r="D1315" t="str">
            <v>FAE-23-00158</v>
          </cell>
          <cell r="E1315" t="str">
            <v>158</v>
          </cell>
          <cell r="F1315">
            <v>45128</v>
          </cell>
          <cell r="G1315">
            <v>2023</v>
          </cell>
          <cell r="H1315" t="str">
            <v>CE2178</v>
          </cell>
          <cell r="I1315" t="str">
            <v>ARCADIA</v>
          </cell>
          <cell r="J1315" t="str">
            <v>TND</v>
          </cell>
          <cell r="K1315">
            <v>43400</v>
          </cell>
          <cell r="L1315">
            <v>1</v>
          </cell>
          <cell r="M1315">
            <v>43400</v>
          </cell>
          <cell r="N1315" t="str">
            <v>OUI</v>
          </cell>
          <cell r="O1315" t="str">
            <v>Belarus</v>
          </cell>
          <cell r="P1315">
            <v>45138</v>
          </cell>
          <cell r="Q1315">
            <v>20000</v>
          </cell>
          <cell r="R1315">
            <v>0</v>
          </cell>
          <cell r="S1315">
            <v>0</v>
          </cell>
          <cell r="T1315">
            <v>0</v>
          </cell>
          <cell r="U1315">
            <v>20000</v>
          </cell>
          <cell r="W1315">
            <v>43400</v>
          </cell>
          <cell r="X1315">
            <v>0</v>
          </cell>
          <cell r="Y1315">
            <v>0</v>
          </cell>
          <cell r="Z1315">
            <v>0</v>
          </cell>
          <cell r="AA1315">
            <v>2.17</v>
          </cell>
          <cell r="AE1315">
            <v>0</v>
          </cell>
          <cell r="AF1315">
            <v>0</v>
          </cell>
          <cell r="AG1315">
            <v>0</v>
          </cell>
          <cell r="AH1315">
            <v>2.17</v>
          </cell>
          <cell r="AL1315" t="str">
            <v>50%-50%</v>
          </cell>
          <cell r="AM1315">
            <v>0</v>
          </cell>
          <cell r="AN1315">
            <v>0</v>
          </cell>
          <cell r="AO1315">
            <v>0</v>
          </cell>
        </row>
        <row r="1316">
          <cell r="D1316" t="str">
            <v>FAE-23-00159</v>
          </cell>
          <cell r="E1316" t="str">
            <v>159</v>
          </cell>
          <cell r="F1316">
            <v>45128</v>
          </cell>
          <cell r="G1316">
            <v>2023</v>
          </cell>
          <cell r="H1316" t="str">
            <v>CE2178</v>
          </cell>
          <cell r="I1316" t="str">
            <v>ARCADIA</v>
          </cell>
          <cell r="J1316" t="str">
            <v>TND</v>
          </cell>
          <cell r="K1316">
            <v>43400</v>
          </cell>
          <cell r="L1316">
            <v>1</v>
          </cell>
          <cell r="M1316">
            <v>43400</v>
          </cell>
          <cell r="N1316" t="str">
            <v>OUI</v>
          </cell>
          <cell r="O1316" t="str">
            <v>Belarus</v>
          </cell>
          <cell r="P1316">
            <v>45138</v>
          </cell>
          <cell r="Q1316">
            <v>20000</v>
          </cell>
          <cell r="R1316">
            <v>0</v>
          </cell>
          <cell r="S1316">
            <v>0</v>
          </cell>
          <cell r="T1316">
            <v>0</v>
          </cell>
          <cell r="U1316">
            <v>20000</v>
          </cell>
          <cell r="W1316">
            <v>43400</v>
          </cell>
          <cell r="X1316">
            <v>0</v>
          </cell>
          <cell r="Y1316">
            <v>0</v>
          </cell>
          <cell r="Z1316">
            <v>0</v>
          </cell>
          <cell r="AA1316">
            <v>2.17</v>
          </cell>
          <cell r="AE1316">
            <v>0</v>
          </cell>
          <cell r="AF1316">
            <v>0</v>
          </cell>
          <cell r="AG1316">
            <v>0</v>
          </cell>
          <cell r="AH1316">
            <v>2.17</v>
          </cell>
          <cell r="AL1316" t="str">
            <v>50%-50%</v>
          </cell>
          <cell r="AM1316">
            <v>0</v>
          </cell>
          <cell r="AN1316">
            <v>0</v>
          </cell>
          <cell r="AO1316">
            <v>0</v>
          </cell>
        </row>
        <row r="1317">
          <cell r="D1317" t="str">
            <v>FAE-23-00160</v>
          </cell>
          <cell r="E1317" t="str">
            <v>160</v>
          </cell>
          <cell r="F1317">
            <v>45128</v>
          </cell>
          <cell r="G1317">
            <v>2023</v>
          </cell>
          <cell r="H1317" t="str">
            <v>CE2178</v>
          </cell>
          <cell r="I1317" t="str">
            <v>ARCADIA</v>
          </cell>
          <cell r="J1317" t="str">
            <v>TND</v>
          </cell>
          <cell r="K1317">
            <v>43400</v>
          </cell>
          <cell r="L1317">
            <v>1</v>
          </cell>
          <cell r="M1317">
            <v>43400</v>
          </cell>
          <cell r="N1317" t="str">
            <v>OUI</v>
          </cell>
          <cell r="O1317" t="str">
            <v>Belarus</v>
          </cell>
          <cell r="P1317">
            <v>45138</v>
          </cell>
          <cell r="Q1317">
            <v>20000</v>
          </cell>
          <cell r="R1317">
            <v>0</v>
          </cell>
          <cell r="S1317">
            <v>0</v>
          </cell>
          <cell r="T1317">
            <v>0</v>
          </cell>
          <cell r="U1317">
            <v>20000</v>
          </cell>
          <cell r="W1317">
            <v>43400</v>
          </cell>
          <cell r="X1317">
            <v>0</v>
          </cell>
          <cell r="Y1317">
            <v>0</v>
          </cell>
          <cell r="Z1317">
            <v>0</v>
          </cell>
          <cell r="AA1317">
            <v>2.17</v>
          </cell>
          <cell r="AE1317">
            <v>0</v>
          </cell>
          <cell r="AF1317">
            <v>0</v>
          </cell>
          <cell r="AG1317">
            <v>0</v>
          </cell>
          <cell r="AH1317">
            <v>2.17</v>
          </cell>
          <cell r="AL1317" t="str">
            <v>50%-50%</v>
          </cell>
          <cell r="AM1317">
            <v>0</v>
          </cell>
          <cell r="AN1317">
            <v>0</v>
          </cell>
          <cell r="AO1317">
            <v>0</v>
          </cell>
        </row>
        <row r="1318">
          <cell r="D1318" t="str">
            <v>FAE-23-00161</v>
          </cell>
          <cell r="E1318" t="str">
            <v>161</v>
          </cell>
          <cell r="F1318">
            <v>45131</v>
          </cell>
          <cell r="G1318">
            <v>2023</v>
          </cell>
          <cell r="H1318" t="str">
            <v>CE2025</v>
          </cell>
          <cell r="I1318" t="str">
            <v>SAWABA - GUINEE</v>
          </cell>
          <cell r="J1318" t="str">
            <v>USD</v>
          </cell>
          <cell r="K1318">
            <v>591781.78026000003</v>
          </cell>
          <cell r="L1318">
            <v>3.0865999999999998</v>
          </cell>
          <cell r="M1318">
            <v>191726.1</v>
          </cell>
          <cell r="N1318" t="str">
            <v>OUI</v>
          </cell>
          <cell r="O1318" t="str">
            <v xml:space="preserve">Guinée </v>
          </cell>
          <cell r="P1318">
            <v>45138</v>
          </cell>
          <cell r="Q1318">
            <v>18960</v>
          </cell>
          <cell r="R1318">
            <v>242770</v>
          </cell>
          <cell r="S1318">
            <v>16000</v>
          </cell>
          <cell r="T1318">
            <v>0</v>
          </cell>
          <cell r="U1318">
            <v>277730</v>
          </cell>
          <cell r="W1318">
            <v>47619.875391918482</v>
          </cell>
          <cell r="X1318">
            <v>510526.05088654696</v>
          </cell>
          <cell r="Y1318">
            <v>34141.439061534591</v>
          </cell>
          <cell r="Z1318">
            <v>0</v>
          </cell>
          <cell r="AA1318">
            <v>2.5115968033712281</v>
          </cell>
          <cell r="AB1318">
            <v>2.1029206693024136</v>
          </cell>
          <cell r="AC1318">
            <v>2.1338399413459119</v>
          </cell>
          <cell r="AE1318">
            <v>18905.174999999999</v>
          </cell>
          <cell r="AF1318">
            <v>78056.566000000006</v>
          </cell>
          <cell r="AG1318">
            <v>0.28105197854030894</v>
          </cell>
          <cell r="AH1318">
            <v>2.2305448248309192</v>
          </cell>
          <cell r="AI1318">
            <v>1.8218686907621047</v>
          </cell>
          <cell r="AJ1318">
            <v>1.852787962805603</v>
          </cell>
          <cell r="AL1318" t="str">
            <v>50%-50%</v>
          </cell>
          <cell r="AM1318" t="str">
            <v>30%-70%</v>
          </cell>
          <cell r="AN1318" t="str">
            <v>10%-90%</v>
          </cell>
          <cell r="AO1318">
            <v>0</v>
          </cell>
        </row>
        <row r="1319">
          <cell r="D1319" t="str">
            <v>FAE-23-00162</v>
          </cell>
          <cell r="E1319" t="str">
            <v>162</v>
          </cell>
          <cell r="F1319">
            <v>45133</v>
          </cell>
          <cell r="G1319">
            <v>2023</v>
          </cell>
          <cell r="H1319" t="str">
            <v>CE2079</v>
          </cell>
          <cell r="I1319" t="str">
            <v>BAH MAMADOU SALIOU</v>
          </cell>
          <cell r="J1319" t="str">
            <v>EUR</v>
          </cell>
          <cell r="K1319">
            <v>58399.267500000002</v>
          </cell>
          <cell r="L1319">
            <v>3.38625</v>
          </cell>
          <cell r="M1319">
            <v>17246</v>
          </cell>
          <cell r="N1319" t="str">
            <v>OUI</v>
          </cell>
          <cell r="O1319" t="str">
            <v xml:space="preserve">Guinée </v>
          </cell>
          <cell r="P1319">
            <v>45145</v>
          </cell>
          <cell r="Q1319">
            <v>0</v>
          </cell>
          <cell r="R1319">
            <v>25200</v>
          </cell>
          <cell r="S1319">
            <v>0</v>
          </cell>
          <cell r="T1319">
            <v>0</v>
          </cell>
          <cell r="U1319">
            <v>25200</v>
          </cell>
          <cell r="W1319">
            <v>0</v>
          </cell>
          <cell r="X1319">
            <v>58399.267500000002</v>
          </cell>
          <cell r="Y1319">
            <v>0</v>
          </cell>
          <cell r="Z1319">
            <v>0</v>
          </cell>
          <cell r="AB1319">
            <v>2.3174312500000003</v>
          </cell>
          <cell r="AE1319">
            <v>2034.33</v>
          </cell>
          <cell r="AF1319">
            <v>8502.19</v>
          </cell>
          <cell r="AG1319">
            <v>0.33738849206349208</v>
          </cell>
          <cell r="AI1319">
            <v>1.9800427579365083</v>
          </cell>
          <cell r="AL1319">
            <v>0</v>
          </cell>
          <cell r="AM1319" t="str">
            <v>30%-70%</v>
          </cell>
          <cell r="AN1319">
            <v>0</v>
          </cell>
          <cell r="AO1319">
            <v>0</v>
          </cell>
        </row>
        <row r="1320">
          <cell r="D1320" t="str">
            <v>FAE-23-00163</v>
          </cell>
          <cell r="E1320" t="str">
            <v>163</v>
          </cell>
          <cell r="F1320">
            <v>45134</v>
          </cell>
          <cell r="G1320">
            <v>2023</v>
          </cell>
          <cell r="H1320" t="str">
            <v>CE2017</v>
          </cell>
          <cell r="I1320" t="str">
            <v>SAHEL INTERNATIONAL TRADE</v>
          </cell>
          <cell r="J1320" t="str">
            <v>TND</v>
          </cell>
          <cell r="K1320">
            <v>41664</v>
          </cell>
          <cell r="L1320">
            <v>1</v>
          </cell>
          <cell r="M1320">
            <v>41664</v>
          </cell>
          <cell r="N1320" t="str">
            <v>OUI</v>
          </cell>
          <cell r="O1320" t="str">
            <v>Gambie</v>
          </cell>
          <cell r="P1320">
            <v>45140</v>
          </cell>
          <cell r="Q1320">
            <v>19200</v>
          </cell>
          <cell r="R1320">
            <v>0</v>
          </cell>
          <cell r="S1320">
            <v>0</v>
          </cell>
          <cell r="T1320">
            <v>0</v>
          </cell>
          <cell r="U1320">
            <v>19200</v>
          </cell>
          <cell r="W1320">
            <v>41664</v>
          </cell>
          <cell r="X1320">
            <v>0</v>
          </cell>
          <cell r="Y1320">
            <v>0</v>
          </cell>
          <cell r="Z1320">
            <v>0</v>
          </cell>
          <cell r="AA1320">
            <v>2.17</v>
          </cell>
          <cell r="AE1320">
            <v>0</v>
          </cell>
          <cell r="AF1320">
            <v>0</v>
          </cell>
          <cell r="AG1320">
            <v>0</v>
          </cell>
          <cell r="AH1320">
            <v>2.17</v>
          </cell>
          <cell r="AL1320" t="str">
            <v>50%-50%</v>
          </cell>
          <cell r="AM1320">
            <v>0</v>
          </cell>
          <cell r="AN1320">
            <v>0</v>
          </cell>
          <cell r="AO1320">
            <v>0</v>
          </cell>
        </row>
        <row r="1321">
          <cell r="D1321" t="str">
            <v>FAE-23-00164</v>
          </cell>
          <cell r="E1321" t="str">
            <v>164</v>
          </cell>
          <cell r="F1321">
            <v>45137</v>
          </cell>
          <cell r="G1321">
            <v>2023</v>
          </cell>
          <cell r="H1321" t="str">
            <v>CE2178</v>
          </cell>
          <cell r="I1321" t="str">
            <v>ARCADIA</v>
          </cell>
          <cell r="J1321" t="str">
            <v>TND</v>
          </cell>
          <cell r="K1321">
            <v>86100</v>
          </cell>
          <cell r="L1321">
            <v>1</v>
          </cell>
          <cell r="M1321">
            <v>86100</v>
          </cell>
          <cell r="N1321" t="str">
            <v>OUI</v>
          </cell>
          <cell r="O1321" t="str">
            <v>Belarus</v>
          </cell>
          <cell r="P1321">
            <v>45142</v>
          </cell>
          <cell r="Q1321">
            <v>0</v>
          </cell>
          <cell r="R1321">
            <v>41000</v>
          </cell>
          <cell r="S1321">
            <v>0</v>
          </cell>
          <cell r="T1321">
            <v>0</v>
          </cell>
          <cell r="U1321">
            <v>41000</v>
          </cell>
          <cell r="W1321">
            <v>0</v>
          </cell>
          <cell r="X1321">
            <v>86100</v>
          </cell>
          <cell r="Y1321">
            <v>0</v>
          </cell>
          <cell r="Z1321">
            <v>0</v>
          </cell>
          <cell r="AB1321">
            <v>2.1</v>
          </cell>
          <cell r="AE1321">
            <v>0</v>
          </cell>
          <cell r="AF1321">
            <v>0</v>
          </cell>
          <cell r="AG1321">
            <v>0</v>
          </cell>
          <cell r="AI1321">
            <v>2.1</v>
          </cell>
          <cell r="AL1321">
            <v>0</v>
          </cell>
          <cell r="AM1321" t="str">
            <v>50%-50%</v>
          </cell>
          <cell r="AN1321">
            <v>0</v>
          </cell>
          <cell r="AO1321">
            <v>0</v>
          </cell>
        </row>
        <row r="1322">
          <cell r="D1322" t="str">
            <v>FAE-23-00165</v>
          </cell>
          <cell r="E1322" t="str">
            <v>165</v>
          </cell>
          <cell r="F1322">
            <v>45139</v>
          </cell>
          <cell r="G1322">
            <v>2023</v>
          </cell>
          <cell r="H1322" t="str">
            <v>CE2137</v>
          </cell>
          <cell r="I1322" t="str">
            <v>TUNISIAN AFRICAN BUSINESS</v>
          </cell>
          <cell r="J1322" t="str">
            <v>TND</v>
          </cell>
          <cell r="K1322">
            <v>107660</v>
          </cell>
          <cell r="L1322">
            <v>1</v>
          </cell>
          <cell r="M1322">
            <v>107660</v>
          </cell>
          <cell r="N1322" t="str">
            <v>OUI</v>
          </cell>
          <cell r="O1322" t="str">
            <v>Gabon</v>
          </cell>
          <cell r="P1322">
            <v>45154</v>
          </cell>
          <cell r="Q1322">
            <v>0</v>
          </cell>
          <cell r="R1322">
            <v>0</v>
          </cell>
          <cell r="S1322">
            <v>56000</v>
          </cell>
          <cell r="T1322">
            <v>0</v>
          </cell>
          <cell r="U1322">
            <v>56000</v>
          </cell>
          <cell r="W1322">
            <v>0</v>
          </cell>
          <cell r="X1322">
            <v>0</v>
          </cell>
          <cell r="Y1322">
            <v>107660</v>
          </cell>
          <cell r="Z1322">
            <v>0</v>
          </cell>
          <cell r="AC1322">
            <v>1.9225000000000001</v>
          </cell>
          <cell r="AE1322">
            <v>0</v>
          </cell>
          <cell r="AF1322">
            <v>0</v>
          </cell>
          <cell r="AG1322">
            <v>0</v>
          </cell>
          <cell r="AJ1322">
            <v>1.9225000000000001</v>
          </cell>
          <cell r="AL1322">
            <v>0</v>
          </cell>
          <cell r="AM1322">
            <v>0</v>
          </cell>
          <cell r="AN1322" t="str">
            <v>10%-90%</v>
          </cell>
          <cell r="AO1322">
            <v>0</v>
          </cell>
        </row>
        <row r="1323">
          <cell r="D1323" t="str">
            <v>FAE-23-00166</v>
          </cell>
          <cell r="E1323" t="str">
            <v>166</v>
          </cell>
          <cell r="F1323">
            <v>45142</v>
          </cell>
          <cell r="G1323">
            <v>2023</v>
          </cell>
          <cell r="H1323" t="str">
            <v>CE2257</v>
          </cell>
          <cell r="I1323" t="str">
            <v>LAMP FALL IMP EXP - LAFFIMEX</v>
          </cell>
          <cell r="J1323" t="str">
            <v>EUR</v>
          </cell>
          <cell r="K1323">
            <v>294580.51260000002</v>
          </cell>
          <cell r="L1323">
            <v>3.38645</v>
          </cell>
          <cell r="M1323">
            <v>86988</v>
          </cell>
          <cell r="N1323" t="str">
            <v>OUI</v>
          </cell>
          <cell r="O1323" t="str">
            <v>Senegal</v>
          </cell>
          <cell r="P1323">
            <v>45156</v>
          </cell>
          <cell r="Q1323">
            <v>115200</v>
          </cell>
          <cell r="R1323">
            <v>0</v>
          </cell>
          <cell r="S1323">
            <v>0</v>
          </cell>
          <cell r="T1323">
            <v>0</v>
          </cell>
          <cell r="U1323">
            <v>115200</v>
          </cell>
          <cell r="W1323">
            <v>294580.51260000002</v>
          </cell>
          <cell r="X1323">
            <v>0</v>
          </cell>
          <cell r="Y1323">
            <v>0</v>
          </cell>
          <cell r="Z1323">
            <v>0</v>
          </cell>
          <cell r="AA1323">
            <v>2.5571225052083335</v>
          </cell>
          <cell r="AE1323">
            <v>7591.0769999999993</v>
          </cell>
          <cell r="AF1323">
            <v>34091.760000000002</v>
          </cell>
          <cell r="AG1323">
            <v>0.29593541666666667</v>
          </cell>
          <cell r="AH1323">
            <v>2.2611870885416669</v>
          </cell>
          <cell r="AL1323" t="str">
            <v>50%-50%</v>
          </cell>
          <cell r="AM1323">
            <v>0</v>
          </cell>
          <cell r="AN1323">
            <v>0</v>
          </cell>
          <cell r="AO1323">
            <v>0</v>
          </cell>
        </row>
        <row r="1324">
          <cell r="D1324" t="str">
            <v>FAE-23-00167</v>
          </cell>
          <cell r="E1324" t="str">
            <v>167</v>
          </cell>
          <cell r="F1324">
            <v>45142</v>
          </cell>
          <cell r="G1324">
            <v>2023</v>
          </cell>
          <cell r="H1324" t="str">
            <v>CE2017</v>
          </cell>
          <cell r="I1324" t="str">
            <v>SAHEL INTERNATIONAL TRADE</v>
          </cell>
          <cell r="J1324" t="str">
            <v>TND</v>
          </cell>
          <cell r="K1324">
            <v>115978.2</v>
          </cell>
          <cell r="L1324">
            <v>1</v>
          </cell>
          <cell r="M1324">
            <v>115978.2</v>
          </cell>
          <cell r="N1324" t="str">
            <v>OUI</v>
          </cell>
          <cell r="O1324" t="str">
            <v>Burkina Faso</v>
          </cell>
          <cell r="P1324">
            <v>45177</v>
          </cell>
          <cell r="Q1324">
            <v>9000</v>
          </cell>
          <cell r="R1324">
            <v>47004</v>
          </cell>
          <cell r="S1324">
            <v>0</v>
          </cell>
          <cell r="T1324">
            <v>0</v>
          </cell>
          <cell r="U1324">
            <v>56004</v>
          </cell>
          <cell r="W1324">
            <v>19620</v>
          </cell>
          <cell r="X1324">
            <v>96358.2</v>
          </cell>
          <cell r="Y1324">
            <v>0</v>
          </cell>
          <cell r="Z1324">
            <v>0</v>
          </cell>
          <cell r="AA1324">
            <v>2.1800000000000002</v>
          </cell>
          <cell r="AB1324">
            <v>2.0499999999999998</v>
          </cell>
          <cell r="AE1324">
            <v>0</v>
          </cell>
          <cell r="AF1324">
            <v>0</v>
          </cell>
          <cell r="AG1324">
            <v>0</v>
          </cell>
          <cell r="AH1324">
            <v>2.1800000000000002</v>
          </cell>
          <cell r="AI1324">
            <v>2.0499999999999998</v>
          </cell>
          <cell r="AL1324" t="str">
            <v>50%-50%</v>
          </cell>
          <cell r="AM1324" t="str">
            <v>30%-70%</v>
          </cell>
          <cell r="AN1324">
            <v>0</v>
          </cell>
          <cell r="AO1324">
            <v>0</v>
          </cell>
        </row>
        <row r="1325">
          <cell r="D1325" t="str">
            <v>FAE-23-00168</v>
          </cell>
          <cell r="E1325" t="str">
            <v>168</v>
          </cell>
          <cell r="F1325">
            <v>45142</v>
          </cell>
          <cell r="G1325">
            <v>2023</v>
          </cell>
          <cell r="H1325" t="str">
            <v>CE2259</v>
          </cell>
          <cell r="I1325" t="str">
            <v>SAFA FOOD</v>
          </cell>
          <cell r="J1325" t="str">
            <v>CAD</v>
          </cell>
          <cell r="K1325">
            <v>63456.516207499997</v>
          </cell>
          <cell r="L1325">
            <v>2.2961499999999999</v>
          </cell>
          <cell r="M1325">
            <v>27636.05</v>
          </cell>
          <cell r="N1325" t="str">
            <v>OUI</v>
          </cell>
          <cell r="O1325" t="str">
            <v>Canada</v>
          </cell>
          <cell r="P1325">
            <v>45169</v>
          </cell>
          <cell r="Q1325">
            <v>0</v>
          </cell>
          <cell r="R1325">
            <v>9043.68</v>
          </cell>
          <cell r="S1325">
            <v>460</v>
          </cell>
          <cell r="T1325">
            <v>4400</v>
          </cell>
          <cell r="U1325">
            <v>13903.68</v>
          </cell>
          <cell r="W1325">
            <v>0</v>
          </cell>
          <cell r="X1325">
            <v>33296.96202225655</v>
          </cell>
          <cell r="Y1325">
            <v>531.77309892057349</v>
          </cell>
          <cell r="Z1325">
            <v>29627.776494022874</v>
          </cell>
          <cell r="AB1325">
            <v>3.6817934759142905</v>
          </cell>
          <cell r="AC1325">
            <v>1.1560284759142903</v>
          </cell>
          <cell r="AD1325">
            <v>6.7335855668233799</v>
          </cell>
          <cell r="AE1325">
            <v>3133.3139999999999</v>
          </cell>
          <cell r="AF1325">
            <v>18989.59</v>
          </cell>
          <cell r="AG1325">
            <v>1.3657959619323805</v>
          </cell>
          <cell r="AI1325">
            <v>2.3159975139819098</v>
          </cell>
          <cell r="AJ1325">
            <v>-0.20976748601809025</v>
          </cell>
          <cell r="AK1325">
            <v>5.3677896048909997</v>
          </cell>
          <cell r="AL1325">
            <v>0</v>
          </cell>
          <cell r="AM1325">
            <v>1</v>
          </cell>
          <cell r="AN1325">
            <v>1</v>
          </cell>
          <cell r="AO1325">
            <v>1</v>
          </cell>
        </row>
        <row r="1326">
          <cell r="D1326" t="str">
            <v>FAE-23-00169</v>
          </cell>
          <cell r="E1326" t="str">
            <v>169</v>
          </cell>
          <cell r="F1326">
            <v>45147</v>
          </cell>
          <cell r="G1326">
            <v>2023</v>
          </cell>
          <cell r="H1326" t="str">
            <v>CE2017</v>
          </cell>
          <cell r="I1326" t="str">
            <v>SAHEL INTERNATIONAL TRADE</v>
          </cell>
          <cell r="J1326" t="str">
            <v>TND</v>
          </cell>
          <cell r="K1326">
            <v>47037.120000000003</v>
          </cell>
          <cell r="L1326">
            <v>1</v>
          </cell>
          <cell r="M1326">
            <v>47037.120000000003</v>
          </cell>
          <cell r="N1326" t="str">
            <v>OUI</v>
          </cell>
          <cell r="O1326" t="str">
            <v>Tchad</v>
          </cell>
          <cell r="P1326">
            <v>45152</v>
          </cell>
          <cell r="Q1326">
            <v>22008</v>
          </cell>
          <cell r="R1326">
            <v>0</v>
          </cell>
          <cell r="S1326">
            <v>0</v>
          </cell>
          <cell r="T1326">
            <v>0</v>
          </cell>
          <cell r="U1326">
            <v>22008</v>
          </cell>
          <cell r="W1326">
            <v>47037.120000000003</v>
          </cell>
          <cell r="X1326">
            <v>0</v>
          </cell>
          <cell r="Y1326">
            <v>0</v>
          </cell>
          <cell r="Z1326">
            <v>0</v>
          </cell>
          <cell r="AA1326">
            <v>2.1372737186477644</v>
          </cell>
          <cell r="AE1326">
            <v>0</v>
          </cell>
          <cell r="AF1326">
            <v>0</v>
          </cell>
          <cell r="AG1326">
            <v>0</v>
          </cell>
          <cell r="AH1326">
            <v>2.1372737186477644</v>
          </cell>
          <cell r="AL1326" t="str">
            <v>50%-50%</v>
          </cell>
          <cell r="AM1326">
            <v>0</v>
          </cell>
          <cell r="AN1326">
            <v>0</v>
          </cell>
          <cell r="AO1326">
            <v>0</v>
          </cell>
        </row>
        <row r="1327">
          <cell r="D1327" t="str">
            <v>FAE-23-00170</v>
          </cell>
          <cell r="E1327" t="str">
            <v>170</v>
          </cell>
          <cell r="F1327">
            <v>45147</v>
          </cell>
          <cell r="G1327">
            <v>2023</v>
          </cell>
          <cell r="H1327" t="str">
            <v>CE2001</v>
          </cell>
          <cell r="I1327" t="str">
            <v>STE DE COMMERCE INTERNATIONAL</v>
          </cell>
          <cell r="J1327" t="str">
            <v>TND</v>
          </cell>
          <cell r="K1327">
            <v>46895</v>
          </cell>
          <cell r="L1327">
            <v>1</v>
          </cell>
          <cell r="M1327">
            <v>46895</v>
          </cell>
          <cell r="N1327" t="str">
            <v>OUI</v>
          </cell>
          <cell r="O1327" t="str">
            <v>Togo</v>
          </cell>
          <cell r="P1327">
            <v>45155</v>
          </cell>
          <cell r="Q1327">
            <v>20750</v>
          </cell>
          <cell r="R1327">
            <v>0</v>
          </cell>
          <cell r="S1327">
            <v>0</v>
          </cell>
          <cell r="T1327">
            <v>0</v>
          </cell>
          <cell r="U1327">
            <v>20750</v>
          </cell>
          <cell r="W1327">
            <v>46895</v>
          </cell>
          <cell r="X1327">
            <v>0</v>
          </cell>
          <cell r="Y1327">
            <v>0</v>
          </cell>
          <cell r="Z1327">
            <v>0</v>
          </cell>
          <cell r="AA1327">
            <v>2.2599999999999998</v>
          </cell>
          <cell r="AE1327">
            <v>0</v>
          </cell>
          <cell r="AF1327">
            <v>0</v>
          </cell>
          <cell r="AG1327">
            <v>0</v>
          </cell>
          <cell r="AH1327">
            <v>2.2599999999999998</v>
          </cell>
          <cell r="AL1327" t="str">
            <v>50%-50%</v>
          </cell>
          <cell r="AM1327">
            <v>0</v>
          </cell>
          <cell r="AN1327">
            <v>0</v>
          </cell>
          <cell r="AO1327">
            <v>0</v>
          </cell>
        </row>
        <row r="1328">
          <cell r="D1328" t="str">
            <v>FAE-23-00171</v>
          </cell>
          <cell r="E1328" t="str">
            <v>171</v>
          </cell>
          <cell r="F1328">
            <v>45149</v>
          </cell>
          <cell r="G1328">
            <v>2023</v>
          </cell>
          <cell r="H1328" t="str">
            <v>CE2269</v>
          </cell>
          <cell r="I1328" t="str">
            <v>DEBENHAM</v>
          </cell>
          <cell r="J1328" t="str">
            <v>USD</v>
          </cell>
          <cell r="K1328">
            <v>95425.571448000002</v>
          </cell>
          <cell r="L1328">
            <v>3.1089000000000002</v>
          </cell>
          <cell r="M1328">
            <v>30694.32</v>
          </cell>
          <cell r="N1328" t="str">
            <v>OUI</v>
          </cell>
          <cell r="O1328" t="str">
            <v>Kenya</v>
          </cell>
          <cell r="P1328">
            <v>45159</v>
          </cell>
          <cell r="Q1328">
            <v>2400</v>
          </cell>
          <cell r="R1328">
            <v>37939</v>
          </cell>
          <cell r="S1328">
            <v>0</v>
          </cell>
          <cell r="T1328">
            <v>0</v>
          </cell>
          <cell r="U1328">
            <v>40339</v>
          </cell>
          <cell r="W1328">
            <v>5782.5540000000001</v>
          </cell>
          <cell r="X1328">
            <v>89643.017447999999</v>
          </cell>
          <cell r="Y1328">
            <v>0</v>
          </cell>
          <cell r="Z1328">
            <v>0</v>
          </cell>
          <cell r="AA1328">
            <v>2.4093974999999999</v>
          </cell>
          <cell r="AB1328">
            <v>2.3628197223964786</v>
          </cell>
          <cell r="AE1328">
            <v>0</v>
          </cell>
          <cell r="AF1328">
            <v>3705.2420000000002</v>
          </cell>
          <cell r="AG1328">
            <v>9.185259922159697E-2</v>
          </cell>
          <cell r="AH1328">
            <v>2.3175449007784028</v>
          </cell>
          <cell r="AI1328">
            <v>2.2709671231748816</v>
          </cell>
          <cell r="AL1328" t="str">
            <v>50%-50%</v>
          </cell>
          <cell r="AM1328" t="str">
            <v>30%-70%</v>
          </cell>
          <cell r="AN1328">
            <v>0</v>
          </cell>
          <cell r="AO1328">
            <v>0</v>
          </cell>
        </row>
        <row r="1329">
          <cell r="D1329" t="str">
            <v>FAE-23-00172</v>
          </cell>
          <cell r="E1329" t="str">
            <v>172</v>
          </cell>
          <cell r="F1329">
            <v>45152</v>
          </cell>
          <cell r="G1329">
            <v>2023</v>
          </cell>
          <cell r="H1329" t="str">
            <v>CE2165</v>
          </cell>
          <cell r="I1329" t="str">
            <v>ANGSTREM TRADING</v>
          </cell>
          <cell r="J1329" t="str">
            <v>EUR</v>
          </cell>
          <cell r="K1329">
            <v>100623.90130000001</v>
          </cell>
          <cell r="L1329">
            <v>3.3741500000000002</v>
          </cell>
          <cell r="M1329">
            <v>29822</v>
          </cell>
          <cell r="N1329" t="str">
            <v>OUI</v>
          </cell>
          <cell r="O1329" t="str">
            <v>Russie</v>
          </cell>
          <cell r="P1329">
            <v>45174</v>
          </cell>
          <cell r="Q1329">
            <v>40300</v>
          </cell>
          <cell r="R1329">
            <v>0</v>
          </cell>
          <cell r="S1329">
            <v>0</v>
          </cell>
          <cell r="T1329">
            <v>0</v>
          </cell>
          <cell r="U1329">
            <v>40300</v>
          </cell>
          <cell r="W1329">
            <v>100623.90130000001</v>
          </cell>
          <cell r="X1329">
            <v>0</v>
          </cell>
          <cell r="Y1329">
            <v>0</v>
          </cell>
          <cell r="Z1329">
            <v>0</v>
          </cell>
          <cell r="AA1329">
            <v>2.4968710000000005</v>
          </cell>
          <cell r="AE1329">
            <v>0</v>
          </cell>
          <cell r="AF1329">
            <v>3536.89</v>
          </cell>
          <cell r="AG1329">
            <v>8.776401985111662E-2</v>
          </cell>
          <cell r="AH1329">
            <v>2.4091069801488838</v>
          </cell>
          <cell r="AL1329" t="str">
            <v>50%-50%</v>
          </cell>
          <cell r="AM1329">
            <v>0</v>
          </cell>
          <cell r="AN1329">
            <v>0</v>
          </cell>
          <cell r="AO1329">
            <v>0</v>
          </cell>
        </row>
        <row r="1330">
          <cell r="D1330" t="str">
            <v>FAE-23-00173</v>
          </cell>
          <cell r="E1330" t="str">
            <v>173</v>
          </cell>
          <cell r="F1330">
            <v>45152</v>
          </cell>
          <cell r="G1330">
            <v>2023</v>
          </cell>
          <cell r="H1330" t="str">
            <v>CE2154</v>
          </cell>
          <cell r="I1330" t="str">
            <v>SODIFRAM SAS</v>
          </cell>
          <cell r="J1330" t="str">
            <v>EUR</v>
          </cell>
          <cell r="K1330">
            <v>78314.938519999996</v>
          </cell>
          <cell r="L1330">
            <v>3.3807499999999999</v>
          </cell>
          <cell r="M1330">
            <v>23164.959999999999</v>
          </cell>
          <cell r="N1330" t="str">
            <v>OUI</v>
          </cell>
          <cell r="O1330" t="str">
            <v>Mayotte</v>
          </cell>
          <cell r="P1330">
            <v>45160</v>
          </cell>
          <cell r="Q1330">
            <v>0</v>
          </cell>
          <cell r="R1330">
            <v>19368</v>
          </cell>
          <cell r="S1330">
            <v>7500</v>
          </cell>
          <cell r="T1330">
            <v>0</v>
          </cell>
          <cell r="U1330">
            <v>26868</v>
          </cell>
          <cell r="W1330">
            <v>0</v>
          </cell>
          <cell r="X1330">
            <v>56892.579839785612</v>
          </cell>
          <cell r="Y1330">
            <v>21422.35868021438</v>
          </cell>
          <cell r="Z1330">
            <v>0</v>
          </cell>
          <cell r="AB1330">
            <v>2.9374524906952506</v>
          </cell>
          <cell r="AC1330">
            <v>2.8563144906952505</v>
          </cell>
          <cell r="AE1330">
            <v>3420.36</v>
          </cell>
          <cell r="AF1330">
            <v>13112.745000000001</v>
          </cell>
          <cell r="AG1330">
            <v>0.48804321125502459</v>
          </cell>
          <cell r="AI1330">
            <v>2.4494092794402258</v>
          </cell>
          <cell r="AJ1330">
            <v>2.3682712794402256</v>
          </cell>
          <cell r="AL1330">
            <v>0</v>
          </cell>
          <cell r="AM1330">
            <v>1</v>
          </cell>
          <cell r="AN1330">
            <v>1</v>
          </cell>
          <cell r="AO1330">
            <v>0</v>
          </cell>
        </row>
        <row r="1331">
          <cell r="D1331" t="str">
            <v>FAE-23-00174</v>
          </cell>
          <cell r="E1331" t="str">
            <v>174</v>
          </cell>
          <cell r="F1331">
            <v>45152</v>
          </cell>
          <cell r="G1331">
            <v>2023</v>
          </cell>
          <cell r="H1331" t="str">
            <v>CE2154</v>
          </cell>
          <cell r="I1331" t="str">
            <v>SODIFRAM SAS</v>
          </cell>
          <cell r="J1331" t="str">
            <v>EUR</v>
          </cell>
          <cell r="K1331">
            <v>76303.928736000002</v>
          </cell>
          <cell r="L1331">
            <v>3.3767999999999998</v>
          </cell>
          <cell r="M1331">
            <v>22596.52</v>
          </cell>
          <cell r="N1331" t="str">
            <v>OUI</v>
          </cell>
          <cell r="O1331" t="str">
            <v>Mayotte</v>
          </cell>
          <cell r="P1331">
            <v>45167</v>
          </cell>
          <cell r="Q1331">
            <v>0</v>
          </cell>
          <cell r="R1331">
            <v>20016</v>
          </cell>
          <cell r="S1331">
            <v>6000</v>
          </cell>
          <cell r="T1331">
            <v>0</v>
          </cell>
          <cell r="U1331">
            <v>26016</v>
          </cell>
          <cell r="W1331">
            <v>0</v>
          </cell>
          <cell r="X1331">
            <v>59056.891584708494</v>
          </cell>
          <cell r="Y1331">
            <v>17247.037151291515</v>
          </cell>
          <cell r="Z1331">
            <v>0</v>
          </cell>
          <cell r="AB1331">
            <v>2.9504841918819191</v>
          </cell>
          <cell r="AC1331">
            <v>2.874506191881919</v>
          </cell>
          <cell r="AE1331">
            <v>3419.28</v>
          </cell>
          <cell r="AF1331">
            <v>12869.91</v>
          </cell>
          <cell r="AG1331">
            <v>0.49469211254612544</v>
          </cell>
          <cell r="AI1331">
            <v>2.4557920793357937</v>
          </cell>
          <cell r="AJ1331">
            <v>2.3798140793357936</v>
          </cell>
          <cell r="AL1331">
            <v>0</v>
          </cell>
          <cell r="AM1331">
            <v>1</v>
          </cell>
          <cell r="AN1331">
            <v>1</v>
          </cell>
          <cell r="AO1331">
            <v>0</v>
          </cell>
        </row>
        <row r="1332">
          <cell r="D1332" t="str">
            <v>FAE-23-00175</v>
          </cell>
          <cell r="E1332" t="str">
            <v>175</v>
          </cell>
          <cell r="F1332">
            <v>45152</v>
          </cell>
          <cell r="G1332">
            <v>2023</v>
          </cell>
          <cell r="H1332" t="str">
            <v>CE2017</v>
          </cell>
          <cell r="I1332" t="str">
            <v>SAHEL INTERNATIONAL TRADE</v>
          </cell>
          <cell r="J1332" t="str">
            <v>TND</v>
          </cell>
          <cell r="K1332">
            <v>99730</v>
          </cell>
          <cell r="L1332">
            <v>1</v>
          </cell>
          <cell r="M1332">
            <v>99730</v>
          </cell>
          <cell r="N1332" t="str">
            <v>OUI</v>
          </cell>
          <cell r="O1332" t="str">
            <v>Tchad</v>
          </cell>
          <cell r="P1332">
            <v>45156</v>
          </cell>
          <cell r="Q1332">
            <v>0</v>
          </cell>
          <cell r="R1332">
            <v>52000</v>
          </cell>
          <cell r="S1332">
            <v>0</v>
          </cell>
          <cell r="T1332">
            <v>0</v>
          </cell>
          <cell r="U1332">
            <v>52000</v>
          </cell>
          <cell r="W1332">
            <v>0</v>
          </cell>
          <cell r="X1332">
            <v>99730</v>
          </cell>
          <cell r="Y1332">
            <v>0</v>
          </cell>
          <cell r="Z1332">
            <v>0</v>
          </cell>
          <cell r="AB1332">
            <v>1.9178846153846154</v>
          </cell>
          <cell r="AE1332">
            <v>0</v>
          </cell>
          <cell r="AF1332">
            <v>0</v>
          </cell>
          <cell r="AG1332">
            <v>0</v>
          </cell>
          <cell r="AI1332">
            <v>1.9178846153846154</v>
          </cell>
          <cell r="AL1332">
            <v>0</v>
          </cell>
          <cell r="AM1332" t="str">
            <v>20%-80%</v>
          </cell>
          <cell r="AN1332">
            <v>0</v>
          </cell>
          <cell r="AO1332">
            <v>0</v>
          </cell>
        </row>
        <row r="1333">
          <cell r="D1333" t="str">
            <v>FAE-23-00176</v>
          </cell>
          <cell r="E1333" t="str">
            <v>176</v>
          </cell>
          <cell r="F1333">
            <v>45152</v>
          </cell>
          <cell r="G1333">
            <v>2023</v>
          </cell>
          <cell r="H1333" t="str">
            <v>CE2001</v>
          </cell>
          <cell r="I1333" t="str">
            <v>STE DE COMMERCE INTERNATIONAL</v>
          </cell>
          <cell r="J1333" t="str">
            <v>TND</v>
          </cell>
          <cell r="K1333">
            <v>43050</v>
          </cell>
          <cell r="L1333">
            <v>1</v>
          </cell>
          <cell r="M1333">
            <v>43050</v>
          </cell>
          <cell r="N1333" t="str">
            <v>OUI</v>
          </cell>
          <cell r="O1333" t="str">
            <v>Liberia</v>
          </cell>
          <cell r="P1333">
            <v>45160</v>
          </cell>
          <cell r="Q1333">
            <v>0</v>
          </cell>
          <cell r="R1333">
            <v>21000</v>
          </cell>
          <cell r="S1333">
            <v>0</v>
          </cell>
          <cell r="T1333">
            <v>0</v>
          </cell>
          <cell r="U1333">
            <v>21000</v>
          </cell>
          <cell r="W1333">
            <v>0</v>
          </cell>
          <cell r="X1333">
            <v>43050</v>
          </cell>
          <cell r="Y1333">
            <v>0</v>
          </cell>
          <cell r="Z1333">
            <v>0</v>
          </cell>
          <cell r="AB1333">
            <v>2.0499999999999998</v>
          </cell>
          <cell r="AE1333">
            <v>0</v>
          </cell>
          <cell r="AF1333">
            <v>0</v>
          </cell>
          <cell r="AG1333">
            <v>0</v>
          </cell>
          <cell r="AI1333">
            <v>2.0499999999999998</v>
          </cell>
          <cell r="AL1333">
            <v>0</v>
          </cell>
          <cell r="AM1333" t="str">
            <v>30%-70%</v>
          </cell>
          <cell r="AN1333">
            <v>0</v>
          </cell>
          <cell r="AO1333">
            <v>0</v>
          </cell>
        </row>
        <row r="1334">
          <cell r="D1334" t="str">
            <v>FAE-23-00177</v>
          </cell>
          <cell r="E1334" t="str">
            <v>177</v>
          </cell>
          <cell r="F1334">
            <v>45152</v>
          </cell>
          <cell r="G1334">
            <v>2023</v>
          </cell>
          <cell r="H1334" t="str">
            <v>CE2001</v>
          </cell>
          <cell r="I1334" t="str">
            <v>STE DE COMMERCE INTERNATIONAL</v>
          </cell>
          <cell r="J1334" t="str">
            <v>TND</v>
          </cell>
          <cell r="K1334">
            <v>44280</v>
          </cell>
          <cell r="L1334">
            <v>1</v>
          </cell>
          <cell r="M1334">
            <v>44280</v>
          </cell>
          <cell r="N1334" t="str">
            <v>OUI</v>
          </cell>
          <cell r="O1334" t="str">
            <v>Liberia</v>
          </cell>
          <cell r="P1334">
            <v>45160</v>
          </cell>
          <cell r="Q1334">
            <v>0</v>
          </cell>
          <cell r="R1334">
            <v>21600</v>
          </cell>
          <cell r="S1334">
            <v>0</v>
          </cell>
          <cell r="T1334">
            <v>0</v>
          </cell>
          <cell r="U1334">
            <v>21600</v>
          </cell>
          <cell r="W1334">
            <v>0</v>
          </cell>
          <cell r="X1334">
            <v>44280</v>
          </cell>
          <cell r="Y1334">
            <v>0</v>
          </cell>
          <cell r="Z1334">
            <v>0</v>
          </cell>
          <cell r="AB1334">
            <v>2.0499999999999998</v>
          </cell>
          <cell r="AE1334">
            <v>0</v>
          </cell>
          <cell r="AF1334">
            <v>0</v>
          </cell>
          <cell r="AG1334">
            <v>0</v>
          </cell>
          <cell r="AI1334">
            <v>2.0499999999999998</v>
          </cell>
          <cell r="AL1334">
            <v>0</v>
          </cell>
          <cell r="AM1334" t="str">
            <v>30%-70%</v>
          </cell>
          <cell r="AN1334">
            <v>0</v>
          </cell>
          <cell r="AO1334">
            <v>0</v>
          </cell>
        </row>
        <row r="1335">
          <cell r="D1335" t="str">
            <v>FAE-23-00178</v>
          </cell>
          <cell r="E1335" t="str">
            <v>178</v>
          </cell>
          <cell r="F1335">
            <v>45152</v>
          </cell>
          <cell r="G1335">
            <v>2023</v>
          </cell>
          <cell r="H1335" t="str">
            <v>CE2240</v>
          </cell>
          <cell r="I1335" t="str">
            <v>RNK DISTRIBUTION</v>
          </cell>
          <cell r="J1335" t="str">
            <v>USD</v>
          </cell>
          <cell r="K1335">
            <v>96052.574400000012</v>
          </cell>
          <cell r="L1335">
            <v>3.1089000000000002</v>
          </cell>
          <cell r="M1335">
            <v>30896</v>
          </cell>
          <cell r="N1335" t="str">
            <v>OUI</v>
          </cell>
          <cell r="O1335" t="str">
            <v>Madagascar</v>
          </cell>
          <cell r="P1335">
            <v>45160</v>
          </cell>
          <cell r="Q1335">
            <v>0</v>
          </cell>
          <cell r="R1335">
            <v>33600</v>
          </cell>
          <cell r="S1335">
            <v>0</v>
          </cell>
          <cell r="T1335">
            <v>2000</v>
          </cell>
          <cell r="U1335">
            <v>35600</v>
          </cell>
          <cell r="W1335">
            <v>0</v>
          </cell>
          <cell r="X1335">
            <v>81325.470579775269</v>
          </cell>
          <cell r="Y1335">
            <v>0</v>
          </cell>
          <cell r="Z1335">
            <v>14727.103820224718</v>
          </cell>
          <cell r="AB1335">
            <v>2.4204009101123591</v>
          </cell>
          <cell r="AD1335">
            <v>7.363551910112359</v>
          </cell>
          <cell r="AE1335">
            <v>5640.99</v>
          </cell>
          <cell r="AF1335">
            <v>21778.845000000001</v>
          </cell>
          <cell r="AG1335">
            <v>0.61176530898876402</v>
          </cell>
          <cell r="AI1335">
            <v>1.8086356011235951</v>
          </cell>
          <cell r="AK1335">
            <v>6.7517866011235945</v>
          </cell>
          <cell r="AL1335">
            <v>0</v>
          </cell>
          <cell r="AM1335" t="str">
            <v>20%-80%</v>
          </cell>
          <cell r="AN1335">
            <v>0</v>
          </cell>
          <cell r="AO1335">
            <v>1</v>
          </cell>
        </row>
        <row r="1336">
          <cell r="D1336" t="str">
            <v>FAE-23-00179</v>
          </cell>
          <cell r="E1336" t="str">
            <v>179</v>
          </cell>
          <cell r="F1336">
            <v>45153</v>
          </cell>
          <cell r="G1336">
            <v>2023</v>
          </cell>
          <cell r="H1336" t="str">
            <v>CE2259</v>
          </cell>
          <cell r="I1336" t="str">
            <v>SAFA FOOD</v>
          </cell>
          <cell r="J1336" t="str">
            <v>CAD</v>
          </cell>
          <cell r="K1336">
            <v>85860.762499999997</v>
          </cell>
          <cell r="L1336">
            <v>2.30375</v>
          </cell>
          <cell r="M1336">
            <v>37270</v>
          </cell>
          <cell r="N1336" t="str">
            <v>OUI</v>
          </cell>
          <cell r="O1336" t="str">
            <v>USA</v>
          </cell>
          <cell r="P1336">
            <v>45164</v>
          </cell>
          <cell r="Q1336">
            <v>0</v>
          </cell>
          <cell r="R1336">
            <v>0</v>
          </cell>
          <cell r="S1336">
            <v>23608</v>
          </cell>
          <cell r="T1336">
            <v>0</v>
          </cell>
          <cell r="U1336">
            <v>23608</v>
          </cell>
          <cell r="W1336">
            <v>0</v>
          </cell>
          <cell r="X1336">
            <v>0</v>
          </cell>
          <cell r="Y1336">
            <v>85860.762500000012</v>
          </cell>
          <cell r="Z1336">
            <v>0</v>
          </cell>
          <cell r="AC1336">
            <v>3.6369350432056935</v>
          </cell>
          <cell r="AE1336">
            <v>3269.8620000000001</v>
          </cell>
          <cell r="AF1336">
            <v>19640.544999999998</v>
          </cell>
          <cell r="AG1336">
            <v>0.83194446797695687</v>
          </cell>
          <cell r="AJ1336">
            <v>2.8049905752287367</v>
          </cell>
          <cell r="AL1336">
            <v>0</v>
          </cell>
          <cell r="AM1336">
            <v>0</v>
          </cell>
          <cell r="AN1336">
            <v>1</v>
          </cell>
          <cell r="AO1336">
            <v>0</v>
          </cell>
        </row>
        <row r="1337">
          <cell r="D1337" t="str">
            <v>FAE-23-00180</v>
          </cell>
          <cell r="E1337" t="str">
            <v>180</v>
          </cell>
          <cell r="F1337">
            <v>45160</v>
          </cell>
          <cell r="G1337">
            <v>2023</v>
          </cell>
          <cell r="H1337" t="str">
            <v>CE2165</v>
          </cell>
          <cell r="I1337" t="str">
            <v>ANGSTREM TRADING</v>
          </cell>
          <cell r="J1337" t="str">
            <v>EUR</v>
          </cell>
          <cell r="K1337">
            <v>45212.766462500003</v>
          </cell>
          <cell r="L1337">
            <v>3.3741500000000002</v>
          </cell>
          <cell r="M1337">
            <v>13399.75</v>
          </cell>
          <cell r="N1337" t="str">
            <v>OUI</v>
          </cell>
          <cell r="O1337" t="str">
            <v>Russie</v>
          </cell>
          <cell r="P1337">
            <v>45175</v>
          </cell>
          <cell r="Q1337">
            <v>20150</v>
          </cell>
          <cell r="R1337">
            <v>0</v>
          </cell>
          <cell r="S1337">
            <v>0</v>
          </cell>
          <cell r="T1337">
            <v>0</v>
          </cell>
          <cell r="U1337">
            <v>20150</v>
          </cell>
          <cell r="W1337">
            <v>45212.766462500003</v>
          </cell>
          <cell r="X1337">
            <v>0</v>
          </cell>
          <cell r="Y1337">
            <v>0</v>
          </cell>
          <cell r="Z1337">
            <v>0</v>
          </cell>
          <cell r="AA1337">
            <v>2.24380975</v>
          </cell>
          <cell r="AE1337">
            <v>0</v>
          </cell>
          <cell r="AF1337">
            <v>1828.4449999999999</v>
          </cell>
          <cell r="AG1337">
            <v>9.0741687344913155E-2</v>
          </cell>
          <cell r="AH1337">
            <v>2.1530680626550871</v>
          </cell>
          <cell r="AL1337" t="str">
            <v>50%-50%</v>
          </cell>
          <cell r="AM1337">
            <v>0</v>
          </cell>
          <cell r="AN1337">
            <v>0</v>
          </cell>
          <cell r="AO1337">
            <v>0</v>
          </cell>
        </row>
        <row r="1338">
          <cell r="D1338" t="str">
            <v>FAE-23-00181</v>
          </cell>
          <cell r="E1338" t="str">
            <v>181</v>
          </cell>
          <cell r="F1338">
            <v>45160</v>
          </cell>
          <cell r="G1338">
            <v>2023</v>
          </cell>
          <cell r="H1338" t="str">
            <v>CE2017</v>
          </cell>
          <cell r="I1338" t="str">
            <v>SAHEL INTERNATIONAL TRADE</v>
          </cell>
          <cell r="J1338" t="str">
            <v>TND</v>
          </cell>
          <cell r="K1338">
            <v>79920</v>
          </cell>
          <cell r="L1338">
            <v>1</v>
          </cell>
          <cell r="M1338">
            <v>79920</v>
          </cell>
          <cell r="N1338" t="str">
            <v>OUI</v>
          </cell>
          <cell r="O1338" t="str">
            <v>Ukraine</v>
          </cell>
          <cell r="P1338">
            <v>45166</v>
          </cell>
          <cell r="Q1338">
            <v>36000</v>
          </cell>
          <cell r="R1338">
            <v>0</v>
          </cell>
          <cell r="S1338">
            <v>0</v>
          </cell>
          <cell r="T1338">
            <v>0</v>
          </cell>
          <cell r="U1338">
            <v>36000</v>
          </cell>
          <cell r="W1338">
            <v>79920</v>
          </cell>
          <cell r="X1338">
            <v>0</v>
          </cell>
          <cell r="Y1338">
            <v>0</v>
          </cell>
          <cell r="Z1338">
            <v>0</v>
          </cell>
          <cell r="AA1338">
            <v>2.2200000000000002</v>
          </cell>
          <cell r="AE1338">
            <v>0</v>
          </cell>
          <cell r="AF1338">
            <v>0</v>
          </cell>
          <cell r="AG1338">
            <v>0</v>
          </cell>
          <cell r="AH1338">
            <v>2.2200000000000002</v>
          </cell>
          <cell r="AL1338" t="str">
            <v>50%-50%</v>
          </cell>
          <cell r="AM1338">
            <v>0</v>
          </cell>
          <cell r="AN1338">
            <v>0</v>
          </cell>
          <cell r="AO1338">
            <v>0</v>
          </cell>
        </row>
        <row r="1339">
          <cell r="D1339" t="str">
            <v>FAE-23-00182</v>
          </cell>
          <cell r="E1339" t="str">
            <v>182</v>
          </cell>
          <cell r="F1339">
            <v>45162</v>
          </cell>
          <cell r="G1339">
            <v>2023</v>
          </cell>
          <cell r="H1339" t="str">
            <v>CE2001</v>
          </cell>
          <cell r="I1339" t="str">
            <v>STE DE COMMERCE INTERNATIONAL</v>
          </cell>
          <cell r="J1339" t="str">
            <v>TND</v>
          </cell>
          <cell r="K1339">
            <v>211200</v>
          </cell>
          <cell r="L1339">
            <v>1</v>
          </cell>
          <cell r="M1339">
            <v>211200</v>
          </cell>
          <cell r="N1339" t="str">
            <v>OUI</v>
          </cell>
          <cell r="O1339" t="str">
            <v>Gambie</v>
          </cell>
          <cell r="P1339">
            <v>45167</v>
          </cell>
          <cell r="Q1339">
            <v>96000</v>
          </cell>
          <cell r="R1339">
            <v>0</v>
          </cell>
          <cell r="S1339">
            <v>0</v>
          </cell>
          <cell r="T1339">
            <v>0</v>
          </cell>
          <cell r="U1339">
            <v>96000</v>
          </cell>
          <cell r="W1339">
            <v>211200</v>
          </cell>
          <cell r="X1339">
            <v>0</v>
          </cell>
          <cell r="Y1339">
            <v>0</v>
          </cell>
          <cell r="Z1339">
            <v>0</v>
          </cell>
          <cell r="AA1339">
            <v>2.2000000000000002</v>
          </cell>
          <cell r="AE1339">
            <v>0</v>
          </cell>
          <cell r="AF1339">
            <v>0</v>
          </cell>
          <cell r="AG1339">
            <v>0</v>
          </cell>
          <cell r="AH1339">
            <v>2.2000000000000002</v>
          </cell>
          <cell r="AL1339" t="str">
            <v>50%-50%</v>
          </cell>
          <cell r="AM1339">
            <v>0</v>
          </cell>
          <cell r="AN1339">
            <v>0</v>
          </cell>
          <cell r="AO1339">
            <v>0</v>
          </cell>
        </row>
        <row r="1340">
          <cell r="D1340" t="str">
            <v>FAE-23-00183</v>
          </cell>
          <cell r="E1340" t="str">
            <v>183</v>
          </cell>
          <cell r="F1340">
            <v>45162</v>
          </cell>
          <cell r="G1340">
            <v>2023</v>
          </cell>
          <cell r="H1340" t="str">
            <v>CE2247</v>
          </cell>
          <cell r="I1340" t="str">
            <v>MATMATA TRADING</v>
          </cell>
          <cell r="J1340" t="str">
            <v>EUR</v>
          </cell>
          <cell r="K1340">
            <v>133038.2856</v>
          </cell>
          <cell r="L1340">
            <v>3.3820999999999999</v>
          </cell>
          <cell r="M1340">
            <v>39336</v>
          </cell>
          <cell r="N1340" t="str">
            <v>OUI</v>
          </cell>
          <cell r="O1340" t="str">
            <v>Mauritanie</v>
          </cell>
          <cell r="P1340">
            <v>45169</v>
          </cell>
          <cell r="Q1340">
            <v>57600</v>
          </cell>
          <cell r="R1340">
            <v>0</v>
          </cell>
          <cell r="S1340">
            <v>0</v>
          </cell>
          <cell r="T1340">
            <v>0</v>
          </cell>
          <cell r="U1340">
            <v>57600</v>
          </cell>
          <cell r="W1340">
            <v>133038.2856</v>
          </cell>
          <cell r="X1340">
            <v>0</v>
          </cell>
          <cell r="Y1340">
            <v>0</v>
          </cell>
          <cell r="Z1340">
            <v>0</v>
          </cell>
          <cell r="AA1340">
            <v>2.3096924583333336</v>
          </cell>
          <cell r="AE1340">
            <v>4126.41</v>
          </cell>
          <cell r="AF1340">
            <v>18118.86</v>
          </cell>
          <cell r="AG1340">
            <v>0.31456354166666667</v>
          </cell>
          <cell r="AH1340">
            <v>1.9951289166666668</v>
          </cell>
          <cell r="AL1340" t="str">
            <v>50%-50%</v>
          </cell>
          <cell r="AM1340">
            <v>0</v>
          </cell>
          <cell r="AN1340">
            <v>0</v>
          </cell>
          <cell r="AO1340">
            <v>0</v>
          </cell>
        </row>
        <row r="1341">
          <cell r="D1341" t="str">
            <v>FAE-23-00184</v>
          </cell>
          <cell r="E1341" t="str">
            <v>184</v>
          </cell>
          <cell r="F1341">
            <v>45169</v>
          </cell>
          <cell r="G1341">
            <v>2023</v>
          </cell>
          <cell r="H1341" t="str">
            <v>CE2123</v>
          </cell>
          <cell r="I1341" t="str">
            <v>STE AL MAJMOUA MOTTAHIDA</v>
          </cell>
          <cell r="J1341" t="str">
            <v>USD</v>
          </cell>
          <cell r="K1341">
            <v>959563.04299999995</v>
          </cell>
          <cell r="L1341">
            <v>3.1248999999999998</v>
          </cell>
          <cell r="M1341">
            <v>307070</v>
          </cell>
          <cell r="N1341" t="str">
            <v>OUI</v>
          </cell>
          <cell r="O1341" t="str">
            <v>LIBYE</v>
          </cell>
          <cell r="P1341">
            <v>45176</v>
          </cell>
          <cell r="Q1341">
            <v>48000</v>
          </cell>
          <cell r="R1341">
            <v>293732.8</v>
          </cell>
          <cell r="S1341">
            <v>66467.199999999997</v>
          </cell>
          <cell r="T1341">
            <v>0</v>
          </cell>
          <cell r="U1341">
            <v>408200</v>
          </cell>
          <cell r="W1341">
            <v>104996.64</v>
          </cell>
          <cell r="X1341">
            <v>600958.76870400016</v>
          </cell>
          <cell r="Y1341">
            <v>123518.047296</v>
          </cell>
          <cell r="Z1341">
            <v>130089.587</v>
          </cell>
          <cell r="AA1341">
            <v>2.18743</v>
          </cell>
          <cell r="AB1341">
            <v>2.0459368810837613</v>
          </cell>
          <cell r="AC1341">
            <v>1.8583308352992154</v>
          </cell>
          <cell r="AE1341">
            <v>0</v>
          </cell>
          <cell r="AF1341">
            <v>0</v>
          </cell>
          <cell r="AG1341">
            <v>0</v>
          </cell>
          <cell r="AH1341">
            <v>2.18743</v>
          </cell>
          <cell r="AI1341">
            <v>2.0459368810837613</v>
          </cell>
          <cell r="AJ1341">
            <v>1.8583308352992154</v>
          </cell>
          <cell r="AL1341" t="str">
            <v>50%-50%</v>
          </cell>
          <cell r="AM1341" t="str">
            <v>50%-50%</v>
          </cell>
          <cell r="AN1341" t="str">
            <v>50%-50%</v>
          </cell>
          <cell r="AO1341">
            <v>0</v>
          </cell>
        </row>
        <row r="1342">
          <cell r="D1342" t="str">
            <v>FAE-23-00185</v>
          </cell>
          <cell r="E1342" t="str">
            <v>185</v>
          </cell>
          <cell r="F1342">
            <v>45173</v>
          </cell>
          <cell r="G1342">
            <v>2023</v>
          </cell>
          <cell r="H1342" t="str">
            <v>CE2164</v>
          </cell>
          <cell r="I1342" t="str">
            <v>STE MEDILIFE IMPORT &amp; EXPORT</v>
          </cell>
          <cell r="J1342" t="str">
            <v>TND</v>
          </cell>
          <cell r="K1342">
            <v>44016</v>
          </cell>
          <cell r="L1342">
            <v>1</v>
          </cell>
          <cell r="M1342">
            <v>44016</v>
          </cell>
          <cell r="N1342" t="str">
            <v>OUI</v>
          </cell>
          <cell r="O1342" t="str">
            <v>Sierra Leone</v>
          </cell>
          <cell r="P1342">
            <v>45184</v>
          </cell>
          <cell r="Q1342">
            <v>22008</v>
          </cell>
          <cell r="R1342">
            <v>0</v>
          </cell>
          <cell r="S1342">
            <v>0</v>
          </cell>
          <cell r="T1342">
            <v>0</v>
          </cell>
          <cell r="U1342">
            <v>22008</v>
          </cell>
          <cell r="W1342">
            <v>44016</v>
          </cell>
          <cell r="X1342">
            <v>0</v>
          </cell>
          <cell r="Y1342">
            <v>0</v>
          </cell>
          <cell r="Z1342">
            <v>0</v>
          </cell>
          <cell r="AA1342">
            <v>2</v>
          </cell>
          <cell r="AE1342">
            <v>0</v>
          </cell>
          <cell r="AF1342">
            <v>0</v>
          </cell>
          <cell r="AG1342">
            <v>0</v>
          </cell>
          <cell r="AH1342">
            <v>2</v>
          </cell>
          <cell r="AL1342" t="str">
            <v>50%-50%</v>
          </cell>
          <cell r="AM1342">
            <v>0</v>
          </cell>
          <cell r="AN1342">
            <v>0</v>
          </cell>
          <cell r="AO1342">
            <v>0</v>
          </cell>
        </row>
        <row r="1343">
          <cell r="D1343" t="str">
            <v>FAE-23-00186</v>
          </cell>
          <cell r="E1343" t="str">
            <v>186</v>
          </cell>
          <cell r="F1343">
            <v>45173</v>
          </cell>
          <cell r="G1343">
            <v>2023</v>
          </cell>
          <cell r="H1343" t="str">
            <v>CE2097</v>
          </cell>
          <cell r="I1343" t="str">
            <v>JP BEEMSTERBOER BV</v>
          </cell>
          <cell r="J1343" t="str">
            <v>USD</v>
          </cell>
          <cell r="K1343">
            <v>245255.30623999998</v>
          </cell>
          <cell r="L1343">
            <v>3.3632</v>
          </cell>
          <cell r="M1343">
            <v>72923.199999999997</v>
          </cell>
          <cell r="N1343" t="str">
            <v>OUI</v>
          </cell>
          <cell r="O1343" t="str">
            <v>Sierra Leone</v>
          </cell>
          <cell r="P1343">
            <v>45189</v>
          </cell>
          <cell r="Q1343">
            <v>110040</v>
          </cell>
          <cell r="R1343">
            <v>0</v>
          </cell>
          <cell r="S1343">
            <v>0</v>
          </cell>
          <cell r="T1343">
            <v>0</v>
          </cell>
          <cell r="U1343">
            <v>110040</v>
          </cell>
          <cell r="W1343">
            <v>245255.30623999998</v>
          </cell>
          <cell r="X1343">
            <v>0</v>
          </cell>
          <cell r="Y1343">
            <v>0</v>
          </cell>
          <cell r="Z1343">
            <v>0</v>
          </cell>
          <cell r="AA1343">
            <v>2.2287832264631042</v>
          </cell>
          <cell r="AE1343">
            <v>2925</v>
          </cell>
          <cell r="AF1343">
            <v>38494.949999999997</v>
          </cell>
          <cell r="AG1343">
            <v>0.34982688113413302</v>
          </cell>
          <cell r="AH1343">
            <v>1.8789563453289713</v>
          </cell>
          <cell r="AL1343" t="str">
            <v>50%-50%</v>
          </cell>
          <cell r="AM1343">
            <v>0</v>
          </cell>
          <cell r="AN1343">
            <v>0</v>
          </cell>
          <cell r="AO1343">
            <v>0</v>
          </cell>
        </row>
        <row r="1344">
          <cell r="D1344" t="str">
            <v>FAE-23-00187</v>
          </cell>
          <cell r="E1344" t="str">
            <v>187</v>
          </cell>
          <cell r="F1344">
            <v>45173</v>
          </cell>
          <cell r="G1344">
            <v>2023</v>
          </cell>
          <cell r="H1344" t="str">
            <v>CE2275</v>
          </cell>
          <cell r="I1344" t="str">
            <v>SODIC</v>
          </cell>
          <cell r="J1344" t="str">
            <v>EUR</v>
          </cell>
          <cell r="K1344">
            <v>60588.651409999999</v>
          </cell>
          <cell r="L1344">
            <v>3.36775</v>
          </cell>
          <cell r="M1344">
            <v>17990.84</v>
          </cell>
          <cell r="N1344" t="str">
            <v>OUI</v>
          </cell>
          <cell r="O1344" t="str">
            <v>France</v>
          </cell>
          <cell r="P1344">
            <v>45178</v>
          </cell>
          <cell r="Q1344">
            <v>0</v>
          </cell>
          <cell r="R1344">
            <v>21624</v>
          </cell>
          <cell r="S1344">
            <v>0</v>
          </cell>
          <cell r="T1344">
            <v>0</v>
          </cell>
          <cell r="U1344">
            <v>21624</v>
          </cell>
          <cell r="W1344">
            <v>0</v>
          </cell>
          <cell r="X1344">
            <v>56386.992625999999</v>
          </cell>
          <cell r="Y1344">
            <v>0</v>
          </cell>
          <cell r="Z1344">
            <v>4201.6587840000002</v>
          </cell>
          <cell r="AB1344">
            <v>2.6076115716796151</v>
          </cell>
          <cell r="AE1344">
            <v>2191.77</v>
          </cell>
          <cell r="AF1344">
            <v>29120.044000000002</v>
          </cell>
          <cell r="AG1344">
            <v>1.3466539030706624</v>
          </cell>
          <cell r="AI1344">
            <v>1.2609576686089528</v>
          </cell>
          <cell r="AL1344">
            <v>0</v>
          </cell>
          <cell r="AM1344">
            <v>1</v>
          </cell>
          <cell r="AN1344">
            <v>0</v>
          </cell>
          <cell r="AO1344">
            <v>0</v>
          </cell>
        </row>
        <row r="1345">
          <cell r="D1345" t="str">
            <v>FAE-23-00188</v>
          </cell>
          <cell r="E1345" t="str">
            <v>188</v>
          </cell>
          <cell r="F1345">
            <v>45173</v>
          </cell>
          <cell r="G1345">
            <v>2023</v>
          </cell>
          <cell r="H1345" t="str">
            <v>CE2266</v>
          </cell>
          <cell r="I1345" t="str">
            <v>AL SAHL MOUTAQADEM</v>
          </cell>
          <cell r="J1345" t="str">
            <v>USD</v>
          </cell>
          <cell r="K1345">
            <v>162288.579</v>
          </cell>
          <cell r="L1345">
            <v>3.1433</v>
          </cell>
          <cell r="M1345">
            <v>51630</v>
          </cell>
          <cell r="N1345" t="str">
            <v>OUI</v>
          </cell>
          <cell r="O1345" t="str">
            <v>Libye</v>
          </cell>
          <cell r="P1345">
            <v>45180</v>
          </cell>
          <cell r="Q1345">
            <v>0</v>
          </cell>
          <cell r="R1345">
            <v>6000</v>
          </cell>
          <cell r="S1345">
            <v>0</v>
          </cell>
          <cell r="T1345">
            <v>23000</v>
          </cell>
          <cell r="U1345">
            <v>29000</v>
          </cell>
          <cell r="W1345">
            <v>0</v>
          </cell>
          <cell r="X1345">
            <v>13484.757</v>
          </cell>
          <cell r="Y1345">
            <v>0</v>
          </cell>
          <cell r="Z1345">
            <v>148803.82200000001</v>
          </cell>
          <cell r="AB1345">
            <v>2.2474594999999997</v>
          </cell>
          <cell r="AD1345">
            <v>6.4697313913043484</v>
          </cell>
          <cell r="AE1345">
            <v>0</v>
          </cell>
          <cell r="AF1345">
            <v>0</v>
          </cell>
          <cell r="AG1345">
            <v>0</v>
          </cell>
          <cell r="AI1345">
            <v>2.2474594999999997</v>
          </cell>
          <cell r="AK1345">
            <v>6.4697313913043484</v>
          </cell>
          <cell r="AL1345">
            <v>0</v>
          </cell>
          <cell r="AM1345" t="str">
            <v>50%-50%</v>
          </cell>
          <cell r="AN1345">
            <v>0</v>
          </cell>
          <cell r="AO1345">
            <v>1</v>
          </cell>
        </row>
        <row r="1346">
          <cell r="D1346" t="str">
            <v>FAE-23-00189</v>
          </cell>
          <cell r="E1346" t="str">
            <v>189</v>
          </cell>
          <cell r="F1346">
            <v>45177</v>
          </cell>
          <cell r="G1346">
            <v>2023</v>
          </cell>
          <cell r="H1346" t="str">
            <v>CE2248</v>
          </cell>
          <cell r="I1346" t="str">
            <v>SEYAL TCHAD SA</v>
          </cell>
          <cell r="J1346" t="str">
            <v>EUR</v>
          </cell>
          <cell r="K1346">
            <v>367931.28699400002</v>
          </cell>
          <cell r="L1346">
            <v>3.3626</v>
          </cell>
          <cell r="M1346">
            <v>109418.69</v>
          </cell>
          <cell r="N1346" t="str">
            <v>OUI</v>
          </cell>
          <cell r="O1346" t="str">
            <v>Tchad</v>
          </cell>
          <cell r="P1346">
            <v>45190</v>
          </cell>
          <cell r="Q1346">
            <v>0</v>
          </cell>
          <cell r="R1346">
            <v>145671</v>
          </cell>
          <cell r="S1346">
            <v>45811</v>
          </cell>
          <cell r="T1346">
            <v>0</v>
          </cell>
          <cell r="U1346">
            <v>191482</v>
          </cell>
          <cell r="W1346">
            <v>0</v>
          </cell>
          <cell r="X1346">
            <v>284370.32055840001</v>
          </cell>
          <cell r="Y1346">
            <v>83561.242168799989</v>
          </cell>
          <cell r="Z1346">
            <v>0</v>
          </cell>
          <cell r="AB1346">
            <v>1.9521409241262846</v>
          </cell>
          <cell r="AC1346">
            <v>1.8240431810875115</v>
          </cell>
          <cell r="AE1346">
            <v>12792.810599999999</v>
          </cell>
          <cell r="AF1346">
            <v>53642.701999999997</v>
          </cell>
          <cell r="AG1346">
            <v>0.28014488045873764</v>
          </cell>
          <cell r="AI1346">
            <v>1.6719960436675469</v>
          </cell>
          <cell r="AJ1346">
            <v>1.5438983006287739</v>
          </cell>
          <cell r="AL1346">
            <v>0</v>
          </cell>
          <cell r="AM1346" t="str">
            <v>20%-80%</v>
          </cell>
          <cell r="AN1346" t="str">
            <v>10%-90%</v>
          </cell>
          <cell r="AO1346">
            <v>0</v>
          </cell>
        </row>
        <row r="1347">
          <cell r="D1347" t="str">
            <v>FAE-23-00190</v>
          </cell>
          <cell r="E1347" t="str">
            <v>190</v>
          </cell>
          <cell r="F1347">
            <v>45181</v>
          </cell>
          <cell r="G1347">
            <v>2023</v>
          </cell>
          <cell r="H1347" t="str">
            <v>CE2017</v>
          </cell>
          <cell r="I1347" t="str">
            <v>SAHEL INTERNATIONAL TRADE</v>
          </cell>
          <cell r="J1347" t="str">
            <v>TND</v>
          </cell>
          <cell r="K1347">
            <v>37440</v>
          </cell>
          <cell r="L1347">
            <v>1</v>
          </cell>
          <cell r="M1347">
            <v>37440</v>
          </cell>
          <cell r="N1347" t="str">
            <v>OUI</v>
          </cell>
          <cell r="O1347" t="str">
            <v>Ukraine</v>
          </cell>
          <cell r="P1347">
            <v>45187</v>
          </cell>
          <cell r="Q1347">
            <v>18000</v>
          </cell>
          <cell r="R1347">
            <v>0</v>
          </cell>
          <cell r="S1347">
            <v>0</v>
          </cell>
          <cell r="T1347">
            <v>0</v>
          </cell>
          <cell r="U1347">
            <v>18000</v>
          </cell>
          <cell r="W1347">
            <v>37440</v>
          </cell>
          <cell r="X1347">
            <v>0</v>
          </cell>
          <cell r="Y1347">
            <v>0</v>
          </cell>
          <cell r="Z1347">
            <v>0</v>
          </cell>
          <cell r="AA1347">
            <v>2.08</v>
          </cell>
          <cell r="AE1347">
            <v>0</v>
          </cell>
          <cell r="AF1347">
            <v>0</v>
          </cell>
          <cell r="AG1347">
            <v>0</v>
          </cell>
          <cell r="AH1347">
            <v>2.08</v>
          </cell>
          <cell r="AL1347" t="str">
            <v>50%-50%</v>
          </cell>
          <cell r="AM1347">
            <v>0</v>
          </cell>
          <cell r="AN1347">
            <v>0</v>
          </cell>
          <cell r="AO1347">
            <v>0</v>
          </cell>
        </row>
        <row r="1348">
          <cell r="D1348" t="str">
            <v>FAE-23-00191</v>
          </cell>
          <cell r="E1348" t="str">
            <v>191</v>
          </cell>
          <cell r="F1348">
            <v>45181</v>
          </cell>
          <cell r="G1348">
            <v>2023</v>
          </cell>
          <cell r="H1348" t="str">
            <v>CE2017</v>
          </cell>
          <cell r="I1348" t="str">
            <v>SAHEL INTERNATIONAL TRADE</v>
          </cell>
          <cell r="J1348" t="str">
            <v>TND</v>
          </cell>
          <cell r="K1348">
            <v>42475.44</v>
          </cell>
          <cell r="L1348">
            <v>1</v>
          </cell>
          <cell r="M1348">
            <v>42475.44</v>
          </cell>
          <cell r="N1348" t="str">
            <v>OUI</v>
          </cell>
          <cell r="O1348" t="str">
            <v>Togo</v>
          </cell>
          <cell r="P1348">
            <v>45187</v>
          </cell>
          <cell r="Q1348">
            <v>22008</v>
          </cell>
          <cell r="R1348">
            <v>0</v>
          </cell>
          <cell r="S1348">
            <v>0</v>
          </cell>
          <cell r="T1348">
            <v>0</v>
          </cell>
          <cell r="U1348">
            <v>22008</v>
          </cell>
          <cell r="W1348">
            <v>42475.44</v>
          </cell>
          <cell r="X1348">
            <v>0</v>
          </cell>
          <cell r="Y1348">
            <v>0</v>
          </cell>
          <cell r="Z1348">
            <v>0</v>
          </cell>
          <cell r="AA1348">
            <v>1.9300000000000002</v>
          </cell>
          <cell r="AE1348">
            <v>0</v>
          </cell>
          <cell r="AF1348">
            <v>0</v>
          </cell>
          <cell r="AG1348">
            <v>0</v>
          </cell>
          <cell r="AH1348">
            <v>1.9300000000000002</v>
          </cell>
          <cell r="AL1348" t="str">
            <v>50%-50%</v>
          </cell>
          <cell r="AM1348">
            <v>0</v>
          </cell>
          <cell r="AN1348">
            <v>0</v>
          </cell>
          <cell r="AO1348">
            <v>0</v>
          </cell>
        </row>
        <row r="1349">
          <cell r="D1349" t="str">
            <v>FAE-23-00192</v>
          </cell>
          <cell r="E1349" t="str">
            <v>192</v>
          </cell>
          <cell r="F1349">
            <v>45182</v>
          </cell>
          <cell r="G1349">
            <v>2023</v>
          </cell>
          <cell r="H1349" t="str">
            <v>CE2278</v>
          </cell>
          <cell r="I1349" t="str">
            <v xml:space="preserve">RAMAS TRADING </v>
          </cell>
          <cell r="J1349" t="str">
            <v>USD</v>
          </cell>
          <cell r="K1349">
            <v>109838.326</v>
          </cell>
          <cell r="L1349">
            <v>3.15265</v>
          </cell>
          <cell r="M1349">
            <v>34840</v>
          </cell>
          <cell r="N1349" t="str">
            <v>OUI</v>
          </cell>
          <cell r="O1349" t="str">
            <v>Somalia</v>
          </cell>
          <cell r="P1349">
            <v>45188</v>
          </cell>
          <cell r="Q1349">
            <v>0</v>
          </cell>
          <cell r="R1349">
            <v>0</v>
          </cell>
          <cell r="S1349">
            <v>52000</v>
          </cell>
          <cell r="T1349">
            <v>0</v>
          </cell>
          <cell r="U1349">
            <v>52000</v>
          </cell>
          <cell r="W1349">
            <v>0</v>
          </cell>
          <cell r="X1349">
            <v>0</v>
          </cell>
          <cell r="Y1349">
            <v>109838.326</v>
          </cell>
          <cell r="Z1349">
            <v>0</v>
          </cell>
          <cell r="AC1349">
            <v>2.1122755</v>
          </cell>
          <cell r="AE1349">
            <v>3930.2567999999997</v>
          </cell>
          <cell r="AF1349">
            <v>16324.556</v>
          </cell>
          <cell r="AG1349">
            <v>0.31393376923076927</v>
          </cell>
          <cell r="AJ1349">
            <v>1.7983417307692307</v>
          </cell>
          <cell r="AL1349">
            <v>0</v>
          </cell>
          <cell r="AM1349">
            <v>0</v>
          </cell>
          <cell r="AN1349" t="str">
            <v>10%-90%</v>
          </cell>
          <cell r="AO1349">
            <v>0</v>
          </cell>
        </row>
        <row r="1350">
          <cell r="D1350" t="str">
            <v>FAE-23-00193</v>
          </cell>
          <cell r="E1350" t="str">
            <v>193</v>
          </cell>
          <cell r="F1350">
            <v>45182</v>
          </cell>
          <cell r="G1350">
            <v>2023</v>
          </cell>
          <cell r="H1350" t="str">
            <v>CE2222</v>
          </cell>
          <cell r="I1350" t="str">
            <v>ABOURA FOODS</v>
          </cell>
          <cell r="J1350" t="str">
            <v>USD</v>
          </cell>
          <cell r="K1350">
            <v>78204.672315000003</v>
          </cell>
          <cell r="L1350">
            <v>3.17205</v>
          </cell>
          <cell r="M1350">
            <v>24654.3</v>
          </cell>
          <cell r="N1350" t="str">
            <v>OUI</v>
          </cell>
          <cell r="O1350" t="str">
            <v>Jordanie</v>
          </cell>
          <cell r="P1350">
            <v>45199</v>
          </cell>
          <cell r="Q1350">
            <v>5400</v>
          </cell>
          <cell r="R1350">
            <v>12720</v>
          </cell>
          <cell r="S1350">
            <v>3840</v>
          </cell>
          <cell r="T1350">
            <v>1750</v>
          </cell>
          <cell r="U1350">
            <v>23710</v>
          </cell>
          <cell r="W1350">
            <v>14472.294170181358</v>
          </cell>
          <cell r="X1350">
            <v>38045.204874204981</v>
          </cell>
          <cell r="Y1350">
            <v>11813.99318768452</v>
          </cell>
          <cell r="Z1350">
            <v>13873.180082929144</v>
          </cell>
          <cell r="AA1350">
            <v>2.6800544759595106</v>
          </cell>
          <cell r="AB1350">
            <v>2.9909752259595113</v>
          </cell>
          <cell r="AC1350">
            <v>3.0765607259595105</v>
          </cell>
          <cell r="AD1350">
            <v>7.927531475959511</v>
          </cell>
          <cell r="AE1350">
            <v>1185.2280000000001</v>
          </cell>
          <cell r="AF1350">
            <v>8100.9</v>
          </cell>
          <cell r="AG1350">
            <v>0.34166596372838465</v>
          </cell>
          <cell r="AH1350">
            <v>2.3383885122311261</v>
          </cell>
          <cell r="AI1350">
            <v>2.6493092622311267</v>
          </cell>
          <cell r="AJ1350">
            <v>2.7348947622311259</v>
          </cell>
          <cell r="AK1350">
            <v>7.585865512231126</v>
          </cell>
          <cell r="AL1350">
            <v>1</v>
          </cell>
          <cell r="AM1350">
            <v>1</v>
          </cell>
          <cell r="AN1350">
            <v>1</v>
          </cell>
          <cell r="AO1350">
            <v>1</v>
          </cell>
        </row>
        <row r="1351">
          <cell r="D1351" t="str">
            <v>FAE-23-00194</v>
          </cell>
          <cell r="E1351" t="str">
            <v>194</v>
          </cell>
          <cell r="F1351">
            <v>45182</v>
          </cell>
          <cell r="G1351">
            <v>2023</v>
          </cell>
          <cell r="H1351" t="str">
            <v>CE2278</v>
          </cell>
          <cell r="I1351" t="str">
            <v xml:space="preserve">RAMAS TRADING </v>
          </cell>
          <cell r="J1351" t="str">
            <v>USD</v>
          </cell>
          <cell r="K1351">
            <v>109838.326</v>
          </cell>
          <cell r="L1351">
            <v>3.15265</v>
          </cell>
          <cell r="M1351">
            <v>34840</v>
          </cell>
          <cell r="N1351" t="str">
            <v>OUI</v>
          </cell>
          <cell r="O1351" t="str">
            <v>Somalia</v>
          </cell>
          <cell r="P1351">
            <v>45203</v>
          </cell>
          <cell r="Q1351">
            <v>0</v>
          </cell>
          <cell r="R1351">
            <v>0</v>
          </cell>
          <cell r="S1351">
            <v>52000</v>
          </cell>
          <cell r="T1351">
            <v>0</v>
          </cell>
          <cell r="U1351">
            <v>52000</v>
          </cell>
          <cell r="W1351">
            <v>0</v>
          </cell>
          <cell r="X1351">
            <v>0</v>
          </cell>
          <cell r="Y1351">
            <v>109838.326</v>
          </cell>
          <cell r="Z1351">
            <v>0</v>
          </cell>
          <cell r="AC1351">
            <v>2.1122755</v>
          </cell>
          <cell r="AE1351">
            <v>3948.4187999999999</v>
          </cell>
          <cell r="AF1351">
            <v>15959.696</v>
          </cell>
          <cell r="AG1351">
            <v>0.30691723076923078</v>
          </cell>
          <cell r="AJ1351">
            <v>1.8053582692307693</v>
          </cell>
          <cell r="AL1351">
            <v>0</v>
          </cell>
          <cell r="AM1351">
            <v>0</v>
          </cell>
          <cell r="AN1351" t="str">
            <v>10%-90%</v>
          </cell>
          <cell r="AO1351">
            <v>0</v>
          </cell>
        </row>
        <row r="1352">
          <cell r="D1352" t="str">
            <v>FAE-23-00195</v>
          </cell>
          <cell r="E1352" t="str">
            <v>195</v>
          </cell>
          <cell r="F1352">
            <v>45182</v>
          </cell>
          <cell r="G1352">
            <v>2023</v>
          </cell>
          <cell r="H1352" t="str">
            <v>CE2278</v>
          </cell>
          <cell r="I1352" t="str">
            <v xml:space="preserve">RAMAS TRADING </v>
          </cell>
          <cell r="J1352" t="str">
            <v>USD</v>
          </cell>
          <cell r="K1352">
            <v>50001.029000000002</v>
          </cell>
          <cell r="L1352">
            <v>3.15265</v>
          </cell>
          <cell r="M1352">
            <v>15860</v>
          </cell>
          <cell r="N1352" t="str">
            <v>OUI</v>
          </cell>
          <cell r="O1352" t="str">
            <v>Somalia</v>
          </cell>
          <cell r="P1352">
            <v>45188</v>
          </cell>
          <cell r="Q1352">
            <v>0</v>
          </cell>
          <cell r="R1352">
            <v>0</v>
          </cell>
          <cell r="S1352">
            <v>26000</v>
          </cell>
          <cell r="T1352">
            <v>0</v>
          </cell>
          <cell r="U1352">
            <v>26000</v>
          </cell>
          <cell r="W1352">
            <v>0</v>
          </cell>
          <cell r="X1352">
            <v>0</v>
          </cell>
          <cell r="Y1352">
            <v>50001.029000000002</v>
          </cell>
          <cell r="Z1352">
            <v>0</v>
          </cell>
          <cell r="AC1352">
            <v>1.9231165000000001</v>
          </cell>
          <cell r="AE1352">
            <v>1008.8568</v>
          </cell>
          <cell r="AF1352">
            <v>5034.7060000000001</v>
          </cell>
          <cell r="AG1352">
            <v>0.19364253846153848</v>
          </cell>
          <cell r="AJ1352">
            <v>1.7294739615384616</v>
          </cell>
          <cell r="AL1352">
            <v>0</v>
          </cell>
          <cell r="AM1352">
            <v>0</v>
          </cell>
          <cell r="AN1352" t="str">
            <v>10%-90%</v>
          </cell>
          <cell r="AO1352">
            <v>0</v>
          </cell>
        </row>
        <row r="1353">
          <cell r="D1353" t="str">
            <v>FAE-23-00196</v>
          </cell>
          <cell r="E1353" t="str">
            <v>196</v>
          </cell>
          <cell r="F1353">
            <v>45183</v>
          </cell>
          <cell r="G1353">
            <v>2023</v>
          </cell>
          <cell r="H1353" t="str">
            <v>CE2017</v>
          </cell>
          <cell r="I1353" t="str">
            <v>SAHEL INTERNATIONAL TRADE</v>
          </cell>
          <cell r="J1353" t="str">
            <v>TND</v>
          </cell>
          <cell r="K1353">
            <v>229825</v>
          </cell>
          <cell r="L1353">
            <v>1</v>
          </cell>
          <cell r="M1353">
            <v>229825</v>
          </cell>
          <cell r="N1353" t="str">
            <v>OUI</v>
          </cell>
          <cell r="O1353" t="str">
            <v>Tchad</v>
          </cell>
          <cell r="P1353">
            <v>45191</v>
          </cell>
          <cell r="Q1353">
            <v>0</v>
          </cell>
          <cell r="R1353">
            <v>130000</v>
          </cell>
          <cell r="S1353">
            <v>0</v>
          </cell>
          <cell r="T1353">
            <v>0</v>
          </cell>
          <cell r="U1353">
            <v>130000</v>
          </cell>
          <cell r="W1353">
            <v>0</v>
          </cell>
          <cell r="X1353">
            <v>229825</v>
          </cell>
          <cell r="Y1353">
            <v>0</v>
          </cell>
          <cell r="Z1353">
            <v>0</v>
          </cell>
          <cell r="AB1353">
            <v>1.7678846153846153</v>
          </cell>
          <cell r="AE1353">
            <v>0</v>
          </cell>
          <cell r="AF1353">
            <v>0</v>
          </cell>
          <cell r="AG1353">
            <v>0</v>
          </cell>
          <cell r="AI1353">
            <v>1.7678846153846153</v>
          </cell>
          <cell r="AL1353">
            <v>0</v>
          </cell>
          <cell r="AM1353" t="str">
            <v>20%-80%</v>
          </cell>
          <cell r="AN1353">
            <v>0</v>
          </cell>
          <cell r="AO1353">
            <v>0</v>
          </cell>
        </row>
        <row r="1354">
          <cell r="D1354" t="str">
            <v>FAE-23-00197</v>
          </cell>
          <cell r="E1354" t="str">
            <v>197</v>
          </cell>
          <cell r="F1354">
            <v>45183</v>
          </cell>
          <cell r="G1354">
            <v>2023</v>
          </cell>
          <cell r="H1354" t="str">
            <v>CE2017</v>
          </cell>
          <cell r="I1354" t="str">
            <v>SAHEL INTERNATIONAL TRADE</v>
          </cell>
          <cell r="J1354" t="str">
            <v>TND</v>
          </cell>
          <cell r="K1354">
            <v>38016</v>
          </cell>
          <cell r="L1354">
            <v>1</v>
          </cell>
          <cell r="M1354">
            <v>38016</v>
          </cell>
          <cell r="N1354" t="str">
            <v>OUI</v>
          </cell>
          <cell r="O1354" t="str">
            <v>Burkina Faso</v>
          </cell>
          <cell r="P1354">
            <v>45189</v>
          </cell>
          <cell r="Q1354">
            <v>19200</v>
          </cell>
          <cell r="R1354">
            <v>0</v>
          </cell>
          <cell r="S1354">
            <v>0</v>
          </cell>
          <cell r="T1354">
            <v>0</v>
          </cell>
          <cell r="U1354">
            <v>19200</v>
          </cell>
          <cell r="W1354">
            <v>38016</v>
          </cell>
          <cell r="X1354">
            <v>0</v>
          </cell>
          <cell r="Y1354">
            <v>0</v>
          </cell>
          <cell r="Z1354">
            <v>0</v>
          </cell>
          <cell r="AA1354">
            <v>1.98</v>
          </cell>
          <cell r="AE1354">
            <v>0</v>
          </cell>
          <cell r="AF1354">
            <v>0</v>
          </cell>
          <cell r="AG1354">
            <v>0</v>
          </cell>
          <cell r="AH1354">
            <v>1.98</v>
          </cell>
          <cell r="AL1354" t="str">
            <v>50%-50%</v>
          </cell>
          <cell r="AM1354">
            <v>0</v>
          </cell>
          <cell r="AN1354">
            <v>0</v>
          </cell>
          <cell r="AO1354">
            <v>0</v>
          </cell>
        </row>
        <row r="1355">
          <cell r="D1355" t="str">
            <v>FAE-23-00198</v>
          </cell>
          <cell r="E1355" t="str">
            <v>198</v>
          </cell>
          <cell r="F1355">
            <v>45184</v>
          </cell>
          <cell r="G1355">
            <v>2023</v>
          </cell>
          <cell r="H1355" t="str">
            <v>CE2001</v>
          </cell>
          <cell r="I1355" t="str">
            <v>STE DE COMMERCE INTERNATIONAL</v>
          </cell>
          <cell r="J1355" t="str">
            <v>TND</v>
          </cell>
          <cell r="K1355">
            <v>39960</v>
          </cell>
          <cell r="L1355">
            <v>1</v>
          </cell>
          <cell r="M1355">
            <v>39960</v>
          </cell>
          <cell r="N1355" t="str">
            <v>OUI</v>
          </cell>
          <cell r="O1355" t="str">
            <v>Liberia</v>
          </cell>
          <cell r="P1355">
            <v>45224</v>
          </cell>
          <cell r="Q1355">
            <v>0</v>
          </cell>
          <cell r="R1355">
            <v>22200</v>
          </cell>
          <cell r="S1355">
            <v>0</v>
          </cell>
          <cell r="T1355">
            <v>0</v>
          </cell>
          <cell r="U1355">
            <v>22200</v>
          </cell>
          <cell r="W1355">
            <v>0</v>
          </cell>
          <cell r="X1355">
            <v>39960</v>
          </cell>
          <cell r="Y1355">
            <v>0</v>
          </cell>
          <cell r="Z1355">
            <v>0</v>
          </cell>
          <cell r="AB1355">
            <v>1.8</v>
          </cell>
          <cell r="AE1355">
            <v>0</v>
          </cell>
          <cell r="AF1355">
            <v>0</v>
          </cell>
          <cell r="AG1355">
            <v>0</v>
          </cell>
          <cell r="AI1355">
            <v>1.8</v>
          </cell>
          <cell r="AL1355">
            <v>0</v>
          </cell>
          <cell r="AM1355" t="str">
            <v>30%-70%</v>
          </cell>
          <cell r="AN1355">
            <v>0</v>
          </cell>
          <cell r="AO1355">
            <v>0</v>
          </cell>
        </row>
        <row r="1356">
          <cell r="D1356" t="str">
            <v>FAE-23-00199</v>
          </cell>
          <cell r="E1356" t="str">
            <v>199</v>
          </cell>
          <cell r="F1356">
            <v>45184</v>
          </cell>
          <cell r="G1356">
            <v>2023</v>
          </cell>
          <cell r="H1356" t="str">
            <v>CE2001</v>
          </cell>
          <cell r="I1356" t="str">
            <v>STE DE COMMERCE INTERNATIONAL</v>
          </cell>
          <cell r="J1356" t="str">
            <v>TND</v>
          </cell>
          <cell r="K1356">
            <v>47175</v>
          </cell>
          <cell r="L1356">
            <v>1</v>
          </cell>
          <cell r="M1356">
            <v>47175</v>
          </cell>
          <cell r="N1356" t="str">
            <v>OUI</v>
          </cell>
          <cell r="O1356" t="str">
            <v>Liberia</v>
          </cell>
          <cell r="P1356">
            <v>45227</v>
          </cell>
          <cell r="Q1356">
            <v>0</v>
          </cell>
          <cell r="R1356">
            <v>25500</v>
          </cell>
          <cell r="S1356">
            <v>0</v>
          </cell>
          <cell r="T1356">
            <v>0</v>
          </cell>
          <cell r="U1356">
            <v>25500</v>
          </cell>
          <cell r="W1356">
            <v>0</v>
          </cell>
          <cell r="X1356">
            <v>41070</v>
          </cell>
          <cell r="Y1356">
            <v>0</v>
          </cell>
          <cell r="Z1356">
            <v>0</v>
          </cell>
          <cell r="AB1356">
            <v>1.6105882352941177</v>
          </cell>
          <cell r="AE1356">
            <v>0</v>
          </cell>
          <cell r="AF1356">
            <v>0</v>
          </cell>
          <cell r="AG1356">
            <v>0</v>
          </cell>
          <cell r="AI1356">
            <v>1.6105882352941177</v>
          </cell>
          <cell r="AL1356">
            <v>0</v>
          </cell>
          <cell r="AM1356" t="str">
            <v>30%-70%</v>
          </cell>
          <cell r="AN1356">
            <v>0</v>
          </cell>
          <cell r="AO1356">
            <v>0</v>
          </cell>
        </row>
        <row r="1357">
          <cell r="D1357" t="str">
            <v>FAE-23-00200</v>
          </cell>
          <cell r="E1357" t="str">
            <v>200</v>
          </cell>
          <cell r="F1357">
            <v>45184</v>
          </cell>
          <cell r="G1357">
            <v>2023</v>
          </cell>
          <cell r="H1357" t="str">
            <v>CE2137</v>
          </cell>
          <cell r="I1357" t="str">
            <v>TUNISIAN AFRICAN BUSINESS</v>
          </cell>
          <cell r="J1357" t="str">
            <v>TND</v>
          </cell>
          <cell r="K1357">
            <v>371935.2</v>
          </cell>
          <cell r="L1357">
            <v>1</v>
          </cell>
          <cell r="M1357">
            <v>371935.2</v>
          </cell>
          <cell r="N1357" t="str">
            <v>OUI</v>
          </cell>
          <cell r="O1357" t="str">
            <v>Senegal</v>
          </cell>
          <cell r="P1357">
            <v>45191</v>
          </cell>
          <cell r="Q1357">
            <v>0</v>
          </cell>
          <cell r="R1357">
            <v>220080</v>
          </cell>
          <cell r="S1357">
            <v>0</v>
          </cell>
          <cell r="T1357">
            <v>0</v>
          </cell>
          <cell r="U1357">
            <v>220080</v>
          </cell>
          <cell r="W1357">
            <v>0</v>
          </cell>
          <cell r="X1357">
            <v>371935.2</v>
          </cell>
          <cell r="Y1357">
            <v>0</v>
          </cell>
          <cell r="Z1357">
            <v>0</v>
          </cell>
          <cell r="AB1357">
            <v>1.69</v>
          </cell>
          <cell r="AE1357">
            <v>0</v>
          </cell>
          <cell r="AF1357">
            <v>0</v>
          </cell>
          <cell r="AG1357">
            <v>0</v>
          </cell>
          <cell r="AI1357">
            <v>1.69</v>
          </cell>
          <cell r="AL1357">
            <v>0</v>
          </cell>
          <cell r="AM1357" t="str">
            <v>10%-90%</v>
          </cell>
          <cell r="AN1357">
            <v>0</v>
          </cell>
          <cell r="AO1357">
            <v>0</v>
          </cell>
        </row>
        <row r="1358">
          <cell r="D1358" t="str">
            <v>FAE-23-00201</v>
          </cell>
          <cell r="E1358" t="str">
            <v>201</v>
          </cell>
          <cell r="F1358">
            <v>45184</v>
          </cell>
          <cell r="G1358">
            <v>2023</v>
          </cell>
          <cell r="H1358" t="str">
            <v>CE2275</v>
          </cell>
          <cell r="I1358" t="str">
            <v>SODIC</v>
          </cell>
          <cell r="J1358" t="str">
            <v>EUR</v>
          </cell>
          <cell r="K1358">
            <v>93842.801906000008</v>
          </cell>
          <cell r="L1358">
            <v>3.3626</v>
          </cell>
          <cell r="M1358">
            <v>27907.81</v>
          </cell>
          <cell r="N1358" t="str">
            <v>OUI</v>
          </cell>
          <cell r="O1358" t="str">
            <v>France</v>
          </cell>
          <cell r="P1358">
            <v>45187</v>
          </cell>
          <cell r="Q1358">
            <v>0</v>
          </cell>
          <cell r="R1358">
            <v>15936</v>
          </cell>
          <cell r="S1358">
            <v>0</v>
          </cell>
          <cell r="T1358">
            <v>3920</v>
          </cell>
          <cell r="U1358">
            <v>19856</v>
          </cell>
          <cell r="W1358">
            <v>0</v>
          </cell>
          <cell r="X1358">
            <v>68995.129266936987</v>
          </cell>
          <cell r="Y1358">
            <v>0</v>
          </cell>
          <cell r="Z1358">
            <v>24847.665913863013</v>
          </cell>
          <cell r="AB1358">
            <v>4.3295136337184355</v>
          </cell>
          <cell r="AD1358">
            <v>6.3386902841487274</v>
          </cell>
          <cell r="AE1358">
            <v>2190.4919999999997</v>
          </cell>
          <cell r="AF1358">
            <v>27313.311000000002</v>
          </cell>
          <cell r="AG1358">
            <v>1.3755696514907334</v>
          </cell>
          <cell r="AI1358">
            <v>2.953943982227702</v>
          </cell>
          <cell r="AK1358">
            <v>4.9631206326579935</v>
          </cell>
          <cell r="AL1358">
            <v>0</v>
          </cell>
          <cell r="AM1358">
            <v>1</v>
          </cell>
          <cell r="AN1358">
            <v>0</v>
          </cell>
          <cell r="AO1358">
            <v>1</v>
          </cell>
        </row>
        <row r="1359">
          <cell r="D1359" t="str">
            <v>FAE-23-00202</v>
          </cell>
          <cell r="E1359" t="str">
            <v>202</v>
          </cell>
          <cell r="F1359">
            <v>45061</v>
          </cell>
          <cell r="G1359">
            <v>2023</v>
          </cell>
          <cell r="H1359" t="str">
            <v>CE2228</v>
          </cell>
          <cell r="I1359" t="str">
            <v>GOLDEN PEARL</v>
          </cell>
          <cell r="J1359" t="str">
            <v>TND</v>
          </cell>
          <cell r="K1359">
            <v>55470</v>
          </cell>
          <cell r="L1359">
            <v>1</v>
          </cell>
          <cell r="M1359">
            <v>55470</v>
          </cell>
          <cell r="N1359" t="str">
            <v>OUI</v>
          </cell>
          <cell r="O1359" t="str">
            <v>Qatar</v>
          </cell>
          <cell r="P1359">
            <v>45205</v>
          </cell>
          <cell r="Q1359">
            <v>15600</v>
          </cell>
          <cell r="R1359">
            <v>4800</v>
          </cell>
          <cell r="S1359">
            <v>3000</v>
          </cell>
          <cell r="T1359">
            <v>0</v>
          </cell>
          <cell r="U1359">
            <v>23400</v>
          </cell>
          <cell r="W1359">
            <v>37920</v>
          </cell>
          <cell r="X1359">
            <v>10800</v>
          </cell>
          <cell r="Y1359">
            <v>6750</v>
          </cell>
          <cell r="Z1359">
            <v>0</v>
          </cell>
          <cell r="AA1359">
            <v>2.4307692307692306</v>
          </cell>
          <cell r="AB1359">
            <v>2.25</v>
          </cell>
          <cell r="AC1359">
            <v>2.25</v>
          </cell>
          <cell r="AE1359">
            <v>0</v>
          </cell>
          <cell r="AF1359">
            <v>0</v>
          </cell>
          <cell r="AG1359">
            <v>0</v>
          </cell>
          <cell r="AH1359">
            <v>2.4307692307692306</v>
          </cell>
          <cell r="AI1359">
            <v>2.25</v>
          </cell>
          <cell r="AJ1359">
            <v>2.25</v>
          </cell>
          <cell r="AL1359">
            <v>1</v>
          </cell>
          <cell r="AM1359">
            <v>1</v>
          </cell>
          <cell r="AN1359">
            <v>1</v>
          </cell>
          <cell r="AO1359">
            <v>0</v>
          </cell>
        </row>
        <row r="1360">
          <cell r="D1360" t="str">
            <v>FAE-23-00203</v>
          </cell>
          <cell r="E1360" t="str">
            <v>203</v>
          </cell>
          <cell r="F1360">
            <v>45184</v>
          </cell>
          <cell r="G1360">
            <v>2023</v>
          </cell>
          <cell r="H1360" t="str">
            <v>CE2228</v>
          </cell>
          <cell r="I1360" t="str">
            <v>GOLDEN PEARL</v>
          </cell>
          <cell r="J1360" t="str">
            <v>TND</v>
          </cell>
          <cell r="K1360">
            <v>62730</v>
          </cell>
          <cell r="L1360">
            <v>1</v>
          </cell>
          <cell r="M1360">
            <v>62730</v>
          </cell>
          <cell r="N1360" t="str">
            <v>OUI</v>
          </cell>
          <cell r="O1360" t="str">
            <v>Qatar</v>
          </cell>
          <cell r="P1360">
            <v>45205</v>
          </cell>
          <cell r="Q1360">
            <v>0</v>
          </cell>
          <cell r="R1360">
            <v>24600</v>
          </cell>
          <cell r="S1360">
            <v>0</v>
          </cell>
          <cell r="T1360">
            <v>0</v>
          </cell>
          <cell r="U1360">
            <v>24600</v>
          </cell>
          <cell r="W1360">
            <v>0</v>
          </cell>
          <cell r="X1360">
            <v>62730</v>
          </cell>
          <cell r="Y1360">
            <v>0</v>
          </cell>
          <cell r="Z1360">
            <v>0</v>
          </cell>
          <cell r="AB1360">
            <v>2.5499999999999998</v>
          </cell>
          <cell r="AE1360">
            <v>0</v>
          </cell>
          <cell r="AF1360">
            <v>0</v>
          </cell>
          <cell r="AG1360">
            <v>0</v>
          </cell>
          <cell r="AI1360">
            <v>2.5499999999999998</v>
          </cell>
          <cell r="AL1360">
            <v>0</v>
          </cell>
          <cell r="AM1360">
            <v>1</v>
          </cell>
          <cell r="AN1360">
            <v>0</v>
          </cell>
          <cell r="AO1360">
            <v>0</v>
          </cell>
        </row>
        <row r="1361">
          <cell r="D1361" t="str">
            <v>FAE-23-00204</v>
          </cell>
          <cell r="E1361" t="str">
            <v>204</v>
          </cell>
          <cell r="F1361">
            <v>45188</v>
          </cell>
          <cell r="G1361">
            <v>2023</v>
          </cell>
          <cell r="H1361" t="str">
            <v>CE2025</v>
          </cell>
          <cell r="I1361" t="str">
            <v>SAWABA - GUINEE</v>
          </cell>
          <cell r="J1361" t="str">
            <v>USD</v>
          </cell>
          <cell r="K1361">
            <v>620178.28047</v>
          </cell>
          <cell r="L1361">
            <v>3.17205</v>
          </cell>
          <cell r="M1361">
            <v>195513.4</v>
          </cell>
          <cell r="N1361" t="str">
            <v>OUI</v>
          </cell>
          <cell r="O1361" t="str">
            <v>Guinée</v>
          </cell>
          <cell r="P1361">
            <v>45198</v>
          </cell>
          <cell r="Q1361">
            <v>23628</v>
          </cell>
          <cell r="R1361">
            <v>238966</v>
          </cell>
          <cell r="S1361">
            <v>16000</v>
          </cell>
          <cell r="T1361">
            <v>0</v>
          </cell>
          <cell r="U1361">
            <v>278594</v>
          </cell>
          <cell r="W1361">
            <v>47958.992304005253</v>
          </cell>
          <cell r="X1361">
            <v>539037.4709100239</v>
          </cell>
          <cell r="Y1361">
            <v>33181.817255971051</v>
          </cell>
          <cell r="Z1361">
            <v>0</v>
          </cell>
          <cell r="AA1361">
            <v>2.0297525099037266</v>
          </cell>
          <cell r="AB1361">
            <v>2.2557078032440763</v>
          </cell>
          <cell r="AC1361">
            <v>2.0738635784981905</v>
          </cell>
          <cell r="AE1361">
            <v>18768.84</v>
          </cell>
          <cell r="AF1361">
            <v>77714.899999999994</v>
          </cell>
          <cell r="AG1361">
            <v>0.27895396167900238</v>
          </cell>
          <cell r="AH1361">
            <v>1.7507985482247241</v>
          </cell>
          <cell r="AI1361">
            <v>1.9767538415650738</v>
          </cell>
          <cell r="AJ1361">
            <v>1.794909616819188</v>
          </cell>
          <cell r="AL1361" t="str">
            <v>50%-50%</v>
          </cell>
          <cell r="AM1361" t="str">
            <v>30%-70%</v>
          </cell>
          <cell r="AN1361" t="str">
            <v>30%-70%</v>
          </cell>
          <cell r="AO1361">
            <v>0</v>
          </cell>
        </row>
        <row r="1362">
          <cell r="D1362" t="str">
            <v>FAE-23-00205</v>
          </cell>
          <cell r="E1362" t="str">
            <v>205</v>
          </cell>
          <cell r="F1362">
            <v>45188</v>
          </cell>
          <cell r="G1362">
            <v>2023</v>
          </cell>
          <cell r="H1362" t="str">
            <v>CE2178</v>
          </cell>
          <cell r="I1362" t="str">
            <v>ARCADIA</v>
          </cell>
          <cell r="J1362" t="str">
            <v>TND</v>
          </cell>
          <cell r="K1362">
            <v>21996.3</v>
          </cell>
          <cell r="L1362">
            <v>1</v>
          </cell>
          <cell r="M1362">
            <v>21996.3</v>
          </cell>
          <cell r="N1362" t="str">
            <v>OUI</v>
          </cell>
          <cell r="O1362" t="str">
            <v>USA</v>
          </cell>
          <cell r="P1362">
            <v>45237</v>
          </cell>
          <cell r="Q1362">
            <v>0</v>
          </cell>
          <cell r="R1362">
            <v>8626</v>
          </cell>
          <cell r="S1362">
            <v>0</v>
          </cell>
          <cell r="T1362">
            <v>0</v>
          </cell>
          <cell r="U1362">
            <v>8626</v>
          </cell>
          <cell r="W1362">
            <v>0</v>
          </cell>
          <cell r="X1362">
            <v>21996.3</v>
          </cell>
          <cell r="Y1362">
            <v>0</v>
          </cell>
          <cell r="Z1362">
            <v>0</v>
          </cell>
          <cell r="AB1362">
            <v>2.5499999999999998</v>
          </cell>
          <cell r="AE1362">
            <v>0</v>
          </cell>
          <cell r="AG1362">
            <v>0</v>
          </cell>
          <cell r="AI1362">
            <v>2.5499999999999998</v>
          </cell>
          <cell r="AL1362">
            <v>0</v>
          </cell>
          <cell r="AM1362">
            <v>1</v>
          </cell>
          <cell r="AN1362">
            <v>0</v>
          </cell>
          <cell r="AO1362">
            <v>0</v>
          </cell>
        </row>
        <row r="1363">
          <cell r="D1363" t="str">
            <v>FAE-23-00206</v>
          </cell>
          <cell r="E1363" t="str">
            <v>206</v>
          </cell>
          <cell r="F1363">
            <v>45189</v>
          </cell>
          <cell r="G1363">
            <v>2023</v>
          </cell>
          <cell r="H1363" t="str">
            <v>CE2178</v>
          </cell>
          <cell r="I1363" t="str">
            <v>ARCADIA</v>
          </cell>
          <cell r="J1363" t="str">
            <v>TND</v>
          </cell>
          <cell r="K1363">
            <v>61636.4</v>
          </cell>
          <cell r="L1363">
            <v>1</v>
          </cell>
          <cell r="M1363">
            <v>61636.4</v>
          </cell>
          <cell r="N1363" t="str">
            <v>OUI</v>
          </cell>
          <cell r="O1363" t="str">
            <v>Maroc</v>
          </cell>
          <cell r="P1363">
            <v>45199</v>
          </cell>
          <cell r="Q1363">
            <v>0</v>
          </cell>
          <cell r="R1363">
            <v>7000</v>
          </cell>
          <cell r="S1363">
            <v>6400</v>
          </cell>
          <cell r="T1363">
            <v>4500</v>
          </cell>
          <cell r="U1363">
            <v>17900</v>
          </cell>
          <cell r="W1363">
            <v>0</v>
          </cell>
          <cell r="X1363">
            <v>17500</v>
          </cell>
          <cell r="Y1363">
            <v>14886.4</v>
          </cell>
          <cell r="Z1363">
            <v>29250</v>
          </cell>
          <cell r="AB1363">
            <v>2.5</v>
          </cell>
          <cell r="AC1363">
            <v>2.3260000000000001</v>
          </cell>
          <cell r="AD1363">
            <v>6.5</v>
          </cell>
          <cell r="AE1363">
            <v>0</v>
          </cell>
          <cell r="AF1363">
            <v>0</v>
          </cell>
          <cell r="AG1363">
            <v>0</v>
          </cell>
          <cell r="AI1363">
            <v>2.5</v>
          </cell>
          <cell r="AJ1363">
            <v>2.3260000000000001</v>
          </cell>
          <cell r="AK1363">
            <v>6.5</v>
          </cell>
          <cell r="AL1363">
            <v>0</v>
          </cell>
          <cell r="AM1363">
            <v>1</v>
          </cell>
          <cell r="AN1363">
            <v>1</v>
          </cell>
          <cell r="AO1363">
            <v>1</v>
          </cell>
        </row>
        <row r="1364">
          <cell r="D1364" t="str">
            <v>FAE-23-00207</v>
          </cell>
          <cell r="E1364" t="str">
            <v>207</v>
          </cell>
          <cell r="F1364">
            <v>45189</v>
          </cell>
          <cell r="G1364">
            <v>2023</v>
          </cell>
          <cell r="H1364" t="str">
            <v>CE2257</v>
          </cell>
          <cell r="I1364" t="str">
            <v>LAMP FALL IMP EXP - LAFFIMEX</v>
          </cell>
          <cell r="J1364" t="str">
            <v>EUR</v>
          </cell>
          <cell r="K1364">
            <v>324530.02399999998</v>
          </cell>
          <cell r="L1364">
            <v>3.3643999999999998</v>
          </cell>
          <cell r="M1364">
            <v>96460</v>
          </cell>
          <cell r="N1364" t="str">
            <v>OUI</v>
          </cell>
          <cell r="O1364" t="str">
            <v>Senegal</v>
          </cell>
          <cell r="P1364">
            <v>45195</v>
          </cell>
          <cell r="Q1364">
            <v>134400</v>
          </cell>
          <cell r="R1364">
            <v>0</v>
          </cell>
          <cell r="S1364">
            <v>0</v>
          </cell>
          <cell r="T1364">
            <v>0</v>
          </cell>
          <cell r="U1364">
            <v>134400</v>
          </cell>
          <cell r="W1364">
            <v>324530.02399999998</v>
          </cell>
          <cell r="X1364">
            <v>0</v>
          </cell>
          <cell r="Y1364">
            <v>0</v>
          </cell>
          <cell r="Z1364">
            <v>0</v>
          </cell>
          <cell r="AA1364">
            <v>2.4146579166666666</v>
          </cell>
          <cell r="AE1364">
            <v>9027.27</v>
          </cell>
          <cell r="AF1364">
            <v>39812.9</v>
          </cell>
          <cell r="AG1364">
            <v>0.29622693452380955</v>
          </cell>
          <cell r="AH1364">
            <v>2.1184309821428569</v>
          </cell>
          <cell r="AL1364" t="str">
            <v>50%-50%</v>
          </cell>
          <cell r="AM1364">
            <v>0</v>
          </cell>
          <cell r="AN1364">
            <v>0</v>
          </cell>
          <cell r="AO1364">
            <v>0</v>
          </cell>
        </row>
        <row r="1365">
          <cell r="D1365" t="str">
            <v>FAE-23-00208</v>
          </cell>
          <cell r="E1365" t="str">
            <v>208</v>
          </cell>
          <cell r="F1365">
            <v>45189</v>
          </cell>
          <cell r="G1365">
            <v>2023</v>
          </cell>
          <cell r="H1365" t="str">
            <v>CE2275</v>
          </cell>
          <cell r="I1365" t="str">
            <v>SODIC</v>
          </cell>
          <cell r="J1365" t="str">
            <v>EUR</v>
          </cell>
          <cell r="K1365">
            <v>69656.775463999991</v>
          </cell>
          <cell r="L1365">
            <v>3.3645999999999998</v>
          </cell>
          <cell r="M1365">
            <v>20702.84</v>
          </cell>
          <cell r="N1365" t="str">
            <v>OUI</v>
          </cell>
          <cell r="O1365" t="str">
            <v>France</v>
          </cell>
          <cell r="P1365">
            <v>45192</v>
          </cell>
          <cell r="Q1365">
            <v>2880</v>
          </cell>
          <cell r="R1365">
            <v>8184</v>
          </cell>
          <cell r="S1365">
            <v>8400</v>
          </cell>
          <cell r="T1365">
            <v>0</v>
          </cell>
          <cell r="U1365">
            <v>19464</v>
          </cell>
          <cell r="W1365">
            <v>10657.300386880395</v>
          </cell>
          <cell r="X1365">
            <v>29187.501082051789</v>
          </cell>
          <cell r="Y1365">
            <v>29811.973995067812</v>
          </cell>
          <cell r="Z1365">
            <v>0</v>
          </cell>
          <cell r="AA1365">
            <v>3.7004515232223594</v>
          </cell>
          <cell r="AB1365">
            <v>3.5664102006417142</v>
          </cell>
          <cell r="AC1365">
            <v>3.5490445232223586</v>
          </cell>
          <cell r="AE1365">
            <v>2193.0479999999998</v>
          </cell>
          <cell r="AF1365">
            <v>27382.482</v>
          </cell>
          <cell r="AG1365">
            <v>1.4068270653514181</v>
          </cell>
          <cell r="AH1365">
            <v>2.2936244578709415</v>
          </cell>
          <cell r="AI1365">
            <v>2.1595831352902959</v>
          </cell>
          <cell r="AJ1365">
            <v>2.1422174578709408</v>
          </cell>
          <cell r="AL1365">
            <v>1</v>
          </cell>
          <cell r="AM1365">
            <v>1</v>
          </cell>
          <cell r="AN1365">
            <v>1</v>
          </cell>
          <cell r="AO1365">
            <v>0</v>
          </cell>
        </row>
        <row r="1366">
          <cell r="D1366" t="str">
            <v>FAE-23-00209</v>
          </cell>
          <cell r="E1366" t="str">
            <v>209</v>
          </cell>
          <cell r="F1366">
            <v>45189</v>
          </cell>
          <cell r="G1366">
            <v>2023</v>
          </cell>
          <cell r="H1366" t="str">
            <v>CE2001</v>
          </cell>
          <cell r="I1366" t="str">
            <v>STE DE COMMERCE INTERNATIONAL</v>
          </cell>
          <cell r="J1366" t="str">
            <v>TND</v>
          </cell>
          <cell r="K1366">
            <v>152064</v>
          </cell>
          <cell r="L1366">
            <v>1</v>
          </cell>
          <cell r="M1366">
            <v>152064</v>
          </cell>
          <cell r="N1366" t="str">
            <v>OUI</v>
          </cell>
          <cell r="O1366" t="str">
            <v>Gambie</v>
          </cell>
          <cell r="P1366">
            <v>45208</v>
          </cell>
          <cell r="Q1366">
            <v>76800</v>
          </cell>
          <cell r="R1366">
            <v>0</v>
          </cell>
          <cell r="S1366">
            <v>0</v>
          </cell>
          <cell r="T1366">
            <v>0</v>
          </cell>
          <cell r="U1366">
            <v>76800</v>
          </cell>
          <cell r="W1366">
            <v>152064</v>
          </cell>
          <cell r="X1366">
            <v>0</v>
          </cell>
          <cell r="Y1366">
            <v>0</v>
          </cell>
          <cell r="Z1366">
            <v>0</v>
          </cell>
          <cell r="AA1366">
            <v>1.98</v>
          </cell>
          <cell r="AE1366">
            <v>0</v>
          </cell>
          <cell r="AF1366">
            <v>0</v>
          </cell>
          <cell r="AG1366">
            <v>0</v>
          </cell>
          <cell r="AH1366">
            <v>1.98</v>
          </cell>
          <cell r="AL1366" t="str">
            <v>50%-50%</v>
          </cell>
          <cell r="AM1366">
            <v>0</v>
          </cell>
          <cell r="AN1366">
            <v>0</v>
          </cell>
          <cell r="AO1366">
            <v>0</v>
          </cell>
        </row>
        <row r="1367">
          <cell r="D1367" t="str">
            <v>FAE-23-00210</v>
          </cell>
          <cell r="E1367" t="str">
            <v>210</v>
          </cell>
          <cell r="F1367">
            <v>45189</v>
          </cell>
          <cell r="G1367">
            <v>2023</v>
          </cell>
          <cell r="H1367" t="str">
            <v>CE2137</v>
          </cell>
          <cell r="I1367" t="str">
            <v>TUNISIAN AFRICAN BUSINESS</v>
          </cell>
          <cell r="J1367" t="str">
            <v>TND</v>
          </cell>
          <cell r="K1367">
            <v>200266.5</v>
          </cell>
          <cell r="L1367">
            <v>1</v>
          </cell>
          <cell r="M1367">
            <v>200266.5</v>
          </cell>
          <cell r="N1367" t="str">
            <v>OUI</v>
          </cell>
          <cell r="O1367" t="str">
            <v>Gabon</v>
          </cell>
          <cell r="P1367">
            <v>45199</v>
          </cell>
          <cell r="Q1367">
            <v>0</v>
          </cell>
          <cell r="R1367">
            <v>18840</v>
          </cell>
          <cell r="S1367">
            <v>93000</v>
          </cell>
          <cell r="T1367">
            <v>125</v>
          </cell>
          <cell r="U1367">
            <v>111965</v>
          </cell>
          <cell r="W1367">
            <v>0</v>
          </cell>
          <cell r="X1367">
            <v>34854</v>
          </cell>
          <cell r="Y1367">
            <v>164600</v>
          </cell>
          <cell r="Z1367">
            <v>812.5</v>
          </cell>
          <cell r="AB1367">
            <v>1.85</v>
          </cell>
          <cell r="AC1367">
            <v>1.7698924731182795</v>
          </cell>
          <cell r="AD1367">
            <v>6.5</v>
          </cell>
          <cell r="AE1367">
            <v>0</v>
          </cell>
          <cell r="AF1367">
            <v>0</v>
          </cell>
          <cell r="AG1367">
            <v>0</v>
          </cell>
          <cell r="AI1367">
            <v>1.85</v>
          </cell>
          <cell r="AJ1367">
            <v>1.7698924731182795</v>
          </cell>
          <cell r="AK1367">
            <v>6.5</v>
          </cell>
          <cell r="AL1367">
            <v>0</v>
          </cell>
          <cell r="AM1367" t="str">
            <v>20%-80%</v>
          </cell>
          <cell r="AN1367" t="str">
            <v>10%-90%</v>
          </cell>
          <cell r="AO1367">
            <v>1</v>
          </cell>
        </row>
        <row r="1368">
          <cell r="D1368" t="str">
            <v>FAE-23-00211</v>
          </cell>
          <cell r="E1368" t="str">
            <v>211</v>
          </cell>
          <cell r="F1368">
            <v>45189</v>
          </cell>
          <cell r="G1368">
            <v>2023</v>
          </cell>
          <cell r="H1368" t="str">
            <v>CE2259</v>
          </cell>
          <cell r="I1368" t="str">
            <v>SAFA FOOD</v>
          </cell>
          <cell r="J1368" t="str">
            <v>CAD</v>
          </cell>
          <cell r="K1368">
            <v>66387.294049999997</v>
          </cell>
          <cell r="L1368">
            <v>2.3506999999999998</v>
          </cell>
          <cell r="M1368">
            <v>28241.5</v>
          </cell>
          <cell r="N1368" t="str">
            <v>OUI</v>
          </cell>
          <cell r="O1368" t="str">
            <v>Canada</v>
          </cell>
          <cell r="P1368">
            <v>45199</v>
          </cell>
          <cell r="Q1368">
            <v>0</v>
          </cell>
          <cell r="R1368">
            <v>13111.36</v>
          </cell>
          <cell r="S1368">
            <v>2880</v>
          </cell>
          <cell r="T1368">
            <v>1250</v>
          </cell>
          <cell r="U1368">
            <v>17241.36</v>
          </cell>
          <cell r="W1368">
            <v>0</v>
          </cell>
          <cell r="X1368">
            <v>46149.699612195502</v>
          </cell>
          <cell r="Y1368">
            <v>10872.648774465124</v>
          </cell>
          <cell r="Z1368">
            <v>9361.6640861393753</v>
          </cell>
          <cell r="AB1368">
            <v>3.5198255262761071</v>
          </cell>
          <cell r="AC1368">
            <v>3.7752252689115013</v>
          </cell>
          <cell r="AD1368">
            <v>7.4893312689115001</v>
          </cell>
          <cell r="AE1368">
            <v>3092.9039999999995</v>
          </cell>
          <cell r="AF1368">
            <v>19038.37</v>
          </cell>
          <cell r="AG1368">
            <v>1.1042266967339003</v>
          </cell>
          <cell r="AI1368">
            <v>2.4155988295422066</v>
          </cell>
          <cell r="AJ1368">
            <v>2.6709985721776013</v>
          </cell>
          <cell r="AK1368">
            <v>6.3851045721775996</v>
          </cell>
          <cell r="AL1368">
            <v>0</v>
          </cell>
          <cell r="AM1368">
            <v>1</v>
          </cell>
          <cell r="AN1368">
            <v>1</v>
          </cell>
          <cell r="AO1368">
            <v>1</v>
          </cell>
        </row>
        <row r="1369">
          <cell r="D1369" t="str">
            <v>FAE-23-00212</v>
          </cell>
          <cell r="E1369" t="str">
            <v>212</v>
          </cell>
          <cell r="F1369">
            <v>45189</v>
          </cell>
          <cell r="G1369">
            <v>2023</v>
          </cell>
          <cell r="H1369" t="str">
            <v>CE2017</v>
          </cell>
          <cell r="I1369" t="str">
            <v>SAHEL INTERNATIONAL TRADE</v>
          </cell>
          <cell r="J1369" t="str">
            <v>TND</v>
          </cell>
          <cell r="K1369">
            <v>42120</v>
          </cell>
          <cell r="L1369">
            <v>1</v>
          </cell>
          <cell r="M1369">
            <v>42120</v>
          </cell>
          <cell r="N1369" t="str">
            <v>OUI</v>
          </cell>
          <cell r="O1369" t="str">
            <v>Togo</v>
          </cell>
          <cell r="P1369">
            <v>45201</v>
          </cell>
          <cell r="Q1369">
            <v>21600</v>
          </cell>
          <cell r="R1369">
            <v>0</v>
          </cell>
          <cell r="S1369">
            <v>0</v>
          </cell>
          <cell r="T1369">
            <v>0</v>
          </cell>
          <cell r="U1369">
            <v>21600</v>
          </cell>
          <cell r="W1369">
            <v>42120</v>
          </cell>
          <cell r="X1369">
            <v>0</v>
          </cell>
          <cell r="Y1369">
            <v>0</v>
          </cell>
          <cell r="Z1369">
            <v>0</v>
          </cell>
          <cell r="AA1369">
            <v>1.95</v>
          </cell>
          <cell r="AE1369">
            <v>0</v>
          </cell>
          <cell r="AF1369">
            <v>0</v>
          </cell>
          <cell r="AG1369">
            <v>0</v>
          </cell>
          <cell r="AH1369">
            <v>1.95</v>
          </cell>
          <cell r="AL1369" t="str">
            <v>50%-50%</v>
          </cell>
          <cell r="AM1369">
            <v>0</v>
          </cell>
          <cell r="AN1369">
            <v>0</v>
          </cell>
          <cell r="AO1369">
            <v>0</v>
          </cell>
        </row>
        <row r="1370">
          <cell r="D1370" t="str">
            <v>FAE-23-00213</v>
          </cell>
          <cell r="E1370" t="str">
            <v>213</v>
          </cell>
          <cell r="F1370">
            <v>45189</v>
          </cell>
          <cell r="G1370">
            <v>2023</v>
          </cell>
          <cell r="H1370" t="str">
            <v>CE2017</v>
          </cell>
          <cell r="I1370" t="str">
            <v>SAHEL INTERNATIONAL TRADE</v>
          </cell>
          <cell r="J1370" t="str">
            <v>TND</v>
          </cell>
          <cell r="K1370">
            <v>42120</v>
          </cell>
          <cell r="L1370">
            <v>1</v>
          </cell>
          <cell r="M1370">
            <v>42120</v>
          </cell>
          <cell r="N1370" t="str">
            <v>OUI</v>
          </cell>
          <cell r="O1370" t="str">
            <v>Sierra Leone</v>
          </cell>
          <cell r="P1370">
            <v>45201</v>
          </cell>
          <cell r="Q1370">
            <v>21600</v>
          </cell>
          <cell r="R1370">
            <v>0</v>
          </cell>
          <cell r="S1370">
            <v>0</v>
          </cell>
          <cell r="T1370">
            <v>0</v>
          </cell>
          <cell r="U1370">
            <v>21600</v>
          </cell>
          <cell r="W1370">
            <v>42120</v>
          </cell>
          <cell r="X1370">
            <v>0</v>
          </cell>
          <cell r="Y1370">
            <v>0</v>
          </cell>
          <cell r="Z1370">
            <v>0</v>
          </cell>
          <cell r="AA1370">
            <v>1.95</v>
          </cell>
          <cell r="AE1370">
            <v>0</v>
          </cell>
          <cell r="AF1370">
            <v>0</v>
          </cell>
          <cell r="AG1370">
            <v>0</v>
          </cell>
          <cell r="AH1370">
            <v>1.95</v>
          </cell>
          <cell r="AL1370" t="str">
            <v>50%-50%</v>
          </cell>
          <cell r="AM1370">
            <v>0</v>
          </cell>
          <cell r="AN1370">
            <v>0</v>
          </cell>
          <cell r="AO1370">
            <v>0</v>
          </cell>
        </row>
        <row r="1371">
          <cell r="D1371" t="str">
            <v>FAE-23-00214</v>
          </cell>
          <cell r="E1371" t="str">
            <v>214</v>
          </cell>
          <cell r="F1371">
            <v>45189</v>
          </cell>
          <cell r="G1371">
            <v>2023</v>
          </cell>
          <cell r="H1371" t="str">
            <v>CE2017</v>
          </cell>
          <cell r="I1371" t="str">
            <v>SAHEL INTERNATIONAL TRADE</v>
          </cell>
          <cell r="J1371" t="str">
            <v>TND</v>
          </cell>
          <cell r="K1371">
            <v>84950.88</v>
          </cell>
          <cell r="L1371">
            <v>1</v>
          </cell>
          <cell r="M1371">
            <v>84950.88</v>
          </cell>
          <cell r="N1371" t="str">
            <v>OUI</v>
          </cell>
          <cell r="O1371" t="str">
            <v>Sierra Leone</v>
          </cell>
          <cell r="P1371">
            <v>45201</v>
          </cell>
          <cell r="Q1371">
            <v>44016</v>
          </cell>
          <cell r="R1371">
            <v>0</v>
          </cell>
          <cell r="S1371">
            <v>0</v>
          </cell>
          <cell r="T1371">
            <v>0</v>
          </cell>
          <cell r="U1371">
            <v>44016</v>
          </cell>
          <cell r="W1371">
            <v>84950.88</v>
          </cell>
          <cell r="X1371">
            <v>0</v>
          </cell>
          <cell r="Y1371">
            <v>0</v>
          </cell>
          <cell r="Z1371">
            <v>0</v>
          </cell>
          <cell r="AA1371">
            <v>1.9300000000000002</v>
          </cell>
          <cell r="AE1371">
            <v>0</v>
          </cell>
          <cell r="AF1371">
            <v>0</v>
          </cell>
          <cell r="AG1371">
            <v>0</v>
          </cell>
          <cell r="AH1371">
            <v>1.9300000000000002</v>
          </cell>
          <cell r="AL1371" t="str">
            <v>50%-50%</v>
          </cell>
          <cell r="AM1371">
            <v>0</v>
          </cell>
          <cell r="AN1371">
            <v>0</v>
          </cell>
          <cell r="AO1371">
            <v>0</v>
          </cell>
        </row>
        <row r="1372">
          <cell r="D1372" t="str">
            <v>FAE-23-00215</v>
          </cell>
          <cell r="E1372" t="str">
            <v>215</v>
          </cell>
          <cell r="F1372">
            <v>45189</v>
          </cell>
          <cell r="G1372">
            <v>2023</v>
          </cell>
          <cell r="H1372" t="str">
            <v>CE2017</v>
          </cell>
          <cell r="I1372" t="str">
            <v>SAHEL INTERNATIONAL TRADE</v>
          </cell>
          <cell r="J1372" t="str">
            <v>TND</v>
          </cell>
          <cell r="K1372">
            <v>105271.2</v>
          </cell>
          <cell r="L1372">
            <v>1</v>
          </cell>
          <cell r="M1372">
            <v>105271.2</v>
          </cell>
          <cell r="N1372" t="str">
            <v>OUI</v>
          </cell>
          <cell r="O1372" t="str">
            <v>Burkina Faso</v>
          </cell>
          <cell r="P1372">
            <v>45208</v>
          </cell>
          <cell r="Q1372">
            <v>12150</v>
          </cell>
          <cell r="R1372">
            <v>42432</v>
          </cell>
          <cell r="S1372">
            <v>1440</v>
          </cell>
          <cell r="T1372">
            <v>0</v>
          </cell>
          <cell r="U1372">
            <v>56022</v>
          </cell>
          <cell r="W1372">
            <v>24108</v>
          </cell>
          <cell r="X1372">
            <v>78499.199999999997</v>
          </cell>
          <cell r="Y1372">
            <v>2664</v>
          </cell>
          <cell r="Z1372">
            <v>0</v>
          </cell>
          <cell r="AA1372">
            <v>1.9841975308641975</v>
          </cell>
          <cell r="AB1372">
            <v>1.8499999999999999</v>
          </cell>
          <cell r="AC1372">
            <v>1.85</v>
          </cell>
          <cell r="AE1372">
            <v>0</v>
          </cell>
          <cell r="AF1372">
            <v>0</v>
          </cell>
          <cell r="AG1372">
            <v>0</v>
          </cell>
          <cell r="AH1372">
            <v>1.9841975308641975</v>
          </cell>
          <cell r="AI1372">
            <v>1.8499999999999999</v>
          </cell>
          <cell r="AJ1372">
            <v>1.85</v>
          </cell>
          <cell r="AL1372" t="str">
            <v>50%-50%</v>
          </cell>
          <cell r="AM1372" t="str">
            <v>30%-70%</v>
          </cell>
          <cell r="AN1372" t="str">
            <v>10%-90%</v>
          </cell>
          <cell r="AO1372">
            <v>0</v>
          </cell>
        </row>
        <row r="1373">
          <cell r="D1373" t="str">
            <v>FAE-23-00216</v>
          </cell>
          <cell r="E1373" t="str">
            <v>216</v>
          </cell>
          <cell r="F1373">
            <v>45189</v>
          </cell>
          <cell r="G1373">
            <v>2023</v>
          </cell>
          <cell r="H1373" t="str">
            <v>CE2017</v>
          </cell>
          <cell r="I1373" t="str">
            <v>SAHEL INTERNATIONAL TRADE</v>
          </cell>
          <cell r="J1373" t="str">
            <v>TND</v>
          </cell>
          <cell r="K1373">
            <v>105271.2</v>
          </cell>
          <cell r="L1373">
            <v>1</v>
          </cell>
          <cell r="M1373">
            <v>105271.2</v>
          </cell>
          <cell r="N1373" t="str">
            <v>OUI</v>
          </cell>
          <cell r="O1373" t="str">
            <v>Burkina Faso</v>
          </cell>
          <cell r="P1373">
            <v>45209</v>
          </cell>
          <cell r="Q1373">
            <v>12150</v>
          </cell>
          <cell r="R1373">
            <v>42432</v>
          </cell>
          <cell r="S1373">
            <v>1440</v>
          </cell>
          <cell r="T1373">
            <v>0</v>
          </cell>
          <cell r="U1373">
            <v>56022</v>
          </cell>
          <cell r="W1373">
            <v>24108</v>
          </cell>
          <cell r="X1373">
            <v>78499.199999999997</v>
          </cell>
          <cell r="Y1373">
            <v>2664</v>
          </cell>
          <cell r="Z1373">
            <v>0</v>
          </cell>
          <cell r="AA1373">
            <v>1.9841975308641975</v>
          </cell>
          <cell r="AB1373">
            <v>1.8499999999999999</v>
          </cell>
          <cell r="AC1373">
            <v>1.85</v>
          </cell>
          <cell r="AE1373">
            <v>0</v>
          </cell>
          <cell r="AF1373">
            <v>0</v>
          </cell>
          <cell r="AG1373">
            <v>0</v>
          </cell>
          <cell r="AH1373">
            <v>1.9841975308641975</v>
          </cell>
          <cell r="AI1373">
            <v>1.8499999999999999</v>
          </cell>
          <cell r="AJ1373">
            <v>1.85</v>
          </cell>
          <cell r="AL1373" t="str">
            <v>50%-50%</v>
          </cell>
          <cell r="AM1373" t="str">
            <v>30%-70%</v>
          </cell>
          <cell r="AN1373" t="str">
            <v>10%-90%</v>
          </cell>
          <cell r="AO1373">
            <v>0</v>
          </cell>
        </row>
        <row r="1374">
          <cell r="D1374" t="str">
            <v>FAE-23-00217</v>
          </cell>
          <cell r="E1374" t="str">
            <v>217</v>
          </cell>
          <cell r="F1374">
            <v>45189</v>
          </cell>
          <cell r="G1374">
            <v>2023</v>
          </cell>
          <cell r="H1374" t="str">
            <v>CE2279</v>
          </cell>
          <cell r="I1374" t="str">
            <v xml:space="preserve">AL RAEDA </v>
          </cell>
          <cell r="J1374" t="str">
            <v>USD</v>
          </cell>
          <cell r="K1374">
            <v>1310026.705848</v>
          </cell>
          <cell r="L1374">
            <v>3.17205</v>
          </cell>
          <cell r="M1374">
            <v>412990.56</v>
          </cell>
          <cell r="N1374" t="str">
            <v>OUI</v>
          </cell>
          <cell r="O1374" t="str">
            <v>Libye</v>
          </cell>
          <cell r="P1374">
            <v>45199</v>
          </cell>
          <cell r="Q1374">
            <v>0</v>
          </cell>
          <cell r="R1374">
            <v>603984</v>
          </cell>
          <cell r="S1374">
            <v>96000</v>
          </cell>
          <cell r="T1374">
            <v>0</v>
          </cell>
          <cell r="U1374">
            <v>699984</v>
          </cell>
          <cell r="W1374">
            <v>0</v>
          </cell>
          <cell r="X1374">
            <v>1130361.793848</v>
          </cell>
          <cell r="Y1374">
            <v>179664.91199999989</v>
          </cell>
          <cell r="Z1374">
            <v>0</v>
          </cell>
          <cell r="AB1374">
            <v>1.8715094999999999</v>
          </cell>
          <cell r="AC1374">
            <v>1.8715094999999988</v>
          </cell>
          <cell r="AE1374">
            <v>0</v>
          </cell>
          <cell r="AF1374">
            <v>0</v>
          </cell>
          <cell r="AG1374">
            <v>0</v>
          </cell>
          <cell r="AI1374">
            <v>1.8715094999999999</v>
          </cell>
          <cell r="AJ1374">
            <v>1.8715094999999988</v>
          </cell>
          <cell r="AL1374">
            <v>0</v>
          </cell>
          <cell r="AM1374" t="str">
            <v>10%-90%</v>
          </cell>
          <cell r="AN1374" t="str">
            <v>10%-90%</v>
          </cell>
          <cell r="AO1374">
            <v>0</v>
          </cell>
        </row>
        <row r="1375">
          <cell r="D1375" t="str">
            <v>FAE-23-00218</v>
          </cell>
          <cell r="E1375" t="str">
            <v>218</v>
          </cell>
          <cell r="F1375">
            <v>45194</v>
          </cell>
          <cell r="G1375">
            <v>2023</v>
          </cell>
          <cell r="H1375" t="str">
            <v>CE2257</v>
          </cell>
          <cell r="I1375" t="str">
            <v>LAMP FALL IMP EXP - LAFFIMEX</v>
          </cell>
          <cell r="J1375" t="str">
            <v>EUR</v>
          </cell>
          <cell r="K1375">
            <v>324023.609</v>
          </cell>
          <cell r="L1375">
            <v>3.3591500000000001</v>
          </cell>
          <cell r="M1375">
            <v>96460</v>
          </cell>
          <cell r="N1375" t="str">
            <v>OUI</v>
          </cell>
          <cell r="O1375" t="str">
            <v>Senegal</v>
          </cell>
          <cell r="P1375">
            <v>45198</v>
          </cell>
          <cell r="Q1375">
            <v>134400</v>
          </cell>
          <cell r="R1375">
            <v>0</v>
          </cell>
          <cell r="S1375">
            <v>0</v>
          </cell>
          <cell r="T1375">
            <v>0</v>
          </cell>
          <cell r="U1375">
            <v>134400</v>
          </cell>
          <cell r="W1375">
            <v>324023.609</v>
          </cell>
          <cell r="X1375">
            <v>0</v>
          </cell>
          <cell r="Y1375">
            <v>0</v>
          </cell>
          <cell r="Z1375">
            <v>0</v>
          </cell>
          <cell r="AA1375">
            <v>2.4108899479166666</v>
          </cell>
          <cell r="AE1375">
            <v>9002.0384999999987</v>
          </cell>
          <cell r="AF1375">
            <v>40278.480000000003</v>
          </cell>
          <cell r="AG1375">
            <v>0.29969107142857143</v>
          </cell>
          <cell r="AH1375">
            <v>2.1111988764880953</v>
          </cell>
          <cell r="AL1375" t="str">
            <v>50%-50%</v>
          </cell>
          <cell r="AM1375">
            <v>0</v>
          </cell>
          <cell r="AN1375">
            <v>0</v>
          </cell>
          <cell r="AO1375">
            <v>0</v>
          </cell>
        </row>
        <row r="1376">
          <cell r="D1376" t="str">
            <v>FAE-23-00219</v>
          </cell>
          <cell r="E1376" t="str">
            <v>219</v>
          </cell>
          <cell r="F1376">
            <v>45198</v>
          </cell>
          <cell r="G1376">
            <v>2023</v>
          </cell>
          <cell r="H1376" t="str">
            <v>CE2280</v>
          </cell>
          <cell r="I1376" t="str">
            <v>ACS DISTRIBUTION</v>
          </cell>
          <cell r="J1376" t="str">
            <v>EUR</v>
          </cell>
          <cell r="K1376">
            <v>42736.162319999996</v>
          </cell>
          <cell r="L1376">
            <v>3.34755</v>
          </cell>
          <cell r="M1376">
            <v>12766.4</v>
          </cell>
          <cell r="N1376" t="str">
            <v>OUI</v>
          </cell>
          <cell r="O1376" t="str">
            <v>Ile De Reunion</v>
          </cell>
          <cell r="P1376">
            <v>45204</v>
          </cell>
          <cell r="Q1376">
            <v>600</v>
          </cell>
          <cell r="R1376">
            <v>8220</v>
          </cell>
          <cell r="S1376">
            <v>4200</v>
          </cell>
          <cell r="T1376">
            <v>1950</v>
          </cell>
          <cell r="U1376">
            <v>14970</v>
          </cell>
          <cell r="W1376">
            <v>1446.1415999999999</v>
          </cell>
          <cell r="X1376">
            <v>19089.069119999996</v>
          </cell>
          <cell r="Y1376">
            <v>9701.1998999999996</v>
          </cell>
          <cell r="Z1376">
            <v>12499.751699999999</v>
          </cell>
          <cell r="AA1376">
            <v>2.4102359999999998</v>
          </cell>
          <cell r="AB1376">
            <v>2.3222711824817512</v>
          </cell>
          <cell r="AC1376">
            <v>2.3098095000000001</v>
          </cell>
          <cell r="AD1376">
            <v>6.4101290769230763</v>
          </cell>
          <cell r="AE1376">
            <v>0</v>
          </cell>
          <cell r="AF1376">
            <v>0</v>
          </cell>
          <cell r="AG1376">
            <v>0</v>
          </cell>
          <cell r="AH1376">
            <v>2.4102359999999998</v>
          </cell>
          <cell r="AI1376">
            <v>2.3222711824817512</v>
          </cell>
          <cell r="AJ1376">
            <v>2.3098095000000001</v>
          </cell>
          <cell r="AK1376">
            <v>6.4101290769230763</v>
          </cell>
          <cell r="AL1376">
            <v>1</v>
          </cell>
          <cell r="AM1376">
            <v>1</v>
          </cell>
          <cell r="AN1376">
            <v>1</v>
          </cell>
          <cell r="AO1376">
            <v>1</v>
          </cell>
        </row>
        <row r="1377">
          <cell r="D1377" t="str">
            <v>FAE-23-00220</v>
          </cell>
          <cell r="E1377" t="str">
            <v>220</v>
          </cell>
          <cell r="F1377">
            <v>45199</v>
          </cell>
          <cell r="G1377">
            <v>2023</v>
          </cell>
          <cell r="H1377" t="str">
            <v>CE2259</v>
          </cell>
          <cell r="I1377" t="str">
            <v>SAFA FOOD</v>
          </cell>
          <cell r="J1377" t="str">
            <v>CAD</v>
          </cell>
          <cell r="K1377">
            <v>11613.2973</v>
          </cell>
          <cell r="L1377">
            <v>2.32545</v>
          </cell>
          <cell r="M1377">
            <v>4994</v>
          </cell>
          <cell r="N1377" t="str">
            <v>OUI</v>
          </cell>
          <cell r="O1377" t="str">
            <v>Canada</v>
          </cell>
          <cell r="P1377">
            <v>45217</v>
          </cell>
          <cell r="Q1377">
            <v>0</v>
          </cell>
          <cell r="R1377">
            <v>4540</v>
          </cell>
          <cell r="S1377">
            <v>0</v>
          </cell>
          <cell r="T1377">
            <v>0</v>
          </cell>
          <cell r="U1377">
            <v>4540</v>
          </cell>
          <cell r="W1377">
            <v>0</v>
          </cell>
          <cell r="X1377">
            <v>11613.2973</v>
          </cell>
          <cell r="Y1377">
            <v>0</v>
          </cell>
          <cell r="Z1377">
            <v>0</v>
          </cell>
          <cell r="AB1377">
            <v>2.557995</v>
          </cell>
          <cell r="AE1377">
            <v>0</v>
          </cell>
          <cell r="AF1377">
            <v>0</v>
          </cell>
          <cell r="AG1377">
            <v>0</v>
          </cell>
          <cell r="AI1377">
            <v>2.557995</v>
          </cell>
          <cell r="AL1377">
            <v>0</v>
          </cell>
          <cell r="AM1377">
            <v>1</v>
          </cell>
          <cell r="AN1377">
            <v>0</v>
          </cell>
          <cell r="AO1377">
            <v>0</v>
          </cell>
        </row>
        <row r="1378">
          <cell r="D1378" t="str">
            <v>FAE-23-00221</v>
          </cell>
          <cell r="E1378" t="str">
            <v>221</v>
          </cell>
          <cell r="F1378">
            <v>45201</v>
          </cell>
          <cell r="G1378">
            <v>2023</v>
          </cell>
          <cell r="H1378" t="str">
            <v>CE2165</v>
          </cell>
          <cell r="I1378" t="str">
            <v>ANGSTREM TRADING</v>
          </cell>
          <cell r="J1378" t="str">
            <v>EUR</v>
          </cell>
          <cell r="K1378">
            <v>86018.627175000001</v>
          </cell>
          <cell r="L1378">
            <v>3.3613499999999998</v>
          </cell>
          <cell r="M1378">
            <v>25590.5</v>
          </cell>
          <cell r="N1378" t="str">
            <v>OUI</v>
          </cell>
          <cell r="O1378" t="str">
            <v>Russie</v>
          </cell>
          <cell r="P1378">
            <v>45215</v>
          </cell>
          <cell r="Q1378">
            <v>40300</v>
          </cell>
          <cell r="R1378">
            <v>0</v>
          </cell>
          <cell r="S1378">
            <v>0</v>
          </cell>
          <cell r="T1378">
            <v>0</v>
          </cell>
          <cell r="U1378">
            <v>40300</v>
          </cell>
          <cell r="W1378">
            <v>86018.627174999987</v>
          </cell>
          <cell r="X1378">
            <v>0</v>
          </cell>
          <cell r="Y1378">
            <v>0</v>
          </cell>
          <cell r="Z1378">
            <v>0</v>
          </cell>
          <cell r="AA1378">
            <v>2.1344572499999996</v>
          </cell>
          <cell r="AE1378">
            <v>0</v>
          </cell>
          <cell r="AF1378">
            <v>3536.89</v>
          </cell>
          <cell r="AG1378">
            <v>8.776401985111662E-2</v>
          </cell>
          <cell r="AH1378">
            <v>2.0466932301488829</v>
          </cell>
          <cell r="AL1378">
            <v>1</v>
          </cell>
          <cell r="AM1378">
            <v>0</v>
          </cell>
          <cell r="AN1378">
            <v>0</v>
          </cell>
          <cell r="AO1378">
            <v>0</v>
          </cell>
        </row>
        <row r="1379">
          <cell r="D1379" t="str">
            <v>FAE-23-00222</v>
          </cell>
          <cell r="E1379" t="str">
            <v>222</v>
          </cell>
          <cell r="F1379">
            <v>45201</v>
          </cell>
          <cell r="G1379">
            <v>2023</v>
          </cell>
          <cell r="H1379" t="str">
            <v>CE2154</v>
          </cell>
          <cell r="I1379" t="str">
            <v>SODIFRAM SAS</v>
          </cell>
          <cell r="J1379" t="str">
            <v>EUR</v>
          </cell>
          <cell r="K1379">
            <v>78654.542824000004</v>
          </cell>
          <cell r="L1379">
            <v>3.3513999999999999</v>
          </cell>
          <cell r="M1379">
            <v>23469.16</v>
          </cell>
          <cell r="N1379" t="str">
            <v>OUI</v>
          </cell>
          <cell r="O1379" t="str">
            <v>Mayotte</v>
          </cell>
          <cell r="P1379">
            <v>45210</v>
          </cell>
          <cell r="Q1379">
            <v>0</v>
          </cell>
          <cell r="R1379">
            <v>19728</v>
          </cell>
          <cell r="S1379">
            <v>7500</v>
          </cell>
          <cell r="T1379">
            <v>0</v>
          </cell>
          <cell r="U1379">
            <v>27228</v>
          </cell>
          <cell r="W1379">
            <v>0</v>
          </cell>
          <cell r="X1379">
            <v>57316.825966794175</v>
          </cell>
          <cell r="Y1379">
            <v>21337.716857205818</v>
          </cell>
          <cell r="Z1379">
            <v>0</v>
          </cell>
          <cell r="AB1379">
            <v>2.9053541142941088</v>
          </cell>
          <cell r="AC1379">
            <v>2.845028914294109</v>
          </cell>
          <cell r="AE1379">
            <v>3470.0399999999995</v>
          </cell>
          <cell r="AF1379">
            <v>13186.34</v>
          </cell>
          <cell r="AG1379">
            <v>0.48429337446745996</v>
          </cell>
          <cell r="AI1379">
            <v>2.421060739826649</v>
          </cell>
          <cell r="AJ1379">
            <v>2.3607355398266492</v>
          </cell>
          <cell r="AL1379">
            <v>0</v>
          </cell>
          <cell r="AM1379">
            <v>1</v>
          </cell>
          <cell r="AN1379">
            <v>1</v>
          </cell>
          <cell r="AO1379">
            <v>0</v>
          </cell>
        </row>
        <row r="1380">
          <cell r="D1380" t="str">
            <v>FAE-23-00223</v>
          </cell>
          <cell r="E1380" t="str">
            <v>223</v>
          </cell>
          <cell r="F1380">
            <v>45201</v>
          </cell>
          <cell r="G1380">
            <v>2023</v>
          </cell>
          <cell r="H1380" t="str">
            <v>CE2154</v>
          </cell>
          <cell r="I1380" t="str">
            <v>SODIFRAM SAS</v>
          </cell>
          <cell r="J1380" t="str">
            <v>EUR</v>
          </cell>
          <cell r="K1380">
            <v>79837.576840000009</v>
          </cell>
          <cell r="L1380">
            <v>3.3595000000000002</v>
          </cell>
          <cell r="M1380">
            <v>23764.720000000001</v>
          </cell>
          <cell r="N1380" t="str">
            <v>OUI</v>
          </cell>
          <cell r="O1380" t="str">
            <v>Mayotte</v>
          </cell>
          <cell r="P1380">
            <v>45219</v>
          </cell>
          <cell r="Q1380">
            <v>0</v>
          </cell>
          <cell r="R1380">
            <v>18576</v>
          </cell>
          <cell r="S1380">
            <v>9000</v>
          </cell>
          <cell r="T1380">
            <v>0</v>
          </cell>
          <cell r="U1380">
            <v>27576</v>
          </cell>
          <cell r="W1380">
            <v>0</v>
          </cell>
          <cell r="X1380">
            <v>53984.601605013064</v>
          </cell>
          <cell r="Y1380">
            <v>25852.975234986945</v>
          </cell>
          <cell r="Z1380">
            <v>0</v>
          </cell>
          <cell r="AB1380">
            <v>2.9061478038874387</v>
          </cell>
          <cell r="AC1380">
            <v>2.8725528038874382</v>
          </cell>
          <cell r="AE1380">
            <v>3486.24</v>
          </cell>
          <cell r="AF1380">
            <v>14508.044</v>
          </cell>
          <cell r="AG1380">
            <v>0.52611125616478094</v>
          </cell>
          <cell r="AI1380">
            <v>2.3800365477226579</v>
          </cell>
          <cell r="AJ1380">
            <v>2.346441547722657</v>
          </cell>
          <cell r="AL1380">
            <v>0</v>
          </cell>
          <cell r="AM1380">
            <v>1</v>
          </cell>
          <cell r="AN1380">
            <v>1</v>
          </cell>
          <cell r="AO1380">
            <v>0</v>
          </cell>
        </row>
        <row r="1381">
          <cell r="D1381" t="str">
            <v>FAE-23-00224</v>
          </cell>
          <cell r="E1381" t="str">
            <v>224</v>
          </cell>
          <cell r="F1381">
            <v>45208</v>
          </cell>
          <cell r="G1381">
            <v>2023</v>
          </cell>
          <cell r="H1381" t="str">
            <v>CE2261</v>
          </cell>
          <cell r="I1381" t="str">
            <v>MARCOM INTERN</v>
          </cell>
          <cell r="J1381" t="str">
            <v>TND</v>
          </cell>
          <cell r="K1381">
            <v>36864</v>
          </cell>
          <cell r="L1381">
            <v>1</v>
          </cell>
          <cell r="M1381">
            <v>36864</v>
          </cell>
          <cell r="N1381" t="str">
            <v>OUI</v>
          </cell>
          <cell r="O1381" t="str">
            <v>Senegal</v>
          </cell>
          <cell r="P1381">
            <v>45226</v>
          </cell>
          <cell r="Q1381">
            <v>19200</v>
          </cell>
          <cell r="R1381">
            <v>0</v>
          </cell>
          <cell r="S1381">
            <v>0</v>
          </cell>
          <cell r="T1381">
            <v>0</v>
          </cell>
          <cell r="U1381">
            <v>19200</v>
          </cell>
          <cell r="W1381">
            <v>36864</v>
          </cell>
          <cell r="X1381">
            <v>0</v>
          </cell>
          <cell r="Y1381">
            <v>0</v>
          </cell>
          <cell r="Z1381">
            <v>0</v>
          </cell>
          <cell r="AA1381">
            <v>1.92</v>
          </cell>
          <cell r="AE1381">
            <v>0</v>
          </cell>
          <cell r="AF1381">
            <v>0</v>
          </cell>
          <cell r="AG1381">
            <v>0</v>
          </cell>
          <cell r="AH1381">
            <v>1.92</v>
          </cell>
          <cell r="AL1381" t="str">
            <v>50%-50%</v>
          </cell>
          <cell r="AM1381">
            <v>0</v>
          </cell>
          <cell r="AN1381">
            <v>0</v>
          </cell>
          <cell r="AO1381">
            <v>0</v>
          </cell>
        </row>
        <row r="1382">
          <cell r="D1382" t="str">
            <v>FAE-23-00225</v>
          </cell>
          <cell r="E1382" t="str">
            <v>225</v>
          </cell>
          <cell r="F1382">
            <v>45208</v>
          </cell>
          <cell r="G1382">
            <v>2023</v>
          </cell>
          <cell r="H1382" t="str">
            <v>CE2275</v>
          </cell>
          <cell r="I1382" t="str">
            <v>SODIC</v>
          </cell>
          <cell r="J1382" t="str">
            <v>EUR</v>
          </cell>
          <cell r="K1382">
            <v>175682.42156799999</v>
          </cell>
          <cell r="L1382">
            <v>3.3569</v>
          </cell>
          <cell r="M1382">
            <v>52334.720000000001</v>
          </cell>
          <cell r="N1382" t="str">
            <v>OUI</v>
          </cell>
          <cell r="O1382" t="str">
            <v>France</v>
          </cell>
          <cell r="P1382">
            <v>45210</v>
          </cell>
          <cell r="Q1382">
            <v>2880</v>
          </cell>
          <cell r="R1382">
            <v>34320</v>
          </cell>
          <cell r="S1382">
            <v>12000</v>
          </cell>
          <cell r="T1382">
            <v>1120</v>
          </cell>
          <cell r="U1382">
            <v>50320</v>
          </cell>
          <cell r="W1382">
            <v>9891.2936015771047</v>
          </cell>
          <cell r="X1382">
            <v>108310.69013132717</v>
          </cell>
          <cell r="Y1382">
            <v>40851.178139904609</v>
          </cell>
          <cell r="Z1382">
            <v>16629.2596951911</v>
          </cell>
          <cell r="AA1382">
            <v>3.43447694499205</v>
          </cell>
          <cell r="AB1382">
            <v>3.155905889607435</v>
          </cell>
          <cell r="AC1382">
            <v>3.4042648449920505</v>
          </cell>
          <cell r="AD1382">
            <v>14.847553299277768</v>
          </cell>
          <cell r="AE1382">
            <v>4365.6479999999992</v>
          </cell>
          <cell r="AF1382">
            <v>62974.080999999998</v>
          </cell>
          <cell r="AG1382">
            <v>1.2514721979332273</v>
          </cell>
          <cell r="AH1382">
            <v>2.1830047470588227</v>
          </cell>
          <cell r="AI1382">
            <v>1.9044336916742077</v>
          </cell>
          <cell r="AJ1382">
            <v>2.1527926470588232</v>
          </cell>
          <cell r="AK1382">
            <v>13.596081101344542</v>
          </cell>
          <cell r="AL1382">
            <v>1</v>
          </cell>
          <cell r="AM1382">
            <v>1</v>
          </cell>
          <cell r="AN1382">
            <v>1</v>
          </cell>
          <cell r="AO1382">
            <v>1</v>
          </cell>
        </row>
        <row r="1383">
          <cell r="D1383" t="str">
            <v>FAE-23-00226</v>
          </cell>
          <cell r="E1383" t="str">
            <v>226</v>
          </cell>
          <cell r="F1383">
            <v>45208</v>
          </cell>
          <cell r="G1383">
            <v>2023</v>
          </cell>
          <cell r="H1383" t="str">
            <v>CE2275</v>
          </cell>
          <cell r="I1383" t="str">
            <v>SODIC</v>
          </cell>
          <cell r="J1383" t="str">
            <v>EUR</v>
          </cell>
          <cell r="K1383">
            <v>77834.392590999996</v>
          </cell>
          <cell r="L1383">
            <v>3.3569</v>
          </cell>
          <cell r="M1383">
            <v>23186.39</v>
          </cell>
          <cell r="N1383" t="str">
            <v>OUI</v>
          </cell>
          <cell r="O1383" t="str">
            <v>France</v>
          </cell>
          <cell r="P1383">
            <v>45210</v>
          </cell>
          <cell r="Q1383">
            <v>0</v>
          </cell>
          <cell r="R1383">
            <v>15000</v>
          </cell>
          <cell r="S1383">
            <v>6000</v>
          </cell>
          <cell r="T1383">
            <v>500</v>
          </cell>
          <cell r="U1383">
            <v>21500</v>
          </cell>
          <cell r="W1383">
            <v>0</v>
          </cell>
          <cell r="X1383">
            <v>50173.525817693022</v>
          </cell>
          <cell r="Y1383">
            <v>21183.600348837208</v>
          </cell>
          <cell r="Z1383">
            <v>6477.2597106697685</v>
          </cell>
          <cell r="AB1383">
            <v>3.3449017211795349</v>
          </cell>
          <cell r="AC1383">
            <v>3.5306000581395347</v>
          </cell>
          <cell r="AD1383">
            <v>12.954519421339537</v>
          </cell>
          <cell r="AE1383">
            <v>1960.47</v>
          </cell>
          <cell r="AF1383">
            <v>25892.16</v>
          </cell>
          <cell r="AG1383">
            <v>1.2042865116279069</v>
          </cell>
          <cell r="AI1383">
            <v>2.140615209551628</v>
          </cell>
          <cell r="AJ1383">
            <v>2.3263135465116278</v>
          </cell>
          <cell r="AK1383">
            <v>11.750232909711631</v>
          </cell>
          <cell r="AL1383">
            <v>0</v>
          </cell>
          <cell r="AM1383">
            <v>1</v>
          </cell>
          <cell r="AN1383">
            <v>1</v>
          </cell>
          <cell r="AO1383">
            <v>1</v>
          </cell>
        </row>
        <row r="1384">
          <cell r="D1384" t="str">
            <v>FAE-23-00227</v>
          </cell>
          <cell r="E1384" t="str">
            <v>227</v>
          </cell>
          <cell r="F1384">
            <v>45208</v>
          </cell>
          <cell r="G1384">
            <v>2023</v>
          </cell>
          <cell r="H1384" t="str">
            <v>CE2275</v>
          </cell>
          <cell r="I1384" t="str">
            <v>SODIC</v>
          </cell>
          <cell r="J1384" t="str">
            <v>EUR</v>
          </cell>
          <cell r="K1384">
            <v>59346.516606000005</v>
          </cell>
          <cell r="L1384">
            <v>3.3613499999999998</v>
          </cell>
          <cell r="M1384">
            <v>17655.560000000001</v>
          </cell>
          <cell r="N1384" t="str">
            <v>OUI</v>
          </cell>
          <cell r="O1384" t="str">
            <v>France</v>
          </cell>
          <cell r="P1384">
            <v>45215</v>
          </cell>
          <cell r="Q1384">
            <v>1920</v>
          </cell>
          <cell r="R1384">
            <v>13296</v>
          </cell>
          <cell r="S1384">
            <v>0</v>
          </cell>
          <cell r="T1384">
            <v>500</v>
          </cell>
          <cell r="U1384">
            <v>15716</v>
          </cell>
          <cell r="W1384">
            <v>7019.2355079949093</v>
          </cell>
          <cell r="X1384">
            <v>47600.768961664755</v>
          </cell>
          <cell r="Y1384">
            <v>0</v>
          </cell>
          <cell r="Z1384">
            <v>4726.5255817403413</v>
          </cell>
          <cell r="AA1384">
            <v>3.6558518270806819</v>
          </cell>
          <cell r="AB1384">
            <v>3.5800819014489136</v>
          </cell>
          <cell r="AD1384">
            <v>9.4530511634806818</v>
          </cell>
          <cell r="AE1384">
            <v>1955.3183999999999</v>
          </cell>
          <cell r="AF1384">
            <v>23105.125</v>
          </cell>
          <cell r="AG1384">
            <v>1.4701657546449478</v>
          </cell>
          <cell r="AH1384">
            <v>2.1856860724357343</v>
          </cell>
          <cell r="AI1384">
            <v>2.1099161468039656</v>
          </cell>
          <cell r="AK1384">
            <v>7.9828854088357337</v>
          </cell>
          <cell r="AL1384">
            <v>1</v>
          </cell>
          <cell r="AM1384">
            <v>1</v>
          </cell>
          <cell r="AN1384">
            <v>0</v>
          </cell>
          <cell r="AO1384">
            <v>1</v>
          </cell>
        </row>
        <row r="1385">
          <cell r="D1385" t="str">
            <v>FAE-23-00228</v>
          </cell>
          <cell r="E1385" t="str">
            <v>228</v>
          </cell>
          <cell r="F1385">
            <v>45208</v>
          </cell>
          <cell r="G1385">
            <v>2023</v>
          </cell>
          <cell r="H1385" t="str">
            <v>CE2275</v>
          </cell>
          <cell r="I1385" t="str">
            <v>SODIC</v>
          </cell>
          <cell r="J1385" t="str">
            <v>EUR</v>
          </cell>
          <cell r="K1385">
            <v>82469.745090000011</v>
          </cell>
          <cell r="L1385">
            <v>3.3595000000000002</v>
          </cell>
          <cell r="M1385">
            <v>24548.22</v>
          </cell>
          <cell r="N1385" t="str">
            <v>OUI</v>
          </cell>
          <cell r="O1385" t="str">
            <v>France</v>
          </cell>
          <cell r="P1385">
            <v>45222</v>
          </cell>
          <cell r="Q1385">
            <v>0</v>
          </cell>
          <cell r="R1385">
            <v>17984</v>
          </cell>
          <cell r="S1385">
            <v>3600</v>
          </cell>
          <cell r="T1385">
            <v>1680</v>
          </cell>
          <cell r="U1385">
            <v>23264</v>
          </cell>
          <cell r="W1385">
            <v>0</v>
          </cell>
          <cell r="X1385">
            <v>56593.582400616229</v>
          </cell>
          <cell r="Y1385">
            <v>11923.683425034387</v>
          </cell>
          <cell r="Z1385">
            <v>13952.49270234938</v>
          </cell>
          <cell r="AB1385">
            <v>3.1468851423830198</v>
          </cell>
          <cell r="AC1385">
            <v>3.3121342847317741</v>
          </cell>
          <cell r="AD1385">
            <v>8.3050551799698695</v>
          </cell>
          <cell r="AE1385">
            <v>1589.1768</v>
          </cell>
          <cell r="AF1385">
            <v>26704.61</v>
          </cell>
          <cell r="AG1385">
            <v>1.1478941712517194</v>
          </cell>
          <cell r="AI1385">
            <v>1.9989909711313003</v>
          </cell>
          <cell r="AJ1385">
            <v>2.1642401134800546</v>
          </cell>
          <cell r="AK1385">
            <v>7.1571610087181501</v>
          </cell>
          <cell r="AL1385">
            <v>0</v>
          </cell>
          <cell r="AM1385">
            <v>1</v>
          </cell>
          <cell r="AN1385">
            <v>1</v>
          </cell>
          <cell r="AO1385">
            <v>1</v>
          </cell>
        </row>
        <row r="1386">
          <cell r="D1386" t="str">
            <v>FAE-23-00229</v>
          </cell>
          <cell r="E1386" t="str">
            <v>229</v>
          </cell>
          <cell r="F1386">
            <v>45208</v>
          </cell>
          <cell r="G1386">
            <v>2023</v>
          </cell>
          <cell r="H1386" t="str">
            <v>CE2275</v>
          </cell>
          <cell r="I1386" t="str">
            <v>SODIC</v>
          </cell>
          <cell r="J1386" t="str">
            <v>EUR</v>
          </cell>
          <cell r="K1386">
            <v>78987.614505000005</v>
          </cell>
          <cell r="L1386">
            <v>3.3532500000000001</v>
          </cell>
          <cell r="M1386">
            <v>23555.54</v>
          </cell>
          <cell r="N1386" t="str">
            <v>OUI</v>
          </cell>
          <cell r="O1386" t="str">
            <v>Allemagne</v>
          </cell>
          <cell r="P1386">
            <v>45217</v>
          </cell>
          <cell r="Q1386">
            <v>3840</v>
          </cell>
          <cell r="R1386">
            <v>11232</v>
          </cell>
          <cell r="S1386">
            <v>4800</v>
          </cell>
          <cell r="T1386">
            <v>1120</v>
          </cell>
          <cell r="U1386">
            <v>20992</v>
          </cell>
          <cell r="W1386">
            <v>13830.271887073171</v>
          </cell>
          <cell r="X1386">
            <v>37486.562843689033</v>
          </cell>
          <cell r="Y1386">
            <v>17142.979458841462</v>
          </cell>
          <cell r="Z1386">
            <v>10527.813728396341</v>
          </cell>
          <cell r="AA1386">
            <v>3.601633303925305</v>
          </cell>
          <cell r="AB1386">
            <v>3.3374788856560746</v>
          </cell>
          <cell r="AC1386">
            <v>3.5714540539253048</v>
          </cell>
          <cell r="AD1386">
            <v>9.3998336860681615</v>
          </cell>
          <cell r="AE1386">
            <v>2453.3712</v>
          </cell>
          <cell r="AF1386">
            <v>26626.228999999999</v>
          </cell>
          <cell r="AG1386">
            <v>1.2683988662347561</v>
          </cell>
          <cell r="AH1386">
            <v>2.3332344376905487</v>
          </cell>
          <cell r="AI1386">
            <v>2.0690800194213184</v>
          </cell>
          <cell r="AJ1386">
            <v>2.303055187690549</v>
          </cell>
          <cell r="AK1386">
            <v>8.1314348198334052</v>
          </cell>
          <cell r="AL1386">
            <v>1</v>
          </cell>
          <cell r="AM1386">
            <v>1</v>
          </cell>
          <cell r="AN1386">
            <v>1</v>
          </cell>
          <cell r="AO1386">
            <v>1</v>
          </cell>
        </row>
        <row r="1387">
          <cell r="D1387" t="str">
            <v>FAE-23-00230</v>
          </cell>
          <cell r="E1387" t="str">
            <v>230</v>
          </cell>
          <cell r="F1387">
            <v>45208</v>
          </cell>
          <cell r="G1387">
            <v>2023</v>
          </cell>
          <cell r="H1387" t="str">
            <v>CE2275</v>
          </cell>
          <cell r="I1387" t="str">
            <v>SODIC</v>
          </cell>
          <cell r="J1387" t="str">
            <v>EUR</v>
          </cell>
          <cell r="K1387">
            <v>37312.878479999999</v>
          </cell>
          <cell r="L1387">
            <v>3.3738000000000001</v>
          </cell>
          <cell r="M1387">
            <v>11059.6</v>
          </cell>
          <cell r="N1387" t="str">
            <v>OUI</v>
          </cell>
          <cell r="O1387" t="str">
            <v>Belgique</v>
          </cell>
          <cell r="P1387">
            <v>45239</v>
          </cell>
          <cell r="Q1387">
            <v>2880</v>
          </cell>
          <cell r="R1387">
            <v>9888</v>
          </cell>
          <cell r="S1387">
            <v>0</v>
          </cell>
          <cell r="T1387">
            <v>1120</v>
          </cell>
          <cell r="U1387">
            <v>13888</v>
          </cell>
          <cell r="W1387">
            <v>6548.9506560000009</v>
          </cell>
          <cell r="X1387">
            <v>25301.880576</v>
          </cell>
          <cell r="Y1387">
            <v>0</v>
          </cell>
          <cell r="Z1387">
            <v>5462.0472479999999</v>
          </cell>
          <cell r="AA1387">
            <v>2.2739412000000003</v>
          </cell>
          <cell r="AB1387">
            <v>2.5588471456310677</v>
          </cell>
          <cell r="AD1387">
            <v>4.8768278999999994</v>
          </cell>
          <cell r="AE1387">
            <v>0</v>
          </cell>
          <cell r="AF1387">
            <v>0</v>
          </cell>
          <cell r="AG1387">
            <v>0</v>
          </cell>
          <cell r="AH1387">
            <v>2.2739412000000003</v>
          </cell>
          <cell r="AI1387">
            <v>2.5588471456310677</v>
          </cell>
          <cell r="AK1387">
            <v>4.8768278999999994</v>
          </cell>
          <cell r="AL1387">
            <v>1</v>
          </cell>
          <cell r="AM1387">
            <v>1</v>
          </cell>
          <cell r="AN1387">
            <v>0</v>
          </cell>
          <cell r="AO1387">
            <v>1</v>
          </cell>
        </row>
        <row r="1388">
          <cell r="D1388" t="str">
            <v>FAE-23-00231</v>
          </cell>
          <cell r="E1388" t="str">
            <v>231</v>
          </cell>
          <cell r="F1388">
            <v>45211</v>
          </cell>
          <cell r="G1388">
            <v>2023</v>
          </cell>
          <cell r="H1388" t="str">
            <v>CE2257</v>
          </cell>
          <cell r="I1388" t="str">
            <v>LAMP FALL IMP EXP - LAFFIMEX</v>
          </cell>
          <cell r="J1388" t="str">
            <v>EUR</v>
          </cell>
          <cell r="K1388">
            <v>271815.63299999997</v>
          </cell>
          <cell r="L1388">
            <v>3.3752499999999999</v>
          </cell>
          <cell r="M1388">
            <v>80532</v>
          </cell>
          <cell r="N1388" t="str">
            <v>OUI</v>
          </cell>
          <cell r="O1388" t="str">
            <v>Senegal</v>
          </cell>
          <cell r="P1388">
            <v>45275</v>
          </cell>
          <cell r="Q1388">
            <v>115200</v>
          </cell>
          <cell r="R1388">
            <v>0</v>
          </cell>
          <cell r="S1388">
            <v>0</v>
          </cell>
          <cell r="T1388">
            <v>0</v>
          </cell>
          <cell r="U1388">
            <v>115200</v>
          </cell>
          <cell r="W1388">
            <v>271815.63299999997</v>
          </cell>
          <cell r="X1388">
            <v>0</v>
          </cell>
          <cell r="Y1388">
            <v>0</v>
          </cell>
          <cell r="Z1388">
            <v>0</v>
          </cell>
          <cell r="AA1388">
            <v>2.3595107031249998</v>
          </cell>
          <cell r="AE1388">
            <v>6974.0999999999995</v>
          </cell>
          <cell r="AF1388">
            <v>32155.1</v>
          </cell>
          <cell r="AG1388">
            <v>0.27912413194444441</v>
          </cell>
          <cell r="AH1388">
            <v>2.0803865711805551</v>
          </cell>
          <cell r="AL1388" t="str">
            <v>50%-50%</v>
          </cell>
          <cell r="AM1388">
            <v>0</v>
          </cell>
          <cell r="AN1388">
            <v>0</v>
          </cell>
          <cell r="AO1388">
            <v>0</v>
          </cell>
        </row>
        <row r="1389">
          <cell r="D1389" t="str">
            <v>FAE-23-00232</v>
          </cell>
          <cell r="E1389" t="str">
            <v>232</v>
          </cell>
          <cell r="F1389">
            <v>45212</v>
          </cell>
          <cell r="G1389">
            <v>2023</v>
          </cell>
          <cell r="H1389" t="str">
            <v>CE2178</v>
          </cell>
          <cell r="I1389" t="str">
            <v>ARCADIA</v>
          </cell>
          <cell r="J1389" t="str">
            <v>TND</v>
          </cell>
          <cell r="K1389">
            <v>96350</v>
          </cell>
          <cell r="L1389">
            <v>1</v>
          </cell>
          <cell r="M1389">
            <v>96350</v>
          </cell>
          <cell r="N1389" t="str">
            <v>OUI</v>
          </cell>
          <cell r="O1389" t="str">
            <v>Poland</v>
          </cell>
          <cell r="P1389">
            <v>45223</v>
          </cell>
          <cell r="Q1389">
            <v>0</v>
          </cell>
          <cell r="R1389">
            <v>41000</v>
          </cell>
          <cell r="S1389">
            <v>0</v>
          </cell>
          <cell r="T1389">
            <v>0</v>
          </cell>
          <cell r="U1389">
            <v>41000</v>
          </cell>
          <cell r="W1389">
            <v>0</v>
          </cell>
          <cell r="X1389">
            <v>96350</v>
          </cell>
          <cell r="Y1389">
            <v>0</v>
          </cell>
          <cell r="Z1389">
            <v>0</v>
          </cell>
          <cell r="AB1389">
            <v>2.35</v>
          </cell>
          <cell r="AE1389">
            <v>0</v>
          </cell>
          <cell r="AF1389">
            <v>0</v>
          </cell>
          <cell r="AG1389">
            <v>0</v>
          </cell>
          <cell r="AI1389">
            <v>2.35</v>
          </cell>
          <cell r="AL1389">
            <v>0</v>
          </cell>
          <cell r="AM1389">
            <v>1</v>
          </cell>
          <cell r="AN1389">
            <v>0</v>
          </cell>
          <cell r="AO1389">
            <v>0</v>
          </cell>
        </row>
        <row r="1390">
          <cell r="D1390" t="str">
            <v>FAE-23-00233</v>
          </cell>
          <cell r="E1390" t="str">
            <v>233</v>
          </cell>
          <cell r="F1390">
            <v>45215</v>
          </cell>
          <cell r="G1390">
            <v>2023</v>
          </cell>
          <cell r="H1390" t="str">
            <v>CE2178</v>
          </cell>
          <cell r="I1390" t="str">
            <v>ARCADIA</v>
          </cell>
          <cell r="J1390" t="str">
            <v>TND</v>
          </cell>
          <cell r="K1390">
            <v>35250</v>
          </cell>
          <cell r="L1390">
            <v>1</v>
          </cell>
          <cell r="M1390">
            <v>35250</v>
          </cell>
          <cell r="N1390" t="str">
            <v>OUI</v>
          </cell>
          <cell r="O1390" t="str">
            <v>Angleterre</v>
          </cell>
          <cell r="P1390">
            <v>45223</v>
          </cell>
          <cell r="Q1390">
            <v>0</v>
          </cell>
          <cell r="R1390">
            <v>15000</v>
          </cell>
          <cell r="S1390">
            <v>0</v>
          </cell>
          <cell r="T1390">
            <v>0</v>
          </cell>
          <cell r="U1390">
            <v>15000</v>
          </cell>
          <cell r="W1390">
            <v>0</v>
          </cell>
          <cell r="X1390">
            <v>35250</v>
          </cell>
          <cell r="Y1390">
            <v>0</v>
          </cell>
          <cell r="Z1390">
            <v>0</v>
          </cell>
          <cell r="AB1390">
            <v>2.35</v>
          </cell>
          <cell r="AE1390">
            <v>0</v>
          </cell>
          <cell r="AF1390">
            <v>0</v>
          </cell>
          <cell r="AG1390">
            <v>0</v>
          </cell>
          <cell r="AI1390">
            <v>2.35</v>
          </cell>
          <cell r="AL1390">
            <v>0</v>
          </cell>
          <cell r="AM1390">
            <v>1</v>
          </cell>
          <cell r="AN1390">
            <v>0</v>
          </cell>
          <cell r="AO1390">
            <v>0</v>
          </cell>
        </row>
        <row r="1391">
          <cell r="D1391" t="str">
            <v>FAE-23-00234</v>
          </cell>
          <cell r="E1391" t="str">
            <v>234</v>
          </cell>
          <cell r="F1391">
            <v>45215</v>
          </cell>
          <cell r="G1391">
            <v>2023</v>
          </cell>
          <cell r="H1391" t="str">
            <v>CE2097</v>
          </cell>
          <cell r="I1391" t="str">
            <v>JP BEEMSTERBOER BV</v>
          </cell>
          <cell r="J1391" t="str">
            <v>USD</v>
          </cell>
          <cell r="K1391">
            <v>244602.20531999998</v>
          </cell>
          <cell r="L1391">
            <v>3.3588499999999999</v>
          </cell>
          <cell r="M1391">
            <v>72823.199999999997</v>
          </cell>
          <cell r="N1391" t="str">
            <v>OUI</v>
          </cell>
          <cell r="O1391" t="str">
            <v>Sierra Leone</v>
          </cell>
          <cell r="P1391">
            <v>45227</v>
          </cell>
          <cell r="Q1391">
            <v>110040</v>
          </cell>
          <cell r="R1391">
            <v>0</v>
          </cell>
          <cell r="S1391">
            <v>0</v>
          </cell>
          <cell r="T1391">
            <v>0</v>
          </cell>
          <cell r="U1391">
            <v>110040</v>
          </cell>
          <cell r="W1391">
            <v>244602.20531999998</v>
          </cell>
          <cell r="X1391">
            <v>0</v>
          </cell>
          <cell r="Y1391">
            <v>0</v>
          </cell>
          <cell r="Z1391">
            <v>0</v>
          </cell>
          <cell r="AA1391">
            <v>2.2228481035986913</v>
          </cell>
          <cell r="AE1391">
            <v>9021.5249999999996</v>
          </cell>
          <cell r="AF1391">
            <v>37952.449999999997</v>
          </cell>
          <cell r="AG1391">
            <v>0.34489685568884038</v>
          </cell>
          <cell r="AH1391">
            <v>1.877951247909851</v>
          </cell>
          <cell r="AL1391" t="str">
            <v>50%-50%</v>
          </cell>
          <cell r="AM1391">
            <v>0</v>
          </cell>
          <cell r="AN1391">
            <v>0</v>
          </cell>
          <cell r="AO1391">
            <v>0</v>
          </cell>
        </row>
        <row r="1392">
          <cell r="D1392" t="str">
            <v>FAE-23-00235</v>
          </cell>
          <cell r="E1392" t="str">
            <v>235</v>
          </cell>
          <cell r="F1392">
            <v>45215</v>
          </cell>
          <cell r="G1392">
            <v>2023</v>
          </cell>
          <cell r="H1392" t="str">
            <v>CE2137</v>
          </cell>
          <cell r="I1392" t="str">
            <v>TUNISIAN AFRICAN BUSINESS</v>
          </cell>
          <cell r="J1392" t="str">
            <v>TND</v>
          </cell>
          <cell r="K1392">
            <v>301069.44</v>
          </cell>
          <cell r="L1392">
            <v>1</v>
          </cell>
          <cell r="M1392">
            <v>301069.44</v>
          </cell>
          <cell r="N1392" t="str">
            <v>OUI</v>
          </cell>
          <cell r="O1392" t="str">
            <v>Senegal</v>
          </cell>
          <cell r="P1392">
            <v>45230</v>
          </cell>
          <cell r="Q1392">
            <v>0</v>
          </cell>
          <cell r="R1392">
            <v>176064</v>
          </cell>
          <cell r="S1392">
            <v>0</v>
          </cell>
          <cell r="T1392">
            <v>0</v>
          </cell>
          <cell r="U1392">
            <v>176064</v>
          </cell>
          <cell r="W1392">
            <v>0</v>
          </cell>
          <cell r="X1392">
            <v>301069.44</v>
          </cell>
          <cell r="Y1392">
            <v>0</v>
          </cell>
          <cell r="Z1392">
            <v>0</v>
          </cell>
          <cell r="AB1392">
            <v>1.71</v>
          </cell>
          <cell r="AE1392">
            <v>0</v>
          </cell>
          <cell r="AF1392">
            <v>0</v>
          </cell>
          <cell r="AG1392">
            <v>0</v>
          </cell>
          <cell r="AI1392">
            <v>1.71</v>
          </cell>
          <cell r="AL1392">
            <v>0</v>
          </cell>
          <cell r="AM1392" t="str">
            <v>10%-90%</v>
          </cell>
          <cell r="AN1392">
            <v>0</v>
          </cell>
          <cell r="AO1392">
            <v>0</v>
          </cell>
        </row>
        <row r="1393">
          <cell r="D1393" t="str">
            <v>FAE-23-00236</v>
          </cell>
          <cell r="E1393" t="str">
            <v>236</v>
          </cell>
          <cell r="F1393">
            <v>45215</v>
          </cell>
          <cell r="G1393">
            <v>2023</v>
          </cell>
          <cell r="H1393" t="str">
            <v>CE2230</v>
          </cell>
          <cell r="I1393" t="str">
            <v>AL JAWDA AL RAEDA</v>
          </cell>
          <cell r="J1393" t="str">
            <v>USD</v>
          </cell>
          <cell r="K1393">
            <v>523624.88640000008</v>
          </cell>
          <cell r="L1393">
            <v>3.1745000000000001</v>
          </cell>
          <cell r="M1393">
            <v>164947.20000000001</v>
          </cell>
          <cell r="N1393" t="str">
            <v>OUI</v>
          </cell>
          <cell r="O1393" t="str">
            <v>Libye</v>
          </cell>
          <cell r="P1393">
            <v>45227</v>
          </cell>
          <cell r="Q1393">
            <v>0</v>
          </cell>
          <cell r="R1393">
            <v>170496</v>
          </cell>
          <cell r="S1393">
            <v>102144</v>
          </cell>
          <cell r="T1393">
            <v>0</v>
          </cell>
          <cell r="U1393">
            <v>272640</v>
          </cell>
          <cell r="W1393">
            <v>0</v>
          </cell>
          <cell r="X1393">
            <v>327836.74175999989</v>
          </cell>
          <cell r="Y1393">
            <v>196406.69664000001</v>
          </cell>
          <cell r="Z1393">
            <v>0</v>
          </cell>
          <cell r="AB1393">
            <v>1.9228412499999994</v>
          </cell>
          <cell r="AC1393">
            <v>1.9228412500000001</v>
          </cell>
          <cell r="AE1393">
            <v>0</v>
          </cell>
          <cell r="AF1393">
            <v>0</v>
          </cell>
          <cell r="AG1393">
            <v>0</v>
          </cell>
          <cell r="AI1393">
            <v>1.9228412499999994</v>
          </cell>
          <cell r="AJ1393">
            <v>1.9228412500000001</v>
          </cell>
          <cell r="AL1393">
            <v>0</v>
          </cell>
          <cell r="AM1393" t="str">
            <v>30%-70%</v>
          </cell>
          <cell r="AN1393" t="str">
            <v>30%-70%</v>
          </cell>
          <cell r="AO1393">
            <v>0</v>
          </cell>
        </row>
        <row r="1394">
          <cell r="D1394" t="str">
            <v>FAE-23-00237</v>
          </cell>
          <cell r="E1394" t="str">
            <v>237</v>
          </cell>
          <cell r="F1394">
            <v>45216</v>
          </cell>
          <cell r="G1394">
            <v>2023</v>
          </cell>
          <cell r="H1394" t="str">
            <v>CE2165</v>
          </cell>
          <cell r="I1394" t="str">
            <v>ANGSTREM TRADING</v>
          </cell>
          <cell r="J1394" t="str">
            <v>EUR</v>
          </cell>
          <cell r="K1394">
            <v>96175.446250000008</v>
          </cell>
          <cell r="L1394">
            <v>3.3612500000000001</v>
          </cell>
          <cell r="M1394">
            <v>28613</v>
          </cell>
          <cell r="N1394" t="str">
            <v>OUI</v>
          </cell>
          <cell r="O1394" t="str">
            <v>Russie</v>
          </cell>
          <cell r="P1394">
            <v>45223</v>
          </cell>
          <cell r="Q1394">
            <v>40300</v>
          </cell>
          <cell r="R1394">
            <v>0</v>
          </cell>
          <cell r="S1394">
            <v>0</v>
          </cell>
          <cell r="T1394">
            <v>0</v>
          </cell>
          <cell r="U1394">
            <v>40300</v>
          </cell>
          <cell r="W1394">
            <v>96175.446249999994</v>
          </cell>
          <cell r="X1394">
            <v>0</v>
          </cell>
          <cell r="Y1394">
            <v>0</v>
          </cell>
          <cell r="Z1394">
            <v>0</v>
          </cell>
          <cell r="AA1394">
            <v>2.3864874999999999</v>
          </cell>
          <cell r="AE1394">
            <v>0</v>
          </cell>
          <cell r="AF1394">
            <v>3846.846</v>
          </cell>
          <cell r="AG1394">
            <v>9.5455235732009924E-2</v>
          </cell>
          <cell r="AH1394">
            <v>2.2910322642679901</v>
          </cell>
          <cell r="AL1394" t="str">
            <v>50%-50%</v>
          </cell>
          <cell r="AM1394">
            <v>0</v>
          </cell>
          <cell r="AN1394">
            <v>0</v>
          </cell>
          <cell r="AO1394">
            <v>0</v>
          </cell>
        </row>
        <row r="1395">
          <cell r="D1395" t="str">
            <v>FAE-23-00238</v>
          </cell>
          <cell r="E1395" t="str">
            <v>238</v>
          </cell>
          <cell r="F1395">
            <v>45216</v>
          </cell>
          <cell r="G1395">
            <v>2023</v>
          </cell>
          <cell r="H1395" t="str">
            <v>CE2261</v>
          </cell>
          <cell r="I1395" t="str">
            <v>MARCOM INTERN</v>
          </cell>
          <cell r="J1395" t="str">
            <v>TND</v>
          </cell>
          <cell r="K1395">
            <v>40714.800000000003</v>
          </cell>
          <cell r="L1395">
            <v>1</v>
          </cell>
          <cell r="M1395">
            <v>40714.800000000003</v>
          </cell>
          <cell r="N1395" t="str">
            <v>OUI</v>
          </cell>
          <cell r="O1395" t="str">
            <v>Togo</v>
          </cell>
          <cell r="P1395">
            <v>45223</v>
          </cell>
          <cell r="Q1395">
            <v>22008</v>
          </cell>
          <cell r="R1395">
            <v>0</v>
          </cell>
          <cell r="S1395">
            <v>0</v>
          </cell>
          <cell r="T1395">
            <v>0</v>
          </cell>
          <cell r="U1395">
            <v>22008</v>
          </cell>
          <cell r="W1395">
            <v>40714.800000000003</v>
          </cell>
          <cell r="X1395">
            <v>0</v>
          </cell>
          <cell r="Y1395">
            <v>0</v>
          </cell>
          <cell r="Z1395">
            <v>0</v>
          </cell>
          <cell r="AA1395">
            <v>1.85</v>
          </cell>
          <cell r="AE1395">
            <v>0</v>
          </cell>
          <cell r="AF1395">
            <v>0</v>
          </cell>
          <cell r="AG1395">
            <v>0</v>
          </cell>
          <cell r="AH1395">
            <v>1.85</v>
          </cell>
          <cell r="AL1395" t="str">
            <v>50%-50%</v>
          </cell>
          <cell r="AM1395">
            <v>0</v>
          </cell>
          <cell r="AN1395">
            <v>0</v>
          </cell>
          <cell r="AO1395">
            <v>0</v>
          </cell>
        </row>
        <row r="1396">
          <cell r="D1396" t="str">
            <v>FAE-23-00239</v>
          </cell>
          <cell r="E1396" t="str">
            <v>239</v>
          </cell>
          <cell r="F1396">
            <v>45217</v>
          </cell>
          <cell r="G1396">
            <v>2023</v>
          </cell>
          <cell r="H1396" t="str">
            <v>CE2281</v>
          </cell>
          <cell r="I1396" t="str">
            <v>ETS ELEMINE</v>
          </cell>
          <cell r="J1396" t="str">
            <v>USD</v>
          </cell>
          <cell r="K1396">
            <v>91078.951337499995</v>
          </cell>
          <cell r="L1396">
            <v>3.1782499999999998</v>
          </cell>
          <cell r="M1396">
            <v>28656.95</v>
          </cell>
          <cell r="N1396" t="str">
            <v>OUI</v>
          </cell>
          <cell r="O1396" t="str">
            <v>Mauritanie</v>
          </cell>
          <cell r="P1396">
            <v>45223</v>
          </cell>
          <cell r="Q1396">
            <v>5400</v>
          </cell>
          <cell r="R1396">
            <v>19520</v>
          </cell>
          <cell r="S1396">
            <v>2400</v>
          </cell>
          <cell r="T1396">
            <v>750</v>
          </cell>
          <cell r="U1396">
            <v>28070</v>
          </cell>
          <cell r="W1396">
            <v>16006.875119967937</v>
          </cell>
          <cell r="X1396">
            <v>58682.640602550768</v>
          </cell>
          <cell r="Y1396">
            <v>7533.6957199857507</v>
          </cell>
          <cell r="Z1396">
            <v>8867.3087249955461</v>
          </cell>
          <cell r="AA1396">
            <v>2.9642361333273959</v>
          </cell>
          <cell r="AB1396">
            <v>3.0062828177536254</v>
          </cell>
          <cell r="AC1396">
            <v>3.139039883327396</v>
          </cell>
          <cell r="AD1396">
            <v>11.823078299994062</v>
          </cell>
          <cell r="AE1396">
            <v>1823.0625</v>
          </cell>
          <cell r="AF1396">
            <v>7529.7449999999999</v>
          </cell>
          <cell r="AG1396">
            <v>0.26824884218026362</v>
          </cell>
          <cell r="AH1396">
            <v>2.6959872911471323</v>
          </cell>
          <cell r="AI1396">
            <v>2.7380339755733618</v>
          </cell>
          <cell r="AJ1396">
            <v>2.8707910411471325</v>
          </cell>
          <cell r="AK1396">
            <v>11.554829457813799</v>
          </cell>
          <cell r="AL1396">
            <v>1</v>
          </cell>
          <cell r="AM1396">
            <v>1</v>
          </cell>
          <cell r="AN1396">
            <v>1</v>
          </cell>
          <cell r="AO1396">
            <v>1</v>
          </cell>
        </row>
        <row r="1397">
          <cell r="D1397" t="str">
            <v>FAE-23-00240</v>
          </cell>
          <cell r="E1397" t="str">
            <v>240</v>
          </cell>
          <cell r="F1397">
            <v>45217</v>
          </cell>
          <cell r="G1397">
            <v>2023</v>
          </cell>
          <cell r="H1397" t="str">
            <v>CE2259</v>
          </cell>
          <cell r="I1397" t="str">
            <v>SAFA FOOD</v>
          </cell>
          <cell r="J1397" t="str">
            <v>CAD</v>
          </cell>
          <cell r="K1397">
            <v>71820.792549000005</v>
          </cell>
          <cell r="L1397">
            <v>2.3116500000000002</v>
          </cell>
          <cell r="M1397">
            <v>31069.06</v>
          </cell>
          <cell r="N1397" t="str">
            <v>OUI</v>
          </cell>
          <cell r="O1397" t="str">
            <v>Canada</v>
          </cell>
          <cell r="P1397">
            <v>45224</v>
          </cell>
          <cell r="Q1397">
            <v>0</v>
          </cell>
          <cell r="R1397">
            <v>10410.959999999999</v>
          </cell>
          <cell r="S1397">
            <v>4320</v>
          </cell>
          <cell r="T1397">
            <v>4100</v>
          </cell>
          <cell r="U1397">
            <v>18830.96</v>
          </cell>
          <cell r="W1397">
            <v>0</v>
          </cell>
          <cell r="X1397">
            <v>33362.602060536388</v>
          </cell>
          <cell r="Y1397">
            <v>14635.165267084416</v>
          </cell>
          <cell r="Z1397">
            <v>23823.015974779195</v>
          </cell>
          <cell r="AB1397">
            <v>3.2045653869130599</v>
          </cell>
          <cell r="AC1397">
            <v>3.3877697377510221</v>
          </cell>
          <cell r="AD1397">
            <v>5.8104917011656569</v>
          </cell>
          <cell r="AE1397">
            <v>2818.0439999999999</v>
          </cell>
          <cell r="AF1397">
            <v>17526.18</v>
          </cell>
          <cell r="AG1397">
            <v>0.93071091436655384</v>
          </cell>
          <cell r="AI1397">
            <v>2.273854472546506</v>
          </cell>
          <cell r="AJ1397">
            <v>2.4570588233844681</v>
          </cell>
          <cell r="AK1397">
            <v>4.8797807867991034</v>
          </cell>
          <cell r="AL1397">
            <v>0</v>
          </cell>
          <cell r="AM1397">
            <v>1</v>
          </cell>
          <cell r="AN1397">
            <v>1</v>
          </cell>
          <cell r="AO1397">
            <v>1</v>
          </cell>
        </row>
        <row r="1398">
          <cell r="D1398" t="str">
            <v>FAE-23-00241</v>
          </cell>
          <cell r="E1398" t="str">
            <v>241</v>
          </cell>
          <cell r="F1398">
            <v>45218</v>
          </cell>
          <cell r="G1398">
            <v>2023</v>
          </cell>
          <cell r="H1398" t="str">
            <v>CE2242</v>
          </cell>
          <cell r="I1398" t="str">
            <v>VALENCIA FOR MARKETING</v>
          </cell>
          <cell r="J1398" t="str">
            <v>USD</v>
          </cell>
          <cell r="K1398">
            <v>168086.16</v>
          </cell>
          <cell r="L1398">
            <v>3.1834500000000001</v>
          </cell>
          <cell r="M1398">
            <v>52800</v>
          </cell>
          <cell r="N1398" t="str">
            <v>OUI</v>
          </cell>
          <cell r="O1398" t="str">
            <v>Liban</v>
          </cell>
          <cell r="P1398">
            <v>45227</v>
          </cell>
          <cell r="Q1398">
            <v>0</v>
          </cell>
          <cell r="R1398">
            <v>0</v>
          </cell>
          <cell r="S1398">
            <v>0</v>
          </cell>
          <cell r="T1398">
            <v>27500</v>
          </cell>
          <cell r="U1398">
            <v>27500</v>
          </cell>
          <cell r="W1398">
            <v>0</v>
          </cell>
          <cell r="X1398">
            <v>0</v>
          </cell>
          <cell r="Y1398">
            <v>0</v>
          </cell>
          <cell r="Z1398">
            <v>168086.16</v>
          </cell>
          <cell r="AD1398">
            <v>6.1122240000000003</v>
          </cell>
          <cell r="AE1398">
            <v>0</v>
          </cell>
          <cell r="AF1398">
            <v>6358.4539999999997</v>
          </cell>
          <cell r="AG1398">
            <v>0.23121650909090907</v>
          </cell>
          <cell r="AK1398">
            <v>5.8810074909090915</v>
          </cell>
          <cell r="AL1398">
            <v>0</v>
          </cell>
          <cell r="AM1398">
            <v>0</v>
          </cell>
          <cell r="AN1398">
            <v>0</v>
          </cell>
          <cell r="AO1398">
            <v>1</v>
          </cell>
        </row>
        <row r="1399">
          <cell r="D1399" t="str">
            <v>FAE-23-00242</v>
          </cell>
          <cell r="E1399" t="str">
            <v>242</v>
          </cell>
          <cell r="F1399">
            <v>45218</v>
          </cell>
          <cell r="G1399">
            <v>2023</v>
          </cell>
          <cell r="H1399" t="str">
            <v>CE2149</v>
          </cell>
          <cell r="I1399" t="str">
            <v>DAVIS TRADING CO LTD</v>
          </cell>
          <cell r="J1399" t="str">
            <v>USD</v>
          </cell>
          <cell r="K1399">
            <v>89366.555810000005</v>
          </cell>
          <cell r="L1399">
            <v>3.1745000000000001</v>
          </cell>
          <cell r="M1399">
            <v>28151.38</v>
          </cell>
          <cell r="N1399" t="str">
            <v>OUI</v>
          </cell>
          <cell r="O1399" t="str">
            <v>New Zealand</v>
          </cell>
          <cell r="P1399">
            <v>45226</v>
          </cell>
          <cell r="Q1399">
            <v>2730</v>
          </cell>
          <cell r="R1399">
            <v>17070</v>
          </cell>
          <cell r="S1399">
            <v>0</v>
          </cell>
          <cell r="T1399">
            <v>0</v>
          </cell>
          <cell r="U1399">
            <v>19800</v>
          </cell>
          <cell r="W1399">
            <v>9790.348469999999</v>
          </cell>
          <cell r="X1399">
            <v>79576.207340000008</v>
          </cell>
          <cell r="Y1399">
            <v>0</v>
          </cell>
          <cell r="Z1399">
            <v>0</v>
          </cell>
          <cell r="AA1399">
            <v>3.5862082307692305</v>
          </cell>
          <cell r="AB1399">
            <v>4.6617578992384301</v>
          </cell>
          <cell r="AE1399">
            <v>0</v>
          </cell>
          <cell r="AF1399">
            <v>2683.0569999999998</v>
          </cell>
          <cell r="AG1399">
            <v>0.13550792929292929</v>
          </cell>
          <cell r="AH1399">
            <v>3.4507003014763011</v>
          </cell>
          <cell r="AI1399">
            <v>4.5262499699455008</v>
          </cell>
          <cell r="AL1399">
            <v>1</v>
          </cell>
          <cell r="AM1399">
            <v>1</v>
          </cell>
          <cell r="AN1399">
            <v>0</v>
          </cell>
          <cell r="AO1399">
            <v>0</v>
          </cell>
        </row>
        <row r="1400">
          <cell r="D1400" t="str">
            <v>FAE-23-00243</v>
          </cell>
          <cell r="E1400" t="str">
            <v>243</v>
          </cell>
          <cell r="F1400">
            <v>45218</v>
          </cell>
          <cell r="G1400">
            <v>2023</v>
          </cell>
          <cell r="H1400" t="str">
            <v>CE2025</v>
          </cell>
          <cell r="I1400" t="str">
            <v>SAWABA - GUINEE</v>
          </cell>
          <cell r="J1400" t="str">
            <v>USD</v>
          </cell>
          <cell r="K1400">
            <v>611697.98855000001</v>
          </cell>
          <cell r="L1400">
            <v>3.17225</v>
          </cell>
          <cell r="M1400">
            <v>192827.8</v>
          </cell>
          <cell r="N1400" t="str">
            <v>OUI</v>
          </cell>
          <cell r="O1400" t="str">
            <v>Guinée</v>
          </cell>
          <cell r="P1400">
            <v>45226</v>
          </cell>
          <cell r="Q1400">
            <v>11376</v>
          </cell>
          <cell r="R1400">
            <v>242506</v>
          </cell>
          <cell r="S1400">
            <v>16000</v>
          </cell>
          <cell r="T1400">
            <v>0</v>
          </cell>
          <cell r="U1400">
            <v>269882</v>
          </cell>
          <cell r="W1400">
            <v>28217.720733166498</v>
          </cell>
          <cell r="X1400">
            <v>550189.43784613535</v>
          </cell>
          <cell r="Y1400">
            <v>33303.518970698307</v>
          </cell>
          <cell r="Z1400">
            <v>0</v>
          </cell>
          <cell r="AA1400">
            <v>2.4804606832952265</v>
          </cell>
          <cell r="AB1400">
            <v>2.2687662896841125</v>
          </cell>
          <cell r="AC1400">
            <v>2.0814699356686441</v>
          </cell>
          <cell r="AE1400">
            <v>19852.610999999997</v>
          </cell>
          <cell r="AF1400">
            <v>82142.053</v>
          </cell>
          <cell r="AG1400">
            <v>0.30436284376134753</v>
          </cell>
          <cell r="AH1400">
            <v>2.1760978395338788</v>
          </cell>
          <cell r="AI1400">
            <v>1.9644034459227651</v>
          </cell>
          <cell r="AJ1400">
            <v>1.7771070919072967</v>
          </cell>
          <cell r="AL1400" t="str">
            <v>50%-50%</v>
          </cell>
          <cell r="AM1400" t="str">
            <v>30%-70%</v>
          </cell>
          <cell r="AN1400" t="str">
            <v>30%-70%</v>
          </cell>
          <cell r="AO1400">
            <v>0</v>
          </cell>
        </row>
        <row r="1401">
          <cell r="D1401" t="str">
            <v>FAE-23-00244</v>
          </cell>
          <cell r="E1401" t="str">
            <v>244</v>
          </cell>
          <cell r="F1401">
            <v>45218</v>
          </cell>
          <cell r="G1401">
            <v>2023</v>
          </cell>
          <cell r="H1401" t="str">
            <v>CE2017</v>
          </cell>
          <cell r="I1401" t="str">
            <v>SAHEL INTERNATIONAL TRADE</v>
          </cell>
          <cell r="J1401" t="str">
            <v>TND</v>
          </cell>
          <cell r="K1401">
            <v>181060</v>
          </cell>
          <cell r="L1401">
            <v>1</v>
          </cell>
          <cell r="M1401">
            <v>181060</v>
          </cell>
          <cell r="N1401" t="str">
            <v>OUI</v>
          </cell>
          <cell r="O1401" t="str">
            <v>Tchad</v>
          </cell>
          <cell r="P1401">
            <v>45226</v>
          </cell>
          <cell r="Q1401">
            <v>0</v>
          </cell>
          <cell r="R1401">
            <v>102400</v>
          </cell>
          <cell r="S1401">
            <v>0</v>
          </cell>
          <cell r="T1401">
            <v>0</v>
          </cell>
          <cell r="U1401">
            <v>102400</v>
          </cell>
          <cell r="W1401">
            <v>0</v>
          </cell>
          <cell r="X1401">
            <v>181060</v>
          </cell>
          <cell r="Y1401">
            <v>0</v>
          </cell>
          <cell r="Z1401">
            <v>0</v>
          </cell>
          <cell r="AB1401">
            <v>1.7681640624999999</v>
          </cell>
          <cell r="AE1401">
            <v>0</v>
          </cell>
          <cell r="AF1401">
            <v>0</v>
          </cell>
          <cell r="AG1401">
            <v>0</v>
          </cell>
          <cell r="AI1401">
            <v>1.7681640624999999</v>
          </cell>
          <cell r="AL1401">
            <v>0</v>
          </cell>
          <cell r="AM1401" t="str">
            <v>20%-80%</v>
          </cell>
          <cell r="AN1401">
            <v>0</v>
          </cell>
          <cell r="AO1401">
            <v>0</v>
          </cell>
        </row>
        <row r="1402">
          <cell r="D1402" t="str">
            <v>FAE-23-00245</v>
          </cell>
          <cell r="E1402" t="str">
            <v>245</v>
          </cell>
          <cell r="F1402">
            <v>45218</v>
          </cell>
          <cell r="G1402">
            <v>2023</v>
          </cell>
          <cell r="H1402" t="str">
            <v>CE2017</v>
          </cell>
          <cell r="I1402" t="str">
            <v>SAHEL INTERNATIONAL TRADE</v>
          </cell>
          <cell r="J1402" t="str">
            <v>TND</v>
          </cell>
          <cell r="K1402">
            <v>181060</v>
          </cell>
          <cell r="L1402">
            <v>1</v>
          </cell>
          <cell r="M1402">
            <v>181060</v>
          </cell>
          <cell r="N1402" t="str">
            <v>OUI</v>
          </cell>
          <cell r="O1402" t="str">
            <v>Tchad</v>
          </cell>
          <cell r="P1402">
            <v>45230</v>
          </cell>
          <cell r="Q1402">
            <v>0</v>
          </cell>
          <cell r="R1402">
            <v>102400</v>
          </cell>
          <cell r="S1402">
            <v>0</v>
          </cell>
          <cell r="T1402">
            <v>0</v>
          </cell>
          <cell r="U1402">
            <v>102400</v>
          </cell>
          <cell r="W1402">
            <v>0</v>
          </cell>
          <cell r="X1402">
            <v>181060</v>
          </cell>
          <cell r="Y1402">
            <v>0</v>
          </cell>
          <cell r="Z1402">
            <v>0</v>
          </cell>
          <cell r="AB1402">
            <v>1.7681640624999999</v>
          </cell>
          <cell r="AE1402">
            <v>0</v>
          </cell>
          <cell r="AF1402">
            <v>0</v>
          </cell>
          <cell r="AG1402">
            <v>0</v>
          </cell>
          <cell r="AI1402">
            <v>1.7681640624999999</v>
          </cell>
          <cell r="AL1402">
            <v>0</v>
          </cell>
          <cell r="AM1402" t="str">
            <v>20%-80%</v>
          </cell>
          <cell r="AN1402">
            <v>0</v>
          </cell>
          <cell r="AO1402">
            <v>0</v>
          </cell>
        </row>
        <row r="1403">
          <cell r="D1403" t="str">
            <v>FAE-23-00246</v>
          </cell>
          <cell r="E1403" t="str">
            <v>246</v>
          </cell>
          <cell r="F1403">
            <v>45222</v>
          </cell>
          <cell r="G1403">
            <v>2023</v>
          </cell>
          <cell r="H1403" t="str">
            <v>CE2017</v>
          </cell>
          <cell r="I1403" t="str">
            <v>SAHEL INTERNATIONAL TRADE</v>
          </cell>
          <cell r="J1403" t="str">
            <v>TND</v>
          </cell>
          <cell r="K1403">
            <v>133200</v>
          </cell>
          <cell r="L1403">
            <v>1</v>
          </cell>
          <cell r="M1403">
            <v>133200</v>
          </cell>
          <cell r="N1403" t="str">
            <v>OUI</v>
          </cell>
          <cell r="O1403" t="str">
            <v>Burkina Faso</v>
          </cell>
          <cell r="P1403">
            <v>45247</v>
          </cell>
          <cell r="Q1403">
            <v>0</v>
          </cell>
          <cell r="R1403">
            <v>72000</v>
          </cell>
          <cell r="S1403">
            <v>0</v>
          </cell>
          <cell r="T1403">
            <v>0</v>
          </cell>
          <cell r="U1403">
            <v>72000</v>
          </cell>
          <cell r="W1403">
            <v>0</v>
          </cell>
          <cell r="X1403">
            <v>133200</v>
          </cell>
          <cell r="Y1403">
            <v>0</v>
          </cell>
          <cell r="Z1403">
            <v>0</v>
          </cell>
          <cell r="AB1403">
            <v>1.85</v>
          </cell>
          <cell r="AE1403">
            <v>0</v>
          </cell>
          <cell r="AF1403">
            <v>0</v>
          </cell>
          <cell r="AG1403">
            <v>0</v>
          </cell>
          <cell r="AI1403">
            <v>1.85</v>
          </cell>
          <cell r="AL1403">
            <v>0</v>
          </cell>
          <cell r="AM1403" t="str">
            <v>30%-70%</v>
          </cell>
          <cell r="AN1403">
            <v>0</v>
          </cell>
          <cell r="AO1403">
            <v>0</v>
          </cell>
        </row>
        <row r="1404">
          <cell r="D1404" t="str">
            <v>FAE-23-00247</v>
          </cell>
          <cell r="E1404" t="str">
            <v>247</v>
          </cell>
          <cell r="F1404">
            <v>45222</v>
          </cell>
          <cell r="G1404">
            <v>2023</v>
          </cell>
          <cell r="H1404" t="str">
            <v>CE2017</v>
          </cell>
          <cell r="I1404" t="str">
            <v>SAHEL INTERNATIONAL TRADE</v>
          </cell>
          <cell r="J1404" t="str">
            <v>TND</v>
          </cell>
          <cell r="K1404">
            <v>126360</v>
          </cell>
          <cell r="L1404">
            <v>1</v>
          </cell>
          <cell r="M1404">
            <v>126360</v>
          </cell>
          <cell r="N1404" t="str">
            <v>OUI</v>
          </cell>
          <cell r="O1404" t="str">
            <v>Tchad</v>
          </cell>
          <cell r="P1404">
            <v>45226</v>
          </cell>
          <cell r="Q1404">
            <v>64800</v>
          </cell>
          <cell r="R1404">
            <v>0</v>
          </cell>
          <cell r="S1404">
            <v>0</v>
          </cell>
          <cell r="T1404">
            <v>0</v>
          </cell>
          <cell r="U1404">
            <v>64800</v>
          </cell>
          <cell r="W1404">
            <v>126360</v>
          </cell>
          <cell r="X1404">
            <v>0</v>
          </cell>
          <cell r="Y1404">
            <v>0</v>
          </cell>
          <cell r="Z1404">
            <v>0</v>
          </cell>
          <cell r="AA1404">
            <v>1.95</v>
          </cell>
          <cell r="AE1404">
            <v>0</v>
          </cell>
          <cell r="AF1404">
            <v>0</v>
          </cell>
          <cell r="AG1404">
            <v>0</v>
          </cell>
          <cell r="AH1404">
            <v>1.95</v>
          </cell>
          <cell r="AL1404" t="str">
            <v>50%-50%</v>
          </cell>
          <cell r="AM1404">
            <v>0</v>
          </cell>
          <cell r="AN1404">
            <v>0</v>
          </cell>
          <cell r="AO1404">
            <v>0</v>
          </cell>
        </row>
        <row r="1405">
          <cell r="D1405" t="str">
            <v>FAE-23-00248</v>
          </cell>
          <cell r="E1405" t="str">
            <v>248</v>
          </cell>
          <cell r="F1405">
            <v>45222</v>
          </cell>
          <cell r="G1405">
            <v>2023</v>
          </cell>
          <cell r="H1405" t="str">
            <v>CE2017</v>
          </cell>
          <cell r="I1405" t="str">
            <v>SAHEL INTERNATIONAL TRADE</v>
          </cell>
          <cell r="J1405" t="str">
            <v>TND</v>
          </cell>
          <cell r="K1405">
            <v>38016</v>
          </cell>
          <cell r="L1405">
            <v>1</v>
          </cell>
          <cell r="M1405">
            <v>38016</v>
          </cell>
          <cell r="N1405" t="str">
            <v>OUI</v>
          </cell>
          <cell r="O1405" t="str">
            <v>Gambie</v>
          </cell>
          <cell r="P1405">
            <v>45229</v>
          </cell>
          <cell r="Q1405">
            <v>19200</v>
          </cell>
          <cell r="R1405">
            <v>0</v>
          </cell>
          <cell r="S1405">
            <v>0</v>
          </cell>
          <cell r="T1405">
            <v>0</v>
          </cell>
          <cell r="U1405">
            <v>19200</v>
          </cell>
          <cell r="W1405">
            <v>38016</v>
          </cell>
          <cell r="X1405">
            <v>0</v>
          </cell>
          <cell r="Y1405">
            <v>0</v>
          </cell>
          <cell r="Z1405">
            <v>0</v>
          </cell>
          <cell r="AA1405">
            <v>1.98</v>
          </cell>
          <cell r="AE1405">
            <v>0</v>
          </cell>
          <cell r="AF1405">
            <v>0</v>
          </cell>
          <cell r="AG1405">
            <v>0</v>
          </cell>
          <cell r="AH1405">
            <v>1.98</v>
          </cell>
          <cell r="AL1405" t="str">
            <v>50%-50%</v>
          </cell>
          <cell r="AM1405">
            <v>0</v>
          </cell>
          <cell r="AN1405">
            <v>0</v>
          </cell>
          <cell r="AO1405">
            <v>0</v>
          </cell>
        </row>
        <row r="1406">
          <cell r="D1406" t="str">
            <v>FAE-23-00249</v>
          </cell>
          <cell r="E1406" t="str">
            <v>249</v>
          </cell>
          <cell r="F1406">
            <v>45230</v>
          </cell>
          <cell r="G1406">
            <v>2023</v>
          </cell>
          <cell r="H1406" t="str">
            <v>CE2265</v>
          </cell>
          <cell r="I1406" t="str">
            <v>SHARIKAT MAYAN</v>
          </cell>
          <cell r="J1406" t="str">
            <v>USD</v>
          </cell>
          <cell r="K1406">
            <v>195418.88636400001</v>
          </cell>
          <cell r="L1406">
            <v>3.18215</v>
          </cell>
          <cell r="M1406">
            <v>61410.96</v>
          </cell>
          <cell r="N1406" t="str">
            <v>OUI</v>
          </cell>
          <cell r="O1406" t="str">
            <v>Libye</v>
          </cell>
          <cell r="P1406">
            <v>45230</v>
          </cell>
          <cell r="Q1406">
            <v>0</v>
          </cell>
          <cell r="R1406">
            <v>95376</v>
          </cell>
          <cell r="S1406">
            <v>9600</v>
          </cell>
          <cell r="T1406">
            <v>0</v>
          </cell>
          <cell r="U1406">
            <v>104976</v>
          </cell>
          <cell r="W1406">
            <v>0</v>
          </cell>
          <cell r="X1406">
            <v>177547.93196400002</v>
          </cell>
          <cell r="Y1406">
            <v>17870.954399999999</v>
          </cell>
          <cell r="Z1406">
            <v>0</v>
          </cell>
          <cell r="AB1406">
            <v>1.8615577500000002</v>
          </cell>
          <cell r="AC1406">
            <v>1.8615577499999998</v>
          </cell>
          <cell r="AE1406">
            <v>0</v>
          </cell>
          <cell r="AF1406">
            <v>0</v>
          </cell>
          <cell r="AG1406">
            <v>0</v>
          </cell>
          <cell r="AI1406">
            <v>1.8615577500000002</v>
          </cell>
          <cell r="AJ1406">
            <v>1.8615577499999998</v>
          </cell>
          <cell r="AL1406">
            <v>0</v>
          </cell>
          <cell r="AM1406" t="str">
            <v>10%-90%</v>
          </cell>
          <cell r="AN1406" t="str">
            <v>10%-90%</v>
          </cell>
          <cell r="AO1406">
            <v>0</v>
          </cell>
        </row>
        <row r="1407">
          <cell r="D1407" t="str">
            <v>FAE-23-00250</v>
          </cell>
          <cell r="E1407" t="str">
            <v>250</v>
          </cell>
          <cell r="F1407">
            <v>45226</v>
          </cell>
          <cell r="G1407">
            <v>2023</v>
          </cell>
          <cell r="H1407" t="str">
            <v>CE2001</v>
          </cell>
          <cell r="I1407" t="str">
            <v>STE DE COMMERCE INTERNATIONAL</v>
          </cell>
          <cell r="J1407" t="str">
            <v>TND</v>
          </cell>
          <cell r="K1407">
            <v>263525.76000000001</v>
          </cell>
          <cell r="L1407">
            <v>1</v>
          </cell>
          <cell r="M1407">
            <v>263525.76000000001</v>
          </cell>
          <cell r="N1407" t="str">
            <v>OUI</v>
          </cell>
          <cell r="O1407" t="str">
            <v>Sierra Leone</v>
          </cell>
          <cell r="P1407">
            <v>45237</v>
          </cell>
          <cell r="Q1407">
            <v>109632</v>
          </cell>
          <cell r="R1407">
            <v>27840</v>
          </cell>
          <cell r="S1407">
            <v>0</v>
          </cell>
          <cell r="T1407">
            <v>0</v>
          </cell>
          <cell r="U1407">
            <v>137472</v>
          </cell>
          <cell r="W1407">
            <v>212021.76000000001</v>
          </cell>
          <cell r="X1407">
            <v>51504</v>
          </cell>
          <cell r="Y1407">
            <v>0</v>
          </cell>
          <cell r="Z1407">
            <v>0</v>
          </cell>
          <cell r="AA1407">
            <v>1.9339404553415063</v>
          </cell>
          <cell r="AB1407">
            <v>1.85</v>
          </cell>
          <cell r="AE1407">
            <v>0</v>
          </cell>
          <cell r="AF1407">
            <v>0</v>
          </cell>
          <cell r="AG1407">
            <v>0</v>
          </cell>
          <cell r="AH1407">
            <v>1.9339404553415063</v>
          </cell>
          <cell r="AI1407">
            <v>1.85</v>
          </cell>
          <cell r="AL1407" t="str">
            <v>50%-50%</v>
          </cell>
          <cell r="AM1407" t="str">
            <v>30%-70%</v>
          </cell>
          <cell r="AN1407">
            <v>0</v>
          </cell>
          <cell r="AO1407">
            <v>0</v>
          </cell>
        </row>
        <row r="1408">
          <cell r="D1408" t="str">
            <v>FAE-23-00251</v>
          </cell>
          <cell r="E1408" t="str">
            <v>251</v>
          </cell>
          <cell r="F1408">
            <v>45226</v>
          </cell>
          <cell r="G1408">
            <v>2023</v>
          </cell>
          <cell r="H1408" t="str">
            <v>CE2154</v>
          </cell>
          <cell r="I1408" t="str">
            <v>SODIFRAM SAS</v>
          </cell>
          <cell r="J1408" t="str">
            <v>EUR</v>
          </cell>
          <cell r="K1408">
            <v>79258.873693999994</v>
          </cell>
          <cell r="L1408">
            <v>3.3771499999999999</v>
          </cell>
          <cell r="M1408">
            <v>23469.16</v>
          </cell>
          <cell r="N1408" t="str">
            <v>OUI</v>
          </cell>
          <cell r="O1408" t="str">
            <v>Mayotte</v>
          </cell>
          <cell r="P1408">
            <v>45237</v>
          </cell>
          <cell r="Q1408">
            <v>0</v>
          </cell>
          <cell r="R1408">
            <v>19728</v>
          </cell>
          <cell r="S1408">
            <v>7500</v>
          </cell>
          <cell r="T1408">
            <v>0</v>
          </cell>
          <cell r="U1408">
            <v>27228</v>
          </cell>
          <cell r="W1408">
            <v>0</v>
          </cell>
          <cell r="X1408">
            <v>57757.211557486109</v>
          </cell>
          <cell r="Y1408">
            <v>21501.662136513885</v>
          </cell>
          <cell r="Z1408">
            <v>0</v>
          </cell>
          <cell r="AB1408">
            <v>2.9276769848685174</v>
          </cell>
          <cell r="AC1408">
            <v>2.866888284868518</v>
          </cell>
          <cell r="AE1408">
            <v>3470.0399999999995</v>
          </cell>
          <cell r="AF1408">
            <v>13186.34</v>
          </cell>
          <cell r="AG1408">
            <v>0.48429337446745996</v>
          </cell>
          <cell r="AI1408">
            <v>2.4433836104010576</v>
          </cell>
          <cell r="AJ1408">
            <v>2.3825949104010582</v>
          </cell>
          <cell r="AL1408">
            <v>0</v>
          </cell>
          <cell r="AM1408">
            <v>1</v>
          </cell>
          <cell r="AN1408">
            <v>1</v>
          </cell>
          <cell r="AO1408">
            <v>0</v>
          </cell>
        </row>
        <row r="1409">
          <cell r="D1409" t="str">
            <v>FAE-23-00252</v>
          </cell>
          <cell r="E1409" t="str">
            <v>252</v>
          </cell>
          <cell r="F1409">
            <v>45226</v>
          </cell>
          <cell r="G1409">
            <v>2023</v>
          </cell>
          <cell r="H1409" t="str">
            <v>CE2261</v>
          </cell>
          <cell r="I1409" t="str">
            <v>MARCOM INTERN</v>
          </cell>
          <cell r="J1409" t="str">
            <v>TND</v>
          </cell>
          <cell r="K1409">
            <v>34176</v>
          </cell>
          <cell r="L1409">
            <v>1</v>
          </cell>
          <cell r="M1409">
            <v>34176</v>
          </cell>
          <cell r="N1409" t="str">
            <v>OUI</v>
          </cell>
          <cell r="O1409" t="str">
            <v>Senegal</v>
          </cell>
          <cell r="P1409">
            <v>45238</v>
          </cell>
          <cell r="Q1409">
            <v>0</v>
          </cell>
          <cell r="R1409">
            <v>19200</v>
          </cell>
          <cell r="S1409">
            <v>0</v>
          </cell>
          <cell r="T1409">
            <v>0</v>
          </cell>
          <cell r="U1409">
            <v>19200</v>
          </cell>
          <cell r="W1409">
            <v>0</v>
          </cell>
          <cell r="X1409">
            <v>34176</v>
          </cell>
          <cell r="Y1409">
            <v>0</v>
          </cell>
          <cell r="Z1409">
            <v>0</v>
          </cell>
          <cell r="AB1409">
            <v>1.78</v>
          </cell>
          <cell r="AE1409">
            <v>0</v>
          </cell>
          <cell r="AF1409">
            <v>0</v>
          </cell>
          <cell r="AG1409">
            <v>0</v>
          </cell>
          <cell r="AI1409">
            <v>1.78</v>
          </cell>
          <cell r="AL1409">
            <v>0</v>
          </cell>
          <cell r="AM1409" t="str">
            <v>10%-90%</v>
          </cell>
          <cell r="AN1409">
            <v>0</v>
          </cell>
          <cell r="AO1409">
            <v>0</v>
          </cell>
        </row>
        <row r="1410">
          <cell r="D1410" t="str">
            <v>FAE-23-00253</v>
          </cell>
          <cell r="E1410" t="str">
            <v>253</v>
          </cell>
          <cell r="F1410">
            <v>45227</v>
          </cell>
          <cell r="G1410">
            <v>2023</v>
          </cell>
          <cell r="H1410" t="str">
            <v>CE2203</v>
          </cell>
          <cell r="I1410" t="str">
            <v>STE B.T.C TRADING</v>
          </cell>
          <cell r="J1410" t="str">
            <v>TND</v>
          </cell>
          <cell r="K1410">
            <v>131040</v>
          </cell>
          <cell r="L1410">
            <v>1</v>
          </cell>
          <cell r="M1410">
            <v>131040</v>
          </cell>
          <cell r="N1410" t="str">
            <v>OUI</v>
          </cell>
          <cell r="O1410" t="str">
            <v>Libye</v>
          </cell>
          <cell r="P1410">
            <v>45268</v>
          </cell>
          <cell r="Q1410">
            <v>72000</v>
          </cell>
          <cell r="R1410">
            <v>0</v>
          </cell>
          <cell r="S1410">
            <v>0</v>
          </cell>
          <cell r="T1410">
            <v>0</v>
          </cell>
          <cell r="U1410">
            <v>72000</v>
          </cell>
          <cell r="W1410">
            <v>131040</v>
          </cell>
          <cell r="X1410">
            <v>0</v>
          </cell>
          <cell r="Y1410">
            <v>0</v>
          </cell>
          <cell r="Z1410">
            <v>0</v>
          </cell>
          <cell r="AA1410">
            <v>1.82</v>
          </cell>
          <cell r="AE1410">
            <v>0</v>
          </cell>
          <cell r="AF1410">
            <v>0</v>
          </cell>
          <cell r="AG1410">
            <v>0</v>
          </cell>
          <cell r="AH1410">
            <v>1.82</v>
          </cell>
          <cell r="AL1410" t="str">
            <v>50%-50%</v>
          </cell>
          <cell r="AM1410">
            <v>0</v>
          </cell>
          <cell r="AN1410">
            <v>0</v>
          </cell>
          <cell r="AO1410">
            <v>0</v>
          </cell>
        </row>
        <row r="1411">
          <cell r="D1411" t="str">
            <v>FAE-23-00254</v>
          </cell>
          <cell r="E1411" t="str">
            <v>254</v>
          </cell>
          <cell r="F1411">
            <v>45228</v>
          </cell>
          <cell r="G1411">
            <v>2023</v>
          </cell>
          <cell r="H1411" t="str">
            <v>CE2123</v>
          </cell>
          <cell r="I1411" t="str">
            <v>STE AL MAJMOUA MOTTAHIDA</v>
          </cell>
          <cell r="J1411" t="str">
            <v>USD</v>
          </cell>
          <cell r="K1411">
            <v>807622.30462499999</v>
          </cell>
          <cell r="L1411">
            <v>3.1675499999999999</v>
          </cell>
          <cell r="M1411">
            <v>254967.5</v>
          </cell>
          <cell r="N1411" t="str">
            <v>OUI</v>
          </cell>
          <cell r="O1411" t="str">
            <v>Libye</v>
          </cell>
          <cell r="P1411">
            <v>45237</v>
          </cell>
          <cell r="Q1411">
            <v>108000</v>
          </cell>
          <cell r="R1411">
            <v>104800</v>
          </cell>
          <cell r="S1411">
            <v>72600</v>
          </cell>
          <cell r="T1411">
            <v>0</v>
          </cell>
          <cell r="U1411">
            <v>285400</v>
          </cell>
          <cell r="W1411">
            <v>289819.42181999999</v>
          </cell>
          <cell r="X1411">
            <v>144641.79953100003</v>
          </cell>
          <cell r="Y1411">
            <v>127715.61599999999</v>
          </cell>
          <cell r="Z1411">
            <v>245445.53062500001</v>
          </cell>
          <cell r="AA1411">
            <v>2.6835131649999999</v>
          </cell>
          <cell r="AB1411">
            <v>1.3801698428530538</v>
          </cell>
          <cell r="AC1411">
            <v>1.7591682644628099</v>
          </cell>
          <cell r="AE1411">
            <v>0</v>
          </cell>
          <cell r="AF1411">
            <v>0</v>
          </cell>
          <cell r="AG1411">
            <v>0</v>
          </cell>
          <cell r="AH1411">
            <v>2.6835131649999999</v>
          </cell>
          <cell r="AI1411">
            <v>1.3801698428530538</v>
          </cell>
          <cell r="AJ1411">
            <v>1.7591682644628099</v>
          </cell>
          <cell r="AL1411" t="str">
            <v>50%-50%</v>
          </cell>
          <cell r="AM1411" t="str">
            <v>50%-50%</v>
          </cell>
          <cell r="AN1411" t="str">
            <v>50%-50%</v>
          </cell>
          <cell r="AO1411">
            <v>0</v>
          </cell>
        </row>
        <row r="1412">
          <cell r="D1412" t="str">
            <v>FAE-23-00255</v>
          </cell>
          <cell r="E1412" t="str">
            <v>255</v>
          </cell>
          <cell r="F1412">
            <v>45232</v>
          </cell>
          <cell r="G1412">
            <v>2023</v>
          </cell>
          <cell r="H1412" t="str">
            <v>CE2017</v>
          </cell>
          <cell r="I1412" t="str">
            <v>SAHEL INTERNATIONAL TRADE</v>
          </cell>
          <cell r="J1412" t="str">
            <v>TND</v>
          </cell>
          <cell r="K1412">
            <v>126360</v>
          </cell>
          <cell r="L1412">
            <v>1</v>
          </cell>
          <cell r="M1412">
            <v>126360</v>
          </cell>
          <cell r="N1412" t="str">
            <v>OUI</v>
          </cell>
          <cell r="O1412" t="str">
            <v>Tchad</v>
          </cell>
          <cell r="P1412">
            <v>45238</v>
          </cell>
          <cell r="Q1412">
            <v>64800</v>
          </cell>
          <cell r="R1412">
            <v>0</v>
          </cell>
          <cell r="S1412">
            <v>0</v>
          </cell>
          <cell r="T1412">
            <v>0</v>
          </cell>
          <cell r="U1412">
            <v>64800</v>
          </cell>
          <cell r="W1412">
            <v>126360</v>
          </cell>
          <cell r="X1412">
            <v>0</v>
          </cell>
          <cell r="Y1412">
            <v>0</v>
          </cell>
          <cell r="Z1412">
            <v>0</v>
          </cell>
          <cell r="AA1412">
            <v>1.95</v>
          </cell>
          <cell r="AE1412">
            <v>0</v>
          </cell>
          <cell r="AF1412">
            <v>0</v>
          </cell>
          <cell r="AG1412">
            <v>0</v>
          </cell>
          <cell r="AH1412">
            <v>1.95</v>
          </cell>
          <cell r="AL1412" t="str">
            <v>50%-50%</v>
          </cell>
          <cell r="AM1412">
            <v>0</v>
          </cell>
          <cell r="AN1412">
            <v>0</v>
          </cell>
          <cell r="AO1412">
            <v>0</v>
          </cell>
        </row>
        <row r="1413">
          <cell r="D1413" t="str">
            <v>FAE-23-00256</v>
          </cell>
          <cell r="E1413" t="str">
            <v>256</v>
          </cell>
          <cell r="F1413">
            <v>45233</v>
          </cell>
          <cell r="G1413">
            <v>2023</v>
          </cell>
          <cell r="H1413" t="str">
            <v>CE2017</v>
          </cell>
          <cell r="I1413" t="str">
            <v>SAHEL INTERNATIONAL TRADE</v>
          </cell>
          <cell r="J1413" t="str">
            <v>TND</v>
          </cell>
          <cell r="K1413">
            <v>38016</v>
          </cell>
          <cell r="L1413">
            <v>1</v>
          </cell>
          <cell r="M1413">
            <v>38016</v>
          </cell>
          <cell r="N1413" t="str">
            <v>OUI</v>
          </cell>
          <cell r="O1413" t="str">
            <v>Burkina Faso</v>
          </cell>
          <cell r="P1413">
            <v>45243</v>
          </cell>
          <cell r="Q1413">
            <v>19200</v>
          </cell>
          <cell r="R1413">
            <v>0</v>
          </cell>
          <cell r="S1413">
            <v>0</v>
          </cell>
          <cell r="T1413">
            <v>0</v>
          </cell>
          <cell r="U1413">
            <v>19200</v>
          </cell>
          <cell r="W1413">
            <v>38016</v>
          </cell>
          <cell r="X1413">
            <v>0</v>
          </cell>
          <cell r="Y1413">
            <v>0</v>
          </cell>
          <cell r="Z1413">
            <v>0</v>
          </cell>
          <cell r="AA1413">
            <v>1.98</v>
          </cell>
          <cell r="AE1413">
            <v>0</v>
          </cell>
          <cell r="AF1413">
            <v>0</v>
          </cell>
          <cell r="AG1413">
            <v>0</v>
          </cell>
          <cell r="AH1413">
            <v>1.98</v>
          </cell>
          <cell r="AL1413" t="str">
            <v>50%-50%</v>
          </cell>
          <cell r="AM1413">
            <v>0</v>
          </cell>
          <cell r="AN1413">
            <v>0</v>
          </cell>
          <cell r="AO1413">
            <v>0</v>
          </cell>
        </row>
        <row r="1414">
          <cell r="D1414" t="str">
            <v>FAE-23-00257</v>
          </cell>
          <cell r="E1414" t="str">
            <v>257</v>
          </cell>
          <cell r="F1414">
            <v>45236</v>
          </cell>
          <cell r="G1414">
            <v>2023</v>
          </cell>
          <cell r="H1414" t="str">
            <v>CE2165</v>
          </cell>
          <cell r="I1414" t="str">
            <v>ANGSTREM TRADING</v>
          </cell>
          <cell r="J1414" t="str">
            <v>EUR</v>
          </cell>
          <cell r="K1414">
            <v>96481.605349999998</v>
          </cell>
          <cell r="L1414">
            <v>3.37195</v>
          </cell>
          <cell r="M1414">
            <v>28613</v>
          </cell>
          <cell r="N1414" t="str">
            <v>OUI</v>
          </cell>
          <cell r="O1414" t="str">
            <v>Russie</v>
          </cell>
          <cell r="P1414">
            <v>45240</v>
          </cell>
          <cell r="Q1414">
            <v>40300</v>
          </cell>
          <cell r="R1414">
            <v>0</v>
          </cell>
          <cell r="S1414">
            <v>0</v>
          </cell>
          <cell r="T1414">
            <v>0</v>
          </cell>
          <cell r="U1414">
            <v>40300</v>
          </cell>
          <cell r="W1414">
            <v>96481.605349999998</v>
          </cell>
          <cell r="X1414">
            <v>0</v>
          </cell>
          <cell r="Y1414">
            <v>0</v>
          </cell>
          <cell r="Z1414">
            <v>0</v>
          </cell>
          <cell r="AA1414">
            <v>2.3940844999999999</v>
          </cell>
          <cell r="AE1414">
            <v>0</v>
          </cell>
          <cell r="AF1414">
            <v>3483.5839999999998</v>
          </cell>
          <cell r="AG1414">
            <v>8.6441290322580647E-2</v>
          </cell>
          <cell r="AH1414">
            <v>2.3076432096774191</v>
          </cell>
          <cell r="AL1414" t="str">
            <v>50%-50%</v>
          </cell>
          <cell r="AM1414">
            <v>0</v>
          </cell>
          <cell r="AN1414">
            <v>0</v>
          </cell>
          <cell r="AO1414">
            <v>0</v>
          </cell>
        </row>
        <row r="1415">
          <cell r="D1415" t="str">
            <v>FAE-23-00258</v>
          </cell>
          <cell r="E1415" t="str">
            <v>258</v>
          </cell>
          <cell r="F1415">
            <v>45236</v>
          </cell>
          <cell r="G1415">
            <v>2023</v>
          </cell>
          <cell r="H1415" t="str">
            <v>CE2222</v>
          </cell>
          <cell r="I1415" t="str">
            <v>ABOURA FOODS</v>
          </cell>
          <cell r="J1415" t="str">
            <v>USD</v>
          </cell>
          <cell r="K1415">
            <v>78245.396250000005</v>
          </cell>
          <cell r="L1415">
            <v>3.1587499999999999</v>
          </cell>
          <cell r="M1415">
            <v>24771</v>
          </cell>
          <cell r="N1415" t="str">
            <v>OUI</v>
          </cell>
          <cell r="O1415" t="str">
            <v>Jordanie</v>
          </cell>
          <cell r="P1415">
            <v>45240</v>
          </cell>
          <cell r="Q1415">
            <v>0</v>
          </cell>
          <cell r="R1415">
            <v>16440</v>
          </cell>
          <cell r="S1415">
            <v>7200</v>
          </cell>
          <cell r="T1415">
            <v>1500</v>
          </cell>
          <cell r="U1415">
            <v>25140</v>
          </cell>
          <cell r="W1415">
            <v>0</v>
          </cell>
          <cell r="X1415">
            <v>45768.474966587106</v>
          </cell>
          <cell r="Y1415">
            <v>20541.336751789979</v>
          </cell>
          <cell r="Z1415">
            <v>11937.834531622912</v>
          </cell>
          <cell r="AB1415">
            <v>2.7839704967510404</v>
          </cell>
          <cell r="AC1415">
            <v>2.8529634377486079</v>
          </cell>
          <cell r="AD1415">
            <v>7.9585563544152746</v>
          </cell>
          <cell r="AE1415">
            <v>856.7684999999999</v>
          </cell>
          <cell r="AF1415">
            <v>6694.9769999999999</v>
          </cell>
          <cell r="AG1415">
            <v>0.26630775656324585</v>
          </cell>
          <cell r="AI1415">
            <v>2.5176627401877947</v>
          </cell>
          <cell r="AJ1415">
            <v>2.5866556811853623</v>
          </cell>
          <cell r="AK1415">
            <v>7.6922485978520285</v>
          </cell>
          <cell r="AL1415">
            <v>0</v>
          </cell>
          <cell r="AM1415">
            <v>1</v>
          </cell>
          <cell r="AN1415">
            <v>1</v>
          </cell>
          <cell r="AO1415">
            <v>1</v>
          </cell>
        </row>
        <row r="1416">
          <cell r="D1416" t="str">
            <v>FAE-23-00259</v>
          </cell>
          <cell r="E1416" t="str">
            <v>259</v>
          </cell>
          <cell r="F1416">
            <v>45236</v>
          </cell>
          <cell r="G1416">
            <v>2023</v>
          </cell>
          <cell r="H1416" t="str">
            <v>CE2261</v>
          </cell>
          <cell r="I1416" t="str">
            <v>MARCOM INTERN</v>
          </cell>
          <cell r="J1416" t="str">
            <v>TND</v>
          </cell>
          <cell r="K1416">
            <v>83000</v>
          </cell>
          <cell r="L1416">
            <v>1</v>
          </cell>
          <cell r="M1416">
            <v>83000</v>
          </cell>
          <cell r="N1416" t="str">
            <v>OUI</v>
          </cell>
          <cell r="O1416" t="str">
            <v>Ukraine</v>
          </cell>
          <cell r="P1416">
            <v>45244</v>
          </cell>
          <cell r="Q1416">
            <v>41500</v>
          </cell>
          <cell r="R1416">
            <v>0</v>
          </cell>
          <cell r="S1416">
            <v>0</v>
          </cell>
          <cell r="T1416">
            <v>0</v>
          </cell>
          <cell r="U1416">
            <v>41500</v>
          </cell>
          <cell r="W1416">
            <v>83000</v>
          </cell>
          <cell r="X1416">
            <v>0</v>
          </cell>
          <cell r="Y1416">
            <v>0</v>
          </cell>
          <cell r="Z1416">
            <v>0</v>
          </cell>
          <cell r="AA1416">
            <v>2</v>
          </cell>
          <cell r="AE1416">
            <v>0</v>
          </cell>
          <cell r="AF1416">
            <v>0</v>
          </cell>
          <cell r="AG1416">
            <v>0</v>
          </cell>
          <cell r="AH1416">
            <v>2</v>
          </cell>
          <cell r="AL1416" t="str">
            <v>50%-50%</v>
          </cell>
          <cell r="AM1416">
            <v>0</v>
          </cell>
          <cell r="AN1416">
            <v>0</v>
          </cell>
          <cell r="AO1416">
            <v>0</v>
          </cell>
        </row>
        <row r="1417">
          <cell r="D1417" t="str">
            <v>FAE-23-00260</v>
          </cell>
          <cell r="E1417" t="str">
            <v>260</v>
          </cell>
          <cell r="F1417">
            <v>45236</v>
          </cell>
          <cell r="G1417">
            <v>2023</v>
          </cell>
          <cell r="H1417" t="str">
            <v>CE2137</v>
          </cell>
          <cell r="I1417" t="str">
            <v>TUNISIAN AFRICAN BUSINESS</v>
          </cell>
          <cell r="J1417" t="str">
            <v>TND</v>
          </cell>
          <cell r="K1417">
            <v>87535.84</v>
          </cell>
          <cell r="L1417">
            <v>1</v>
          </cell>
          <cell r="M1417">
            <v>87535.84</v>
          </cell>
          <cell r="N1417" t="str">
            <v>OUI</v>
          </cell>
          <cell r="O1417" t="str">
            <v>Sierra Leone</v>
          </cell>
          <cell r="P1417">
            <v>45254</v>
          </cell>
          <cell r="Q1417">
            <v>22008</v>
          </cell>
          <cell r="R1417">
            <v>0</v>
          </cell>
          <cell r="S1417">
            <v>28000</v>
          </cell>
          <cell r="T1417">
            <v>0</v>
          </cell>
          <cell r="U1417">
            <v>50008</v>
          </cell>
          <cell r="W1417">
            <v>43575.839999999997</v>
          </cell>
          <cell r="X1417">
            <v>0</v>
          </cell>
          <cell r="Y1417">
            <v>43960</v>
          </cell>
          <cell r="Z1417">
            <v>0</v>
          </cell>
          <cell r="AA1417">
            <v>1.9799999999999998</v>
          </cell>
          <cell r="AC1417">
            <v>1.57</v>
          </cell>
          <cell r="AE1417">
            <v>0</v>
          </cell>
          <cell r="AF1417">
            <v>0</v>
          </cell>
          <cell r="AG1417">
            <v>0</v>
          </cell>
          <cell r="AH1417">
            <v>1.9799999999999998</v>
          </cell>
          <cell r="AJ1417">
            <v>1.57</v>
          </cell>
          <cell r="AL1417" t="str">
            <v>50%-50%</v>
          </cell>
          <cell r="AM1417">
            <v>0</v>
          </cell>
          <cell r="AN1417" t="str">
            <v>10%-90%</v>
          </cell>
          <cell r="AO1417">
            <v>0</v>
          </cell>
        </row>
        <row r="1418">
          <cell r="D1418" t="str">
            <v>FAE-23-00261</v>
          </cell>
          <cell r="E1418" t="str">
            <v>261</v>
          </cell>
          <cell r="F1418">
            <v>45237</v>
          </cell>
          <cell r="G1418">
            <v>2023</v>
          </cell>
          <cell r="H1418" t="str">
            <v>CE2137</v>
          </cell>
          <cell r="I1418" t="str">
            <v>TUNISIAN AFRICAN BUSINESS</v>
          </cell>
          <cell r="J1418" t="str">
            <v>TND</v>
          </cell>
          <cell r="K1418">
            <v>285003.59999999998</v>
          </cell>
          <cell r="L1418">
            <v>1</v>
          </cell>
          <cell r="M1418">
            <v>285003.59999999998</v>
          </cell>
          <cell r="N1418" t="str">
            <v>OUI</v>
          </cell>
          <cell r="O1418" t="str">
            <v>Senegal</v>
          </cell>
          <cell r="P1418">
            <v>45244</v>
          </cell>
          <cell r="Q1418">
            <v>0</v>
          </cell>
          <cell r="R1418">
            <v>154056</v>
          </cell>
          <cell r="S1418">
            <v>0</v>
          </cell>
          <cell r="T1418">
            <v>0</v>
          </cell>
          <cell r="U1418">
            <v>154056</v>
          </cell>
          <cell r="W1418">
            <v>0</v>
          </cell>
          <cell r="X1418">
            <v>263435.76</v>
          </cell>
          <cell r="Y1418">
            <v>0</v>
          </cell>
          <cell r="Z1418">
            <v>0</v>
          </cell>
          <cell r="AB1418">
            <v>1.71</v>
          </cell>
          <cell r="AE1418">
            <v>0</v>
          </cell>
          <cell r="AF1418">
            <v>0</v>
          </cell>
          <cell r="AG1418">
            <v>0</v>
          </cell>
          <cell r="AI1418">
            <v>1.71</v>
          </cell>
          <cell r="AL1418">
            <v>0</v>
          </cell>
          <cell r="AM1418" t="str">
            <v>10%-90%</v>
          </cell>
          <cell r="AN1418">
            <v>0</v>
          </cell>
          <cell r="AO1418">
            <v>0</v>
          </cell>
        </row>
        <row r="1419">
          <cell r="D1419" t="str">
            <v>FAE-23-00262</v>
          </cell>
          <cell r="E1419" t="str">
            <v>262</v>
          </cell>
          <cell r="F1419">
            <v>45237</v>
          </cell>
          <cell r="G1419">
            <v>2023</v>
          </cell>
          <cell r="H1419" t="str">
            <v>CE2001</v>
          </cell>
          <cell r="I1419" t="str">
            <v>STE DE COMMERCE INTERNATIONAL</v>
          </cell>
          <cell r="J1419" t="str">
            <v>TND</v>
          </cell>
          <cell r="K1419">
            <v>190080</v>
          </cell>
          <cell r="L1419">
            <v>1</v>
          </cell>
          <cell r="M1419">
            <v>190080</v>
          </cell>
          <cell r="N1419" t="str">
            <v>OUI</v>
          </cell>
          <cell r="O1419" t="str">
            <v>Gambie</v>
          </cell>
          <cell r="P1419" t="str">
            <v>30/11/2023/04/12/2023</v>
          </cell>
          <cell r="Q1419">
            <v>96000</v>
          </cell>
          <cell r="R1419">
            <v>0</v>
          </cell>
          <cell r="S1419">
            <v>0</v>
          </cell>
          <cell r="T1419">
            <v>0</v>
          </cell>
          <cell r="U1419">
            <v>96000</v>
          </cell>
          <cell r="W1419">
            <v>190080</v>
          </cell>
          <cell r="X1419">
            <v>0</v>
          </cell>
          <cell r="Y1419">
            <v>0</v>
          </cell>
          <cell r="Z1419">
            <v>0</v>
          </cell>
          <cell r="AA1419">
            <v>1.98</v>
          </cell>
          <cell r="AE1419">
            <v>0</v>
          </cell>
          <cell r="AF1419">
            <v>0</v>
          </cell>
          <cell r="AG1419">
            <v>0</v>
          </cell>
          <cell r="AH1419">
            <v>1.98</v>
          </cell>
          <cell r="AL1419" t="str">
            <v>50%-50%</v>
          </cell>
          <cell r="AM1419">
            <v>0</v>
          </cell>
          <cell r="AN1419">
            <v>0</v>
          </cell>
          <cell r="AO1419">
            <v>0</v>
          </cell>
        </row>
        <row r="1420">
          <cell r="D1420" t="str">
            <v>FAE-23-00263</v>
          </cell>
          <cell r="E1420" t="str">
            <v>263</v>
          </cell>
          <cell r="F1420">
            <v>45237</v>
          </cell>
          <cell r="G1420">
            <v>2023</v>
          </cell>
          <cell r="H1420" t="str">
            <v>CE2001</v>
          </cell>
          <cell r="I1420" t="str">
            <v>STE DE COMMERCE INTERNATIONAL</v>
          </cell>
          <cell r="J1420" t="str">
            <v>TND</v>
          </cell>
          <cell r="K1420">
            <v>183384</v>
          </cell>
          <cell r="L1420">
            <v>1</v>
          </cell>
          <cell r="M1420">
            <v>183384</v>
          </cell>
          <cell r="N1420" t="str">
            <v>OUI</v>
          </cell>
          <cell r="O1420" t="str">
            <v>Cap Vert</v>
          </cell>
          <cell r="P1420">
            <v>45245</v>
          </cell>
          <cell r="Q1420">
            <v>0</v>
          </cell>
          <cell r="R1420">
            <v>22800</v>
          </cell>
          <cell r="S1420">
            <v>84000</v>
          </cell>
          <cell r="T1420">
            <v>0</v>
          </cell>
          <cell r="U1420">
            <v>106800</v>
          </cell>
          <cell r="W1420">
            <v>0</v>
          </cell>
          <cell r="X1420">
            <v>40584</v>
          </cell>
          <cell r="Y1420">
            <v>142800</v>
          </cell>
          <cell r="Z1420">
            <v>0</v>
          </cell>
          <cell r="AB1420">
            <v>1.78</v>
          </cell>
          <cell r="AC1420">
            <v>1.7</v>
          </cell>
          <cell r="AE1420">
            <v>0</v>
          </cell>
          <cell r="AF1420">
            <v>0</v>
          </cell>
          <cell r="AG1420">
            <v>0</v>
          </cell>
          <cell r="AI1420">
            <v>1.78</v>
          </cell>
          <cell r="AJ1420">
            <v>1.7</v>
          </cell>
          <cell r="AL1420">
            <v>0</v>
          </cell>
          <cell r="AM1420" t="str">
            <v>20%-80%</v>
          </cell>
          <cell r="AN1420" t="str">
            <v>10%-90%</v>
          </cell>
          <cell r="AO1420">
            <v>0</v>
          </cell>
        </row>
        <row r="1421">
          <cell r="D1421" t="str">
            <v>FAE-23-00264</v>
          </cell>
          <cell r="E1421" t="str">
            <v>264</v>
          </cell>
          <cell r="F1421">
            <v>45240</v>
          </cell>
          <cell r="G1421">
            <v>2023</v>
          </cell>
          <cell r="H1421" t="str">
            <v>CE2275</v>
          </cell>
          <cell r="I1421" t="str">
            <v>SODIC</v>
          </cell>
          <cell r="J1421" t="str">
            <v>EUR</v>
          </cell>
          <cell r="K1421">
            <v>82883.201839000001</v>
          </cell>
          <cell r="L1421">
            <v>3.3763000000000001</v>
          </cell>
          <cell r="M1421">
            <v>24548.53</v>
          </cell>
          <cell r="N1421" t="str">
            <v>OUI</v>
          </cell>
          <cell r="O1421" t="str">
            <v>France</v>
          </cell>
          <cell r="P1421">
            <v>45243</v>
          </cell>
          <cell r="Q1421">
            <v>0</v>
          </cell>
          <cell r="R1421">
            <v>17472</v>
          </cell>
          <cell r="S1421">
            <v>4800</v>
          </cell>
          <cell r="T1421">
            <v>910</v>
          </cell>
          <cell r="U1421">
            <v>23182</v>
          </cell>
          <cell r="W1421">
            <v>0</v>
          </cell>
          <cell r="X1421">
            <v>54843.78023413448</v>
          </cell>
          <cell r="Y1421">
            <v>16428.029615971012</v>
          </cell>
          <cell r="Z1421">
            <v>11611.378483694501</v>
          </cell>
          <cell r="AB1421">
            <v>3.1389526232906637</v>
          </cell>
          <cell r="AC1421">
            <v>3.422506169993961</v>
          </cell>
          <cell r="AD1421">
            <v>12.759756575488463</v>
          </cell>
          <cell r="AE1421">
            <v>1086.1559999999999</v>
          </cell>
          <cell r="AF1421">
            <v>25226.99</v>
          </cell>
          <cell r="AG1421">
            <v>1.0882145630230351</v>
          </cell>
          <cell r="AI1421">
            <v>2.0507380602676286</v>
          </cell>
          <cell r="AJ1421">
            <v>2.3342916069709259</v>
          </cell>
          <cell r="AK1421">
            <v>11.671542012465428</v>
          </cell>
          <cell r="AL1421">
            <v>0</v>
          </cell>
          <cell r="AM1421">
            <v>1</v>
          </cell>
          <cell r="AN1421">
            <v>1</v>
          </cell>
          <cell r="AO1421">
            <v>1</v>
          </cell>
        </row>
        <row r="1422">
          <cell r="D1422" t="str">
            <v>FAE-23-00265</v>
          </cell>
          <cell r="E1422" t="str">
            <v>265</v>
          </cell>
          <cell r="F1422">
            <v>45240</v>
          </cell>
          <cell r="G1422">
            <v>2023</v>
          </cell>
          <cell r="H1422" t="str">
            <v>CE2275</v>
          </cell>
          <cell r="I1422" t="str">
            <v>SODIC</v>
          </cell>
          <cell r="J1422" t="str">
            <v>EUR</v>
          </cell>
          <cell r="K1422">
            <v>80489.540191000007</v>
          </cell>
          <cell r="L1422">
            <v>3.3763000000000001</v>
          </cell>
          <cell r="M1422">
            <v>23839.57</v>
          </cell>
          <cell r="N1422" t="str">
            <v>OUI</v>
          </cell>
          <cell r="O1422" t="str">
            <v>France</v>
          </cell>
          <cell r="P1422">
            <v>45243</v>
          </cell>
          <cell r="Q1422">
            <v>2880</v>
          </cell>
          <cell r="R1422">
            <v>12048</v>
          </cell>
          <cell r="S1422">
            <v>2400</v>
          </cell>
          <cell r="T1422">
            <v>3360</v>
          </cell>
          <cell r="U1422">
            <v>20688</v>
          </cell>
          <cell r="W1422">
            <v>10152.498691935034</v>
          </cell>
          <cell r="X1422">
            <v>42276.811314594888</v>
          </cell>
          <cell r="Y1422">
            <v>8395.5906166125296</v>
          </cell>
          <cell r="Z1422">
            <v>19664.632815257537</v>
          </cell>
          <cell r="AA1422">
            <v>3.5251731569218867</v>
          </cell>
          <cell r="AB1422">
            <v>3.5090314836151135</v>
          </cell>
          <cell r="AC1422">
            <v>3.4981627569218872</v>
          </cell>
          <cell r="AD1422">
            <v>5.8525692902552198</v>
          </cell>
          <cell r="AE1422">
            <v>1201.068</v>
          </cell>
          <cell r="AF1422">
            <v>24316.55</v>
          </cell>
          <cell r="AG1422">
            <v>1.1753939481825213</v>
          </cell>
          <cell r="AH1422">
            <v>2.3497792087393652</v>
          </cell>
          <cell r="AI1422">
            <v>2.333637535432592</v>
          </cell>
          <cell r="AJ1422">
            <v>2.3227688087393661</v>
          </cell>
          <cell r="AK1422">
            <v>4.6771753420726982</v>
          </cell>
          <cell r="AL1422">
            <v>1</v>
          </cell>
          <cell r="AM1422">
            <v>1</v>
          </cell>
          <cell r="AN1422">
            <v>1</v>
          </cell>
          <cell r="AO1422">
            <v>1</v>
          </cell>
        </row>
        <row r="1423">
          <cell r="D1423" t="str">
            <v>FAE-23-00266</v>
          </cell>
          <cell r="E1423" t="str">
            <v>266</v>
          </cell>
          <cell r="F1423">
            <v>45240</v>
          </cell>
          <cell r="G1423">
            <v>2023</v>
          </cell>
          <cell r="H1423" t="str">
            <v>CE2017</v>
          </cell>
          <cell r="I1423" t="str">
            <v>SAHEL INTERNATIONAL TRADE</v>
          </cell>
          <cell r="J1423" t="str">
            <v>TND</v>
          </cell>
          <cell r="K1423">
            <v>38016</v>
          </cell>
          <cell r="L1423">
            <v>1</v>
          </cell>
          <cell r="M1423">
            <v>38016</v>
          </cell>
          <cell r="N1423" t="str">
            <v>OUI</v>
          </cell>
          <cell r="O1423" t="str">
            <v>Burkina Faso</v>
          </cell>
          <cell r="P1423">
            <v>45245</v>
          </cell>
          <cell r="Q1423">
            <v>19200</v>
          </cell>
          <cell r="R1423">
            <v>0</v>
          </cell>
          <cell r="S1423">
            <v>0</v>
          </cell>
          <cell r="T1423">
            <v>0</v>
          </cell>
          <cell r="U1423">
            <v>19200</v>
          </cell>
          <cell r="W1423">
            <v>38016</v>
          </cell>
          <cell r="X1423">
            <v>0</v>
          </cell>
          <cell r="Y1423">
            <v>0</v>
          </cell>
          <cell r="Z1423">
            <v>0</v>
          </cell>
          <cell r="AA1423">
            <v>1.98</v>
          </cell>
          <cell r="AE1423">
            <v>0</v>
          </cell>
          <cell r="AF1423">
            <v>0</v>
          </cell>
          <cell r="AG1423">
            <v>0</v>
          </cell>
          <cell r="AH1423">
            <v>1.98</v>
          </cell>
          <cell r="AL1423" t="str">
            <v>50%-50%</v>
          </cell>
          <cell r="AM1423">
            <v>0</v>
          </cell>
          <cell r="AN1423">
            <v>0</v>
          </cell>
          <cell r="AO1423">
            <v>0</v>
          </cell>
        </row>
        <row r="1424">
          <cell r="D1424" t="str">
            <v>FAE-23-00267</v>
          </cell>
          <cell r="E1424" t="str">
            <v>267</v>
          </cell>
          <cell r="F1424" t="str">
            <v>1411/2023</v>
          </cell>
          <cell r="G1424">
            <v>2023</v>
          </cell>
          <cell r="H1424" t="str">
            <v>CE2275</v>
          </cell>
          <cell r="I1424" t="str">
            <v>SODIC</v>
          </cell>
          <cell r="J1424" t="str">
            <v>EUR</v>
          </cell>
          <cell r="K1424">
            <v>88125.547587000008</v>
          </cell>
          <cell r="L1424">
            <v>3.3764500000000002</v>
          </cell>
          <cell r="M1424">
            <v>26100.06</v>
          </cell>
          <cell r="N1424" t="str">
            <v>OUI</v>
          </cell>
          <cell r="O1424" t="str">
            <v>France</v>
          </cell>
          <cell r="P1424">
            <v>45250</v>
          </cell>
          <cell r="Q1424">
            <v>1920</v>
          </cell>
          <cell r="R1424">
            <v>16008</v>
          </cell>
          <cell r="S1424">
            <v>4800</v>
          </cell>
          <cell r="T1424">
            <v>1620</v>
          </cell>
          <cell r="U1424">
            <v>24348</v>
          </cell>
          <cell r="W1424">
            <v>6643.80668416757</v>
          </cell>
          <cell r="X1424">
            <v>53502.844623647121</v>
          </cell>
          <cell r="Y1424">
            <v>16479.861030418924</v>
          </cell>
          <cell r="Z1424">
            <v>11499.035248766388</v>
          </cell>
          <cell r="AA1424">
            <v>3.4603159813372759</v>
          </cell>
          <cell r="AB1424">
            <v>3.3422566606476214</v>
          </cell>
          <cell r="AC1424">
            <v>3.4333043813372757</v>
          </cell>
          <cell r="AD1424">
            <v>7.0981699066459187</v>
          </cell>
          <cell r="AE1424">
            <v>1153.278</v>
          </cell>
          <cell r="AF1424">
            <v>26660.959999999999</v>
          </cell>
          <cell r="AG1424">
            <v>1.0949958928864794</v>
          </cell>
          <cell r="AH1424">
            <v>2.3653200884507966</v>
          </cell>
          <cell r="AI1424">
            <v>2.247260767761142</v>
          </cell>
          <cell r="AJ1424">
            <v>2.3383084884507963</v>
          </cell>
          <cell r="AK1424">
            <v>6.0031740137594394</v>
          </cell>
          <cell r="AL1424">
            <v>1</v>
          </cell>
          <cell r="AM1424">
            <v>1</v>
          </cell>
          <cell r="AN1424">
            <v>1</v>
          </cell>
          <cell r="AO1424">
            <v>1</v>
          </cell>
        </row>
        <row r="1425">
          <cell r="D1425" t="str">
            <v>FAE-23-00268</v>
          </cell>
          <cell r="E1425" t="str">
            <v>268</v>
          </cell>
          <cell r="F1425">
            <v>45245</v>
          </cell>
          <cell r="G1425">
            <v>2023</v>
          </cell>
          <cell r="H1425" t="str">
            <v>CE2275</v>
          </cell>
          <cell r="I1425" t="str">
            <v>SODIC</v>
          </cell>
          <cell r="J1425" t="str">
            <v>EUR</v>
          </cell>
          <cell r="K1425">
            <v>66002.844599999997</v>
          </cell>
          <cell r="L1425">
            <v>3.3764500000000002</v>
          </cell>
          <cell r="M1425">
            <v>19548</v>
          </cell>
          <cell r="N1425" t="str">
            <v>OUI</v>
          </cell>
          <cell r="O1425" t="str">
            <v>France</v>
          </cell>
          <cell r="P1425">
            <v>45247</v>
          </cell>
          <cell r="Q1425">
            <v>3840</v>
          </cell>
          <cell r="R1425">
            <v>35352</v>
          </cell>
          <cell r="S1425">
            <v>8400</v>
          </cell>
          <cell r="T1425">
            <v>1820</v>
          </cell>
          <cell r="U1425">
            <v>49412</v>
          </cell>
          <cell r="W1425">
            <v>4104.8287162813895</v>
          </cell>
          <cell r="X1425">
            <v>45515.288922865533</v>
          </cell>
          <cell r="Y1425">
            <v>8752.4153768655378</v>
          </cell>
          <cell r="Z1425">
            <v>7630.3115839875318</v>
          </cell>
          <cell r="AA1425">
            <v>1.0689658115316119</v>
          </cell>
          <cell r="AB1425">
            <v>1.2874883718846326</v>
          </cell>
          <cell r="AC1425">
            <v>1.0419542115316116</v>
          </cell>
          <cell r="AD1425">
            <v>4.1924788923008416</v>
          </cell>
          <cell r="AE1425">
            <v>1525.5</v>
          </cell>
          <cell r="AF1425">
            <v>22104.799999999999</v>
          </cell>
          <cell r="AG1425">
            <v>0.44735691734801264</v>
          </cell>
          <cell r="AH1425">
            <v>0.62160889418359921</v>
          </cell>
          <cell r="AI1425">
            <v>0.84013145453661997</v>
          </cell>
          <cell r="AJ1425">
            <v>0.59459729418359897</v>
          </cell>
          <cell r="AK1425">
            <v>3.7451219749528288</v>
          </cell>
          <cell r="AL1425">
            <v>1</v>
          </cell>
          <cell r="AM1425">
            <v>1</v>
          </cell>
          <cell r="AN1425">
            <v>1</v>
          </cell>
          <cell r="AO1425">
            <v>1</v>
          </cell>
        </row>
        <row r="1426">
          <cell r="D1426" t="str">
            <v>FAE-23-00269</v>
          </cell>
          <cell r="E1426" t="str">
            <v>269</v>
          </cell>
          <cell r="F1426">
            <v>45245</v>
          </cell>
          <cell r="G1426">
            <v>2023</v>
          </cell>
          <cell r="H1426" t="str">
            <v>CE2275</v>
          </cell>
          <cell r="I1426" t="str">
            <v>SODIC</v>
          </cell>
          <cell r="J1426" t="str">
            <v>EUR</v>
          </cell>
          <cell r="K1426">
            <v>80854.531334500003</v>
          </cell>
          <cell r="L1426">
            <v>3.3764500000000002</v>
          </cell>
          <cell r="M1426">
            <v>23946.61</v>
          </cell>
          <cell r="N1426" t="str">
            <v>OUI</v>
          </cell>
          <cell r="O1426" t="str">
            <v>France</v>
          </cell>
          <cell r="P1426">
            <v>45250</v>
          </cell>
          <cell r="Q1426">
            <v>0</v>
          </cell>
          <cell r="R1426">
            <v>20688</v>
          </cell>
          <cell r="S1426">
            <v>1200</v>
          </cell>
          <cell r="T1426">
            <v>0</v>
          </cell>
          <cell r="U1426">
            <v>21888</v>
          </cell>
          <cell r="W1426">
            <v>0</v>
          </cell>
          <cell r="X1426">
            <v>74595.351610266662</v>
          </cell>
          <cell r="Y1426">
            <v>4382.4070033333328</v>
          </cell>
          <cell r="Z1426">
            <v>1876.7659679999999</v>
          </cell>
          <cell r="AB1426">
            <v>3.6057304529324568</v>
          </cell>
          <cell r="AC1426">
            <v>3.6520058361111105</v>
          </cell>
          <cell r="AE1426">
            <v>1855.008</v>
          </cell>
          <cell r="AF1426">
            <v>28572.92</v>
          </cell>
          <cell r="AG1426">
            <v>1.3054148391812865</v>
          </cell>
          <cell r="AI1426">
            <v>2.3003156137511702</v>
          </cell>
          <cell r="AJ1426">
            <v>2.346590996929824</v>
          </cell>
          <cell r="AL1426">
            <v>0</v>
          </cell>
          <cell r="AM1426">
            <v>1</v>
          </cell>
          <cell r="AN1426">
            <v>1</v>
          </cell>
          <cell r="AO1426">
            <v>0</v>
          </cell>
        </row>
        <row r="1427">
          <cell r="D1427" t="str">
            <v>FAE-23-00270</v>
          </cell>
          <cell r="E1427" t="str">
            <v>270</v>
          </cell>
          <cell r="F1427">
            <v>45247</v>
          </cell>
          <cell r="G1427">
            <v>2023</v>
          </cell>
          <cell r="H1427" t="str">
            <v>CE2261</v>
          </cell>
          <cell r="I1427" t="str">
            <v>MARCOM INTERN</v>
          </cell>
          <cell r="J1427" t="str">
            <v>TND</v>
          </cell>
          <cell r="K1427">
            <v>180960</v>
          </cell>
          <cell r="L1427">
            <v>1</v>
          </cell>
          <cell r="M1427">
            <v>180960</v>
          </cell>
          <cell r="N1427" t="str">
            <v>OUI</v>
          </cell>
          <cell r="O1427" t="str">
            <v>Madagascar</v>
          </cell>
          <cell r="P1427">
            <v>45254</v>
          </cell>
          <cell r="Q1427">
            <v>0</v>
          </cell>
          <cell r="R1427">
            <v>0</v>
          </cell>
          <cell r="S1427">
            <v>104000</v>
          </cell>
          <cell r="T1427">
            <v>0</v>
          </cell>
          <cell r="U1427">
            <v>104000</v>
          </cell>
          <cell r="W1427">
            <v>0</v>
          </cell>
          <cell r="X1427">
            <v>0</v>
          </cell>
          <cell r="Y1427">
            <v>180960</v>
          </cell>
          <cell r="Z1427">
            <v>0</v>
          </cell>
          <cell r="AC1427">
            <v>1.74</v>
          </cell>
          <cell r="AE1427">
            <v>0</v>
          </cell>
          <cell r="AF1427">
            <v>0</v>
          </cell>
          <cell r="AG1427">
            <v>0</v>
          </cell>
          <cell r="AJ1427">
            <v>1.74</v>
          </cell>
          <cell r="AL1427">
            <v>0</v>
          </cell>
          <cell r="AM1427">
            <v>0</v>
          </cell>
          <cell r="AN1427" t="str">
            <v>10%-90%</v>
          </cell>
          <cell r="AO1427">
            <v>0</v>
          </cell>
        </row>
        <row r="1428">
          <cell r="D1428" t="str">
            <v>FAE-23-00271</v>
          </cell>
          <cell r="E1428" t="str">
            <v>271</v>
          </cell>
          <cell r="F1428">
            <v>45247</v>
          </cell>
          <cell r="G1428">
            <v>2023</v>
          </cell>
          <cell r="H1428" t="str">
            <v>CE2137</v>
          </cell>
          <cell r="I1428" t="str">
            <v>TUNISIAN AFRICAN BUSINESS</v>
          </cell>
          <cell r="J1428" t="str">
            <v>TND</v>
          </cell>
          <cell r="K1428">
            <v>246774.39999999999</v>
          </cell>
          <cell r="L1428">
            <v>1</v>
          </cell>
          <cell r="M1428">
            <v>246774.39999999999</v>
          </cell>
          <cell r="N1428" t="str">
            <v>OUI</v>
          </cell>
          <cell r="O1428" t="str">
            <v>Gabon</v>
          </cell>
          <cell r="P1428">
            <v>45257</v>
          </cell>
          <cell r="Q1428">
            <v>12000</v>
          </cell>
          <cell r="R1428">
            <v>43680</v>
          </cell>
          <cell r="S1428">
            <v>84000</v>
          </cell>
          <cell r="T1428">
            <v>0</v>
          </cell>
          <cell r="U1428">
            <v>139680</v>
          </cell>
          <cell r="W1428">
            <v>23760</v>
          </cell>
          <cell r="X1428">
            <v>79934.399999999994</v>
          </cell>
          <cell r="Y1428">
            <v>143080</v>
          </cell>
          <cell r="Z1428">
            <v>0</v>
          </cell>
          <cell r="AA1428">
            <v>1.98</v>
          </cell>
          <cell r="AB1428">
            <v>1.8299999999999998</v>
          </cell>
          <cell r="AC1428">
            <v>1.7033333333333334</v>
          </cell>
          <cell r="AE1428">
            <v>0</v>
          </cell>
          <cell r="AF1428">
            <v>0</v>
          </cell>
          <cell r="AG1428">
            <v>0</v>
          </cell>
          <cell r="AH1428">
            <v>1.98</v>
          </cell>
          <cell r="AI1428">
            <v>1.8299999999999998</v>
          </cell>
          <cell r="AJ1428">
            <v>1.7033333333333334</v>
          </cell>
          <cell r="AL1428" t="str">
            <v>50%-50%</v>
          </cell>
          <cell r="AM1428" t="str">
            <v>20%-80%</v>
          </cell>
          <cell r="AN1428" t="str">
            <v>10%-90%</v>
          </cell>
          <cell r="AO1428">
            <v>0</v>
          </cell>
        </row>
        <row r="1429">
          <cell r="D1429" t="str">
            <v>FAE-23-00272</v>
          </cell>
          <cell r="E1429" t="str">
            <v>272</v>
          </cell>
          <cell r="F1429">
            <v>45247</v>
          </cell>
          <cell r="G1429">
            <v>2023</v>
          </cell>
          <cell r="H1429" t="str">
            <v>CE2261</v>
          </cell>
          <cell r="I1429" t="str">
            <v>MARCOM INTERN</v>
          </cell>
          <cell r="J1429" t="str">
            <v>TND</v>
          </cell>
          <cell r="K1429">
            <v>537753.59999999998</v>
          </cell>
          <cell r="L1429">
            <v>1</v>
          </cell>
          <cell r="M1429">
            <v>537753.59999999998</v>
          </cell>
          <cell r="N1429" t="str">
            <v>OUI</v>
          </cell>
          <cell r="O1429" t="str">
            <v>Senegal</v>
          </cell>
          <cell r="P1429">
            <v>45257</v>
          </cell>
          <cell r="Q1429">
            <v>280080</v>
          </cell>
          <cell r="R1429">
            <v>0</v>
          </cell>
          <cell r="S1429">
            <v>0</v>
          </cell>
          <cell r="T1429">
            <v>0</v>
          </cell>
          <cell r="U1429">
            <v>280080</v>
          </cell>
          <cell r="W1429">
            <v>537753.59999999998</v>
          </cell>
          <cell r="X1429">
            <v>0</v>
          </cell>
          <cell r="Y1429">
            <v>0</v>
          </cell>
          <cell r="Z1429">
            <v>0</v>
          </cell>
          <cell r="AA1429">
            <v>1.92</v>
          </cell>
          <cell r="AE1429">
            <v>0</v>
          </cell>
          <cell r="AF1429">
            <v>1488.5</v>
          </cell>
          <cell r="AG1429">
            <v>5.3145529848614686E-3</v>
          </cell>
          <cell r="AH1429">
            <v>1.9146854470151384</v>
          </cell>
          <cell r="AL1429" t="str">
            <v>50%-50%</v>
          </cell>
          <cell r="AM1429">
            <v>0</v>
          </cell>
          <cell r="AN1429">
            <v>0</v>
          </cell>
          <cell r="AO1429">
            <v>0</v>
          </cell>
        </row>
        <row r="1430">
          <cell r="D1430" t="str">
            <v>FAE-23-00273</v>
          </cell>
          <cell r="E1430" t="str">
            <v>273</v>
          </cell>
          <cell r="F1430">
            <v>45250</v>
          </cell>
          <cell r="G1430">
            <v>2023</v>
          </cell>
          <cell r="H1430" t="str">
            <v>CE2240</v>
          </cell>
          <cell r="I1430" t="str">
            <v>RNK DISTRIBUTION</v>
          </cell>
          <cell r="J1430" t="str">
            <v>USD</v>
          </cell>
          <cell r="K1430">
            <v>51352.576000000001</v>
          </cell>
          <cell r="L1430">
            <v>3.1040000000000001</v>
          </cell>
          <cell r="M1430">
            <v>16544</v>
          </cell>
          <cell r="N1430" t="str">
            <v>OUI</v>
          </cell>
          <cell r="O1430" t="str">
            <v>Madagascar</v>
          </cell>
          <cell r="P1430">
            <v>45259</v>
          </cell>
          <cell r="Q1430">
            <v>0</v>
          </cell>
          <cell r="R1430">
            <v>21600</v>
          </cell>
          <cell r="S1430">
            <v>0</v>
          </cell>
          <cell r="T1430">
            <v>0</v>
          </cell>
          <cell r="U1430">
            <v>21600</v>
          </cell>
          <cell r="W1430">
            <v>0</v>
          </cell>
          <cell r="X1430">
            <v>51352.576000000008</v>
          </cell>
          <cell r="Y1430">
            <v>0</v>
          </cell>
          <cell r="Z1430">
            <v>0</v>
          </cell>
          <cell r="AB1430">
            <v>2.3774340740740745</v>
          </cell>
          <cell r="AE1430">
            <v>3132.36</v>
          </cell>
          <cell r="AF1430">
            <v>12160.44</v>
          </cell>
          <cell r="AG1430">
            <v>0.56298333333333339</v>
          </cell>
          <cell r="AI1430">
            <v>1.8144507407407411</v>
          </cell>
          <cell r="AL1430">
            <v>0</v>
          </cell>
          <cell r="AM1430" t="str">
            <v>20%-80%</v>
          </cell>
          <cell r="AN1430">
            <v>0</v>
          </cell>
          <cell r="AO1430">
            <v>0</v>
          </cell>
        </row>
        <row r="1431">
          <cell r="D1431" t="str">
            <v>FAE-23-00274</v>
          </cell>
          <cell r="E1431" t="str">
            <v>274</v>
          </cell>
          <cell r="F1431">
            <v>45250</v>
          </cell>
          <cell r="G1431">
            <v>2023</v>
          </cell>
          <cell r="H1431" t="str">
            <v>CE2178</v>
          </cell>
          <cell r="I1431" t="str">
            <v>ARCADIA</v>
          </cell>
          <cell r="J1431" t="str">
            <v>TND</v>
          </cell>
          <cell r="K1431">
            <v>35250</v>
          </cell>
          <cell r="L1431">
            <v>1</v>
          </cell>
          <cell r="M1431">
            <v>35250</v>
          </cell>
          <cell r="N1431" t="str">
            <v>OUI</v>
          </cell>
          <cell r="O1431" t="str">
            <v xml:space="preserve">UK </v>
          </cell>
          <cell r="P1431">
            <v>45254</v>
          </cell>
          <cell r="Q1431">
            <v>0</v>
          </cell>
          <cell r="R1431">
            <v>15000</v>
          </cell>
          <cell r="S1431">
            <v>0</v>
          </cell>
          <cell r="T1431">
            <v>0</v>
          </cell>
          <cell r="U1431">
            <v>15000</v>
          </cell>
          <cell r="W1431">
            <v>0</v>
          </cell>
          <cell r="X1431">
            <v>35250</v>
          </cell>
          <cell r="Y1431">
            <v>0</v>
          </cell>
          <cell r="Z1431">
            <v>0</v>
          </cell>
          <cell r="AB1431">
            <v>2.35</v>
          </cell>
          <cell r="AE1431">
            <v>0</v>
          </cell>
          <cell r="AF1431">
            <v>0</v>
          </cell>
          <cell r="AG1431">
            <v>0</v>
          </cell>
          <cell r="AI1431">
            <v>2.35</v>
          </cell>
          <cell r="AL1431">
            <v>0</v>
          </cell>
          <cell r="AM1431">
            <v>1</v>
          </cell>
          <cell r="AN1431">
            <v>0</v>
          </cell>
          <cell r="AO1431">
            <v>0</v>
          </cell>
        </row>
        <row r="1432">
          <cell r="D1432" t="str">
            <v>FAE-23-00275</v>
          </cell>
          <cell r="E1432" t="str">
            <v>275</v>
          </cell>
          <cell r="F1432">
            <v>45250</v>
          </cell>
          <cell r="G1432">
            <v>2023</v>
          </cell>
          <cell r="H1432" t="str">
            <v>CE2259</v>
          </cell>
          <cell r="I1432" t="str">
            <v>SAFA FOOD</v>
          </cell>
          <cell r="J1432" t="str">
            <v>CAD</v>
          </cell>
          <cell r="K1432">
            <v>44058.288879999993</v>
          </cell>
          <cell r="L1432">
            <v>2.27555</v>
          </cell>
          <cell r="M1432">
            <v>19361.599999999999</v>
          </cell>
          <cell r="N1432" t="str">
            <v>OUI</v>
          </cell>
          <cell r="O1432" t="str">
            <v>Canada</v>
          </cell>
          <cell r="P1432">
            <v>45259</v>
          </cell>
          <cell r="Q1432">
            <v>0</v>
          </cell>
          <cell r="R1432">
            <v>9741.2800000000007</v>
          </cell>
          <cell r="S1432">
            <v>0</v>
          </cell>
          <cell r="T1432">
            <v>1900</v>
          </cell>
          <cell r="U1432">
            <v>11641.28</v>
          </cell>
          <cell r="W1432">
            <v>0</v>
          </cell>
          <cell r="X1432">
            <v>32620.691270722669</v>
          </cell>
          <cell r="Y1432">
            <v>0</v>
          </cell>
          <cell r="Z1432">
            <v>11437.597609277331</v>
          </cell>
          <cell r="AB1432">
            <v>3.3487068712451205</v>
          </cell>
          <cell r="AD1432">
            <v>6.0197882154091218</v>
          </cell>
          <cell r="AE1432">
            <v>2363.5079999999998</v>
          </cell>
          <cell r="AF1432">
            <v>14849.84</v>
          </cell>
          <cell r="AG1432">
            <v>1.275619175898183</v>
          </cell>
          <cell r="AI1432">
            <v>2.0730876953469375</v>
          </cell>
          <cell r="AK1432">
            <v>4.7441690395109388</v>
          </cell>
          <cell r="AL1432">
            <v>0</v>
          </cell>
          <cell r="AM1432">
            <v>1</v>
          </cell>
          <cell r="AN1432">
            <v>0</v>
          </cell>
          <cell r="AO1432">
            <v>1</v>
          </cell>
        </row>
        <row r="1433">
          <cell r="D1433" t="str">
            <v>FAE-23-00276</v>
          </cell>
          <cell r="E1433" t="str">
            <v>276</v>
          </cell>
          <cell r="F1433">
            <v>45251</v>
          </cell>
          <cell r="G1433">
            <v>2023</v>
          </cell>
          <cell r="H1433" t="str">
            <v>CE2017</v>
          </cell>
          <cell r="I1433" t="str">
            <v>SAHEL INTERNATIONAL TRADE</v>
          </cell>
          <cell r="J1433" t="str">
            <v>TND</v>
          </cell>
          <cell r="K1433">
            <v>39425</v>
          </cell>
          <cell r="L1433">
            <v>1</v>
          </cell>
          <cell r="M1433">
            <v>39425</v>
          </cell>
          <cell r="N1433" t="str">
            <v>OUI</v>
          </cell>
          <cell r="O1433" t="str">
            <v>Togo</v>
          </cell>
          <cell r="P1433">
            <v>45275</v>
          </cell>
          <cell r="Q1433">
            <v>20750</v>
          </cell>
          <cell r="R1433">
            <v>0</v>
          </cell>
          <cell r="S1433">
            <v>0</v>
          </cell>
          <cell r="T1433">
            <v>0</v>
          </cell>
          <cell r="U1433">
            <v>20750</v>
          </cell>
          <cell r="W1433">
            <v>39425</v>
          </cell>
          <cell r="X1433">
            <v>0</v>
          </cell>
          <cell r="Y1433">
            <v>0</v>
          </cell>
          <cell r="Z1433">
            <v>0</v>
          </cell>
          <cell r="AA1433">
            <v>1.9</v>
          </cell>
          <cell r="AE1433">
            <v>0</v>
          </cell>
          <cell r="AF1433">
            <v>0</v>
          </cell>
          <cell r="AG1433">
            <v>0</v>
          </cell>
          <cell r="AH1433">
            <v>1.9</v>
          </cell>
          <cell r="AL1433" t="str">
            <v>50%-50%</v>
          </cell>
          <cell r="AM1433">
            <v>0</v>
          </cell>
          <cell r="AN1433">
            <v>0</v>
          </cell>
          <cell r="AO1433">
            <v>0</v>
          </cell>
        </row>
        <row r="1434">
          <cell r="D1434" t="str">
            <v>FAE-23-00277</v>
          </cell>
          <cell r="E1434" t="str">
            <v>277</v>
          </cell>
          <cell r="F1434">
            <v>45251</v>
          </cell>
          <cell r="G1434">
            <v>2023</v>
          </cell>
          <cell r="H1434" t="str">
            <v>CE2001</v>
          </cell>
          <cell r="I1434" t="str">
            <v>STE DE COMMERCE INTERNATIONAL</v>
          </cell>
          <cell r="J1434" t="str">
            <v>TND</v>
          </cell>
          <cell r="K1434">
            <v>51133.2</v>
          </cell>
          <cell r="L1434">
            <v>1</v>
          </cell>
          <cell r="M1434">
            <v>51133.2</v>
          </cell>
          <cell r="N1434" t="str">
            <v>OUI</v>
          </cell>
          <cell r="O1434" t="str">
            <v>Cap Vert</v>
          </cell>
          <cell r="P1434">
            <v>45254</v>
          </cell>
          <cell r="Q1434">
            <v>9600</v>
          </cell>
          <cell r="R1434">
            <v>18240</v>
          </cell>
          <cell r="S1434">
            <v>0</v>
          </cell>
          <cell r="T1434">
            <v>0</v>
          </cell>
          <cell r="U1434">
            <v>27840</v>
          </cell>
          <cell r="W1434">
            <v>18720</v>
          </cell>
          <cell r="X1434">
            <v>32413.200000000001</v>
          </cell>
          <cell r="Y1434">
            <v>0</v>
          </cell>
          <cell r="Z1434">
            <v>0</v>
          </cell>
          <cell r="AA1434">
            <v>1.95</v>
          </cell>
          <cell r="AB1434">
            <v>1.7770394736842106</v>
          </cell>
          <cell r="AE1434">
            <v>0</v>
          </cell>
          <cell r="AF1434">
            <v>0</v>
          </cell>
          <cell r="AG1434">
            <v>0</v>
          </cell>
          <cell r="AH1434">
            <v>1.95</v>
          </cell>
          <cell r="AI1434">
            <v>1.7770394736842106</v>
          </cell>
          <cell r="AL1434" t="str">
            <v>50%-50%</v>
          </cell>
          <cell r="AM1434" t="str">
            <v>20%-80%</v>
          </cell>
          <cell r="AN1434">
            <v>0</v>
          </cell>
          <cell r="AO1434">
            <v>0</v>
          </cell>
        </row>
        <row r="1435">
          <cell r="D1435" t="str">
            <v>FAE-23-00278</v>
          </cell>
          <cell r="E1435" t="str">
            <v>278</v>
          </cell>
          <cell r="F1435">
            <v>45251</v>
          </cell>
          <cell r="G1435">
            <v>2023</v>
          </cell>
          <cell r="H1435" t="str">
            <v>CE2001</v>
          </cell>
          <cell r="I1435" t="str">
            <v>STE DE COMMERCE INTERNATIONAL</v>
          </cell>
          <cell r="J1435" t="str">
            <v>TND</v>
          </cell>
          <cell r="K1435">
            <v>434343.2</v>
          </cell>
          <cell r="L1435">
            <v>1</v>
          </cell>
          <cell r="M1435">
            <v>434343.2</v>
          </cell>
          <cell r="N1435" t="str">
            <v>OUI</v>
          </cell>
          <cell r="O1435" t="str">
            <v>Sierra Leone</v>
          </cell>
          <cell r="P1435">
            <v>45259</v>
          </cell>
          <cell r="Q1435">
            <v>153240</v>
          </cell>
          <cell r="R1435">
            <v>22200</v>
          </cell>
          <cell r="S1435">
            <v>56000</v>
          </cell>
          <cell r="T1435">
            <v>0</v>
          </cell>
          <cell r="U1435">
            <v>231440</v>
          </cell>
          <cell r="W1435">
            <v>305575.2</v>
          </cell>
          <cell r="X1435">
            <v>40848</v>
          </cell>
          <cell r="Y1435">
            <v>87920</v>
          </cell>
          <cell r="Z1435">
            <v>0</v>
          </cell>
          <cell r="AA1435">
            <v>1.9940955364134691</v>
          </cell>
          <cell r="AB1435">
            <v>1.84</v>
          </cell>
          <cell r="AC1435">
            <v>1.57</v>
          </cell>
          <cell r="AE1435">
            <v>0</v>
          </cell>
          <cell r="AF1435">
            <v>0</v>
          </cell>
          <cell r="AG1435">
            <v>0</v>
          </cell>
          <cell r="AH1435">
            <v>1.9940955364134691</v>
          </cell>
          <cell r="AI1435">
            <v>1.84</v>
          </cell>
          <cell r="AJ1435">
            <v>1.57</v>
          </cell>
          <cell r="AL1435" t="str">
            <v>50%-50%</v>
          </cell>
          <cell r="AM1435" t="str">
            <v>30%-70%</v>
          </cell>
          <cell r="AN1435" t="str">
            <v>10%-90%</v>
          </cell>
          <cell r="AO1435">
            <v>0</v>
          </cell>
        </row>
        <row r="1436">
          <cell r="D1436" t="str">
            <v>FAE-23-00279</v>
          </cell>
          <cell r="E1436" t="str">
            <v>279</v>
          </cell>
          <cell r="F1436">
            <v>45251</v>
          </cell>
          <cell r="G1436">
            <v>2023</v>
          </cell>
          <cell r="H1436" t="str">
            <v>CE2283</v>
          </cell>
          <cell r="I1436" t="str">
            <v>FONTANA SAS</v>
          </cell>
          <cell r="J1436" t="str">
            <v>EUR</v>
          </cell>
          <cell r="K1436">
            <v>50371.301749999999</v>
          </cell>
          <cell r="L1436">
            <v>3.3982999999999999</v>
          </cell>
          <cell r="M1436">
            <v>14822.5</v>
          </cell>
          <cell r="N1436" t="str">
            <v>OUI</v>
          </cell>
          <cell r="O1436" t="str">
            <v>Togo</v>
          </cell>
          <cell r="P1436">
            <v>45258</v>
          </cell>
          <cell r="Q1436">
            <v>22000</v>
          </cell>
          <cell r="R1436">
            <v>0</v>
          </cell>
          <cell r="S1436">
            <v>0</v>
          </cell>
          <cell r="T1436">
            <v>0</v>
          </cell>
          <cell r="U1436">
            <v>22000</v>
          </cell>
          <cell r="W1436">
            <v>50371.301750000006</v>
          </cell>
          <cell r="X1436">
            <v>0</v>
          </cell>
          <cell r="Y1436">
            <v>0</v>
          </cell>
          <cell r="Z1436">
            <v>0</v>
          </cell>
          <cell r="AA1436">
            <v>2.2896046250000004</v>
          </cell>
          <cell r="AE1436">
            <v>900.6</v>
          </cell>
          <cell r="AF1436">
            <v>4331.8</v>
          </cell>
          <cell r="AG1436">
            <v>0.19690000000000002</v>
          </cell>
          <cell r="AH1436">
            <v>2.0927046250000005</v>
          </cell>
          <cell r="AL1436" t="str">
            <v>50%-50%</v>
          </cell>
          <cell r="AM1436">
            <v>0</v>
          </cell>
          <cell r="AN1436">
            <v>0</v>
          </cell>
          <cell r="AO1436">
            <v>0</v>
          </cell>
        </row>
        <row r="1437">
          <cell r="D1437" t="str">
            <v>FAE-23-00280</v>
          </cell>
          <cell r="E1437" t="str">
            <v>280</v>
          </cell>
          <cell r="F1437">
            <v>45251</v>
          </cell>
          <cell r="G1437">
            <v>2023</v>
          </cell>
          <cell r="H1437" t="str">
            <v>CE2266</v>
          </cell>
          <cell r="I1437" t="str">
            <v>AL SAHL MOUTAQADEM</v>
          </cell>
          <cell r="J1437" t="str">
            <v>USD</v>
          </cell>
          <cell r="K1437">
            <v>59329.574999999997</v>
          </cell>
          <cell r="L1437">
            <v>3.1021999999999998</v>
          </cell>
          <cell r="M1437">
            <v>19125</v>
          </cell>
          <cell r="N1437" t="str">
            <v>OUI</v>
          </cell>
          <cell r="O1437" t="str">
            <v>Libye</v>
          </cell>
          <cell r="P1437">
            <v>45252</v>
          </cell>
          <cell r="Q1437">
            <v>0</v>
          </cell>
          <cell r="R1437">
            <v>0</v>
          </cell>
          <cell r="S1437">
            <v>0</v>
          </cell>
          <cell r="T1437">
            <v>11250</v>
          </cell>
          <cell r="U1437">
            <v>11250</v>
          </cell>
          <cell r="W1437">
            <v>0</v>
          </cell>
          <cell r="X1437">
            <v>0</v>
          </cell>
          <cell r="Y1437">
            <v>0</v>
          </cell>
          <cell r="Z1437">
            <v>59329.574999999997</v>
          </cell>
          <cell r="AD1437">
            <v>5.2737400000000001</v>
          </cell>
          <cell r="AE1437">
            <v>0</v>
          </cell>
          <cell r="AF1437">
            <v>0</v>
          </cell>
          <cell r="AG1437">
            <v>0</v>
          </cell>
          <cell r="AK1437">
            <v>5.2737400000000001</v>
          </cell>
          <cell r="AL1437">
            <v>0</v>
          </cell>
          <cell r="AM1437">
            <v>0</v>
          </cell>
          <cell r="AN1437">
            <v>0</v>
          </cell>
          <cell r="AO1437">
            <v>1</v>
          </cell>
        </row>
        <row r="1438">
          <cell r="D1438" t="str">
            <v>FAE-23-00281</v>
          </cell>
          <cell r="E1438" t="str">
            <v>281</v>
          </cell>
          <cell r="F1438">
            <v>45251</v>
          </cell>
          <cell r="G1438">
            <v>2023</v>
          </cell>
          <cell r="H1438" t="str">
            <v>CE2137</v>
          </cell>
          <cell r="I1438" t="str">
            <v>TUNISIAN AFRICAN BUSINESS</v>
          </cell>
          <cell r="J1438" t="str">
            <v>TND</v>
          </cell>
          <cell r="K1438">
            <v>86695.44</v>
          </cell>
          <cell r="L1438">
            <v>1</v>
          </cell>
          <cell r="M1438">
            <v>86695.44</v>
          </cell>
          <cell r="N1438" t="str">
            <v>OUI</v>
          </cell>
          <cell r="O1438" t="str">
            <v>Sierra Leone</v>
          </cell>
          <cell r="P1438">
            <v>45257</v>
          </cell>
          <cell r="Q1438">
            <v>22008</v>
          </cell>
          <cell r="R1438">
            <v>24468</v>
          </cell>
          <cell r="S1438">
            <v>1200</v>
          </cell>
          <cell r="T1438">
            <v>0</v>
          </cell>
          <cell r="U1438">
            <v>47676</v>
          </cell>
          <cell r="W1438">
            <v>42475.44</v>
          </cell>
          <cell r="X1438">
            <v>42180</v>
          </cell>
          <cell r="Y1438">
            <v>2040</v>
          </cell>
          <cell r="Z1438">
            <v>0</v>
          </cell>
          <cell r="AA1438">
            <v>1.9300000000000002</v>
          </cell>
          <cell r="AB1438">
            <v>1.7238842569887201</v>
          </cell>
          <cell r="AC1438">
            <v>1.7</v>
          </cell>
          <cell r="AE1438">
            <v>0</v>
          </cell>
          <cell r="AF1438">
            <v>0</v>
          </cell>
          <cell r="AG1438">
            <v>0</v>
          </cell>
          <cell r="AH1438">
            <v>1.9300000000000002</v>
          </cell>
          <cell r="AI1438">
            <v>1.7238842569887201</v>
          </cell>
          <cell r="AJ1438">
            <v>1.7</v>
          </cell>
          <cell r="AL1438" t="str">
            <v>50%-50%</v>
          </cell>
          <cell r="AM1438" t="str">
            <v>30%-70%</v>
          </cell>
          <cell r="AN1438" t="str">
            <v>10%-90%</v>
          </cell>
          <cell r="AO1438">
            <v>0</v>
          </cell>
        </row>
        <row r="1439">
          <cell r="D1439" t="str">
            <v>FAE-23-00282</v>
          </cell>
          <cell r="E1439" t="str">
            <v>282</v>
          </cell>
          <cell r="F1439">
            <v>45251</v>
          </cell>
          <cell r="G1439">
            <v>2023</v>
          </cell>
          <cell r="H1439" t="str">
            <v>CE2178</v>
          </cell>
          <cell r="I1439" t="str">
            <v>ARCADIA</v>
          </cell>
          <cell r="J1439" t="str">
            <v>TND</v>
          </cell>
          <cell r="K1439">
            <v>126075</v>
          </cell>
          <cell r="L1439">
            <v>1</v>
          </cell>
          <cell r="M1439">
            <v>126075</v>
          </cell>
          <cell r="N1439" t="str">
            <v>OUI</v>
          </cell>
          <cell r="O1439" t="str">
            <v>Belarus</v>
          </cell>
          <cell r="P1439">
            <v>45259</v>
          </cell>
          <cell r="Q1439">
            <v>0</v>
          </cell>
          <cell r="R1439">
            <v>61500</v>
          </cell>
          <cell r="S1439">
            <v>0</v>
          </cell>
          <cell r="T1439">
            <v>0</v>
          </cell>
          <cell r="U1439">
            <v>61500</v>
          </cell>
          <cell r="W1439">
            <v>0</v>
          </cell>
          <cell r="X1439">
            <v>126075</v>
          </cell>
          <cell r="Y1439">
            <v>0</v>
          </cell>
          <cell r="Z1439">
            <v>0</v>
          </cell>
          <cell r="AB1439">
            <v>2.0499999999999998</v>
          </cell>
          <cell r="AE1439">
            <v>0</v>
          </cell>
          <cell r="AF1439">
            <v>0</v>
          </cell>
          <cell r="AG1439">
            <v>0</v>
          </cell>
          <cell r="AI1439">
            <v>2.0499999999999998</v>
          </cell>
          <cell r="AL1439">
            <v>0</v>
          </cell>
          <cell r="AM1439">
            <v>1</v>
          </cell>
          <cell r="AN1439">
            <v>0</v>
          </cell>
          <cell r="AO1439">
            <v>0</v>
          </cell>
        </row>
        <row r="1440">
          <cell r="D1440" t="str">
            <v>FAE-23-00283</v>
          </cell>
          <cell r="E1440" t="str">
            <v>283</v>
          </cell>
          <cell r="F1440">
            <v>45251</v>
          </cell>
          <cell r="G1440">
            <v>2023</v>
          </cell>
          <cell r="H1440" t="str">
            <v>CE2178</v>
          </cell>
          <cell r="I1440" t="str">
            <v>ARCADIA</v>
          </cell>
          <cell r="J1440" t="str">
            <v>TND</v>
          </cell>
          <cell r="K1440">
            <v>170150</v>
          </cell>
          <cell r="L1440">
            <v>1</v>
          </cell>
          <cell r="M1440">
            <v>170150</v>
          </cell>
          <cell r="N1440" t="str">
            <v>OUI</v>
          </cell>
          <cell r="O1440" t="str">
            <v>Belarus</v>
          </cell>
          <cell r="P1440">
            <v>45260</v>
          </cell>
          <cell r="Q1440">
            <v>83000</v>
          </cell>
          <cell r="R1440">
            <v>0</v>
          </cell>
          <cell r="S1440">
            <v>0</v>
          </cell>
          <cell r="T1440">
            <v>0</v>
          </cell>
          <cell r="U1440">
            <v>83000</v>
          </cell>
          <cell r="W1440">
            <v>170150</v>
          </cell>
          <cell r="X1440">
            <v>0</v>
          </cell>
          <cell r="Y1440">
            <v>0</v>
          </cell>
          <cell r="Z1440">
            <v>0</v>
          </cell>
          <cell r="AA1440">
            <v>2.0499999999999998</v>
          </cell>
          <cell r="AE1440">
            <v>0</v>
          </cell>
          <cell r="AF1440">
            <v>0</v>
          </cell>
          <cell r="AG1440">
            <v>0</v>
          </cell>
          <cell r="AH1440">
            <v>2.0499999999999998</v>
          </cell>
          <cell r="AL1440">
            <v>1</v>
          </cell>
          <cell r="AM1440">
            <v>0</v>
          </cell>
          <cell r="AN1440">
            <v>0</v>
          </cell>
          <cell r="AO1440">
            <v>0</v>
          </cell>
        </row>
        <row r="1441">
          <cell r="D1441" t="str">
            <v>FAE-23-00284</v>
          </cell>
          <cell r="E1441" t="str">
            <v>284</v>
          </cell>
          <cell r="F1441">
            <v>45257</v>
          </cell>
          <cell r="G1441">
            <v>2023</v>
          </cell>
          <cell r="H1441" t="str">
            <v>CE2149</v>
          </cell>
          <cell r="I1441" t="str">
            <v>DAVIS TRADING CO LTD</v>
          </cell>
          <cell r="J1441" t="str">
            <v>USD</v>
          </cell>
          <cell r="K1441">
            <v>95943.209151999996</v>
          </cell>
          <cell r="L1441">
            <v>3.1282999999999999</v>
          </cell>
          <cell r="M1441">
            <v>30669.439999999999</v>
          </cell>
          <cell r="N1441" t="str">
            <v>OUI</v>
          </cell>
          <cell r="O1441" t="str">
            <v>New Zealand</v>
          </cell>
          <cell r="P1441">
            <v>45273</v>
          </cell>
          <cell r="Q1441">
            <v>990</v>
          </cell>
          <cell r="R1441">
            <v>20160</v>
          </cell>
          <cell r="S1441">
            <v>0</v>
          </cell>
          <cell r="T1441">
            <v>0</v>
          </cell>
          <cell r="U1441">
            <v>21150</v>
          </cell>
          <cell r="W1441">
            <v>3521.7775740000002</v>
          </cell>
          <cell r="X1441">
            <v>92421.431578000003</v>
          </cell>
          <cell r="Y1441">
            <v>0</v>
          </cell>
          <cell r="Z1441">
            <v>0</v>
          </cell>
          <cell r="AA1441">
            <v>3.5573510848484848</v>
          </cell>
          <cell r="AB1441">
            <v>4.5843964076388888</v>
          </cell>
          <cell r="AE1441">
            <v>0</v>
          </cell>
          <cell r="AF1441">
            <v>2296.69</v>
          </cell>
          <cell r="AG1441">
            <v>0.10859054373522459</v>
          </cell>
          <cell r="AH1441">
            <v>3.44876054111326</v>
          </cell>
          <cell r="AI1441">
            <v>4.4758058639036644</v>
          </cell>
          <cell r="AL1441">
            <v>1</v>
          </cell>
          <cell r="AM1441">
            <v>1</v>
          </cell>
          <cell r="AN1441">
            <v>0</v>
          </cell>
          <cell r="AO1441">
            <v>0</v>
          </cell>
        </row>
        <row r="1442">
          <cell r="D1442" t="str">
            <v>FAE-23-00285</v>
          </cell>
          <cell r="E1442" t="str">
            <v>285</v>
          </cell>
          <cell r="F1442">
            <v>45257</v>
          </cell>
          <cell r="G1442">
            <v>2023</v>
          </cell>
          <cell r="H1442" t="str">
            <v>CE2275</v>
          </cell>
          <cell r="I1442" t="str">
            <v>SODIC</v>
          </cell>
          <cell r="J1442" t="str">
            <v>EUR</v>
          </cell>
          <cell r="K1442">
            <v>89108.421501000004</v>
          </cell>
          <cell r="L1442">
            <v>3.3982999999999999</v>
          </cell>
          <cell r="M1442">
            <v>26221.47</v>
          </cell>
          <cell r="N1442" t="str">
            <v>OUI</v>
          </cell>
          <cell r="O1442" t="str">
            <v>France</v>
          </cell>
          <cell r="P1442">
            <v>45259</v>
          </cell>
          <cell r="Q1442">
            <v>0</v>
          </cell>
          <cell r="R1442">
            <v>17880</v>
          </cell>
          <cell r="S1442">
            <v>7200</v>
          </cell>
          <cell r="T1442">
            <v>0</v>
          </cell>
          <cell r="U1442">
            <v>25080</v>
          </cell>
          <cell r="W1442">
            <v>0</v>
          </cell>
          <cell r="X1442">
            <v>52436.352532011464</v>
          </cell>
          <cell r="Y1442">
            <v>25338.609333588513</v>
          </cell>
          <cell r="Z1442">
            <v>11333.466431999997</v>
          </cell>
          <cell r="AB1442">
            <v>2.9326819089491871</v>
          </cell>
          <cell r="AC1442">
            <v>3.5192512963317379</v>
          </cell>
          <cell r="AE1442">
            <v>1457.1719999999998</v>
          </cell>
          <cell r="AF1442">
            <v>29418.799999999999</v>
          </cell>
          <cell r="AG1442">
            <v>1.1729984051036682</v>
          </cell>
          <cell r="AI1442">
            <v>1.759683503845519</v>
          </cell>
          <cell r="AJ1442">
            <v>2.3462528912280698</v>
          </cell>
          <cell r="AL1442">
            <v>0</v>
          </cell>
          <cell r="AM1442">
            <v>1</v>
          </cell>
          <cell r="AN1442">
            <v>1</v>
          </cell>
          <cell r="AO1442">
            <v>0</v>
          </cell>
        </row>
        <row r="1443">
          <cell r="D1443" t="str">
            <v>FAE-23-00286</v>
          </cell>
          <cell r="E1443" t="str">
            <v>286</v>
          </cell>
          <cell r="F1443">
            <v>45258</v>
          </cell>
          <cell r="G1443">
            <v>2023</v>
          </cell>
          <cell r="H1443" t="str">
            <v>CE2137</v>
          </cell>
          <cell r="I1443" t="str">
            <v>TUNISIAN AFRICAN BUSINESS</v>
          </cell>
          <cell r="J1443" t="str">
            <v>TND</v>
          </cell>
          <cell r="K1443">
            <v>820729.8</v>
          </cell>
          <cell r="L1443">
            <v>1</v>
          </cell>
          <cell r="M1443">
            <v>820729.8</v>
          </cell>
          <cell r="N1443" t="str">
            <v>OUI</v>
          </cell>
          <cell r="O1443" t="str">
            <v>Gabon</v>
          </cell>
          <cell r="P1443">
            <v>45268</v>
          </cell>
          <cell r="Q1443">
            <v>0</v>
          </cell>
          <cell r="R1443">
            <v>54060</v>
          </cell>
          <cell r="S1443">
            <v>400000</v>
          </cell>
          <cell r="T1443">
            <v>3000</v>
          </cell>
          <cell r="U1443">
            <v>457060</v>
          </cell>
          <cell r="W1443">
            <v>0</v>
          </cell>
          <cell r="X1443">
            <v>76969.8</v>
          </cell>
          <cell r="Y1443">
            <v>694960</v>
          </cell>
          <cell r="Z1443">
            <v>48800</v>
          </cell>
          <cell r="AB1443">
            <v>1.4237846836847947</v>
          </cell>
          <cell r="AC1443">
            <v>1.7374000000000001</v>
          </cell>
          <cell r="AD1443">
            <v>16.266666666666666</v>
          </cell>
          <cell r="AE1443">
            <v>0</v>
          </cell>
          <cell r="AF1443">
            <v>0</v>
          </cell>
          <cell r="AG1443">
            <v>0</v>
          </cell>
          <cell r="AI1443">
            <v>1.4237846836847947</v>
          </cell>
          <cell r="AJ1443">
            <v>1.7374000000000001</v>
          </cell>
          <cell r="AK1443">
            <v>16.266666666666666</v>
          </cell>
          <cell r="AL1443">
            <v>0</v>
          </cell>
          <cell r="AM1443" t="str">
            <v>20%-80%</v>
          </cell>
          <cell r="AN1443" t="str">
            <v>10%-90%</v>
          </cell>
          <cell r="AO1443">
            <v>1</v>
          </cell>
        </row>
        <row r="1444">
          <cell r="D1444" t="str">
            <v>FAE-23-00287</v>
          </cell>
          <cell r="E1444" t="str">
            <v>287</v>
          </cell>
          <cell r="F1444">
            <v>45264</v>
          </cell>
          <cell r="G1444">
            <v>2023</v>
          </cell>
          <cell r="H1444" t="str">
            <v>CE2235</v>
          </cell>
          <cell r="I1444" t="str">
            <v>GREEN WORLD FOOD EXPRESS</v>
          </cell>
          <cell r="J1444" t="str">
            <v>USD</v>
          </cell>
          <cell r="K1444">
            <v>79333.071765999994</v>
          </cell>
          <cell r="L1444">
            <v>3.1288999999999998</v>
          </cell>
          <cell r="M1444">
            <v>25354.94</v>
          </cell>
          <cell r="N1444" t="str">
            <v>OUI</v>
          </cell>
          <cell r="O1444" t="str">
            <v>Canada</v>
          </cell>
          <cell r="P1444">
            <v>45272</v>
          </cell>
          <cell r="Q1444">
            <v>0</v>
          </cell>
          <cell r="R1444">
            <v>23971.200000000001</v>
          </cell>
          <cell r="S1444">
            <v>0</v>
          </cell>
          <cell r="T1444">
            <v>0</v>
          </cell>
          <cell r="U1444">
            <v>23971.200000000001</v>
          </cell>
          <cell r="W1444">
            <v>0</v>
          </cell>
          <cell r="X1444">
            <v>79332.946609999999</v>
          </cell>
          <cell r="Y1444">
            <v>0</v>
          </cell>
          <cell r="Z1444">
            <v>0</v>
          </cell>
          <cell r="AB1444">
            <v>3.3095108551094645</v>
          </cell>
          <cell r="AE1444">
            <v>2585.52</v>
          </cell>
          <cell r="AF1444">
            <v>16084.75</v>
          </cell>
          <cell r="AG1444">
            <v>0.67100312041116006</v>
          </cell>
          <cell r="AI1444">
            <v>2.6385077346983046</v>
          </cell>
          <cell r="AL1444">
            <v>0</v>
          </cell>
          <cell r="AM1444">
            <v>1</v>
          </cell>
          <cell r="AN1444">
            <v>0</v>
          </cell>
          <cell r="AO1444">
            <v>0</v>
          </cell>
        </row>
        <row r="1445">
          <cell r="D1445" t="str">
            <v>FAE-23-00288</v>
          </cell>
          <cell r="E1445" t="str">
            <v>288</v>
          </cell>
          <cell r="F1445">
            <v>45264</v>
          </cell>
          <cell r="G1445">
            <v>2023</v>
          </cell>
          <cell r="H1445" t="str">
            <v>CE2269</v>
          </cell>
          <cell r="I1445" t="str">
            <v>DEBENHAM</v>
          </cell>
          <cell r="J1445" t="str">
            <v>USD</v>
          </cell>
          <cell r="K1445">
            <v>61225.036355999997</v>
          </cell>
          <cell r="L1445">
            <v>3.12785</v>
          </cell>
          <cell r="M1445">
            <v>19574.16</v>
          </cell>
          <cell r="N1445" t="str">
            <v>OUI</v>
          </cell>
          <cell r="O1445" t="str">
            <v>Kenya</v>
          </cell>
          <cell r="P1445">
            <v>45272</v>
          </cell>
          <cell r="Q1445">
            <v>0</v>
          </cell>
          <cell r="R1445">
            <v>15552</v>
          </cell>
          <cell r="S1445">
            <v>0</v>
          </cell>
          <cell r="T1445">
            <v>4000</v>
          </cell>
          <cell r="U1445">
            <v>19552</v>
          </cell>
          <cell r="W1445">
            <v>0</v>
          </cell>
          <cell r="X1445">
            <v>37727.613548307701</v>
          </cell>
          <cell r="Y1445">
            <v>0</v>
          </cell>
          <cell r="Z1445">
            <v>23497.422807692306</v>
          </cell>
          <cell r="AB1445">
            <v>2.4259010769230773</v>
          </cell>
          <cell r="AD1445">
            <v>5.8743557019230765</v>
          </cell>
          <cell r="AE1445">
            <v>1300.4550000000002</v>
          </cell>
          <cell r="AF1445">
            <v>5906.85</v>
          </cell>
          <cell r="AG1445">
            <v>0.30210975859247136</v>
          </cell>
          <cell r="AI1445">
            <v>2.1237913183306061</v>
          </cell>
          <cell r="AK1445">
            <v>5.5722459433306053</v>
          </cell>
          <cell r="AL1445">
            <v>0</v>
          </cell>
          <cell r="AM1445" t="str">
            <v>30%-70%</v>
          </cell>
          <cell r="AN1445">
            <v>0</v>
          </cell>
          <cell r="AO1445">
            <v>1</v>
          </cell>
        </row>
        <row r="1446">
          <cell r="D1446" t="str">
            <v>FAE-23-00289</v>
          </cell>
          <cell r="E1446" t="str">
            <v>289</v>
          </cell>
          <cell r="F1446">
            <v>45267</v>
          </cell>
          <cell r="G1446">
            <v>2023</v>
          </cell>
          <cell r="H1446" t="str">
            <v>CE2248</v>
          </cell>
          <cell r="I1446" t="str">
            <v>SEYAL TCHAD SA</v>
          </cell>
          <cell r="J1446" t="str">
            <v>EUR</v>
          </cell>
          <cell r="K1446">
            <v>335941.76559999998</v>
          </cell>
          <cell r="L1446">
            <v>3.3712</v>
          </cell>
          <cell r="M1446">
            <v>99650.5</v>
          </cell>
          <cell r="N1446" t="str">
            <v>OUI</v>
          </cell>
          <cell r="O1446" t="str">
            <v>Tchad</v>
          </cell>
          <cell r="P1446">
            <v>45272</v>
          </cell>
          <cell r="Q1446">
            <v>0</v>
          </cell>
          <cell r="R1446">
            <v>110400</v>
          </cell>
          <cell r="S1446">
            <v>83520</v>
          </cell>
          <cell r="T1446">
            <v>0</v>
          </cell>
          <cell r="U1446">
            <v>193920</v>
          </cell>
          <cell r="W1446">
            <v>0</v>
          </cell>
          <cell r="X1446">
            <v>195160.44011519995</v>
          </cell>
          <cell r="Y1446">
            <v>140781.31200000001</v>
          </cell>
          <cell r="Z1446">
            <v>0</v>
          </cell>
          <cell r="AB1446">
            <v>1.7677576097391299</v>
          </cell>
          <cell r="AC1446">
            <v>1.6856</v>
          </cell>
          <cell r="AE1446">
            <v>9771.0524999999998</v>
          </cell>
          <cell r="AF1446">
            <v>45614.487999999998</v>
          </cell>
          <cell r="AG1446">
            <v>0.23522322607260726</v>
          </cell>
          <cell r="AI1446">
            <v>1.5325343836665226</v>
          </cell>
          <cell r="AJ1446">
            <v>1.4503767739273927</v>
          </cell>
          <cell r="AL1446">
            <v>0</v>
          </cell>
          <cell r="AM1446" t="str">
            <v>20%-80%</v>
          </cell>
          <cell r="AN1446" t="str">
            <v>10%-90%</v>
          </cell>
          <cell r="AO1446">
            <v>0</v>
          </cell>
        </row>
        <row r="1447">
          <cell r="D1447" t="str">
            <v>FAE-23-00290</v>
          </cell>
          <cell r="E1447" t="str">
            <v>290</v>
          </cell>
          <cell r="F1447">
            <v>45267</v>
          </cell>
          <cell r="G1447">
            <v>2023</v>
          </cell>
          <cell r="H1447" t="str">
            <v>CE2228</v>
          </cell>
          <cell r="I1447" t="str">
            <v>GOLDEN PEARL</v>
          </cell>
          <cell r="J1447" t="str">
            <v>TND</v>
          </cell>
          <cell r="K1447">
            <v>75045.600000000006</v>
          </cell>
          <cell r="L1447">
            <v>1</v>
          </cell>
          <cell r="M1447">
            <v>75045.600000000006</v>
          </cell>
          <cell r="N1447" t="str">
            <v>OUI</v>
          </cell>
          <cell r="O1447" t="str">
            <v>Qatar</v>
          </cell>
          <cell r="P1447">
            <v>45275</v>
          </cell>
          <cell r="Q1447">
            <v>0</v>
          </cell>
          <cell r="R1447">
            <v>23640</v>
          </cell>
          <cell r="S1447">
            <v>3552</v>
          </cell>
          <cell r="T1447">
            <v>0</v>
          </cell>
          <cell r="U1447">
            <v>27192</v>
          </cell>
          <cell r="W1447">
            <v>0</v>
          </cell>
          <cell r="X1447">
            <v>65988</v>
          </cell>
          <cell r="Y1447">
            <v>9057.6</v>
          </cell>
          <cell r="Z1447">
            <v>0</v>
          </cell>
          <cell r="AB1447">
            <v>2.7913705583756343</v>
          </cell>
          <cell r="AC1447">
            <v>2.5500000000000003</v>
          </cell>
          <cell r="AE1447">
            <v>0</v>
          </cell>
          <cell r="AF1447">
            <v>0</v>
          </cell>
          <cell r="AG1447">
            <v>0</v>
          </cell>
          <cell r="AI1447">
            <v>2.7913705583756343</v>
          </cell>
          <cell r="AJ1447">
            <v>2.5500000000000003</v>
          </cell>
          <cell r="AL1447">
            <v>0</v>
          </cell>
          <cell r="AM1447">
            <v>1</v>
          </cell>
          <cell r="AN1447">
            <v>1</v>
          </cell>
          <cell r="AO1447">
            <v>0</v>
          </cell>
        </row>
        <row r="1448">
          <cell r="D1448" t="str">
            <v>FAE-23-00291</v>
          </cell>
          <cell r="E1448" t="str">
            <v>291</v>
          </cell>
          <cell r="F1448">
            <v>45267</v>
          </cell>
          <cell r="G1448">
            <v>2023</v>
          </cell>
          <cell r="H1448" t="str">
            <v>CE2228</v>
          </cell>
          <cell r="I1448" t="str">
            <v>GOLDEN PEARL</v>
          </cell>
          <cell r="J1448" t="str">
            <v>TND</v>
          </cell>
          <cell r="K1448">
            <v>60240</v>
          </cell>
          <cell r="L1448">
            <v>1</v>
          </cell>
          <cell r="M1448">
            <v>60240</v>
          </cell>
          <cell r="N1448" t="str">
            <v>OUI</v>
          </cell>
          <cell r="O1448" t="str">
            <v>Qatar</v>
          </cell>
          <cell r="P1448">
            <v>45288</v>
          </cell>
          <cell r="Q1448">
            <v>24000</v>
          </cell>
          <cell r="R1448">
            <v>0</v>
          </cell>
          <cell r="S1448">
            <v>0</v>
          </cell>
          <cell r="T1448">
            <v>0</v>
          </cell>
          <cell r="U1448">
            <v>24000</v>
          </cell>
          <cell r="W1448">
            <v>60240</v>
          </cell>
          <cell r="X1448">
            <v>0</v>
          </cell>
          <cell r="Y1448">
            <v>0</v>
          </cell>
          <cell r="Z1448">
            <v>0</v>
          </cell>
          <cell r="AA1448">
            <v>2.5099999999999998</v>
          </cell>
          <cell r="AE1448">
            <v>0</v>
          </cell>
          <cell r="AF1448">
            <v>0</v>
          </cell>
          <cell r="AG1448">
            <v>0</v>
          </cell>
          <cell r="AH1448">
            <v>2.5099999999999998</v>
          </cell>
          <cell r="AL1448">
            <v>1</v>
          </cell>
          <cell r="AM1448">
            <v>0</v>
          </cell>
          <cell r="AN1448">
            <v>0</v>
          </cell>
          <cell r="AO1448">
            <v>0</v>
          </cell>
        </row>
        <row r="1449">
          <cell r="D1449" t="str">
            <v>FAE-23-00292</v>
          </cell>
          <cell r="E1449" t="str">
            <v>292</v>
          </cell>
          <cell r="F1449">
            <v>45267</v>
          </cell>
          <cell r="G1449">
            <v>2023</v>
          </cell>
          <cell r="H1449" t="str">
            <v>CE2222</v>
          </cell>
          <cell r="I1449" t="str">
            <v>ABOURA FOODS</v>
          </cell>
          <cell r="J1449" t="str">
            <v>USD</v>
          </cell>
          <cell r="K1449">
            <v>60880.552430000003</v>
          </cell>
          <cell r="L1449">
            <v>3.0857000000000001</v>
          </cell>
          <cell r="M1449">
            <v>19729.900000000001</v>
          </cell>
          <cell r="N1449" t="str">
            <v>OUI</v>
          </cell>
          <cell r="O1449" t="str">
            <v>Jordanie</v>
          </cell>
          <cell r="P1449">
            <v>45278</v>
          </cell>
          <cell r="Q1449">
            <v>7200</v>
          </cell>
          <cell r="R1449">
            <v>3360</v>
          </cell>
          <cell r="S1449">
            <v>4200</v>
          </cell>
          <cell r="T1449">
            <v>2750</v>
          </cell>
          <cell r="U1449">
            <v>17510</v>
          </cell>
          <cell r="W1449">
            <v>20556.471690462593</v>
          </cell>
          <cell r="X1449">
            <v>6453.0118022158767</v>
          </cell>
          <cell r="Y1449">
            <v>11991.275152769846</v>
          </cell>
          <cell r="Z1449">
            <v>21879.793784551683</v>
          </cell>
          <cell r="AA1449">
            <v>2.855065512564249</v>
          </cell>
          <cell r="AB1449">
            <v>1.9205392268499633</v>
          </cell>
          <cell r="AC1449">
            <v>2.855065512564249</v>
          </cell>
          <cell r="AD1449">
            <v>7.9562886489278846</v>
          </cell>
          <cell r="AE1449">
            <v>911.80799999999999</v>
          </cell>
          <cell r="AF1449">
            <v>6923.53</v>
          </cell>
          <cell r="AG1449">
            <v>0.39540434037692745</v>
          </cell>
          <cell r="AH1449">
            <v>2.4596611721873214</v>
          </cell>
          <cell r="AI1449">
            <v>1.5251348864730359</v>
          </cell>
          <cell r="AJ1449">
            <v>2.4596611721873214</v>
          </cell>
          <cell r="AK1449">
            <v>7.5608843085509569</v>
          </cell>
          <cell r="AL1449">
            <v>1</v>
          </cell>
          <cell r="AM1449">
            <v>1</v>
          </cell>
          <cell r="AN1449">
            <v>1</v>
          </cell>
          <cell r="AO1449">
            <v>1</v>
          </cell>
        </row>
        <row r="1450">
          <cell r="D1450" t="str">
            <v>FAE-23-00293</v>
          </cell>
          <cell r="E1450" t="str">
            <v>293</v>
          </cell>
          <cell r="F1450">
            <v>45267</v>
          </cell>
          <cell r="G1450">
            <v>2023</v>
          </cell>
          <cell r="H1450" t="str">
            <v>CE2222</v>
          </cell>
          <cell r="I1450" t="str">
            <v>ABOURA FOODS</v>
          </cell>
          <cell r="J1450" t="str">
            <v>USD</v>
          </cell>
          <cell r="K1450">
            <v>76845.018800000005</v>
          </cell>
          <cell r="L1450">
            <v>3.12785</v>
          </cell>
          <cell r="M1450">
            <v>24568</v>
          </cell>
          <cell r="N1450" t="str">
            <v>OUI</v>
          </cell>
          <cell r="O1450" t="str">
            <v>Jordanie</v>
          </cell>
          <cell r="P1450">
            <v>45272</v>
          </cell>
          <cell r="Q1450">
            <v>0</v>
          </cell>
          <cell r="R1450">
            <v>19200</v>
          </cell>
          <cell r="S1450">
            <v>6720</v>
          </cell>
          <cell r="T1450">
            <v>0</v>
          </cell>
          <cell r="U1450">
            <v>25920</v>
          </cell>
          <cell r="W1450">
            <v>0</v>
          </cell>
          <cell r="X1450">
            <v>57155.782281481479</v>
          </cell>
          <cell r="Y1450">
            <v>19689.236518518519</v>
          </cell>
          <cell r="Z1450">
            <v>0</v>
          </cell>
          <cell r="AB1450">
            <v>2.976863660493827</v>
          </cell>
          <cell r="AC1450">
            <v>2.929945910493827</v>
          </cell>
          <cell r="AE1450">
            <v>921.88800000000003</v>
          </cell>
          <cell r="AF1450">
            <v>6838.4</v>
          </cell>
          <cell r="AG1450">
            <v>0.26382716049382715</v>
          </cell>
          <cell r="AI1450">
            <v>2.7130364999999999</v>
          </cell>
          <cell r="AJ1450">
            <v>2.6661187499999999</v>
          </cell>
          <cell r="AL1450">
            <v>0</v>
          </cell>
          <cell r="AM1450">
            <v>1</v>
          </cell>
          <cell r="AN1450">
            <v>1</v>
          </cell>
          <cell r="AO1450">
            <v>0</v>
          </cell>
        </row>
        <row r="1451">
          <cell r="D1451" t="str">
            <v>FAE-23-00294</v>
          </cell>
          <cell r="E1451" t="str">
            <v>294</v>
          </cell>
          <cell r="F1451">
            <v>45269</v>
          </cell>
          <cell r="G1451">
            <v>2023</v>
          </cell>
          <cell r="H1451" t="str">
            <v>CE2282</v>
          </cell>
          <cell r="I1451" t="str">
            <v>HK ENTREPRISE</v>
          </cell>
          <cell r="J1451" t="str">
            <v>USD</v>
          </cell>
          <cell r="K1451">
            <v>47116.9</v>
          </cell>
          <cell r="L1451">
            <v>3.1</v>
          </cell>
          <cell r="M1451">
            <v>15199</v>
          </cell>
          <cell r="N1451" t="str">
            <v>OUI</v>
          </cell>
          <cell r="O1451" t="str">
            <v>Liberia</v>
          </cell>
          <cell r="P1451">
            <v>45275</v>
          </cell>
          <cell r="Q1451">
            <v>18100</v>
          </cell>
          <cell r="R1451">
            <v>1200</v>
          </cell>
          <cell r="S1451">
            <v>0</v>
          </cell>
          <cell r="T1451">
            <v>0</v>
          </cell>
          <cell r="U1451">
            <v>19300</v>
          </cell>
          <cell r="W1451">
            <v>44536.993264248711</v>
          </cell>
          <cell r="X1451">
            <v>2579.9067357512954</v>
          </cell>
          <cell r="Y1451">
            <v>0</v>
          </cell>
          <cell r="Z1451">
            <v>0</v>
          </cell>
          <cell r="AA1451">
            <v>2.4606073626656748</v>
          </cell>
          <cell r="AB1451">
            <v>2.149922279792746</v>
          </cell>
          <cell r="AE1451">
            <v>1728.54</v>
          </cell>
          <cell r="AF1451">
            <v>7274.97</v>
          </cell>
          <cell r="AG1451">
            <v>0.37694145077720209</v>
          </cell>
          <cell r="AH1451">
            <v>2.0836659118884726</v>
          </cell>
          <cell r="AI1451">
            <v>1.7729808290155438</v>
          </cell>
          <cell r="AL1451" t="str">
            <v>50%-50%</v>
          </cell>
          <cell r="AM1451" t="str">
            <v>30%-70%</v>
          </cell>
          <cell r="AN1451">
            <v>0</v>
          </cell>
          <cell r="AO1451">
            <v>0</v>
          </cell>
        </row>
        <row r="1452">
          <cell r="D1452" t="str">
            <v>FAE-23-00295</v>
          </cell>
          <cell r="E1452" t="str">
            <v>295</v>
          </cell>
          <cell r="F1452">
            <v>45269</v>
          </cell>
          <cell r="G1452">
            <v>2023</v>
          </cell>
          <cell r="H1452" t="str">
            <v>CE2079</v>
          </cell>
          <cell r="I1452" t="str">
            <v>BAH MAMADOU SALIOU</v>
          </cell>
          <cell r="J1452" t="str">
            <v>EUR</v>
          </cell>
          <cell r="K1452">
            <v>98494.996800000008</v>
          </cell>
          <cell r="L1452">
            <v>3.3896000000000002</v>
          </cell>
          <cell r="M1452">
            <v>29058</v>
          </cell>
          <cell r="N1452" t="str">
            <v>OUI</v>
          </cell>
          <cell r="O1452" t="str">
            <v>Guinée</v>
          </cell>
          <cell r="P1452">
            <v>45282</v>
          </cell>
          <cell r="Q1452">
            <v>0</v>
          </cell>
          <cell r="R1452">
            <v>19200</v>
          </cell>
          <cell r="S1452">
            <v>26000</v>
          </cell>
          <cell r="T1452">
            <v>0</v>
          </cell>
          <cell r="U1452">
            <v>45200</v>
          </cell>
          <cell r="W1452">
            <v>0</v>
          </cell>
          <cell r="X1452">
            <v>41089.871065486725</v>
          </cell>
          <cell r="Y1452">
            <v>57405.125734513276</v>
          </cell>
          <cell r="Z1452">
            <v>0</v>
          </cell>
          <cell r="AB1452">
            <v>2.1400974513274336</v>
          </cell>
          <cell r="AC1452">
            <v>2.2078894513274339</v>
          </cell>
          <cell r="AE1452">
            <v>3103.2</v>
          </cell>
          <cell r="AF1452">
            <v>13681.66</v>
          </cell>
          <cell r="AG1452">
            <v>0.30269159292035397</v>
          </cell>
          <cell r="AI1452">
            <v>1.8374058584070796</v>
          </cell>
          <cell r="AJ1452">
            <v>1.9051978584070799</v>
          </cell>
          <cell r="AL1452">
            <v>0</v>
          </cell>
          <cell r="AM1452" t="str">
            <v>30%-70%</v>
          </cell>
          <cell r="AN1452" t="str">
            <v>10%-90%</v>
          </cell>
          <cell r="AO1452">
            <v>0</v>
          </cell>
        </row>
        <row r="1453">
          <cell r="D1453" t="str">
            <v>FAE-23-00296</v>
          </cell>
          <cell r="E1453" t="str">
            <v>296</v>
          </cell>
          <cell r="F1453">
            <v>45269</v>
          </cell>
          <cell r="G1453">
            <v>2023</v>
          </cell>
          <cell r="H1453" t="str">
            <v>CE2261</v>
          </cell>
          <cell r="I1453" t="str">
            <v>MARCOM INTERN</v>
          </cell>
          <cell r="J1453" t="str">
            <v>TND</v>
          </cell>
          <cell r="K1453">
            <v>168480</v>
          </cell>
          <cell r="L1453">
            <v>1</v>
          </cell>
          <cell r="M1453">
            <v>168480</v>
          </cell>
          <cell r="N1453" t="str">
            <v>OUI</v>
          </cell>
          <cell r="O1453" t="str">
            <v>Madagascar</v>
          </cell>
          <cell r="P1453">
            <v>45282</v>
          </cell>
          <cell r="Q1453">
            <v>0</v>
          </cell>
          <cell r="R1453">
            <v>0</v>
          </cell>
          <cell r="S1453">
            <v>104000</v>
          </cell>
          <cell r="T1453">
            <v>0</v>
          </cell>
          <cell r="U1453">
            <v>104000</v>
          </cell>
          <cell r="W1453">
            <v>0</v>
          </cell>
          <cell r="X1453">
            <v>0</v>
          </cell>
          <cell r="Y1453">
            <v>168480</v>
          </cell>
          <cell r="Z1453">
            <v>0</v>
          </cell>
          <cell r="AC1453">
            <v>1.62</v>
          </cell>
          <cell r="AE1453">
            <v>0</v>
          </cell>
          <cell r="AF1453">
            <v>0</v>
          </cell>
          <cell r="AG1453">
            <v>0</v>
          </cell>
          <cell r="AJ1453">
            <v>1.62</v>
          </cell>
          <cell r="AL1453">
            <v>0</v>
          </cell>
          <cell r="AM1453">
            <v>0</v>
          </cell>
          <cell r="AN1453" t="str">
            <v>10%-90%</v>
          </cell>
          <cell r="AO1453">
            <v>0</v>
          </cell>
        </row>
        <row r="1454">
          <cell r="D1454" t="str">
            <v>FAE-23-00297</v>
          </cell>
          <cell r="E1454" t="str">
            <v>297</v>
          </cell>
          <cell r="F1454">
            <v>45269</v>
          </cell>
          <cell r="G1454">
            <v>2023</v>
          </cell>
          <cell r="H1454" t="str">
            <v>CE2208</v>
          </cell>
          <cell r="I1454" t="str">
            <v>STE MIDCOM INTERNATIONAL</v>
          </cell>
          <cell r="J1454" t="str">
            <v>TND</v>
          </cell>
          <cell r="K1454">
            <v>78000</v>
          </cell>
          <cell r="L1454">
            <v>1</v>
          </cell>
          <cell r="M1454">
            <v>78000</v>
          </cell>
          <cell r="N1454" t="str">
            <v>OUI</v>
          </cell>
          <cell r="O1454" t="str">
            <v>Russie</v>
          </cell>
          <cell r="P1454">
            <v>45282</v>
          </cell>
          <cell r="Q1454">
            <v>40000</v>
          </cell>
          <cell r="R1454">
            <v>0</v>
          </cell>
          <cell r="S1454">
            <v>0</v>
          </cell>
          <cell r="T1454">
            <v>0</v>
          </cell>
          <cell r="U1454">
            <v>40000</v>
          </cell>
          <cell r="W1454">
            <v>78000</v>
          </cell>
          <cell r="X1454">
            <v>0</v>
          </cell>
          <cell r="Y1454">
            <v>0</v>
          </cell>
          <cell r="Z1454">
            <v>0</v>
          </cell>
          <cell r="AA1454">
            <v>1.95</v>
          </cell>
          <cell r="AE1454">
            <v>0</v>
          </cell>
          <cell r="AF1454">
            <v>0</v>
          </cell>
          <cell r="AG1454">
            <v>0</v>
          </cell>
          <cell r="AH1454">
            <v>1.95</v>
          </cell>
          <cell r="AL1454" t="str">
            <v>50%-50%</v>
          </cell>
          <cell r="AM1454">
            <v>0</v>
          </cell>
          <cell r="AN1454">
            <v>0</v>
          </cell>
          <cell r="AO1454">
            <v>0</v>
          </cell>
        </row>
        <row r="1455">
          <cell r="D1455" t="str">
            <v>FAE-23-00298</v>
          </cell>
          <cell r="E1455" t="str">
            <v>298</v>
          </cell>
          <cell r="F1455">
            <v>45269</v>
          </cell>
          <cell r="G1455">
            <v>2023</v>
          </cell>
          <cell r="H1455" t="str">
            <v>CE2228</v>
          </cell>
          <cell r="I1455" t="str">
            <v>GOLDEN PEARL</v>
          </cell>
          <cell r="J1455" t="str">
            <v>TND</v>
          </cell>
          <cell r="K1455">
            <v>96969</v>
          </cell>
          <cell r="L1455">
            <v>1</v>
          </cell>
          <cell r="M1455">
            <v>96969</v>
          </cell>
          <cell r="N1455" t="str">
            <v>OUI</v>
          </cell>
          <cell r="O1455" t="str">
            <v>Qatar</v>
          </cell>
          <cell r="P1455">
            <v>45275</v>
          </cell>
          <cell r="Q1455">
            <v>0</v>
          </cell>
          <cell r="R1455">
            <v>34800</v>
          </cell>
          <cell r="S1455">
            <v>13500</v>
          </cell>
          <cell r="T1455">
            <v>0</v>
          </cell>
          <cell r="U1455">
            <v>48300</v>
          </cell>
          <cell r="W1455">
            <v>0</v>
          </cell>
          <cell r="X1455">
            <v>70644</v>
          </cell>
          <cell r="Y1455">
            <v>26325</v>
          </cell>
          <cell r="Z1455">
            <v>0</v>
          </cell>
          <cell r="AB1455">
            <v>2.0299999999999998</v>
          </cell>
          <cell r="AC1455">
            <v>1.95</v>
          </cell>
          <cell r="AE1455">
            <v>0</v>
          </cell>
          <cell r="AF1455">
            <v>0</v>
          </cell>
          <cell r="AG1455">
            <v>0</v>
          </cell>
          <cell r="AI1455">
            <v>2.0299999999999998</v>
          </cell>
          <cell r="AJ1455">
            <v>1.95</v>
          </cell>
          <cell r="AL1455">
            <v>0</v>
          </cell>
          <cell r="AM1455" t="str">
            <v>30%-70%</v>
          </cell>
          <cell r="AN1455" t="str">
            <v>30%-70%</v>
          </cell>
          <cell r="AO1455">
            <v>0</v>
          </cell>
        </row>
        <row r="1456">
          <cell r="D1456" t="str">
            <v>FAE-23-00299</v>
          </cell>
          <cell r="E1456" t="str">
            <v>299</v>
          </cell>
          <cell r="F1456">
            <v>45271</v>
          </cell>
          <cell r="G1456">
            <v>2023</v>
          </cell>
          <cell r="H1456" t="str">
            <v>CE2123</v>
          </cell>
          <cell r="I1456" t="str">
            <v>STE AL MAJMOUA MOTTAHIDA</v>
          </cell>
          <cell r="J1456" t="str">
            <v>USD</v>
          </cell>
          <cell r="K1456">
            <v>899824.21199999994</v>
          </cell>
          <cell r="L1456">
            <v>3.1282999999999999</v>
          </cell>
          <cell r="M1456">
            <v>287640</v>
          </cell>
          <cell r="N1456" t="str">
            <v>OUI</v>
          </cell>
          <cell r="O1456" t="str">
            <v>Libye</v>
          </cell>
          <cell r="P1456">
            <v>45273</v>
          </cell>
          <cell r="Q1456">
            <v>0</v>
          </cell>
          <cell r="R1456">
            <v>350400</v>
          </cell>
          <cell r="S1456">
            <v>57600</v>
          </cell>
          <cell r="T1456">
            <v>0</v>
          </cell>
          <cell r="U1456">
            <v>408000</v>
          </cell>
          <cell r="W1456">
            <v>0</v>
          </cell>
          <cell r="X1456">
            <v>772790.20559999975</v>
          </cell>
          <cell r="Y1456">
            <v>127034.00640000001</v>
          </cell>
          <cell r="Z1456">
            <v>0</v>
          </cell>
          <cell r="AB1456">
            <v>2.2054514999999992</v>
          </cell>
          <cell r="AC1456">
            <v>2.2054515000000001</v>
          </cell>
          <cell r="AE1456">
            <v>0</v>
          </cell>
          <cell r="AF1456">
            <v>0</v>
          </cell>
          <cell r="AG1456">
            <v>0</v>
          </cell>
          <cell r="AI1456">
            <v>2.2054514999999992</v>
          </cell>
          <cell r="AJ1456">
            <v>2.2054515000000001</v>
          </cell>
          <cell r="AL1456">
            <v>0</v>
          </cell>
          <cell r="AM1456" t="str">
            <v>50%-50%</v>
          </cell>
          <cell r="AN1456" t="str">
            <v>50%-50%</v>
          </cell>
          <cell r="AO1456">
            <v>0</v>
          </cell>
        </row>
        <row r="1457">
          <cell r="D1457" t="str">
            <v>FAE-23-00300</v>
          </cell>
          <cell r="E1457" t="str">
            <v>300</v>
          </cell>
          <cell r="F1457">
            <v>45272</v>
          </cell>
          <cell r="G1457">
            <v>2023</v>
          </cell>
          <cell r="H1457" t="str">
            <v>CE2017</v>
          </cell>
          <cell r="I1457" t="str">
            <v>SAHEL INTERNATIONAL TRADE</v>
          </cell>
          <cell r="J1457" t="str">
            <v>TND</v>
          </cell>
          <cell r="K1457">
            <v>38016</v>
          </cell>
          <cell r="L1457">
            <v>1</v>
          </cell>
          <cell r="M1457">
            <v>38016</v>
          </cell>
          <cell r="N1457" t="str">
            <v>OUI</v>
          </cell>
          <cell r="O1457" t="str">
            <v>Gambie</v>
          </cell>
          <cell r="P1457">
            <v>45280</v>
          </cell>
          <cell r="Q1457">
            <v>19200</v>
          </cell>
          <cell r="R1457">
            <v>0</v>
          </cell>
          <cell r="S1457">
            <v>0</v>
          </cell>
          <cell r="T1457">
            <v>0</v>
          </cell>
          <cell r="U1457">
            <v>19200</v>
          </cell>
          <cell r="W1457">
            <v>38016</v>
          </cell>
          <cell r="X1457">
            <v>0</v>
          </cell>
          <cell r="Y1457">
            <v>0</v>
          </cell>
          <cell r="Z1457">
            <v>0</v>
          </cell>
          <cell r="AA1457">
            <v>1.98</v>
          </cell>
          <cell r="AE1457">
            <v>0</v>
          </cell>
          <cell r="AF1457">
            <v>0</v>
          </cell>
          <cell r="AG1457">
            <v>0</v>
          </cell>
          <cell r="AH1457">
            <v>1.98</v>
          </cell>
          <cell r="AL1457" t="str">
            <v>50%-50%</v>
          </cell>
          <cell r="AM1457">
            <v>0</v>
          </cell>
          <cell r="AN1457">
            <v>0</v>
          </cell>
          <cell r="AO1457">
            <v>0</v>
          </cell>
        </row>
        <row r="1458">
          <cell r="D1458" t="str">
            <v>FAE-23-00301</v>
          </cell>
          <cell r="E1458" t="str">
            <v>301</v>
          </cell>
          <cell r="F1458">
            <v>45272</v>
          </cell>
          <cell r="G1458">
            <v>2023</v>
          </cell>
          <cell r="H1458" t="str">
            <v>CE2200</v>
          </cell>
          <cell r="I1458" t="str">
            <v>MAMUDOU BAH T/A TEDOUGNAL FARM</v>
          </cell>
          <cell r="J1458" t="str">
            <v>USD</v>
          </cell>
          <cell r="K1458">
            <v>356756.29120000004</v>
          </cell>
          <cell r="L1458">
            <v>3.0857000000000001</v>
          </cell>
          <cell r="M1458">
            <v>115616</v>
          </cell>
          <cell r="N1458" t="str">
            <v>OUI</v>
          </cell>
          <cell r="O1458" t="str">
            <v>Gambie</v>
          </cell>
          <cell r="P1458">
            <v>45279</v>
          </cell>
          <cell r="Q1458">
            <v>38400</v>
          </cell>
          <cell r="R1458">
            <v>85200</v>
          </cell>
          <cell r="S1458">
            <v>0</v>
          </cell>
          <cell r="T1458">
            <v>0</v>
          </cell>
          <cell r="U1458">
            <v>123600</v>
          </cell>
          <cell r="W1458">
            <v>115277.43801165049</v>
          </cell>
          <cell r="X1458">
            <v>241478.85318834952</v>
          </cell>
          <cell r="Y1458">
            <v>0</v>
          </cell>
          <cell r="Z1458">
            <v>0</v>
          </cell>
          <cell r="AA1458">
            <v>3.0020166148867315</v>
          </cell>
          <cell r="AB1458">
            <v>2.834258840238844</v>
          </cell>
          <cell r="AE1458">
            <v>5888.76</v>
          </cell>
          <cell r="AF1458">
            <v>32911.4</v>
          </cell>
          <cell r="AG1458">
            <v>0.26627346278317154</v>
          </cell>
          <cell r="AH1458">
            <v>2.7357431521035602</v>
          </cell>
          <cell r="AI1458">
            <v>2.5679853774556722</v>
          </cell>
          <cell r="AL1458" t="str">
            <v>50%-50%</v>
          </cell>
          <cell r="AM1458" t="str">
            <v>30%-70%</v>
          </cell>
          <cell r="AN1458">
            <v>0</v>
          </cell>
          <cell r="AO1458">
            <v>0</v>
          </cell>
        </row>
        <row r="1459">
          <cell r="D1459" t="str">
            <v>FAE-23-00302</v>
          </cell>
          <cell r="E1459" t="str">
            <v>302</v>
          </cell>
          <cell r="F1459">
            <v>45272</v>
          </cell>
          <cell r="G1459">
            <v>2023</v>
          </cell>
          <cell r="H1459" t="str">
            <v>CE2154</v>
          </cell>
          <cell r="I1459" t="str">
            <v>SODIFRAM SAS</v>
          </cell>
          <cell r="J1459" t="str">
            <v>EUR</v>
          </cell>
          <cell r="K1459">
            <v>72932.453466000006</v>
          </cell>
          <cell r="L1459">
            <v>3.38565</v>
          </cell>
          <cell r="M1459">
            <v>21541.64</v>
          </cell>
          <cell r="N1459" t="str">
            <v>OUI</v>
          </cell>
          <cell r="O1459" t="str">
            <v>Mayotte</v>
          </cell>
          <cell r="P1459">
            <v>45281</v>
          </cell>
          <cell r="Q1459">
            <v>0</v>
          </cell>
          <cell r="R1459">
            <v>23976</v>
          </cell>
          <cell r="S1459">
            <v>0</v>
          </cell>
          <cell r="T1459">
            <v>0</v>
          </cell>
          <cell r="U1459">
            <v>23976</v>
          </cell>
          <cell r="W1459">
            <v>0</v>
          </cell>
          <cell r="X1459">
            <v>72932.453465999992</v>
          </cell>
          <cell r="Y1459">
            <v>0</v>
          </cell>
          <cell r="Z1459">
            <v>0</v>
          </cell>
          <cell r="AB1459">
            <v>3.0418941218718714</v>
          </cell>
          <cell r="AE1459">
            <v>3033.6</v>
          </cell>
          <cell r="AF1459">
            <v>11833.3</v>
          </cell>
          <cell r="AG1459">
            <v>0.49354771438104766</v>
          </cell>
          <cell r="AI1459">
            <v>2.5483464074908238</v>
          </cell>
          <cell r="AL1459">
            <v>0</v>
          </cell>
          <cell r="AM1459">
            <v>1</v>
          </cell>
          <cell r="AN1459">
            <v>0</v>
          </cell>
          <cell r="AO1459">
            <v>0</v>
          </cell>
        </row>
        <row r="1460">
          <cell r="D1460" t="str">
            <v>FAE-23-00303</v>
          </cell>
          <cell r="E1460" t="str">
            <v>303</v>
          </cell>
          <cell r="F1460">
            <v>45272</v>
          </cell>
          <cell r="G1460">
            <v>2023</v>
          </cell>
          <cell r="H1460" t="str">
            <v>CE2154</v>
          </cell>
          <cell r="I1460" t="str">
            <v>SODIFRAM SAS</v>
          </cell>
          <cell r="J1460" t="str">
            <v>EUR</v>
          </cell>
          <cell r="K1460">
            <v>81540.816097000003</v>
          </cell>
          <cell r="L1460">
            <v>3.38585</v>
          </cell>
          <cell r="M1460">
            <v>24082.82</v>
          </cell>
          <cell r="N1460" t="str">
            <v>OUI</v>
          </cell>
          <cell r="O1460" t="str">
            <v>Mayotte</v>
          </cell>
          <cell r="P1460">
            <v>45281</v>
          </cell>
          <cell r="Q1460">
            <v>0</v>
          </cell>
          <cell r="R1460">
            <v>16488</v>
          </cell>
          <cell r="S1460">
            <v>11100</v>
          </cell>
          <cell r="T1460">
            <v>0</v>
          </cell>
          <cell r="U1460">
            <v>27588</v>
          </cell>
          <cell r="W1460">
            <v>0</v>
          </cell>
          <cell r="X1460">
            <v>49182.192418911698</v>
          </cell>
          <cell r="Y1460">
            <v>32358.623678088297</v>
          </cell>
          <cell r="Z1460">
            <v>0</v>
          </cell>
          <cell r="AB1460">
            <v>2.9829083223502972</v>
          </cell>
          <cell r="AC1460">
            <v>2.9151913223502972</v>
          </cell>
          <cell r="AE1460">
            <v>3033.6</v>
          </cell>
          <cell r="AF1460">
            <v>11982.1</v>
          </cell>
          <cell r="AG1460">
            <v>0.43432289401188923</v>
          </cell>
          <cell r="AI1460">
            <v>2.548585428338408</v>
          </cell>
          <cell r="AJ1460">
            <v>2.4808684283384079</v>
          </cell>
          <cell r="AL1460">
            <v>0</v>
          </cell>
          <cell r="AM1460">
            <v>1</v>
          </cell>
          <cell r="AN1460">
            <v>1</v>
          </cell>
          <cell r="AO1460">
            <v>0</v>
          </cell>
        </row>
        <row r="1461">
          <cell r="D1461" t="str">
            <v>FAE-23-00304</v>
          </cell>
          <cell r="E1461" t="str">
            <v>304</v>
          </cell>
          <cell r="F1461">
            <v>45272</v>
          </cell>
          <cell r="G1461">
            <v>2023</v>
          </cell>
          <cell r="H1461" t="str">
            <v>CE2028</v>
          </cell>
          <cell r="I1461" t="str">
            <v>SODISCOUNT</v>
          </cell>
          <cell r="J1461" t="str">
            <v>EUR</v>
          </cell>
          <cell r="K1461">
            <v>76297.500500000009</v>
          </cell>
          <cell r="L1461">
            <v>3.3812500000000001</v>
          </cell>
          <cell r="M1461">
            <v>22564.880000000001</v>
          </cell>
          <cell r="N1461" t="str">
            <v>OUI</v>
          </cell>
          <cell r="O1461" t="str">
            <v>Mayotte</v>
          </cell>
          <cell r="P1461">
            <v>45280</v>
          </cell>
          <cell r="Q1461">
            <v>0</v>
          </cell>
          <cell r="R1461">
            <v>22392</v>
          </cell>
          <cell r="S1461">
            <v>3000</v>
          </cell>
          <cell r="T1461">
            <v>0</v>
          </cell>
          <cell r="U1461">
            <v>25392</v>
          </cell>
          <cell r="W1461">
            <v>0</v>
          </cell>
          <cell r="X1461">
            <v>67462.05136247637</v>
          </cell>
          <cell r="Y1461">
            <v>8835.4491375236303</v>
          </cell>
          <cell r="Z1461">
            <v>0</v>
          </cell>
          <cell r="AB1461">
            <v>3.0127747125078765</v>
          </cell>
          <cell r="AC1461">
            <v>2.9451497125078769</v>
          </cell>
          <cell r="AE1461">
            <v>3033.6</v>
          </cell>
          <cell r="AF1461">
            <v>11825.3</v>
          </cell>
          <cell r="AG1461">
            <v>0.46570967233774413</v>
          </cell>
          <cell r="AI1461">
            <v>2.5470650401701325</v>
          </cell>
          <cell r="AJ1461">
            <v>2.4794400401701329</v>
          </cell>
          <cell r="AL1461">
            <v>0</v>
          </cell>
          <cell r="AM1461">
            <v>1</v>
          </cell>
          <cell r="AN1461">
            <v>1</v>
          </cell>
          <cell r="AO1461">
            <v>0</v>
          </cell>
        </row>
        <row r="1462">
          <cell r="D1462" t="str">
            <v>FAE-23-00305</v>
          </cell>
          <cell r="E1462" t="str">
            <v>305</v>
          </cell>
          <cell r="F1462">
            <v>45272</v>
          </cell>
          <cell r="G1462">
            <v>2023</v>
          </cell>
          <cell r="H1462" t="str">
            <v>CE2001</v>
          </cell>
          <cell r="I1462" t="str">
            <v>STE DE COMMERCE INTERNATIONAL</v>
          </cell>
          <cell r="J1462" t="str">
            <v>TND</v>
          </cell>
          <cell r="K1462">
            <v>41731.199999999997</v>
          </cell>
          <cell r="L1462">
            <v>1</v>
          </cell>
          <cell r="M1462">
            <v>41731.199999999997</v>
          </cell>
          <cell r="N1462" t="str">
            <v>OUI</v>
          </cell>
          <cell r="O1462" t="str">
            <v>Liberia</v>
          </cell>
          <cell r="P1462">
            <v>45285</v>
          </cell>
          <cell r="Q1462">
            <v>0</v>
          </cell>
          <cell r="R1462">
            <v>23280</v>
          </cell>
          <cell r="S1462">
            <v>0</v>
          </cell>
          <cell r="T1462">
            <v>0</v>
          </cell>
          <cell r="U1462">
            <v>23280</v>
          </cell>
          <cell r="W1462">
            <v>0</v>
          </cell>
          <cell r="X1462">
            <v>41731.199999999997</v>
          </cell>
          <cell r="Y1462">
            <v>0</v>
          </cell>
          <cell r="Z1462">
            <v>0</v>
          </cell>
          <cell r="AB1462">
            <v>1.7925773195876287</v>
          </cell>
          <cell r="AE1462">
            <v>0</v>
          </cell>
          <cell r="AF1462">
            <v>0</v>
          </cell>
          <cell r="AG1462">
            <v>0</v>
          </cell>
          <cell r="AI1462">
            <v>1.7925773195876287</v>
          </cell>
          <cell r="AL1462">
            <v>0</v>
          </cell>
          <cell r="AM1462" t="str">
            <v>30%-70%</v>
          </cell>
          <cell r="AN1462">
            <v>0</v>
          </cell>
          <cell r="AO1462">
            <v>0</v>
          </cell>
        </row>
        <row r="1463">
          <cell r="D1463" t="str">
            <v>FAE-23-00306</v>
          </cell>
          <cell r="E1463" t="str">
            <v>306</v>
          </cell>
          <cell r="F1463">
            <v>45272</v>
          </cell>
          <cell r="G1463">
            <v>2023</v>
          </cell>
          <cell r="H1463" t="str">
            <v>CE2001</v>
          </cell>
          <cell r="I1463" t="str">
            <v>STE DE COMMERCE INTERNATIONAL</v>
          </cell>
          <cell r="J1463" t="str">
            <v>TND</v>
          </cell>
          <cell r="K1463">
            <v>38021.760000000002</v>
          </cell>
          <cell r="L1463">
            <v>1</v>
          </cell>
          <cell r="M1463">
            <v>38021.760000000002</v>
          </cell>
          <cell r="N1463" t="str">
            <v>OUI</v>
          </cell>
          <cell r="O1463" t="str">
            <v>Liberia</v>
          </cell>
          <cell r="P1463">
            <v>45285</v>
          </cell>
          <cell r="Q1463">
            <v>0</v>
          </cell>
          <cell r="R1463">
            <v>22260</v>
          </cell>
          <cell r="S1463">
            <v>0</v>
          </cell>
          <cell r="T1463">
            <v>0</v>
          </cell>
          <cell r="U1463">
            <v>22260</v>
          </cell>
          <cell r="W1463">
            <v>0</v>
          </cell>
          <cell r="X1463">
            <v>38021.760000000002</v>
          </cell>
          <cell r="Y1463">
            <v>0</v>
          </cell>
          <cell r="Z1463">
            <v>0</v>
          </cell>
          <cell r="AB1463">
            <v>1.7080754716981132</v>
          </cell>
          <cell r="AE1463">
            <v>0</v>
          </cell>
          <cell r="AF1463">
            <v>0</v>
          </cell>
          <cell r="AG1463">
            <v>0</v>
          </cell>
          <cell r="AI1463">
            <v>1.7080754716981132</v>
          </cell>
          <cell r="AL1463">
            <v>0</v>
          </cell>
          <cell r="AM1463" t="str">
            <v>30%-70%</v>
          </cell>
          <cell r="AN1463">
            <v>0</v>
          </cell>
          <cell r="AO1463">
            <v>0</v>
          </cell>
        </row>
        <row r="1464">
          <cell r="D1464" t="str">
            <v>FAE-23-00307</v>
          </cell>
          <cell r="E1464" t="str">
            <v>307</v>
          </cell>
          <cell r="F1464">
            <v>45272</v>
          </cell>
          <cell r="G1464">
            <v>2023</v>
          </cell>
          <cell r="H1464" t="str">
            <v>CE2137</v>
          </cell>
          <cell r="I1464" t="str">
            <v>TUNISIAN AFRICAN BUSINESS</v>
          </cell>
          <cell r="J1464" t="str">
            <v>TND</v>
          </cell>
          <cell r="K1464">
            <v>257175</v>
          </cell>
          <cell r="L1464">
            <v>1</v>
          </cell>
          <cell r="M1464">
            <v>257175</v>
          </cell>
          <cell r="N1464" t="str">
            <v>OUI</v>
          </cell>
          <cell r="O1464" t="str">
            <v>Senegal</v>
          </cell>
          <cell r="P1464">
            <v>45279</v>
          </cell>
          <cell r="Q1464">
            <v>0</v>
          </cell>
          <cell r="R1464">
            <v>157500</v>
          </cell>
          <cell r="S1464">
            <v>0</v>
          </cell>
          <cell r="T1464">
            <v>0</v>
          </cell>
          <cell r="U1464">
            <v>157500</v>
          </cell>
          <cell r="W1464">
            <v>0</v>
          </cell>
          <cell r="X1464">
            <v>257175</v>
          </cell>
          <cell r="Y1464">
            <v>0</v>
          </cell>
          <cell r="Z1464">
            <v>0</v>
          </cell>
          <cell r="AB1464">
            <v>1.6328571428571428</v>
          </cell>
          <cell r="AE1464">
            <v>0</v>
          </cell>
          <cell r="AF1464">
            <v>0</v>
          </cell>
          <cell r="AG1464">
            <v>0</v>
          </cell>
          <cell r="AI1464">
            <v>1.6328571428571428</v>
          </cell>
          <cell r="AL1464">
            <v>0</v>
          </cell>
          <cell r="AM1464" t="str">
            <v>10%-90%</v>
          </cell>
          <cell r="AN1464">
            <v>0</v>
          </cell>
          <cell r="AO1464">
            <v>0</v>
          </cell>
        </row>
        <row r="1465">
          <cell r="D1465" t="str">
            <v>FAE-23-00308</v>
          </cell>
          <cell r="E1465" t="str">
            <v>308</v>
          </cell>
          <cell r="F1465">
            <v>45272</v>
          </cell>
          <cell r="G1465">
            <v>2023</v>
          </cell>
          <cell r="H1465" t="str">
            <v>CE2001</v>
          </cell>
          <cell r="I1465" t="str">
            <v>STE DE COMMERCE INTERNATIONAL</v>
          </cell>
          <cell r="J1465" t="str">
            <v>TND</v>
          </cell>
          <cell r="K1465">
            <v>76032</v>
          </cell>
          <cell r="L1465">
            <v>1</v>
          </cell>
          <cell r="M1465">
            <v>76032</v>
          </cell>
          <cell r="N1465" t="str">
            <v>OUI</v>
          </cell>
          <cell r="O1465" t="str">
            <v>Gambie</v>
          </cell>
          <cell r="P1465">
            <v>45282</v>
          </cell>
          <cell r="Q1465">
            <v>38400</v>
          </cell>
          <cell r="R1465">
            <v>0</v>
          </cell>
          <cell r="S1465">
            <v>0</v>
          </cell>
          <cell r="T1465">
            <v>0</v>
          </cell>
          <cell r="U1465">
            <v>38400</v>
          </cell>
          <cell r="W1465">
            <v>76032</v>
          </cell>
          <cell r="X1465">
            <v>0</v>
          </cell>
          <cell r="Y1465">
            <v>0</v>
          </cell>
          <cell r="Z1465">
            <v>0</v>
          </cell>
          <cell r="AA1465">
            <v>1.98</v>
          </cell>
          <cell r="AE1465">
            <v>0</v>
          </cell>
          <cell r="AF1465">
            <v>0</v>
          </cell>
          <cell r="AG1465">
            <v>0</v>
          </cell>
          <cell r="AH1465">
            <v>1.98</v>
          </cell>
          <cell r="AL1465" t="str">
            <v>50%-50%</v>
          </cell>
          <cell r="AM1465">
            <v>0</v>
          </cell>
          <cell r="AN1465">
            <v>0</v>
          </cell>
          <cell r="AO1465">
            <v>0</v>
          </cell>
        </row>
        <row r="1466">
          <cell r="D1466" t="str">
            <v>FAE-23-00309</v>
          </cell>
          <cell r="E1466" t="str">
            <v>309</v>
          </cell>
          <cell r="F1466">
            <v>45272</v>
          </cell>
          <cell r="G1466">
            <v>2023</v>
          </cell>
          <cell r="H1466" t="str">
            <v>CE2001</v>
          </cell>
          <cell r="I1466" t="str">
            <v>STE DE COMMERCE INTERNATIONAL</v>
          </cell>
          <cell r="J1466" t="str">
            <v>TND</v>
          </cell>
          <cell r="K1466">
            <v>79296</v>
          </cell>
          <cell r="L1466">
            <v>1</v>
          </cell>
          <cell r="M1466">
            <v>79296</v>
          </cell>
          <cell r="N1466" t="str">
            <v>OUI</v>
          </cell>
          <cell r="O1466" t="str">
            <v>Gambie</v>
          </cell>
          <cell r="P1466">
            <v>45282</v>
          </cell>
          <cell r="Q1466">
            <v>38400</v>
          </cell>
          <cell r="R1466">
            <v>0</v>
          </cell>
          <cell r="S1466">
            <v>0</v>
          </cell>
          <cell r="T1466">
            <v>0</v>
          </cell>
          <cell r="U1466">
            <v>38400</v>
          </cell>
          <cell r="W1466">
            <v>79296</v>
          </cell>
          <cell r="X1466">
            <v>0</v>
          </cell>
          <cell r="Y1466">
            <v>0</v>
          </cell>
          <cell r="Z1466">
            <v>0</v>
          </cell>
          <cell r="AA1466">
            <v>2.0649999999999999</v>
          </cell>
          <cell r="AE1466">
            <v>0</v>
          </cell>
          <cell r="AF1466">
            <v>0</v>
          </cell>
          <cell r="AG1466">
            <v>0</v>
          </cell>
          <cell r="AH1466">
            <v>2.0649999999999999</v>
          </cell>
          <cell r="AL1466" t="str">
            <v>50%-50%</v>
          </cell>
          <cell r="AM1466">
            <v>0</v>
          </cell>
          <cell r="AN1466">
            <v>0</v>
          </cell>
          <cell r="AO1466">
            <v>0</v>
          </cell>
        </row>
        <row r="1467">
          <cell r="D1467" t="str">
            <v>FAE-23-00310</v>
          </cell>
          <cell r="E1467" t="str">
            <v>310</v>
          </cell>
          <cell r="F1467">
            <v>45272</v>
          </cell>
          <cell r="G1467">
            <v>2023</v>
          </cell>
          <cell r="H1467" t="str">
            <v>CE2017</v>
          </cell>
          <cell r="I1467" t="str">
            <v>SAHEL INTERNATIONAL TRADE</v>
          </cell>
          <cell r="J1467" t="str">
            <v>TND</v>
          </cell>
          <cell r="K1467">
            <v>87696</v>
          </cell>
          <cell r="L1467">
            <v>1</v>
          </cell>
          <cell r="M1467">
            <v>87696</v>
          </cell>
          <cell r="N1467" t="str">
            <v>OUI</v>
          </cell>
          <cell r="O1467" t="str">
            <v>Sierra Leone</v>
          </cell>
          <cell r="P1467">
            <v>45288</v>
          </cell>
          <cell r="Q1467">
            <v>43200</v>
          </cell>
          <cell r="R1467">
            <v>0</v>
          </cell>
          <cell r="S1467">
            <v>0</v>
          </cell>
          <cell r="T1467">
            <v>0</v>
          </cell>
          <cell r="U1467">
            <v>43200</v>
          </cell>
          <cell r="W1467">
            <v>87696</v>
          </cell>
          <cell r="X1467">
            <v>0</v>
          </cell>
          <cell r="Y1467">
            <v>0</v>
          </cell>
          <cell r="Z1467">
            <v>0</v>
          </cell>
          <cell r="AA1467">
            <v>2.0299999999999998</v>
          </cell>
          <cell r="AE1467">
            <v>0</v>
          </cell>
          <cell r="AF1467">
            <v>0</v>
          </cell>
          <cell r="AG1467">
            <v>0</v>
          </cell>
          <cell r="AH1467">
            <v>2.0299999999999998</v>
          </cell>
          <cell r="AL1467" t="str">
            <v>50%-50%</v>
          </cell>
          <cell r="AM1467">
            <v>0</v>
          </cell>
          <cell r="AN1467">
            <v>0</v>
          </cell>
          <cell r="AO1467">
            <v>0</v>
          </cell>
        </row>
        <row r="1468">
          <cell r="D1468" t="str">
            <v>FAE-23-00311</v>
          </cell>
          <cell r="E1468" t="str">
            <v>311</v>
          </cell>
          <cell r="F1468">
            <v>45272</v>
          </cell>
          <cell r="G1468">
            <v>2023</v>
          </cell>
          <cell r="H1468" t="str">
            <v>CE2203</v>
          </cell>
          <cell r="I1468" t="str">
            <v>STE B.T.C TRADING</v>
          </cell>
          <cell r="J1468" t="str">
            <v>TND</v>
          </cell>
          <cell r="K1468">
            <v>173217.6</v>
          </cell>
          <cell r="L1468">
            <v>1</v>
          </cell>
          <cell r="M1468">
            <v>173217.6</v>
          </cell>
          <cell r="N1468" t="str">
            <v>OUI</v>
          </cell>
          <cell r="O1468" t="str">
            <v>Libye</v>
          </cell>
          <cell r="P1468">
            <v>45287</v>
          </cell>
          <cell r="Q1468">
            <v>66000</v>
          </cell>
          <cell r="R1468">
            <v>0</v>
          </cell>
          <cell r="S1468">
            <v>35040</v>
          </cell>
          <cell r="T1468">
            <v>0</v>
          </cell>
          <cell r="U1468">
            <v>101040</v>
          </cell>
          <cell r="W1468">
            <v>122760</v>
          </cell>
          <cell r="X1468">
            <v>0</v>
          </cell>
          <cell r="Y1468">
            <v>50457.599999999999</v>
          </cell>
          <cell r="Z1468">
            <v>0</v>
          </cell>
          <cell r="AA1468">
            <v>1.86</v>
          </cell>
          <cell r="AC1468">
            <v>1.44</v>
          </cell>
          <cell r="AE1468">
            <v>0</v>
          </cell>
          <cell r="AF1468">
            <v>0</v>
          </cell>
          <cell r="AG1468">
            <v>0</v>
          </cell>
          <cell r="AH1468">
            <v>1.86</v>
          </cell>
          <cell r="AJ1468">
            <v>1.44</v>
          </cell>
          <cell r="AL1468" t="str">
            <v>50%-50%</v>
          </cell>
          <cell r="AM1468">
            <v>0</v>
          </cell>
          <cell r="AN1468" t="str">
            <v>10%-90%</v>
          </cell>
          <cell r="AO1468">
            <v>0</v>
          </cell>
        </row>
        <row r="1469">
          <cell r="D1469" t="str">
            <v>FAE-23-00312</v>
          </cell>
          <cell r="E1469" t="str">
            <v>312</v>
          </cell>
          <cell r="F1469">
            <v>45273</v>
          </cell>
          <cell r="G1469">
            <v>2023</v>
          </cell>
          <cell r="H1469" t="str">
            <v>CE2275</v>
          </cell>
          <cell r="I1469" t="str">
            <v>SODIC</v>
          </cell>
          <cell r="J1469" t="str">
            <v>EUR</v>
          </cell>
          <cell r="K1469">
            <v>83962.17895999999</v>
          </cell>
          <cell r="L1469">
            <v>3.3752499999999999</v>
          </cell>
          <cell r="M1469">
            <v>24875.84</v>
          </cell>
          <cell r="N1469" t="str">
            <v>OUI</v>
          </cell>
          <cell r="O1469" t="str">
            <v>France</v>
          </cell>
          <cell r="P1469">
            <v>45274</v>
          </cell>
          <cell r="Q1469">
            <v>0</v>
          </cell>
          <cell r="R1469">
            <v>17496</v>
          </cell>
          <cell r="S1469">
            <v>6000</v>
          </cell>
          <cell r="T1469">
            <v>0</v>
          </cell>
          <cell r="U1469">
            <v>23496</v>
          </cell>
          <cell r="W1469">
            <v>0</v>
          </cell>
          <cell r="X1469">
            <v>62557.122629050049</v>
          </cell>
          <cell r="Y1469">
            <v>21405.056330949941</v>
          </cell>
          <cell r="Z1469">
            <v>0</v>
          </cell>
          <cell r="AB1469">
            <v>3.5755099810842506</v>
          </cell>
          <cell r="AC1469">
            <v>3.5675093884916569</v>
          </cell>
          <cell r="AE1469">
            <v>2200.0769999999998</v>
          </cell>
          <cell r="AF1469">
            <v>24875.84</v>
          </cell>
          <cell r="AG1469">
            <v>1.0587265917602997</v>
          </cell>
          <cell r="AI1469">
            <v>2.5167833893239511</v>
          </cell>
          <cell r="AJ1469">
            <v>2.5087827967313574</v>
          </cell>
          <cell r="AL1469">
            <v>0</v>
          </cell>
          <cell r="AM1469">
            <v>1</v>
          </cell>
          <cell r="AN1469">
            <v>1</v>
          </cell>
          <cell r="AO1469">
            <v>0</v>
          </cell>
        </row>
        <row r="1470">
          <cell r="D1470" t="str">
            <v>FAE-23-00313</v>
          </cell>
          <cell r="E1470" t="str">
            <v>313</v>
          </cell>
          <cell r="F1470">
            <v>45273</v>
          </cell>
          <cell r="G1470">
            <v>2023</v>
          </cell>
          <cell r="H1470" t="str">
            <v>CE2137</v>
          </cell>
          <cell r="I1470" t="str">
            <v>TUNISIAN AFRICAN BUSINESS</v>
          </cell>
          <cell r="J1470" t="str">
            <v>TND</v>
          </cell>
          <cell r="K1470">
            <v>135240</v>
          </cell>
          <cell r="L1470">
            <v>1</v>
          </cell>
          <cell r="M1470">
            <v>135240</v>
          </cell>
          <cell r="N1470" t="str">
            <v>OUI</v>
          </cell>
          <cell r="O1470" t="str">
            <v>Gabon</v>
          </cell>
          <cell r="P1470">
            <v>45280</v>
          </cell>
          <cell r="Q1470">
            <v>0</v>
          </cell>
          <cell r="R1470">
            <v>0</v>
          </cell>
          <cell r="S1470">
            <v>84000</v>
          </cell>
          <cell r="T1470">
            <v>0</v>
          </cell>
          <cell r="U1470">
            <v>84000</v>
          </cell>
          <cell r="W1470">
            <v>0</v>
          </cell>
          <cell r="X1470">
            <v>0</v>
          </cell>
          <cell r="Y1470">
            <v>135240</v>
          </cell>
          <cell r="Z1470">
            <v>0</v>
          </cell>
          <cell r="AC1470">
            <v>1.61</v>
          </cell>
          <cell r="AE1470">
            <v>0</v>
          </cell>
          <cell r="AF1470">
            <v>0</v>
          </cell>
          <cell r="AG1470">
            <v>0</v>
          </cell>
          <cell r="AJ1470">
            <v>1.61</v>
          </cell>
          <cell r="AL1470">
            <v>0</v>
          </cell>
          <cell r="AM1470">
            <v>0</v>
          </cell>
          <cell r="AN1470" t="str">
            <v>10%-90%</v>
          </cell>
          <cell r="AO1470">
            <v>0</v>
          </cell>
        </row>
        <row r="1471">
          <cell r="D1471" t="str">
            <v>FAE-23-00314</v>
          </cell>
          <cell r="E1471" t="str">
            <v>314</v>
          </cell>
          <cell r="F1471">
            <v>45275</v>
          </cell>
          <cell r="G1471">
            <v>2023</v>
          </cell>
          <cell r="H1471" t="str">
            <v>CE2275</v>
          </cell>
          <cell r="I1471" t="str">
            <v>SODIC</v>
          </cell>
          <cell r="J1471" t="str">
            <v>EUR</v>
          </cell>
          <cell r="K1471">
            <v>93065.301459000009</v>
          </cell>
          <cell r="L1471">
            <v>3.38585</v>
          </cell>
          <cell r="M1471">
            <v>27486.54</v>
          </cell>
          <cell r="N1471" t="str">
            <v>OUI</v>
          </cell>
          <cell r="O1471" t="str">
            <v>France</v>
          </cell>
          <cell r="P1471">
            <v>45279</v>
          </cell>
          <cell r="Q1471">
            <v>0</v>
          </cell>
          <cell r="R1471">
            <v>15840</v>
          </cell>
          <cell r="S1471">
            <v>6000</v>
          </cell>
          <cell r="T1471">
            <v>2120</v>
          </cell>
          <cell r="U1471">
            <v>23960</v>
          </cell>
          <cell r="W1471">
            <v>0</v>
          </cell>
          <cell r="X1471">
            <v>57963.423982241053</v>
          </cell>
          <cell r="Y1471">
            <v>21413.675491151917</v>
          </cell>
          <cell r="Z1471">
            <v>13688.188442207011</v>
          </cell>
          <cell r="AB1471">
            <v>3.6593070695859251</v>
          </cell>
          <cell r="AC1471">
            <v>3.568945915191986</v>
          </cell>
          <cell r="AD1471">
            <v>6.4566926614184013</v>
          </cell>
          <cell r="AE1471">
            <v>2199.4380000000001</v>
          </cell>
          <cell r="AF1471">
            <v>30449.554</v>
          </cell>
          <cell r="AG1471">
            <v>1.2708494991652755</v>
          </cell>
          <cell r="AI1471">
            <v>2.3884575704206497</v>
          </cell>
          <cell r="AJ1471">
            <v>2.2980964160267106</v>
          </cell>
          <cell r="AK1471">
            <v>5.1858431622531258</v>
          </cell>
          <cell r="AL1471">
            <v>0</v>
          </cell>
          <cell r="AM1471">
            <v>1</v>
          </cell>
          <cell r="AN1471">
            <v>1</v>
          </cell>
          <cell r="AO1471">
            <v>1</v>
          </cell>
        </row>
        <row r="1472">
          <cell r="D1472" t="str">
            <v>FAE-23-00315</v>
          </cell>
          <cell r="E1472" t="str">
            <v>315</v>
          </cell>
          <cell r="F1472">
            <v>45278</v>
          </cell>
          <cell r="G1472">
            <v>2023</v>
          </cell>
          <cell r="H1472" t="str">
            <v>CE2017</v>
          </cell>
          <cell r="I1472" t="str">
            <v>SAHEL INTERNATIONAL TRADE</v>
          </cell>
          <cell r="J1472" t="str">
            <v>TND</v>
          </cell>
          <cell r="K1472">
            <v>87151.679999999993</v>
          </cell>
          <cell r="L1472">
            <v>1</v>
          </cell>
          <cell r="M1472">
            <v>87151.679999999993</v>
          </cell>
          <cell r="N1472" t="str">
            <v>OUI</v>
          </cell>
          <cell r="O1472" t="str">
            <v>Sierra Leone</v>
          </cell>
          <cell r="P1472">
            <v>45281</v>
          </cell>
          <cell r="Q1472">
            <v>44016</v>
          </cell>
          <cell r="R1472">
            <v>0</v>
          </cell>
          <cell r="S1472">
            <v>0</v>
          </cell>
          <cell r="T1472">
            <v>0</v>
          </cell>
          <cell r="U1472">
            <v>44016</v>
          </cell>
          <cell r="W1472">
            <v>87151.679999999993</v>
          </cell>
          <cell r="X1472">
            <v>0</v>
          </cell>
          <cell r="Y1472">
            <v>0</v>
          </cell>
          <cell r="Z1472">
            <v>0</v>
          </cell>
          <cell r="AA1472">
            <v>1.9799999999999998</v>
          </cell>
          <cell r="AE1472">
            <v>0</v>
          </cell>
          <cell r="AF1472">
            <v>0</v>
          </cell>
          <cell r="AG1472">
            <v>0</v>
          </cell>
          <cell r="AH1472">
            <v>1.9799999999999998</v>
          </cell>
          <cell r="AL1472" t="str">
            <v>50%-50%</v>
          </cell>
          <cell r="AM1472">
            <v>0</v>
          </cell>
          <cell r="AN1472">
            <v>0</v>
          </cell>
          <cell r="AO1472">
            <v>0</v>
          </cell>
        </row>
        <row r="1473">
          <cell r="D1473" t="str">
            <v>FAE-23-00316</v>
          </cell>
          <cell r="E1473" t="str">
            <v>316</v>
          </cell>
          <cell r="F1473">
            <v>45278</v>
          </cell>
          <cell r="G1473">
            <v>2023</v>
          </cell>
          <cell r="H1473" t="str">
            <v>CE2261</v>
          </cell>
          <cell r="I1473" t="str">
            <v>MARCOM INTERN</v>
          </cell>
          <cell r="J1473" t="str">
            <v>TND</v>
          </cell>
          <cell r="K1473">
            <v>168490</v>
          </cell>
          <cell r="L1473">
            <v>1</v>
          </cell>
          <cell r="M1473">
            <v>168490</v>
          </cell>
          <cell r="N1473" t="str">
            <v>OUI</v>
          </cell>
          <cell r="O1473" t="str">
            <v>Ukraine</v>
          </cell>
          <cell r="P1473">
            <v>45285</v>
          </cell>
          <cell r="Q1473">
            <v>83000</v>
          </cell>
          <cell r="R1473">
            <v>0</v>
          </cell>
          <cell r="S1473">
            <v>0</v>
          </cell>
          <cell r="T1473">
            <v>0</v>
          </cell>
          <cell r="U1473">
            <v>83000</v>
          </cell>
          <cell r="W1473">
            <v>168490</v>
          </cell>
          <cell r="X1473">
            <v>0</v>
          </cell>
          <cell r="Y1473">
            <v>0</v>
          </cell>
          <cell r="Z1473">
            <v>0</v>
          </cell>
          <cell r="AA1473">
            <v>2.0299999999999998</v>
          </cell>
          <cell r="AE1473">
            <v>0</v>
          </cell>
          <cell r="AF1473">
            <v>0</v>
          </cell>
          <cell r="AG1473">
            <v>0</v>
          </cell>
          <cell r="AH1473">
            <v>2.0299999999999998</v>
          </cell>
          <cell r="AL1473" t="str">
            <v>50%-50%</v>
          </cell>
          <cell r="AM1473">
            <v>0</v>
          </cell>
          <cell r="AN1473">
            <v>0</v>
          </cell>
          <cell r="AO1473">
            <v>0</v>
          </cell>
        </row>
        <row r="1474">
          <cell r="D1474" t="str">
            <v>FAE-23-00317</v>
          </cell>
          <cell r="E1474" t="str">
            <v>317</v>
          </cell>
          <cell r="F1474">
            <v>45280</v>
          </cell>
          <cell r="G1474">
            <v>2023</v>
          </cell>
          <cell r="H1474" t="str">
            <v>CE2123</v>
          </cell>
          <cell r="I1474" t="str">
            <v>STE AL MAJMOUA MOTTAHIDA</v>
          </cell>
          <cell r="J1474" t="str">
            <v>USD</v>
          </cell>
          <cell r="K1474">
            <v>1063472.4273600001</v>
          </cell>
          <cell r="L1474">
            <v>3.0807000000000002</v>
          </cell>
          <cell r="M1474">
            <v>345204.8</v>
          </cell>
          <cell r="N1474" t="str">
            <v>OUI</v>
          </cell>
          <cell r="O1474" t="str">
            <v>Libye</v>
          </cell>
          <cell r="P1474">
            <v>45286</v>
          </cell>
          <cell r="Q1474">
            <v>216000</v>
          </cell>
          <cell r="R1474">
            <v>127142.40000000002</v>
          </cell>
          <cell r="S1474">
            <v>39417.599999999999</v>
          </cell>
          <cell r="T1474">
            <v>42000</v>
          </cell>
          <cell r="U1474">
            <v>424560</v>
          </cell>
          <cell r="W1474">
            <v>469128.9960000001</v>
          </cell>
          <cell r="X1474">
            <v>276139.75213440007</v>
          </cell>
          <cell r="Y1474">
            <v>85610.829225600013</v>
          </cell>
          <cell r="Z1474">
            <v>232592.84999999998</v>
          </cell>
          <cell r="AA1474">
            <v>2.1718935000000004</v>
          </cell>
          <cell r="AB1474">
            <v>2.1718935000000004</v>
          </cell>
          <cell r="AC1474">
            <v>2.1718935000000004</v>
          </cell>
          <cell r="AD1474">
            <v>5.5379249999999995</v>
          </cell>
          <cell r="AE1474">
            <v>0</v>
          </cell>
          <cell r="AF1474">
            <v>0</v>
          </cell>
          <cell r="AG1474">
            <v>0</v>
          </cell>
          <cell r="AH1474">
            <v>2.1718935000000004</v>
          </cell>
          <cell r="AI1474">
            <v>2.1718935000000004</v>
          </cell>
          <cell r="AJ1474">
            <v>2.1718935000000004</v>
          </cell>
          <cell r="AK1474">
            <v>5.5379249999999995</v>
          </cell>
          <cell r="AL1474" t="str">
            <v>50%-50%</v>
          </cell>
          <cell r="AM1474" t="str">
            <v>50%-50%</v>
          </cell>
          <cell r="AN1474" t="str">
            <v>50%-50%</v>
          </cell>
          <cell r="AO1474">
            <v>1</v>
          </cell>
        </row>
        <row r="1475">
          <cell r="D1475" t="str">
            <v>FAE-23-00318</v>
          </cell>
          <cell r="E1475" t="str">
            <v>318</v>
          </cell>
          <cell r="F1475">
            <v>45280</v>
          </cell>
          <cell r="G1475">
            <v>2023</v>
          </cell>
          <cell r="H1475" t="str">
            <v>CE2275</v>
          </cell>
          <cell r="I1475" t="str">
            <v>SODIC</v>
          </cell>
          <cell r="J1475" t="str">
            <v>EUR</v>
          </cell>
          <cell r="K1475">
            <v>93999.743348999997</v>
          </cell>
          <cell r="L1475">
            <v>3.3920499999999998</v>
          </cell>
          <cell r="M1475">
            <v>27711.78</v>
          </cell>
          <cell r="N1475" t="str">
            <v>OUI</v>
          </cell>
          <cell r="O1475" t="str">
            <v>France</v>
          </cell>
          <cell r="P1475">
            <v>45286</v>
          </cell>
          <cell r="Q1475">
            <v>0</v>
          </cell>
          <cell r="R1475">
            <v>19776</v>
          </cell>
          <cell r="S1475">
            <v>3600</v>
          </cell>
          <cell r="T1475">
            <v>1120</v>
          </cell>
          <cell r="U1475">
            <v>24496</v>
          </cell>
          <cell r="W1475">
            <v>0</v>
          </cell>
          <cell r="X1475">
            <v>74017.159242759502</v>
          </cell>
          <cell r="Y1475">
            <v>12982.252275793599</v>
          </cell>
          <cell r="Z1475">
            <v>7000.3182622468967</v>
          </cell>
          <cell r="AB1475">
            <v>3.7427770652689878</v>
          </cell>
          <cell r="AC1475">
            <v>3.6061811877204439</v>
          </cell>
          <cell r="AD1475">
            <v>6.2502841627204431</v>
          </cell>
          <cell r="AE1475">
            <v>1981.6487999999999</v>
          </cell>
          <cell r="AF1475">
            <v>29537.205000000002</v>
          </cell>
          <cell r="AG1475">
            <v>1.2057970689092097</v>
          </cell>
          <cell r="AI1475">
            <v>2.5369799963597783</v>
          </cell>
          <cell r="AJ1475">
            <v>2.4003841188112345</v>
          </cell>
          <cell r="AK1475">
            <v>5.0444870938112336</v>
          </cell>
          <cell r="AL1475">
            <v>0</v>
          </cell>
          <cell r="AM1475">
            <v>1</v>
          </cell>
          <cell r="AN1475">
            <v>1</v>
          </cell>
          <cell r="AO1475">
            <v>1</v>
          </cell>
        </row>
        <row r="1476">
          <cell r="D1476" t="str">
            <v>FAE-23-00319</v>
          </cell>
          <cell r="E1476" t="str">
            <v>319</v>
          </cell>
          <cell r="F1476">
            <v>45280</v>
          </cell>
          <cell r="G1476">
            <v>2023</v>
          </cell>
          <cell r="H1476" t="str">
            <v>CE2275</v>
          </cell>
          <cell r="I1476" t="str">
            <v>SODIC</v>
          </cell>
          <cell r="J1476" t="str">
            <v>EUR</v>
          </cell>
          <cell r="K1476">
            <v>170164.71804000001</v>
          </cell>
          <cell r="L1476">
            <v>3.3945500000000002</v>
          </cell>
          <cell r="M1476">
            <v>50128.800000000003</v>
          </cell>
          <cell r="N1476" t="str">
            <v>OUI</v>
          </cell>
          <cell r="O1476" t="str">
            <v>France</v>
          </cell>
          <cell r="P1476">
            <v>45287</v>
          </cell>
          <cell r="Q1476">
            <v>0</v>
          </cell>
          <cell r="R1476">
            <v>36072</v>
          </cell>
          <cell r="S1476">
            <v>6000</v>
          </cell>
          <cell r="T1476">
            <v>2940</v>
          </cell>
          <cell r="U1476">
            <v>45012</v>
          </cell>
          <cell r="W1476">
            <v>0</v>
          </cell>
          <cell r="X1476">
            <v>131036.01202187169</v>
          </cell>
          <cell r="Y1476">
            <v>21660.910426126364</v>
          </cell>
          <cell r="Z1476">
            <v>17467.782013801916</v>
          </cell>
          <cell r="AB1476">
            <v>3.6326239748800093</v>
          </cell>
          <cell r="AC1476">
            <v>3.6101517376877275</v>
          </cell>
          <cell r="AD1476">
            <v>5.9414224536741207</v>
          </cell>
          <cell r="AE1476">
            <v>4424.4359999999997</v>
          </cell>
          <cell r="AF1476">
            <v>58885.271999999997</v>
          </cell>
          <cell r="AG1476">
            <v>1.3082127432684616</v>
          </cell>
          <cell r="AI1476">
            <v>2.3244112316115477</v>
          </cell>
          <cell r="AJ1476">
            <v>2.3019389944192659</v>
          </cell>
          <cell r="AK1476">
            <v>4.6332097104056587</v>
          </cell>
          <cell r="AL1476">
            <v>0</v>
          </cell>
          <cell r="AM1476">
            <v>1</v>
          </cell>
          <cell r="AN1476">
            <v>1</v>
          </cell>
          <cell r="AO1476">
            <v>1</v>
          </cell>
        </row>
        <row r="1477">
          <cell r="D1477" t="str">
            <v>FAE-23-00320</v>
          </cell>
          <cell r="E1477" t="str">
            <v>320</v>
          </cell>
          <cell r="F1477">
            <v>45281</v>
          </cell>
          <cell r="G1477">
            <v>2023</v>
          </cell>
          <cell r="H1477" t="str">
            <v>CE2097</v>
          </cell>
          <cell r="I1477" t="str">
            <v>JP BEEMSTERBOER BV</v>
          </cell>
          <cell r="J1477" t="str">
            <v>USD</v>
          </cell>
          <cell r="K1477">
            <v>0</v>
          </cell>
          <cell r="M1477">
            <v>72823.199999999997</v>
          </cell>
          <cell r="N1477" t="str">
            <v>ANNULEE</v>
          </cell>
          <cell r="O1477" t="str">
            <v>Sierra Leone</v>
          </cell>
          <cell r="P1477">
            <v>0</v>
          </cell>
          <cell r="Q1477">
            <v>110040</v>
          </cell>
          <cell r="R1477">
            <v>0</v>
          </cell>
          <cell r="S1477">
            <v>0</v>
          </cell>
          <cell r="T1477">
            <v>0</v>
          </cell>
          <cell r="U1477">
            <v>110040</v>
          </cell>
          <cell r="W1477" t="e">
            <v>#N/A</v>
          </cell>
          <cell r="X1477" t="e">
            <v>#N/A</v>
          </cell>
          <cell r="Y1477" t="e">
            <v>#N/A</v>
          </cell>
          <cell r="Z1477" t="e">
            <v>#N/A</v>
          </cell>
          <cell r="AA1477" t="e">
            <v>#N/A</v>
          </cell>
          <cell r="AB1477" t="e">
            <v>#N/A</v>
          </cell>
          <cell r="AC1477" t="e">
            <v>#N/A</v>
          </cell>
          <cell r="AD1477" t="e">
            <v>#N/A</v>
          </cell>
          <cell r="AE1477" t="e">
            <v>#N/A</v>
          </cell>
          <cell r="AF1477" t="e">
            <v>#N/A</v>
          </cell>
          <cell r="AG1477" t="e">
            <v>#N/A</v>
          </cell>
          <cell r="AH1477" t="e">
            <v>#N/A</v>
          </cell>
          <cell r="AI1477" t="e">
            <v>#N/A</v>
          </cell>
          <cell r="AJ1477" t="e">
            <v>#N/A</v>
          </cell>
          <cell r="AK1477" t="e">
            <v>#N/A</v>
          </cell>
          <cell r="AL1477" t="str">
            <v>50%-50%</v>
          </cell>
          <cell r="AM1477">
            <v>0</v>
          </cell>
          <cell r="AN1477">
            <v>0</v>
          </cell>
          <cell r="AO1477">
            <v>0</v>
          </cell>
        </row>
        <row r="1478">
          <cell r="D1478" t="str">
            <v>FAE-23-00321</v>
          </cell>
          <cell r="E1478" t="str">
            <v>321</v>
          </cell>
          <cell r="F1478">
            <v>45281</v>
          </cell>
          <cell r="G1478">
            <v>2023</v>
          </cell>
          <cell r="H1478" t="str">
            <v>CE2178</v>
          </cell>
          <cell r="I1478" t="str">
            <v>ARCADIA</v>
          </cell>
          <cell r="J1478" t="str">
            <v>TND</v>
          </cell>
          <cell r="K1478">
            <v>246000</v>
          </cell>
          <cell r="L1478">
            <v>1</v>
          </cell>
          <cell r="M1478">
            <v>246000</v>
          </cell>
          <cell r="N1478" t="str">
            <v>OUI</v>
          </cell>
          <cell r="O1478" t="str">
            <v>Pologne</v>
          </cell>
          <cell r="P1478">
            <v>45288</v>
          </cell>
          <cell r="Q1478">
            <v>0</v>
          </cell>
          <cell r="R1478">
            <v>102500</v>
          </cell>
          <cell r="S1478">
            <v>0</v>
          </cell>
          <cell r="T1478">
            <v>0</v>
          </cell>
          <cell r="U1478">
            <v>102500</v>
          </cell>
          <cell r="W1478">
            <v>0</v>
          </cell>
          <cell r="X1478">
            <v>246000</v>
          </cell>
          <cell r="Y1478">
            <v>0</v>
          </cell>
          <cell r="Z1478">
            <v>0</v>
          </cell>
          <cell r="AB1478">
            <v>2.4</v>
          </cell>
          <cell r="AE1478">
            <v>0</v>
          </cell>
          <cell r="AF1478">
            <v>0</v>
          </cell>
          <cell r="AG1478">
            <v>0</v>
          </cell>
          <cell r="AI1478">
            <v>2.4</v>
          </cell>
          <cell r="AL1478">
            <v>0</v>
          </cell>
          <cell r="AM1478">
            <v>1</v>
          </cell>
          <cell r="AN1478">
            <v>0</v>
          </cell>
          <cell r="AO1478">
            <v>0</v>
          </cell>
        </row>
        <row r="1479">
          <cell r="D1479" t="str">
            <v>FAE-23-00322</v>
          </cell>
          <cell r="E1479" t="str">
            <v>322</v>
          </cell>
          <cell r="F1479">
            <v>45281</v>
          </cell>
          <cell r="G1479">
            <v>2023</v>
          </cell>
          <cell r="H1479" t="str">
            <v>CE2203</v>
          </cell>
          <cell r="I1479" t="str">
            <v>STE B.T.C TRADING</v>
          </cell>
          <cell r="J1479" t="str">
            <v>TND</v>
          </cell>
          <cell r="K1479">
            <v>122760</v>
          </cell>
          <cell r="L1479">
            <v>1</v>
          </cell>
          <cell r="M1479">
            <v>122760</v>
          </cell>
          <cell r="N1479" t="str">
            <v>OUI</v>
          </cell>
          <cell r="O1479" t="str">
            <v>Libye</v>
          </cell>
          <cell r="P1479">
            <v>45287</v>
          </cell>
          <cell r="Q1479">
            <v>66000</v>
          </cell>
          <cell r="R1479">
            <v>0</v>
          </cell>
          <cell r="S1479">
            <v>0</v>
          </cell>
          <cell r="T1479">
            <v>0</v>
          </cell>
          <cell r="U1479">
            <v>66000</v>
          </cell>
          <cell r="W1479">
            <v>122760</v>
          </cell>
          <cell r="X1479">
            <v>0</v>
          </cell>
          <cell r="Y1479">
            <v>0</v>
          </cell>
          <cell r="Z1479">
            <v>0</v>
          </cell>
          <cell r="AA1479">
            <v>1.86</v>
          </cell>
          <cell r="AE1479">
            <v>0</v>
          </cell>
          <cell r="AF1479">
            <v>0</v>
          </cell>
          <cell r="AG1479">
            <v>0</v>
          </cell>
          <cell r="AH1479">
            <v>1.86</v>
          </cell>
          <cell r="AL1479" t="str">
            <v>50%-50%</v>
          </cell>
          <cell r="AM1479">
            <v>0</v>
          </cell>
          <cell r="AN1479">
            <v>0</v>
          </cell>
          <cell r="AO1479">
            <v>0</v>
          </cell>
        </row>
        <row r="1480">
          <cell r="D1480" t="str">
            <v>FAE-23-00323</v>
          </cell>
          <cell r="E1480" t="str">
            <v>323</v>
          </cell>
          <cell r="F1480">
            <v>45282</v>
          </cell>
          <cell r="G1480">
            <v>2023</v>
          </cell>
          <cell r="H1480" t="str">
            <v>ce2275</v>
          </cell>
          <cell r="I1480" t="str">
            <v>SODIC</v>
          </cell>
          <cell r="J1480" t="str">
            <v>EUR</v>
          </cell>
          <cell r="K1480">
            <v>61466.949907000009</v>
          </cell>
          <cell r="L1480">
            <v>3.3945500000000002</v>
          </cell>
          <cell r="M1480">
            <v>18107.54</v>
          </cell>
          <cell r="N1480" t="str">
            <v>OUI</v>
          </cell>
          <cell r="O1480" t="str">
            <v>France</v>
          </cell>
          <cell r="P1480">
            <v>45287</v>
          </cell>
          <cell r="Q1480">
            <v>0</v>
          </cell>
          <cell r="R1480">
            <v>14424</v>
          </cell>
          <cell r="S1480">
            <v>2400</v>
          </cell>
          <cell r="T1480">
            <v>0</v>
          </cell>
          <cell r="U1480">
            <v>16824</v>
          </cell>
          <cell r="W1480">
            <v>0</v>
          </cell>
          <cell r="X1480">
            <v>52742.704580782869</v>
          </cell>
          <cell r="Y1480">
            <v>8724.2317480171187</v>
          </cell>
          <cell r="Z1480">
            <v>0</v>
          </cell>
          <cell r="AB1480">
            <v>3.6565934956172259</v>
          </cell>
          <cell r="AC1480">
            <v>3.6350965616737994</v>
          </cell>
          <cell r="AE1480">
            <v>1472.6930399999999</v>
          </cell>
          <cell r="AF1480">
            <v>9692.9279999999999</v>
          </cell>
          <cell r="AG1480">
            <v>0.57613694721825959</v>
          </cell>
          <cell r="AI1480">
            <v>3.0804565483989661</v>
          </cell>
          <cell r="AJ1480">
            <v>3.0589596144555395</v>
          </cell>
          <cell r="AL1480">
            <v>0</v>
          </cell>
          <cell r="AM1480">
            <v>1</v>
          </cell>
          <cell r="AN1480">
            <v>1</v>
          </cell>
          <cell r="AO1480">
            <v>0</v>
          </cell>
        </row>
        <row r="1481">
          <cell r="D1481" t="str">
            <v>FAE-23-00324</v>
          </cell>
          <cell r="E1481" t="str">
            <v>324</v>
          </cell>
          <cell r="F1481">
            <v>45288</v>
          </cell>
          <cell r="G1481">
            <v>2023</v>
          </cell>
          <cell r="H1481" t="str">
            <v>CE2017</v>
          </cell>
          <cell r="I1481" t="str">
            <v>SAHEL INTERNATIONAL TRADE</v>
          </cell>
          <cell r="J1481" t="str">
            <v>TND</v>
          </cell>
          <cell r="K1481">
            <v>38976</v>
          </cell>
          <cell r="L1481">
            <v>1</v>
          </cell>
          <cell r="M1481">
            <v>38976</v>
          </cell>
          <cell r="N1481" t="str">
            <v>OUI</v>
          </cell>
          <cell r="O1481" t="str">
            <v>Burkina Faso</v>
          </cell>
          <cell r="P1481">
            <v>45288</v>
          </cell>
          <cell r="Q1481">
            <v>19200</v>
          </cell>
          <cell r="R1481">
            <v>0</v>
          </cell>
          <cell r="S1481">
            <v>0</v>
          </cell>
          <cell r="T1481">
            <v>0</v>
          </cell>
          <cell r="U1481">
            <v>19200</v>
          </cell>
          <cell r="W1481">
            <v>38976</v>
          </cell>
          <cell r="X1481">
            <v>0</v>
          </cell>
          <cell r="Y1481">
            <v>0</v>
          </cell>
          <cell r="Z1481">
            <v>0</v>
          </cell>
          <cell r="AA1481">
            <v>2.0299999999999998</v>
          </cell>
          <cell r="AE1481">
            <v>0</v>
          </cell>
          <cell r="AF1481">
            <v>0</v>
          </cell>
          <cell r="AG1481">
            <v>0</v>
          </cell>
          <cell r="AH1481">
            <v>2.0299999999999998</v>
          </cell>
          <cell r="AL1481" t="str">
            <v>50%-50%</v>
          </cell>
          <cell r="AM1481">
            <v>0</v>
          </cell>
          <cell r="AN1481">
            <v>0</v>
          </cell>
          <cell r="AO1481">
            <v>0</v>
          </cell>
        </row>
        <row r="1482">
          <cell r="D1482" t="str">
            <v>FAE-23-00325</v>
          </cell>
          <cell r="E1482" t="str">
            <v>325</v>
          </cell>
          <cell r="F1482">
            <v>45282</v>
          </cell>
          <cell r="G1482">
            <v>2023</v>
          </cell>
          <cell r="H1482" t="str">
            <v>CE2017</v>
          </cell>
          <cell r="I1482" t="str">
            <v>SAHEL INTERNATIONAL TRADE</v>
          </cell>
          <cell r="J1482" t="str">
            <v>TND</v>
          </cell>
          <cell r="K1482">
            <v>39744</v>
          </cell>
          <cell r="L1482">
            <v>1</v>
          </cell>
          <cell r="M1482">
            <v>39744</v>
          </cell>
          <cell r="N1482" t="str">
            <v>OUI</v>
          </cell>
          <cell r="O1482" t="str">
            <v>Burkina Faso</v>
          </cell>
          <cell r="P1482">
            <v>45288</v>
          </cell>
          <cell r="Q1482">
            <v>0</v>
          </cell>
          <cell r="R1482">
            <v>21600</v>
          </cell>
          <cell r="S1482">
            <v>0</v>
          </cell>
          <cell r="T1482">
            <v>0</v>
          </cell>
          <cell r="U1482">
            <v>21600</v>
          </cell>
          <cell r="W1482">
            <v>0</v>
          </cell>
          <cell r="X1482">
            <v>39744</v>
          </cell>
          <cell r="Y1482">
            <v>0</v>
          </cell>
          <cell r="Z1482">
            <v>0</v>
          </cell>
          <cell r="AB1482">
            <v>1.84</v>
          </cell>
          <cell r="AE1482">
            <v>0</v>
          </cell>
          <cell r="AF1482">
            <v>0</v>
          </cell>
          <cell r="AG1482">
            <v>0</v>
          </cell>
          <cell r="AI1482">
            <v>1.84</v>
          </cell>
          <cell r="AL1482">
            <v>0</v>
          </cell>
          <cell r="AM1482" t="str">
            <v>30%-70%</v>
          </cell>
          <cell r="AN1482">
            <v>0</v>
          </cell>
          <cell r="AO1482">
            <v>0</v>
          </cell>
        </row>
        <row r="1483">
          <cell r="D1483" t="str">
            <v>FAE-24-00001</v>
          </cell>
          <cell r="E1483" t="str">
            <v>001</v>
          </cell>
          <cell r="F1483">
            <v>45296</v>
          </cell>
          <cell r="G1483">
            <v>2024</v>
          </cell>
          <cell r="H1483" t="str">
            <v>CE2137</v>
          </cell>
          <cell r="I1483" t="str">
            <v>TUNISIAN AFRICAN BUSINESS</v>
          </cell>
          <cell r="J1483" t="str">
            <v>TND</v>
          </cell>
          <cell r="K1483">
            <v>257175</v>
          </cell>
          <cell r="L1483">
            <v>1</v>
          </cell>
          <cell r="M1483">
            <v>257175</v>
          </cell>
          <cell r="N1483" t="str">
            <v>OUI</v>
          </cell>
          <cell r="O1483" t="str">
            <v>Senegal</v>
          </cell>
          <cell r="P1483">
            <v>45303</v>
          </cell>
          <cell r="Q1483">
            <v>0</v>
          </cell>
          <cell r="R1483">
            <v>157500</v>
          </cell>
          <cell r="S1483">
            <v>0</v>
          </cell>
          <cell r="T1483">
            <v>0</v>
          </cell>
          <cell r="U1483">
            <v>157500</v>
          </cell>
          <cell r="W1483">
            <v>0</v>
          </cell>
          <cell r="X1483">
            <v>257175</v>
          </cell>
          <cell r="Y1483">
            <v>0</v>
          </cell>
          <cell r="Z1483">
            <v>0</v>
          </cell>
          <cell r="AB1483">
            <v>1.6328571428571428</v>
          </cell>
          <cell r="AE1483">
            <v>0</v>
          </cell>
          <cell r="AF1483">
            <v>0</v>
          </cell>
          <cell r="AG1483">
            <v>0</v>
          </cell>
          <cell r="AI1483">
            <v>1.6328571428571428</v>
          </cell>
          <cell r="AL1483" t="str">
            <v>50%-50%</v>
          </cell>
          <cell r="AM1483">
            <v>0</v>
          </cell>
          <cell r="AN1483">
            <v>0</v>
          </cell>
          <cell r="AO1483">
            <v>0</v>
          </cell>
        </row>
        <row r="1484">
          <cell r="D1484" t="str">
            <v>FAE-24-00002</v>
          </cell>
          <cell r="E1484" t="str">
            <v>002</v>
          </cell>
          <cell r="F1484">
            <v>45297</v>
          </cell>
          <cell r="G1484">
            <v>2024</v>
          </cell>
          <cell r="H1484" t="str">
            <v>CE2097</v>
          </cell>
          <cell r="I1484" t="str">
            <v>JP BEEMSTERBOER BV</v>
          </cell>
          <cell r="J1484" t="str">
            <v>USD</v>
          </cell>
          <cell r="K1484">
            <v>246593.91983999999</v>
          </cell>
          <cell r="L1484">
            <v>3.3862000000000001</v>
          </cell>
          <cell r="M1484">
            <v>72823.199999999997</v>
          </cell>
          <cell r="N1484" t="str">
            <v>OUI</v>
          </cell>
          <cell r="O1484" t="str">
            <v>Sierra Leone</v>
          </cell>
          <cell r="P1484">
            <v>45300</v>
          </cell>
          <cell r="Q1484">
            <v>110040</v>
          </cell>
          <cell r="R1484">
            <v>0</v>
          </cell>
          <cell r="S1484">
            <v>0</v>
          </cell>
          <cell r="T1484">
            <v>0</v>
          </cell>
          <cell r="U1484">
            <v>110040</v>
          </cell>
          <cell r="W1484">
            <v>246593.91983999999</v>
          </cell>
          <cell r="X1484">
            <v>0</v>
          </cell>
          <cell r="Y1484">
            <v>0</v>
          </cell>
          <cell r="Z1484">
            <v>0</v>
          </cell>
          <cell r="AA1484">
            <v>2.2409480174482006</v>
          </cell>
          <cell r="AE1484">
            <v>7579.1790000000001</v>
          </cell>
          <cell r="AF1484">
            <v>38578.834999999999</v>
          </cell>
          <cell r="AG1484">
            <v>0.35058919483824064</v>
          </cell>
          <cell r="AH1484">
            <v>1.8903588226099599</v>
          </cell>
          <cell r="AL1484" t="str">
            <v>50%-50%</v>
          </cell>
          <cell r="AM1484">
            <v>0</v>
          </cell>
          <cell r="AN1484">
            <v>0</v>
          </cell>
          <cell r="AO1484">
            <v>0</v>
          </cell>
        </row>
        <row r="1485">
          <cell r="D1485" t="str">
            <v>FAE-24-00003</v>
          </cell>
          <cell r="E1485" t="str">
            <v>003</v>
          </cell>
          <cell r="F1485">
            <v>45297</v>
          </cell>
          <cell r="G1485">
            <v>2024</v>
          </cell>
          <cell r="H1485" t="str">
            <v>CE2017</v>
          </cell>
          <cell r="I1485" t="str">
            <v>SAHEL INTERNATIONAL TRADE</v>
          </cell>
          <cell r="J1485" t="str">
            <v>TND</v>
          </cell>
          <cell r="K1485">
            <v>105510.6</v>
          </cell>
          <cell r="L1485">
            <v>1</v>
          </cell>
          <cell r="M1485">
            <v>105510.6</v>
          </cell>
          <cell r="N1485" t="str">
            <v>OUI</v>
          </cell>
          <cell r="O1485" t="str">
            <v>Burkina Faso</v>
          </cell>
          <cell r="P1485">
            <v>45306</v>
          </cell>
          <cell r="Q1485">
            <v>15444</v>
          </cell>
          <cell r="R1485">
            <v>39792</v>
          </cell>
          <cell r="S1485">
            <v>600</v>
          </cell>
          <cell r="T1485">
            <v>0</v>
          </cell>
          <cell r="U1485">
            <v>55836</v>
          </cell>
          <cell r="W1485">
            <v>31351.32</v>
          </cell>
          <cell r="X1485">
            <v>73217.279999999999</v>
          </cell>
          <cell r="Y1485">
            <v>942</v>
          </cell>
          <cell r="Z1485">
            <v>0</v>
          </cell>
          <cell r="AA1485">
            <v>2.0299999999999998</v>
          </cell>
          <cell r="AB1485">
            <v>1.84</v>
          </cell>
          <cell r="AC1485">
            <v>1.57</v>
          </cell>
          <cell r="AE1485">
            <v>0</v>
          </cell>
          <cell r="AF1485">
            <v>0</v>
          </cell>
          <cell r="AG1485">
            <v>0</v>
          </cell>
          <cell r="AH1485">
            <v>2.0299999999999998</v>
          </cell>
          <cell r="AI1485">
            <v>1.84</v>
          </cell>
          <cell r="AJ1485">
            <v>1.57</v>
          </cell>
          <cell r="AL1485" t="str">
            <v>50%-50%</v>
          </cell>
          <cell r="AM1485" t="str">
            <v>30%-70%</v>
          </cell>
          <cell r="AN1485" t="str">
            <v>10%-90%</v>
          </cell>
          <cell r="AO1485">
            <v>0</v>
          </cell>
        </row>
        <row r="1486">
          <cell r="D1486" t="str">
            <v>FAE-24-00004</v>
          </cell>
          <cell r="E1486" t="str">
            <v>004</v>
          </cell>
          <cell r="F1486">
            <v>45297</v>
          </cell>
          <cell r="G1486">
            <v>2024</v>
          </cell>
          <cell r="H1486" t="str">
            <v>CE2017</v>
          </cell>
          <cell r="I1486" t="str">
            <v>SAHEL INTERNATIONAL TRADE</v>
          </cell>
          <cell r="J1486" t="str">
            <v>TND</v>
          </cell>
          <cell r="K1486">
            <v>105534.96</v>
          </cell>
          <cell r="L1486">
            <v>1</v>
          </cell>
          <cell r="M1486">
            <v>105534.96</v>
          </cell>
          <cell r="N1486" t="str">
            <v>OUI</v>
          </cell>
          <cell r="O1486" t="str">
            <v>Burkina Faso</v>
          </cell>
          <cell r="P1486">
            <v>45306</v>
          </cell>
          <cell r="Q1486">
            <v>15456</v>
          </cell>
          <cell r="R1486">
            <v>39792</v>
          </cell>
          <cell r="S1486">
            <v>600</v>
          </cell>
          <cell r="T1486">
            <v>0</v>
          </cell>
          <cell r="U1486">
            <v>55848</v>
          </cell>
          <cell r="W1486">
            <v>31375.68</v>
          </cell>
          <cell r="X1486">
            <v>73217.279999999999</v>
          </cell>
          <cell r="Y1486">
            <v>942</v>
          </cell>
          <cell r="Z1486">
            <v>0</v>
          </cell>
          <cell r="AA1486">
            <v>2.0299999999999998</v>
          </cell>
          <cell r="AB1486">
            <v>1.84</v>
          </cell>
          <cell r="AC1486">
            <v>1.57</v>
          </cell>
          <cell r="AE1486">
            <v>0</v>
          </cell>
          <cell r="AF1486">
            <v>0</v>
          </cell>
          <cell r="AG1486">
            <v>0</v>
          </cell>
          <cell r="AH1486">
            <v>2.0299999999999998</v>
          </cell>
          <cell r="AI1486">
            <v>1.84</v>
          </cell>
          <cell r="AJ1486">
            <v>1.57</v>
          </cell>
          <cell r="AL1486" t="str">
            <v>50%-50%</v>
          </cell>
          <cell r="AM1486" t="str">
            <v>30%-70%</v>
          </cell>
          <cell r="AN1486" t="str">
            <v>10%-90%</v>
          </cell>
          <cell r="AO1486">
            <v>0</v>
          </cell>
        </row>
        <row r="1487">
          <cell r="D1487" t="str">
            <v>FAE-24-00005</v>
          </cell>
          <cell r="E1487" t="str">
            <v>005</v>
          </cell>
          <cell r="F1487">
            <v>45299</v>
          </cell>
          <cell r="G1487">
            <v>2024</v>
          </cell>
          <cell r="H1487" t="str">
            <v>CE2079</v>
          </cell>
          <cell r="I1487" t="str">
            <v>BAH MAMADOU SALIOU</v>
          </cell>
          <cell r="J1487" t="str">
            <v>EUR</v>
          </cell>
          <cell r="K1487">
            <v>91470.715500000006</v>
          </cell>
          <cell r="L1487">
            <v>3.3865500000000002</v>
          </cell>
          <cell r="M1487">
            <v>27010</v>
          </cell>
          <cell r="N1487" t="str">
            <v>OUI</v>
          </cell>
          <cell r="O1487" t="str">
            <v>Guinee</v>
          </cell>
          <cell r="P1487">
            <v>45308</v>
          </cell>
          <cell r="Q1487">
            <v>0</v>
          </cell>
          <cell r="R1487">
            <v>40800</v>
          </cell>
          <cell r="S1487">
            <v>0</v>
          </cell>
          <cell r="T1487">
            <v>0</v>
          </cell>
          <cell r="U1487">
            <v>40800</v>
          </cell>
          <cell r="W1487">
            <v>0</v>
          </cell>
          <cell r="X1487">
            <v>91470.715499999991</v>
          </cell>
          <cell r="Y1487">
            <v>0</v>
          </cell>
          <cell r="Z1487">
            <v>0</v>
          </cell>
          <cell r="AB1487">
            <v>2.2419293014705879</v>
          </cell>
          <cell r="AE1487">
            <v>2965.22</v>
          </cell>
          <cell r="AF1487">
            <v>15057.66</v>
          </cell>
          <cell r="AG1487">
            <v>0.36906029411764707</v>
          </cell>
          <cell r="AI1487">
            <v>1.8728690073529408</v>
          </cell>
          <cell r="AL1487">
            <v>0</v>
          </cell>
          <cell r="AM1487" t="str">
            <v>30%-70%</v>
          </cell>
          <cell r="AN1487">
            <v>0</v>
          </cell>
          <cell r="AO1487">
            <v>0</v>
          </cell>
        </row>
        <row r="1488">
          <cell r="D1488" t="str">
            <v>FAE-24-00006</v>
          </cell>
          <cell r="E1488" t="str">
            <v>006</v>
          </cell>
          <cell r="F1488">
            <v>45299</v>
          </cell>
          <cell r="G1488">
            <v>2024</v>
          </cell>
          <cell r="H1488" t="str">
            <v>CE2259</v>
          </cell>
          <cell r="I1488" t="str">
            <v>SAFA FOOD</v>
          </cell>
          <cell r="J1488" t="str">
            <v>CAD</v>
          </cell>
          <cell r="K1488">
            <v>22519.554700000001</v>
          </cell>
          <cell r="L1488">
            <v>2.3163499999999999</v>
          </cell>
          <cell r="M1488">
            <v>9722</v>
          </cell>
          <cell r="N1488" t="str">
            <v>OUI</v>
          </cell>
          <cell r="O1488" t="str">
            <v>Canada</v>
          </cell>
          <cell r="P1488">
            <v>45318</v>
          </cell>
          <cell r="Q1488">
            <v>0</v>
          </cell>
          <cell r="R1488">
            <v>0</v>
          </cell>
          <cell r="S1488">
            <v>4320</v>
          </cell>
          <cell r="T1488">
            <v>400</v>
          </cell>
          <cell r="U1488">
            <v>4720</v>
          </cell>
          <cell r="W1488">
            <v>0</v>
          </cell>
          <cell r="X1488">
            <v>0</v>
          </cell>
          <cell r="Y1488">
            <v>19746.137806779661</v>
          </cell>
          <cell r="Z1488">
            <v>2773.4168932203388</v>
          </cell>
          <cell r="AC1488">
            <v>4.5708652330508475</v>
          </cell>
          <cell r="AD1488">
            <v>6.9335422330508472</v>
          </cell>
          <cell r="AE1488">
            <v>733.30499999999995</v>
          </cell>
          <cell r="AF1488">
            <v>5780.2449999999999</v>
          </cell>
          <cell r="AG1488">
            <v>1.2246281779661017</v>
          </cell>
          <cell r="AJ1488">
            <v>3.346237055084746</v>
          </cell>
          <cell r="AK1488">
            <v>5.7089140550847457</v>
          </cell>
          <cell r="AL1488">
            <v>0</v>
          </cell>
          <cell r="AM1488">
            <v>0</v>
          </cell>
          <cell r="AN1488">
            <v>1</v>
          </cell>
          <cell r="AO1488">
            <v>1</v>
          </cell>
        </row>
        <row r="1489">
          <cell r="D1489" t="str">
            <v>FAE-24-00007</v>
          </cell>
          <cell r="E1489" t="str">
            <v>007</v>
          </cell>
          <cell r="F1489">
            <v>45299</v>
          </cell>
          <cell r="G1489">
            <v>2024</v>
          </cell>
          <cell r="H1489" t="str">
            <v>CE2123</v>
          </cell>
          <cell r="I1489" t="str">
            <v>STE AL MAJMOUA MOTTAHIDA</v>
          </cell>
          <cell r="J1489" t="str">
            <v>USD</v>
          </cell>
          <cell r="K1489">
            <v>154435.29999999999</v>
          </cell>
          <cell r="L1489">
            <v>3.0979999999999999</v>
          </cell>
          <cell r="M1489">
            <v>49850</v>
          </cell>
          <cell r="N1489" t="str">
            <v>OUI</v>
          </cell>
          <cell r="O1489" t="str">
            <v>Libye</v>
          </cell>
          <cell r="P1489">
            <v>45303</v>
          </cell>
          <cell r="Q1489">
            <v>0</v>
          </cell>
          <cell r="R1489">
            <v>25000</v>
          </cell>
          <cell r="S1489">
            <v>10000</v>
          </cell>
          <cell r="T1489">
            <v>0</v>
          </cell>
          <cell r="U1489">
            <v>35000</v>
          </cell>
          <cell r="W1489">
            <v>0</v>
          </cell>
          <cell r="X1489">
            <v>0</v>
          </cell>
          <cell r="Y1489">
            <v>0</v>
          </cell>
          <cell r="Z1489">
            <v>154435.29999999999</v>
          </cell>
          <cell r="AB1489">
            <v>0</v>
          </cell>
          <cell r="AC1489">
            <v>0</v>
          </cell>
          <cell r="AE1489">
            <v>0</v>
          </cell>
          <cell r="AF1489">
            <v>0</v>
          </cell>
          <cell r="AG1489">
            <v>0</v>
          </cell>
          <cell r="AL1489">
            <v>0</v>
          </cell>
          <cell r="AM1489" t="str">
            <v>50%-50%</v>
          </cell>
          <cell r="AN1489" t="str">
            <v>50%-50%</v>
          </cell>
          <cell r="AO1489">
            <v>0</v>
          </cell>
        </row>
        <row r="1490">
          <cell r="D1490" t="str">
            <v>FAE-24-00008</v>
          </cell>
          <cell r="E1490" t="str">
            <v>008</v>
          </cell>
          <cell r="F1490">
            <v>45300</v>
          </cell>
          <cell r="G1490">
            <v>2024</v>
          </cell>
          <cell r="H1490" t="str">
            <v>CE2017</v>
          </cell>
          <cell r="I1490" t="str">
            <v>SAHEL INTERNATIONAL TRADE</v>
          </cell>
          <cell r="J1490" t="str">
            <v>TND</v>
          </cell>
          <cell r="K1490">
            <v>39425</v>
          </cell>
          <cell r="L1490">
            <v>1</v>
          </cell>
          <cell r="M1490">
            <v>39425</v>
          </cell>
          <cell r="N1490" t="str">
            <v>OUI</v>
          </cell>
          <cell r="O1490" t="str">
            <v>Togo</v>
          </cell>
          <cell r="P1490">
            <v>45309</v>
          </cell>
          <cell r="Q1490">
            <v>20750</v>
          </cell>
          <cell r="R1490">
            <v>0</v>
          </cell>
          <cell r="S1490">
            <v>0</v>
          </cell>
          <cell r="T1490">
            <v>0</v>
          </cell>
          <cell r="U1490">
            <v>20750</v>
          </cell>
          <cell r="W1490">
            <v>39425</v>
          </cell>
          <cell r="X1490">
            <v>0</v>
          </cell>
          <cell r="Y1490">
            <v>0</v>
          </cell>
          <cell r="Z1490">
            <v>0</v>
          </cell>
          <cell r="AA1490">
            <v>1.9</v>
          </cell>
          <cell r="AE1490">
            <v>0</v>
          </cell>
          <cell r="AF1490">
            <v>0</v>
          </cell>
          <cell r="AG1490">
            <v>0</v>
          </cell>
          <cell r="AH1490">
            <v>1.9</v>
          </cell>
          <cell r="AL1490" t="str">
            <v>50%-50%</v>
          </cell>
          <cell r="AM1490">
            <v>0</v>
          </cell>
          <cell r="AN1490">
            <v>0</v>
          </cell>
          <cell r="AO1490">
            <v>0</v>
          </cell>
        </row>
        <row r="1491">
          <cell r="D1491" t="str">
            <v>FAE-24-00009</v>
          </cell>
          <cell r="E1491" t="str">
            <v>009</v>
          </cell>
          <cell r="F1491">
            <v>45300</v>
          </cell>
          <cell r="G1491">
            <v>2024</v>
          </cell>
          <cell r="H1491" t="str">
            <v>CE2137</v>
          </cell>
          <cell r="I1491" t="str">
            <v>TUNISIAN AFRICAN BUSINESS</v>
          </cell>
          <cell r="J1491" t="str">
            <v>TND</v>
          </cell>
          <cell r="K1491">
            <v>145927.20000000001</v>
          </cell>
          <cell r="L1491">
            <v>1</v>
          </cell>
          <cell r="M1491">
            <v>145927.20000000001</v>
          </cell>
          <cell r="N1491" t="str">
            <v>OUI</v>
          </cell>
          <cell r="O1491" t="str">
            <v>Gabon</v>
          </cell>
          <cell r="P1491">
            <v>45308</v>
          </cell>
          <cell r="Q1491">
            <v>6000</v>
          </cell>
          <cell r="R1491">
            <v>21840</v>
          </cell>
          <cell r="S1491">
            <v>56000</v>
          </cell>
          <cell r="T1491">
            <v>0</v>
          </cell>
          <cell r="U1491">
            <v>83840</v>
          </cell>
          <cell r="W1491">
            <v>11880</v>
          </cell>
          <cell r="X1491">
            <v>39967.199999999997</v>
          </cell>
          <cell r="Y1491">
            <v>94080</v>
          </cell>
          <cell r="Z1491">
            <v>0</v>
          </cell>
          <cell r="AA1491">
            <v>1.98</v>
          </cell>
          <cell r="AB1491">
            <v>1.8299999999999998</v>
          </cell>
          <cell r="AC1491">
            <v>1.68</v>
          </cell>
          <cell r="AE1491">
            <v>0</v>
          </cell>
          <cell r="AF1491">
            <v>0</v>
          </cell>
          <cell r="AG1491">
            <v>0</v>
          </cell>
          <cell r="AH1491">
            <v>1.98</v>
          </cell>
          <cell r="AI1491">
            <v>1.8299999999999998</v>
          </cell>
          <cell r="AJ1491">
            <v>1.68</v>
          </cell>
          <cell r="AL1491" t="str">
            <v>50%-50%</v>
          </cell>
          <cell r="AM1491" t="str">
            <v>30%-70%</v>
          </cell>
          <cell r="AN1491" t="str">
            <v>10%-90%</v>
          </cell>
          <cell r="AO1491">
            <v>0</v>
          </cell>
        </row>
        <row r="1492">
          <cell r="D1492" t="str">
            <v>FAE-24-00010</v>
          </cell>
          <cell r="E1492" t="str">
            <v>010</v>
          </cell>
          <cell r="F1492">
            <v>45300</v>
          </cell>
          <cell r="G1492">
            <v>2024</v>
          </cell>
          <cell r="H1492" t="str">
            <v>CE2154</v>
          </cell>
          <cell r="I1492" t="str">
            <v>SODIFRAM SAS</v>
          </cell>
          <cell r="J1492" t="str">
            <v>EUR</v>
          </cell>
          <cell r="K1492">
            <v>75384.702533999996</v>
          </cell>
          <cell r="L1492">
            <v>3.3893499999999999</v>
          </cell>
          <cell r="M1492">
            <v>22241.64</v>
          </cell>
          <cell r="N1492" t="str">
            <v>OUI</v>
          </cell>
          <cell r="O1492" t="str">
            <v>Mayotte</v>
          </cell>
          <cell r="P1492">
            <v>45309</v>
          </cell>
          <cell r="Q1492">
            <v>0</v>
          </cell>
          <cell r="R1492">
            <v>23976</v>
          </cell>
          <cell r="S1492">
            <v>0</v>
          </cell>
          <cell r="T1492">
            <v>0</v>
          </cell>
          <cell r="U1492">
            <v>23976</v>
          </cell>
          <cell r="W1492">
            <v>0</v>
          </cell>
          <cell r="X1492">
            <v>75384.702534000011</v>
          </cell>
          <cell r="Y1492">
            <v>0</v>
          </cell>
          <cell r="Z1492">
            <v>0</v>
          </cell>
          <cell r="AB1492">
            <v>3.1441734456956962</v>
          </cell>
          <cell r="AE1492">
            <v>3078.0749999999998</v>
          </cell>
          <cell r="AF1492">
            <v>14025.295</v>
          </cell>
          <cell r="AG1492">
            <v>0.58497226393059731</v>
          </cell>
          <cell r="AI1492">
            <v>2.5592011817650988</v>
          </cell>
          <cell r="AL1492">
            <v>0</v>
          </cell>
          <cell r="AM1492">
            <v>1</v>
          </cell>
          <cell r="AN1492">
            <v>0</v>
          </cell>
          <cell r="AO1492">
            <v>0</v>
          </cell>
        </row>
        <row r="1493">
          <cell r="D1493" t="str">
            <v>FAE-24-00011</v>
          </cell>
          <cell r="E1493" t="str">
            <v>011</v>
          </cell>
          <cell r="F1493">
            <v>45300</v>
          </cell>
          <cell r="G1493">
            <v>2024</v>
          </cell>
          <cell r="H1493" t="str">
            <v>CE2284</v>
          </cell>
          <cell r="I1493" t="str">
            <v>MESBAH DAHDAH</v>
          </cell>
          <cell r="J1493" t="str">
            <v>USD</v>
          </cell>
          <cell r="K1493">
            <v>57638.806776000005</v>
          </cell>
          <cell r="L1493">
            <v>3.1112000000000002</v>
          </cell>
          <cell r="M1493">
            <v>18526.23</v>
          </cell>
          <cell r="N1493" t="str">
            <v>OUI</v>
          </cell>
          <cell r="O1493" t="str">
            <v>Sudan</v>
          </cell>
          <cell r="P1493">
            <v>45314</v>
          </cell>
          <cell r="Q1493">
            <v>0</v>
          </cell>
          <cell r="R1493">
            <v>21005</v>
          </cell>
          <cell r="S1493">
            <v>0</v>
          </cell>
          <cell r="T1493">
            <v>0</v>
          </cell>
          <cell r="U1493">
            <v>21005</v>
          </cell>
          <cell r="W1493">
            <v>0</v>
          </cell>
          <cell r="X1493">
            <v>57638.817976320002</v>
          </cell>
          <cell r="Y1493">
            <v>0</v>
          </cell>
          <cell r="Z1493">
            <v>0</v>
          </cell>
          <cell r="AB1493">
            <v>2.7440522721409191</v>
          </cell>
          <cell r="AE1493">
            <v>1773</v>
          </cell>
          <cell r="AF1493">
            <v>8764.06</v>
          </cell>
          <cell r="AG1493">
            <v>0.41723684836943581</v>
          </cell>
          <cell r="AI1493">
            <v>2.3268154237714831</v>
          </cell>
          <cell r="AL1493">
            <v>0</v>
          </cell>
          <cell r="AM1493" t="str">
            <v>30%-70%</v>
          </cell>
          <cell r="AN1493">
            <v>0</v>
          </cell>
          <cell r="AO1493">
            <v>0</v>
          </cell>
        </row>
        <row r="1494">
          <cell r="D1494" t="str">
            <v>FAE-24-00012</v>
          </cell>
          <cell r="E1494" t="str">
            <v>012</v>
          </cell>
          <cell r="F1494">
            <v>45301</v>
          </cell>
          <cell r="G1494">
            <v>2024</v>
          </cell>
          <cell r="H1494" t="str">
            <v>CE2275</v>
          </cell>
          <cell r="I1494" t="str">
            <v>SODIC</v>
          </cell>
          <cell r="J1494" t="str">
            <v>EUR</v>
          </cell>
          <cell r="K1494">
            <v>82512.932138000004</v>
          </cell>
          <cell r="L1494">
            <v>3.3900999999999999</v>
          </cell>
          <cell r="M1494">
            <v>24339.38</v>
          </cell>
          <cell r="N1494" t="str">
            <v>OUI</v>
          </cell>
          <cell r="O1494" t="str">
            <v>France</v>
          </cell>
          <cell r="P1494">
            <v>45307</v>
          </cell>
          <cell r="Q1494">
            <v>0</v>
          </cell>
          <cell r="R1494">
            <v>18144</v>
          </cell>
          <cell r="S1494">
            <v>3600</v>
          </cell>
          <cell r="T1494">
            <v>1120</v>
          </cell>
          <cell r="U1494">
            <v>22864</v>
          </cell>
          <cell r="W1494">
            <v>0</v>
          </cell>
          <cell r="X1494">
            <v>60343.710499391462</v>
          </cell>
          <cell r="Y1494">
            <v>12490.739705752272</v>
          </cell>
          <cell r="Z1494">
            <v>9678.4683724562619</v>
          </cell>
          <cell r="AB1494">
            <v>3.3258217867830391</v>
          </cell>
          <cell r="AC1494">
            <v>3.46964991826452</v>
          </cell>
          <cell r="AD1494">
            <v>8.6414896182645204</v>
          </cell>
          <cell r="AE1494">
            <v>1360.6560000000002</v>
          </cell>
          <cell r="AF1494">
            <v>11273.321</v>
          </cell>
          <cell r="AG1494">
            <v>0.49305987578726379</v>
          </cell>
          <cell r="AI1494">
            <v>2.8327619109957753</v>
          </cell>
          <cell r="AJ1494">
            <v>2.9765900424772562</v>
          </cell>
          <cell r="AK1494">
            <v>8.1484297424772567</v>
          </cell>
          <cell r="AL1494">
            <v>0</v>
          </cell>
          <cell r="AM1494">
            <v>1</v>
          </cell>
          <cell r="AN1494">
            <v>1</v>
          </cell>
          <cell r="AO1494">
            <v>1</v>
          </cell>
        </row>
        <row r="1495">
          <cell r="D1495" t="str">
            <v>FAE-24-00013</v>
          </cell>
          <cell r="E1495" t="str">
            <v>013</v>
          </cell>
          <cell r="F1495">
            <v>45301</v>
          </cell>
          <cell r="G1495">
            <v>2024</v>
          </cell>
          <cell r="H1495" t="str">
            <v>CE2149</v>
          </cell>
          <cell r="I1495" t="str">
            <v>DAVIS TRADING CO LTD</v>
          </cell>
          <cell r="J1495" t="str">
            <v>USD</v>
          </cell>
          <cell r="K1495">
            <v>96192.656839999996</v>
          </cell>
          <cell r="L1495">
            <v>3.1084999999999998</v>
          </cell>
          <cell r="M1495">
            <v>30945.040000000001</v>
          </cell>
          <cell r="N1495" t="str">
            <v>OUI</v>
          </cell>
          <cell r="O1495" t="str">
            <v>New Zealand</v>
          </cell>
          <cell r="P1495">
            <v>45317</v>
          </cell>
          <cell r="Q1495">
            <v>2570</v>
          </cell>
          <cell r="R1495">
            <v>19150</v>
          </cell>
          <cell r="S1495">
            <v>0</v>
          </cell>
          <cell r="T1495">
            <v>0</v>
          </cell>
          <cell r="U1495">
            <v>21720</v>
          </cell>
          <cell r="W1495">
            <v>8635.8481900000006</v>
          </cell>
          <cell r="X1495">
            <v>87556.808650000006</v>
          </cell>
          <cell r="Y1495">
            <v>0</v>
          </cell>
          <cell r="Z1495">
            <v>0</v>
          </cell>
          <cell r="AA1495">
            <v>3.3602522140077822</v>
          </cell>
          <cell r="AB1495">
            <v>4.5721571096605746</v>
          </cell>
          <cell r="AE1495">
            <v>0</v>
          </cell>
          <cell r="AF1495">
            <v>2281.92</v>
          </cell>
          <cell r="AG1495">
            <v>0.10506077348066299</v>
          </cell>
          <cell r="AH1495">
            <v>3.2551914405271192</v>
          </cell>
          <cell r="AI1495">
            <v>4.4670963361799121</v>
          </cell>
          <cell r="AL1495">
            <v>1</v>
          </cell>
          <cell r="AM1495">
            <v>1</v>
          </cell>
          <cell r="AN1495">
            <v>0</v>
          </cell>
          <cell r="AO1495">
            <v>0</v>
          </cell>
        </row>
        <row r="1496">
          <cell r="D1496" t="str">
            <v>FAE-24-00014</v>
          </cell>
          <cell r="E1496" t="str">
            <v>014</v>
          </cell>
          <cell r="F1496">
            <v>45302</v>
          </cell>
          <cell r="G1496">
            <v>2024</v>
          </cell>
          <cell r="H1496" t="str">
            <v>CE2017</v>
          </cell>
          <cell r="I1496" t="str">
            <v>SAHEL INTERNATIONAL TRADE</v>
          </cell>
          <cell r="J1496" t="str">
            <v>TND</v>
          </cell>
          <cell r="K1496">
            <v>38976</v>
          </cell>
          <cell r="L1496">
            <v>1</v>
          </cell>
          <cell r="M1496">
            <v>38976</v>
          </cell>
          <cell r="N1496" t="str">
            <v>OUI</v>
          </cell>
          <cell r="O1496" t="str">
            <v>Gambie</v>
          </cell>
          <cell r="P1496">
            <v>45309</v>
          </cell>
          <cell r="Q1496">
            <v>19200</v>
          </cell>
          <cell r="R1496">
            <v>0</v>
          </cell>
          <cell r="S1496">
            <v>0</v>
          </cell>
          <cell r="T1496">
            <v>0</v>
          </cell>
          <cell r="U1496">
            <v>19200</v>
          </cell>
          <cell r="W1496">
            <v>38976</v>
          </cell>
          <cell r="X1496">
            <v>0</v>
          </cell>
          <cell r="Y1496">
            <v>0</v>
          </cell>
          <cell r="Z1496">
            <v>0</v>
          </cell>
          <cell r="AA1496">
            <v>2.0299999999999998</v>
          </cell>
          <cell r="AE1496">
            <v>0</v>
          </cell>
          <cell r="AF1496">
            <v>0</v>
          </cell>
          <cell r="AG1496">
            <v>0</v>
          </cell>
          <cell r="AH1496">
            <v>2.0299999999999998</v>
          </cell>
          <cell r="AL1496" t="str">
            <v>50%-50%</v>
          </cell>
          <cell r="AM1496">
            <v>0</v>
          </cell>
          <cell r="AN1496">
            <v>0</v>
          </cell>
          <cell r="AO1496">
            <v>0</v>
          </cell>
        </row>
        <row r="1497">
          <cell r="D1497" t="str">
            <v>FAE-24-00015</v>
          </cell>
          <cell r="E1497" t="str">
            <v>015</v>
          </cell>
          <cell r="F1497">
            <v>45302</v>
          </cell>
          <cell r="G1497">
            <v>2024</v>
          </cell>
          <cell r="H1497" t="str">
            <v>CE2017</v>
          </cell>
          <cell r="I1497" t="str">
            <v>SAHEL INTERNATIONAL TRADE</v>
          </cell>
          <cell r="J1497" t="str">
            <v>TND</v>
          </cell>
          <cell r="K1497">
            <v>46368</v>
          </cell>
          <cell r="L1497">
            <v>1</v>
          </cell>
          <cell r="M1497">
            <v>46368</v>
          </cell>
          <cell r="N1497" t="str">
            <v>OUI</v>
          </cell>
          <cell r="O1497" t="str">
            <v>Burkina Faso</v>
          </cell>
          <cell r="P1497">
            <v>45309</v>
          </cell>
          <cell r="Q1497">
            <v>0</v>
          </cell>
          <cell r="R1497">
            <v>25200</v>
          </cell>
          <cell r="S1497">
            <v>0</v>
          </cell>
          <cell r="T1497">
            <v>0</v>
          </cell>
          <cell r="U1497">
            <v>25200</v>
          </cell>
          <cell r="W1497">
            <v>0</v>
          </cell>
          <cell r="X1497">
            <v>46368</v>
          </cell>
          <cell r="Y1497">
            <v>0</v>
          </cell>
          <cell r="Z1497">
            <v>0</v>
          </cell>
          <cell r="AB1497">
            <v>1.84</v>
          </cell>
          <cell r="AE1497">
            <v>0</v>
          </cell>
          <cell r="AF1497">
            <v>0</v>
          </cell>
          <cell r="AG1497">
            <v>0</v>
          </cell>
          <cell r="AI1497">
            <v>1.84</v>
          </cell>
          <cell r="AL1497">
            <v>0</v>
          </cell>
          <cell r="AM1497" t="str">
            <v>30%-70%</v>
          </cell>
          <cell r="AN1497">
            <v>0</v>
          </cell>
          <cell r="AO1497">
            <v>0</v>
          </cell>
        </row>
        <row r="1498">
          <cell r="D1498" t="str">
            <v>FAE-24-00016</v>
          </cell>
          <cell r="E1498" t="str">
            <v>016</v>
          </cell>
          <cell r="F1498">
            <v>45302</v>
          </cell>
          <cell r="G1498">
            <v>2024</v>
          </cell>
          <cell r="H1498" t="str">
            <v>CE2017</v>
          </cell>
          <cell r="I1498" t="str">
            <v>SAHEL INTERNATIONAL TRADE</v>
          </cell>
          <cell r="J1498" t="str">
            <v>TND</v>
          </cell>
          <cell r="K1498">
            <v>110128.8</v>
          </cell>
          <cell r="L1498">
            <v>1</v>
          </cell>
          <cell r="M1498">
            <v>110128.8</v>
          </cell>
          <cell r="N1498" t="str">
            <v>OUI</v>
          </cell>
          <cell r="O1498" t="str">
            <v>Burkina Faso</v>
          </cell>
          <cell r="P1498">
            <v>45322</v>
          </cell>
          <cell r="Q1498">
            <v>35760</v>
          </cell>
          <cell r="R1498">
            <v>20400</v>
          </cell>
          <cell r="S1498">
            <v>0</v>
          </cell>
          <cell r="T1498">
            <v>0</v>
          </cell>
          <cell r="U1498">
            <v>56160</v>
          </cell>
          <cell r="W1498">
            <v>72592.800000000003</v>
          </cell>
          <cell r="X1498">
            <v>37536</v>
          </cell>
          <cell r="Y1498">
            <v>0</v>
          </cell>
          <cell r="Z1498">
            <v>0</v>
          </cell>
          <cell r="AA1498">
            <v>2.0300000000000002</v>
          </cell>
          <cell r="AB1498">
            <v>1.84</v>
          </cell>
          <cell r="AE1498">
            <v>0</v>
          </cell>
          <cell r="AF1498">
            <v>0</v>
          </cell>
          <cell r="AG1498">
            <v>0</v>
          </cell>
          <cell r="AH1498">
            <v>2.0300000000000002</v>
          </cell>
          <cell r="AI1498">
            <v>1.84</v>
          </cell>
          <cell r="AL1498" t="str">
            <v>50%-50%</v>
          </cell>
          <cell r="AM1498" t="str">
            <v>30%-70%</v>
          </cell>
          <cell r="AN1498">
            <v>0</v>
          </cell>
          <cell r="AO1498">
            <v>0</v>
          </cell>
        </row>
        <row r="1499">
          <cell r="D1499" t="str">
            <v>FAE-24-00017</v>
          </cell>
          <cell r="E1499" t="str">
            <v>017</v>
          </cell>
          <cell r="F1499">
            <v>45302</v>
          </cell>
          <cell r="G1499">
            <v>2024</v>
          </cell>
          <cell r="H1499" t="str">
            <v>CE2285</v>
          </cell>
          <cell r="I1499" t="str">
            <v>STE WAEL</v>
          </cell>
          <cell r="J1499" t="str">
            <v>USD</v>
          </cell>
          <cell r="K1499">
            <v>22494.68</v>
          </cell>
          <cell r="L1499">
            <v>3.1070000000000002</v>
          </cell>
          <cell r="M1499">
            <v>7240</v>
          </cell>
          <cell r="N1499" t="str">
            <v>OUI</v>
          </cell>
          <cell r="O1499" t="str">
            <v>KSA</v>
          </cell>
          <cell r="P1499">
            <v>45314</v>
          </cell>
          <cell r="Q1499">
            <v>6000</v>
          </cell>
          <cell r="R1499">
            <v>0</v>
          </cell>
          <cell r="S1499">
            <v>0</v>
          </cell>
          <cell r="T1499">
            <v>0</v>
          </cell>
          <cell r="U1499">
            <v>6000</v>
          </cell>
          <cell r="W1499">
            <v>22494.68</v>
          </cell>
          <cell r="X1499">
            <v>0</v>
          </cell>
          <cell r="Y1499">
            <v>0</v>
          </cell>
          <cell r="Z1499">
            <v>0</v>
          </cell>
          <cell r="AA1499">
            <v>3.7491133333333333</v>
          </cell>
          <cell r="AE1499">
            <v>353.02499999999998</v>
          </cell>
          <cell r="AF1499">
            <v>7479.3</v>
          </cell>
          <cell r="AG1499">
            <v>1.24655</v>
          </cell>
          <cell r="AH1499">
            <v>2.5025633333333333</v>
          </cell>
          <cell r="AL1499">
            <v>1</v>
          </cell>
          <cell r="AM1499">
            <v>0</v>
          </cell>
          <cell r="AN1499">
            <v>0</v>
          </cell>
          <cell r="AO1499">
            <v>0</v>
          </cell>
        </row>
        <row r="1500">
          <cell r="D1500" t="str">
            <v>FAE-24-00018</v>
          </cell>
          <cell r="E1500" t="str">
            <v>018</v>
          </cell>
          <cell r="F1500">
            <v>45304</v>
          </cell>
          <cell r="G1500">
            <v>2024</v>
          </cell>
          <cell r="H1500" t="str">
            <v>CE2178</v>
          </cell>
          <cell r="I1500" t="str">
            <v>ARCADIA</v>
          </cell>
          <cell r="J1500" t="str">
            <v>TND</v>
          </cell>
          <cell r="K1500">
            <v>19600</v>
          </cell>
          <cell r="L1500">
            <v>1</v>
          </cell>
          <cell r="M1500">
            <v>19600</v>
          </cell>
          <cell r="N1500" t="str">
            <v>OUI</v>
          </cell>
          <cell r="O1500" t="str">
            <v>UK</v>
          </cell>
          <cell r="P1500">
            <v>45314</v>
          </cell>
          <cell r="Q1500">
            <v>0</v>
          </cell>
          <cell r="R1500">
            <v>8000</v>
          </cell>
          <cell r="S1500">
            <v>0</v>
          </cell>
          <cell r="T1500">
            <v>0</v>
          </cell>
          <cell r="U1500">
            <v>8000</v>
          </cell>
          <cell r="W1500">
            <v>0</v>
          </cell>
          <cell r="X1500">
            <v>19600</v>
          </cell>
          <cell r="Y1500">
            <v>0</v>
          </cell>
          <cell r="Z1500">
            <v>0</v>
          </cell>
          <cell r="AB1500">
            <v>2.4500000000000002</v>
          </cell>
          <cell r="AE1500">
            <v>0</v>
          </cell>
          <cell r="AF1500">
            <v>0</v>
          </cell>
          <cell r="AG1500">
            <v>0</v>
          </cell>
          <cell r="AI1500">
            <v>2.4500000000000002</v>
          </cell>
          <cell r="AL1500">
            <v>0</v>
          </cell>
          <cell r="AM1500">
            <v>1</v>
          </cell>
          <cell r="AN1500">
            <v>0</v>
          </cell>
          <cell r="AO1500">
            <v>0</v>
          </cell>
        </row>
        <row r="1501">
          <cell r="D1501" t="str">
            <v>FAE-24-00019</v>
          </cell>
          <cell r="E1501" t="str">
            <v>019</v>
          </cell>
          <cell r="F1501">
            <v>45304</v>
          </cell>
          <cell r="G1501">
            <v>2024</v>
          </cell>
          <cell r="H1501" t="str">
            <v>CE2178</v>
          </cell>
          <cell r="I1501" t="str">
            <v>ARCADIA</v>
          </cell>
          <cell r="J1501" t="str">
            <v>TND</v>
          </cell>
          <cell r="K1501">
            <v>51613.599999999999</v>
          </cell>
          <cell r="L1501">
            <v>1</v>
          </cell>
          <cell r="M1501">
            <v>51613.599999999999</v>
          </cell>
          <cell r="N1501" t="str">
            <v>OUI</v>
          </cell>
          <cell r="O1501" t="str">
            <v>USA</v>
          </cell>
          <cell r="P1501">
            <v>45412</v>
          </cell>
          <cell r="Q1501">
            <v>3840</v>
          </cell>
          <cell r="R1501">
            <v>5016</v>
          </cell>
          <cell r="S1501">
            <v>5400</v>
          </cell>
          <cell r="T1501">
            <v>2020</v>
          </cell>
          <cell r="U1501">
            <v>16276</v>
          </cell>
          <cell r="W1501">
            <v>9984</v>
          </cell>
          <cell r="X1501">
            <v>12432</v>
          </cell>
          <cell r="Y1501">
            <v>15120</v>
          </cell>
          <cell r="Z1501">
            <v>14077.6</v>
          </cell>
          <cell r="AA1501">
            <v>2.6</v>
          </cell>
          <cell r="AB1501">
            <v>2.4784688995215309</v>
          </cell>
          <cell r="AC1501">
            <v>2.8</v>
          </cell>
          <cell r="AD1501">
            <v>6.9691089108910891</v>
          </cell>
          <cell r="AE1501">
            <v>0</v>
          </cell>
          <cell r="AF1501">
            <v>0</v>
          </cell>
          <cell r="AG1501">
            <v>0</v>
          </cell>
          <cell r="AH1501">
            <v>2.6</v>
          </cell>
          <cell r="AI1501">
            <v>2.4784688995215309</v>
          </cell>
          <cell r="AJ1501">
            <v>2.8</v>
          </cell>
          <cell r="AK1501">
            <v>6.9691089108910891</v>
          </cell>
          <cell r="AL1501">
            <v>1</v>
          </cell>
          <cell r="AM1501">
            <v>1</v>
          </cell>
          <cell r="AN1501">
            <v>1</v>
          </cell>
          <cell r="AO1501">
            <v>1</v>
          </cell>
        </row>
        <row r="1502">
          <cell r="D1502" t="str">
            <v>FAE-24-00020</v>
          </cell>
          <cell r="E1502" t="str">
            <v>020</v>
          </cell>
          <cell r="F1502">
            <v>45304</v>
          </cell>
          <cell r="G1502">
            <v>2024</v>
          </cell>
          <cell r="H1502" t="str">
            <v>CE2178</v>
          </cell>
          <cell r="I1502" t="str">
            <v>ARCADIA</v>
          </cell>
          <cell r="J1502" t="str">
            <v>TND</v>
          </cell>
          <cell r="K1502">
            <v>57475</v>
          </cell>
          <cell r="L1502">
            <v>1</v>
          </cell>
          <cell r="M1502">
            <v>57475</v>
          </cell>
          <cell r="N1502" t="str">
            <v>OUI</v>
          </cell>
          <cell r="O1502" t="str">
            <v>UK</v>
          </cell>
          <cell r="P1502">
            <v>45322</v>
          </cell>
          <cell r="Q1502">
            <v>22500</v>
          </cell>
          <cell r="R1502">
            <v>1250</v>
          </cell>
          <cell r="S1502">
            <v>0</v>
          </cell>
          <cell r="T1502">
            <v>0</v>
          </cell>
          <cell r="U1502">
            <v>23750</v>
          </cell>
          <cell r="W1502">
            <v>54450</v>
          </cell>
          <cell r="X1502">
            <v>3025</v>
          </cell>
          <cell r="Y1502">
            <v>0</v>
          </cell>
          <cell r="Z1502">
            <v>0</v>
          </cell>
          <cell r="AA1502">
            <v>2.42</v>
          </cell>
          <cell r="AB1502">
            <v>2.42</v>
          </cell>
          <cell r="AE1502">
            <v>0</v>
          </cell>
          <cell r="AF1502">
            <v>0</v>
          </cell>
          <cell r="AG1502">
            <v>0</v>
          </cell>
          <cell r="AH1502">
            <v>2.42</v>
          </cell>
          <cell r="AI1502">
            <v>2.42</v>
          </cell>
          <cell r="AL1502">
            <v>1</v>
          </cell>
          <cell r="AM1502">
            <v>1</v>
          </cell>
          <cell r="AN1502">
            <v>0</v>
          </cell>
          <cell r="AO1502">
            <v>0</v>
          </cell>
        </row>
        <row r="1503">
          <cell r="D1503" t="str">
            <v>FAE-24-00021</v>
          </cell>
          <cell r="E1503" t="str">
            <v>021</v>
          </cell>
          <cell r="F1503">
            <v>45304</v>
          </cell>
          <cell r="G1503">
            <v>2024</v>
          </cell>
          <cell r="H1503" t="str">
            <v>CE2053</v>
          </cell>
          <cell r="I1503" t="str">
            <v>ETS KASSO IMPORT EXPORT</v>
          </cell>
          <cell r="J1503" t="str">
            <v>EUR</v>
          </cell>
          <cell r="K1503">
            <v>296070.72000000003</v>
          </cell>
          <cell r="L1503">
            <v>3.3856000000000002</v>
          </cell>
          <cell r="M1503">
            <v>87450</v>
          </cell>
          <cell r="N1503" t="str">
            <v>OUI</v>
          </cell>
          <cell r="O1503" t="str">
            <v>Niger</v>
          </cell>
          <cell r="P1503">
            <v>45316</v>
          </cell>
          <cell r="Q1503">
            <v>0</v>
          </cell>
          <cell r="R1503">
            <v>0</v>
          </cell>
          <cell r="S1503">
            <v>165000</v>
          </cell>
          <cell r="T1503">
            <v>0</v>
          </cell>
          <cell r="U1503">
            <v>165000</v>
          </cell>
          <cell r="W1503">
            <v>0</v>
          </cell>
          <cell r="X1503">
            <v>0</v>
          </cell>
          <cell r="Y1503">
            <v>296070.71999999997</v>
          </cell>
          <cell r="Z1503">
            <v>0</v>
          </cell>
          <cell r="AC1503">
            <v>1.7943679999999997</v>
          </cell>
          <cell r="AE1503">
            <v>5000.55</v>
          </cell>
          <cell r="AF1503">
            <v>29893</v>
          </cell>
          <cell r="AG1503">
            <v>0.18116969696969698</v>
          </cell>
          <cell r="AJ1503">
            <v>1.6131983030303028</v>
          </cell>
          <cell r="AL1503">
            <v>0</v>
          </cell>
          <cell r="AM1503">
            <v>0</v>
          </cell>
          <cell r="AN1503" t="str">
            <v>10%-90%</v>
          </cell>
          <cell r="AO1503">
            <v>0</v>
          </cell>
        </row>
        <row r="1504">
          <cell r="D1504" t="str">
            <v>FAE-24-00022</v>
          </cell>
          <cell r="E1504" t="str">
            <v>022</v>
          </cell>
          <cell r="F1504">
            <v>45304</v>
          </cell>
          <cell r="G1504">
            <v>2024</v>
          </cell>
          <cell r="H1504" t="str">
            <v>CE2053</v>
          </cell>
          <cell r="I1504" t="str">
            <v>ETS KASSO IMPORT EXPORT</v>
          </cell>
          <cell r="J1504" t="str">
            <v>EUR</v>
          </cell>
          <cell r="K1504">
            <v>295174.35749999998</v>
          </cell>
          <cell r="L1504">
            <v>3.3753500000000001</v>
          </cell>
          <cell r="M1504">
            <v>87450</v>
          </cell>
          <cell r="N1504" t="str">
            <v>OUI</v>
          </cell>
          <cell r="O1504" t="str">
            <v>Niger</v>
          </cell>
          <cell r="P1504">
            <v>45321</v>
          </cell>
          <cell r="Q1504">
            <v>0</v>
          </cell>
          <cell r="R1504">
            <v>0</v>
          </cell>
          <cell r="S1504">
            <v>165000</v>
          </cell>
          <cell r="T1504">
            <v>0</v>
          </cell>
          <cell r="U1504">
            <v>165000</v>
          </cell>
          <cell r="W1504">
            <v>0</v>
          </cell>
          <cell r="X1504">
            <v>0</v>
          </cell>
          <cell r="Y1504">
            <v>295174.35750000004</v>
          </cell>
          <cell r="Z1504">
            <v>0</v>
          </cell>
          <cell r="AC1504">
            <v>1.7889355000000002</v>
          </cell>
          <cell r="AE1504">
            <v>5060.97</v>
          </cell>
          <cell r="AF1504">
            <v>30925.1</v>
          </cell>
          <cell r="AG1504">
            <v>0.18742484848484847</v>
          </cell>
          <cell r="AJ1504">
            <v>1.6015106515151518</v>
          </cell>
          <cell r="AL1504">
            <v>0</v>
          </cell>
          <cell r="AM1504">
            <v>0</v>
          </cell>
          <cell r="AN1504" t="str">
            <v>10%-90%</v>
          </cell>
          <cell r="AO1504">
            <v>0</v>
          </cell>
        </row>
        <row r="1505">
          <cell r="D1505" t="str">
            <v>FAE-24-00023</v>
          </cell>
          <cell r="E1505" t="str">
            <v>023</v>
          </cell>
          <cell r="F1505">
            <v>45304</v>
          </cell>
          <cell r="G1505">
            <v>2024</v>
          </cell>
          <cell r="H1505" t="str">
            <v>CE2283</v>
          </cell>
          <cell r="I1505" t="str">
            <v>FONTANA SAS</v>
          </cell>
          <cell r="J1505" t="str">
            <v>EUR</v>
          </cell>
          <cell r="K1505">
            <v>50301.398000000001</v>
          </cell>
          <cell r="L1505">
            <v>3.3782000000000001</v>
          </cell>
          <cell r="M1505">
            <v>14890</v>
          </cell>
          <cell r="N1505" t="str">
            <v>OUI</v>
          </cell>
          <cell r="O1505" t="str">
            <v>Togo</v>
          </cell>
          <cell r="P1505">
            <v>45322</v>
          </cell>
          <cell r="Q1505">
            <v>0</v>
          </cell>
          <cell r="R1505">
            <v>0</v>
          </cell>
          <cell r="S1505">
            <v>28000</v>
          </cell>
          <cell r="T1505">
            <v>0</v>
          </cell>
          <cell r="U1505">
            <v>28000</v>
          </cell>
          <cell r="W1505">
            <v>0</v>
          </cell>
          <cell r="X1505">
            <v>0</v>
          </cell>
          <cell r="Y1505">
            <v>50301.398000000001</v>
          </cell>
          <cell r="Z1505">
            <v>0</v>
          </cell>
          <cell r="AC1505">
            <v>1.7964785000000001</v>
          </cell>
          <cell r="AE1505">
            <v>1071.875</v>
          </cell>
          <cell r="AF1505">
            <v>6133.95</v>
          </cell>
          <cell r="AG1505">
            <v>0.21906964285714284</v>
          </cell>
          <cell r="AJ1505">
            <v>1.5774088571428573</v>
          </cell>
          <cell r="AL1505">
            <v>0</v>
          </cell>
          <cell r="AM1505">
            <v>0</v>
          </cell>
          <cell r="AN1505" t="str">
            <v>10%-90%</v>
          </cell>
          <cell r="AO1505">
            <v>0</v>
          </cell>
        </row>
        <row r="1506">
          <cell r="D1506" t="str">
            <v>FAE-24-00024</v>
          </cell>
          <cell r="E1506" t="str">
            <v>024</v>
          </cell>
          <cell r="F1506">
            <v>45307</v>
          </cell>
          <cell r="G1506">
            <v>2024</v>
          </cell>
          <cell r="H1506" t="str">
            <v>CE2137</v>
          </cell>
          <cell r="I1506" t="str">
            <v>TUNISIAN AFRICAN BUSINESS</v>
          </cell>
          <cell r="J1506" t="str">
            <v>TND</v>
          </cell>
          <cell r="K1506">
            <v>43575.839999999997</v>
          </cell>
          <cell r="L1506">
            <v>1</v>
          </cell>
          <cell r="M1506">
            <v>43575.839999999997</v>
          </cell>
          <cell r="N1506" t="str">
            <v>OUI</v>
          </cell>
          <cell r="O1506" t="str">
            <v>Sierra Leone</v>
          </cell>
          <cell r="P1506">
            <v>45310</v>
          </cell>
          <cell r="Q1506">
            <v>22008</v>
          </cell>
          <cell r="R1506">
            <v>0</v>
          </cell>
          <cell r="S1506">
            <v>0</v>
          </cell>
          <cell r="T1506">
            <v>0</v>
          </cell>
          <cell r="U1506">
            <v>22008</v>
          </cell>
          <cell r="W1506">
            <v>43575.839999999997</v>
          </cell>
          <cell r="X1506">
            <v>0</v>
          </cell>
          <cell r="Y1506">
            <v>0</v>
          </cell>
          <cell r="Z1506">
            <v>0</v>
          </cell>
          <cell r="AA1506">
            <v>1.9799999999999998</v>
          </cell>
          <cell r="AE1506">
            <v>0</v>
          </cell>
          <cell r="AF1506">
            <v>0</v>
          </cell>
          <cell r="AG1506">
            <v>0</v>
          </cell>
          <cell r="AH1506">
            <v>1.9799999999999998</v>
          </cell>
          <cell r="AL1506" t="str">
            <v>50%-50%</v>
          </cell>
          <cell r="AM1506">
            <v>0</v>
          </cell>
          <cell r="AN1506">
            <v>0</v>
          </cell>
          <cell r="AO1506">
            <v>0</v>
          </cell>
        </row>
        <row r="1507">
          <cell r="D1507" t="str">
            <v>FAE-24-00025</v>
          </cell>
          <cell r="E1507" t="str">
            <v>025</v>
          </cell>
          <cell r="F1507">
            <v>45307</v>
          </cell>
          <cell r="G1507">
            <v>2024</v>
          </cell>
          <cell r="H1507" t="str">
            <v>CE2154</v>
          </cell>
          <cell r="I1507" t="str">
            <v>SODIFRAM SAS</v>
          </cell>
          <cell r="J1507" t="str">
            <v>EUR</v>
          </cell>
          <cell r="K1507">
            <v>83122.951679999998</v>
          </cell>
          <cell r="L1507">
            <v>3.3839999999999999</v>
          </cell>
          <cell r="M1507">
            <v>24563.52</v>
          </cell>
          <cell r="N1507" t="str">
            <v>OUI</v>
          </cell>
          <cell r="O1507" t="str">
            <v>Mayotte</v>
          </cell>
          <cell r="P1507">
            <v>45317</v>
          </cell>
          <cell r="Q1507">
            <v>0</v>
          </cell>
          <cell r="R1507">
            <v>21168</v>
          </cell>
          <cell r="S1507">
            <v>6000</v>
          </cell>
          <cell r="T1507">
            <v>0</v>
          </cell>
          <cell r="U1507">
            <v>27168</v>
          </cell>
          <cell r="W1507">
            <v>0</v>
          </cell>
          <cell r="X1507">
            <v>65081.807369045935</v>
          </cell>
          <cell r="Y1507">
            <v>18041.144310954063</v>
          </cell>
          <cell r="Z1507">
            <v>0</v>
          </cell>
          <cell r="AB1507">
            <v>3.0745373851590103</v>
          </cell>
          <cell r="AC1507">
            <v>3.0068573851590106</v>
          </cell>
          <cell r="AE1507">
            <v>3075.15</v>
          </cell>
          <cell r="AF1507">
            <v>14209.19</v>
          </cell>
          <cell r="AG1507">
            <v>0.5230119994110719</v>
          </cell>
          <cell r="AI1507">
            <v>2.5515253857479383</v>
          </cell>
          <cell r="AJ1507">
            <v>2.4838453857479386</v>
          </cell>
          <cell r="AL1507">
            <v>0</v>
          </cell>
          <cell r="AM1507">
            <v>1</v>
          </cell>
          <cell r="AN1507">
            <v>1</v>
          </cell>
          <cell r="AO1507">
            <v>0</v>
          </cell>
        </row>
        <row r="1508">
          <cell r="D1508" t="str">
            <v>FAE-24-00026</v>
          </cell>
          <cell r="E1508" t="str">
            <v>026</v>
          </cell>
          <cell r="F1508">
            <v>45307</v>
          </cell>
          <cell r="G1508">
            <v>2024</v>
          </cell>
          <cell r="H1508" t="str">
            <v>CE2154</v>
          </cell>
          <cell r="I1508" t="str">
            <v>SODIFRAM SAS</v>
          </cell>
          <cell r="J1508" t="str">
            <v>EUR</v>
          </cell>
          <cell r="K1508">
            <v>85056.646124999999</v>
          </cell>
          <cell r="L1508">
            <v>3.3863500000000002</v>
          </cell>
          <cell r="M1508">
            <v>25117.5</v>
          </cell>
          <cell r="N1508" t="str">
            <v>OUI</v>
          </cell>
          <cell r="O1508" t="str">
            <v>Mayotte</v>
          </cell>
          <cell r="P1508">
            <v>45314</v>
          </cell>
          <cell r="Q1508">
            <v>0</v>
          </cell>
          <cell r="R1508">
            <v>21600</v>
          </cell>
          <cell r="S1508">
            <v>6300</v>
          </cell>
          <cell r="T1508">
            <v>0</v>
          </cell>
          <cell r="U1508">
            <v>27900</v>
          </cell>
          <cell r="W1508">
            <v>0</v>
          </cell>
          <cell r="X1508">
            <v>66180.639658064523</v>
          </cell>
          <cell r="Y1508">
            <v>18876.006466935483</v>
          </cell>
          <cell r="Z1508">
            <v>0</v>
          </cell>
          <cell r="AB1508">
            <v>3.0639185026881726</v>
          </cell>
          <cell r="AC1508">
            <v>2.996191502688172</v>
          </cell>
          <cell r="AE1508">
            <v>3073.2</v>
          </cell>
          <cell r="AF1508">
            <v>14173.42</v>
          </cell>
          <cell r="AG1508">
            <v>0.50800788530465946</v>
          </cell>
          <cell r="AI1508">
            <v>2.5559106173835131</v>
          </cell>
          <cell r="AJ1508">
            <v>2.4881836173835126</v>
          </cell>
          <cell r="AL1508">
            <v>0</v>
          </cell>
          <cell r="AM1508">
            <v>1</v>
          </cell>
          <cell r="AN1508">
            <v>1</v>
          </cell>
          <cell r="AO1508">
            <v>0</v>
          </cell>
        </row>
        <row r="1509">
          <cell r="D1509" t="str">
            <v>FAE-24-00027</v>
          </cell>
          <cell r="E1509" t="str">
            <v>027</v>
          </cell>
          <cell r="F1509">
            <v>45310</v>
          </cell>
          <cell r="G1509">
            <v>2024</v>
          </cell>
          <cell r="H1509" t="str">
            <v>CE2165</v>
          </cell>
          <cell r="I1509" t="str">
            <v>ANGSTREM TRADING</v>
          </cell>
          <cell r="J1509" t="str">
            <v>USD</v>
          </cell>
          <cell r="K1509">
            <v>109131.523688</v>
          </cell>
          <cell r="L1509">
            <v>3.1303000000000001</v>
          </cell>
          <cell r="M1509">
            <v>34862.959999999999</v>
          </cell>
          <cell r="N1509" t="str">
            <v>OUI</v>
          </cell>
          <cell r="O1509" t="str">
            <v>Russie</v>
          </cell>
          <cell r="P1509">
            <v>45342</v>
          </cell>
          <cell r="Q1509">
            <v>40304</v>
          </cell>
          <cell r="R1509">
            <v>0</v>
          </cell>
          <cell r="S1509">
            <v>0</v>
          </cell>
          <cell r="T1509">
            <v>0</v>
          </cell>
          <cell r="U1509">
            <v>40304</v>
          </cell>
          <cell r="W1509">
            <v>109274.07465</v>
          </cell>
          <cell r="X1509">
            <v>0</v>
          </cell>
          <cell r="Y1509">
            <v>0</v>
          </cell>
          <cell r="Z1509">
            <v>0</v>
          </cell>
          <cell r="AA1509">
            <v>2.7112463936581976</v>
          </cell>
          <cell r="AE1509">
            <v>1747.14</v>
          </cell>
          <cell r="AF1509">
            <v>14133.78</v>
          </cell>
          <cell r="AG1509">
            <v>0.35067933703850734</v>
          </cell>
          <cell r="AH1509">
            <v>2.3605670566196904</v>
          </cell>
          <cell r="AL1509">
            <v>1</v>
          </cell>
          <cell r="AM1509">
            <v>0</v>
          </cell>
          <cell r="AN1509">
            <v>0</v>
          </cell>
          <cell r="AO1509">
            <v>0</v>
          </cell>
        </row>
        <row r="1510">
          <cell r="D1510" t="str">
            <v>FAE-24-00028</v>
          </cell>
          <cell r="E1510" t="str">
            <v>028</v>
          </cell>
          <cell r="F1510">
            <v>45310</v>
          </cell>
          <cell r="G1510">
            <v>2024</v>
          </cell>
          <cell r="H1510" t="str">
            <v>CE2165</v>
          </cell>
          <cell r="I1510" t="str">
            <v>ANGSTREM TRADING</v>
          </cell>
          <cell r="J1510" t="str">
            <v>USD</v>
          </cell>
          <cell r="K1510">
            <v>99659.361100000009</v>
          </cell>
          <cell r="L1510">
            <v>3.1303000000000001</v>
          </cell>
          <cell r="M1510">
            <v>31837</v>
          </cell>
          <cell r="N1510" t="str">
            <v>OUI</v>
          </cell>
          <cell r="O1510" t="str">
            <v>Russie</v>
          </cell>
          <cell r="P1510">
            <v>45343</v>
          </cell>
          <cell r="Q1510">
            <v>40300</v>
          </cell>
          <cell r="R1510">
            <v>0</v>
          </cell>
          <cell r="S1510">
            <v>0</v>
          </cell>
          <cell r="T1510">
            <v>0</v>
          </cell>
          <cell r="U1510">
            <v>40300</v>
          </cell>
          <cell r="W1510">
            <v>99659.361099999995</v>
          </cell>
          <cell r="X1510">
            <v>0</v>
          </cell>
          <cell r="Y1510">
            <v>0</v>
          </cell>
          <cell r="Z1510">
            <v>0</v>
          </cell>
          <cell r="AA1510">
            <v>2.4729369999999999</v>
          </cell>
          <cell r="AE1510">
            <v>1747.14</v>
          </cell>
          <cell r="AF1510">
            <v>13748.98</v>
          </cell>
          <cell r="AG1510">
            <v>0.34116575682382133</v>
          </cell>
          <cell r="AH1510">
            <v>2.1317712431761784</v>
          </cell>
          <cell r="AL1510" t="str">
            <v>50%-50%</v>
          </cell>
          <cell r="AM1510">
            <v>0</v>
          </cell>
          <cell r="AN1510">
            <v>0</v>
          </cell>
          <cell r="AO1510">
            <v>0</v>
          </cell>
        </row>
        <row r="1511">
          <cell r="D1511" t="str">
            <v>FAE-24-00029</v>
          </cell>
          <cell r="E1511" t="str">
            <v>029</v>
          </cell>
          <cell r="F1511">
            <v>45313</v>
          </cell>
          <cell r="G1511">
            <v>2024</v>
          </cell>
          <cell r="H1511" t="str">
            <v>CE2137</v>
          </cell>
          <cell r="I1511" t="str">
            <v>TUNISIAN AFRICAN BUSINESS</v>
          </cell>
          <cell r="J1511" t="str">
            <v>TND</v>
          </cell>
          <cell r="K1511">
            <v>258300</v>
          </cell>
          <cell r="L1511">
            <v>1</v>
          </cell>
          <cell r="M1511">
            <v>258300</v>
          </cell>
          <cell r="N1511" t="str">
            <v>OUI</v>
          </cell>
          <cell r="O1511" t="str">
            <v>Senegal</v>
          </cell>
          <cell r="P1511">
            <v>45317</v>
          </cell>
          <cell r="Q1511">
            <v>0</v>
          </cell>
          <cell r="R1511">
            <v>157500</v>
          </cell>
          <cell r="S1511">
            <v>0</v>
          </cell>
          <cell r="T1511">
            <v>0</v>
          </cell>
          <cell r="U1511">
            <v>157500</v>
          </cell>
          <cell r="W1511">
            <v>0</v>
          </cell>
          <cell r="X1511">
            <v>258300</v>
          </cell>
          <cell r="Y1511">
            <v>0</v>
          </cell>
          <cell r="Z1511">
            <v>0</v>
          </cell>
          <cell r="AB1511">
            <v>1.64</v>
          </cell>
          <cell r="AE1511">
            <v>0</v>
          </cell>
          <cell r="AF1511">
            <v>0</v>
          </cell>
          <cell r="AG1511">
            <v>0</v>
          </cell>
          <cell r="AI1511">
            <v>1.64</v>
          </cell>
          <cell r="AL1511">
            <v>0</v>
          </cell>
          <cell r="AM1511" t="str">
            <v>10%-90%</v>
          </cell>
          <cell r="AN1511">
            <v>0</v>
          </cell>
          <cell r="AO1511">
            <v>0</v>
          </cell>
        </row>
        <row r="1512">
          <cell r="D1512" t="str">
            <v>FAE-24-00030</v>
          </cell>
          <cell r="E1512" t="str">
            <v>030</v>
          </cell>
          <cell r="F1512">
            <v>45314</v>
          </cell>
          <cell r="G1512">
            <v>2024</v>
          </cell>
          <cell r="H1512" t="str">
            <v>CE2275</v>
          </cell>
          <cell r="I1512" t="str">
            <v>SODIC</v>
          </cell>
          <cell r="J1512" t="str">
            <v>EUR</v>
          </cell>
          <cell r="K1512">
            <v>89781.270592000001</v>
          </cell>
          <cell r="L1512">
            <v>3.3856000000000002</v>
          </cell>
          <cell r="M1512">
            <v>26518.57</v>
          </cell>
          <cell r="N1512" t="str">
            <v>OUI</v>
          </cell>
          <cell r="O1512" t="str">
            <v>France</v>
          </cell>
          <cell r="P1512">
            <v>45315</v>
          </cell>
          <cell r="Q1512">
            <v>0</v>
          </cell>
          <cell r="R1512">
            <v>19848</v>
          </cell>
          <cell r="S1512">
            <v>1200</v>
          </cell>
          <cell r="T1512">
            <v>2180</v>
          </cell>
          <cell r="U1512">
            <v>23228</v>
          </cell>
          <cell r="W1512">
            <v>0</v>
          </cell>
          <cell r="X1512">
            <v>66939.043408604513</v>
          </cell>
          <cell r="Y1512">
            <v>4301.1212771344926</v>
          </cell>
          <cell r="Z1512">
            <v>18541.112677460995</v>
          </cell>
          <cell r="AB1512">
            <v>3.3725838073662087</v>
          </cell>
          <cell r="AC1512">
            <v>3.5842677309454105</v>
          </cell>
          <cell r="AD1512">
            <v>8.5050975584683464</v>
          </cell>
          <cell r="AE1512">
            <v>1858.9694999999997</v>
          </cell>
          <cell r="AF1512">
            <v>29965.946</v>
          </cell>
          <cell r="AG1512">
            <v>1.2900786120199759</v>
          </cell>
          <cell r="AI1512">
            <v>2.0825051953462328</v>
          </cell>
          <cell r="AJ1512">
            <v>2.2941891189254346</v>
          </cell>
          <cell r="AK1512">
            <v>7.2150189464483709</v>
          </cell>
          <cell r="AL1512">
            <v>0</v>
          </cell>
          <cell r="AM1512">
            <v>1</v>
          </cell>
          <cell r="AN1512">
            <v>1</v>
          </cell>
          <cell r="AO1512">
            <v>1</v>
          </cell>
        </row>
        <row r="1513">
          <cell r="D1513" t="str">
            <v>FAE-24-00031</v>
          </cell>
          <cell r="E1513" t="str">
            <v>031</v>
          </cell>
          <cell r="F1513">
            <v>45314</v>
          </cell>
          <cell r="G1513">
            <v>2024</v>
          </cell>
          <cell r="H1513" t="str">
            <v>CE2235</v>
          </cell>
          <cell r="I1513" t="str">
            <v>GREEN WORLD FOOD EXPRESS</v>
          </cell>
          <cell r="J1513" t="str">
            <v>USD</v>
          </cell>
          <cell r="K1513">
            <v>74142.583200000008</v>
          </cell>
          <cell r="L1513">
            <v>3.1080000000000001</v>
          </cell>
          <cell r="M1513">
            <v>23855.4</v>
          </cell>
          <cell r="N1513" t="str">
            <v>OUI</v>
          </cell>
          <cell r="O1513" t="str">
            <v>Canada</v>
          </cell>
          <cell r="P1513">
            <v>45317</v>
          </cell>
          <cell r="Q1513">
            <v>0</v>
          </cell>
          <cell r="R1513">
            <v>22278</v>
          </cell>
          <cell r="S1513">
            <v>1200</v>
          </cell>
          <cell r="T1513">
            <v>0</v>
          </cell>
          <cell r="U1513">
            <v>23478</v>
          </cell>
          <cell r="W1513">
            <v>0</v>
          </cell>
          <cell r="X1513">
            <v>70470.773167728097</v>
          </cell>
          <cell r="Y1513">
            <v>3671.5924722719137</v>
          </cell>
          <cell r="Z1513">
            <v>0</v>
          </cell>
          <cell r="AB1513">
            <v>3.1632450474785929</v>
          </cell>
          <cell r="AC1513">
            <v>3.0596603935599282</v>
          </cell>
          <cell r="AE1513">
            <v>2178.54</v>
          </cell>
          <cell r="AF1513">
            <v>16267.775</v>
          </cell>
          <cell r="AG1513">
            <v>0.69289441178976063</v>
          </cell>
          <cell r="AI1513">
            <v>2.4703506356888321</v>
          </cell>
          <cell r="AJ1513">
            <v>2.3667659817701674</v>
          </cell>
          <cell r="AL1513">
            <v>0</v>
          </cell>
          <cell r="AM1513">
            <v>1</v>
          </cell>
          <cell r="AN1513">
            <v>1</v>
          </cell>
          <cell r="AO1513">
            <v>0</v>
          </cell>
        </row>
        <row r="1514">
          <cell r="D1514" t="str">
            <v>FAE-24-00032</v>
          </cell>
          <cell r="E1514" t="str">
            <v>032</v>
          </cell>
          <cell r="F1514">
            <v>45314</v>
          </cell>
          <cell r="G1514">
            <v>2024</v>
          </cell>
          <cell r="H1514" t="str">
            <v>CE2259</v>
          </cell>
          <cell r="I1514" t="str">
            <v>SAFA FOOD</v>
          </cell>
          <cell r="J1514" t="str">
            <v>CAD</v>
          </cell>
          <cell r="K1514">
            <v>72019.724174999996</v>
          </cell>
          <cell r="L1514">
            <v>2.29915</v>
          </cell>
          <cell r="M1514">
            <v>31324.5</v>
          </cell>
          <cell r="N1514" t="str">
            <v>OUI</v>
          </cell>
          <cell r="O1514" t="str">
            <v>Canada</v>
          </cell>
          <cell r="P1514">
            <v>45317</v>
          </cell>
          <cell r="Q1514">
            <v>2400</v>
          </cell>
          <cell r="R1514">
            <v>14402</v>
          </cell>
          <cell r="S1514">
            <v>2880</v>
          </cell>
          <cell r="T1514">
            <v>250</v>
          </cell>
          <cell r="U1514">
            <v>19932</v>
          </cell>
          <cell r="V1514">
            <v>3.6132713312763394</v>
          </cell>
          <cell r="W1514">
            <v>8916.4940433473821</v>
          </cell>
          <cell r="X1514">
            <v>45485.579981787072</v>
          </cell>
          <cell r="Y1514">
            <v>9706.5600520168573</v>
          </cell>
          <cell r="Z1514">
            <v>7911.0900978486852</v>
          </cell>
          <cell r="AA1514">
            <v>3.7152058513947424</v>
          </cell>
          <cell r="AB1514">
            <v>3.1582821817655238</v>
          </cell>
          <cell r="AC1514">
            <v>3.3703333513947422</v>
          </cell>
          <cell r="AD1514">
            <v>31.644360391394741</v>
          </cell>
          <cell r="AE1514">
            <v>1797.78</v>
          </cell>
          <cell r="AF1514">
            <v>14979.29</v>
          </cell>
          <cell r="AG1514">
            <v>0.75151966686734906</v>
          </cell>
          <cell r="AH1514">
            <v>2.9636861845273934</v>
          </cell>
          <cell r="AI1514">
            <v>2.4067625148981748</v>
          </cell>
          <cell r="AJ1514">
            <v>2.6188136845273933</v>
          </cell>
          <cell r="AK1514">
            <v>30.892840724527392</v>
          </cell>
          <cell r="AL1514">
            <v>1</v>
          </cell>
          <cell r="AM1514">
            <v>1</v>
          </cell>
          <cell r="AN1514">
            <v>1</v>
          </cell>
          <cell r="AO1514">
            <v>1</v>
          </cell>
        </row>
        <row r="1515">
          <cell r="D1515" t="str">
            <v>FAE-24-00033</v>
          </cell>
          <cell r="E1515" t="str">
            <v>033</v>
          </cell>
          <cell r="F1515">
            <v>45314</v>
          </cell>
          <cell r="G1515">
            <v>2024</v>
          </cell>
          <cell r="H1515" t="str">
            <v>CE2200</v>
          </cell>
          <cell r="I1515" t="str">
            <v>MAMUDOU BAH T/A TEDOUGNAL FARM</v>
          </cell>
          <cell r="J1515" t="str">
            <v>USD</v>
          </cell>
          <cell r="K1515">
            <v>224694.91449999998</v>
          </cell>
          <cell r="L1515">
            <v>3.3834499999999998</v>
          </cell>
          <cell r="M1515">
            <v>66410</v>
          </cell>
          <cell r="N1515" t="str">
            <v>OUI</v>
          </cell>
          <cell r="O1515" t="str">
            <v>Gambie</v>
          </cell>
          <cell r="P1515">
            <v>45317</v>
          </cell>
          <cell r="Q1515">
            <v>0</v>
          </cell>
          <cell r="R1515">
            <v>0</v>
          </cell>
          <cell r="S1515">
            <v>130000</v>
          </cell>
          <cell r="T1515">
            <v>0</v>
          </cell>
          <cell r="U1515">
            <v>130000</v>
          </cell>
          <cell r="V1515">
            <v>1.7284224192307691</v>
          </cell>
          <cell r="W1515" t="e">
            <v>#N/A</v>
          </cell>
          <cell r="X1515" t="e">
            <v>#N/A</v>
          </cell>
          <cell r="Y1515" t="e">
            <v>#N/A</v>
          </cell>
          <cell r="Z1515" t="e">
            <v>#N/A</v>
          </cell>
          <cell r="AC1515" t="e">
            <v>#N/A</v>
          </cell>
          <cell r="AE1515">
            <v>7397.4662500000004</v>
          </cell>
          <cell r="AF1515">
            <v>37300.285000000003</v>
          </cell>
          <cell r="AG1515">
            <v>0.28692526923076928</v>
          </cell>
          <cell r="AJ1515" t="e">
            <v>#N/A</v>
          </cell>
          <cell r="AL1515">
            <v>0</v>
          </cell>
          <cell r="AM1515">
            <v>0</v>
          </cell>
          <cell r="AN1515" t="str">
            <v>10%-90%</v>
          </cell>
          <cell r="AO1515">
            <v>0</v>
          </cell>
        </row>
        <row r="1516">
          <cell r="D1516" t="str">
            <v>FAE-24-00034</v>
          </cell>
          <cell r="E1516" t="str">
            <v>034</v>
          </cell>
          <cell r="F1516">
            <v>45314</v>
          </cell>
          <cell r="G1516">
            <v>2024</v>
          </cell>
          <cell r="H1516" t="str">
            <v>CE2001</v>
          </cell>
          <cell r="I1516" t="str">
            <v>STE DE COMMERCE INTERNATIONAL</v>
          </cell>
          <cell r="J1516" t="str">
            <v>TND</v>
          </cell>
          <cell r="K1516">
            <v>155136</v>
          </cell>
          <cell r="L1516">
            <v>1</v>
          </cell>
          <cell r="M1516">
            <v>155136</v>
          </cell>
          <cell r="N1516" t="str">
            <v>OUI</v>
          </cell>
          <cell r="O1516" t="str">
            <v>Gambie</v>
          </cell>
          <cell r="P1516">
            <v>45318</v>
          </cell>
          <cell r="Q1516">
            <v>76800</v>
          </cell>
          <cell r="R1516">
            <v>0</v>
          </cell>
          <cell r="S1516">
            <v>0</v>
          </cell>
          <cell r="T1516">
            <v>0</v>
          </cell>
          <cell r="U1516">
            <v>76800</v>
          </cell>
          <cell r="W1516">
            <v>155136</v>
          </cell>
          <cell r="X1516">
            <v>0</v>
          </cell>
          <cell r="Y1516">
            <v>0</v>
          </cell>
          <cell r="Z1516">
            <v>0</v>
          </cell>
          <cell r="AA1516">
            <v>2.02</v>
          </cell>
          <cell r="AE1516">
            <v>0</v>
          </cell>
          <cell r="AF1516">
            <v>0</v>
          </cell>
          <cell r="AG1516">
            <v>0</v>
          </cell>
          <cell r="AH1516">
            <v>2.02</v>
          </cell>
          <cell r="AL1516" t="str">
            <v>50%-50%</v>
          </cell>
          <cell r="AM1516">
            <v>0</v>
          </cell>
          <cell r="AN1516">
            <v>0</v>
          </cell>
          <cell r="AO1516">
            <v>0</v>
          </cell>
        </row>
        <row r="1517">
          <cell r="D1517" t="str">
            <v>FAE-24-00035</v>
          </cell>
          <cell r="E1517" t="str">
            <v>035</v>
          </cell>
          <cell r="F1517">
            <v>45314</v>
          </cell>
          <cell r="G1517">
            <v>2024</v>
          </cell>
          <cell r="H1517" t="str">
            <v>CE2025</v>
          </cell>
          <cell r="I1517" t="str">
            <v>SAWABA - GUINEE</v>
          </cell>
          <cell r="J1517" t="str">
            <v>USD</v>
          </cell>
          <cell r="K1517">
            <v>597837.78973099997</v>
          </cell>
          <cell r="L1517">
            <v>3.1213000000000002</v>
          </cell>
          <cell r="M1517">
            <v>191534.87</v>
          </cell>
          <cell r="N1517" t="str">
            <v>OUI</v>
          </cell>
          <cell r="O1517" t="str">
            <v>Guinee</v>
          </cell>
          <cell r="P1517">
            <v>45322</v>
          </cell>
          <cell r="Q1517">
            <v>11376</v>
          </cell>
          <cell r="R1517">
            <v>242506</v>
          </cell>
          <cell r="S1517">
            <v>16000</v>
          </cell>
          <cell r="T1517">
            <v>0</v>
          </cell>
          <cell r="U1517">
            <v>269882</v>
          </cell>
          <cell r="W1517">
            <v>27184.748045915112</v>
          </cell>
          <cell r="X1517">
            <v>538668.87222886656</v>
          </cell>
          <cell r="Y1517">
            <v>31984.419160218178</v>
          </cell>
          <cell r="Z1517">
            <v>0</v>
          </cell>
          <cell r="AA1517">
            <v>2.3896578802667996</v>
          </cell>
          <cell r="AB1517">
            <v>2.2212599780164886</v>
          </cell>
          <cell r="AC1517">
            <v>1.9990261975136361</v>
          </cell>
          <cell r="AE1517">
            <v>17542.79</v>
          </cell>
          <cell r="AF1517">
            <v>84659.66</v>
          </cell>
          <cell r="AG1517">
            <v>0.31369139105238586</v>
          </cell>
          <cell r="AH1517">
            <v>2.0759664892144136</v>
          </cell>
          <cell r="AI1517">
            <v>1.9075685869641026</v>
          </cell>
          <cell r="AJ1517">
            <v>1.6853348064612503</v>
          </cell>
          <cell r="AL1517" t="str">
            <v>50%-50%</v>
          </cell>
          <cell r="AM1517" t="str">
            <v>30%-70%</v>
          </cell>
          <cell r="AN1517" t="str">
            <v>10%-90%</v>
          </cell>
          <cell r="AO1517">
            <v>0</v>
          </cell>
        </row>
        <row r="1518">
          <cell r="D1518" t="str">
            <v>FAE-24-00036</v>
          </cell>
          <cell r="E1518" t="str">
            <v>036</v>
          </cell>
          <cell r="F1518">
            <v>45314</v>
          </cell>
          <cell r="G1518">
            <v>2024</v>
          </cell>
          <cell r="H1518" t="str">
            <v>CE2222</v>
          </cell>
          <cell r="I1518" t="str">
            <v>ABOURA FOODS</v>
          </cell>
          <cell r="J1518" t="str">
            <v>USD</v>
          </cell>
          <cell r="K1518">
            <v>51255.61641200001</v>
          </cell>
          <cell r="L1518">
            <v>3.1213000000000002</v>
          </cell>
          <cell r="M1518">
            <v>16421.240000000002</v>
          </cell>
          <cell r="N1518" t="str">
            <v>OUI</v>
          </cell>
          <cell r="O1518" t="str">
            <v>Jordanie</v>
          </cell>
          <cell r="P1518">
            <v>45320</v>
          </cell>
          <cell r="Q1518">
            <v>6000</v>
          </cell>
          <cell r="R1518">
            <v>6624</v>
          </cell>
          <cell r="S1518">
            <v>1536</v>
          </cell>
          <cell r="T1518">
            <v>1500</v>
          </cell>
          <cell r="U1518">
            <v>15660</v>
          </cell>
          <cell r="V1518">
            <v>3.2730278679438065</v>
          </cell>
          <cell r="W1518" t="e">
            <v>#N/A</v>
          </cell>
          <cell r="X1518" t="e">
            <v>#N/A</v>
          </cell>
          <cell r="Y1518" t="e">
            <v>#N/A</v>
          </cell>
          <cell r="Z1518" t="e">
            <v>#N/A</v>
          </cell>
          <cell r="AA1518" t="e">
            <v>#N/A</v>
          </cell>
          <cell r="AB1518" t="e">
            <v>#N/A</v>
          </cell>
          <cell r="AC1518" t="e">
            <v>#N/A</v>
          </cell>
          <cell r="AD1518" t="e">
            <v>#N/A</v>
          </cell>
          <cell r="AE1518">
            <v>545.61749999999995</v>
          </cell>
          <cell r="AF1518">
            <v>10426.75</v>
          </cell>
          <cell r="AG1518">
            <v>0.66582056194125161</v>
          </cell>
          <cell r="AH1518" t="e">
            <v>#N/A</v>
          </cell>
          <cell r="AI1518" t="e">
            <v>#N/A</v>
          </cell>
          <cell r="AJ1518" t="e">
            <v>#N/A</v>
          </cell>
          <cell r="AK1518" t="e">
            <v>#N/A</v>
          </cell>
          <cell r="AL1518">
            <v>1</v>
          </cell>
          <cell r="AM1518">
            <v>1</v>
          </cell>
          <cell r="AN1518">
            <v>1</v>
          </cell>
          <cell r="AO1518">
            <v>1</v>
          </cell>
        </row>
        <row r="1519">
          <cell r="D1519" t="str">
            <v>FAE-24-00037</v>
          </cell>
          <cell r="E1519" t="str">
            <v>037</v>
          </cell>
          <cell r="F1519">
            <v>45314</v>
          </cell>
          <cell r="G1519">
            <v>2024</v>
          </cell>
          <cell r="H1519" t="str">
            <v>CE2261</v>
          </cell>
          <cell r="I1519" t="str">
            <v>MARCOM INTERN</v>
          </cell>
          <cell r="J1519" t="str">
            <v>TND</v>
          </cell>
          <cell r="K1519">
            <v>646720</v>
          </cell>
          <cell r="L1519">
            <v>1</v>
          </cell>
          <cell r="M1519">
            <v>646720</v>
          </cell>
          <cell r="N1519" t="str">
            <v>OUI</v>
          </cell>
          <cell r="O1519" t="str">
            <v>Senegal</v>
          </cell>
          <cell r="P1519" t="str">
            <v>31/01/2024 &amp; 01/02/2024</v>
          </cell>
          <cell r="Q1519">
            <v>128000</v>
          </cell>
          <cell r="R1519">
            <v>0</v>
          </cell>
          <cell r="S1519">
            <v>240000</v>
          </cell>
          <cell r="T1519">
            <v>0</v>
          </cell>
          <cell r="U1519">
            <v>368000</v>
          </cell>
          <cell r="W1519">
            <v>254720</v>
          </cell>
          <cell r="X1519">
            <v>0</v>
          </cell>
          <cell r="Y1519">
            <v>392000</v>
          </cell>
          <cell r="Z1519">
            <v>0</v>
          </cell>
          <cell r="AA1519">
            <v>1.99</v>
          </cell>
          <cell r="AC1519">
            <v>1.6333333333333333</v>
          </cell>
          <cell r="AE1519">
            <v>0</v>
          </cell>
          <cell r="AF1519">
            <v>0</v>
          </cell>
          <cell r="AG1519">
            <v>0</v>
          </cell>
          <cell r="AH1519">
            <v>1.99</v>
          </cell>
          <cell r="AJ1519">
            <v>1.6333333333333333</v>
          </cell>
          <cell r="AL1519" t="str">
            <v>50%-50%</v>
          </cell>
          <cell r="AM1519">
            <v>0</v>
          </cell>
          <cell r="AN1519" t="str">
            <v>10%-90%</v>
          </cell>
          <cell r="AO1519">
            <v>0</v>
          </cell>
        </row>
        <row r="1520">
          <cell r="D1520" t="str">
            <v>FAE-24-00038</v>
          </cell>
          <cell r="E1520" t="str">
            <v>038</v>
          </cell>
          <cell r="F1520">
            <v>45314</v>
          </cell>
          <cell r="G1520">
            <v>2024</v>
          </cell>
          <cell r="H1520" t="str">
            <v>CE2123</v>
          </cell>
          <cell r="I1520" t="str">
            <v>STE AL MAJMOUA MOTTAHIDA</v>
          </cell>
          <cell r="J1520" t="str">
            <v>USD</v>
          </cell>
          <cell r="K1520">
            <v>359417.69500000001</v>
          </cell>
          <cell r="L1520">
            <v>3.1213000000000002</v>
          </cell>
          <cell r="M1520">
            <v>115150</v>
          </cell>
          <cell r="N1520" t="str">
            <v>OUI</v>
          </cell>
          <cell r="O1520" t="str">
            <v>Libye</v>
          </cell>
          <cell r="P1520">
            <v>45320</v>
          </cell>
          <cell r="Q1520">
            <v>0</v>
          </cell>
          <cell r="R1520">
            <v>30000</v>
          </cell>
          <cell r="S1520">
            <v>0</v>
          </cell>
          <cell r="T1520">
            <v>50000</v>
          </cell>
          <cell r="U1520">
            <v>80000</v>
          </cell>
          <cell r="W1520">
            <v>0</v>
          </cell>
          <cell r="X1520">
            <v>66015.494999999995</v>
          </cell>
          <cell r="Y1520">
            <v>0</v>
          </cell>
          <cell r="Z1520">
            <v>293402.19999999995</v>
          </cell>
          <cell r="AB1520">
            <v>2.2005165</v>
          </cell>
          <cell r="AD1520">
            <v>5.8680439999999994</v>
          </cell>
          <cell r="AE1520">
            <v>0</v>
          </cell>
          <cell r="AF1520">
            <v>0</v>
          </cell>
          <cell r="AG1520">
            <v>0</v>
          </cell>
          <cell r="AI1520">
            <v>2.2005165</v>
          </cell>
          <cell r="AK1520">
            <v>5.8680439999999994</v>
          </cell>
          <cell r="AL1520">
            <v>0</v>
          </cell>
          <cell r="AM1520" t="str">
            <v>50%-50%</v>
          </cell>
          <cell r="AN1520">
            <v>0</v>
          </cell>
          <cell r="AO1520">
            <v>1</v>
          </cell>
        </row>
        <row r="1521">
          <cell r="D1521" t="str">
            <v>FAE-24-00039</v>
          </cell>
          <cell r="E1521" t="str">
            <v>039</v>
          </cell>
          <cell r="F1521">
            <v>45320</v>
          </cell>
          <cell r="G1521">
            <v>2024</v>
          </cell>
          <cell r="H1521" t="str">
            <v>CE2275</v>
          </cell>
          <cell r="I1521" t="str">
            <v>SODIC</v>
          </cell>
          <cell r="J1521" t="str">
            <v>EUR</v>
          </cell>
          <cell r="K1521">
            <v>84437.636052000002</v>
          </cell>
          <cell r="L1521">
            <v>3.3782000000000001</v>
          </cell>
          <cell r="M1521">
            <v>24994.86</v>
          </cell>
          <cell r="N1521" t="str">
            <v>OUI</v>
          </cell>
          <cell r="O1521" t="str">
            <v>France</v>
          </cell>
          <cell r="P1521">
            <v>45322</v>
          </cell>
          <cell r="Q1521">
            <v>1920</v>
          </cell>
          <cell r="R1521">
            <v>17136</v>
          </cell>
          <cell r="S1521">
            <v>2400</v>
          </cell>
          <cell r="T1521">
            <v>760</v>
          </cell>
          <cell r="U1521">
            <v>22216</v>
          </cell>
          <cell r="W1521">
            <v>6963.1617030637371</v>
          </cell>
          <cell r="X1521">
            <v>63416.853809443841</v>
          </cell>
          <cell r="Y1521">
            <v>8639.0906888296722</v>
          </cell>
          <cell r="Z1521">
            <v>5418.5433634627298</v>
          </cell>
          <cell r="AA1521">
            <v>3.6266467203456965</v>
          </cell>
          <cell r="AB1521">
            <v>3.7007967909339308</v>
          </cell>
          <cell r="AC1521">
            <v>3.5996211203456969</v>
          </cell>
          <cell r="AD1521">
            <v>7.1296623203456972</v>
          </cell>
          <cell r="AE1521">
            <v>1855.7204999999999</v>
          </cell>
          <cell r="AF1521">
            <v>29467.816999999999</v>
          </cell>
          <cell r="AG1521">
            <v>1.3264231634857759</v>
          </cell>
          <cell r="AH1521">
            <v>2.3002235568599207</v>
          </cell>
          <cell r="AI1521">
            <v>2.3743736274481551</v>
          </cell>
          <cell r="AJ1521">
            <v>2.2731979568599208</v>
          </cell>
          <cell r="AK1521">
            <v>5.8032391568599211</v>
          </cell>
          <cell r="AL1521">
            <v>1</v>
          </cell>
          <cell r="AM1521">
            <v>1</v>
          </cell>
          <cell r="AN1521">
            <v>1</v>
          </cell>
          <cell r="AO1521">
            <v>1</v>
          </cell>
        </row>
        <row r="1522">
          <cell r="D1522" t="str">
            <v>FAE-24-00040</v>
          </cell>
          <cell r="E1522" t="str">
            <v>040</v>
          </cell>
          <cell r="F1522">
            <v>45320</v>
          </cell>
          <cell r="G1522">
            <v>2024</v>
          </cell>
          <cell r="H1522" t="str">
            <v>CE2200</v>
          </cell>
          <cell r="I1522" t="str">
            <v>MAMUDOU BAH T/A TEDOUGNAL FARM</v>
          </cell>
          <cell r="J1522" t="str">
            <v>USD</v>
          </cell>
          <cell r="K1522">
            <v>101688.473348</v>
          </cell>
          <cell r="L1522">
            <v>3.1351</v>
          </cell>
          <cell r="M1522">
            <v>32435.48</v>
          </cell>
          <cell r="N1522" t="str">
            <v>OUI</v>
          </cell>
          <cell r="O1522" t="str">
            <v>Gambie</v>
          </cell>
          <cell r="P1522">
            <v>45330</v>
          </cell>
          <cell r="Q1522">
            <v>19200</v>
          </cell>
          <cell r="R1522">
            <v>44004</v>
          </cell>
          <cell r="S1522">
            <v>0</v>
          </cell>
          <cell r="T1522">
            <v>0</v>
          </cell>
          <cell r="U1522">
            <v>63204</v>
          </cell>
          <cell r="W1522">
            <v>30890.745653464972</v>
          </cell>
          <cell r="X1522">
            <v>70797.727694535031</v>
          </cell>
          <cell r="Y1522">
            <v>0</v>
          </cell>
          <cell r="Z1522">
            <v>0</v>
          </cell>
          <cell r="AA1522">
            <v>1.608893002784634</v>
          </cell>
          <cell r="AB1522">
            <v>1.608893002784634</v>
          </cell>
          <cell r="AE1522">
            <v>4951.9522500000003</v>
          </cell>
          <cell r="AF1522">
            <v>24769.769</v>
          </cell>
          <cell r="AG1522">
            <v>0.39190192076450858</v>
          </cell>
          <cell r="AH1522">
            <v>1.2169910820201255</v>
          </cell>
          <cell r="AI1522">
            <v>1.2169910820201255</v>
          </cell>
          <cell r="AL1522" t="str">
            <v>50%-50%</v>
          </cell>
          <cell r="AM1522" t="str">
            <v>30%-70%</v>
          </cell>
          <cell r="AN1522">
            <v>0</v>
          </cell>
          <cell r="AO1522">
            <v>0</v>
          </cell>
        </row>
        <row r="1523">
          <cell r="D1523" t="str">
            <v>FAE-24-00041</v>
          </cell>
          <cell r="E1523" t="str">
            <v>041</v>
          </cell>
          <cell r="F1523">
            <v>45320</v>
          </cell>
          <cell r="G1523">
            <v>2024</v>
          </cell>
          <cell r="H1523" t="str">
            <v>CE2200</v>
          </cell>
          <cell r="I1523" t="str">
            <v>MAMUDOU BAH T/A TEDOUGNAL FARM</v>
          </cell>
          <cell r="J1523" t="str">
            <v>USD</v>
          </cell>
          <cell r="K1523">
            <v>117897.408</v>
          </cell>
          <cell r="L1523">
            <v>3.117</v>
          </cell>
          <cell r="M1523">
            <v>37824</v>
          </cell>
          <cell r="N1523" t="str">
            <v>OUI</v>
          </cell>
          <cell r="O1523" t="str">
            <v>Senegal</v>
          </cell>
          <cell r="P1523">
            <v>45322</v>
          </cell>
          <cell r="Q1523">
            <v>19200</v>
          </cell>
          <cell r="R1523">
            <v>55000</v>
          </cell>
          <cell r="S1523">
            <v>0</v>
          </cell>
          <cell r="T1523">
            <v>0</v>
          </cell>
          <cell r="U1523">
            <v>74200</v>
          </cell>
          <cell r="V1523">
            <v>1.5889138544474393</v>
          </cell>
          <cell r="W1523">
            <v>11522.851665768194</v>
          </cell>
          <cell r="X1523">
            <v>104153.6938342318</v>
          </cell>
          <cell r="Y1523">
            <v>0</v>
          </cell>
          <cell r="Z1523">
            <v>0</v>
          </cell>
          <cell r="AA1523">
            <v>0.60014852425876009</v>
          </cell>
          <cell r="AB1523">
            <v>1.8937035242587601</v>
          </cell>
          <cell r="AE1523">
            <v>5406.6112499999999</v>
          </cell>
          <cell r="AF1523">
            <v>27393.665000000001</v>
          </cell>
          <cell r="AG1523">
            <v>0.36918685983827493</v>
          </cell>
          <cell r="AH1523">
            <v>0.23096166442048516</v>
          </cell>
          <cell r="AI1523">
            <v>1.5245166644204851</v>
          </cell>
          <cell r="AL1523" t="str">
            <v>50%-50%</v>
          </cell>
          <cell r="AM1523" t="str">
            <v>10%-90%</v>
          </cell>
          <cell r="AN1523">
            <v>0</v>
          </cell>
          <cell r="AO1523">
            <v>0</v>
          </cell>
        </row>
        <row r="1524">
          <cell r="D1524" t="str">
            <v>FAE-24-00042</v>
          </cell>
          <cell r="E1524" t="str">
            <v>042</v>
          </cell>
          <cell r="F1524">
            <v>45323</v>
          </cell>
          <cell r="G1524">
            <v>2024</v>
          </cell>
          <cell r="H1524" t="str">
            <v>CE2001</v>
          </cell>
          <cell r="I1524" t="str">
            <v>STE DE COMMERCE INTERNATIONAL</v>
          </cell>
          <cell r="J1524" t="str">
            <v>TND</v>
          </cell>
          <cell r="K1524">
            <v>232704</v>
          </cell>
          <cell r="L1524">
            <v>1</v>
          </cell>
          <cell r="M1524">
            <v>232704</v>
          </cell>
          <cell r="N1524" t="str">
            <v>OUI</v>
          </cell>
          <cell r="O1524" t="str">
            <v>Gambie</v>
          </cell>
          <cell r="P1524">
            <v>45331</v>
          </cell>
          <cell r="Q1524">
            <v>115200</v>
          </cell>
          <cell r="R1524">
            <v>0</v>
          </cell>
          <cell r="S1524">
            <v>0</v>
          </cell>
          <cell r="T1524">
            <v>0</v>
          </cell>
          <cell r="U1524">
            <v>115200</v>
          </cell>
          <cell r="W1524">
            <v>232704</v>
          </cell>
          <cell r="X1524">
            <v>0</v>
          </cell>
          <cell r="Y1524">
            <v>0</v>
          </cell>
          <cell r="Z1524">
            <v>0</v>
          </cell>
          <cell r="AA1524">
            <v>2.02</v>
          </cell>
          <cell r="AE1524">
            <v>0</v>
          </cell>
          <cell r="AF1524">
            <v>0</v>
          </cell>
          <cell r="AG1524">
            <v>0</v>
          </cell>
          <cell r="AH1524">
            <v>2.02</v>
          </cell>
          <cell r="AL1524" t="str">
            <v>50%-50%</v>
          </cell>
          <cell r="AM1524">
            <v>0</v>
          </cell>
          <cell r="AN1524">
            <v>0</v>
          </cell>
          <cell r="AO1524">
            <v>0</v>
          </cell>
        </row>
        <row r="1525">
          <cell r="D1525" t="str">
            <v>FAE-24-00043</v>
          </cell>
          <cell r="E1525" t="str">
            <v>043</v>
          </cell>
          <cell r="F1525">
            <v>45323</v>
          </cell>
          <cell r="G1525">
            <v>2024</v>
          </cell>
          <cell r="H1525" t="str">
            <v>CE2001</v>
          </cell>
          <cell r="I1525" t="str">
            <v>STE DE COMMERCE INTERNATIONAL</v>
          </cell>
          <cell r="J1525" t="str">
            <v>TND</v>
          </cell>
          <cell r="K1525">
            <v>441901.76</v>
          </cell>
          <cell r="L1525">
            <v>1</v>
          </cell>
          <cell r="M1525">
            <v>441901.76</v>
          </cell>
          <cell r="N1525" t="str">
            <v>OUI</v>
          </cell>
          <cell r="O1525" t="str">
            <v>Sierra Leone</v>
          </cell>
          <cell r="P1525">
            <v>45335</v>
          </cell>
          <cell r="Q1525">
            <v>152832</v>
          </cell>
          <cell r="R1525">
            <v>26160</v>
          </cell>
          <cell r="S1525">
            <v>56000</v>
          </cell>
          <cell r="T1525">
            <v>0</v>
          </cell>
          <cell r="U1525">
            <v>234992</v>
          </cell>
          <cell r="W1525">
            <v>305847.36</v>
          </cell>
          <cell r="X1525">
            <v>48134.400000000001</v>
          </cell>
          <cell r="Y1525">
            <v>87920</v>
          </cell>
          <cell r="Z1525">
            <v>0</v>
          </cell>
          <cell r="AA1525">
            <v>2.0011997487437183</v>
          </cell>
          <cell r="AB1525">
            <v>1.84</v>
          </cell>
          <cell r="AC1525">
            <v>1.57</v>
          </cell>
          <cell r="AE1525">
            <v>0</v>
          </cell>
          <cell r="AF1525">
            <v>0</v>
          </cell>
          <cell r="AG1525">
            <v>0</v>
          </cell>
          <cell r="AH1525">
            <v>2.0011997487437183</v>
          </cell>
          <cell r="AI1525">
            <v>1.84</v>
          </cell>
          <cell r="AJ1525">
            <v>1.57</v>
          </cell>
          <cell r="AL1525" t="str">
            <v>50%-50%</v>
          </cell>
          <cell r="AM1525" t="str">
            <v>30%-70%</v>
          </cell>
          <cell r="AN1525" t="str">
            <v>10%-90%</v>
          </cell>
          <cell r="AO1525">
            <v>0</v>
          </cell>
        </row>
        <row r="1526">
          <cell r="D1526" t="str">
            <v>FAE-24-00044</v>
          </cell>
          <cell r="E1526" t="str">
            <v>044</v>
          </cell>
          <cell r="F1526">
            <v>45323</v>
          </cell>
          <cell r="G1526">
            <v>2024</v>
          </cell>
          <cell r="H1526" t="str">
            <v>CE2275</v>
          </cell>
          <cell r="I1526" t="str">
            <v>SODIC</v>
          </cell>
          <cell r="J1526" t="str">
            <v>EUR</v>
          </cell>
          <cell r="K1526">
            <v>92184.060192000004</v>
          </cell>
          <cell r="L1526">
            <v>3.3804500000000002</v>
          </cell>
          <cell r="M1526">
            <v>27269.759999999998</v>
          </cell>
          <cell r="N1526" t="str">
            <v>OUI</v>
          </cell>
          <cell r="O1526" t="str">
            <v>France</v>
          </cell>
          <cell r="P1526">
            <v>45327</v>
          </cell>
          <cell r="Q1526">
            <v>0</v>
          </cell>
          <cell r="R1526">
            <v>20712</v>
          </cell>
          <cell r="S1526">
            <v>0</v>
          </cell>
          <cell r="T1526">
            <v>3300</v>
          </cell>
          <cell r="U1526">
            <v>24012</v>
          </cell>
          <cell r="W1526">
            <v>0</v>
          </cell>
          <cell r="X1526">
            <v>68633.027902974107</v>
          </cell>
          <cell r="Y1526">
            <v>0</v>
          </cell>
          <cell r="Z1526">
            <v>23551.018767225887</v>
          </cell>
          <cell r="AB1526">
            <v>3.3136842363351731</v>
          </cell>
          <cell r="AD1526">
            <v>7.1366723537048147</v>
          </cell>
          <cell r="AE1526">
            <v>1853.5545</v>
          </cell>
          <cell r="AF1526">
            <v>30486.423999999999</v>
          </cell>
          <cell r="AG1526">
            <v>1.2696328502415459</v>
          </cell>
          <cell r="AI1526">
            <v>2.0440513860936269</v>
          </cell>
          <cell r="AK1526">
            <v>5.8670395034632685</v>
          </cell>
          <cell r="AL1526">
            <v>0</v>
          </cell>
          <cell r="AM1526">
            <v>1</v>
          </cell>
          <cell r="AN1526">
            <v>0</v>
          </cell>
          <cell r="AO1526">
            <v>1</v>
          </cell>
        </row>
        <row r="1527">
          <cell r="D1527" t="str">
            <v>FAE-24-00045</v>
          </cell>
          <cell r="E1527" t="str">
            <v>045</v>
          </cell>
          <cell r="F1527">
            <v>45328</v>
          </cell>
          <cell r="G1527">
            <v>2024</v>
          </cell>
          <cell r="H1527" t="str">
            <v>CE2286</v>
          </cell>
          <cell r="I1527" t="str">
            <v>NOUI AMADJRASS</v>
          </cell>
          <cell r="J1527" t="str">
            <v>USD</v>
          </cell>
          <cell r="K1527">
            <v>127414.27008</v>
          </cell>
          <cell r="L1527">
            <v>3.1347</v>
          </cell>
          <cell r="M1527">
            <v>40646.400000000001</v>
          </cell>
          <cell r="N1527" t="str">
            <v>OUI</v>
          </cell>
          <cell r="O1527" t="str">
            <v>Tchad</v>
          </cell>
          <cell r="P1527">
            <v>45342</v>
          </cell>
          <cell r="Q1527">
            <v>0</v>
          </cell>
          <cell r="R1527">
            <v>56064</v>
          </cell>
          <cell r="S1527">
            <v>0</v>
          </cell>
          <cell r="T1527">
            <v>0</v>
          </cell>
          <cell r="U1527">
            <v>56064</v>
          </cell>
          <cell r="W1527">
            <v>0</v>
          </cell>
          <cell r="X1527">
            <v>127414.27008000002</v>
          </cell>
          <cell r="Y1527">
            <v>0</v>
          </cell>
          <cell r="Z1527">
            <v>0</v>
          </cell>
          <cell r="AB1527">
            <v>2.2726575000000002</v>
          </cell>
          <cell r="AE1527">
            <v>3145.3874999999998</v>
          </cell>
          <cell r="AF1527">
            <v>18474.823</v>
          </cell>
          <cell r="AG1527">
            <v>0.32953094677511419</v>
          </cell>
          <cell r="AI1527">
            <v>1.943126553224886</v>
          </cell>
          <cell r="AL1527">
            <v>0</v>
          </cell>
          <cell r="AM1527" t="str">
            <v>20%-80%</v>
          </cell>
          <cell r="AN1527">
            <v>0</v>
          </cell>
          <cell r="AO1527">
            <v>0</v>
          </cell>
        </row>
        <row r="1528">
          <cell r="D1528" t="str">
            <v>FAE-24-00046</v>
          </cell>
          <cell r="E1528" t="str">
            <v>046</v>
          </cell>
          <cell r="F1528">
            <v>45329</v>
          </cell>
          <cell r="G1528">
            <v>2024</v>
          </cell>
          <cell r="H1528" t="str">
            <v>CE2137</v>
          </cell>
          <cell r="I1528" t="str">
            <v>TUNISIAN AFRICAN BUSINESS</v>
          </cell>
          <cell r="J1528" t="str">
            <v>TND</v>
          </cell>
          <cell r="K1528">
            <v>85599.84</v>
          </cell>
          <cell r="L1528">
            <v>1</v>
          </cell>
          <cell r="M1528">
            <v>85599.84</v>
          </cell>
          <cell r="N1528" t="str">
            <v>OUI</v>
          </cell>
          <cell r="O1528" t="str">
            <v>Sierra Leone</v>
          </cell>
          <cell r="P1528">
            <v>45341</v>
          </cell>
          <cell r="Q1528">
            <v>34008</v>
          </cell>
          <cell r="R1528">
            <v>9600</v>
          </cell>
          <cell r="S1528">
            <v>0</v>
          </cell>
          <cell r="T1528">
            <v>0</v>
          </cell>
          <cell r="U1528">
            <v>43608</v>
          </cell>
          <cell r="W1528">
            <v>67935.839999999997</v>
          </cell>
          <cell r="X1528">
            <v>17664</v>
          </cell>
          <cell r="Y1528">
            <v>0</v>
          </cell>
          <cell r="Z1528">
            <v>0</v>
          </cell>
          <cell r="AA1528">
            <v>1.9976429075511644</v>
          </cell>
          <cell r="AB1528">
            <v>1.84</v>
          </cell>
          <cell r="AE1528">
            <v>0</v>
          </cell>
          <cell r="AF1528">
            <v>0</v>
          </cell>
          <cell r="AG1528">
            <v>0</v>
          </cell>
          <cell r="AH1528">
            <v>1.9976429075511644</v>
          </cell>
          <cell r="AI1528">
            <v>1.84</v>
          </cell>
          <cell r="AL1528" t="str">
            <v>50%-50%</v>
          </cell>
          <cell r="AM1528" t="str">
            <v>30%-70%</v>
          </cell>
          <cell r="AN1528">
            <v>0</v>
          </cell>
          <cell r="AO1528">
            <v>0</v>
          </cell>
        </row>
        <row r="1529">
          <cell r="D1529" t="str">
            <v>FAE-24-00047</v>
          </cell>
          <cell r="E1529" t="str">
            <v>047</v>
          </cell>
          <cell r="F1529">
            <v>45329</v>
          </cell>
          <cell r="G1529">
            <v>2024</v>
          </cell>
          <cell r="H1529" t="str">
            <v>CE2017</v>
          </cell>
          <cell r="I1529" t="str">
            <v>SAHEL INTERNATIONAL TRADE</v>
          </cell>
          <cell r="J1529" t="str">
            <v>TND</v>
          </cell>
          <cell r="K1529">
            <v>44295.839999999997</v>
          </cell>
          <cell r="L1529">
            <v>1</v>
          </cell>
          <cell r="M1529">
            <v>44295.839999999997</v>
          </cell>
          <cell r="N1529" t="str">
            <v>OUI</v>
          </cell>
          <cell r="O1529" t="str">
            <v>Togo</v>
          </cell>
          <cell r="P1529">
            <v>45336</v>
          </cell>
          <cell r="Q1529">
            <v>22008</v>
          </cell>
          <cell r="R1529">
            <v>0</v>
          </cell>
          <cell r="S1529">
            <v>0</v>
          </cell>
          <cell r="T1529">
            <v>0</v>
          </cell>
          <cell r="U1529">
            <v>22008</v>
          </cell>
          <cell r="W1529">
            <v>44295.839999999997</v>
          </cell>
          <cell r="X1529">
            <v>0</v>
          </cell>
          <cell r="Y1529">
            <v>0</v>
          </cell>
          <cell r="Z1529">
            <v>0</v>
          </cell>
          <cell r="AA1529">
            <v>2.0127153762268266</v>
          </cell>
          <cell r="AE1529">
            <v>0</v>
          </cell>
          <cell r="AF1529">
            <v>0</v>
          </cell>
          <cell r="AG1529">
            <v>0</v>
          </cell>
          <cell r="AH1529">
            <v>2.0127153762268266</v>
          </cell>
          <cell r="AL1529" t="str">
            <v>50%-50%</v>
          </cell>
          <cell r="AM1529">
            <v>0</v>
          </cell>
          <cell r="AN1529">
            <v>0</v>
          </cell>
          <cell r="AO1529">
            <v>0</v>
          </cell>
        </row>
        <row r="1530">
          <cell r="D1530" t="str">
            <v>FAE-24-00048</v>
          </cell>
          <cell r="E1530" t="str">
            <v>048</v>
          </cell>
          <cell r="F1530">
            <v>45330</v>
          </cell>
          <cell r="G1530">
            <v>2024</v>
          </cell>
          <cell r="H1530" t="str">
            <v>CE2137</v>
          </cell>
          <cell r="I1530" t="str">
            <v>TUNISIAN AFRICAN BUSINESS</v>
          </cell>
          <cell r="J1530" t="str">
            <v>TND</v>
          </cell>
          <cell r="K1530">
            <v>254925</v>
          </cell>
          <cell r="L1530">
            <v>1</v>
          </cell>
          <cell r="M1530">
            <v>254925</v>
          </cell>
          <cell r="N1530" t="str">
            <v>OUI</v>
          </cell>
          <cell r="O1530" t="str">
            <v>Senegal</v>
          </cell>
          <cell r="P1530">
            <v>45338</v>
          </cell>
          <cell r="Q1530">
            <v>0</v>
          </cell>
          <cell r="R1530">
            <v>157500</v>
          </cell>
          <cell r="S1530">
            <v>0</v>
          </cell>
          <cell r="T1530">
            <v>0</v>
          </cell>
          <cell r="U1530">
            <v>157500</v>
          </cell>
          <cell r="W1530">
            <v>0</v>
          </cell>
          <cell r="X1530">
            <v>254925</v>
          </cell>
          <cell r="Y1530">
            <v>0</v>
          </cell>
          <cell r="Z1530">
            <v>0</v>
          </cell>
          <cell r="AB1530">
            <v>1.6185714285714285</v>
          </cell>
          <cell r="AE1530">
            <v>0</v>
          </cell>
          <cell r="AF1530">
            <v>0</v>
          </cell>
          <cell r="AG1530">
            <v>0</v>
          </cell>
          <cell r="AI1530">
            <v>1.6185714285714285</v>
          </cell>
          <cell r="AL1530">
            <v>0</v>
          </cell>
          <cell r="AM1530" t="str">
            <v>10%-90%</v>
          </cell>
          <cell r="AN1530">
            <v>0</v>
          </cell>
          <cell r="AO1530">
            <v>0</v>
          </cell>
        </row>
        <row r="1531">
          <cell r="D1531" t="str">
            <v>FAE-24-00049</v>
          </cell>
          <cell r="E1531" t="str">
            <v>049</v>
          </cell>
          <cell r="F1531">
            <v>45330</v>
          </cell>
          <cell r="G1531">
            <v>2024</v>
          </cell>
          <cell r="H1531" t="str">
            <v>CE2259</v>
          </cell>
          <cell r="I1531" t="str">
            <v>SAFA FOOD</v>
          </cell>
          <cell r="J1531" t="str">
            <v>CAD</v>
          </cell>
          <cell r="K1531">
            <v>78206.648148000007</v>
          </cell>
          <cell r="L1531">
            <v>2.3188499999999999</v>
          </cell>
          <cell r="M1531">
            <v>33726.480000000003</v>
          </cell>
          <cell r="N1531" t="str">
            <v>OUI</v>
          </cell>
          <cell r="O1531" t="str">
            <v>USA</v>
          </cell>
          <cell r="P1531">
            <v>45344</v>
          </cell>
          <cell r="Q1531">
            <v>0</v>
          </cell>
          <cell r="R1531">
            <v>0</v>
          </cell>
          <cell r="S1531">
            <v>23608</v>
          </cell>
          <cell r="T1531">
            <v>0</v>
          </cell>
          <cell r="U1531">
            <v>23608</v>
          </cell>
          <cell r="W1531">
            <v>0</v>
          </cell>
          <cell r="X1531">
            <v>0</v>
          </cell>
          <cell r="Y1531">
            <v>78206.648147999993</v>
          </cell>
          <cell r="Z1531">
            <v>0</v>
          </cell>
          <cell r="AC1531">
            <v>3.3127180679430697</v>
          </cell>
          <cell r="AE1531">
            <v>1933.5749999999998</v>
          </cell>
          <cell r="AF1531">
            <v>14312.725</v>
          </cell>
          <cell r="AG1531">
            <v>0.60626588444595053</v>
          </cell>
          <cell r="AJ1531">
            <v>2.7064521834971194</v>
          </cell>
          <cell r="AL1531">
            <v>0</v>
          </cell>
          <cell r="AM1531">
            <v>0</v>
          </cell>
          <cell r="AN1531">
            <v>1</v>
          </cell>
          <cell r="AO1531">
            <v>0</v>
          </cell>
        </row>
        <row r="1532">
          <cell r="D1532" t="str">
            <v>FAE-24-00050</v>
          </cell>
          <cell r="E1532" t="str">
            <v>050</v>
          </cell>
          <cell r="F1532">
            <v>45330</v>
          </cell>
          <cell r="G1532">
            <v>2024</v>
          </cell>
          <cell r="H1532" t="str">
            <v>CE2259</v>
          </cell>
          <cell r="I1532" t="str">
            <v>SAFA FOOD</v>
          </cell>
          <cell r="J1532" t="str">
            <v>CAD</v>
          </cell>
          <cell r="K1532">
            <v>77858.820648000008</v>
          </cell>
          <cell r="L1532">
            <v>2.3188499999999999</v>
          </cell>
          <cell r="M1532">
            <v>33576.480000000003</v>
          </cell>
          <cell r="N1532" t="str">
            <v>OUI</v>
          </cell>
          <cell r="O1532" t="str">
            <v>USA</v>
          </cell>
          <cell r="P1532">
            <v>45344</v>
          </cell>
          <cell r="Q1532">
            <v>0</v>
          </cell>
          <cell r="R1532">
            <v>18160</v>
          </cell>
          <cell r="S1532">
            <v>5448</v>
          </cell>
          <cell r="T1532">
            <v>0</v>
          </cell>
          <cell r="U1532">
            <v>23608</v>
          </cell>
          <cell r="W1532">
            <v>0</v>
          </cell>
          <cell r="X1532">
            <v>59891.400498461546</v>
          </cell>
          <cell r="Y1532">
            <v>17967.420149538459</v>
          </cell>
          <cell r="Z1532">
            <v>0</v>
          </cell>
          <cell r="AB1532">
            <v>3.2979846089461202</v>
          </cell>
          <cell r="AC1532">
            <v>3.2979846089461193</v>
          </cell>
          <cell r="AE1532">
            <v>2238.375</v>
          </cell>
          <cell r="AF1532">
            <v>16414.325000000001</v>
          </cell>
          <cell r="AG1532">
            <v>0.69528655540494755</v>
          </cell>
          <cell r="AI1532">
            <v>2.6026980535411726</v>
          </cell>
          <cell r="AJ1532">
            <v>2.6026980535411717</v>
          </cell>
          <cell r="AL1532">
            <v>0</v>
          </cell>
          <cell r="AM1532">
            <v>0</v>
          </cell>
          <cell r="AN1532">
            <v>1</v>
          </cell>
          <cell r="AO1532">
            <v>0</v>
          </cell>
        </row>
        <row r="1533">
          <cell r="D1533" t="str">
            <v>FAE-24-00051</v>
          </cell>
          <cell r="E1533" t="str">
            <v>051</v>
          </cell>
          <cell r="F1533">
            <v>45335</v>
          </cell>
          <cell r="G1533">
            <v>2024</v>
          </cell>
          <cell r="H1533" t="str">
            <v>CE2275</v>
          </cell>
          <cell r="I1533" t="str">
            <v>SODIC</v>
          </cell>
          <cell r="J1533" t="str">
            <v>EUR</v>
          </cell>
          <cell r="K1533">
            <v>86844.928258</v>
          </cell>
          <cell r="L1533">
            <v>3.3738999999999999</v>
          </cell>
          <cell r="M1533">
            <v>25740.22</v>
          </cell>
          <cell r="N1533" t="str">
            <v>OUI</v>
          </cell>
          <cell r="O1533" t="str">
            <v>France</v>
          </cell>
          <cell r="P1533">
            <v>45341</v>
          </cell>
          <cell r="Q1533">
            <v>3840</v>
          </cell>
          <cell r="R1533">
            <v>12336</v>
          </cell>
          <cell r="S1533">
            <v>7200</v>
          </cell>
          <cell r="T1533">
            <v>560</v>
          </cell>
          <cell r="U1533">
            <v>23936</v>
          </cell>
          <cell r="W1533">
            <v>13464.229586053476</v>
          </cell>
          <cell r="X1533">
            <v>44442.691940396791</v>
          </cell>
          <cell r="Y1533">
            <v>25051.093833850264</v>
          </cell>
          <cell r="Z1533">
            <v>3886.9263932994645</v>
          </cell>
          <cell r="AA1533">
            <v>3.5063097880347596</v>
          </cell>
          <cell r="AB1533">
            <v>3.6026825502915685</v>
          </cell>
          <cell r="AC1533">
            <v>3.4793185880347588</v>
          </cell>
          <cell r="AD1533">
            <v>6.9409399880347582</v>
          </cell>
          <cell r="AE1533">
            <v>1550.451</v>
          </cell>
          <cell r="AF1533">
            <v>28796.416000000001</v>
          </cell>
          <cell r="AG1533">
            <v>1.2030588235294117</v>
          </cell>
          <cell r="AH1533">
            <v>2.3032509645053478</v>
          </cell>
          <cell r="AI1533">
            <v>2.3996237267621567</v>
          </cell>
          <cell r="AJ1533">
            <v>2.2762597645053471</v>
          </cell>
          <cell r="AK1533">
            <v>5.737881164505346</v>
          </cell>
          <cell r="AL1533">
            <v>1</v>
          </cell>
          <cell r="AM1533">
            <v>1</v>
          </cell>
          <cell r="AN1533">
            <v>1</v>
          </cell>
          <cell r="AO1533">
            <v>1</v>
          </cell>
        </row>
        <row r="1534">
          <cell r="D1534" t="str">
            <v>FAE-24-00052</v>
          </cell>
          <cell r="E1534" t="str">
            <v>052</v>
          </cell>
          <cell r="F1534">
            <v>45323</v>
          </cell>
          <cell r="G1534">
            <v>2024</v>
          </cell>
          <cell r="H1534" t="str">
            <v>CE2261</v>
          </cell>
          <cell r="I1534" t="str">
            <v>MARCOM INTERN</v>
          </cell>
          <cell r="J1534" t="str">
            <v>TND</v>
          </cell>
          <cell r="K1534">
            <v>77952</v>
          </cell>
          <cell r="L1534">
            <v>1</v>
          </cell>
          <cell r="M1534">
            <v>77952</v>
          </cell>
          <cell r="N1534" t="str">
            <v>OUI</v>
          </cell>
          <cell r="O1534" t="str">
            <v>Burkina Faso</v>
          </cell>
          <cell r="P1534">
            <v>45341</v>
          </cell>
          <cell r="Q1534">
            <v>38400</v>
          </cell>
          <cell r="R1534">
            <v>0</v>
          </cell>
          <cell r="S1534">
            <v>0</v>
          </cell>
          <cell r="T1534">
            <v>0</v>
          </cell>
          <cell r="U1534">
            <v>38400</v>
          </cell>
          <cell r="W1534">
            <v>77952</v>
          </cell>
          <cell r="X1534">
            <v>0</v>
          </cell>
          <cell r="Y1534">
            <v>0</v>
          </cell>
          <cell r="Z1534">
            <v>0</v>
          </cell>
          <cell r="AA1534">
            <v>2.0299999999999998</v>
          </cell>
          <cell r="AE1534">
            <v>0</v>
          </cell>
          <cell r="AF1534">
            <v>0</v>
          </cell>
          <cell r="AG1534">
            <v>0</v>
          </cell>
          <cell r="AH1534">
            <v>2.0299999999999998</v>
          </cell>
          <cell r="AL1534" t="str">
            <v>50%-50%</v>
          </cell>
          <cell r="AM1534">
            <v>0</v>
          </cell>
          <cell r="AN1534">
            <v>0</v>
          </cell>
          <cell r="AO1534">
            <v>0</v>
          </cell>
        </row>
        <row r="1535">
          <cell r="D1535" t="str">
            <v>FAE-24-00053</v>
          </cell>
          <cell r="E1535" t="str">
            <v>053</v>
          </cell>
          <cell r="F1535">
            <v>45337</v>
          </cell>
          <cell r="G1535">
            <v>2024</v>
          </cell>
          <cell r="H1535" t="str">
            <v>CE2222</v>
          </cell>
          <cell r="I1535" t="str">
            <v>ABOURA FOODS</v>
          </cell>
          <cell r="J1535" t="str">
            <v>USD</v>
          </cell>
          <cell r="K1535">
            <v>82946.977820000015</v>
          </cell>
          <cell r="L1535">
            <v>3.1211000000000002</v>
          </cell>
          <cell r="M1535">
            <v>26576.2</v>
          </cell>
          <cell r="N1535" t="str">
            <v>OUI</v>
          </cell>
          <cell r="O1535" t="str">
            <v>Jordanie</v>
          </cell>
          <cell r="P1535">
            <v>45348</v>
          </cell>
          <cell r="Q1535">
            <v>0</v>
          </cell>
          <cell r="R1535">
            <v>16680</v>
          </cell>
          <cell r="S1535">
            <v>5280</v>
          </cell>
          <cell r="T1535">
            <v>2000</v>
          </cell>
          <cell r="U1535">
            <v>23960</v>
          </cell>
          <cell r="W1535">
            <v>0</v>
          </cell>
          <cell r="X1535">
            <v>51402.322330016694</v>
          </cell>
          <cell r="Y1535">
            <v>16551.625772954925</v>
          </cell>
          <cell r="Z1535">
            <v>14993.029717028381</v>
          </cell>
          <cell r="AB1535">
            <v>3.081674000600521</v>
          </cell>
          <cell r="AC1535">
            <v>3.1347776085141903</v>
          </cell>
          <cell r="AD1535">
            <v>7.4965148585141907</v>
          </cell>
          <cell r="AE1535">
            <v>1267.6275000000001</v>
          </cell>
          <cell r="AF1535">
            <v>9960.15</v>
          </cell>
          <cell r="AG1535">
            <v>0.41569908180300497</v>
          </cell>
          <cell r="AI1535">
            <v>2.6659749187975161</v>
          </cell>
          <cell r="AJ1535">
            <v>2.7190785267111854</v>
          </cell>
          <cell r="AK1535">
            <v>7.0808157767111854</v>
          </cell>
          <cell r="AL1535">
            <v>0</v>
          </cell>
          <cell r="AM1535">
            <v>1</v>
          </cell>
          <cell r="AN1535">
            <v>1</v>
          </cell>
          <cell r="AO1535">
            <v>1</v>
          </cell>
        </row>
        <row r="1536">
          <cell r="D1536" t="str">
            <v>FAE-24-00054</v>
          </cell>
          <cell r="E1536" t="str">
            <v>054</v>
          </cell>
          <cell r="F1536">
            <v>45337</v>
          </cell>
          <cell r="G1536">
            <v>2024</v>
          </cell>
          <cell r="H1536" t="str">
            <v>CE2228</v>
          </cell>
          <cell r="I1536" t="str">
            <v>GOLDEN PEARL</v>
          </cell>
          <cell r="J1536" t="str">
            <v>TND</v>
          </cell>
          <cell r="K1536">
            <v>153458</v>
          </cell>
          <cell r="L1536">
            <v>1</v>
          </cell>
          <cell r="M1536">
            <v>153458</v>
          </cell>
          <cell r="N1536" t="str">
            <v>OUI</v>
          </cell>
          <cell r="O1536" t="str">
            <v>Qatar</v>
          </cell>
          <cell r="P1536">
            <v>45363</v>
          </cell>
          <cell r="Q1536">
            <v>4800</v>
          </cell>
          <cell r="R1536">
            <v>34800</v>
          </cell>
          <cell r="S1536">
            <v>5760</v>
          </cell>
          <cell r="T1536">
            <v>5600</v>
          </cell>
          <cell r="U1536">
            <v>50960</v>
          </cell>
          <cell r="W1536">
            <v>10080</v>
          </cell>
          <cell r="X1536">
            <v>89100</v>
          </cell>
          <cell r="Y1536">
            <v>14688</v>
          </cell>
          <cell r="Z1536">
            <v>39590</v>
          </cell>
          <cell r="AA1536">
            <v>2.1</v>
          </cell>
          <cell r="AB1536">
            <v>2.5603448275862069</v>
          </cell>
          <cell r="AC1536">
            <v>2.5499999999999998</v>
          </cell>
          <cell r="AD1536">
            <v>7.0696428571428571</v>
          </cell>
          <cell r="AE1536">
            <v>0</v>
          </cell>
          <cell r="AF1536">
            <v>0</v>
          </cell>
          <cell r="AG1536">
            <v>0</v>
          </cell>
          <cell r="AH1536">
            <v>2.1</v>
          </cell>
          <cell r="AI1536">
            <v>2.5603448275862069</v>
          </cell>
          <cell r="AJ1536">
            <v>2.5499999999999998</v>
          </cell>
          <cell r="AK1536">
            <v>7.0696428571428571</v>
          </cell>
          <cell r="AL1536">
            <v>1</v>
          </cell>
          <cell r="AM1536">
            <v>1</v>
          </cell>
          <cell r="AN1536">
            <v>1</v>
          </cell>
          <cell r="AO1536">
            <v>1</v>
          </cell>
        </row>
        <row r="1537">
          <cell r="D1537" t="str">
            <v>FAE-24-00055</v>
          </cell>
          <cell r="E1537" t="str">
            <v>055</v>
          </cell>
          <cell r="F1537">
            <v>45337</v>
          </cell>
          <cell r="G1537">
            <v>2024</v>
          </cell>
          <cell r="H1537" t="str">
            <v>CE2228</v>
          </cell>
          <cell r="I1537" t="str">
            <v>GOLDEN PEARL</v>
          </cell>
          <cell r="J1537" t="str">
            <v>TND</v>
          </cell>
          <cell r="K1537">
            <v>54240</v>
          </cell>
          <cell r="L1537">
            <v>1</v>
          </cell>
          <cell r="M1537">
            <v>54240</v>
          </cell>
          <cell r="N1537" t="str">
            <v>OUI</v>
          </cell>
          <cell r="O1537" t="str">
            <v>Qatar</v>
          </cell>
          <cell r="P1537">
            <v>45356</v>
          </cell>
          <cell r="Q1537">
            <v>21600</v>
          </cell>
          <cell r="R1537">
            <v>0</v>
          </cell>
          <cell r="S1537">
            <v>0</v>
          </cell>
          <cell r="T1537">
            <v>0</v>
          </cell>
          <cell r="U1537">
            <v>21600</v>
          </cell>
          <cell r="W1537">
            <v>54240</v>
          </cell>
          <cell r="X1537">
            <v>0</v>
          </cell>
          <cell r="Y1537">
            <v>0</v>
          </cell>
          <cell r="Z1537">
            <v>0</v>
          </cell>
          <cell r="AA1537">
            <v>2.5111111111111111</v>
          </cell>
          <cell r="AE1537">
            <v>0</v>
          </cell>
          <cell r="AF1537">
            <v>0</v>
          </cell>
          <cell r="AG1537">
            <v>0</v>
          </cell>
          <cell r="AH1537">
            <v>2.5111111111111111</v>
          </cell>
          <cell r="AL1537">
            <v>1</v>
          </cell>
          <cell r="AM1537">
            <v>0</v>
          </cell>
          <cell r="AN1537">
            <v>0</v>
          </cell>
          <cell r="AO1537">
            <v>0</v>
          </cell>
        </row>
        <row r="1538">
          <cell r="D1538" t="str">
            <v>FAE-24-00056</v>
          </cell>
          <cell r="E1538" t="str">
            <v>056</v>
          </cell>
          <cell r="F1538">
            <v>45338</v>
          </cell>
          <cell r="G1538">
            <v>2024</v>
          </cell>
          <cell r="H1538" t="str">
            <v>CE2275</v>
          </cell>
          <cell r="I1538" t="str">
            <v>SODIC</v>
          </cell>
          <cell r="J1538" t="str">
            <v>EUR</v>
          </cell>
          <cell r="K1538">
            <v>94623.11731799999</v>
          </cell>
          <cell r="L1538">
            <v>3.3738999999999999</v>
          </cell>
          <cell r="M1538">
            <v>28045.62</v>
          </cell>
          <cell r="N1538" t="str">
            <v>OUI</v>
          </cell>
          <cell r="O1538" t="str">
            <v>France</v>
          </cell>
          <cell r="P1538">
            <v>45341</v>
          </cell>
          <cell r="Q1538">
            <v>0</v>
          </cell>
          <cell r="R1538">
            <v>15696</v>
          </cell>
          <cell r="S1538">
            <v>7200</v>
          </cell>
          <cell r="T1538">
            <v>1560</v>
          </cell>
          <cell r="U1538">
            <v>24456</v>
          </cell>
          <cell r="W1538">
            <v>0</v>
          </cell>
          <cell r="X1538">
            <v>53769.115272720694</v>
          </cell>
          <cell r="Y1538">
            <v>25533.749366202155</v>
          </cell>
          <cell r="Z1538">
            <v>15320.266174677132</v>
          </cell>
          <cell r="AB1538">
            <v>3.4256571911774141</v>
          </cell>
          <cell r="AC1538">
            <v>3.5463540786391881</v>
          </cell>
          <cell r="AD1538">
            <v>9.8206834453058534</v>
          </cell>
          <cell r="AE1538">
            <v>18359.510999999999</v>
          </cell>
          <cell r="AF1538">
            <v>30893.56</v>
          </cell>
          <cell r="AG1538">
            <v>1.2632302911350999</v>
          </cell>
          <cell r="AI1538">
            <v>2.1624269000423144</v>
          </cell>
          <cell r="AJ1538">
            <v>2.2831237875040884</v>
          </cell>
          <cell r="AK1538">
            <v>8.5574531541707533</v>
          </cell>
          <cell r="AL1538">
            <v>0</v>
          </cell>
          <cell r="AM1538">
            <v>1</v>
          </cell>
          <cell r="AN1538">
            <v>1</v>
          </cell>
          <cell r="AO1538">
            <v>1</v>
          </cell>
        </row>
        <row r="1539">
          <cell r="D1539" t="str">
            <v>FAE-24-00057</v>
          </cell>
          <cell r="E1539" t="str">
            <v>057</v>
          </cell>
          <cell r="F1539">
            <v>45339</v>
          </cell>
          <cell r="G1539">
            <v>2024</v>
          </cell>
          <cell r="H1539" t="str">
            <v>CE2275</v>
          </cell>
          <cell r="I1539" t="str">
            <v>SODIC</v>
          </cell>
          <cell r="J1539" t="str">
            <v>EUR</v>
          </cell>
          <cell r="K1539">
            <v>91861.58415000001</v>
          </cell>
          <cell r="L1539">
            <v>3.37575</v>
          </cell>
          <cell r="M1539">
            <v>27212.2</v>
          </cell>
          <cell r="N1539" t="str">
            <v>OUI</v>
          </cell>
          <cell r="O1539" t="str">
            <v>France</v>
          </cell>
          <cell r="P1539">
            <v>45343</v>
          </cell>
          <cell r="Q1539">
            <v>0</v>
          </cell>
          <cell r="R1539">
            <v>17328</v>
          </cell>
          <cell r="S1539">
            <v>4800</v>
          </cell>
          <cell r="T1539">
            <v>2380</v>
          </cell>
          <cell r="U1539">
            <v>24508</v>
          </cell>
          <cell r="W1539">
            <v>0</v>
          </cell>
          <cell r="X1539">
            <v>61434.311876402142</v>
          </cell>
          <cell r="Y1539">
            <v>16458.319428366245</v>
          </cell>
          <cell r="Z1539">
            <v>13968.966348231595</v>
          </cell>
          <cell r="AB1539">
            <v>3.5453781092106498</v>
          </cell>
          <cell r="AC1539">
            <v>3.4288165475763011</v>
          </cell>
          <cell r="AD1539">
            <v>5.8693135916939481</v>
          </cell>
          <cell r="AE1539">
            <v>1359.864</v>
          </cell>
          <cell r="AF1539">
            <v>27386.615000000002</v>
          </cell>
          <cell r="AG1539">
            <v>1.1174561367716664</v>
          </cell>
          <cell r="AI1539">
            <v>2.4279219724389831</v>
          </cell>
          <cell r="AJ1539">
            <v>2.3113604108046344</v>
          </cell>
          <cell r="AK1539">
            <v>4.7518574549222814</v>
          </cell>
          <cell r="AL1539">
            <v>0</v>
          </cell>
          <cell r="AM1539">
            <v>1</v>
          </cell>
          <cell r="AN1539">
            <v>1</v>
          </cell>
          <cell r="AO1539">
            <v>1</v>
          </cell>
        </row>
        <row r="1540">
          <cell r="D1540" t="str">
            <v>FAE-24-00058</v>
          </cell>
          <cell r="E1540" t="str">
            <v>058</v>
          </cell>
          <cell r="F1540">
            <v>45342</v>
          </cell>
          <cell r="G1540">
            <v>2024</v>
          </cell>
          <cell r="H1540" t="str">
            <v>CE2275</v>
          </cell>
          <cell r="I1540" t="str">
            <v>SODIC</v>
          </cell>
          <cell r="J1540" t="str">
            <v>EUR</v>
          </cell>
          <cell r="K1540">
            <v>87884.9844075</v>
          </cell>
          <cell r="L1540">
            <v>3.37575</v>
          </cell>
          <cell r="M1540">
            <v>26034.21</v>
          </cell>
          <cell r="N1540" t="str">
            <v>OUI</v>
          </cell>
          <cell r="O1540" t="str">
            <v>France</v>
          </cell>
          <cell r="P1540">
            <v>45343</v>
          </cell>
          <cell r="Q1540">
            <v>2880</v>
          </cell>
          <cell r="R1540">
            <v>9576</v>
          </cell>
          <cell r="S1540">
            <v>6000</v>
          </cell>
          <cell r="T1540">
            <v>5360</v>
          </cell>
          <cell r="U1540">
            <v>23816</v>
          </cell>
          <cell r="W1540">
            <v>10334.267454860597</v>
          </cell>
          <cell r="X1540">
            <v>35505.251411411489</v>
          </cell>
          <cell r="Y1540">
            <v>21367.687864292908</v>
          </cell>
          <cell r="Z1540">
            <v>29583.269485435001</v>
          </cell>
          <cell r="AA1540">
            <v>3.5882873107154851</v>
          </cell>
          <cell r="AB1540">
            <v>3.7077330212418014</v>
          </cell>
          <cell r="AC1540">
            <v>3.5612813107154846</v>
          </cell>
          <cell r="AD1540">
            <v>5.5192666950438438</v>
          </cell>
          <cell r="AE1540">
            <v>1859.511</v>
          </cell>
          <cell r="AF1540">
            <v>30757.962</v>
          </cell>
          <cell r="AG1540">
            <v>1.2914831205911992</v>
          </cell>
          <cell r="AH1540">
            <v>2.2968041901242859</v>
          </cell>
          <cell r="AI1540">
            <v>2.4162499006506022</v>
          </cell>
          <cell r="AJ1540">
            <v>2.2697981901242854</v>
          </cell>
          <cell r="AK1540">
            <v>4.2277835744526442</v>
          </cell>
          <cell r="AL1540">
            <v>1</v>
          </cell>
          <cell r="AM1540">
            <v>1</v>
          </cell>
          <cell r="AN1540">
            <v>1</v>
          </cell>
          <cell r="AO1540">
            <v>1</v>
          </cell>
        </row>
        <row r="1541">
          <cell r="D1541" t="str">
            <v>FAE-24-00059</v>
          </cell>
          <cell r="E1541" t="str">
            <v>059</v>
          </cell>
          <cell r="F1541">
            <v>45342</v>
          </cell>
          <cell r="G1541">
            <v>2024</v>
          </cell>
          <cell r="H1541" t="str">
            <v>CE2017</v>
          </cell>
          <cell r="I1541" t="str">
            <v>SAHEL INTERNATIONAL TRADE</v>
          </cell>
          <cell r="J1541" t="str">
            <v>TND</v>
          </cell>
          <cell r="K1541">
            <v>87151.679999999993</v>
          </cell>
          <cell r="L1541">
            <v>1</v>
          </cell>
          <cell r="M1541">
            <v>87151.679999999993</v>
          </cell>
          <cell r="N1541" t="str">
            <v>OUI</v>
          </cell>
          <cell r="O1541" t="str">
            <v>Sierra Leone</v>
          </cell>
          <cell r="P1541">
            <v>45351</v>
          </cell>
          <cell r="Q1541">
            <v>44016</v>
          </cell>
          <cell r="R1541">
            <v>0</v>
          </cell>
          <cell r="S1541">
            <v>0</v>
          </cell>
          <cell r="T1541">
            <v>0</v>
          </cell>
          <cell r="U1541">
            <v>44016</v>
          </cell>
          <cell r="W1541">
            <v>87151.679999999993</v>
          </cell>
          <cell r="X1541">
            <v>0</v>
          </cell>
          <cell r="Y1541">
            <v>0</v>
          </cell>
          <cell r="Z1541">
            <v>0</v>
          </cell>
          <cell r="AA1541">
            <v>1.9799999999999998</v>
          </cell>
          <cell r="AE1541">
            <v>0</v>
          </cell>
          <cell r="AF1541">
            <v>0</v>
          </cell>
          <cell r="AG1541">
            <v>0</v>
          </cell>
          <cell r="AH1541">
            <v>1.9799999999999998</v>
          </cell>
          <cell r="AL1541" t="str">
            <v>50%-50%</v>
          </cell>
          <cell r="AM1541">
            <v>0</v>
          </cell>
          <cell r="AN1541">
            <v>0</v>
          </cell>
          <cell r="AO1541">
            <v>0</v>
          </cell>
        </row>
        <row r="1542">
          <cell r="D1542" t="str">
            <v>FAE-24-00060</v>
          </cell>
          <cell r="E1542" t="str">
            <v>060</v>
          </cell>
          <cell r="F1542">
            <v>45342</v>
          </cell>
          <cell r="G1542">
            <v>2024</v>
          </cell>
          <cell r="H1542" t="str">
            <v>CE2256</v>
          </cell>
          <cell r="I1542" t="str">
            <v>PUNIC INTERNATINAL TRADE</v>
          </cell>
          <cell r="J1542" t="str">
            <v>TND</v>
          </cell>
          <cell r="K1542">
            <v>33960</v>
          </cell>
          <cell r="L1542">
            <v>1</v>
          </cell>
          <cell r="M1542">
            <v>33960</v>
          </cell>
          <cell r="N1542" t="str">
            <v>OUI</v>
          </cell>
          <cell r="O1542" t="str">
            <v>Congo</v>
          </cell>
          <cell r="P1542">
            <v>45364</v>
          </cell>
          <cell r="Q1542">
            <v>3600</v>
          </cell>
          <cell r="R1542">
            <v>4800</v>
          </cell>
          <cell r="S1542">
            <v>11000</v>
          </cell>
          <cell r="T1542">
            <v>0</v>
          </cell>
          <cell r="U1542">
            <v>19400</v>
          </cell>
          <cell r="W1542">
            <v>7308</v>
          </cell>
          <cell r="X1542">
            <v>8832</v>
          </cell>
          <cell r="Y1542">
            <v>17820</v>
          </cell>
          <cell r="Z1542">
            <v>0</v>
          </cell>
          <cell r="AA1542">
            <v>2.0299999999999998</v>
          </cell>
          <cell r="AB1542">
            <v>1.84</v>
          </cell>
          <cell r="AC1542">
            <v>1.62</v>
          </cell>
          <cell r="AE1542">
            <v>0</v>
          </cell>
          <cell r="AF1542">
            <v>0</v>
          </cell>
          <cell r="AG1542">
            <v>0</v>
          </cell>
          <cell r="AH1542">
            <v>2.0299999999999998</v>
          </cell>
          <cell r="AI1542">
            <v>1.84</v>
          </cell>
          <cell r="AJ1542">
            <v>1.62</v>
          </cell>
          <cell r="AL1542" t="str">
            <v>50%-50%</v>
          </cell>
          <cell r="AM1542" t="str">
            <v>30%-70%</v>
          </cell>
          <cell r="AN1542" t="str">
            <v>10%-90%</v>
          </cell>
          <cell r="AO1542">
            <v>0</v>
          </cell>
        </row>
        <row r="1543">
          <cell r="D1543" t="str">
            <v>FAE-24-00061</v>
          </cell>
          <cell r="E1543" t="str">
            <v>061</v>
          </cell>
          <cell r="F1543">
            <v>45342</v>
          </cell>
          <cell r="G1543">
            <v>2024</v>
          </cell>
          <cell r="H1543" t="str">
            <v>CE2178</v>
          </cell>
          <cell r="I1543" t="str">
            <v>ARCADIA</v>
          </cell>
          <cell r="J1543" t="str">
            <v>TND</v>
          </cell>
          <cell r="K1543">
            <v>49610</v>
          </cell>
          <cell r="L1543">
            <v>1</v>
          </cell>
          <cell r="M1543">
            <v>49610</v>
          </cell>
          <cell r="N1543" t="str">
            <v>OUI</v>
          </cell>
          <cell r="O1543" t="str">
            <v>Lithuanie</v>
          </cell>
          <cell r="P1543">
            <v>45349</v>
          </cell>
          <cell r="Q1543">
            <v>0</v>
          </cell>
          <cell r="R1543">
            <v>20500</v>
          </cell>
          <cell r="S1543">
            <v>0</v>
          </cell>
          <cell r="T1543">
            <v>0</v>
          </cell>
          <cell r="U1543">
            <v>20500</v>
          </cell>
          <cell r="W1543">
            <v>0</v>
          </cell>
          <cell r="X1543">
            <v>49610</v>
          </cell>
          <cell r="Y1543">
            <v>0</v>
          </cell>
          <cell r="Z1543">
            <v>0</v>
          </cell>
          <cell r="AB1543">
            <v>2.42</v>
          </cell>
          <cell r="AE1543">
            <v>0</v>
          </cell>
          <cell r="AF1543">
            <v>0</v>
          </cell>
          <cell r="AG1543">
            <v>0</v>
          </cell>
          <cell r="AI1543">
            <v>2.42</v>
          </cell>
          <cell r="AL1543">
            <v>0</v>
          </cell>
          <cell r="AM1543">
            <v>1</v>
          </cell>
          <cell r="AN1543">
            <v>0</v>
          </cell>
          <cell r="AO1543">
            <v>0</v>
          </cell>
        </row>
        <row r="1544">
          <cell r="D1544" t="str">
            <v>FAE-24-00062</v>
          </cell>
          <cell r="E1544" t="str">
            <v>062</v>
          </cell>
          <cell r="F1544">
            <v>45342</v>
          </cell>
          <cell r="G1544">
            <v>2024</v>
          </cell>
          <cell r="H1544" t="str">
            <v>CE2248</v>
          </cell>
          <cell r="I1544" t="str">
            <v>SEYAL TCHAD SA</v>
          </cell>
          <cell r="J1544" t="str">
            <v>EUR</v>
          </cell>
          <cell r="K1544">
            <v>261568.44595199998</v>
          </cell>
          <cell r="L1544">
            <v>3.38015</v>
          </cell>
          <cell r="M1544">
            <v>77383.679999999993</v>
          </cell>
          <cell r="N1544" t="str">
            <v>OUI</v>
          </cell>
          <cell r="O1544" t="str">
            <v>Tchad</v>
          </cell>
          <cell r="P1544">
            <v>45349</v>
          </cell>
          <cell r="Q1544">
            <v>0</v>
          </cell>
          <cell r="R1544">
            <v>66240</v>
          </cell>
          <cell r="S1544">
            <v>72384</v>
          </cell>
          <cell r="T1544">
            <v>0</v>
          </cell>
          <cell r="U1544">
            <v>138624</v>
          </cell>
          <cell r="W1544">
            <v>0</v>
          </cell>
          <cell r="X1544">
            <v>134340.68159999998</v>
          </cell>
          <cell r="Y1544">
            <v>127227.76435200003</v>
          </cell>
          <cell r="Z1544">
            <v>0</v>
          </cell>
          <cell r="AB1544">
            <v>2.0280899999999997</v>
          </cell>
          <cell r="AC1544">
            <v>1.7576780000000003</v>
          </cell>
          <cell r="AE1544">
            <v>7837.61625</v>
          </cell>
          <cell r="AF1544">
            <v>42822.476999999999</v>
          </cell>
          <cell r="AG1544">
            <v>0.30891098943905815</v>
          </cell>
          <cell r="AI1544">
            <v>1.7191790105609415</v>
          </cell>
          <cell r="AJ1544">
            <v>1.448767010560942</v>
          </cell>
          <cell r="AL1544">
            <v>0</v>
          </cell>
          <cell r="AM1544" t="str">
            <v>20%-80%</v>
          </cell>
          <cell r="AN1544" t="str">
            <v>10%-90%</v>
          </cell>
          <cell r="AO1544">
            <v>0</v>
          </cell>
        </row>
        <row r="1545">
          <cell r="D1545" t="str">
            <v>FAE-24-00063</v>
          </cell>
          <cell r="E1545" t="str">
            <v>063</v>
          </cell>
          <cell r="F1545">
            <v>45344</v>
          </cell>
          <cell r="G1545">
            <v>2024</v>
          </cell>
          <cell r="H1545" t="str">
            <v>CE2275</v>
          </cell>
          <cell r="I1545" t="str">
            <v>SODIC</v>
          </cell>
          <cell r="J1545" t="str">
            <v>EUR</v>
          </cell>
          <cell r="K1545">
            <v>102006.531216</v>
          </cell>
          <cell r="L1545">
            <v>3.3784000000000001</v>
          </cell>
          <cell r="M1545">
            <v>30193.74</v>
          </cell>
          <cell r="N1545" t="str">
            <v>OUI</v>
          </cell>
          <cell r="O1545" t="str">
            <v>France</v>
          </cell>
          <cell r="P1545">
            <v>45346</v>
          </cell>
          <cell r="Q1545">
            <v>1920</v>
          </cell>
          <cell r="R1545">
            <v>19560</v>
          </cell>
          <cell r="S1545">
            <v>2400</v>
          </cell>
          <cell r="T1545">
            <v>1120</v>
          </cell>
          <cell r="U1545">
            <v>25000</v>
          </cell>
          <cell r="W1545">
            <v>7534.2320025600002</v>
          </cell>
          <cell r="X1545">
            <v>78737.920135680004</v>
          </cell>
          <cell r="Y1545">
            <v>9352.924723199998</v>
          </cell>
          <cell r="Z1545">
            <v>6381.4678681599989</v>
          </cell>
          <cell r="AA1545">
            <v>3.924079168</v>
          </cell>
          <cell r="AB1545">
            <v>4.0254560396564418</v>
          </cell>
          <cell r="AC1545">
            <v>3.8970519679999991</v>
          </cell>
          <cell r="AD1545">
            <v>5.6977391679999991</v>
          </cell>
          <cell r="AE1545">
            <v>1859.511</v>
          </cell>
          <cell r="AF1545">
            <v>31518.547999999999</v>
          </cell>
          <cell r="AG1545">
            <v>1.2607419199999998</v>
          </cell>
          <cell r="AH1545">
            <v>2.6633372480000004</v>
          </cell>
          <cell r="AI1545">
            <v>2.7647141196564418</v>
          </cell>
          <cell r="AJ1545">
            <v>2.6363100479999995</v>
          </cell>
          <cell r="AK1545">
            <v>4.4369972479999991</v>
          </cell>
          <cell r="AL1545">
            <v>1</v>
          </cell>
          <cell r="AM1545">
            <v>1</v>
          </cell>
          <cell r="AN1545">
            <v>1</v>
          </cell>
          <cell r="AO1545">
            <v>1</v>
          </cell>
        </row>
        <row r="1546">
          <cell r="D1546" t="str">
            <v>FAE-24-00064</v>
          </cell>
          <cell r="E1546" t="str">
            <v>064</v>
          </cell>
          <cell r="F1546">
            <v>45344</v>
          </cell>
          <cell r="G1546">
            <v>2024</v>
          </cell>
          <cell r="H1546" t="str">
            <v>CE2137</v>
          </cell>
          <cell r="I1546" t="str">
            <v>TUNISIAN AFRICAN BUSINESS</v>
          </cell>
          <cell r="J1546" t="str">
            <v>TND</v>
          </cell>
          <cell r="K1546">
            <v>47420</v>
          </cell>
          <cell r="L1546">
            <v>1</v>
          </cell>
          <cell r="M1546">
            <v>47420</v>
          </cell>
          <cell r="N1546" t="str">
            <v>OUI</v>
          </cell>
          <cell r="O1546" t="str">
            <v>Sierra Leone</v>
          </cell>
          <cell r="P1546">
            <v>45350</v>
          </cell>
          <cell r="Q1546">
            <v>0</v>
          </cell>
          <cell r="R1546">
            <v>24000</v>
          </cell>
          <cell r="S1546">
            <v>2000</v>
          </cell>
          <cell r="T1546">
            <v>0</v>
          </cell>
          <cell r="U1546">
            <v>26000</v>
          </cell>
          <cell r="W1546">
            <v>0</v>
          </cell>
          <cell r="X1546">
            <v>43920</v>
          </cell>
          <cell r="Y1546">
            <v>3500</v>
          </cell>
          <cell r="Z1546">
            <v>0</v>
          </cell>
          <cell r="AB1546">
            <v>1.83</v>
          </cell>
          <cell r="AC1546">
            <v>1.75</v>
          </cell>
          <cell r="AE1546">
            <v>0</v>
          </cell>
          <cell r="AF1546">
            <v>0</v>
          </cell>
          <cell r="AG1546">
            <v>0</v>
          </cell>
          <cell r="AI1546">
            <v>1.83</v>
          </cell>
          <cell r="AJ1546">
            <v>1.75</v>
          </cell>
          <cell r="AL1546">
            <v>0</v>
          </cell>
          <cell r="AM1546" t="str">
            <v>30%-70%</v>
          </cell>
          <cell r="AN1546" t="str">
            <v>10%-90%</v>
          </cell>
          <cell r="AO1546">
            <v>0</v>
          </cell>
        </row>
        <row r="1547">
          <cell r="D1547" t="str">
            <v>FAE-24-00065</v>
          </cell>
          <cell r="E1547" t="str">
            <v>065</v>
          </cell>
          <cell r="F1547">
            <v>45348</v>
          </cell>
          <cell r="G1547">
            <v>2024</v>
          </cell>
          <cell r="H1547" t="str">
            <v>CE2240</v>
          </cell>
          <cell r="I1547" t="str">
            <v>RNK DISTRIBUTION</v>
          </cell>
          <cell r="J1547" t="str">
            <v>USD</v>
          </cell>
          <cell r="K1547">
            <v>101973.7828</v>
          </cell>
          <cell r="L1547">
            <v>3.1198000000000001</v>
          </cell>
          <cell r="M1547">
            <v>32686</v>
          </cell>
          <cell r="N1547" t="str">
            <v>OUI</v>
          </cell>
          <cell r="O1547" t="str">
            <v>Madagascar</v>
          </cell>
          <cell r="P1547">
            <v>45350</v>
          </cell>
          <cell r="Q1547">
            <v>4800</v>
          </cell>
          <cell r="R1547">
            <v>38200</v>
          </cell>
          <cell r="S1547">
            <v>0</v>
          </cell>
          <cell r="T1547">
            <v>0</v>
          </cell>
          <cell r="U1547">
            <v>43000</v>
          </cell>
          <cell r="W1547">
            <v>12267.343813953488</v>
          </cell>
          <cell r="X1547">
            <v>85288.802186046509</v>
          </cell>
          <cell r="Y1547">
            <v>0</v>
          </cell>
          <cell r="Z1547">
            <v>4417.6368000000002</v>
          </cell>
          <cell r="AA1547">
            <v>2.5556966279069768</v>
          </cell>
          <cell r="AB1547">
            <v>2.2326911567027881</v>
          </cell>
          <cell r="AE1547">
            <v>4879.3999999999996</v>
          </cell>
          <cell r="AF1547">
            <v>22503.78</v>
          </cell>
          <cell r="AG1547">
            <v>0.52334372093023251</v>
          </cell>
          <cell r="AH1547">
            <v>2.0323529069767443</v>
          </cell>
          <cell r="AI1547">
            <v>1.7093474357725555</v>
          </cell>
          <cell r="AL1547" t="str">
            <v>50%-50%</v>
          </cell>
          <cell r="AM1547" t="str">
            <v>20%-80%</v>
          </cell>
          <cell r="AN1547">
            <v>0</v>
          </cell>
          <cell r="AO1547">
            <v>0</v>
          </cell>
        </row>
        <row r="1548">
          <cell r="D1548" t="str">
            <v>FAE-24-00066</v>
          </cell>
          <cell r="E1548" t="str">
            <v>066</v>
          </cell>
          <cell r="F1548">
            <v>45348</v>
          </cell>
          <cell r="G1548">
            <v>2024</v>
          </cell>
          <cell r="H1548" t="str">
            <v>CE2275</v>
          </cell>
          <cell r="I1548" t="str">
            <v>SODIC</v>
          </cell>
          <cell r="J1548" t="str">
            <v>EUR</v>
          </cell>
          <cell r="K1548">
            <v>88221.635075999991</v>
          </cell>
          <cell r="L1548">
            <v>3.3797999999999999</v>
          </cell>
          <cell r="M1548">
            <v>26102.62</v>
          </cell>
          <cell r="N1548" t="str">
            <v>OUI</v>
          </cell>
          <cell r="O1548" t="str">
            <v>France</v>
          </cell>
          <cell r="P1548">
            <v>45350</v>
          </cell>
          <cell r="Q1548">
            <v>1920</v>
          </cell>
          <cell r="R1548">
            <v>14448</v>
          </cell>
          <cell r="S1548">
            <v>8400</v>
          </cell>
          <cell r="T1548">
            <v>0</v>
          </cell>
          <cell r="U1548">
            <v>24768</v>
          </cell>
          <cell r="W1548">
            <v>6861.1218559999998</v>
          </cell>
          <cell r="X1548">
            <v>51570.241179199991</v>
          </cell>
          <cell r="Y1548">
            <v>29790.28556</v>
          </cell>
          <cell r="Z1548">
            <v>0</v>
          </cell>
          <cell r="AA1548">
            <v>3.5735009666666664</v>
          </cell>
          <cell r="AB1548">
            <v>3.5693688523809519</v>
          </cell>
          <cell r="AC1548">
            <v>3.5464625666666665</v>
          </cell>
          <cell r="AE1548">
            <v>1860.0525</v>
          </cell>
          <cell r="AF1548">
            <v>31354.107</v>
          </cell>
          <cell r="AG1548">
            <v>1.2659119428294574</v>
          </cell>
          <cell r="AH1548">
            <v>2.3075890238372088</v>
          </cell>
          <cell r="AI1548">
            <v>2.3034569095514943</v>
          </cell>
          <cell r="AJ1548">
            <v>2.2805506238372093</v>
          </cell>
          <cell r="AL1548">
            <v>1</v>
          </cell>
          <cell r="AM1548">
            <v>1</v>
          </cell>
          <cell r="AN1548">
            <v>1</v>
          </cell>
          <cell r="AO1548">
            <v>0</v>
          </cell>
        </row>
        <row r="1549">
          <cell r="D1549" t="str">
            <v>FAE-24-00067</v>
          </cell>
          <cell r="E1549" t="str">
            <v>067</v>
          </cell>
          <cell r="F1549">
            <v>45349</v>
          </cell>
          <cell r="G1549">
            <v>2024</v>
          </cell>
          <cell r="H1549" t="str">
            <v>CE2137</v>
          </cell>
          <cell r="I1549" t="str">
            <v>TUNISIAN AFRICAN BUSINESS</v>
          </cell>
          <cell r="J1549" t="str">
            <v>TND</v>
          </cell>
          <cell r="K1549">
            <v>221400</v>
          </cell>
          <cell r="L1549">
            <v>1</v>
          </cell>
          <cell r="M1549">
            <v>221400</v>
          </cell>
          <cell r="N1549" t="str">
            <v>OUI</v>
          </cell>
          <cell r="O1549" t="str">
            <v>Senegal</v>
          </cell>
          <cell r="P1549">
            <v>45351</v>
          </cell>
          <cell r="Q1549">
            <v>0</v>
          </cell>
          <cell r="R1549">
            <v>135000</v>
          </cell>
          <cell r="S1549">
            <v>0</v>
          </cell>
          <cell r="T1549">
            <v>0</v>
          </cell>
          <cell r="U1549">
            <v>135000</v>
          </cell>
          <cell r="W1549">
            <v>0</v>
          </cell>
          <cell r="X1549">
            <v>221400</v>
          </cell>
          <cell r="Y1549">
            <v>0</v>
          </cell>
          <cell r="Z1549">
            <v>0</v>
          </cell>
          <cell r="AB1549">
            <v>1.64</v>
          </cell>
          <cell r="AE1549">
            <v>0</v>
          </cell>
          <cell r="AF1549">
            <v>0</v>
          </cell>
          <cell r="AG1549">
            <v>0</v>
          </cell>
          <cell r="AI1549">
            <v>1.64</v>
          </cell>
          <cell r="AL1549">
            <v>0</v>
          </cell>
          <cell r="AM1549" t="str">
            <v>10%-90%</v>
          </cell>
          <cell r="AN1549">
            <v>0</v>
          </cell>
          <cell r="AO1549">
            <v>0</v>
          </cell>
        </row>
        <row r="1550">
          <cell r="D1550" t="str">
            <v>FAE-24-00068</v>
          </cell>
          <cell r="E1550" t="str">
            <v>068</v>
          </cell>
          <cell r="F1550">
            <v>45349</v>
          </cell>
          <cell r="G1550">
            <v>2024</v>
          </cell>
          <cell r="H1550" t="str">
            <v>CE2281</v>
          </cell>
          <cell r="I1550" t="str">
            <v>ETS ELEMINE</v>
          </cell>
          <cell r="J1550" t="str">
            <v>USD</v>
          </cell>
          <cell r="K1550">
            <v>87922.326300000001</v>
          </cell>
          <cell r="L1550">
            <v>3.1181999999999999</v>
          </cell>
          <cell r="M1550">
            <v>28196.5</v>
          </cell>
          <cell r="N1550" t="str">
            <v>OUI</v>
          </cell>
          <cell r="O1550" t="str">
            <v>Mauritanie</v>
          </cell>
          <cell r="P1550">
            <v>45380</v>
          </cell>
          <cell r="Q1550">
            <v>0</v>
          </cell>
          <cell r="R1550">
            <v>24840</v>
          </cell>
          <cell r="S1550">
            <v>2760</v>
          </cell>
          <cell r="T1550">
            <v>400</v>
          </cell>
          <cell r="U1550">
            <v>28000</v>
          </cell>
          <cell r="W1550">
            <v>0</v>
          </cell>
          <cell r="X1550">
            <v>76792.178674285708</v>
          </cell>
          <cell r="Y1550">
            <v>8532.4642971428584</v>
          </cell>
          <cell r="Z1550">
            <v>2597.6833285714283</v>
          </cell>
          <cell r="AB1550">
            <v>3.0914725714285711</v>
          </cell>
          <cell r="AC1550">
            <v>3.091472571428572</v>
          </cell>
          <cell r="AD1550">
            <v>6.4942083214285704</v>
          </cell>
          <cell r="AE1550">
            <v>1167.664</v>
          </cell>
          <cell r="AF1550">
            <v>6248.8059999999996</v>
          </cell>
          <cell r="AG1550">
            <v>0.22317164285714283</v>
          </cell>
          <cell r="AI1550">
            <v>2.8683009285714283</v>
          </cell>
          <cell r="AJ1550">
            <v>2.8683009285714292</v>
          </cell>
          <cell r="AK1550">
            <v>6.271036678571428</v>
          </cell>
          <cell r="AL1550">
            <v>0</v>
          </cell>
          <cell r="AM1550" t="str">
            <v>30%-70%</v>
          </cell>
          <cell r="AN1550" t="str">
            <v>10%-90%</v>
          </cell>
          <cell r="AO1550">
            <v>1</v>
          </cell>
        </row>
        <row r="1551">
          <cell r="D1551" t="str">
            <v>FAE-24-00069</v>
          </cell>
          <cell r="E1551" t="str">
            <v>069</v>
          </cell>
          <cell r="F1551">
            <v>45350</v>
          </cell>
          <cell r="G1551">
            <v>2024</v>
          </cell>
          <cell r="H1551" t="str">
            <v>CE2275</v>
          </cell>
          <cell r="I1551" t="str">
            <v>SODIC</v>
          </cell>
          <cell r="J1551" t="str">
            <v>EUR</v>
          </cell>
          <cell r="K1551">
            <v>77933.920500000007</v>
          </cell>
          <cell r="L1551">
            <v>3.3781500000000002</v>
          </cell>
          <cell r="M1551">
            <v>23070</v>
          </cell>
          <cell r="N1551" t="str">
            <v>OUI</v>
          </cell>
          <cell r="O1551" t="str">
            <v>France</v>
          </cell>
          <cell r="P1551">
            <v>45355</v>
          </cell>
          <cell r="Q1551">
            <v>24000</v>
          </cell>
          <cell r="R1551">
            <v>0</v>
          </cell>
          <cell r="S1551">
            <v>0</v>
          </cell>
          <cell r="T1551">
            <v>0</v>
          </cell>
          <cell r="U1551">
            <v>24000</v>
          </cell>
          <cell r="W1551">
            <v>77933.920500000007</v>
          </cell>
          <cell r="X1551">
            <v>0</v>
          </cell>
          <cell r="Y1551">
            <v>0</v>
          </cell>
          <cell r="Z1551">
            <v>0</v>
          </cell>
          <cell r="AA1551">
            <v>3.2472466875000001</v>
          </cell>
          <cell r="AE1551">
            <v>1927.9259999999999</v>
          </cell>
          <cell r="AF1551">
            <v>33943.523999999998</v>
          </cell>
          <cell r="AG1551">
            <v>1.4143135</v>
          </cell>
          <cell r="AH1551">
            <v>1.8329331875000001</v>
          </cell>
          <cell r="AL1551" t="str">
            <v>50%-50%</v>
          </cell>
          <cell r="AM1551">
            <v>0</v>
          </cell>
          <cell r="AN1551">
            <v>0</v>
          </cell>
          <cell r="AO1551">
            <v>0</v>
          </cell>
        </row>
        <row r="1552">
          <cell r="D1552" t="str">
            <v>FAE-24-00070</v>
          </cell>
          <cell r="E1552" t="str">
            <v>070</v>
          </cell>
          <cell r="F1552">
            <v>45350</v>
          </cell>
          <cell r="G1552">
            <v>2024</v>
          </cell>
          <cell r="H1552" t="str">
            <v>CE2275</v>
          </cell>
          <cell r="I1552" t="str">
            <v>SODIC</v>
          </cell>
          <cell r="J1552" t="str">
            <v>EUR</v>
          </cell>
          <cell r="K1552">
            <v>80720.434845000011</v>
          </cell>
          <cell r="L1552">
            <v>3.3805499999999999</v>
          </cell>
          <cell r="M1552">
            <v>23877.9</v>
          </cell>
          <cell r="N1552" t="str">
            <v>OUI</v>
          </cell>
          <cell r="O1552" t="str">
            <v>France</v>
          </cell>
          <cell r="P1552">
            <v>45358</v>
          </cell>
          <cell r="Q1552">
            <v>0</v>
          </cell>
          <cell r="R1552">
            <v>18048</v>
          </cell>
          <cell r="S1552">
            <v>0</v>
          </cell>
          <cell r="T1552">
            <v>2800</v>
          </cell>
          <cell r="U1552">
            <v>20848</v>
          </cell>
          <cell r="W1552">
            <v>0</v>
          </cell>
          <cell r="X1552">
            <v>59170.790704989719</v>
          </cell>
          <cell r="Y1552">
            <v>0</v>
          </cell>
          <cell r="Z1552">
            <v>21549.657662210284</v>
          </cell>
          <cell r="AB1552">
            <v>3.2785234211541288</v>
          </cell>
          <cell r="AD1552">
            <v>7.696306307932244</v>
          </cell>
          <cell r="AE1552">
            <v>1552.2569999999998</v>
          </cell>
          <cell r="AF1552">
            <v>26089.870999999999</v>
          </cell>
          <cell r="AG1552">
            <v>1.2514327993092862</v>
          </cell>
          <cell r="AI1552">
            <v>2.0270906218448426</v>
          </cell>
          <cell r="AK1552">
            <v>6.4448735086229583</v>
          </cell>
          <cell r="AL1552">
            <v>0</v>
          </cell>
          <cell r="AM1552">
            <v>1</v>
          </cell>
          <cell r="AN1552">
            <v>0</v>
          </cell>
          <cell r="AO1552">
            <v>1</v>
          </cell>
        </row>
        <row r="1553">
          <cell r="D1553" t="str">
            <v>FAE-24-00071</v>
          </cell>
          <cell r="E1553" t="str">
            <v>071</v>
          </cell>
          <cell r="F1553">
            <v>45350</v>
          </cell>
          <cell r="G1553">
            <v>2024</v>
          </cell>
          <cell r="H1553" t="str">
            <v>CE2123</v>
          </cell>
          <cell r="I1553" t="str">
            <v>STE AL MAJMOUA MOTTAHIDA</v>
          </cell>
          <cell r="J1553" t="str">
            <v>USD</v>
          </cell>
          <cell r="K1553">
            <v>555182.20799999998</v>
          </cell>
          <cell r="L1553">
            <v>3.1175999999999999</v>
          </cell>
          <cell r="M1553">
            <v>178080</v>
          </cell>
          <cell r="N1553" t="str">
            <v>OUI</v>
          </cell>
          <cell r="O1553" t="str">
            <v>Libye</v>
          </cell>
          <cell r="P1553" t="str">
            <v>29/02/2024 &amp; 04/03/2024</v>
          </cell>
          <cell r="Q1553">
            <v>24000</v>
          </cell>
          <cell r="R1553">
            <v>201600</v>
          </cell>
          <cell r="S1553">
            <v>28800</v>
          </cell>
          <cell r="T1553">
            <v>0</v>
          </cell>
          <cell r="U1553">
            <v>254400</v>
          </cell>
          <cell r="W1553">
            <v>52375.68</v>
          </cell>
          <cell r="X1553">
            <v>439955.71199999994</v>
          </cell>
          <cell r="Y1553">
            <v>62850.815999999999</v>
          </cell>
          <cell r="Z1553">
            <v>0</v>
          </cell>
          <cell r="AA1553">
            <v>2.1823199999999998</v>
          </cell>
          <cell r="AB1553">
            <v>2.1823199999999998</v>
          </cell>
          <cell r="AC1553">
            <v>2.1823199999999998</v>
          </cell>
          <cell r="AE1553">
            <v>0</v>
          </cell>
          <cell r="AF1553">
            <v>0</v>
          </cell>
          <cell r="AG1553">
            <v>0</v>
          </cell>
          <cell r="AH1553">
            <v>2.1823199999999998</v>
          </cell>
          <cell r="AI1553">
            <v>2.1823199999999998</v>
          </cell>
          <cell r="AJ1553">
            <v>2.1823199999999998</v>
          </cell>
          <cell r="AL1553" t="str">
            <v>50%-50%</v>
          </cell>
          <cell r="AM1553" t="str">
            <v>50%-50%</v>
          </cell>
          <cell r="AN1553" t="str">
            <v>50%-50%</v>
          </cell>
          <cell r="AO1553">
            <v>0</v>
          </cell>
        </row>
        <row r="1554">
          <cell r="D1554" t="str">
            <v>FAE-24-00072</v>
          </cell>
          <cell r="E1554" t="str">
            <v>072</v>
          </cell>
          <cell r="F1554">
            <v>45355</v>
          </cell>
          <cell r="G1554">
            <v>2024</v>
          </cell>
          <cell r="H1554" t="str">
            <v>CE2149</v>
          </cell>
          <cell r="I1554" t="str">
            <v>DAVIS TRADING CO LTD</v>
          </cell>
          <cell r="J1554" t="str">
            <v>USD</v>
          </cell>
          <cell r="K1554">
            <v>81142.527982</v>
          </cell>
          <cell r="L1554">
            <v>3.1111</v>
          </cell>
          <cell r="M1554">
            <v>26081.62</v>
          </cell>
          <cell r="N1554" t="str">
            <v>OUI</v>
          </cell>
          <cell r="O1554" t="str">
            <v>New Zealand</v>
          </cell>
          <cell r="P1554">
            <v>45358</v>
          </cell>
          <cell r="Q1554">
            <v>7500</v>
          </cell>
          <cell r="R1554">
            <v>12320</v>
          </cell>
          <cell r="S1554">
            <v>0</v>
          </cell>
          <cell r="T1554">
            <v>0</v>
          </cell>
          <cell r="U1554">
            <v>19820</v>
          </cell>
          <cell r="W1554">
            <v>24878.844480000003</v>
          </cell>
          <cell r="X1554">
            <v>56263.683502000014</v>
          </cell>
          <cell r="Y1554">
            <v>0</v>
          </cell>
          <cell r="Z1554">
            <v>0</v>
          </cell>
          <cell r="AA1554">
            <v>3.3171792640000004</v>
          </cell>
          <cell r="AB1554">
            <v>4.5668574271103912</v>
          </cell>
          <cell r="AE1554">
            <v>0</v>
          </cell>
          <cell r="AF1554">
            <v>2526.37</v>
          </cell>
          <cell r="AG1554">
            <v>0.12746569122098889</v>
          </cell>
          <cell r="AH1554">
            <v>3.1897135727790116</v>
          </cell>
          <cell r="AI1554">
            <v>4.4393917358894024</v>
          </cell>
          <cell r="AL1554">
            <v>1</v>
          </cell>
          <cell r="AM1554">
            <v>1</v>
          </cell>
          <cell r="AN1554">
            <v>0</v>
          </cell>
          <cell r="AO1554">
            <v>0</v>
          </cell>
        </row>
        <row r="1555">
          <cell r="D1555" t="str">
            <v>FAE-24-00073</v>
          </cell>
          <cell r="E1555" t="str">
            <v>073</v>
          </cell>
          <cell r="F1555">
            <v>45356</v>
          </cell>
          <cell r="G1555">
            <v>2024</v>
          </cell>
          <cell r="H1555" t="str">
            <v>CE2275</v>
          </cell>
          <cell r="I1555" t="str">
            <v>SODIC</v>
          </cell>
          <cell r="J1555" t="str">
            <v>EUR</v>
          </cell>
          <cell r="K1555">
            <v>87678.046216499992</v>
          </cell>
          <cell r="L1555">
            <v>3.3805499999999999</v>
          </cell>
          <cell r="M1555">
            <v>25936.03</v>
          </cell>
          <cell r="N1555" t="str">
            <v>OUI</v>
          </cell>
          <cell r="O1555" t="str">
            <v>France</v>
          </cell>
          <cell r="P1555">
            <v>45358</v>
          </cell>
          <cell r="Q1555">
            <v>1920</v>
          </cell>
          <cell r="R1555">
            <v>15408</v>
          </cell>
          <cell r="S1555">
            <v>6000</v>
          </cell>
          <cell r="T1555">
            <v>700</v>
          </cell>
          <cell r="U1555">
            <v>24028</v>
          </cell>
          <cell r="W1555">
            <v>6890.8918698638263</v>
          </cell>
          <cell r="X1555">
            <v>55065.743639657194</v>
          </cell>
          <cell r="Y1555">
            <v>21371.770693324452</v>
          </cell>
          <cell r="Z1555">
            <v>4349.6332525545195</v>
          </cell>
          <cell r="AA1555">
            <v>3.5890061822207429</v>
          </cell>
          <cell r="AB1555">
            <v>3.5738410981085926</v>
          </cell>
          <cell r="AC1555">
            <v>3.5619617822207421</v>
          </cell>
          <cell r="AD1555">
            <v>6.2137617893635992</v>
          </cell>
          <cell r="AE1555">
            <v>1861.6769999999999</v>
          </cell>
          <cell r="AF1555">
            <v>30850.469000000001</v>
          </cell>
          <cell r="AG1555">
            <v>1.2839382803396038</v>
          </cell>
          <cell r="AH1555">
            <v>2.3050679018811389</v>
          </cell>
          <cell r="AI1555">
            <v>2.2899028177689891</v>
          </cell>
          <cell r="AJ1555">
            <v>2.2780235018811386</v>
          </cell>
          <cell r="AK1555">
            <v>4.9298235090239952</v>
          </cell>
          <cell r="AL1555">
            <v>1</v>
          </cell>
          <cell r="AM1555">
            <v>1</v>
          </cell>
          <cell r="AN1555">
            <v>1</v>
          </cell>
          <cell r="AO1555">
            <v>1</v>
          </cell>
        </row>
        <row r="1556">
          <cell r="D1556" t="str">
            <v>FAE-24-00074</v>
          </cell>
          <cell r="E1556" t="str">
            <v>074</v>
          </cell>
          <cell r="F1556">
            <v>45357</v>
          </cell>
          <cell r="G1556">
            <v>2024</v>
          </cell>
          <cell r="H1556" t="str">
            <v>CE2275</v>
          </cell>
          <cell r="I1556" t="str">
            <v>SODIC</v>
          </cell>
          <cell r="J1556" t="str">
            <v>EUR</v>
          </cell>
          <cell r="K1556">
            <v>91393.356444999998</v>
          </cell>
          <cell r="L1556">
            <v>3.38435</v>
          </cell>
          <cell r="M1556">
            <v>27004.7</v>
          </cell>
          <cell r="N1556" t="str">
            <v>OUI</v>
          </cell>
          <cell r="O1556" t="str">
            <v>France</v>
          </cell>
          <cell r="P1556">
            <v>45364</v>
          </cell>
          <cell r="Q1556">
            <v>1920</v>
          </cell>
          <cell r="R1556">
            <v>15384</v>
          </cell>
          <cell r="S1556">
            <v>3600</v>
          </cell>
          <cell r="T1556">
            <v>2800</v>
          </cell>
          <cell r="U1556">
            <v>23704</v>
          </cell>
          <cell r="W1556">
            <v>6911.5752638596023</v>
          </cell>
          <cell r="X1556">
            <v>56565.685285675048</v>
          </cell>
          <cell r="Y1556">
            <v>12861.734339736751</v>
          </cell>
          <cell r="Z1556">
            <v>15054.375093128589</v>
          </cell>
          <cell r="AA1556">
            <v>3.5997787832602097</v>
          </cell>
          <cell r="AB1556">
            <v>3.6769166202336874</v>
          </cell>
          <cell r="AC1556">
            <v>3.5727039832602085</v>
          </cell>
          <cell r="AD1556">
            <v>5.3765625332602101</v>
          </cell>
          <cell r="AE1556">
            <v>1356.7466999999999</v>
          </cell>
          <cell r="AF1556">
            <v>29344.921999999999</v>
          </cell>
          <cell r="AG1556">
            <v>1.2379734222072223</v>
          </cell>
          <cell r="AH1556">
            <v>2.3618053610529874</v>
          </cell>
          <cell r="AI1556">
            <v>2.4389431980264651</v>
          </cell>
          <cell r="AJ1556">
            <v>2.3347305610529863</v>
          </cell>
          <cell r="AK1556">
            <v>4.1385891110529878</v>
          </cell>
          <cell r="AL1556">
            <v>1</v>
          </cell>
          <cell r="AM1556">
            <v>1</v>
          </cell>
          <cell r="AN1556">
            <v>1</v>
          </cell>
          <cell r="AO1556">
            <v>1</v>
          </cell>
        </row>
        <row r="1557">
          <cell r="D1557" t="str">
            <v>FAE-24-00075</v>
          </cell>
          <cell r="E1557" t="str">
            <v>075</v>
          </cell>
          <cell r="F1557">
            <v>45357</v>
          </cell>
          <cell r="G1557">
            <v>2024</v>
          </cell>
          <cell r="H1557" t="str">
            <v>CE2222</v>
          </cell>
          <cell r="I1557" t="str">
            <v>ABOURA FOODS</v>
          </cell>
          <cell r="J1557" t="str">
            <v>USD</v>
          </cell>
          <cell r="K1557">
            <v>309443.51660000003</v>
          </cell>
          <cell r="L1557">
            <v>3.0962000000000001</v>
          </cell>
          <cell r="M1557">
            <v>99943</v>
          </cell>
          <cell r="N1557" t="str">
            <v>OUI</v>
          </cell>
          <cell r="O1557" t="str">
            <v>Jordanie</v>
          </cell>
          <cell r="P1557">
            <v>45369</v>
          </cell>
          <cell r="Q1557">
            <v>5520</v>
          </cell>
          <cell r="R1557">
            <v>46800</v>
          </cell>
          <cell r="S1557">
            <v>35040</v>
          </cell>
          <cell r="T1557">
            <v>6000</v>
          </cell>
          <cell r="U1557">
            <v>93360</v>
          </cell>
          <cell r="W1557">
            <v>16379.337357943445</v>
          </cell>
          <cell r="X1557">
            <v>142806.66139125964</v>
          </cell>
          <cell r="Y1557">
            <v>106678.0252878149</v>
          </cell>
          <cell r="Z1557">
            <v>43579.492562981999</v>
          </cell>
          <cell r="AA1557">
            <v>2.9672712604970006</v>
          </cell>
          <cell r="AB1557">
            <v>3.0514243887021291</v>
          </cell>
          <cell r="AC1557">
            <v>3.0444641920038502</v>
          </cell>
          <cell r="AD1557">
            <v>7.2632487604969995</v>
          </cell>
          <cell r="AE1557">
            <v>4503.4092000000001</v>
          </cell>
          <cell r="AF1557">
            <v>36245.228000000003</v>
          </cell>
          <cell r="AG1557">
            <v>0.3882308054841474</v>
          </cell>
          <cell r="AH1557">
            <v>2.5790404550128532</v>
          </cell>
          <cell r="AI1557">
            <v>2.6631935832179816</v>
          </cell>
          <cell r="AJ1557">
            <v>2.6562333865197028</v>
          </cell>
          <cell r="AK1557">
            <v>6.8750179550128525</v>
          </cell>
          <cell r="AL1557">
            <v>1</v>
          </cell>
          <cell r="AM1557">
            <v>1</v>
          </cell>
          <cell r="AN1557">
            <v>1</v>
          </cell>
          <cell r="AO1557">
            <v>1</v>
          </cell>
        </row>
        <row r="1558">
          <cell r="D1558" t="str">
            <v>FAE-24-00076</v>
          </cell>
          <cell r="E1558" t="str">
            <v>076</v>
          </cell>
          <cell r="F1558">
            <v>45357</v>
          </cell>
          <cell r="G1558">
            <v>2024</v>
          </cell>
          <cell r="H1558" t="str">
            <v>CE2025</v>
          </cell>
          <cell r="I1558" t="str">
            <v>SAWABA - GUINEE</v>
          </cell>
          <cell r="J1558" t="str">
            <v>USD</v>
          </cell>
          <cell r="K1558">
            <v>590698.02088199998</v>
          </cell>
          <cell r="L1558">
            <v>3.0962000000000001</v>
          </cell>
          <cell r="M1558">
            <v>190781.61</v>
          </cell>
          <cell r="N1558" t="str">
            <v>OUI</v>
          </cell>
          <cell r="O1558" t="str">
            <v>Guinee</v>
          </cell>
          <cell r="P1558">
            <v>45367</v>
          </cell>
          <cell r="Q1558">
            <v>11376</v>
          </cell>
          <cell r="R1558">
            <v>244666</v>
          </cell>
          <cell r="S1558">
            <v>16000</v>
          </cell>
          <cell r="T1558">
            <v>0</v>
          </cell>
          <cell r="U1558">
            <v>272042</v>
          </cell>
          <cell r="V1558">
            <v>2.1713486185294917</v>
          </cell>
          <cell r="W1558" t="e">
            <v>#N/A</v>
          </cell>
          <cell r="X1558" t="e">
            <v>#N/A</v>
          </cell>
          <cell r="Y1558" t="e">
            <v>#N/A</v>
          </cell>
          <cell r="Z1558" t="e">
            <v>#N/A</v>
          </cell>
          <cell r="AA1558" t="e">
            <v>#N/A</v>
          </cell>
          <cell r="AB1558" t="e">
            <v>#N/A</v>
          </cell>
          <cell r="AC1558" t="e">
            <v>#N/A</v>
          </cell>
          <cell r="AE1558">
            <v>16153.125</v>
          </cell>
          <cell r="AF1558">
            <v>78342.600000000006</v>
          </cell>
          <cell r="AG1558">
            <v>0.28797979723719136</v>
          </cell>
          <cell r="AH1558" t="e">
            <v>#N/A</v>
          </cell>
          <cell r="AI1558" t="e">
            <v>#N/A</v>
          </cell>
          <cell r="AJ1558" t="e">
            <v>#N/A</v>
          </cell>
          <cell r="AL1558" t="str">
            <v>50%-50%</v>
          </cell>
          <cell r="AM1558" t="str">
            <v>30%-70%</v>
          </cell>
          <cell r="AN1558" t="str">
            <v>10%-90%</v>
          </cell>
          <cell r="AO1558">
            <v>0</v>
          </cell>
        </row>
        <row r="1559">
          <cell r="D1559" t="str">
            <v>FAE-24-00077</v>
          </cell>
          <cell r="E1559" t="str">
            <v>077</v>
          </cell>
          <cell r="F1559">
            <v>45359</v>
          </cell>
          <cell r="G1559">
            <v>2024</v>
          </cell>
          <cell r="H1559" t="str">
            <v>CE2017</v>
          </cell>
          <cell r="I1559" t="str">
            <v>SAHEL INTERNATIONAL TRADE</v>
          </cell>
          <cell r="J1559" t="str">
            <v>TND</v>
          </cell>
          <cell r="K1559">
            <v>38976</v>
          </cell>
          <cell r="L1559">
            <v>1</v>
          </cell>
          <cell r="M1559">
            <v>38976</v>
          </cell>
          <cell r="N1559" t="str">
            <v>OUI</v>
          </cell>
          <cell r="O1559" t="str">
            <v>Gambie</v>
          </cell>
          <cell r="P1559">
            <v>45364</v>
          </cell>
          <cell r="Q1559">
            <v>19200</v>
          </cell>
          <cell r="R1559">
            <v>0</v>
          </cell>
          <cell r="S1559">
            <v>0</v>
          </cell>
          <cell r="T1559">
            <v>0</v>
          </cell>
          <cell r="U1559">
            <v>19200</v>
          </cell>
          <cell r="W1559">
            <v>38976</v>
          </cell>
          <cell r="X1559">
            <v>0</v>
          </cell>
          <cell r="Y1559">
            <v>0</v>
          </cell>
          <cell r="Z1559">
            <v>0</v>
          </cell>
          <cell r="AA1559">
            <v>2.0299999999999998</v>
          </cell>
          <cell r="AE1559">
            <v>0</v>
          </cell>
          <cell r="AF1559">
            <v>0</v>
          </cell>
          <cell r="AG1559">
            <v>0</v>
          </cell>
          <cell r="AH1559">
            <v>2.0299999999999998</v>
          </cell>
          <cell r="AL1559" t="str">
            <v>50%-50%</v>
          </cell>
          <cell r="AM1559">
            <v>0</v>
          </cell>
          <cell r="AN1559">
            <v>0</v>
          </cell>
          <cell r="AO1559">
            <v>0</v>
          </cell>
        </row>
        <row r="1560">
          <cell r="D1560" t="str">
            <v>FAE-24-00078</v>
          </cell>
          <cell r="E1560" t="str">
            <v>078</v>
          </cell>
          <cell r="F1560">
            <v>45359</v>
          </cell>
          <cell r="G1560">
            <v>2024</v>
          </cell>
          <cell r="H1560" t="str">
            <v>CE2017</v>
          </cell>
          <cell r="I1560" t="str">
            <v>SAHEL INTERNATIONAL TRADE</v>
          </cell>
          <cell r="J1560" t="str">
            <v>TND</v>
          </cell>
          <cell r="K1560">
            <v>38976</v>
          </cell>
          <cell r="L1560">
            <v>1</v>
          </cell>
          <cell r="M1560">
            <v>38976</v>
          </cell>
          <cell r="N1560" t="str">
            <v>OUI</v>
          </cell>
          <cell r="O1560" t="str">
            <v>Burkina Faso</v>
          </cell>
          <cell r="P1560">
            <v>45364</v>
          </cell>
          <cell r="Q1560">
            <v>19200</v>
          </cell>
          <cell r="R1560">
            <v>0</v>
          </cell>
          <cell r="S1560">
            <v>0</v>
          </cell>
          <cell r="T1560">
            <v>0</v>
          </cell>
          <cell r="U1560">
            <v>19200</v>
          </cell>
          <cell r="W1560">
            <v>38976</v>
          </cell>
          <cell r="X1560">
            <v>0</v>
          </cell>
          <cell r="Y1560">
            <v>0</v>
          </cell>
          <cell r="Z1560">
            <v>0</v>
          </cell>
          <cell r="AA1560">
            <v>2.0299999999999998</v>
          </cell>
          <cell r="AE1560">
            <v>0</v>
          </cell>
          <cell r="AF1560">
            <v>0</v>
          </cell>
          <cell r="AG1560">
            <v>0</v>
          </cell>
          <cell r="AH1560">
            <v>2.0299999999999998</v>
          </cell>
          <cell r="AL1560" t="str">
            <v>50%-50%</v>
          </cell>
          <cell r="AM1560">
            <v>0</v>
          </cell>
          <cell r="AN1560">
            <v>0</v>
          </cell>
          <cell r="AO1560">
            <v>0</v>
          </cell>
        </row>
        <row r="1561">
          <cell r="D1561" t="str">
            <v>FAE-24-00079</v>
          </cell>
          <cell r="E1561" t="str">
            <v>079</v>
          </cell>
          <cell r="F1561">
            <v>45359</v>
          </cell>
          <cell r="G1561">
            <v>2024</v>
          </cell>
          <cell r="H1561" t="str">
            <v>CE2001</v>
          </cell>
          <cell r="I1561" t="str">
            <v>STE DE COMMERCE INTERNATIONAL</v>
          </cell>
          <cell r="J1561" t="str">
            <v>TND</v>
          </cell>
          <cell r="K1561">
            <v>441876.42</v>
          </cell>
          <cell r="L1561">
            <v>1</v>
          </cell>
          <cell r="M1561">
            <v>441876.42</v>
          </cell>
          <cell r="N1561" t="str">
            <v>OUI</v>
          </cell>
          <cell r="O1561" t="str">
            <v>Sierra Leone</v>
          </cell>
          <cell r="P1561">
            <v>45370</v>
          </cell>
          <cell r="Q1561">
            <v>194774</v>
          </cell>
          <cell r="R1561">
            <v>27960</v>
          </cell>
          <cell r="S1561">
            <v>0</v>
          </cell>
          <cell r="T1561">
            <v>0</v>
          </cell>
          <cell r="U1561">
            <v>222734</v>
          </cell>
          <cell r="W1561">
            <v>390430.02</v>
          </cell>
          <cell r="X1561">
            <v>51446.400000000001</v>
          </cell>
          <cell r="Y1561">
            <v>0</v>
          </cell>
          <cell r="Z1561">
            <v>0</v>
          </cell>
          <cell r="AA1561">
            <v>2.0045284278189079</v>
          </cell>
          <cell r="AB1561">
            <v>1.84</v>
          </cell>
          <cell r="AE1561">
            <v>0</v>
          </cell>
          <cell r="AF1561">
            <v>0</v>
          </cell>
          <cell r="AG1561">
            <v>0</v>
          </cell>
          <cell r="AH1561">
            <v>2.0045284278189079</v>
          </cell>
          <cell r="AI1561">
            <v>1.84</v>
          </cell>
          <cell r="AL1561" t="str">
            <v>50%-50%</v>
          </cell>
          <cell r="AM1561" t="str">
            <v>30%-70%</v>
          </cell>
          <cell r="AN1561">
            <v>0</v>
          </cell>
          <cell r="AO1561">
            <v>0</v>
          </cell>
        </row>
        <row r="1562">
          <cell r="D1562" t="str">
            <v>FAE-24-00080</v>
          </cell>
          <cell r="E1562" t="str">
            <v>080</v>
          </cell>
          <cell r="F1562">
            <v>45359</v>
          </cell>
          <cell r="G1562">
            <v>2024</v>
          </cell>
          <cell r="H1562" t="str">
            <v>CE2137</v>
          </cell>
          <cell r="I1562" t="str">
            <v>TUNISIAN AFRICAN BUSINESS</v>
          </cell>
          <cell r="J1562" t="str">
            <v>TND</v>
          </cell>
          <cell r="K1562">
            <v>39744</v>
          </cell>
          <cell r="L1562">
            <v>1</v>
          </cell>
          <cell r="M1562">
            <v>39744</v>
          </cell>
          <cell r="N1562" t="str">
            <v>OUI</v>
          </cell>
          <cell r="O1562" t="str">
            <v>Sierra Leone</v>
          </cell>
          <cell r="P1562">
            <v>45366</v>
          </cell>
          <cell r="Q1562">
            <v>0</v>
          </cell>
          <cell r="R1562">
            <v>21600</v>
          </cell>
          <cell r="S1562">
            <v>0</v>
          </cell>
          <cell r="T1562">
            <v>0</v>
          </cell>
          <cell r="U1562">
            <v>21600</v>
          </cell>
          <cell r="W1562">
            <v>0</v>
          </cell>
          <cell r="X1562">
            <v>39744</v>
          </cell>
          <cell r="Y1562">
            <v>0</v>
          </cell>
          <cell r="Z1562">
            <v>0</v>
          </cell>
          <cell r="AB1562">
            <v>1.84</v>
          </cell>
          <cell r="AE1562">
            <v>0</v>
          </cell>
          <cell r="AF1562">
            <v>0</v>
          </cell>
          <cell r="AG1562">
            <v>0</v>
          </cell>
          <cell r="AI1562">
            <v>1.84</v>
          </cell>
          <cell r="AL1562">
            <v>0</v>
          </cell>
          <cell r="AM1562" t="str">
            <v>30%-70%</v>
          </cell>
          <cell r="AN1562">
            <v>0</v>
          </cell>
          <cell r="AO1562">
            <v>0</v>
          </cell>
        </row>
        <row r="1563">
          <cell r="D1563" t="str">
            <v>FAE-24-00081</v>
          </cell>
          <cell r="E1563" t="str">
            <v>081</v>
          </cell>
          <cell r="F1563">
            <v>45362</v>
          </cell>
          <cell r="G1563">
            <v>2024</v>
          </cell>
          <cell r="H1563" t="str">
            <v>CE2261</v>
          </cell>
          <cell r="I1563" t="str">
            <v>MARCOM INTERN</v>
          </cell>
          <cell r="J1563" t="str">
            <v>TND</v>
          </cell>
          <cell r="K1563">
            <v>118680</v>
          </cell>
          <cell r="L1563">
            <v>1</v>
          </cell>
          <cell r="M1563">
            <v>118680</v>
          </cell>
          <cell r="N1563" t="str">
            <v>OUI</v>
          </cell>
          <cell r="O1563" t="str">
            <v>Senegal</v>
          </cell>
          <cell r="P1563">
            <v>45370</v>
          </cell>
          <cell r="Q1563">
            <v>0</v>
          </cell>
          <cell r="R1563">
            <v>19200</v>
          </cell>
          <cell r="S1563">
            <v>52000</v>
          </cell>
          <cell r="T1563">
            <v>0</v>
          </cell>
          <cell r="U1563">
            <v>71200</v>
          </cell>
          <cell r="W1563">
            <v>0</v>
          </cell>
          <cell r="X1563">
            <v>32640</v>
          </cell>
          <cell r="Y1563">
            <v>86040</v>
          </cell>
          <cell r="Z1563">
            <v>0</v>
          </cell>
          <cell r="AB1563">
            <v>1.7</v>
          </cell>
          <cell r="AC1563">
            <v>1.6546153846153846</v>
          </cell>
          <cell r="AE1563">
            <v>0</v>
          </cell>
          <cell r="AF1563">
            <v>0</v>
          </cell>
          <cell r="AG1563">
            <v>0</v>
          </cell>
          <cell r="AI1563">
            <v>1.7</v>
          </cell>
          <cell r="AJ1563">
            <v>1.6546153846153846</v>
          </cell>
          <cell r="AL1563">
            <v>0</v>
          </cell>
          <cell r="AM1563" t="str">
            <v>10%-90%</v>
          </cell>
          <cell r="AN1563" t="str">
            <v>10%-90%</v>
          </cell>
          <cell r="AO1563">
            <v>0</v>
          </cell>
        </row>
        <row r="1564">
          <cell r="D1564" t="str">
            <v>FAE-24-00082</v>
          </cell>
          <cell r="E1564" t="str">
            <v>082</v>
          </cell>
          <cell r="F1564">
            <v>45362</v>
          </cell>
          <cell r="G1564">
            <v>2024</v>
          </cell>
          <cell r="H1564" t="str">
            <v>CE2261</v>
          </cell>
          <cell r="I1564" t="str">
            <v>MARCOM INTERN</v>
          </cell>
          <cell r="J1564" t="str">
            <v>TND</v>
          </cell>
          <cell r="K1564">
            <v>77952</v>
          </cell>
          <cell r="L1564">
            <v>1</v>
          </cell>
          <cell r="M1564">
            <v>77952</v>
          </cell>
          <cell r="N1564" t="str">
            <v>OUI</v>
          </cell>
          <cell r="O1564" t="str">
            <v>Burkina Faso</v>
          </cell>
          <cell r="P1564">
            <v>45369</v>
          </cell>
          <cell r="Q1564">
            <v>38400</v>
          </cell>
          <cell r="R1564">
            <v>0</v>
          </cell>
          <cell r="S1564">
            <v>0</v>
          </cell>
          <cell r="T1564">
            <v>0</v>
          </cell>
          <cell r="U1564">
            <v>38400</v>
          </cell>
          <cell r="W1564">
            <v>77952</v>
          </cell>
          <cell r="X1564">
            <v>0</v>
          </cell>
          <cell r="Y1564">
            <v>0</v>
          </cell>
          <cell r="Z1564">
            <v>0</v>
          </cell>
          <cell r="AA1564">
            <v>2.0299999999999998</v>
          </cell>
          <cell r="AE1564">
            <v>0</v>
          </cell>
          <cell r="AF1564">
            <v>0</v>
          </cell>
          <cell r="AG1564">
            <v>0</v>
          </cell>
          <cell r="AH1564">
            <v>2.0299999999999998</v>
          </cell>
          <cell r="AL1564" t="str">
            <v>50%-50%</v>
          </cell>
          <cell r="AM1564">
            <v>0</v>
          </cell>
          <cell r="AN1564">
            <v>0</v>
          </cell>
          <cell r="AO1564">
            <v>0</v>
          </cell>
        </row>
        <row r="1565">
          <cell r="D1565" t="str">
            <v>FAE-24-00083</v>
          </cell>
          <cell r="E1565" t="str">
            <v>083</v>
          </cell>
          <cell r="F1565">
            <v>45363</v>
          </cell>
          <cell r="G1565">
            <v>2024</v>
          </cell>
          <cell r="H1565" t="str">
            <v>CE2178</v>
          </cell>
          <cell r="I1565" t="str">
            <v>ARCADIA</v>
          </cell>
          <cell r="J1565" t="str">
            <v>TND</v>
          </cell>
          <cell r="K1565">
            <v>50225</v>
          </cell>
          <cell r="L1565">
            <v>1</v>
          </cell>
          <cell r="M1565">
            <v>50225</v>
          </cell>
          <cell r="N1565" t="str">
            <v>OUI</v>
          </cell>
          <cell r="O1565" t="str">
            <v>UK</v>
          </cell>
          <cell r="P1565">
            <v>45379</v>
          </cell>
          <cell r="Q1565">
            <v>0</v>
          </cell>
          <cell r="R1565">
            <v>20500</v>
          </cell>
          <cell r="S1565">
            <v>0</v>
          </cell>
          <cell r="T1565">
            <v>0</v>
          </cell>
          <cell r="U1565">
            <v>20500</v>
          </cell>
          <cell r="W1565">
            <v>0</v>
          </cell>
          <cell r="X1565">
            <v>50225</v>
          </cell>
          <cell r="Y1565">
            <v>0</v>
          </cell>
          <cell r="Z1565">
            <v>0</v>
          </cell>
          <cell r="AB1565">
            <v>2.4500000000000002</v>
          </cell>
          <cell r="AE1565">
            <v>0</v>
          </cell>
          <cell r="AF1565">
            <v>0</v>
          </cell>
          <cell r="AG1565">
            <v>0</v>
          </cell>
          <cell r="AI1565">
            <v>2.4500000000000002</v>
          </cell>
          <cell r="AL1565">
            <v>0</v>
          </cell>
          <cell r="AM1565">
            <v>1</v>
          </cell>
          <cell r="AN1565">
            <v>0</v>
          </cell>
          <cell r="AO1565">
            <v>0</v>
          </cell>
        </row>
        <row r="1566">
          <cell r="D1566" t="str">
            <v>FAE-24-00084</v>
          </cell>
          <cell r="E1566" t="str">
            <v>084</v>
          </cell>
          <cell r="F1566">
            <v>45363</v>
          </cell>
          <cell r="G1566">
            <v>2024</v>
          </cell>
          <cell r="H1566" t="str">
            <v>CE2154</v>
          </cell>
          <cell r="I1566" t="str">
            <v>SODIFRAM SAS</v>
          </cell>
          <cell r="J1566" t="str">
            <v>EUR</v>
          </cell>
          <cell r="K1566">
            <v>86334.317993000004</v>
          </cell>
          <cell r="L1566">
            <v>3.3785500000000002</v>
          </cell>
          <cell r="M1566">
            <v>25553.66</v>
          </cell>
          <cell r="N1566" t="str">
            <v>OUI</v>
          </cell>
          <cell r="O1566" t="str">
            <v>Mayotte</v>
          </cell>
          <cell r="P1566">
            <v>45377</v>
          </cell>
          <cell r="Q1566">
            <v>0</v>
          </cell>
          <cell r="R1566">
            <v>14544</v>
          </cell>
          <cell r="S1566">
            <v>13500</v>
          </cell>
          <cell r="T1566">
            <v>0</v>
          </cell>
          <cell r="U1566">
            <v>28044</v>
          </cell>
          <cell r="W1566">
            <v>0</v>
          </cell>
          <cell r="X1566">
            <v>45036.976378911422</v>
          </cell>
          <cell r="Y1566">
            <v>41297.341614088582</v>
          </cell>
          <cell r="Z1566">
            <v>0</v>
          </cell>
          <cell r="AB1566">
            <v>3.0966017862287831</v>
          </cell>
          <cell r="AC1566">
            <v>3.0590623417843394</v>
          </cell>
          <cell r="AE1566">
            <v>3767.05</v>
          </cell>
          <cell r="AF1566">
            <v>16378.41</v>
          </cell>
          <cell r="AG1566">
            <v>0.58402545999144206</v>
          </cell>
          <cell r="AI1566">
            <v>2.5125763262373413</v>
          </cell>
          <cell r="AJ1566">
            <v>2.4750368817928976</v>
          </cell>
          <cell r="AL1566">
            <v>0</v>
          </cell>
          <cell r="AM1566">
            <v>1</v>
          </cell>
          <cell r="AN1566">
            <v>1</v>
          </cell>
          <cell r="AO1566">
            <v>0</v>
          </cell>
        </row>
        <row r="1567">
          <cell r="D1567" t="str">
            <v>FAE-24-00085</v>
          </cell>
          <cell r="E1567" t="str">
            <v>085</v>
          </cell>
          <cell r="F1567">
            <v>45363</v>
          </cell>
          <cell r="G1567">
            <v>2024</v>
          </cell>
          <cell r="H1567" t="str">
            <v>CE2154</v>
          </cell>
          <cell r="I1567" t="str">
            <v>SODIFRAM SAS</v>
          </cell>
          <cell r="J1567" t="str">
            <v>EUR</v>
          </cell>
          <cell r="K1567">
            <v>85916.729213000013</v>
          </cell>
          <cell r="L1567">
            <v>3.3785500000000002</v>
          </cell>
          <cell r="M1567">
            <v>25430.06</v>
          </cell>
          <cell r="N1567" t="str">
            <v>OUI</v>
          </cell>
          <cell r="O1567" t="str">
            <v>Mayotte</v>
          </cell>
          <cell r="P1567">
            <v>45377</v>
          </cell>
          <cell r="Q1567">
            <v>0</v>
          </cell>
          <cell r="R1567">
            <v>11304</v>
          </cell>
          <cell r="S1567">
            <v>16500</v>
          </cell>
          <cell r="T1567">
            <v>0</v>
          </cell>
          <cell r="U1567">
            <v>27804</v>
          </cell>
          <cell r="W1567">
            <v>0</v>
          </cell>
          <cell r="X1567">
            <v>35053.945786640485</v>
          </cell>
          <cell r="Y1567">
            <v>50862.783426359514</v>
          </cell>
          <cell r="Z1567">
            <v>0</v>
          </cell>
          <cell r="AB1567">
            <v>3.1010213894763345</v>
          </cell>
          <cell r="AC1567">
            <v>3.0825929349308798</v>
          </cell>
          <cell r="AE1567">
            <v>3767.05</v>
          </cell>
          <cell r="AF1567">
            <v>16368.41</v>
          </cell>
          <cell r="AG1567">
            <v>0.58870702057257951</v>
          </cell>
          <cell r="AI1567">
            <v>2.512314368903755</v>
          </cell>
          <cell r="AJ1567">
            <v>2.4938859143583003</v>
          </cell>
          <cell r="AL1567">
            <v>0</v>
          </cell>
          <cell r="AM1567">
            <v>1</v>
          </cell>
          <cell r="AN1567">
            <v>1</v>
          </cell>
          <cell r="AO1567">
            <v>0</v>
          </cell>
        </row>
        <row r="1568">
          <cell r="D1568" t="str">
            <v>FAE-24-00086</v>
          </cell>
          <cell r="E1568" t="str">
            <v>086</v>
          </cell>
          <cell r="F1568">
            <v>45363</v>
          </cell>
          <cell r="G1568">
            <v>2024</v>
          </cell>
          <cell r="H1568" t="str">
            <v>CE2017</v>
          </cell>
          <cell r="I1568" t="str">
            <v>SAHEL INTERNATIONAL TRADE</v>
          </cell>
          <cell r="J1568" t="str">
            <v>TND</v>
          </cell>
          <cell r="K1568">
            <v>79488</v>
          </cell>
          <cell r="L1568">
            <v>1</v>
          </cell>
          <cell r="M1568">
            <v>79488</v>
          </cell>
          <cell r="N1568" t="str">
            <v>OUI</v>
          </cell>
          <cell r="O1568" t="str">
            <v>Burkina Faso</v>
          </cell>
          <cell r="P1568">
            <v>45372</v>
          </cell>
          <cell r="Q1568">
            <v>0</v>
          </cell>
          <cell r="R1568">
            <v>43200</v>
          </cell>
          <cell r="S1568">
            <v>0</v>
          </cell>
          <cell r="T1568">
            <v>0</v>
          </cell>
          <cell r="U1568">
            <v>43200</v>
          </cell>
          <cell r="W1568">
            <v>0</v>
          </cell>
          <cell r="X1568">
            <v>79488</v>
          </cell>
          <cell r="Y1568">
            <v>0</v>
          </cell>
          <cell r="Z1568">
            <v>0</v>
          </cell>
          <cell r="AB1568">
            <v>1.84</v>
          </cell>
          <cell r="AE1568">
            <v>0</v>
          </cell>
          <cell r="AF1568">
            <v>0</v>
          </cell>
          <cell r="AG1568">
            <v>0</v>
          </cell>
          <cell r="AI1568">
            <v>1.84</v>
          </cell>
          <cell r="AL1568">
            <v>0</v>
          </cell>
          <cell r="AM1568" t="str">
            <v>30%-70%</v>
          </cell>
          <cell r="AN1568">
            <v>0</v>
          </cell>
          <cell r="AO1568">
            <v>0</v>
          </cell>
        </row>
        <row r="1569">
          <cell r="D1569" t="str">
            <v>FAE-24-00087</v>
          </cell>
          <cell r="E1569" t="str">
            <v>087</v>
          </cell>
          <cell r="F1569">
            <v>45363</v>
          </cell>
          <cell r="G1569">
            <v>2024</v>
          </cell>
          <cell r="H1569" t="str">
            <v>CE2275</v>
          </cell>
          <cell r="I1569" t="str">
            <v>SODIC</v>
          </cell>
          <cell r="J1569" t="str">
            <v>EUR</v>
          </cell>
          <cell r="K1569">
            <v>95007.496031999995</v>
          </cell>
          <cell r="L1569">
            <v>3.3834</v>
          </cell>
          <cell r="M1569">
            <v>28080.48</v>
          </cell>
          <cell r="N1569" t="str">
            <v>OUI</v>
          </cell>
          <cell r="O1569" t="str">
            <v>France</v>
          </cell>
          <cell r="P1569">
            <v>45370</v>
          </cell>
          <cell r="Q1569">
            <v>5760</v>
          </cell>
          <cell r="R1569">
            <v>15168</v>
          </cell>
          <cell r="S1569">
            <v>1200</v>
          </cell>
          <cell r="T1569">
            <v>2800</v>
          </cell>
          <cell r="U1569">
            <v>24928</v>
          </cell>
          <cell r="W1569">
            <v>20587.613916015405</v>
          </cell>
          <cell r="X1569">
            <v>55181.810647640552</v>
          </cell>
          <cell r="Y1569">
            <v>4256.6055925032078</v>
          </cell>
          <cell r="Z1569">
            <v>14981.465875840819</v>
          </cell>
          <cell r="AA1569">
            <v>3.574238527086008</v>
          </cell>
          <cell r="AB1569">
            <v>3.6380413137948677</v>
          </cell>
          <cell r="AC1569">
            <v>3.5471713270860064</v>
          </cell>
          <cell r="AD1569">
            <v>5.3505235270860068</v>
          </cell>
          <cell r="AE1569">
            <v>1343.6390999999999</v>
          </cell>
          <cell r="AF1569">
            <v>30675.587</v>
          </cell>
          <cell r="AG1569">
            <v>1.2305675144415917</v>
          </cell>
          <cell r="AH1569">
            <v>2.3436710126444162</v>
          </cell>
          <cell r="AI1569">
            <v>2.407473799353276</v>
          </cell>
          <cell r="AJ1569">
            <v>2.3166038126444146</v>
          </cell>
          <cell r="AK1569">
            <v>4.1199560126444155</v>
          </cell>
          <cell r="AL1569">
            <v>1</v>
          </cell>
          <cell r="AM1569">
            <v>1</v>
          </cell>
          <cell r="AN1569">
            <v>1</v>
          </cell>
          <cell r="AO1569">
            <v>1</v>
          </cell>
        </row>
        <row r="1570">
          <cell r="D1570" t="str">
            <v>FAE-24-00088</v>
          </cell>
          <cell r="E1570" t="str">
            <v>088</v>
          </cell>
          <cell r="F1570">
            <v>45369</v>
          </cell>
          <cell r="G1570">
            <v>2024</v>
          </cell>
          <cell r="H1570" t="str">
            <v>CE2275</v>
          </cell>
          <cell r="I1570" t="str">
            <v>SODIC</v>
          </cell>
          <cell r="J1570" t="str">
            <v>EUR</v>
          </cell>
          <cell r="K1570">
            <v>91769.729233000005</v>
          </cell>
          <cell r="L1570">
            <v>3.3785500000000002</v>
          </cell>
          <cell r="M1570">
            <v>27162.46</v>
          </cell>
          <cell r="N1570" t="str">
            <v>OUI</v>
          </cell>
          <cell r="O1570" t="str">
            <v>France</v>
          </cell>
          <cell r="P1570">
            <v>45377</v>
          </cell>
          <cell r="Q1570">
            <v>9600</v>
          </cell>
          <cell r="R1570">
            <v>11880</v>
          </cell>
          <cell r="S1570">
            <v>2400</v>
          </cell>
          <cell r="T1570">
            <v>1000</v>
          </cell>
          <cell r="U1570">
            <v>24880</v>
          </cell>
          <cell r="W1570">
            <v>34272.289305723476</v>
          </cell>
          <cell r="X1570">
            <v>43224.756060632797</v>
          </cell>
          <cell r="Y1570">
            <v>8503.2041664308672</v>
          </cell>
          <cell r="Z1570">
            <v>5769.4661860128608</v>
          </cell>
          <cell r="AA1570">
            <v>3.5700301360128619</v>
          </cell>
          <cell r="AB1570">
            <v>3.6384474798512456</v>
          </cell>
          <cell r="AC1570">
            <v>3.5430017360128612</v>
          </cell>
          <cell r="AD1570">
            <v>5.7694661860128607</v>
          </cell>
          <cell r="AE1570">
            <v>1342.2085500000001</v>
          </cell>
          <cell r="AF1570">
            <v>31277.975999999999</v>
          </cell>
          <cell r="AG1570">
            <v>1.2571533762057878</v>
          </cell>
          <cell r="AH1570">
            <v>2.3128767598070743</v>
          </cell>
          <cell r="AI1570">
            <v>2.381294103645458</v>
          </cell>
          <cell r="AJ1570">
            <v>2.2858483598070736</v>
          </cell>
          <cell r="AK1570">
            <v>4.5123128098070726</v>
          </cell>
          <cell r="AL1570">
            <v>1</v>
          </cell>
          <cell r="AM1570">
            <v>1</v>
          </cell>
          <cell r="AN1570">
            <v>1</v>
          </cell>
          <cell r="AO1570">
            <v>1</v>
          </cell>
        </row>
        <row r="1571">
          <cell r="D1571" t="str">
            <v>FAE-24-00089</v>
          </cell>
          <cell r="E1571" t="str">
            <v>089</v>
          </cell>
          <cell r="F1571">
            <v>45369</v>
          </cell>
          <cell r="G1571">
            <v>2024</v>
          </cell>
          <cell r="H1571" t="str">
            <v>CE2275</v>
          </cell>
          <cell r="I1571" t="str">
            <v>SODIC</v>
          </cell>
          <cell r="J1571" t="str">
            <v>EUR</v>
          </cell>
          <cell r="K1571">
            <v>85607.1444815</v>
          </cell>
          <cell r="L1571">
            <v>3.3795500000000001</v>
          </cell>
          <cell r="M1571">
            <v>25330.93</v>
          </cell>
          <cell r="N1571" t="str">
            <v>OUI</v>
          </cell>
          <cell r="O1571" t="str">
            <v>France</v>
          </cell>
          <cell r="P1571">
            <v>45374</v>
          </cell>
          <cell r="Q1571">
            <v>0</v>
          </cell>
          <cell r="R1571">
            <v>19080</v>
          </cell>
          <cell r="S1571">
            <v>4800</v>
          </cell>
          <cell r="T1571">
            <v>560</v>
          </cell>
          <cell r="U1571">
            <v>24440</v>
          </cell>
          <cell r="W1571">
            <v>0</v>
          </cell>
          <cell r="X1571">
            <v>64315.346593005554</v>
          </cell>
          <cell r="Y1571">
            <v>16481.708035875614</v>
          </cell>
          <cell r="Z1571">
            <v>4810.0830935188214</v>
          </cell>
          <cell r="AB1571">
            <v>3.3708252931344629</v>
          </cell>
          <cell r="AC1571">
            <v>3.4336891741407527</v>
          </cell>
          <cell r="AD1571">
            <v>8.5894340955693238</v>
          </cell>
          <cell r="AE1571">
            <v>1357.8839999999998</v>
          </cell>
          <cell r="AF1571">
            <v>27828.609</v>
          </cell>
          <cell r="AG1571">
            <v>1.1386501227495909</v>
          </cell>
          <cell r="AI1571">
            <v>2.2321751703848722</v>
          </cell>
          <cell r="AJ1571">
            <v>2.2950390513911616</v>
          </cell>
          <cell r="AK1571">
            <v>7.4507839728197327</v>
          </cell>
          <cell r="AL1571">
            <v>0</v>
          </cell>
          <cell r="AM1571">
            <v>1</v>
          </cell>
          <cell r="AN1571">
            <v>1</v>
          </cell>
          <cell r="AO1571">
            <v>1</v>
          </cell>
        </row>
        <row r="1572">
          <cell r="D1572" t="str">
            <v>FAE-24-00090</v>
          </cell>
          <cell r="E1572" t="str">
            <v>090</v>
          </cell>
          <cell r="F1572">
            <v>45370</v>
          </cell>
          <cell r="G1572">
            <v>2024</v>
          </cell>
          <cell r="H1572" t="str">
            <v>CE2017</v>
          </cell>
          <cell r="I1572" t="str">
            <v>SAHEL INTERNATIONAL TRADE</v>
          </cell>
          <cell r="J1572" t="str">
            <v>TND</v>
          </cell>
          <cell r="K1572">
            <v>115020</v>
          </cell>
          <cell r="L1572">
            <v>1</v>
          </cell>
          <cell r="M1572">
            <v>115020</v>
          </cell>
          <cell r="N1572" t="str">
            <v>OUI</v>
          </cell>
          <cell r="O1572" t="str">
            <v>Ukraine</v>
          </cell>
          <cell r="P1572">
            <v>45376</v>
          </cell>
          <cell r="Q1572">
            <v>54000</v>
          </cell>
          <cell r="R1572">
            <v>0</v>
          </cell>
          <cell r="S1572">
            <v>0</v>
          </cell>
          <cell r="T1572">
            <v>0</v>
          </cell>
          <cell r="U1572">
            <v>54000</v>
          </cell>
          <cell r="W1572">
            <v>115020</v>
          </cell>
          <cell r="X1572">
            <v>0</v>
          </cell>
          <cell r="Y1572">
            <v>0</v>
          </cell>
          <cell r="Z1572">
            <v>0</v>
          </cell>
          <cell r="AA1572">
            <v>2.13</v>
          </cell>
          <cell r="AE1572">
            <v>0</v>
          </cell>
          <cell r="AF1572">
            <v>0</v>
          </cell>
          <cell r="AG1572">
            <v>0</v>
          </cell>
          <cell r="AH1572">
            <v>2.13</v>
          </cell>
          <cell r="AL1572" t="str">
            <v>50%-50%</v>
          </cell>
          <cell r="AM1572">
            <v>0</v>
          </cell>
          <cell r="AN1572">
            <v>0</v>
          </cell>
          <cell r="AO1572">
            <v>0</v>
          </cell>
        </row>
        <row r="1573">
          <cell r="D1573" t="str">
            <v>FAE-24-00091</v>
          </cell>
          <cell r="E1573" t="str">
            <v>091</v>
          </cell>
          <cell r="F1573">
            <v>45370</v>
          </cell>
          <cell r="G1573">
            <v>2024</v>
          </cell>
          <cell r="H1573" t="str">
            <v>CE2001</v>
          </cell>
          <cell r="I1573" t="str">
            <v>STE DE COMMERCE INTERNATIONAL</v>
          </cell>
          <cell r="J1573" t="str">
            <v>TND</v>
          </cell>
          <cell r="K1573">
            <v>157056</v>
          </cell>
          <cell r="L1573">
            <v>1</v>
          </cell>
          <cell r="M1573">
            <v>157056</v>
          </cell>
          <cell r="N1573" t="str">
            <v>OUI</v>
          </cell>
          <cell r="O1573" t="str">
            <v>Gambie</v>
          </cell>
          <cell r="P1573">
            <v>45376</v>
          </cell>
          <cell r="Q1573">
            <v>76800</v>
          </cell>
          <cell r="R1573">
            <v>0</v>
          </cell>
          <cell r="S1573">
            <v>0</v>
          </cell>
          <cell r="T1573">
            <v>0</v>
          </cell>
          <cell r="U1573">
            <v>76800</v>
          </cell>
          <cell r="W1573">
            <v>157056</v>
          </cell>
          <cell r="X1573">
            <v>0</v>
          </cell>
          <cell r="Y1573">
            <v>0</v>
          </cell>
          <cell r="Z1573">
            <v>0</v>
          </cell>
          <cell r="AA1573">
            <v>2.0449999999999999</v>
          </cell>
          <cell r="AE1573">
            <v>0</v>
          </cell>
          <cell r="AF1573">
            <v>0</v>
          </cell>
          <cell r="AG1573">
            <v>0</v>
          </cell>
          <cell r="AH1573">
            <v>2.0449999999999999</v>
          </cell>
          <cell r="AL1573" t="str">
            <v>50%-50%</v>
          </cell>
          <cell r="AM1573">
            <v>0</v>
          </cell>
          <cell r="AN1573">
            <v>0</v>
          </cell>
          <cell r="AO1573">
            <v>0</v>
          </cell>
        </row>
        <row r="1574">
          <cell r="D1574" t="str">
            <v>FAE-24-00092</v>
          </cell>
          <cell r="E1574" t="str">
            <v>092</v>
          </cell>
          <cell r="F1574">
            <v>45370</v>
          </cell>
          <cell r="G1574">
            <v>2024</v>
          </cell>
          <cell r="H1574" t="str">
            <v>CE2137</v>
          </cell>
          <cell r="I1574" t="str">
            <v>TUNISIAN AFRICAN BUSINESS</v>
          </cell>
          <cell r="J1574" t="str">
            <v>TND</v>
          </cell>
          <cell r="K1574">
            <v>191394</v>
          </cell>
          <cell r="L1574">
            <v>1</v>
          </cell>
          <cell r="M1574">
            <v>191394</v>
          </cell>
          <cell r="N1574" t="str">
            <v>OUI</v>
          </cell>
          <cell r="O1574" t="str">
            <v>Gabon</v>
          </cell>
          <cell r="P1574">
            <v>45385</v>
          </cell>
          <cell r="Q1574">
            <v>3600</v>
          </cell>
          <cell r="R1574">
            <v>22200</v>
          </cell>
          <cell r="S1574">
            <v>84000</v>
          </cell>
          <cell r="T1574">
            <v>0</v>
          </cell>
          <cell r="U1574">
            <v>109800</v>
          </cell>
          <cell r="W1574">
            <v>7128</v>
          </cell>
          <cell r="X1574">
            <v>40626</v>
          </cell>
          <cell r="Y1574">
            <v>143640</v>
          </cell>
          <cell r="Z1574">
            <v>0</v>
          </cell>
          <cell r="AA1574">
            <v>1.98</v>
          </cell>
          <cell r="AB1574">
            <v>1.83</v>
          </cell>
          <cell r="AC1574">
            <v>1.71</v>
          </cell>
          <cell r="AE1574">
            <v>0</v>
          </cell>
          <cell r="AF1574">
            <v>0</v>
          </cell>
          <cell r="AG1574">
            <v>0</v>
          </cell>
          <cell r="AH1574">
            <v>1.98</v>
          </cell>
          <cell r="AI1574">
            <v>1.83</v>
          </cell>
          <cell r="AJ1574">
            <v>1.71</v>
          </cell>
          <cell r="AL1574" t="str">
            <v>50%-50%</v>
          </cell>
          <cell r="AM1574" t="str">
            <v>20%-80%</v>
          </cell>
          <cell r="AN1574" t="str">
            <v>10%-90%</v>
          </cell>
          <cell r="AO1574">
            <v>0</v>
          </cell>
        </row>
        <row r="1575">
          <cell r="D1575" t="str">
            <v>FAE-24-00093</v>
          </cell>
          <cell r="E1575" t="str">
            <v>093</v>
          </cell>
          <cell r="F1575">
            <v>45370</v>
          </cell>
          <cell r="G1575">
            <v>2024</v>
          </cell>
          <cell r="H1575" t="str">
            <v>CE2165</v>
          </cell>
          <cell r="I1575" t="str">
            <v>ANGSTREM TRADING</v>
          </cell>
          <cell r="J1575" t="str">
            <v>USD</v>
          </cell>
          <cell r="K1575">
            <v>108698.89289999999</v>
          </cell>
          <cell r="L1575">
            <v>3.1181999999999999</v>
          </cell>
          <cell r="M1575">
            <v>34859.5</v>
          </cell>
          <cell r="N1575" t="str">
            <v>OUI</v>
          </cell>
          <cell r="O1575" t="str">
            <v>Russie</v>
          </cell>
          <cell r="P1575">
            <v>45378</v>
          </cell>
          <cell r="Q1575">
            <v>40300</v>
          </cell>
          <cell r="R1575">
            <v>0</v>
          </cell>
          <cell r="S1575">
            <v>0</v>
          </cell>
          <cell r="T1575">
            <v>0</v>
          </cell>
          <cell r="U1575">
            <v>40300</v>
          </cell>
          <cell r="W1575">
            <v>108698.89289999999</v>
          </cell>
          <cell r="X1575">
            <v>0</v>
          </cell>
          <cell r="Y1575">
            <v>0</v>
          </cell>
          <cell r="Z1575">
            <v>0</v>
          </cell>
          <cell r="AA1575">
            <v>2.6972429999999998</v>
          </cell>
          <cell r="AE1575">
            <v>1773.78</v>
          </cell>
          <cell r="AF1575">
            <v>15175.06</v>
          </cell>
          <cell r="AG1575">
            <v>0.37655235732009923</v>
          </cell>
          <cell r="AH1575">
            <v>2.3206906426799008</v>
          </cell>
          <cell r="AL1575">
            <v>1</v>
          </cell>
          <cell r="AM1575">
            <v>0</v>
          </cell>
          <cell r="AN1575">
            <v>0</v>
          </cell>
          <cell r="AO1575">
            <v>0</v>
          </cell>
        </row>
        <row r="1576">
          <cell r="D1576" t="str">
            <v>FAE-24-00094</v>
          </cell>
          <cell r="E1576" t="str">
            <v>094</v>
          </cell>
          <cell r="F1576">
            <v>45370</v>
          </cell>
          <cell r="G1576">
            <v>2024</v>
          </cell>
          <cell r="H1576" t="str">
            <v>CE2165</v>
          </cell>
          <cell r="I1576" t="str">
            <v>ANGSTREM TRADING</v>
          </cell>
          <cell r="J1576" t="str">
            <v>USD</v>
          </cell>
          <cell r="K1576">
            <v>99372.828099999999</v>
          </cell>
          <cell r="L1576">
            <v>3.1213000000000002</v>
          </cell>
          <cell r="M1576">
            <v>31837</v>
          </cell>
          <cell r="N1576" t="str">
            <v>OUI</v>
          </cell>
          <cell r="O1576" t="str">
            <v>Russie</v>
          </cell>
          <cell r="P1576">
            <v>45379</v>
          </cell>
          <cell r="Q1576">
            <v>40300</v>
          </cell>
          <cell r="R1576">
            <v>0</v>
          </cell>
          <cell r="S1576">
            <v>0</v>
          </cell>
          <cell r="T1576">
            <v>0</v>
          </cell>
          <cell r="U1576">
            <v>40300</v>
          </cell>
          <cell r="W1576">
            <v>99372.828099999999</v>
          </cell>
          <cell r="X1576">
            <v>0</v>
          </cell>
          <cell r="Y1576">
            <v>0</v>
          </cell>
          <cell r="Z1576">
            <v>0</v>
          </cell>
          <cell r="AA1576">
            <v>2.465827</v>
          </cell>
          <cell r="AE1576">
            <v>1773.78</v>
          </cell>
          <cell r="AF1576">
            <v>14703.86</v>
          </cell>
          <cell r="AG1576">
            <v>0.36486004962779156</v>
          </cell>
          <cell r="AH1576">
            <v>2.1009669503722086</v>
          </cell>
          <cell r="AL1576" t="str">
            <v>50%-50%</v>
          </cell>
          <cell r="AM1576">
            <v>0</v>
          </cell>
          <cell r="AN1576">
            <v>0</v>
          </cell>
          <cell r="AO1576">
            <v>0</v>
          </cell>
        </row>
        <row r="1577">
          <cell r="D1577" t="str">
            <v>FAE-24-00095</v>
          </cell>
          <cell r="E1577" t="str">
            <v>095</v>
          </cell>
          <cell r="F1577">
            <v>45370</v>
          </cell>
          <cell r="G1577">
            <v>2024</v>
          </cell>
          <cell r="H1577" t="str">
            <v>CE2275</v>
          </cell>
          <cell r="I1577" t="str">
            <v>SODIC</v>
          </cell>
          <cell r="J1577" t="str">
            <v>EUR</v>
          </cell>
          <cell r="K1577">
            <v>8181.7270920000001</v>
          </cell>
          <cell r="L1577">
            <v>3.3796499999999998</v>
          </cell>
          <cell r="M1577">
            <v>2420.88</v>
          </cell>
          <cell r="N1577" t="str">
            <v>OUI</v>
          </cell>
          <cell r="O1577" t="str">
            <v>France</v>
          </cell>
          <cell r="P1577">
            <v>45379</v>
          </cell>
          <cell r="Q1577">
            <v>0</v>
          </cell>
          <cell r="R1577">
            <v>0</v>
          </cell>
          <cell r="S1577">
            <v>0</v>
          </cell>
          <cell r="T1577">
            <v>1680</v>
          </cell>
          <cell r="U1577">
            <v>1680</v>
          </cell>
          <cell r="W1577">
            <v>0</v>
          </cell>
          <cell r="X1577">
            <v>0</v>
          </cell>
          <cell r="Y1577">
            <v>0</v>
          </cell>
          <cell r="Z1577">
            <v>8181.7270919999992</v>
          </cell>
          <cell r="AD1577">
            <v>4.8700756499999995</v>
          </cell>
          <cell r="AE1577">
            <v>0</v>
          </cell>
          <cell r="AF1577">
            <v>0</v>
          </cell>
          <cell r="AG1577">
            <v>0</v>
          </cell>
          <cell r="AK1577">
            <v>4.8700756499999995</v>
          </cell>
          <cell r="AL1577">
            <v>0</v>
          </cell>
          <cell r="AM1577">
            <v>0</v>
          </cell>
          <cell r="AN1577">
            <v>0</v>
          </cell>
          <cell r="AO1577">
            <v>1</v>
          </cell>
        </row>
        <row r="1578">
          <cell r="D1578" t="str">
            <v>FAE-24-00096</v>
          </cell>
          <cell r="E1578" t="str">
            <v>096</v>
          </cell>
          <cell r="F1578">
            <v>45370</v>
          </cell>
          <cell r="G1578">
            <v>2024</v>
          </cell>
          <cell r="H1578" t="str">
            <v>CE2123</v>
          </cell>
          <cell r="I1578" t="str">
            <v>STE AL MAJMOUA MOTTAHIDA</v>
          </cell>
          <cell r="J1578" t="str">
            <v>USD</v>
          </cell>
          <cell r="K1578">
            <v>506429.8848</v>
          </cell>
          <cell r="L1578">
            <v>3.1013000000000002</v>
          </cell>
          <cell r="M1578">
            <v>163296</v>
          </cell>
          <cell r="N1578" t="str">
            <v>OUI</v>
          </cell>
          <cell r="O1578" t="str">
            <v>libye</v>
          </cell>
          <cell r="P1578">
            <v>45376</v>
          </cell>
          <cell r="Q1578">
            <v>0</v>
          </cell>
          <cell r="R1578">
            <v>194880</v>
          </cell>
          <cell r="S1578">
            <v>38400</v>
          </cell>
          <cell r="T1578">
            <v>0</v>
          </cell>
          <cell r="U1578">
            <v>233280</v>
          </cell>
          <cell r="W1578">
            <v>0</v>
          </cell>
          <cell r="X1578">
            <v>423066.94080000016</v>
          </cell>
          <cell r="Y1578">
            <v>83362.944000000003</v>
          </cell>
          <cell r="Z1578">
            <v>0</v>
          </cell>
          <cell r="AB1578">
            <v>2.170910000000001</v>
          </cell>
          <cell r="AC1578">
            <v>2.1709100000000001</v>
          </cell>
          <cell r="AE1578">
            <v>0</v>
          </cell>
          <cell r="AF1578">
            <v>0</v>
          </cell>
          <cell r="AG1578">
            <v>0</v>
          </cell>
          <cell r="AI1578">
            <v>2.170910000000001</v>
          </cell>
          <cell r="AJ1578">
            <v>2.1709100000000001</v>
          </cell>
          <cell r="AL1578">
            <v>0</v>
          </cell>
          <cell r="AM1578" t="str">
            <v>50%-50%</v>
          </cell>
          <cell r="AN1578" t="str">
            <v>50%-50%</v>
          </cell>
          <cell r="AO1578">
            <v>0</v>
          </cell>
        </row>
        <row r="1579">
          <cell r="D1579" t="str">
            <v>FAE-24-00097</v>
          </cell>
          <cell r="E1579" t="str">
            <v>097</v>
          </cell>
          <cell r="F1579">
            <v>45373</v>
          </cell>
          <cell r="G1579">
            <v>2024</v>
          </cell>
          <cell r="H1579" t="str">
            <v>CE2275</v>
          </cell>
          <cell r="I1579" t="str">
            <v>SODIC</v>
          </cell>
          <cell r="J1579" t="str">
            <v>EUR</v>
          </cell>
          <cell r="K1579">
            <v>87346.598866500004</v>
          </cell>
          <cell r="L1579">
            <v>3.3795500000000001</v>
          </cell>
          <cell r="M1579">
            <v>25845.63</v>
          </cell>
          <cell r="N1579" t="str">
            <v>OUI</v>
          </cell>
          <cell r="O1579" t="str">
            <v>France</v>
          </cell>
          <cell r="P1579">
            <v>45374</v>
          </cell>
          <cell r="Q1579">
            <v>0</v>
          </cell>
          <cell r="R1579">
            <v>16752</v>
          </cell>
          <cell r="S1579">
            <v>4800</v>
          </cell>
          <cell r="T1579">
            <v>1320</v>
          </cell>
          <cell r="U1579">
            <v>22872</v>
          </cell>
          <cell r="W1579">
            <v>0</v>
          </cell>
          <cell r="X1579">
            <v>60775.920240151943</v>
          </cell>
          <cell r="Y1579">
            <v>17211.78643878279</v>
          </cell>
          <cell r="Z1579">
            <v>9358.8989466652674</v>
          </cell>
          <cell r="AB1579">
            <v>3.6279799570291273</v>
          </cell>
          <cell r="AC1579">
            <v>3.5857888414130814</v>
          </cell>
          <cell r="AD1579">
            <v>7.0900749595949</v>
          </cell>
          <cell r="AE1579">
            <v>1856.8035</v>
          </cell>
          <cell r="AF1579">
            <v>30217.646000000001</v>
          </cell>
          <cell r="AG1579">
            <v>1.3211632563833509</v>
          </cell>
          <cell r="AI1579">
            <v>2.3068167006457765</v>
          </cell>
          <cell r="AJ1579">
            <v>2.2646255850297305</v>
          </cell>
          <cell r="AK1579">
            <v>5.7689117032115487</v>
          </cell>
          <cell r="AL1579">
            <v>0</v>
          </cell>
          <cell r="AM1579">
            <v>1</v>
          </cell>
          <cell r="AN1579">
            <v>1</v>
          </cell>
          <cell r="AO1579">
            <v>1</v>
          </cell>
        </row>
        <row r="1580">
          <cell r="D1580" t="str">
            <v>FAE-24-00098</v>
          </cell>
          <cell r="E1580" t="str">
            <v>098</v>
          </cell>
          <cell r="F1580">
            <v>45373</v>
          </cell>
          <cell r="G1580">
            <v>2024</v>
          </cell>
          <cell r="H1580" t="str">
            <v>CE2275</v>
          </cell>
          <cell r="I1580" t="str">
            <v>SODIC</v>
          </cell>
          <cell r="J1580" t="str">
            <v>EUR</v>
          </cell>
          <cell r="K1580">
            <v>85687.764879500013</v>
          </cell>
          <cell r="L1580">
            <v>3.3785500000000002</v>
          </cell>
          <cell r="M1580">
            <v>25362.29</v>
          </cell>
          <cell r="N1580" t="str">
            <v>OUI</v>
          </cell>
          <cell r="O1580" t="str">
            <v>France</v>
          </cell>
          <cell r="P1580">
            <v>45377</v>
          </cell>
          <cell r="Q1580">
            <v>0</v>
          </cell>
          <cell r="R1580">
            <v>18624</v>
          </cell>
          <cell r="S1580">
            <v>4800</v>
          </cell>
          <cell r="T1580">
            <v>200</v>
          </cell>
          <cell r="U1580">
            <v>23624</v>
          </cell>
          <cell r="W1580">
            <v>0</v>
          </cell>
          <cell r="X1580">
            <v>65226.542744873412</v>
          </cell>
          <cell r="Y1580">
            <v>17127.698462905519</v>
          </cell>
          <cell r="Z1580">
            <v>3333.5169146210637</v>
          </cell>
          <cell r="AB1580">
            <v>3.5022842968682029</v>
          </cell>
          <cell r="AC1580">
            <v>3.5682705131053165</v>
          </cell>
          <cell r="AD1580">
            <v>16.667584573105319</v>
          </cell>
          <cell r="AE1580">
            <v>1342.2085500000001</v>
          </cell>
          <cell r="AF1580">
            <v>29053.05</v>
          </cell>
          <cell r="AG1580">
            <v>1.2298107856417202</v>
          </cell>
          <cell r="AI1580">
            <v>2.2724735112264827</v>
          </cell>
          <cell r="AJ1580">
            <v>2.3384597274635963</v>
          </cell>
          <cell r="AK1580">
            <v>15.437773787463598</v>
          </cell>
          <cell r="AL1580">
            <v>0</v>
          </cell>
          <cell r="AM1580">
            <v>1</v>
          </cell>
          <cell r="AN1580">
            <v>1</v>
          </cell>
          <cell r="AO1580">
            <v>1</v>
          </cell>
        </row>
        <row r="1581">
          <cell r="D1581" t="str">
            <v>FAE-24-00099</v>
          </cell>
          <cell r="E1581" t="str">
            <v>099</v>
          </cell>
          <cell r="F1581">
            <v>45377</v>
          </cell>
          <cell r="G1581">
            <v>2024</v>
          </cell>
          <cell r="H1581" t="str">
            <v>CE2228</v>
          </cell>
          <cell r="I1581" t="str">
            <v>GOLDEN PEARL</v>
          </cell>
          <cell r="J1581" t="str">
            <v>TND</v>
          </cell>
          <cell r="K1581">
            <v>164120</v>
          </cell>
          <cell r="L1581">
            <v>1</v>
          </cell>
          <cell r="M1581">
            <v>164120</v>
          </cell>
          <cell r="N1581" t="str">
            <v>OUI</v>
          </cell>
          <cell r="O1581" t="str">
            <v>Qatar</v>
          </cell>
          <cell r="P1581">
            <v>45380</v>
          </cell>
          <cell r="Q1581">
            <v>0</v>
          </cell>
          <cell r="R1581">
            <v>50700</v>
          </cell>
          <cell r="S1581">
            <v>0</v>
          </cell>
          <cell r="T1581">
            <v>5200</v>
          </cell>
          <cell r="U1581">
            <v>55900</v>
          </cell>
          <cell r="W1581">
            <v>0</v>
          </cell>
          <cell r="X1581">
            <v>128400</v>
          </cell>
          <cell r="Y1581">
            <v>0</v>
          </cell>
          <cell r="Z1581">
            <v>35720</v>
          </cell>
          <cell r="AB1581">
            <v>2.5325443786982249</v>
          </cell>
          <cell r="AD1581">
            <v>6.8692307692307688</v>
          </cell>
          <cell r="AE1581">
            <v>0</v>
          </cell>
          <cell r="AF1581">
            <v>0</v>
          </cell>
          <cell r="AG1581">
            <v>0</v>
          </cell>
          <cell r="AI1581">
            <v>2.5325443786982249</v>
          </cell>
          <cell r="AK1581">
            <v>6.8692307692307688</v>
          </cell>
          <cell r="AL1581">
            <v>0</v>
          </cell>
          <cell r="AM1581">
            <v>1</v>
          </cell>
          <cell r="AN1581">
            <v>0</v>
          </cell>
          <cell r="AO1581">
            <v>1</v>
          </cell>
        </row>
        <row r="1582">
          <cell r="D1582" t="str">
            <v>FAE-24-00100</v>
          </cell>
          <cell r="E1582" t="str">
            <v>100</v>
          </cell>
          <cell r="F1582">
            <v>45377</v>
          </cell>
          <cell r="G1582">
            <v>2024</v>
          </cell>
          <cell r="H1582" t="str">
            <v>CE2228</v>
          </cell>
          <cell r="I1582" t="str">
            <v>GOLDEN PEARL</v>
          </cell>
          <cell r="J1582" t="str">
            <v>TND</v>
          </cell>
          <cell r="K1582">
            <v>70992</v>
          </cell>
          <cell r="L1582">
            <v>1</v>
          </cell>
          <cell r="M1582">
            <v>70992</v>
          </cell>
          <cell r="N1582" t="str">
            <v>OUI</v>
          </cell>
          <cell r="O1582" t="str">
            <v>Qatar</v>
          </cell>
          <cell r="P1582">
            <v>45380</v>
          </cell>
          <cell r="Q1582">
            <v>0</v>
          </cell>
          <cell r="R1582">
            <v>0</v>
          </cell>
          <cell r="S1582">
            <v>27840</v>
          </cell>
          <cell r="T1582">
            <v>0</v>
          </cell>
          <cell r="U1582">
            <v>27840</v>
          </cell>
          <cell r="W1582">
            <v>0</v>
          </cell>
          <cell r="X1582">
            <v>0</v>
          </cell>
          <cell r="Y1582">
            <v>70992</v>
          </cell>
          <cell r="Z1582">
            <v>0</v>
          </cell>
          <cell r="AC1582">
            <v>2.5499999999999998</v>
          </cell>
          <cell r="AE1582">
            <v>0</v>
          </cell>
          <cell r="AF1582">
            <v>0</v>
          </cell>
          <cell r="AG1582">
            <v>0</v>
          </cell>
          <cell r="AJ1582">
            <v>2.5499999999999998</v>
          </cell>
          <cell r="AL1582">
            <v>0</v>
          </cell>
          <cell r="AM1582">
            <v>0</v>
          </cell>
          <cell r="AN1582">
            <v>1</v>
          </cell>
          <cell r="AO1582">
            <v>0</v>
          </cell>
        </row>
        <row r="1583">
          <cell r="D1583" t="str">
            <v>FAE-24-00101</v>
          </cell>
          <cell r="E1583" t="str">
            <v>101</v>
          </cell>
          <cell r="F1583">
            <v>45377</v>
          </cell>
          <cell r="G1583">
            <v>2024</v>
          </cell>
          <cell r="H1583" t="str">
            <v>CE2203</v>
          </cell>
          <cell r="I1583" t="str">
            <v>STE B.T.C TRADING</v>
          </cell>
          <cell r="J1583" t="str">
            <v>TND</v>
          </cell>
          <cell r="K1583">
            <v>290724.47999999998</v>
          </cell>
          <cell r="L1583">
            <v>1</v>
          </cell>
          <cell r="M1583">
            <v>290724.47999999998</v>
          </cell>
          <cell r="N1583" t="str">
            <v>OUI</v>
          </cell>
          <cell r="O1583" t="str">
            <v>Libye</v>
          </cell>
          <cell r="P1583">
            <v>45400</v>
          </cell>
          <cell r="Q1583">
            <v>102048</v>
          </cell>
          <cell r="R1583">
            <v>0</v>
          </cell>
          <cell r="S1583">
            <v>70080</v>
          </cell>
          <cell r="T1583">
            <v>0</v>
          </cell>
          <cell r="U1583">
            <v>172128</v>
          </cell>
          <cell r="W1583">
            <v>189809.28</v>
          </cell>
          <cell r="X1583">
            <v>0</v>
          </cell>
          <cell r="Y1583">
            <v>100915.2</v>
          </cell>
          <cell r="Z1583">
            <v>0</v>
          </cell>
          <cell r="AA1583">
            <v>1.86</v>
          </cell>
          <cell r="AC1583">
            <v>1.44</v>
          </cell>
          <cell r="AE1583">
            <v>0</v>
          </cell>
          <cell r="AF1583">
            <v>0</v>
          </cell>
          <cell r="AG1583">
            <v>0</v>
          </cell>
          <cell r="AH1583">
            <v>1.86</v>
          </cell>
          <cell r="AJ1583">
            <v>1.44</v>
          </cell>
          <cell r="AL1583" t="str">
            <v>50%-50%</v>
          </cell>
          <cell r="AM1583">
            <v>0</v>
          </cell>
          <cell r="AN1583" t="str">
            <v>10%-90%</v>
          </cell>
          <cell r="AO1583">
            <v>0</v>
          </cell>
        </row>
        <row r="1584">
          <cell r="D1584" t="str">
            <v>FAE-24-00102</v>
          </cell>
          <cell r="E1584" t="str">
            <v>102</v>
          </cell>
          <cell r="F1584">
            <v>45380</v>
          </cell>
          <cell r="G1584">
            <v>2024</v>
          </cell>
          <cell r="H1584" t="str">
            <v>CE2079</v>
          </cell>
          <cell r="I1584" t="str">
            <v>BAH MAMADOU SALIOU</v>
          </cell>
          <cell r="J1584" t="str">
            <v>EUR</v>
          </cell>
          <cell r="K1584">
            <v>57713.90625</v>
          </cell>
          <cell r="L1584">
            <v>3.3824999999999998</v>
          </cell>
          <cell r="M1584">
            <v>17062.5</v>
          </cell>
          <cell r="N1584" t="str">
            <v>OUI</v>
          </cell>
          <cell r="O1584" t="str">
            <v>Guinee</v>
          </cell>
          <cell r="P1584">
            <v>45387</v>
          </cell>
          <cell r="Q1584">
            <v>0</v>
          </cell>
          <cell r="R1584">
            <v>22500</v>
          </cell>
          <cell r="S1584">
            <v>0</v>
          </cell>
          <cell r="T1584">
            <v>0</v>
          </cell>
          <cell r="U1584">
            <v>22500</v>
          </cell>
          <cell r="W1584">
            <v>0</v>
          </cell>
          <cell r="X1584">
            <v>57713.90625</v>
          </cell>
          <cell r="Y1584">
            <v>0</v>
          </cell>
          <cell r="Z1584">
            <v>0</v>
          </cell>
          <cell r="AB1584">
            <v>2.5650624999999998</v>
          </cell>
          <cell r="AE1584">
            <v>1547.8125</v>
          </cell>
          <cell r="AF1584">
            <v>7683.0749999999998</v>
          </cell>
          <cell r="AG1584">
            <v>0.34147</v>
          </cell>
          <cell r="AI1584">
            <v>2.2235924999999996</v>
          </cell>
          <cell r="AL1584">
            <v>0</v>
          </cell>
          <cell r="AM1584" t="str">
            <v>30%-70%</v>
          </cell>
          <cell r="AN1584">
            <v>0</v>
          </cell>
          <cell r="AO1584">
            <v>0</v>
          </cell>
        </row>
        <row r="1585">
          <cell r="D1585" t="str">
            <v>FAE-24-00103</v>
          </cell>
          <cell r="E1585" t="str">
            <v>103</v>
          </cell>
          <cell r="F1585">
            <v>45384</v>
          </cell>
          <cell r="G1585">
            <v>2024</v>
          </cell>
          <cell r="H1585" t="str">
            <v>CE2259</v>
          </cell>
          <cell r="I1585" t="str">
            <v>SAFA FOOD</v>
          </cell>
          <cell r="J1585" t="str">
            <v>CAD</v>
          </cell>
          <cell r="K1585">
            <v>82909.6875</v>
          </cell>
          <cell r="L1585">
            <v>2.3062499999999999</v>
          </cell>
          <cell r="M1585">
            <v>35950</v>
          </cell>
          <cell r="N1585" t="str">
            <v>OUI</v>
          </cell>
          <cell r="O1585" t="str">
            <v>Canada</v>
          </cell>
          <cell r="P1585">
            <v>45387</v>
          </cell>
          <cell r="Q1585">
            <v>2400</v>
          </cell>
          <cell r="R1585">
            <v>10700</v>
          </cell>
          <cell r="S1585">
            <v>500</v>
          </cell>
          <cell r="T1585">
            <v>5000</v>
          </cell>
          <cell r="U1585">
            <v>18600</v>
          </cell>
          <cell r="W1585">
            <v>7121.8487903225805</v>
          </cell>
          <cell r="X1585">
            <v>38142.771169354841</v>
          </cell>
          <cell r="Y1585">
            <v>3083.6794354838712</v>
          </cell>
          <cell r="Z1585">
            <v>34561.388104838712</v>
          </cell>
          <cell r="AA1585">
            <v>2.9674369959677418</v>
          </cell>
          <cell r="AB1585">
            <v>3.5647449690985833</v>
          </cell>
          <cell r="AC1585">
            <v>6.1673588709677425</v>
          </cell>
          <cell r="AD1585">
            <v>6.9122776209677426</v>
          </cell>
          <cell r="AE1585">
            <v>1881.1875</v>
          </cell>
          <cell r="AF1585">
            <v>14264.875</v>
          </cell>
          <cell r="AG1585">
            <v>0.76692876344086025</v>
          </cell>
          <cell r="AH1585">
            <v>2.2005082325268814</v>
          </cell>
          <cell r="AI1585">
            <v>2.7978162056577229</v>
          </cell>
          <cell r="AJ1585">
            <v>5.4004301075268826</v>
          </cell>
          <cell r="AK1585">
            <v>6.1453488575268826</v>
          </cell>
          <cell r="AL1585">
            <v>1</v>
          </cell>
          <cell r="AM1585">
            <v>1</v>
          </cell>
          <cell r="AN1585">
            <v>1</v>
          </cell>
          <cell r="AO1585">
            <v>1</v>
          </cell>
        </row>
        <row r="1586">
          <cell r="D1586" t="str">
            <v>FAE-24-00104</v>
          </cell>
          <cell r="E1586" t="str">
            <v>104</v>
          </cell>
          <cell r="F1586">
            <v>45397</v>
          </cell>
          <cell r="G1586">
            <v>2024</v>
          </cell>
          <cell r="H1586" t="str">
            <v>CE2247</v>
          </cell>
          <cell r="I1586" t="str">
            <v>MATMATA TRADING</v>
          </cell>
          <cell r="J1586" t="str">
            <v>EUR</v>
          </cell>
          <cell r="K1586">
            <v>111203.38223999999</v>
          </cell>
          <cell r="L1586">
            <v>3.3597000000000001</v>
          </cell>
          <cell r="M1586">
            <v>33099.199999999997</v>
          </cell>
          <cell r="N1586" t="str">
            <v>OUI</v>
          </cell>
          <cell r="O1586" t="str">
            <v>Mauritanie</v>
          </cell>
          <cell r="P1586">
            <v>45404</v>
          </cell>
          <cell r="Q1586">
            <v>0</v>
          </cell>
          <cell r="R1586">
            <v>49560</v>
          </cell>
          <cell r="S1586">
            <v>0</v>
          </cell>
          <cell r="T1586">
            <v>0</v>
          </cell>
          <cell r="U1586">
            <v>49560</v>
          </cell>
          <cell r="W1586">
            <v>0</v>
          </cell>
          <cell r="X1586">
            <v>111203.38224000004</v>
          </cell>
          <cell r="Y1586">
            <v>0</v>
          </cell>
          <cell r="Z1586">
            <v>0</v>
          </cell>
          <cell r="AB1586">
            <v>2.2438132009685239</v>
          </cell>
          <cell r="AE1586">
            <v>3835.2</v>
          </cell>
          <cell r="AF1586">
            <v>18138.46</v>
          </cell>
          <cell r="AG1586">
            <v>0.36598991121872476</v>
          </cell>
          <cell r="AI1586">
            <v>1.8778232897497991</v>
          </cell>
          <cell r="AL1586">
            <v>0</v>
          </cell>
          <cell r="AM1586" t="str">
            <v>30%-70%</v>
          </cell>
          <cell r="AN1586">
            <v>0</v>
          </cell>
          <cell r="AO1586">
            <v>0</v>
          </cell>
        </row>
        <row r="1587">
          <cell r="D1587" t="str">
            <v>FAE-24-00105</v>
          </cell>
          <cell r="E1587" t="str">
            <v>105</v>
          </cell>
          <cell r="F1587">
            <v>45397</v>
          </cell>
          <cell r="G1587">
            <v>2024</v>
          </cell>
          <cell r="H1587" t="str">
            <v>CE2025</v>
          </cell>
          <cell r="I1587" t="str">
            <v>SAWABA - GUINEE</v>
          </cell>
          <cell r="J1587" t="str">
            <v>USD</v>
          </cell>
          <cell r="K1587">
            <v>618137.60210999998</v>
          </cell>
          <cell r="L1587">
            <v>3.1625999999999999</v>
          </cell>
          <cell r="M1587">
            <v>195452.35</v>
          </cell>
          <cell r="N1587" t="str">
            <v>OUI</v>
          </cell>
          <cell r="O1587" t="str">
            <v>Guinee</v>
          </cell>
          <cell r="P1587">
            <v>45400</v>
          </cell>
          <cell r="Q1587">
            <v>11280</v>
          </cell>
          <cell r="R1587">
            <v>238810</v>
          </cell>
          <cell r="S1587">
            <v>30000</v>
          </cell>
          <cell r="T1587">
            <v>0</v>
          </cell>
          <cell r="U1587">
            <v>280090</v>
          </cell>
          <cell r="W1587">
            <v>26699.476894323965</v>
          </cell>
          <cell r="X1587">
            <v>529444.30683715467</v>
          </cell>
          <cell r="Y1587">
            <v>61329.672378521187</v>
          </cell>
          <cell r="Z1587">
            <v>0</v>
          </cell>
          <cell r="AA1587">
            <v>2.3669749019790749</v>
          </cell>
          <cell r="AB1587">
            <v>2.2170106228263249</v>
          </cell>
          <cell r="AC1587">
            <v>2.0443224126173729</v>
          </cell>
          <cell r="AE1587">
            <v>16068.75</v>
          </cell>
          <cell r="AF1587">
            <v>79556</v>
          </cell>
          <cell r="AG1587">
            <v>0.28403727373344284</v>
          </cell>
          <cell r="AH1587">
            <v>2.0829376282456322</v>
          </cell>
          <cell r="AI1587">
            <v>1.932973349092882</v>
          </cell>
          <cell r="AJ1587">
            <v>1.76028513888393</v>
          </cell>
          <cell r="AL1587" t="str">
            <v>50%-50%</v>
          </cell>
          <cell r="AM1587" t="str">
            <v>30%-70%</v>
          </cell>
          <cell r="AN1587" t="str">
            <v>10%-90%</v>
          </cell>
          <cell r="AO1587">
            <v>0</v>
          </cell>
        </row>
        <row r="1588">
          <cell r="D1588" t="str">
            <v>FAE-24-00106</v>
          </cell>
          <cell r="E1588" t="str">
            <v>106</v>
          </cell>
          <cell r="F1588">
            <v>45397</v>
          </cell>
          <cell r="G1588">
            <v>2024</v>
          </cell>
          <cell r="H1588" t="str">
            <v>CE2025</v>
          </cell>
          <cell r="I1588" t="str">
            <v>SAWABA - GUINEE</v>
          </cell>
          <cell r="J1588" t="str">
            <v>USD</v>
          </cell>
          <cell r="K1588">
            <v>617013.75109749998</v>
          </cell>
          <cell r="L1588">
            <v>3.1568499999999999</v>
          </cell>
          <cell r="M1588">
            <v>195452.35</v>
          </cell>
          <cell r="N1588" t="str">
            <v>OUI</v>
          </cell>
          <cell r="O1588" t="str">
            <v>Guinee</v>
          </cell>
          <cell r="P1588">
            <v>45406</v>
          </cell>
          <cell r="Q1588">
            <v>11280</v>
          </cell>
          <cell r="R1588">
            <v>238810</v>
          </cell>
          <cell r="S1588">
            <v>30000</v>
          </cell>
          <cell r="T1588">
            <v>0</v>
          </cell>
          <cell r="U1588">
            <v>280090</v>
          </cell>
          <cell r="W1588">
            <v>26650.933925835259</v>
          </cell>
          <cell r="X1588">
            <v>528481.71126252809</v>
          </cell>
          <cell r="Y1588">
            <v>61218.167409136346</v>
          </cell>
          <cell r="Z1588">
            <v>0</v>
          </cell>
          <cell r="AA1588">
            <v>2.362671447325821</v>
          </cell>
          <cell r="AB1588">
            <v>2.212979821877342</v>
          </cell>
          <cell r="AC1588">
            <v>2.0406055803045446</v>
          </cell>
          <cell r="AE1588">
            <v>16101.5625</v>
          </cell>
          <cell r="AF1588">
            <v>80432.850000000006</v>
          </cell>
          <cell r="AG1588">
            <v>0.28716787461173199</v>
          </cell>
          <cell r="AH1588">
            <v>2.0755035727140889</v>
          </cell>
          <cell r="AI1588">
            <v>1.9258119472656099</v>
          </cell>
          <cell r="AJ1588">
            <v>1.7534377056928125</v>
          </cell>
          <cell r="AL1588" t="str">
            <v>50%-50%</v>
          </cell>
          <cell r="AM1588" t="str">
            <v>30%-70%</v>
          </cell>
          <cell r="AN1588" t="str">
            <v>10%-90%</v>
          </cell>
          <cell r="AO1588">
            <v>0</v>
          </cell>
        </row>
        <row r="1589">
          <cell r="D1589" t="str">
            <v>FAE-24-00107</v>
          </cell>
          <cell r="E1589" t="str">
            <v>107</v>
          </cell>
          <cell r="F1589">
            <v>45397</v>
          </cell>
          <cell r="G1589">
            <v>2024</v>
          </cell>
          <cell r="H1589" t="str">
            <v>CE2154</v>
          </cell>
          <cell r="I1589" t="str">
            <v>SODIFRAM SAS</v>
          </cell>
          <cell r="J1589" t="str">
            <v>EUR</v>
          </cell>
          <cell r="K1589">
            <v>80440.961130000011</v>
          </cell>
          <cell r="L1589">
            <v>3.3597000000000001</v>
          </cell>
          <cell r="M1589">
            <v>23942.9</v>
          </cell>
          <cell r="N1589" t="str">
            <v>OUI</v>
          </cell>
          <cell r="O1589" t="str">
            <v>Mayotte</v>
          </cell>
          <cell r="P1589">
            <v>45401</v>
          </cell>
          <cell r="Q1589">
            <v>0</v>
          </cell>
          <cell r="R1589">
            <v>18360</v>
          </cell>
          <cell r="S1589">
            <v>7500</v>
          </cell>
          <cell r="T1589">
            <v>0</v>
          </cell>
          <cell r="U1589">
            <v>25860</v>
          </cell>
          <cell r="W1589">
            <v>0</v>
          </cell>
          <cell r="X1589">
            <v>57325.893837076575</v>
          </cell>
          <cell r="Y1589">
            <v>23115.067292923435</v>
          </cell>
          <cell r="Z1589">
            <v>0</v>
          </cell>
          <cell r="AB1589">
            <v>3.1223253723897919</v>
          </cell>
          <cell r="AC1589">
            <v>3.0820089723897914</v>
          </cell>
          <cell r="AE1589">
            <v>3744.7249999999999</v>
          </cell>
          <cell r="AF1589">
            <v>16755.145</v>
          </cell>
          <cell r="AG1589">
            <v>0.64791744006187169</v>
          </cell>
          <cell r="AI1589">
            <v>2.47440793232792</v>
          </cell>
          <cell r="AJ1589">
            <v>2.43409153232792</v>
          </cell>
          <cell r="AL1589">
            <v>0</v>
          </cell>
          <cell r="AM1589">
            <v>1</v>
          </cell>
          <cell r="AN1589">
            <v>1</v>
          </cell>
          <cell r="AO1589">
            <v>0</v>
          </cell>
        </row>
        <row r="1590">
          <cell r="D1590" t="str">
            <v>FAE-24-00108</v>
          </cell>
          <cell r="E1590" t="str">
            <v>108</v>
          </cell>
          <cell r="F1590">
            <v>45397</v>
          </cell>
          <cell r="G1590">
            <v>2024</v>
          </cell>
          <cell r="H1590" t="str">
            <v>CE2154</v>
          </cell>
          <cell r="I1590" t="str">
            <v>SODIFRAM SAS</v>
          </cell>
          <cell r="J1590" t="str">
            <v>EUR</v>
          </cell>
          <cell r="K1590">
            <v>80440.961130000011</v>
          </cell>
          <cell r="L1590">
            <v>3.3597000000000001</v>
          </cell>
          <cell r="M1590">
            <v>23942.9</v>
          </cell>
          <cell r="N1590" t="str">
            <v>OUI</v>
          </cell>
          <cell r="O1590" t="str">
            <v>Mayotte</v>
          </cell>
          <cell r="P1590">
            <v>45401</v>
          </cell>
          <cell r="Q1590">
            <v>0</v>
          </cell>
          <cell r="R1590">
            <v>18360</v>
          </cell>
          <cell r="S1590">
            <v>7500</v>
          </cell>
          <cell r="T1590">
            <v>0</v>
          </cell>
          <cell r="U1590">
            <v>25860</v>
          </cell>
          <cell r="W1590">
            <v>0</v>
          </cell>
          <cell r="X1590">
            <v>57325.893837076575</v>
          </cell>
          <cell r="Y1590">
            <v>23115.067292923435</v>
          </cell>
          <cell r="Z1590">
            <v>0</v>
          </cell>
          <cell r="AB1590">
            <v>3.1223253723897919</v>
          </cell>
          <cell r="AC1590">
            <v>3.0820089723897914</v>
          </cell>
          <cell r="AE1590">
            <v>3744.7249999999999</v>
          </cell>
          <cell r="AF1590">
            <v>16755.145</v>
          </cell>
          <cell r="AG1590">
            <v>0.64791744006187169</v>
          </cell>
          <cell r="AI1590">
            <v>2.47440793232792</v>
          </cell>
          <cell r="AJ1590">
            <v>2.43409153232792</v>
          </cell>
          <cell r="AL1590">
            <v>0</v>
          </cell>
          <cell r="AM1590">
            <v>1</v>
          </cell>
          <cell r="AN1590">
            <v>1</v>
          </cell>
          <cell r="AO1590">
            <v>0</v>
          </cell>
        </row>
        <row r="1591">
          <cell r="D1591" t="str">
            <v>FAE-24-00109</v>
          </cell>
          <cell r="E1591" t="str">
            <v>109</v>
          </cell>
          <cell r="F1591">
            <v>45397</v>
          </cell>
          <cell r="G1591">
            <v>2024</v>
          </cell>
          <cell r="H1591" t="str">
            <v>CE2001</v>
          </cell>
          <cell r="I1591" t="str">
            <v>STE DE COMMERCE INTERNATIONAL</v>
          </cell>
          <cell r="J1591" t="str">
            <v>TND</v>
          </cell>
          <cell r="K1591">
            <v>116352</v>
          </cell>
          <cell r="L1591">
            <v>1</v>
          </cell>
          <cell r="M1591">
            <v>116352</v>
          </cell>
          <cell r="N1591" t="str">
            <v>OUI</v>
          </cell>
          <cell r="O1591" t="str">
            <v>Burkina Faso</v>
          </cell>
          <cell r="P1591">
            <v>45401</v>
          </cell>
          <cell r="Q1591">
            <v>57600</v>
          </cell>
          <cell r="R1591">
            <v>0</v>
          </cell>
          <cell r="S1591">
            <v>0</v>
          </cell>
          <cell r="T1591">
            <v>0</v>
          </cell>
          <cell r="U1591">
            <v>57600</v>
          </cell>
          <cell r="W1591">
            <v>116352</v>
          </cell>
          <cell r="X1591">
            <v>0</v>
          </cell>
          <cell r="Y1591">
            <v>0</v>
          </cell>
          <cell r="Z1591">
            <v>0</v>
          </cell>
          <cell r="AA1591">
            <v>2.02</v>
          </cell>
          <cell r="AE1591">
            <v>0</v>
          </cell>
          <cell r="AF1591">
            <v>0</v>
          </cell>
          <cell r="AG1591">
            <v>0</v>
          </cell>
          <cell r="AH1591">
            <v>2.02</v>
          </cell>
          <cell r="AL1591" t="str">
            <v>50%-50%</v>
          </cell>
          <cell r="AM1591">
            <v>0</v>
          </cell>
          <cell r="AN1591">
            <v>0</v>
          </cell>
          <cell r="AO1591">
            <v>0</v>
          </cell>
        </row>
        <row r="1592">
          <cell r="D1592" t="str">
            <v>FAE-24-00110</v>
          </cell>
          <cell r="E1592" t="str">
            <v>110</v>
          </cell>
          <cell r="F1592">
            <v>45397</v>
          </cell>
          <cell r="G1592">
            <v>2024</v>
          </cell>
          <cell r="H1592" t="str">
            <v>CE2228</v>
          </cell>
          <cell r="I1592" t="str">
            <v>GOLDEN PEARL</v>
          </cell>
          <cell r="J1592" t="str">
            <v>TND</v>
          </cell>
          <cell r="K1592">
            <v>81540</v>
          </cell>
          <cell r="L1592">
            <v>1</v>
          </cell>
          <cell r="M1592">
            <v>81540</v>
          </cell>
          <cell r="N1592" t="str">
            <v>OUI</v>
          </cell>
          <cell r="O1592" t="str">
            <v>Qatar</v>
          </cell>
          <cell r="P1592">
            <v>45418</v>
          </cell>
          <cell r="Q1592">
            <v>32400</v>
          </cell>
          <cell r="R1592">
            <v>0</v>
          </cell>
          <cell r="S1592">
            <v>0</v>
          </cell>
          <cell r="T1592">
            <v>0</v>
          </cell>
          <cell r="U1592">
            <v>32400</v>
          </cell>
          <cell r="W1592">
            <v>81540</v>
          </cell>
          <cell r="X1592">
            <v>0</v>
          </cell>
          <cell r="Y1592">
            <v>0</v>
          </cell>
          <cell r="Z1592">
            <v>0</v>
          </cell>
          <cell r="AA1592">
            <v>2.5166666666666666</v>
          </cell>
          <cell r="AE1592">
            <v>0</v>
          </cell>
          <cell r="AF1592">
            <v>0</v>
          </cell>
          <cell r="AG1592">
            <v>0</v>
          </cell>
          <cell r="AH1592">
            <v>2.5166666666666666</v>
          </cell>
          <cell r="AL1592">
            <v>1</v>
          </cell>
          <cell r="AM1592">
            <v>0</v>
          </cell>
          <cell r="AN1592">
            <v>0</v>
          </cell>
          <cell r="AO1592">
            <v>0</v>
          </cell>
        </row>
        <row r="1593">
          <cell r="D1593" t="str">
            <v>FAE-24-00111</v>
          </cell>
          <cell r="E1593" t="str">
            <v>111</v>
          </cell>
          <cell r="F1593">
            <v>45398</v>
          </cell>
          <cell r="G1593">
            <v>2024</v>
          </cell>
          <cell r="H1593" t="str">
            <v>CE2137</v>
          </cell>
          <cell r="I1593" t="str">
            <v>TUNISIAN AFRICAN BUSINESS</v>
          </cell>
          <cell r="J1593" t="str">
            <v>TND</v>
          </cell>
          <cell r="K1593">
            <v>129175.67999999999</v>
          </cell>
          <cell r="L1593">
            <v>1</v>
          </cell>
          <cell r="M1593">
            <v>129175.67999999999</v>
          </cell>
          <cell r="N1593" t="str">
            <v>OUI</v>
          </cell>
          <cell r="O1593" t="str">
            <v>Sierra Leone</v>
          </cell>
          <cell r="P1593">
            <v>45435</v>
          </cell>
          <cell r="Q1593">
            <v>56016</v>
          </cell>
          <cell r="R1593">
            <v>9600</v>
          </cell>
          <cell r="S1593">
            <v>0</v>
          </cell>
          <cell r="T1593">
            <v>0</v>
          </cell>
          <cell r="U1593">
            <v>65616</v>
          </cell>
          <cell r="W1593">
            <v>111511.67999999999</v>
          </cell>
          <cell r="X1593">
            <v>17664</v>
          </cell>
          <cell r="Y1593">
            <v>0</v>
          </cell>
          <cell r="Z1593">
            <v>0</v>
          </cell>
          <cell r="AA1593">
            <v>1.9907112253641814</v>
          </cell>
          <cell r="AB1593">
            <v>1.84</v>
          </cell>
          <cell r="AE1593">
            <v>0</v>
          </cell>
          <cell r="AF1593">
            <v>0</v>
          </cell>
          <cell r="AG1593">
            <v>0</v>
          </cell>
          <cell r="AH1593">
            <v>1.9907112253641814</v>
          </cell>
          <cell r="AI1593">
            <v>1.84</v>
          </cell>
          <cell r="AL1593" t="str">
            <v>50%-50%</v>
          </cell>
          <cell r="AM1593" t="str">
            <v>30%-70%</v>
          </cell>
          <cell r="AN1593">
            <v>0</v>
          </cell>
          <cell r="AO1593">
            <v>0</v>
          </cell>
        </row>
        <row r="1594">
          <cell r="D1594" t="str">
            <v>FAE-24-00112</v>
          </cell>
          <cell r="E1594" t="str">
            <v>112</v>
          </cell>
          <cell r="F1594">
            <v>45398</v>
          </cell>
          <cell r="G1594">
            <v>2024</v>
          </cell>
          <cell r="H1594" t="str">
            <v>CE2261</v>
          </cell>
          <cell r="I1594" t="str">
            <v>MARCOM INTERN</v>
          </cell>
          <cell r="J1594" t="str">
            <v>TND</v>
          </cell>
          <cell r="K1594">
            <v>41856</v>
          </cell>
          <cell r="L1594">
            <v>1</v>
          </cell>
          <cell r="M1594">
            <v>41856</v>
          </cell>
          <cell r="N1594" t="str">
            <v>OUI</v>
          </cell>
          <cell r="O1594" t="str">
            <v>Burkina Faso</v>
          </cell>
          <cell r="P1594">
            <v>45406</v>
          </cell>
          <cell r="Q1594">
            <v>19200</v>
          </cell>
          <cell r="R1594">
            <v>0</v>
          </cell>
          <cell r="S1594">
            <v>0</v>
          </cell>
          <cell r="T1594">
            <v>0</v>
          </cell>
          <cell r="U1594">
            <v>19200</v>
          </cell>
          <cell r="W1594">
            <v>41856</v>
          </cell>
          <cell r="X1594">
            <v>0</v>
          </cell>
          <cell r="Y1594">
            <v>0</v>
          </cell>
          <cell r="Z1594">
            <v>0</v>
          </cell>
          <cell r="AA1594">
            <v>2.1800000000000002</v>
          </cell>
          <cell r="AE1594">
            <v>0</v>
          </cell>
          <cell r="AF1594">
            <v>0</v>
          </cell>
          <cell r="AG1594">
            <v>0</v>
          </cell>
          <cell r="AH1594">
            <v>2.1800000000000002</v>
          </cell>
          <cell r="AL1594" t="str">
            <v>50%-50%</v>
          </cell>
          <cell r="AM1594">
            <v>0</v>
          </cell>
          <cell r="AN1594">
            <v>0</v>
          </cell>
          <cell r="AO1594">
            <v>0</v>
          </cell>
        </row>
        <row r="1595">
          <cell r="D1595" t="str">
            <v>FAE-24-00113</v>
          </cell>
          <cell r="E1595" t="str">
            <v>113</v>
          </cell>
          <cell r="F1595">
            <v>45398</v>
          </cell>
          <cell r="G1595">
            <v>2024</v>
          </cell>
          <cell r="H1595" t="str">
            <v>CE2261</v>
          </cell>
          <cell r="I1595" t="str">
            <v>MARCOM INTERN</v>
          </cell>
          <cell r="J1595" t="str">
            <v>TND</v>
          </cell>
          <cell r="K1595">
            <v>41856</v>
          </cell>
          <cell r="L1595">
            <v>1</v>
          </cell>
          <cell r="M1595">
            <v>41856</v>
          </cell>
          <cell r="N1595" t="str">
            <v>OUI</v>
          </cell>
          <cell r="O1595" t="str">
            <v>Brazil</v>
          </cell>
          <cell r="P1595">
            <v>45406</v>
          </cell>
          <cell r="Q1595">
            <v>19200</v>
          </cell>
          <cell r="R1595">
            <v>0</v>
          </cell>
          <cell r="S1595">
            <v>0</v>
          </cell>
          <cell r="T1595">
            <v>0</v>
          </cell>
          <cell r="U1595">
            <v>19200</v>
          </cell>
          <cell r="W1595" t="e">
            <v>#N/A</v>
          </cell>
          <cell r="X1595" t="e">
            <v>#N/A</v>
          </cell>
          <cell r="Y1595" t="e">
            <v>#N/A</v>
          </cell>
          <cell r="Z1595" t="e">
            <v>#N/A</v>
          </cell>
          <cell r="AA1595" t="e">
            <v>#N/A</v>
          </cell>
          <cell r="AB1595" t="e">
            <v>#N/A</v>
          </cell>
          <cell r="AC1595" t="e">
            <v>#N/A</v>
          </cell>
          <cell r="AD1595" t="e">
            <v>#N/A</v>
          </cell>
          <cell r="AE1595">
            <v>0</v>
          </cell>
          <cell r="AF1595">
            <v>0</v>
          </cell>
          <cell r="AG1595">
            <v>0</v>
          </cell>
          <cell r="AH1595" t="e">
            <v>#N/A</v>
          </cell>
          <cell r="AI1595" t="e">
            <v>#N/A</v>
          </cell>
          <cell r="AJ1595" t="e">
            <v>#N/A</v>
          </cell>
          <cell r="AK1595" t="e">
            <v>#N/A</v>
          </cell>
          <cell r="AL1595" t="str">
            <v>50%-50%</v>
          </cell>
          <cell r="AM1595">
            <v>0</v>
          </cell>
          <cell r="AN1595">
            <v>0</v>
          </cell>
          <cell r="AO1595">
            <v>0</v>
          </cell>
        </row>
        <row r="1596">
          <cell r="D1596" t="str">
            <v>FAE-24-00114</v>
          </cell>
          <cell r="E1596" t="str">
            <v>114</v>
          </cell>
          <cell r="F1596">
            <v>45398</v>
          </cell>
          <cell r="G1596">
            <v>2024</v>
          </cell>
          <cell r="H1596" t="str">
            <v>CE2261</v>
          </cell>
          <cell r="I1596" t="str">
            <v>MARCOM INTERN</v>
          </cell>
          <cell r="J1596" t="str">
            <v>TND</v>
          </cell>
          <cell r="K1596">
            <v>44700</v>
          </cell>
          <cell r="L1596">
            <v>1</v>
          </cell>
          <cell r="M1596">
            <v>44700</v>
          </cell>
          <cell r="N1596" t="str">
            <v>OUI</v>
          </cell>
          <cell r="O1596" t="str">
            <v>Ukraine</v>
          </cell>
          <cell r="P1596">
            <v>45406</v>
          </cell>
          <cell r="Q1596">
            <v>21000</v>
          </cell>
          <cell r="R1596">
            <v>0</v>
          </cell>
          <cell r="S1596">
            <v>0</v>
          </cell>
          <cell r="T1596">
            <v>0</v>
          </cell>
          <cell r="U1596">
            <v>21000</v>
          </cell>
          <cell r="W1596">
            <v>44700</v>
          </cell>
          <cell r="X1596">
            <v>0</v>
          </cell>
          <cell r="Y1596">
            <v>0</v>
          </cell>
          <cell r="Z1596">
            <v>0</v>
          </cell>
          <cell r="AA1596">
            <v>2.1285714285714286</v>
          </cell>
          <cell r="AE1596">
            <v>0</v>
          </cell>
          <cell r="AF1596">
            <v>0</v>
          </cell>
          <cell r="AG1596">
            <v>0</v>
          </cell>
          <cell r="AH1596">
            <v>2.1285714285714286</v>
          </cell>
          <cell r="AL1596" t="str">
            <v>50%-50%</v>
          </cell>
          <cell r="AM1596">
            <v>0</v>
          </cell>
          <cell r="AN1596">
            <v>0</v>
          </cell>
          <cell r="AO1596">
            <v>0</v>
          </cell>
        </row>
        <row r="1597">
          <cell r="D1597" t="str">
            <v>FAE-24-00115</v>
          </cell>
          <cell r="E1597" t="str">
            <v>115</v>
          </cell>
          <cell r="F1597">
            <v>45398</v>
          </cell>
          <cell r="G1597">
            <v>2024</v>
          </cell>
          <cell r="H1597" t="str">
            <v>CE2261</v>
          </cell>
          <cell r="I1597" t="str">
            <v>MARCOM INTERN</v>
          </cell>
          <cell r="J1597" t="str">
            <v>TND</v>
          </cell>
          <cell r="K1597">
            <v>871395</v>
          </cell>
          <cell r="L1597">
            <v>1</v>
          </cell>
          <cell r="M1597">
            <v>871395</v>
          </cell>
          <cell r="N1597" t="str">
            <v>OUI</v>
          </cell>
          <cell r="O1597" t="str">
            <v>Senegal</v>
          </cell>
          <cell r="P1597">
            <v>45411</v>
          </cell>
          <cell r="Q1597">
            <v>173250</v>
          </cell>
          <cell r="R1597">
            <v>15000</v>
          </cell>
          <cell r="S1597">
            <v>300000</v>
          </cell>
          <cell r="T1597">
            <v>0</v>
          </cell>
          <cell r="U1597">
            <v>488250</v>
          </cell>
          <cell r="W1597">
            <v>350895</v>
          </cell>
          <cell r="X1597">
            <v>25500</v>
          </cell>
          <cell r="Y1597">
            <v>495000</v>
          </cell>
          <cell r="Z1597">
            <v>0</v>
          </cell>
          <cell r="AA1597">
            <v>2.0253679653679653</v>
          </cell>
          <cell r="AB1597">
            <v>1.7</v>
          </cell>
          <cell r="AC1597">
            <v>1.65</v>
          </cell>
          <cell r="AE1597">
            <v>0</v>
          </cell>
          <cell r="AF1597">
            <v>0</v>
          </cell>
          <cell r="AG1597">
            <v>0</v>
          </cell>
          <cell r="AH1597">
            <v>2.0253679653679653</v>
          </cell>
          <cell r="AI1597">
            <v>1.7</v>
          </cell>
          <cell r="AJ1597">
            <v>1.65</v>
          </cell>
          <cell r="AK1597">
            <v>0</v>
          </cell>
          <cell r="AL1597" t="str">
            <v>50%-50%</v>
          </cell>
          <cell r="AM1597" t="str">
            <v>20%-80%</v>
          </cell>
          <cell r="AN1597" t="str">
            <v>10%-90%</v>
          </cell>
          <cell r="AO1597">
            <v>0</v>
          </cell>
        </row>
        <row r="1598">
          <cell r="D1598" t="str">
            <v>FAE-24-00116</v>
          </cell>
          <cell r="E1598" t="str">
            <v>116</v>
          </cell>
          <cell r="F1598">
            <v>45398</v>
          </cell>
          <cell r="G1598">
            <v>2024</v>
          </cell>
          <cell r="H1598" t="str">
            <v>CE2165</v>
          </cell>
          <cell r="I1598" t="str">
            <v>ANGSTREM TRADING</v>
          </cell>
          <cell r="J1598" t="str">
            <v>USD</v>
          </cell>
          <cell r="K1598">
            <v>110046.212575</v>
          </cell>
          <cell r="L1598">
            <v>3.1568499999999999</v>
          </cell>
          <cell r="M1598">
            <v>34859.5</v>
          </cell>
          <cell r="N1598" t="str">
            <v>OUI</v>
          </cell>
          <cell r="O1598" t="str">
            <v>Russie</v>
          </cell>
          <cell r="P1598">
            <v>45404</v>
          </cell>
          <cell r="Q1598">
            <v>40300</v>
          </cell>
          <cell r="R1598">
            <v>0</v>
          </cell>
          <cell r="S1598">
            <v>0</v>
          </cell>
          <cell r="T1598">
            <v>0</v>
          </cell>
          <cell r="U1598">
            <v>40300</v>
          </cell>
          <cell r="W1598">
            <v>110046.212575</v>
          </cell>
          <cell r="X1598">
            <v>0</v>
          </cell>
          <cell r="Y1598">
            <v>0</v>
          </cell>
          <cell r="Z1598">
            <v>0</v>
          </cell>
          <cell r="AA1598">
            <v>2.73067525</v>
          </cell>
          <cell r="AE1598">
            <v>1777.665</v>
          </cell>
          <cell r="AF1598">
            <v>15106.004999999999</v>
          </cell>
          <cell r="AG1598">
            <v>0.37483883374689825</v>
          </cell>
          <cell r="AH1598">
            <v>2.3558364162531018</v>
          </cell>
          <cell r="AL1598" t="str">
            <v>50%-50%</v>
          </cell>
          <cell r="AM1598">
            <v>0</v>
          </cell>
          <cell r="AN1598">
            <v>0</v>
          </cell>
          <cell r="AO1598">
            <v>0</v>
          </cell>
        </row>
        <row r="1599">
          <cell r="D1599" t="str">
            <v>FAE-24-00117</v>
          </cell>
          <cell r="E1599" t="str">
            <v>117</v>
          </cell>
          <cell r="F1599">
            <v>45404</v>
          </cell>
          <cell r="G1599">
            <v>2024</v>
          </cell>
          <cell r="H1599" t="str">
            <v>CE2257</v>
          </cell>
          <cell r="I1599" t="str">
            <v>LAMP FALL IMP EXP - LAFFIMEX</v>
          </cell>
          <cell r="J1599" t="str">
            <v>EUR</v>
          </cell>
          <cell r="K1599">
            <v>301410.87690000003</v>
          </cell>
          <cell r="L1599">
            <v>3.38565</v>
          </cell>
          <cell r="M1599">
            <v>89026</v>
          </cell>
          <cell r="N1599" t="str">
            <v>OUI</v>
          </cell>
          <cell r="O1599" t="str">
            <v>Senegal</v>
          </cell>
          <cell r="P1599" t="str">
            <v>31/05/2024 &amp; 03/06/2024</v>
          </cell>
          <cell r="Q1599">
            <v>134400</v>
          </cell>
          <cell r="R1599">
            <v>0</v>
          </cell>
          <cell r="S1599">
            <v>0</v>
          </cell>
          <cell r="T1599">
            <v>0</v>
          </cell>
          <cell r="U1599">
            <v>134400</v>
          </cell>
          <cell r="W1599">
            <v>301410.87689999997</v>
          </cell>
          <cell r="X1599">
            <v>0</v>
          </cell>
          <cell r="Y1599">
            <v>0</v>
          </cell>
          <cell r="Z1599">
            <v>0</v>
          </cell>
          <cell r="AA1599">
            <v>2.2426404531249999</v>
          </cell>
          <cell r="AE1599">
            <v>6666.375</v>
          </cell>
          <cell r="AF1599">
            <v>73925.850000000006</v>
          </cell>
          <cell r="AG1599">
            <v>0.55004352678571433</v>
          </cell>
          <cell r="AH1599">
            <v>1.6925969263392857</v>
          </cell>
          <cell r="AL1599" t="str">
            <v>50%-50%</v>
          </cell>
          <cell r="AM1599">
            <v>0</v>
          </cell>
          <cell r="AN1599">
            <v>0</v>
          </cell>
          <cell r="AO1599">
            <v>0</v>
          </cell>
        </row>
        <row r="1600">
          <cell r="D1600" t="str">
            <v>FAE-24-00118</v>
          </cell>
          <cell r="E1600" t="str">
            <v>118</v>
          </cell>
          <cell r="F1600">
            <v>45405</v>
          </cell>
          <cell r="G1600">
            <v>2024</v>
          </cell>
          <cell r="H1600" t="str">
            <v>CE2079</v>
          </cell>
          <cell r="I1600" t="str">
            <v>BAH MAMADOU SALIOU</v>
          </cell>
          <cell r="J1600" t="str">
            <v>EUR</v>
          </cell>
          <cell r="K1600">
            <v>90351.1829</v>
          </cell>
          <cell r="L1600">
            <v>3.3690500000000001</v>
          </cell>
          <cell r="M1600">
            <v>26818</v>
          </cell>
          <cell r="N1600" t="str">
            <v>OUI</v>
          </cell>
          <cell r="O1600" t="str">
            <v>Guinee</v>
          </cell>
          <cell r="P1600">
            <v>45414</v>
          </cell>
          <cell r="Q1600">
            <v>0</v>
          </cell>
          <cell r="R1600">
            <v>40800</v>
          </cell>
          <cell r="S1600">
            <v>0</v>
          </cell>
          <cell r="T1600">
            <v>0</v>
          </cell>
          <cell r="U1600">
            <v>40800</v>
          </cell>
          <cell r="W1600">
            <v>0</v>
          </cell>
          <cell r="X1600">
            <v>90351.1829</v>
          </cell>
          <cell r="Y1600">
            <v>0</v>
          </cell>
          <cell r="Z1600">
            <v>0</v>
          </cell>
          <cell r="AB1600">
            <v>2.2144897769607845</v>
          </cell>
          <cell r="AE1600">
            <v>2134.35</v>
          </cell>
          <cell r="AF1600">
            <v>11180.4</v>
          </cell>
          <cell r="AG1600">
            <v>0.27402941176470585</v>
          </cell>
          <cell r="AI1600">
            <v>1.9404603651960786</v>
          </cell>
          <cell r="AL1600">
            <v>0</v>
          </cell>
          <cell r="AM1600" t="str">
            <v>30%-70%</v>
          </cell>
          <cell r="AN1600">
            <v>0</v>
          </cell>
          <cell r="AO1600">
            <v>0</v>
          </cell>
        </row>
        <row r="1601">
          <cell r="D1601" t="str">
            <v>FAE-24-00119</v>
          </cell>
          <cell r="E1601" t="str">
            <v>119</v>
          </cell>
          <cell r="F1601">
            <v>45405</v>
          </cell>
          <cell r="G1601">
            <v>2024</v>
          </cell>
          <cell r="H1601" t="str">
            <v>CE2287</v>
          </cell>
          <cell r="I1601" t="str">
            <v>STE BISO NA BISO</v>
          </cell>
          <cell r="J1601" t="str">
            <v>USD</v>
          </cell>
          <cell r="K1601">
            <v>53217.233</v>
          </cell>
          <cell r="L1601">
            <v>3.1103000000000001</v>
          </cell>
          <cell r="M1601">
            <v>17110</v>
          </cell>
          <cell r="N1601" t="str">
            <v>OUI</v>
          </cell>
          <cell r="O1601" t="str">
            <v>Congo</v>
          </cell>
          <cell r="P1601">
            <v>45450</v>
          </cell>
          <cell r="Q1601">
            <v>3000</v>
          </cell>
          <cell r="R1601">
            <v>16800</v>
          </cell>
          <cell r="S1601">
            <v>6240</v>
          </cell>
          <cell r="T1601">
            <v>500</v>
          </cell>
          <cell r="U1601">
            <v>26540</v>
          </cell>
          <cell r="W1601">
            <v>6158.3939999999993</v>
          </cell>
          <cell r="X1601">
            <v>32023.648799999995</v>
          </cell>
          <cell r="Y1601">
            <v>10189.342799999999</v>
          </cell>
          <cell r="Z1601">
            <v>4845.8473999999987</v>
          </cell>
          <cell r="AA1601">
            <v>2.0527979999999997</v>
          </cell>
          <cell r="AB1601">
            <v>1.9061695714285711</v>
          </cell>
          <cell r="AC1601">
            <v>1.6329074999999997</v>
          </cell>
          <cell r="AD1601">
            <v>9.6916947999999969</v>
          </cell>
          <cell r="AE1601">
            <v>0</v>
          </cell>
          <cell r="AF1601">
            <v>2059.56</v>
          </cell>
          <cell r="AG1601">
            <v>7.7602110022607376E-2</v>
          </cell>
          <cell r="AH1601">
            <v>1.9751958899773923</v>
          </cell>
          <cell r="AI1601">
            <v>1.8285674614059637</v>
          </cell>
          <cell r="AJ1601">
            <v>1.5553053899773923</v>
          </cell>
          <cell r="AK1601">
            <v>9.6140926899773902</v>
          </cell>
          <cell r="AL1601" t="str">
            <v>50%-50%</v>
          </cell>
          <cell r="AM1601" t="str">
            <v>20%-80%</v>
          </cell>
          <cell r="AN1601" t="str">
            <v>10%-90%</v>
          </cell>
          <cell r="AO1601">
            <v>1</v>
          </cell>
        </row>
        <row r="1602">
          <cell r="D1602" t="str">
            <v>FAE-24-00120</v>
          </cell>
          <cell r="E1602" t="str">
            <v>120</v>
          </cell>
          <cell r="F1602">
            <v>45407</v>
          </cell>
          <cell r="G1602">
            <v>2024</v>
          </cell>
          <cell r="H1602" t="str">
            <v>CE2178</v>
          </cell>
          <cell r="I1602" t="str">
            <v>ARCADIA</v>
          </cell>
          <cell r="J1602" t="str">
            <v>TND</v>
          </cell>
          <cell r="K1602">
            <v>60252.800000000003</v>
          </cell>
          <cell r="L1602">
            <v>1</v>
          </cell>
          <cell r="M1602">
            <v>60252.800000000003</v>
          </cell>
          <cell r="N1602" t="str">
            <v>OUI</v>
          </cell>
          <cell r="O1602" t="str">
            <v>KSA</v>
          </cell>
          <cell r="P1602">
            <v>45415</v>
          </cell>
          <cell r="Q1602">
            <v>2880</v>
          </cell>
          <cell r="R1602">
            <v>7584</v>
          </cell>
          <cell r="S1602">
            <v>6000</v>
          </cell>
          <cell r="T1602">
            <v>2720</v>
          </cell>
          <cell r="U1602">
            <v>19184</v>
          </cell>
          <cell r="W1602">
            <v>7776</v>
          </cell>
          <cell r="X1602">
            <v>19612.8</v>
          </cell>
          <cell r="Y1602">
            <v>15600</v>
          </cell>
          <cell r="Z1602">
            <v>17264</v>
          </cell>
          <cell r="AA1602">
            <v>2.7</v>
          </cell>
          <cell r="AB1602">
            <v>2.5860759493670886</v>
          </cell>
          <cell r="AC1602">
            <v>2.6</v>
          </cell>
          <cell r="AD1602">
            <v>6.3470588235294114</v>
          </cell>
          <cell r="AE1602">
            <v>0</v>
          </cell>
          <cell r="AF1602">
            <v>0</v>
          </cell>
          <cell r="AG1602">
            <v>0</v>
          </cell>
          <cell r="AH1602">
            <v>2.7</v>
          </cell>
          <cell r="AI1602">
            <v>2.5860759493670886</v>
          </cell>
          <cell r="AJ1602">
            <v>2.6</v>
          </cell>
          <cell r="AK1602">
            <v>6.3470588235294114</v>
          </cell>
          <cell r="AL1602">
            <v>1</v>
          </cell>
          <cell r="AM1602">
            <v>1</v>
          </cell>
          <cell r="AN1602">
            <v>1</v>
          </cell>
          <cell r="AO1602">
            <v>1</v>
          </cell>
        </row>
        <row r="1603">
          <cell r="D1603" t="str">
            <v>FAE-24-00121</v>
          </cell>
          <cell r="E1603" t="str">
            <v>121</v>
          </cell>
          <cell r="F1603">
            <v>45407</v>
          </cell>
          <cell r="G1603">
            <v>2024</v>
          </cell>
          <cell r="H1603" t="str">
            <v>CE2149</v>
          </cell>
          <cell r="I1603" t="str">
            <v>DAVIS TRADING CO LTD</v>
          </cell>
          <cell r="J1603" t="str">
            <v>USD</v>
          </cell>
          <cell r="K1603">
            <v>89321.490730999998</v>
          </cell>
          <cell r="L1603">
            <v>3.1360999999999999</v>
          </cell>
          <cell r="M1603">
            <v>28481.71</v>
          </cell>
          <cell r="N1603" t="str">
            <v>OUI</v>
          </cell>
          <cell r="O1603" t="str">
            <v>New Zealand</v>
          </cell>
          <cell r="P1603">
            <v>45419</v>
          </cell>
          <cell r="Q1603">
            <v>5288</v>
          </cell>
          <cell r="R1603">
            <v>15320</v>
          </cell>
          <cell r="S1603">
            <v>0</v>
          </cell>
          <cell r="T1603">
            <v>0</v>
          </cell>
          <cell r="U1603">
            <v>20608</v>
          </cell>
          <cell r="W1603">
            <v>17822.8828096</v>
          </cell>
          <cell r="X1603">
            <v>71498.595377000005</v>
          </cell>
          <cell r="Y1603">
            <v>0</v>
          </cell>
          <cell r="Z1603">
            <v>0</v>
          </cell>
          <cell r="AA1603">
            <v>3.370439260514372</v>
          </cell>
          <cell r="AB1603">
            <v>4.6670101421018284</v>
          </cell>
          <cell r="AE1603">
            <v>0</v>
          </cell>
          <cell r="AF1603">
            <v>2274.37</v>
          </cell>
          <cell r="AG1603">
            <v>0.11036345108695651</v>
          </cell>
          <cell r="AH1603">
            <v>3.2600758094274154</v>
          </cell>
          <cell r="AI1603">
            <v>4.5566466910148717</v>
          </cell>
          <cell r="AL1603">
            <v>1</v>
          </cell>
          <cell r="AM1603">
            <v>1</v>
          </cell>
          <cell r="AN1603">
            <v>0</v>
          </cell>
          <cell r="AO1603">
            <v>0</v>
          </cell>
        </row>
        <row r="1604">
          <cell r="D1604" t="str">
            <v>FAE-24-00122</v>
          </cell>
          <cell r="E1604" t="str">
            <v>122</v>
          </cell>
          <cell r="F1604">
            <v>45408</v>
          </cell>
          <cell r="G1604">
            <v>2024</v>
          </cell>
          <cell r="H1604" t="str">
            <v>CE2001</v>
          </cell>
          <cell r="I1604" t="str">
            <v>STE DE COMMERCE INTERNATIONAL</v>
          </cell>
          <cell r="J1604" t="str">
            <v>TND</v>
          </cell>
          <cell r="K1604">
            <v>44622.48</v>
          </cell>
          <cell r="L1604">
            <v>1</v>
          </cell>
          <cell r="M1604">
            <v>44622.48</v>
          </cell>
          <cell r="N1604" t="str">
            <v>OUI</v>
          </cell>
          <cell r="O1604" t="str">
            <v>Liberia</v>
          </cell>
          <cell r="P1604">
            <v>45415</v>
          </cell>
          <cell r="Q1604">
            <v>22008</v>
          </cell>
          <cell r="R1604">
            <v>0</v>
          </cell>
          <cell r="S1604">
            <v>0</v>
          </cell>
          <cell r="T1604">
            <v>0</v>
          </cell>
          <cell r="U1604">
            <v>22008</v>
          </cell>
          <cell r="W1604">
            <v>44622.48</v>
          </cell>
          <cell r="X1604">
            <v>0</v>
          </cell>
          <cell r="Y1604">
            <v>0</v>
          </cell>
          <cell r="Z1604">
            <v>0</v>
          </cell>
          <cell r="AA1604">
            <v>2.0275572519083971</v>
          </cell>
          <cell r="AE1604">
            <v>0</v>
          </cell>
          <cell r="AF1604">
            <v>0</v>
          </cell>
          <cell r="AG1604">
            <v>0</v>
          </cell>
          <cell r="AH1604">
            <v>2.0275572519083971</v>
          </cell>
          <cell r="AL1604" t="str">
            <v>50%-50%</v>
          </cell>
          <cell r="AM1604">
            <v>0</v>
          </cell>
          <cell r="AN1604">
            <v>0</v>
          </cell>
          <cell r="AO1604">
            <v>0</v>
          </cell>
        </row>
        <row r="1605">
          <cell r="D1605" t="str">
            <v>FAE-24-00123</v>
          </cell>
          <cell r="E1605" t="str">
            <v>123</v>
          </cell>
          <cell r="F1605">
            <v>45408</v>
          </cell>
          <cell r="G1605">
            <v>2024</v>
          </cell>
          <cell r="H1605" t="str">
            <v>CE2137</v>
          </cell>
          <cell r="I1605" t="str">
            <v>TUNISIAN AFRICAN BUSINESS</v>
          </cell>
          <cell r="J1605" t="str">
            <v>TND</v>
          </cell>
          <cell r="K1605">
            <v>88472.16</v>
          </cell>
          <cell r="L1605">
            <v>1</v>
          </cell>
          <cell r="M1605">
            <v>88472.16</v>
          </cell>
          <cell r="N1605" t="str">
            <v>OUI</v>
          </cell>
          <cell r="O1605" t="str">
            <v>Sierra Leone</v>
          </cell>
          <cell r="P1605">
            <v>45412</v>
          </cell>
          <cell r="Q1605">
            <v>44016</v>
          </cell>
          <cell r="R1605">
            <v>0</v>
          </cell>
          <cell r="S1605">
            <v>0</v>
          </cell>
          <cell r="T1605">
            <v>0</v>
          </cell>
          <cell r="U1605">
            <v>44016</v>
          </cell>
          <cell r="W1605">
            <v>88472.16</v>
          </cell>
          <cell r="X1605">
            <v>0</v>
          </cell>
          <cell r="Y1605">
            <v>0</v>
          </cell>
          <cell r="Z1605">
            <v>0</v>
          </cell>
          <cell r="AA1605">
            <v>2.0100000000000002</v>
          </cell>
          <cell r="AE1605">
            <v>0</v>
          </cell>
          <cell r="AF1605">
            <v>0</v>
          </cell>
          <cell r="AG1605">
            <v>0</v>
          </cell>
          <cell r="AH1605">
            <v>2.0100000000000002</v>
          </cell>
          <cell r="AL1605" t="str">
            <v>50%-50%</v>
          </cell>
          <cell r="AM1605">
            <v>0</v>
          </cell>
          <cell r="AN1605">
            <v>0</v>
          </cell>
          <cell r="AO1605">
            <v>0</v>
          </cell>
        </row>
        <row r="1606">
          <cell r="D1606" t="str">
            <v>FAE-24-00124</v>
          </cell>
          <cell r="E1606" t="str">
            <v>124</v>
          </cell>
          <cell r="F1606">
            <v>45408</v>
          </cell>
          <cell r="G1606">
            <v>2024</v>
          </cell>
          <cell r="H1606" t="str">
            <v>CE2261</v>
          </cell>
          <cell r="I1606" t="str">
            <v>MARCOM INTERN</v>
          </cell>
          <cell r="J1606" t="str">
            <v>TND</v>
          </cell>
          <cell r="K1606">
            <v>43430</v>
          </cell>
          <cell r="L1606">
            <v>1</v>
          </cell>
          <cell r="M1606">
            <v>43430</v>
          </cell>
          <cell r="N1606" t="str">
            <v>OUI</v>
          </cell>
          <cell r="O1606" t="str">
            <v>Guinee</v>
          </cell>
          <cell r="P1606">
            <v>45412</v>
          </cell>
          <cell r="Q1606">
            <v>0</v>
          </cell>
          <cell r="R1606">
            <v>0</v>
          </cell>
          <cell r="S1606">
            <v>26000</v>
          </cell>
          <cell r="T1606">
            <v>0</v>
          </cell>
          <cell r="U1606">
            <v>26000</v>
          </cell>
          <cell r="W1606">
            <v>0</v>
          </cell>
          <cell r="X1606">
            <v>0</v>
          </cell>
          <cell r="Y1606">
            <v>43430</v>
          </cell>
          <cell r="Z1606">
            <v>0</v>
          </cell>
          <cell r="AC1606">
            <v>1.6703846153846154</v>
          </cell>
          <cell r="AE1606">
            <v>0</v>
          </cell>
          <cell r="AF1606">
            <v>0</v>
          </cell>
          <cell r="AG1606">
            <v>0</v>
          </cell>
          <cell r="AJ1606">
            <v>1.6703846153846154</v>
          </cell>
          <cell r="AL1606">
            <v>0</v>
          </cell>
          <cell r="AM1606">
            <v>0</v>
          </cell>
          <cell r="AN1606" t="str">
            <v>10%-90%</v>
          </cell>
          <cell r="AO1606">
            <v>0</v>
          </cell>
        </row>
        <row r="1607">
          <cell r="D1607" t="str">
            <v>FAE-24-00125</v>
          </cell>
          <cell r="E1607" t="str">
            <v>125</v>
          </cell>
          <cell r="F1607">
            <v>45408</v>
          </cell>
          <cell r="G1607">
            <v>2024</v>
          </cell>
          <cell r="H1607" t="str">
            <v>CE2017</v>
          </cell>
          <cell r="I1607" t="str">
            <v>SAHEL INTERNATIONAL TRADE</v>
          </cell>
          <cell r="J1607" t="str">
            <v>TND</v>
          </cell>
          <cell r="K1607">
            <v>87696</v>
          </cell>
          <cell r="L1607">
            <v>1</v>
          </cell>
          <cell r="M1607">
            <v>87696</v>
          </cell>
          <cell r="N1607" t="str">
            <v>OUI</v>
          </cell>
          <cell r="O1607" t="str">
            <v>Tchad</v>
          </cell>
          <cell r="P1607">
            <v>45414</v>
          </cell>
          <cell r="Q1607">
            <v>43200</v>
          </cell>
          <cell r="R1607">
            <v>0</v>
          </cell>
          <cell r="S1607">
            <v>0</v>
          </cell>
          <cell r="T1607">
            <v>0</v>
          </cell>
          <cell r="U1607">
            <v>43200</v>
          </cell>
          <cell r="W1607">
            <v>87696</v>
          </cell>
          <cell r="X1607">
            <v>0</v>
          </cell>
          <cell r="Y1607">
            <v>0</v>
          </cell>
          <cell r="Z1607">
            <v>0</v>
          </cell>
          <cell r="AA1607">
            <v>2.0299999999999998</v>
          </cell>
          <cell r="AE1607">
            <v>0</v>
          </cell>
          <cell r="AF1607">
            <v>0</v>
          </cell>
          <cell r="AG1607">
            <v>0</v>
          </cell>
          <cell r="AH1607">
            <v>2.0299999999999998</v>
          </cell>
          <cell r="AL1607" t="str">
            <v>50%-50%</v>
          </cell>
          <cell r="AM1607">
            <v>0</v>
          </cell>
          <cell r="AN1607">
            <v>0</v>
          </cell>
          <cell r="AO1607">
            <v>0</v>
          </cell>
        </row>
        <row r="1608">
          <cell r="D1608" t="str">
            <v>FAE-24-00126</v>
          </cell>
          <cell r="E1608" t="str">
            <v>126</v>
          </cell>
          <cell r="F1608">
            <v>45415</v>
          </cell>
          <cell r="G1608">
            <v>2024</v>
          </cell>
          <cell r="H1608" t="str">
            <v>CE2001</v>
          </cell>
          <cell r="I1608" t="str">
            <v>STE DE COMMERCE INTERNATIONAL</v>
          </cell>
          <cell r="J1608" t="str">
            <v>TND</v>
          </cell>
          <cell r="K1608">
            <v>78720</v>
          </cell>
          <cell r="L1608">
            <v>1</v>
          </cell>
          <cell r="M1608">
            <v>78720</v>
          </cell>
          <cell r="N1608" t="str">
            <v>OUI</v>
          </cell>
          <cell r="O1608" t="str">
            <v>Gambie</v>
          </cell>
          <cell r="P1608">
            <v>45421</v>
          </cell>
          <cell r="Q1608">
            <v>38400</v>
          </cell>
          <cell r="R1608">
            <v>0</v>
          </cell>
          <cell r="S1608">
            <v>0</v>
          </cell>
          <cell r="T1608">
            <v>0</v>
          </cell>
          <cell r="U1608">
            <v>38400</v>
          </cell>
          <cell r="W1608">
            <v>78720</v>
          </cell>
          <cell r="X1608">
            <v>0</v>
          </cell>
          <cell r="Y1608">
            <v>0</v>
          </cell>
          <cell r="Z1608">
            <v>0</v>
          </cell>
          <cell r="AA1608">
            <v>2.0499999999999998</v>
          </cell>
          <cell r="AE1608">
            <v>0</v>
          </cell>
          <cell r="AF1608">
            <v>0</v>
          </cell>
          <cell r="AG1608">
            <v>0</v>
          </cell>
          <cell r="AH1608">
            <v>2.0499999999999998</v>
          </cell>
          <cell r="AL1608" t="str">
            <v>50%-50%</v>
          </cell>
          <cell r="AM1608">
            <v>0</v>
          </cell>
          <cell r="AN1608">
            <v>0</v>
          </cell>
          <cell r="AO1608">
            <v>0</v>
          </cell>
        </row>
        <row r="1609">
          <cell r="D1609" t="str">
            <v>FAE-24-00127</v>
          </cell>
          <cell r="E1609" t="str">
            <v>127</v>
          </cell>
          <cell r="F1609">
            <v>45415</v>
          </cell>
          <cell r="G1609">
            <v>2024</v>
          </cell>
          <cell r="H1609" t="str">
            <v>CE2001</v>
          </cell>
          <cell r="I1609" t="str">
            <v>STE DE COMMERCE INTERNATIONAL</v>
          </cell>
          <cell r="J1609" t="str">
            <v>TND</v>
          </cell>
          <cell r="K1609">
            <v>43420</v>
          </cell>
          <cell r="L1609">
            <v>1</v>
          </cell>
          <cell r="M1609">
            <v>43420</v>
          </cell>
          <cell r="N1609" t="str">
            <v>OUI</v>
          </cell>
          <cell r="O1609" t="str">
            <v>Congo</v>
          </cell>
          <cell r="P1609">
            <v>45420</v>
          </cell>
          <cell r="Q1609">
            <v>0</v>
          </cell>
          <cell r="R1609">
            <v>0</v>
          </cell>
          <cell r="S1609">
            <v>26000</v>
          </cell>
          <cell r="T1609">
            <v>0</v>
          </cell>
          <cell r="U1609">
            <v>26000</v>
          </cell>
          <cell r="W1609">
            <v>0</v>
          </cell>
          <cell r="X1609">
            <v>0</v>
          </cell>
          <cell r="Y1609">
            <v>43420</v>
          </cell>
          <cell r="Z1609">
            <v>0</v>
          </cell>
          <cell r="AC1609">
            <v>1.67</v>
          </cell>
          <cell r="AE1609">
            <v>0</v>
          </cell>
          <cell r="AF1609">
            <v>0</v>
          </cell>
          <cell r="AG1609">
            <v>0</v>
          </cell>
          <cell r="AJ1609">
            <v>1.67</v>
          </cell>
          <cell r="AL1609">
            <v>0</v>
          </cell>
          <cell r="AM1609">
            <v>0</v>
          </cell>
          <cell r="AN1609" t="str">
            <v>10%-90%</v>
          </cell>
          <cell r="AO1609">
            <v>0</v>
          </cell>
        </row>
        <row r="1610">
          <cell r="D1610" t="str">
            <v>FAE-24-00128</v>
          </cell>
          <cell r="E1610" t="str">
            <v>128</v>
          </cell>
          <cell r="F1610">
            <v>45415</v>
          </cell>
          <cell r="G1610">
            <v>2024</v>
          </cell>
          <cell r="H1610" t="str">
            <v>CE2017</v>
          </cell>
          <cell r="I1610" t="str">
            <v>SAHEL INTERNATIONAL TRADE</v>
          </cell>
          <cell r="J1610" t="str">
            <v>TND</v>
          </cell>
          <cell r="K1610">
            <v>38976</v>
          </cell>
          <cell r="L1610">
            <v>1</v>
          </cell>
          <cell r="M1610">
            <v>38976</v>
          </cell>
          <cell r="N1610" t="str">
            <v>OUI</v>
          </cell>
          <cell r="O1610" t="str">
            <v>Burkina Faso</v>
          </cell>
          <cell r="P1610">
            <v>45427</v>
          </cell>
          <cell r="Q1610">
            <v>19200</v>
          </cell>
          <cell r="R1610">
            <v>0</v>
          </cell>
          <cell r="S1610">
            <v>0</v>
          </cell>
          <cell r="T1610">
            <v>0</v>
          </cell>
          <cell r="U1610">
            <v>19200</v>
          </cell>
          <cell r="W1610">
            <v>38976</v>
          </cell>
          <cell r="X1610">
            <v>0</v>
          </cell>
          <cell r="Y1610">
            <v>0</v>
          </cell>
          <cell r="Z1610">
            <v>0</v>
          </cell>
          <cell r="AA1610">
            <v>2.0299999999999998</v>
          </cell>
          <cell r="AE1610">
            <v>0</v>
          </cell>
          <cell r="AF1610">
            <v>0</v>
          </cell>
          <cell r="AG1610">
            <v>0</v>
          </cell>
          <cell r="AH1610">
            <v>2.0299999999999998</v>
          </cell>
          <cell r="AL1610" t="str">
            <v>50%-50%</v>
          </cell>
          <cell r="AM1610">
            <v>0</v>
          </cell>
          <cell r="AN1610">
            <v>0</v>
          </cell>
          <cell r="AO1610">
            <v>0</v>
          </cell>
        </row>
        <row r="1611">
          <cell r="D1611" t="str">
            <v>FAE-24-00129</v>
          </cell>
          <cell r="E1611" t="str">
            <v>129</v>
          </cell>
          <cell r="F1611">
            <v>45419</v>
          </cell>
          <cell r="G1611">
            <v>2024</v>
          </cell>
          <cell r="H1611" t="str">
            <v>CE2248</v>
          </cell>
          <cell r="I1611" t="str">
            <v>SEYAL TCHAD SA</v>
          </cell>
          <cell r="J1611" t="str">
            <v>EUR</v>
          </cell>
          <cell r="K1611">
            <v>264108.86275199999</v>
          </cell>
          <cell r="L1611">
            <v>3.3813499999999999</v>
          </cell>
          <cell r="M1611">
            <v>78107.520000000004</v>
          </cell>
          <cell r="N1611" t="str">
            <v>OUI</v>
          </cell>
          <cell r="O1611" t="str">
            <v>Tchad</v>
          </cell>
          <cell r="P1611">
            <v>45429</v>
          </cell>
          <cell r="Q1611">
            <v>0</v>
          </cell>
          <cell r="R1611">
            <v>66240</v>
          </cell>
          <cell r="S1611">
            <v>72384</v>
          </cell>
          <cell r="T1611">
            <v>0</v>
          </cell>
          <cell r="U1611">
            <v>138624</v>
          </cell>
          <cell r="W1611">
            <v>0</v>
          </cell>
          <cell r="X1611">
            <v>134388.3744</v>
          </cell>
          <cell r="Y1611">
            <v>129720.48835199999</v>
          </cell>
          <cell r="Z1611">
            <v>0</v>
          </cell>
          <cell r="AB1611">
            <v>2.02881</v>
          </cell>
          <cell r="AC1611">
            <v>1.7921154999999998</v>
          </cell>
          <cell r="AE1611">
            <v>7842.1637499999997</v>
          </cell>
          <cell r="AF1611">
            <v>41951.453000000001</v>
          </cell>
          <cell r="AG1611">
            <v>0.30262763302169898</v>
          </cell>
          <cell r="AI1611">
            <v>1.726182366978301</v>
          </cell>
          <cell r="AJ1611">
            <v>1.4894878669783007</v>
          </cell>
          <cell r="AL1611">
            <v>0</v>
          </cell>
          <cell r="AM1611" t="str">
            <v>20%-80%</v>
          </cell>
          <cell r="AN1611" t="str">
            <v>10%-90%</v>
          </cell>
          <cell r="AO1611">
            <v>0</v>
          </cell>
        </row>
        <row r="1612">
          <cell r="D1612" t="str">
            <v>FAE-24-00130</v>
          </cell>
          <cell r="E1612" t="str">
            <v>130</v>
          </cell>
          <cell r="F1612">
            <v>45419</v>
          </cell>
          <cell r="G1612">
            <v>2024</v>
          </cell>
          <cell r="H1612" t="str">
            <v>CE2137</v>
          </cell>
          <cell r="I1612" t="str">
            <v>TUNISIAN AFRICAN BUSINESS</v>
          </cell>
          <cell r="J1612" t="str">
            <v>TND</v>
          </cell>
          <cell r="K1612">
            <v>191394</v>
          </cell>
          <cell r="L1612">
            <v>1</v>
          </cell>
          <cell r="M1612">
            <v>191394</v>
          </cell>
          <cell r="N1612" t="str">
            <v>OUI</v>
          </cell>
          <cell r="O1612" t="str">
            <v>Gabon</v>
          </cell>
          <cell r="P1612">
            <v>45425</v>
          </cell>
          <cell r="Q1612">
            <v>3600</v>
          </cell>
          <cell r="R1612">
            <v>22200</v>
          </cell>
          <cell r="S1612">
            <v>84000</v>
          </cell>
          <cell r="T1612">
            <v>0</v>
          </cell>
          <cell r="U1612">
            <v>109800</v>
          </cell>
          <cell r="W1612">
            <v>7128</v>
          </cell>
          <cell r="X1612">
            <v>40626</v>
          </cell>
          <cell r="Y1612">
            <v>143640</v>
          </cell>
          <cell r="Z1612">
            <v>0</v>
          </cell>
          <cell r="AA1612">
            <v>1.98</v>
          </cell>
          <cell r="AB1612">
            <v>1.83</v>
          </cell>
          <cell r="AC1612">
            <v>1.71</v>
          </cell>
          <cell r="AE1612">
            <v>0</v>
          </cell>
          <cell r="AF1612">
            <v>0</v>
          </cell>
          <cell r="AG1612">
            <v>0</v>
          </cell>
          <cell r="AH1612">
            <v>1.98</v>
          </cell>
          <cell r="AI1612">
            <v>1.83</v>
          </cell>
          <cell r="AJ1612">
            <v>1.71</v>
          </cell>
          <cell r="AL1612" t="str">
            <v>50%-50%</v>
          </cell>
          <cell r="AM1612" t="str">
            <v>20%-80%</v>
          </cell>
          <cell r="AN1612" t="str">
            <v>10%-90%</v>
          </cell>
          <cell r="AO1612">
            <v>0</v>
          </cell>
        </row>
        <row r="1613">
          <cell r="D1613" t="str">
            <v>FAE-24-00131</v>
          </cell>
          <cell r="E1613" t="str">
            <v>131</v>
          </cell>
          <cell r="F1613">
            <v>45419</v>
          </cell>
          <cell r="G1613">
            <v>2024</v>
          </cell>
          <cell r="H1613" t="str">
            <v>CE2123</v>
          </cell>
          <cell r="I1613" t="str">
            <v>STE AL MAJMOUA MOTTAHIDA</v>
          </cell>
          <cell r="J1613" t="str">
            <v>USD</v>
          </cell>
          <cell r="K1613">
            <v>391653.68075</v>
          </cell>
          <cell r="L1613">
            <v>3.1308500000000001</v>
          </cell>
          <cell r="M1613">
            <v>125095</v>
          </cell>
          <cell r="N1613" t="str">
            <v>OUI</v>
          </cell>
          <cell r="O1613" t="str">
            <v>Libye</v>
          </cell>
          <cell r="P1613">
            <v>45425</v>
          </cell>
          <cell r="Q1613">
            <v>0</v>
          </cell>
          <cell r="R1613">
            <v>62000</v>
          </cell>
          <cell r="S1613">
            <v>26000</v>
          </cell>
          <cell r="T1613">
            <v>0</v>
          </cell>
          <cell r="U1613">
            <v>88000</v>
          </cell>
          <cell r="W1613">
            <v>0</v>
          </cell>
          <cell r="X1613">
            <v>0</v>
          </cell>
          <cell r="Y1613">
            <v>0</v>
          </cell>
          <cell r="Z1613">
            <v>391653.68074999994</v>
          </cell>
          <cell r="AB1613">
            <v>0</v>
          </cell>
          <cell r="AC1613">
            <v>0</v>
          </cell>
          <cell r="AE1613">
            <v>0</v>
          </cell>
          <cell r="AF1613">
            <v>0</v>
          </cell>
          <cell r="AG1613">
            <v>0</v>
          </cell>
          <cell r="AL1613" t="str">
            <v>50%-50%</v>
          </cell>
          <cell r="AM1613" t="str">
            <v>50%-50%</v>
          </cell>
          <cell r="AN1613" t="str">
            <v>50%-50%</v>
          </cell>
          <cell r="AO1613">
            <v>0</v>
          </cell>
        </row>
        <row r="1614">
          <cell r="D1614" t="str">
            <v>FAE-24-00132</v>
          </cell>
          <cell r="E1614" t="str">
            <v>132</v>
          </cell>
          <cell r="F1614">
            <v>45420</v>
          </cell>
          <cell r="G1614">
            <v>2024</v>
          </cell>
          <cell r="H1614" t="str">
            <v>CE2247</v>
          </cell>
          <cell r="I1614" t="str">
            <v>MATMATA TRADING</v>
          </cell>
          <cell r="J1614" t="str">
            <v>EUR</v>
          </cell>
          <cell r="K1614">
            <v>45425.412900000003</v>
          </cell>
          <cell r="L1614">
            <v>3.37635</v>
          </cell>
          <cell r="M1614">
            <v>13454</v>
          </cell>
          <cell r="N1614" t="str">
            <v>OUI</v>
          </cell>
          <cell r="O1614" t="str">
            <v>Mauritanie</v>
          </cell>
          <cell r="P1614">
            <v>45426</v>
          </cell>
          <cell r="Q1614">
            <v>19200</v>
          </cell>
          <cell r="R1614">
            <v>0</v>
          </cell>
          <cell r="S1614">
            <v>0</v>
          </cell>
          <cell r="T1614">
            <v>0</v>
          </cell>
          <cell r="U1614">
            <v>19200</v>
          </cell>
          <cell r="W1614">
            <v>45425.412899999996</v>
          </cell>
          <cell r="X1614">
            <v>0</v>
          </cell>
          <cell r="Y1614">
            <v>0</v>
          </cell>
          <cell r="Z1614">
            <v>0</v>
          </cell>
          <cell r="AA1614">
            <v>2.3659069218749997</v>
          </cell>
          <cell r="AE1614">
            <v>1043.46</v>
          </cell>
          <cell r="AF1614">
            <v>5300.34</v>
          </cell>
          <cell r="AG1614">
            <v>0.276059375</v>
          </cell>
          <cell r="AH1614">
            <v>2.0898475468749997</v>
          </cell>
          <cell r="AL1614" t="str">
            <v>50%-50%</v>
          </cell>
          <cell r="AM1614">
            <v>0</v>
          </cell>
          <cell r="AN1614">
            <v>0</v>
          </cell>
          <cell r="AO1614">
            <v>0</v>
          </cell>
        </row>
        <row r="1615">
          <cell r="D1615" t="str">
            <v>FAE-24-00133</v>
          </cell>
          <cell r="E1615" t="str">
            <v>133</v>
          </cell>
          <cell r="F1615">
            <v>45420</v>
          </cell>
          <cell r="G1615">
            <v>2024</v>
          </cell>
          <cell r="H1615" t="str">
            <v>CE2079</v>
          </cell>
          <cell r="I1615" t="str">
            <v>BAH MAMADOU SALIOU</v>
          </cell>
          <cell r="J1615" t="str">
            <v>EUR</v>
          </cell>
          <cell r="K1615">
            <v>91701.665999999997</v>
          </cell>
          <cell r="L1615">
            <v>3.37635</v>
          </cell>
          <cell r="M1615">
            <v>27160</v>
          </cell>
          <cell r="N1615" t="str">
            <v>OUI</v>
          </cell>
          <cell r="O1615" t="str">
            <v>Guinee</v>
          </cell>
          <cell r="P1615">
            <v>45426</v>
          </cell>
          <cell r="Q1615">
            <v>0</v>
          </cell>
          <cell r="R1615">
            <v>40800</v>
          </cell>
          <cell r="S1615">
            <v>0</v>
          </cell>
          <cell r="T1615">
            <v>0</v>
          </cell>
          <cell r="U1615">
            <v>40800</v>
          </cell>
          <cell r="W1615">
            <v>0</v>
          </cell>
          <cell r="X1615">
            <v>91701.665999999997</v>
          </cell>
          <cell r="Y1615">
            <v>0</v>
          </cell>
          <cell r="Z1615">
            <v>0</v>
          </cell>
          <cell r="AB1615">
            <v>2.2475898529411764</v>
          </cell>
          <cell r="AE1615">
            <v>2908.12</v>
          </cell>
          <cell r="AF1615">
            <v>14328.915000000001</v>
          </cell>
          <cell r="AG1615">
            <v>0.35119889705882357</v>
          </cell>
          <cell r="AI1615">
            <v>1.8963909558823528</v>
          </cell>
          <cell r="AL1615">
            <v>0</v>
          </cell>
          <cell r="AM1615" t="str">
            <v>30%-70%</v>
          </cell>
          <cell r="AN1615">
            <v>0</v>
          </cell>
          <cell r="AO1615">
            <v>0</v>
          </cell>
        </row>
        <row r="1616">
          <cell r="D1616" t="str">
            <v>FAE-24-00134</v>
          </cell>
          <cell r="E1616" t="str">
            <v>134</v>
          </cell>
          <cell r="F1616">
            <v>45420</v>
          </cell>
          <cell r="G1616">
            <v>2024</v>
          </cell>
          <cell r="H1616" t="str">
            <v>CE2259</v>
          </cell>
          <cell r="I1616" t="str">
            <v>SAFA FOOD</v>
          </cell>
          <cell r="J1616" t="str">
            <v>CAD</v>
          </cell>
          <cell r="K1616">
            <v>90753.731315000012</v>
          </cell>
          <cell r="L1616">
            <v>2.28505</v>
          </cell>
          <cell r="M1616">
            <v>39716.300000000003</v>
          </cell>
          <cell r="N1616" t="str">
            <v>OUI</v>
          </cell>
          <cell r="O1616" t="str">
            <v>Canada</v>
          </cell>
          <cell r="P1616">
            <v>45429</v>
          </cell>
          <cell r="Q1616">
            <v>0</v>
          </cell>
          <cell r="R1616">
            <v>15231</v>
          </cell>
          <cell r="S1616">
            <v>0</v>
          </cell>
          <cell r="T1616">
            <v>6300</v>
          </cell>
          <cell r="U1616">
            <v>21531</v>
          </cell>
          <cell r="W1616" t="e">
            <v>#N/A</v>
          </cell>
          <cell r="X1616" t="e">
            <v>#N/A</v>
          </cell>
          <cell r="Y1616" t="e">
            <v>#N/A</v>
          </cell>
          <cell r="Z1616" t="e">
            <v>#N/A</v>
          </cell>
          <cell r="AA1616" t="e">
            <v>#N/A</v>
          </cell>
          <cell r="AB1616" t="e">
            <v>#N/A</v>
          </cell>
          <cell r="AC1616" t="e">
            <v>#N/A</v>
          </cell>
          <cell r="AD1616" t="e">
            <v>#N/A</v>
          </cell>
          <cell r="AE1616">
            <v>1828.365</v>
          </cell>
          <cell r="AF1616">
            <v>14006.61</v>
          </cell>
          <cell r="AG1616">
            <v>0.65053225581719387</v>
          </cell>
          <cell r="AH1616" t="e">
            <v>#N/A</v>
          </cell>
          <cell r="AI1616" t="e">
            <v>#N/A</v>
          </cell>
          <cell r="AJ1616" t="e">
            <v>#N/A</v>
          </cell>
          <cell r="AK1616" t="e">
            <v>#N/A</v>
          </cell>
          <cell r="AL1616">
            <v>0</v>
          </cell>
          <cell r="AM1616">
            <v>1</v>
          </cell>
          <cell r="AN1616">
            <v>0</v>
          </cell>
          <cell r="AO1616">
            <v>1</v>
          </cell>
        </row>
        <row r="1617">
          <cell r="D1617" t="str">
            <v>FAE-24-00135</v>
          </cell>
          <cell r="E1617" t="str">
            <v>135</v>
          </cell>
          <cell r="F1617">
            <v>45420</v>
          </cell>
          <cell r="G1617">
            <v>2024</v>
          </cell>
          <cell r="H1617" t="str">
            <v>CE2165</v>
          </cell>
          <cell r="I1617" t="str">
            <v>ANGSTREM TRADING</v>
          </cell>
          <cell r="J1617" t="str">
            <v>USD</v>
          </cell>
          <cell r="K1617">
            <v>114897.25455</v>
          </cell>
          <cell r="L1617">
            <v>3.1158999999999999</v>
          </cell>
          <cell r="M1617">
            <v>36874.5</v>
          </cell>
          <cell r="N1617" t="str">
            <v>OUI</v>
          </cell>
          <cell r="O1617" t="str">
            <v>Russie</v>
          </cell>
          <cell r="P1617">
            <v>45435</v>
          </cell>
          <cell r="Q1617">
            <v>40300</v>
          </cell>
          <cell r="R1617">
            <v>0</v>
          </cell>
          <cell r="S1617">
            <v>0</v>
          </cell>
          <cell r="T1617">
            <v>0</v>
          </cell>
          <cell r="U1617">
            <v>40300</v>
          </cell>
          <cell r="W1617">
            <v>114897.25455</v>
          </cell>
          <cell r="X1617">
            <v>0</v>
          </cell>
          <cell r="Y1617">
            <v>0</v>
          </cell>
          <cell r="Z1617">
            <v>0</v>
          </cell>
          <cell r="AA1617">
            <v>2.8510485000000001</v>
          </cell>
          <cell r="AE1617">
            <v>1762.68</v>
          </cell>
          <cell r="AF1617">
            <v>14123.36</v>
          </cell>
          <cell r="AG1617">
            <v>0.3504555831265509</v>
          </cell>
          <cell r="AH1617">
            <v>2.5005929168734493</v>
          </cell>
          <cell r="AL1617">
            <v>1</v>
          </cell>
          <cell r="AM1617">
            <v>0</v>
          </cell>
          <cell r="AN1617">
            <v>0</v>
          </cell>
          <cell r="AO1617">
            <v>0</v>
          </cell>
        </row>
        <row r="1618">
          <cell r="D1618" t="str">
            <v>FAE-24-00136</v>
          </cell>
          <cell r="E1618" t="str">
            <v>136</v>
          </cell>
          <cell r="F1618">
            <v>45420</v>
          </cell>
          <cell r="G1618">
            <v>2024</v>
          </cell>
          <cell r="H1618" t="str">
            <v>CE2165</v>
          </cell>
          <cell r="I1618" t="str">
            <v>ANGSTREM TRADING</v>
          </cell>
          <cell r="J1618" t="str">
            <v>USD</v>
          </cell>
          <cell r="K1618">
            <v>49978.518524999999</v>
          </cell>
          <cell r="L1618">
            <v>3.1396500000000001</v>
          </cell>
          <cell r="M1618">
            <v>15918.5</v>
          </cell>
          <cell r="N1618" t="str">
            <v>OUI</v>
          </cell>
          <cell r="O1618" t="str">
            <v>Russie</v>
          </cell>
          <cell r="P1618">
            <v>45422</v>
          </cell>
          <cell r="Q1618">
            <v>20150</v>
          </cell>
          <cell r="R1618">
            <v>0</v>
          </cell>
          <cell r="S1618">
            <v>0</v>
          </cell>
          <cell r="T1618">
            <v>0</v>
          </cell>
          <cell r="U1618">
            <v>20150</v>
          </cell>
          <cell r="W1618">
            <v>49978.518524999992</v>
          </cell>
          <cell r="X1618">
            <v>0</v>
          </cell>
          <cell r="Y1618">
            <v>0</v>
          </cell>
          <cell r="Z1618">
            <v>0</v>
          </cell>
          <cell r="AA1618">
            <v>2.4803234999999995</v>
          </cell>
          <cell r="AE1618">
            <v>879.95249999999999</v>
          </cell>
          <cell r="AF1618">
            <v>7624.835</v>
          </cell>
          <cell r="AG1618">
            <v>0.37840372208436723</v>
          </cell>
          <cell r="AH1618">
            <v>2.101919777915632</v>
          </cell>
          <cell r="AL1618" t="str">
            <v>50%-50%</v>
          </cell>
          <cell r="AM1618">
            <v>0</v>
          </cell>
          <cell r="AN1618">
            <v>0</v>
          </cell>
          <cell r="AO1618">
            <v>0</v>
          </cell>
        </row>
        <row r="1619">
          <cell r="D1619" t="str">
            <v>FAE-24-00137</v>
          </cell>
          <cell r="E1619" t="str">
            <v>137</v>
          </cell>
          <cell r="F1619">
            <v>45420</v>
          </cell>
          <cell r="G1619">
            <v>2024</v>
          </cell>
          <cell r="H1619" t="str">
            <v>CE2235</v>
          </cell>
          <cell r="I1619" t="str">
            <v>GREEN WORLD FOOD EXPRESS</v>
          </cell>
          <cell r="J1619" t="str">
            <v>USD</v>
          </cell>
          <cell r="K1619">
            <v>74603.482358000008</v>
          </cell>
          <cell r="L1619">
            <v>3.1219000000000001</v>
          </cell>
          <cell r="M1619">
            <v>23896.82</v>
          </cell>
          <cell r="N1619" t="str">
            <v>OUI</v>
          </cell>
          <cell r="O1619" t="str">
            <v>Canada</v>
          </cell>
          <cell r="P1619">
            <v>45429</v>
          </cell>
          <cell r="Q1619">
            <v>0</v>
          </cell>
          <cell r="R1619">
            <v>23971</v>
          </cell>
          <cell r="S1619">
            <v>0</v>
          </cell>
          <cell r="T1619">
            <v>0</v>
          </cell>
          <cell r="U1619">
            <v>23971</v>
          </cell>
          <cell r="W1619">
            <v>0</v>
          </cell>
          <cell r="X1619">
            <v>74601.54677999999</v>
          </cell>
          <cell r="Y1619">
            <v>0</v>
          </cell>
          <cell r="Z1619">
            <v>0</v>
          </cell>
          <cell r="AB1619">
            <v>3.1121583071211041</v>
          </cell>
          <cell r="AE1619">
            <v>1744.8719999999998</v>
          </cell>
          <cell r="AF1619">
            <v>16178.61</v>
          </cell>
          <cell r="AG1619">
            <v>0.67492428350924039</v>
          </cell>
          <cell r="AI1619">
            <v>2.4372340236118637</v>
          </cell>
          <cell r="AL1619">
            <v>0</v>
          </cell>
          <cell r="AM1619" t="str">
            <v>70%-30%</v>
          </cell>
          <cell r="AN1619">
            <v>0</v>
          </cell>
          <cell r="AO1619">
            <v>0</v>
          </cell>
        </row>
        <row r="1620">
          <cell r="D1620" t="str">
            <v>FAE-24-00138</v>
          </cell>
          <cell r="E1620" t="str">
            <v>138</v>
          </cell>
          <cell r="F1620">
            <v>45421</v>
          </cell>
          <cell r="G1620">
            <v>2024</v>
          </cell>
          <cell r="H1620" t="str">
            <v>CE2097</v>
          </cell>
          <cell r="I1620" t="str">
            <v>JP BEEMSTERBOER BV</v>
          </cell>
          <cell r="J1620" t="str">
            <v>USD</v>
          </cell>
          <cell r="K1620">
            <v>86540.534249999997</v>
          </cell>
          <cell r="L1620">
            <v>3.3811499999999999</v>
          </cell>
          <cell r="M1620">
            <v>25595</v>
          </cell>
          <cell r="N1620" t="str">
            <v>OUI</v>
          </cell>
          <cell r="O1620" t="str">
            <v>Côte D'ivore</v>
          </cell>
          <cell r="P1620">
            <v>45436</v>
          </cell>
          <cell r="Q1620">
            <v>40500</v>
          </cell>
          <cell r="R1620">
            <v>0</v>
          </cell>
          <cell r="S1620">
            <v>0</v>
          </cell>
          <cell r="T1620">
            <v>0</v>
          </cell>
          <cell r="U1620">
            <v>40500</v>
          </cell>
          <cell r="W1620">
            <v>86540.534249999997</v>
          </cell>
          <cell r="X1620">
            <v>0</v>
          </cell>
          <cell r="Y1620">
            <v>0</v>
          </cell>
          <cell r="Z1620">
            <v>0</v>
          </cell>
          <cell r="AA1620">
            <v>2.1368033148148147</v>
          </cell>
          <cell r="AE1620">
            <v>1455.2</v>
          </cell>
          <cell r="AF1620">
            <v>8058.8</v>
          </cell>
          <cell r="AG1620">
            <v>0.19898271604938272</v>
          </cell>
          <cell r="AH1620">
            <v>1.937820598765432</v>
          </cell>
          <cell r="AL1620" t="str">
            <v>50%-50%</v>
          </cell>
          <cell r="AM1620">
            <v>0</v>
          </cell>
          <cell r="AN1620">
            <v>0</v>
          </cell>
          <cell r="AO1620">
            <v>0</v>
          </cell>
        </row>
        <row r="1621">
          <cell r="D1621" t="str">
            <v>FAE-24-00139</v>
          </cell>
          <cell r="E1621" t="str">
            <v>139</v>
          </cell>
          <cell r="F1621">
            <v>45421</v>
          </cell>
          <cell r="G1621">
            <v>2024</v>
          </cell>
          <cell r="H1621" t="str">
            <v>CE2272</v>
          </cell>
          <cell r="I1621" t="str">
            <v>STE WAFA LIBYE</v>
          </cell>
          <cell r="J1621" t="str">
            <v>USD</v>
          </cell>
          <cell r="K1621">
            <v>57405.196800000005</v>
          </cell>
          <cell r="L1621">
            <v>3.1120000000000001</v>
          </cell>
          <cell r="M1621">
            <v>18446.400000000001</v>
          </cell>
          <cell r="N1621" t="str">
            <v>OUI</v>
          </cell>
          <cell r="O1621" t="str">
            <v>Libye</v>
          </cell>
          <cell r="P1621">
            <v>45432</v>
          </cell>
          <cell r="Q1621">
            <v>0</v>
          </cell>
          <cell r="R1621">
            <v>20496</v>
          </cell>
          <cell r="S1621">
            <v>0</v>
          </cell>
          <cell r="T1621">
            <v>0</v>
          </cell>
          <cell r="U1621">
            <v>20496</v>
          </cell>
          <cell r="W1621">
            <v>0</v>
          </cell>
          <cell r="X1621">
            <v>57405.196799999998</v>
          </cell>
          <cell r="Y1621">
            <v>0</v>
          </cell>
          <cell r="Z1621">
            <v>0</v>
          </cell>
          <cell r="AB1621">
            <v>2.8007999999999997</v>
          </cell>
          <cell r="AE1621">
            <v>0</v>
          </cell>
          <cell r="AF1621">
            <v>0</v>
          </cell>
          <cell r="AG1621">
            <v>0</v>
          </cell>
          <cell r="AI1621">
            <v>2.8007999999999997</v>
          </cell>
          <cell r="AL1621">
            <v>0</v>
          </cell>
          <cell r="AM1621" t="str">
            <v>20%-80%</v>
          </cell>
          <cell r="AN1621">
            <v>0</v>
          </cell>
          <cell r="AO1621">
            <v>0</v>
          </cell>
        </row>
        <row r="1622">
          <cell r="D1622" t="str">
            <v>FAE-24-00140</v>
          </cell>
          <cell r="E1622" t="str">
            <v>140</v>
          </cell>
          <cell r="F1622">
            <v>45421</v>
          </cell>
          <cell r="G1622">
            <v>2024</v>
          </cell>
          <cell r="H1622" t="str">
            <v>CE2272</v>
          </cell>
          <cell r="I1622" t="str">
            <v>STE WAFA LIBYE</v>
          </cell>
          <cell r="J1622" t="str">
            <v>USD</v>
          </cell>
          <cell r="K1622">
            <v>57432.084480000005</v>
          </cell>
          <cell r="L1622">
            <v>3.1120000000000001</v>
          </cell>
          <cell r="M1622">
            <v>18455.04</v>
          </cell>
          <cell r="N1622" t="str">
            <v>OUI</v>
          </cell>
          <cell r="O1622" t="str">
            <v>Libye</v>
          </cell>
          <cell r="P1622">
            <v>45432</v>
          </cell>
          <cell r="Q1622">
            <v>0</v>
          </cell>
          <cell r="R1622">
            <v>20506</v>
          </cell>
          <cell r="S1622">
            <v>0</v>
          </cell>
          <cell r="T1622">
            <v>0</v>
          </cell>
          <cell r="U1622">
            <v>20506</v>
          </cell>
          <cell r="W1622">
            <v>0</v>
          </cell>
          <cell r="X1622">
            <v>57432.084479999998</v>
          </cell>
          <cell r="Y1622">
            <v>0</v>
          </cell>
          <cell r="Z1622">
            <v>0</v>
          </cell>
          <cell r="AB1622">
            <v>2.8007453662342727</v>
          </cell>
          <cell r="AE1622">
            <v>0</v>
          </cell>
          <cell r="AF1622">
            <v>0</v>
          </cell>
          <cell r="AG1622">
            <v>0</v>
          </cell>
          <cell r="AI1622">
            <v>2.8007453662342727</v>
          </cell>
          <cell r="AL1622">
            <v>0</v>
          </cell>
          <cell r="AM1622" t="str">
            <v>20%-80%</v>
          </cell>
          <cell r="AN1622">
            <v>0</v>
          </cell>
          <cell r="AO1622">
            <v>0</v>
          </cell>
        </row>
        <row r="1623">
          <cell r="D1623" t="str">
            <v>FAE-24-00141</v>
          </cell>
          <cell r="E1623" t="str">
            <v>141</v>
          </cell>
          <cell r="F1623">
            <v>45421</v>
          </cell>
          <cell r="G1623">
            <v>2024</v>
          </cell>
          <cell r="H1623" t="str">
            <v>CE2017</v>
          </cell>
          <cell r="I1623" t="str">
            <v>SAHEL INTERNATIONAL TRADE</v>
          </cell>
          <cell r="J1623" t="str">
            <v>TND</v>
          </cell>
          <cell r="K1623">
            <v>110064</v>
          </cell>
          <cell r="L1623">
            <v>1</v>
          </cell>
          <cell r="M1623">
            <v>110064</v>
          </cell>
          <cell r="N1623" t="str">
            <v>OUI</v>
          </cell>
          <cell r="O1623" t="str">
            <v>Burkina Faso</v>
          </cell>
          <cell r="P1623">
            <v>45427</v>
          </cell>
          <cell r="Q1623">
            <v>36000</v>
          </cell>
          <cell r="R1623">
            <v>20100</v>
          </cell>
          <cell r="S1623">
            <v>0</v>
          </cell>
          <cell r="T1623">
            <v>0</v>
          </cell>
          <cell r="U1623">
            <v>56100</v>
          </cell>
          <cell r="W1623">
            <v>73080</v>
          </cell>
          <cell r="X1623">
            <v>36984</v>
          </cell>
          <cell r="Y1623">
            <v>0</v>
          </cell>
          <cell r="Z1623">
            <v>0</v>
          </cell>
          <cell r="AA1623">
            <v>2.0299999999999998</v>
          </cell>
          <cell r="AB1623">
            <v>1.84</v>
          </cell>
          <cell r="AE1623">
            <v>0</v>
          </cell>
          <cell r="AF1623">
            <v>0</v>
          </cell>
          <cell r="AG1623">
            <v>0</v>
          </cell>
          <cell r="AH1623">
            <v>2.0299999999999998</v>
          </cell>
          <cell r="AI1623">
            <v>1.84</v>
          </cell>
          <cell r="AL1623" t="str">
            <v>50%-50%</v>
          </cell>
          <cell r="AM1623" t="str">
            <v>30%-70%</v>
          </cell>
          <cell r="AN1623">
            <v>0</v>
          </cell>
          <cell r="AO1623">
            <v>0</v>
          </cell>
        </row>
        <row r="1624">
          <cell r="D1624" t="str">
            <v>FAE-24-00142</v>
          </cell>
          <cell r="E1624" t="str">
            <v>142</v>
          </cell>
          <cell r="F1624">
            <v>45421</v>
          </cell>
          <cell r="G1624">
            <v>2024</v>
          </cell>
          <cell r="H1624" t="str">
            <v>CE2017</v>
          </cell>
          <cell r="I1624" t="str">
            <v>SAHEL INTERNATIONAL TRADE</v>
          </cell>
          <cell r="J1624" t="str">
            <v>TND</v>
          </cell>
          <cell r="K1624">
            <v>110064</v>
          </cell>
          <cell r="L1624">
            <v>1</v>
          </cell>
          <cell r="M1624">
            <v>110064</v>
          </cell>
          <cell r="N1624" t="str">
            <v>OUI</v>
          </cell>
          <cell r="O1624" t="str">
            <v>Burkina Faso</v>
          </cell>
          <cell r="P1624">
            <v>45427</v>
          </cell>
          <cell r="Q1624">
            <v>36000</v>
          </cell>
          <cell r="R1624">
            <v>20100</v>
          </cell>
          <cell r="S1624">
            <v>0</v>
          </cell>
          <cell r="T1624">
            <v>0</v>
          </cell>
          <cell r="U1624">
            <v>56100</v>
          </cell>
          <cell r="W1624">
            <v>73080</v>
          </cell>
          <cell r="X1624">
            <v>36984</v>
          </cell>
          <cell r="Y1624">
            <v>0</v>
          </cell>
          <cell r="Z1624">
            <v>0</v>
          </cell>
          <cell r="AA1624">
            <v>2.0299999999999998</v>
          </cell>
          <cell r="AB1624">
            <v>1.84</v>
          </cell>
          <cell r="AE1624">
            <v>0</v>
          </cell>
          <cell r="AF1624">
            <v>0</v>
          </cell>
          <cell r="AG1624">
            <v>0</v>
          </cell>
          <cell r="AH1624">
            <v>2.0299999999999998</v>
          </cell>
          <cell r="AI1624">
            <v>1.84</v>
          </cell>
          <cell r="AL1624" t="str">
            <v>50%-50%</v>
          </cell>
          <cell r="AM1624" t="str">
            <v>30%-70%</v>
          </cell>
          <cell r="AN1624">
            <v>0</v>
          </cell>
          <cell r="AO1624">
            <v>0</v>
          </cell>
        </row>
        <row r="1625">
          <cell r="D1625" t="str">
            <v>FAE-24-00143</v>
          </cell>
          <cell r="E1625" t="str">
            <v>143</v>
          </cell>
          <cell r="F1625">
            <v>45422</v>
          </cell>
          <cell r="G1625">
            <v>2024</v>
          </cell>
          <cell r="H1625" t="str">
            <v>CE2001</v>
          </cell>
          <cell r="I1625" t="str">
            <v>STE DE COMMERCE INTERNATIONAL</v>
          </cell>
          <cell r="J1625" t="str">
            <v>TND</v>
          </cell>
          <cell r="K1625">
            <v>478039.32</v>
          </cell>
          <cell r="L1625">
            <v>1</v>
          </cell>
          <cell r="M1625">
            <v>478039.32</v>
          </cell>
          <cell r="N1625" t="str">
            <v>OUI</v>
          </cell>
          <cell r="O1625" t="str">
            <v>Sierra Leone</v>
          </cell>
          <cell r="P1625">
            <v>45433</v>
          </cell>
          <cell r="Q1625">
            <v>195182</v>
          </cell>
          <cell r="R1625">
            <v>44100</v>
          </cell>
          <cell r="S1625">
            <v>0</v>
          </cell>
          <cell r="T1625">
            <v>0</v>
          </cell>
          <cell r="U1625">
            <v>239282</v>
          </cell>
          <cell r="W1625">
            <v>396013.32</v>
          </cell>
          <cell r="X1625">
            <v>82026</v>
          </cell>
          <cell r="Y1625">
            <v>0</v>
          </cell>
          <cell r="Z1625">
            <v>0</v>
          </cell>
          <cell r="AA1625">
            <v>2.028943857527846</v>
          </cell>
          <cell r="AB1625">
            <v>1.86</v>
          </cell>
          <cell r="AE1625">
            <v>0</v>
          </cell>
          <cell r="AF1625">
            <v>0</v>
          </cell>
          <cell r="AG1625">
            <v>0</v>
          </cell>
          <cell r="AH1625">
            <v>2.028943857527846</v>
          </cell>
          <cell r="AI1625">
            <v>1.86</v>
          </cell>
          <cell r="AL1625" t="str">
            <v>50%-50%</v>
          </cell>
          <cell r="AM1625" t="str">
            <v>30%-70%</v>
          </cell>
          <cell r="AN1625">
            <v>0</v>
          </cell>
          <cell r="AO1625">
            <v>0</v>
          </cell>
        </row>
        <row r="1626">
          <cell r="D1626" t="str">
            <v>FAE-24-00144</v>
          </cell>
          <cell r="E1626" t="str">
            <v>144</v>
          </cell>
          <cell r="F1626">
            <v>45422</v>
          </cell>
          <cell r="G1626">
            <v>2024</v>
          </cell>
          <cell r="H1626" t="str">
            <v>CE2001</v>
          </cell>
          <cell r="I1626" t="str">
            <v>STE DE COMMERCE INTERNATIONAL</v>
          </cell>
          <cell r="J1626" t="str">
            <v>TND</v>
          </cell>
          <cell r="K1626">
            <v>43205.440000000002</v>
          </cell>
          <cell r="L1626">
            <v>1</v>
          </cell>
          <cell r="M1626">
            <v>43205.440000000002</v>
          </cell>
          <cell r="N1626" t="str">
            <v>OUI</v>
          </cell>
          <cell r="O1626" t="str">
            <v>cap Vert</v>
          </cell>
          <cell r="P1626">
            <v>45429</v>
          </cell>
          <cell r="Q1626">
            <v>0</v>
          </cell>
          <cell r="R1626">
            <v>19032</v>
          </cell>
          <cell r="S1626">
            <v>0</v>
          </cell>
          <cell r="T1626">
            <v>1000</v>
          </cell>
          <cell r="U1626">
            <v>20032</v>
          </cell>
          <cell r="W1626">
            <v>0</v>
          </cell>
          <cell r="X1626">
            <v>32005.439999999999</v>
          </cell>
          <cell r="Y1626">
            <v>0</v>
          </cell>
          <cell r="Z1626">
            <v>11200</v>
          </cell>
          <cell r="AB1626">
            <v>1.6816645649432533</v>
          </cell>
          <cell r="AD1626">
            <v>11.2</v>
          </cell>
          <cell r="AE1626">
            <v>0</v>
          </cell>
          <cell r="AF1626">
            <v>0</v>
          </cell>
          <cell r="AG1626">
            <v>0</v>
          </cell>
          <cell r="AI1626">
            <v>1.6816645649432533</v>
          </cell>
          <cell r="AK1626">
            <v>11.2</v>
          </cell>
          <cell r="AL1626">
            <v>0</v>
          </cell>
          <cell r="AM1626" t="str">
            <v>20%-80%</v>
          </cell>
          <cell r="AN1626">
            <v>0</v>
          </cell>
          <cell r="AO1626">
            <v>1</v>
          </cell>
        </row>
        <row r="1627">
          <cell r="D1627" t="str">
            <v>FAE-24-00145</v>
          </cell>
          <cell r="E1627" t="str">
            <v>145</v>
          </cell>
          <cell r="F1627">
            <v>45422</v>
          </cell>
          <cell r="G1627">
            <v>2024</v>
          </cell>
          <cell r="H1627" t="str">
            <v>CE2001</v>
          </cell>
          <cell r="I1627" t="str">
            <v>STE DE COMMERCE INTERNATIONAL</v>
          </cell>
          <cell r="J1627" t="str">
            <v>TND</v>
          </cell>
          <cell r="K1627">
            <v>131439.20000000001</v>
          </cell>
          <cell r="L1627">
            <v>1</v>
          </cell>
          <cell r="M1627">
            <v>131439.20000000001</v>
          </cell>
          <cell r="N1627" t="str">
            <v>OUI</v>
          </cell>
          <cell r="O1627" t="str">
            <v>Cap Vert</v>
          </cell>
          <cell r="P1627">
            <v>45428</v>
          </cell>
          <cell r="Q1627">
            <v>0</v>
          </cell>
          <cell r="R1627">
            <v>58020</v>
          </cell>
          <cell r="S1627">
            <v>0</v>
          </cell>
          <cell r="T1627">
            <v>2000</v>
          </cell>
          <cell r="U1627">
            <v>60020</v>
          </cell>
          <cell r="W1627">
            <v>0</v>
          </cell>
          <cell r="X1627">
            <v>91279.2</v>
          </cell>
          <cell r="Y1627">
            <v>0</v>
          </cell>
          <cell r="Z1627">
            <v>40160</v>
          </cell>
          <cell r="AB1627">
            <v>1.5732368148914166</v>
          </cell>
          <cell r="AD1627">
            <v>20.079999999999998</v>
          </cell>
          <cell r="AE1627">
            <v>0</v>
          </cell>
          <cell r="AF1627">
            <v>0</v>
          </cell>
          <cell r="AG1627">
            <v>0</v>
          </cell>
          <cell r="AI1627">
            <v>1.5732368148914166</v>
          </cell>
          <cell r="AK1627">
            <v>20.079999999999998</v>
          </cell>
          <cell r="AL1627">
            <v>0</v>
          </cell>
          <cell r="AM1627" t="str">
            <v>20%-80%</v>
          </cell>
          <cell r="AN1627">
            <v>0</v>
          </cell>
          <cell r="AO1627">
            <v>1</v>
          </cell>
        </row>
        <row r="1628">
          <cell r="D1628" t="str">
            <v>FAE-24-00146</v>
          </cell>
          <cell r="E1628" t="str">
            <v>146</v>
          </cell>
          <cell r="F1628">
            <v>45426</v>
          </cell>
          <cell r="G1628">
            <v>2024</v>
          </cell>
          <cell r="H1628" t="str">
            <v>CE2017</v>
          </cell>
          <cell r="I1628" t="str">
            <v>SAHEL INTERNATIONAL TRADE</v>
          </cell>
          <cell r="J1628" t="str">
            <v>TND</v>
          </cell>
          <cell r="K1628">
            <v>39632.5</v>
          </cell>
          <cell r="L1628">
            <v>1</v>
          </cell>
          <cell r="M1628">
            <v>39632.5</v>
          </cell>
          <cell r="N1628" t="str">
            <v>OUI</v>
          </cell>
          <cell r="O1628" t="str">
            <v>Togo</v>
          </cell>
          <cell r="P1628">
            <v>45429</v>
          </cell>
          <cell r="Q1628">
            <v>20750</v>
          </cell>
          <cell r="R1628">
            <v>0</v>
          </cell>
          <cell r="S1628">
            <v>0</v>
          </cell>
          <cell r="T1628">
            <v>0</v>
          </cell>
          <cell r="U1628">
            <v>20750</v>
          </cell>
          <cell r="W1628">
            <v>39632.5</v>
          </cell>
          <cell r="X1628">
            <v>0</v>
          </cell>
          <cell r="Y1628">
            <v>0</v>
          </cell>
          <cell r="Z1628">
            <v>0</v>
          </cell>
          <cell r="AA1628">
            <v>1.91</v>
          </cell>
          <cell r="AE1628">
            <v>0</v>
          </cell>
          <cell r="AF1628">
            <v>0</v>
          </cell>
          <cell r="AG1628">
            <v>0</v>
          </cell>
          <cell r="AH1628">
            <v>1.91</v>
          </cell>
          <cell r="AL1628" t="str">
            <v>50%-50%</v>
          </cell>
          <cell r="AM1628">
            <v>0</v>
          </cell>
          <cell r="AN1628">
            <v>0</v>
          </cell>
          <cell r="AO1628">
            <v>0</v>
          </cell>
        </row>
        <row r="1629">
          <cell r="D1629" t="str">
            <v>FAE-24-00147</v>
          </cell>
          <cell r="E1629" t="str">
            <v>147</v>
          </cell>
          <cell r="F1629">
            <v>45426</v>
          </cell>
          <cell r="G1629">
            <v>2024</v>
          </cell>
          <cell r="H1629" t="str">
            <v>CE2261</v>
          </cell>
          <cell r="I1629" t="str">
            <v>MARCOM INTERN</v>
          </cell>
          <cell r="J1629" t="str">
            <v>TND</v>
          </cell>
          <cell r="K1629">
            <v>194880</v>
          </cell>
          <cell r="L1629">
            <v>1</v>
          </cell>
          <cell r="M1629">
            <v>194880</v>
          </cell>
          <cell r="N1629" t="str">
            <v>OUI</v>
          </cell>
          <cell r="O1629" t="str">
            <v>Senegal</v>
          </cell>
          <cell r="P1629">
            <v>45434</v>
          </cell>
          <cell r="Q1629">
            <v>96000</v>
          </cell>
          <cell r="R1629">
            <v>0</v>
          </cell>
          <cell r="S1629">
            <v>0</v>
          </cell>
          <cell r="T1629">
            <v>0</v>
          </cell>
          <cell r="U1629">
            <v>96000</v>
          </cell>
          <cell r="W1629" t="e">
            <v>#N/A</v>
          </cell>
          <cell r="X1629" t="e">
            <v>#N/A</v>
          </cell>
          <cell r="Y1629" t="e">
            <v>#N/A</v>
          </cell>
          <cell r="Z1629" t="e">
            <v>#N/A</v>
          </cell>
          <cell r="AA1629" t="e">
            <v>#N/A</v>
          </cell>
          <cell r="AB1629" t="e">
            <v>#N/A</v>
          </cell>
          <cell r="AC1629" t="e">
            <v>#N/A</v>
          </cell>
          <cell r="AD1629" t="e">
            <v>#N/A</v>
          </cell>
          <cell r="AE1629">
            <v>0</v>
          </cell>
          <cell r="AF1629">
            <v>0</v>
          </cell>
          <cell r="AG1629">
            <v>0</v>
          </cell>
          <cell r="AH1629" t="e">
            <v>#N/A</v>
          </cell>
          <cell r="AI1629" t="e">
            <v>#N/A</v>
          </cell>
          <cell r="AJ1629" t="e">
            <v>#N/A</v>
          </cell>
          <cell r="AK1629" t="e">
            <v>#N/A</v>
          </cell>
          <cell r="AL1629" t="str">
            <v>50%-50%</v>
          </cell>
          <cell r="AM1629">
            <v>0</v>
          </cell>
          <cell r="AN1629">
            <v>0</v>
          </cell>
          <cell r="AO1629">
            <v>0</v>
          </cell>
        </row>
        <row r="1630">
          <cell r="D1630" t="str">
            <v>FAE-24-00148</v>
          </cell>
          <cell r="E1630" t="str">
            <v>148</v>
          </cell>
          <cell r="F1630">
            <v>45426</v>
          </cell>
          <cell r="G1630">
            <v>2024</v>
          </cell>
          <cell r="H1630" t="str">
            <v>CE2275</v>
          </cell>
          <cell r="I1630" t="str">
            <v>SODIC</v>
          </cell>
          <cell r="J1630" t="str">
            <v>EUR</v>
          </cell>
          <cell r="K1630">
            <v>4752.3139154999999</v>
          </cell>
          <cell r="L1630">
            <v>3.37635</v>
          </cell>
          <cell r="M1630">
            <v>1407.53</v>
          </cell>
          <cell r="N1630" t="str">
            <v>OUI</v>
          </cell>
          <cell r="O1630" t="str">
            <v>France</v>
          </cell>
          <cell r="P1630">
            <v>45443</v>
          </cell>
          <cell r="Q1630">
            <v>0</v>
          </cell>
          <cell r="R1630">
            <v>5736</v>
          </cell>
          <cell r="S1630">
            <v>2400</v>
          </cell>
          <cell r="T1630">
            <v>0</v>
          </cell>
          <cell r="U1630">
            <v>8136</v>
          </cell>
          <cell r="W1630">
            <v>0</v>
          </cell>
          <cell r="X1630">
            <v>3350.4466427999996</v>
          </cell>
          <cell r="Y1630">
            <v>1401.86052</v>
          </cell>
          <cell r="Z1630">
            <v>0</v>
          </cell>
          <cell r="AB1630">
            <v>0.58410854999999995</v>
          </cell>
          <cell r="AC1630">
            <v>0.58410854999999995</v>
          </cell>
          <cell r="AE1630">
            <v>0</v>
          </cell>
          <cell r="AF1630">
            <v>0</v>
          </cell>
          <cell r="AG1630">
            <v>0</v>
          </cell>
          <cell r="AI1630">
            <v>0.58410854999999995</v>
          </cell>
          <cell r="AJ1630">
            <v>0.58410854999999995</v>
          </cell>
          <cell r="AL1630">
            <v>0</v>
          </cell>
          <cell r="AM1630">
            <v>1</v>
          </cell>
          <cell r="AN1630">
            <v>1</v>
          </cell>
          <cell r="AO1630">
            <v>0</v>
          </cell>
        </row>
        <row r="1631">
          <cell r="D1631" t="str">
            <v>FAE-24-00149</v>
          </cell>
          <cell r="E1631" t="str">
            <v>149</v>
          </cell>
          <cell r="F1631">
            <v>45426</v>
          </cell>
          <cell r="G1631">
            <v>2024</v>
          </cell>
          <cell r="H1631" t="str">
            <v>CE2275</v>
          </cell>
          <cell r="I1631" t="str">
            <v>SODIC</v>
          </cell>
          <cell r="J1631" t="str">
            <v>EUR</v>
          </cell>
          <cell r="K1631">
            <v>27222.250735499998</v>
          </cell>
          <cell r="L1631">
            <v>3.3805499999999999</v>
          </cell>
          <cell r="M1631">
            <v>8052.61</v>
          </cell>
          <cell r="N1631" t="str">
            <v>OUI</v>
          </cell>
          <cell r="O1631" t="str">
            <v>France</v>
          </cell>
          <cell r="P1631">
            <v>45443</v>
          </cell>
          <cell r="Q1631">
            <v>0</v>
          </cell>
          <cell r="R1631">
            <v>8504</v>
          </cell>
          <cell r="S1631">
            <v>0</v>
          </cell>
          <cell r="T1631">
            <v>0</v>
          </cell>
          <cell r="U1631">
            <v>8504</v>
          </cell>
          <cell r="W1631">
            <v>0</v>
          </cell>
          <cell r="X1631">
            <v>32312.378676</v>
          </cell>
          <cell r="Y1631">
            <v>0</v>
          </cell>
          <cell r="Z1631">
            <v>0</v>
          </cell>
          <cell r="AB1631">
            <v>3.7996682356538098</v>
          </cell>
          <cell r="AE1631">
            <v>1857.3449999999998</v>
          </cell>
          <cell r="AF1631">
            <v>25390.6</v>
          </cell>
          <cell r="AG1631">
            <v>2.9857243650047036</v>
          </cell>
          <cell r="AI1631">
            <v>0.81394387064910623</v>
          </cell>
          <cell r="AL1631">
            <v>0</v>
          </cell>
          <cell r="AM1631">
            <v>1</v>
          </cell>
          <cell r="AN1631">
            <v>0</v>
          </cell>
          <cell r="AO1631">
            <v>0</v>
          </cell>
        </row>
        <row r="1632">
          <cell r="D1632" t="str">
            <v>FAE-24-00150</v>
          </cell>
          <cell r="E1632" t="str">
            <v>150</v>
          </cell>
          <cell r="F1632">
            <v>45427</v>
          </cell>
          <cell r="G1632">
            <v>2024</v>
          </cell>
          <cell r="H1632" t="str">
            <v>CE2203</v>
          </cell>
          <cell r="I1632" t="str">
            <v>STE B.T.C TRADING</v>
          </cell>
          <cell r="J1632" t="str">
            <v>TND</v>
          </cell>
          <cell r="K1632">
            <v>297659.52000000002</v>
          </cell>
          <cell r="L1632">
            <v>1</v>
          </cell>
          <cell r="M1632">
            <v>297659.52000000002</v>
          </cell>
          <cell r="N1632" t="str">
            <v>OUI</v>
          </cell>
          <cell r="O1632" t="str">
            <v>Libye</v>
          </cell>
          <cell r="P1632">
            <v>45454</v>
          </cell>
          <cell r="Q1632">
            <v>160032</v>
          </cell>
          <cell r="R1632">
            <v>0</v>
          </cell>
          <cell r="S1632">
            <v>0</v>
          </cell>
          <cell r="T1632">
            <v>0</v>
          </cell>
          <cell r="U1632">
            <v>160032</v>
          </cell>
          <cell r="W1632">
            <v>297659.52000000002</v>
          </cell>
          <cell r="X1632">
            <v>0</v>
          </cell>
          <cell r="Y1632">
            <v>0</v>
          </cell>
          <cell r="Z1632">
            <v>0</v>
          </cell>
          <cell r="AA1632">
            <v>1.86</v>
          </cell>
          <cell r="AE1632">
            <v>0</v>
          </cell>
          <cell r="AF1632">
            <v>0</v>
          </cell>
          <cell r="AG1632">
            <v>0</v>
          </cell>
          <cell r="AH1632">
            <v>1.86</v>
          </cell>
          <cell r="AI1632">
            <v>0</v>
          </cell>
          <cell r="AJ1632">
            <v>0</v>
          </cell>
          <cell r="AK1632">
            <v>0</v>
          </cell>
          <cell r="AL1632" t="str">
            <v>50%-50%</v>
          </cell>
          <cell r="AM1632">
            <v>0</v>
          </cell>
          <cell r="AN1632">
            <v>0</v>
          </cell>
          <cell r="AO1632">
            <v>0</v>
          </cell>
        </row>
        <row r="1633">
          <cell r="D1633" t="str">
            <v>FAE-24-00151</v>
          </cell>
          <cell r="E1633" t="str">
            <v>151</v>
          </cell>
          <cell r="F1633">
            <v>45432</v>
          </cell>
          <cell r="G1633">
            <v>2024</v>
          </cell>
          <cell r="H1633" t="str">
            <v>CE2261</v>
          </cell>
          <cell r="I1633" t="str">
            <v>MARCOM INTERN</v>
          </cell>
          <cell r="J1633" t="str">
            <v>TND</v>
          </cell>
          <cell r="K1633">
            <v>493700</v>
          </cell>
          <cell r="L1633">
            <v>1</v>
          </cell>
          <cell r="M1633">
            <v>493700</v>
          </cell>
          <cell r="N1633" t="str">
            <v>OUI</v>
          </cell>
          <cell r="O1633" t="str">
            <v>Senegal</v>
          </cell>
          <cell r="P1633">
            <v>45441</v>
          </cell>
          <cell r="Q1633">
            <v>70000</v>
          </cell>
          <cell r="R1633">
            <v>30000</v>
          </cell>
          <cell r="S1633">
            <v>180000</v>
          </cell>
          <cell r="T1633">
            <v>0</v>
          </cell>
          <cell r="U1633">
            <v>280000</v>
          </cell>
          <cell r="W1633">
            <v>142100</v>
          </cell>
          <cell r="X1633">
            <v>51000</v>
          </cell>
          <cell r="Y1633">
            <v>300600</v>
          </cell>
          <cell r="Z1633">
            <v>0</v>
          </cell>
          <cell r="AA1633">
            <v>2.0299999999999998</v>
          </cell>
          <cell r="AB1633">
            <v>1.7</v>
          </cell>
          <cell r="AC1633">
            <v>1.67</v>
          </cell>
          <cell r="AE1633">
            <v>0</v>
          </cell>
          <cell r="AF1633">
            <v>0</v>
          </cell>
          <cell r="AG1633">
            <v>0</v>
          </cell>
          <cell r="AH1633">
            <v>2.0299999999999998</v>
          </cell>
          <cell r="AI1633">
            <v>1.7</v>
          </cell>
          <cell r="AJ1633">
            <v>1.67</v>
          </cell>
          <cell r="AL1633" t="str">
            <v>50%-50%</v>
          </cell>
          <cell r="AM1633" t="str">
            <v>20%-80%</v>
          </cell>
          <cell r="AN1633" t="str">
            <v>10%-90%</v>
          </cell>
          <cell r="AO1633">
            <v>0</v>
          </cell>
        </row>
        <row r="1634">
          <cell r="D1634" t="str">
            <v>FAE-24-00152</v>
          </cell>
          <cell r="E1634" t="str">
            <v>152</v>
          </cell>
          <cell r="F1634">
            <v>45432</v>
          </cell>
          <cell r="G1634">
            <v>2024</v>
          </cell>
          <cell r="H1634" t="str">
            <v>CE2261</v>
          </cell>
          <cell r="I1634" t="str">
            <v>MARCOM INTERN</v>
          </cell>
          <cell r="J1634" t="str">
            <v>TND</v>
          </cell>
          <cell r="K1634">
            <v>118656</v>
          </cell>
          <cell r="L1634">
            <v>1</v>
          </cell>
          <cell r="M1634">
            <v>118656</v>
          </cell>
          <cell r="N1634" t="str">
            <v>OUI</v>
          </cell>
          <cell r="O1634" t="str">
            <v>Burkina Faso</v>
          </cell>
          <cell r="P1634">
            <v>45435</v>
          </cell>
          <cell r="Q1634">
            <v>57600</v>
          </cell>
          <cell r="R1634">
            <v>0</v>
          </cell>
          <cell r="S1634">
            <v>0</v>
          </cell>
          <cell r="T1634">
            <v>0</v>
          </cell>
          <cell r="U1634">
            <v>57600</v>
          </cell>
          <cell r="W1634">
            <v>118656</v>
          </cell>
          <cell r="X1634">
            <v>0</v>
          </cell>
          <cell r="Y1634">
            <v>0</v>
          </cell>
          <cell r="Z1634">
            <v>0</v>
          </cell>
          <cell r="AA1634">
            <v>2.06</v>
          </cell>
          <cell r="AE1634">
            <v>0</v>
          </cell>
          <cell r="AF1634">
            <v>0</v>
          </cell>
          <cell r="AG1634">
            <v>0</v>
          </cell>
          <cell r="AH1634">
            <v>2.06</v>
          </cell>
          <cell r="AL1634" t="str">
            <v>50%-50%</v>
          </cell>
          <cell r="AM1634">
            <v>0</v>
          </cell>
          <cell r="AN1634">
            <v>0</v>
          </cell>
          <cell r="AO1634">
            <v>0</v>
          </cell>
        </row>
        <row r="1635">
          <cell r="D1635" t="str">
            <v>FAE-24-00153</v>
          </cell>
          <cell r="E1635" t="str">
            <v>153</v>
          </cell>
          <cell r="F1635">
            <v>45432</v>
          </cell>
          <cell r="G1635">
            <v>2024</v>
          </cell>
          <cell r="H1635" t="str">
            <v>CE2149</v>
          </cell>
          <cell r="I1635" t="str">
            <v>DAVIS TRADING CO LTD</v>
          </cell>
          <cell r="J1635" t="str">
            <v>USD</v>
          </cell>
          <cell r="K1635">
            <v>80052.730889999992</v>
          </cell>
          <cell r="L1635">
            <v>3.1229</v>
          </cell>
          <cell r="M1635">
            <v>25634.1</v>
          </cell>
          <cell r="N1635" t="str">
            <v>OUI</v>
          </cell>
          <cell r="O1635" t="str">
            <v>New Zealand</v>
          </cell>
          <cell r="P1635">
            <v>45440</v>
          </cell>
          <cell r="Q1635">
            <v>9900</v>
          </cell>
          <cell r="R1635">
            <v>10200</v>
          </cell>
          <cell r="S1635">
            <v>0</v>
          </cell>
          <cell r="T1635">
            <v>0</v>
          </cell>
          <cell r="U1635">
            <v>20100</v>
          </cell>
          <cell r="W1635">
            <v>33607.40064</v>
          </cell>
          <cell r="X1635">
            <v>46445.330250000014</v>
          </cell>
          <cell r="Y1635">
            <v>0</v>
          </cell>
          <cell r="Z1635">
            <v>0</v>
          </cell>
          <cell r="AA1635">
            <v>3.3946869333333334</v>
          </cell>
          <cell r="AB1635">
            <v>4.5534637500000015</v>
          </cell>
          <cell r="AE1635">
            <v>0</v>
          </cell>
          <cell r="AF1635">
            <v>2276.9699999999998</v>
          </cell>
          <cell r="AG1635">
            <v>0.1132820895522388</v>
          </cell>
          <cell r="AH1635">
            <v>3.2814048437810945</v>
          </cell>
          <cell r="AI1635">
            <v>4.4401816604477631</v>
          </cell>
          <cell r="AL1635">
            <v>1</v>
          </cell>
          <cell r="AM1635">
            <v>1</v>
          </cell>
          <cell r="AN1635">
            <v>0</v>
          </cell>
          <cell r="AO1635">
            <v>0</v>
          </cell>
        </row>
        <row r="1636">
          <cell r="D1636" t="str">
            <v>FAE-24-00154</v>
          </cell>
          <cell r="E1636" t="str">
            <v>154</v>
          </cell>
          <cell r="F1636">
            <v>45432</v>
          </cell>
          <cell r="G1636">
            <v>2024</v>
          </cell>
          <cell r="H1636" t="str">
            <v>CE2154</v>
          </cell>
          <cell r="I1636" t="str">
            <v>SODIFRAM SAS</v>
          </cell>
          <cell r="J1636" t="str">
            <v>EUR</v>
          </cell>
          <cell r="K1636">
            <v>78722.930660999991</v>
          </cell>
          <cell r="L1636">
            <v>3.38565</v>
          </cell>
          <cell r="M1636">
            <v>23251.94</v>
          </cell>
          <cell r="N1636" t="str">
            <v>OUI</v>
          </cell>
          <cell r="O1636" t="str">
            <v>Mayotte</v>
          </cell>
          <cell r="P1636">
            <v>45442</v>
          </cell>
          <cell r="Q1636">
            <v>0</v>
          </cell>
          <cell r="R1636">
            <v>17496</v>
          </cell>
          <cell r="S1636">
            <v>7500</v>
          </cell>
          <cell r="T1636">
            <v>0</v>
          </cell>
          <cell r="U1636">
            <v>24996</v>
          </cell>
          <cell r="W1636">
            <v>0</v>
          </cell>
          <cell r="X1636">
            <v>55386.647252874689</v>
          </cell>
          <cell r="Y1636">
            <v>23336.283408125302</v>
          </cell>
          <cell r="Z1636">
            <v>0</v>
          </cell>
          <cell r="AB1636">
            <v>3.1656748544167059</v>
          </cell>
          <cell r="AC1636">
            <v>3.111504454416707</v>
          </cell>
          <cell r="AE1636">
            <v>3727.1</v>
          </cell>
          <cell r="AF1636">
            <v>16659.919999999998</v>
          </cell>
          <cell r="AG1636">
            <v>0.66650344055048805</v>
          </cell>
          <cell r="AI1636">
            <v>2.4991714138662178</v>
          </cell>
          <cell r="AJ1636">
            <v>2.4450010138662188</v>
          </cell>
          <cell r="AL1636">
            <v>0</v>
          </cell>
          <cell r="AM1636">
            <v>1</v>
          </cell>
          <cell r="AN1636">
            <v>1</v>
          </cell>
          <cell r="AO1636">
            <v>0</v>
          </cell>
        </row>
        <row r="1637">
          <cell r="D1637" t="str">
            <v>FAE-24-00155</v>
          </cell>
          <cell r="E1637" t="str">
            <v>155</v>
          </cell>
          <cell r="F1637">
            <v>45433</v>
          </cell>
          <cell r="G1637">
            <v>2024</v>
          </cell>
          <cell r="H1637" t="str">
            <v>CE2017</v>
          </cell>
          <cell r="I1637" t="str">
            <v>SAHEL INTERNATIONAL TRADE</v>
          </cell>
          <cell r="J1637" t="str">
            <v>TND</v>
          </cell>
          <cell r="K1637">
            <v>87696</v>
          </cell>
          <cell r="L1637">
            <v>1</v>
          </cell>
          <cell r="M1637">
            <v>87696</v>
          </cell>
          <cell r="N1637" t="str">
            <v>OUI</v>
          </cell>
          <cell r="O1637" t="str">
            <v>Tchad</v>
          </cell>
          <cell r="P1637">
            <v>45442</v>
          </cell>
          <cell r="Q1637">
            <v>43200</v>
          </cell>
          <cell r="R1637">
            <v>0</v>
          </cell>
          <cell r="S1637">
            <v>0</v>
          </cell>
          <cell r="T1637">
            <v>0</v>
          </cell>
          <cell r="U1637">
            <v>43200</v>
          </cell>
          <cell r="W1637">
            <v>87696</v>
          </cell>
          <cell r="X1637">
            <v>0</v>
          </cell>
          <cell r="Y1637">
            <v>0</v>
          </cell>
          <cell r="Z1637">
            <v>0</v>
          </cell>
          <cell r="AA1637">
            <v>2.0299999999999998</v>
          </cell>
          <cell r="AE1637">
            <v>0</v>
          </cell>
          <cell r="AF1637">
            <v>0</v>
          </cell>
          <cell r="AG1637">
            <v>0</v>
          </cell>
          <cell r="AH1637">
            <v>2.0299999999999998</v>
          </cell>
          <cell r="AL1637" t="str">
            <v>50%-50%</v>
          </cell>
          <cell r="AM1637">
            <v>0</v>
          </cell>
          <cell r="AN1637">
            <v>0</v>
          </cell>
          <cell r="AO1637">
            <v>0</v>
          </cell>
        </row>
        <row r="1638">
          <cell r="D1638" t="str">
            <v>FAE-24-00156</v>
          </cell>
          <cell r="E1638" t="str">
            <v>156</v>
          </cell>
          <cell r="F1638">
            <v>45433</v>
          </cell>
          <cell r="G1638">
            <v>2024</v>
          </cell>
          <cell r="H1638" t="str">
            <v>CE2017</v>
          </cell>
          <cell r="I1638" t="str">
            <v>SAHEL INTERNATIONAL TRADE</v>
          </cell>
          <cell r="J1638" t="str">
            <v>TND</v>
          </cell>
          <cell r="K1638">
            <v>39632.5</v>
          </cell>
          <cell r="L1638">
            <v>1</v>
          </cell>
          <cell r="M1638">
            <v>39632.5</v>
          </cell>
          <cell r="N1638" t="str">
            <v>OUI</v>
          </cell>
          <cell r="O1638" t="str">
            <v>Togo</v>
          </cell>
          <cell r="P1638">
            <v>45439</v>
          </cell>
          <cell r="Q1638">
            <v>20750</v>
          </cell>
          <cell r="R1638">
            <v>0</v>
          </cell>
          <cell r="S1638">
            <v>0</v>
          </cell>
          <cell r="T1638">
            <v>0</v>
          </cell>
          <cell r="U1638">
            <v>20750</v>
          </cell>
          <cell r="W1638">
            <v>39632.5</v>
          </cell>
          <cell r="X1638">
            <v>0</v>
          </cell>
          <cell r="Y1638">
            <v>0</v>
          </cell>
          <cell r="Z1638">
            <v>0</v>
          </cell>
          <cell r="AA1638">
            <v>1.91</v>
          </cell>
          <cell r="AE1638">
            <v>0</v>
          </cell>
          <cell r="AF1638">
            <v>0</v>
          </cell>
          <cell r="AG1638">
            <v>0</v>
          </cell>
          <cell r="AH1638">
            <v>1.91</v>
          </cell>
          <cell r="AL1638" t="str">
            <v>50%-50%</v>
          </cell>
          <cell r="AM1638">
            <v>0</v>
          </cell>
          <cell r="AN1638">
            <v>0</v>
          </cell>
          <cell r="AO1638">
            <v>0</v>
          </cell>
        </row>
        <row r="1639">
          <cell r="D1639" t="str">
            <v>FAE-24-00157</v>
          </cell>
          <cell r="E1639" t="str">
            <v>157</v>
          </cell>
          <cell r="F1639">
            <v>45439</v>
          </cell>
          <cell r="G1639">
            <v>2024</v>
          </cell>
          <cell r="H1639" t="str">
            <v>CE2133</v>
          </cell>
          <cell r="I1639" t="str">
            <v>E.A.S.B. NAFA</v>
          </cell>
          <cell r="J1639" t="str">
            <v>USD</v>
          </cell>
          <cell r="K1639">
            <v>87539.961599999995</v>
          </cell>
          <cell r="L1639">
            <v>3.1122000000000001</v>
          </cell>
          <cell r="M1639">
            <v>28128</v>
          </cell>
          <cell r="N1639" t="str">
            <v>OUI</v>
          </cell>
          <cell r="O1639" t="str">
            <v>Gambie</v>
          </cell>
          <cell r="P1639">
            <v>45442</v>
          </cell>
          <cell r="Q1639">
            <v>38400</v>
          </cell>
          <cell r="R1639">
            <v>0</v>
          </cell>
          <cell r="S1639">
            <v>0</v>
          </cell>
          <cell r="T1639">
            <v>0</v>
          </cell>
          <cell r="U1639">
            <v>38400</v>
          </cell>
          <cell r="W1639">
            <v>87539.961599999995</v>
          </cell>
          <cell r="X1639">
            <v>0</v>
          </cell>
          <cell r="Y1639">
            <v>0</v>
          </cell>
          <cell r="Z1639">
            <v>0</v>
          </cell>
          <cell r="AA1639">
            <v>2.2796864999999999</v>
          </cell>
          <cell r="AE1639">
            <v>1617.0374999999999</v>
          </cell>
          <cell r="AF1639">
            <v>9235.25</v>
          </cell>
          <cell r="AG1639">
            <v>0.24050130208333334</v>
          </cell>
          <cell r="AH1639">
            <v>2.0391851979166664</v>
          </cell>
          <cell r="AL1639" t="str">
            <v>50%-50%</v>
          </cell>
          <cell r="AM1639">
            <v>0</v>
          </cell>
          <cell r="AN1639">
            <v>0</v>
          </cell>
          <cell r="AO1639">
            <v>0</v>
          </cell>
        </row>
        <row r="1640">
          <cell r="D1640" t="str">
            <v>FAE-24-00158</v>
          </cell>
          <cell r="E1640" t="str">
            <v>158</v>
          </cell>
          <cell r="F1640">
            <v>45440</v>
          </cell>
          <cell r="G1640">
            <v>2024</v>
          </cell>
          <cell r="H1640" t="str">
            <v>CE2240</v>
          </cell>
          <cell r="I1640" t="str">
            <v>RNK DISTRIBUTION</v>
          </cell>
          <cell r="J1640" t="str">
            <v>USD</v>
          </cell>
          <cell r="K1640">
            <v>94633.987800000003</v>
          </cell>
          <cell r="L1640">
            <v>3.1103000000000001</v>
          </cell>
          <cell r="M1640">
            <v>30426</v>
          </cell>
          <cell r="N1640" t="str">
            <v>OUI</v>
          </cell>
          <cell r="O1640" t="str">
            <v>Madagascar</v>
          </cell>
          <cell r="P1640">
            <v>45450</v>
          </cell>
          <cell r="Q1640">
            <v>4800</v>
          </cell>
          <cell r="R1640">
            <v>34200</v>
          </cell>
          <cell r="S1640">
            <v>0</v>
          </cell>
          <cell r="T1640">
            <v>0</v>
          </cell>
          <cell r="U1640">
            <v>39000</v>
          </cell>
          <cell r="W1640">
            <v>12489.050769230767</v>
          </cell>
          <cell r="X1640">
            <v>77740.752230769227</v>
          </cell>
          <cell r="Y1640">
            <v>0</v>
          </cell>
          <cell r="Z1640">
            <v>4404.1847999999991</v>
          </cell>
          <cell r="AA1640">
            <v>2.6018855769230766</v>
          </cell>
          <cell r="AB1640">
            <v>2.2731214102564103</v>
          </cell>
          <cell r="AE1640">
            <v>4921.25</v>
          </cell>
          <cell r="AF1640">
            <v>22932.125</v>
          </cell>
          <cell r="AG1640">
            <v>0.58800320512820514</v>
          </cell>
          <cell r="AH1640">
            <v>2.0138823717948715</v>
          </cell>
          <cell r="AI1640">
            <v>1.6851182051282052</v>
          </cell>
          <cell r="AL1640" t="str">
            <v>50%-50%</v>
          </cell>
          <cell r="AM1640" t="str">
            <v>20%-80%</v>
          </cell>
          <cell r="AN1640">
            <v>0</v>
          </cell>
          <cell r="AO1640">
            <v>0</v>
          </cell>
        </row>
        <row r="1641">
          <cell r="D1641" t="str">
            <v>FAE-24-00159</v>
          </cell>
          <cell r="E1641" t="str">
            <v>159</v>
          </cell>
          <cell r="F1641">
            <v>45440</v>
          </cell>
          <cell r="G1641">
            <v>2024</v>
          </cell>
          <cell r="H1641" t="str">
            <v>CE2178</v>
          </cell>
          <cell r="I1641" t="str">
            <v>ARCADIA</v>
          </cell>
          <cell r="J1641" t="str">
            <v>TND</v>
          </cell>
          <cell r="K1641">
            <v>37420.160000000003</v>
          </cell>
          <cell r="L1641">
            <v>1</v>
          </cell>
          <cell r="M1641">
            <v>37420.160000000003</v>
          </cell>
          <cell r="N1641" t="str">
            <v>OUI</v>
          </cell>
          <cell r="O1641" t="str">
            <v>Oman</v>
          </cell>
          <cell r="P1641">
            <v>45469</v>
          </cell>
          <cell r="Q1641">
            <v>5760</v>
          </cell>
          <cell r="R1641">
            <v>4421</v>
          </cell>
          <cell r="S1641">
            <v>2880</v>
          </cell>
          <cell r="T1641">
            <v>560</v>
          </cell>
          <cell r="U1641">
            <v>13621</v>
          </cell>
          <cell r="W1641">
            <v>14976</v>
          </cell>
          <cell r="X1641">
            <v>11936.16</v>
          </cell>
          <cell r="Y1641">
            <v>7344</v>
          </cell>
          <cell r="Z1641">
            <v>3164</v>
          </cell>
          <cell r="AA1641">
            <v>2.6</v>
          </cell>
          <cell r="AB1641">
            <v>2.6998778556887584</v>
          </cell>
          <cell r="AC1641">
            <v>2.5499999999999998</v>
          </cell>
          <cell r="AD1641">
            <v>5.65</v>
          </cell>
          <cell r="AE1641">
            <v>0</v>
          </cell>
          <cell r="AF1641">
            <v>0</v>
          </cell>
          <cell r="AG1641">
            <v>0</v>
          </cell>
          <cell r="AH1641">
            <v>2.6</v>
          </cell>
          <cell r="AI1641">
            <v>2.6998778556887584</v>
          </cell>
          <cell r="AJ1641">
            <v>2.5499999999999998</v>
          </cell>
          <cell r="AK1641">
            <v>5.65</v>
          </cell>
          <cell r="AL1641">
            <v>1</v>
          </cell>
          <cell r="AM1641">
            <v>1</v>
          </cell>
          <cell r="AN1641">
            <v>1</v>
          </cell>
          <cell r="AO1641">
            <v>1</v>
          </cell>
        </row>
        <row r="1642">
          <cell r="D1642" t="str">
            <v>FAE-24-00160</v>
          </cell>
          <cell r="E1642" t="str">
            <v>160</v>
          </cell>
          <cell r="F1642">
            <v>45440</v>
          </cell>
          <cell r="G1642">
            <v>2024</v>
          </cell>
          <cell r="H1642" t="str">
            <v>CE2228</v>
          </cell>
          <cell r="I1642" t="str">
            <v>GOLDEN PEARL</v>
          </cell>
          <cell r="J1642" t="str">
            <v>TND</v>
          </cell>
          <cell r="K1642">
            <v>214072</v>
          </cell>
          <cell r="L1642">
            <v>1</v>
          </cell>
          <cell r="M1642">
            <v>214072</v>
          </cell>
          <cell r="N1642" t="str">
            <v>OUI</v>
          </cell>
          <cell r="O1642" t="str">
            <v>Qatar</v>
          </cell>
          <cell r="P1642">
            <v>45446</v>
          </cell>
          <cell r="Q1642">
            <v>0</v>
          </cell>
          <cell r="R1642">
            <v>70800</v>
          </cell>
          <cell r="S1642">
            <v>3840</v>
          </cell>
          <cell r="T1642">
            <v>3200</v>
          </cell>
          <cell r="U1642">
            <v>77840</v>
          </cell>
          <cell r="W1642">
            <v>0</v>
          </cell>
          <cell r="X1642">
            <v>188280</v>
          </cell>
          <cell r="Y1642">
            <v>9792</v>
          </cell>
          <cell r="Z1642">
            <v>16000</v>
          </cell>
          <cell r="AB1642">
            <v>2.659322033898305</v>
          </cell>
          <cell r="AC1642">
            <v>2.5499999999999998</v>
          </cell>
          <cell r="AD1642">
            <v>5</v>
          </cell>
          <cell r="AE1642">
            <v>0</v>
          </cell>
          <cell r="AF1642">
            <v>0</v>
          </cell>
          <cell r="AG1642">
            <v>0</v>
          </cell>
          <cell r="AH1642">
            <v>0</v>
          </cell>
          <cell r="AI1642">
            <v>2.659322033898305</v>
          </cell>
          <cell r="AJ1642">
            <v>2.5499999999999998</v>
          </cell>
          <cell r="AK1642">
            <v>5</v>
          </cell>
          <cell r="AL1642">
            <v>0</v>
          </cell>
          <cell r="AM1642">
            <v>1</v>
          </cell>
          <cell r="AN1642">
            <v>1</v>
          </cell>
          <cell r="AO1642">
            <v>1</v>
          </cell>
        </row>
        <row r="1643">
          <cell r="D1643" t="str">
            <v>FAE-24-00161</v>
          </cell>
          <cell r="E1643" t="str">
            <v>161</v>
          </cell>
          <cell r="F1643">
            <v>45446</v>
          </cell>
          <cell r="G1643">
            <v>2024</v>
          </cell>
          <cell r="H1643" t="str">
            <v>CE2133</v>
          </cell>
          <cell r="I1643" t="str">
            <v>E.A.S.B. NAFA</v>
          </cell>
          <cell r="J1643" t="str">
            <v>USD</v>
          </cell>
          <cell r="K1643">
            <v>62954.124749999995</v>
          </cell>
          <cell r="L1643">
            <v>3.1337999999999999</v>
          </cell>
          <cell r="M1643">
            <v>20088.75</v>
          </cell>
          <cell r="N1643" t="str">
            <v>OUI</v>
          </cell>
          <cell r="O1643" t="str">
            <v>Guinée Bissau</v>
          </cell>
          <cell r="P1643">
            <v>45456</v>
          </cell>
          <cell r="Q1643">
            <v>16500</v>
          </cell>
          <cell r="R1643">
            <v>11250</v>
          </cell>
          <cell r="S1643">
            <v>0</v>
          </cell>
          <cell r="T1643">
            <v>0</v>
          </cell>
          <cell r="U1643">
            <v>27750</v>
          </cell>
          <cell r="W1643">
            <v>38138.235121621627</v>
          </cell>
          <cell r="X1643">
            <v>24770.392753378379</v>
          </cell>
          <cell r="Y1643">
            <v>0</v>
          </cell>
          <cell r="Z1643">
            <v>0</v>
          </cell>
          <cell r="AA1643">
            <v>2.3114081891891893</v>
          </cell>
          <cell r="AB1643">
            <v>2.2018126891891892</v>
          </cell>
          <cell r="AE1643">
            <v>1742.51</v>
          </cell>
          <cell r="AF1643">
            <v>8714.34</v>
          </cell>
          <cell r="AG1643">
            <v>0.31403027027027025</v>
          </cell>
          <cell r="AH1643">
            <v>1.9973779189189191</v>
          </cell>
          <cell r="AI1643">
            <v>1.887782418918919</v>
          </cell>
          <cell r="AL1643" t="str">
            <v>50%-50%</v>
          </cell>
          <cell r="AM1643" t="str">
            <v>30%-70%</v>
          </cell>
          <cell r="AN1643">
            <v>0</v>
          </cell>
          <cell r="AO1643">
            <v>0</v>
          </cell>
        </row>
        <row r="1644">
          <cell r="D1644" t="str">
            <v>FAE-24-00162</v>
          </cell>
          <cell r="E1644" t="str">
            <v>162</v>
          </cell>
          <cell r="F1644">
            <v>45446</v>
          </cell>
          <cell r="G1644">
            <v>2024</v>
          </cell>
          <cell r="H1644" t="str">
            <v>CE2001</v>
          </cell>
          <cell r="I1644" t="str">
            <v>STE DE COMMERCE INTERNATIONAL</v>
          </cell>
          <cell r="J1644" t="str">
            <v>TND</v>
          </cell>
          <cell r="K1644">
            <v>119808</v>
          </cell>
          <cell r="L1644">
            <v>1</v>
          </cell>
          <cell r="M1644">
            <v>119808</v>
          </cell>
          <cell r="N1644" t="str">
            <v>OUI</v>
          </cell>
          <cell r="O1644" t="str">
            <v>Gambie</v>
          </cell>
          <cell r="P1644">
            <v>45453</v>
          </cell>
          <cell r="Q1644">
            <v>57600</v>
          </cell>
          <cell r="R1644">
            <v>0</v>
          </cell>
          <cell r="S1644">
            <v>0</v>
          </cell>
          <cell r="T1644">
            <v>0</v>
          </cell>
          <cell r="U1644">
            <v>57600</v>
          </cell>
          <cell r="W1644">
            <v>119808</v>
          </cell>
          <cell r="X1644">
            <v>0</v>
          </cell>
          <cell r="Y1644">
            <v>0</v>
          </cell>
          <cell r="Z1644">
            <v>0</v>
          </cell>
          <cell r="AA1644">
            <v>2.08</v>
          </cell>
          <cell r="AE1644">
            <v>0</v>
          </cell>
          <cell r="AF1644">
            <v>0</v>
          </cell>
          <cell r="AG1644">
            <v>0</v>
          </cell>
          <cell r="AH1644">
            <v>2.08</v>
          </cell>
          <cell r="AI1644">
            <v>0</v>
          </cell>
          <cell r="AJ1644">
            <v>0</v>
          </cell>
          <cell r="AK1644">
            <v>0</v>
          </cell>
          <cell r="AL1644" t="str">
            <v>50%-50%</v>
          </cell>
          <cell r="AM1644">
            <v>0</v>
          </cell>
          <cell r="AN1644">
            <v>0</v>
          </cell>
          <cell r="AO1644">
            <v>0</v>
          </cell>
        </row>
        <row r="1645">
          <cell r="D1645" t="str">
            <v>FAE-24-00163</v>
          </cell>
          <cell r="E1645" t="str">
            <v>163</v>
          </cell>
          <cell r="F1645">
            <v>45446</v>
          </cell>
          <cell r="G1645">
            <v>2024</v>
          </cell>
          <cell r="H1645" t="str">
            <v>CE2001</v>
          </cell>
          <cell r="I1645" t="str">
            <v>STE DE COMMERCE INTERNATIONAL</v>
          </cell>
          <cell r="J1645" t="str">
            <v>TND</v>
          </cell>
          <cell r="K1645">
            <v>39552</v>
          </cell>
          <cell r="L1645">
            <v>1</v>
          </cell>
          <cell r="M1645">
            <v>39552</v>
          </cell>
          <cell r="N1645" t="str">
            <v>OUI</v>
          </cell>
          <cell r="O1645" t="str">
            <v>Gambie</v>
          </cell>
          <cell r="P1645">
            <v>45454</v>
          </cell>
          <cell r="Q1645">
            <v>19200</v>
          </cell>
          <cell r="R1645">
            <v>0</v>
          </cell>
          <cell r="S1645">
            <v>0</v>
          </cell>
          <cell r="T1645">
            <v>0</v>
          </cell>
          <cell r="U1645">
            <v>19200</v>
          </cell>
          <cell r="W1645">
            <v>39552</v>
          </cell>
          <cell r="X1645">
            <v>0</v>
          </cell>
          <cell r="Y1645">
            <v>0</v>
          </cell>
          <cell r="Z1645">
            <v>0</v>
          </cell>
          <cell r="AA1645">
            <v>2.06</v>
          </cell>
          <cell r="AE1645">
            <v>0</v>
          </cell>
          <cell r="AF1645">
            <v>0</v>
          </cell>
          <cell r="AG1645">
            <v>0</v>
          </cell>
          <cell r="AH1645">
            <v>2.06</v>
          </cell>
          <cell r="AI1645">
            <v>0</v>
          </cell>
          <cell r="AJ1645">
            <v>0</v>
          </cell>
          <cell r="AK1645">
            <v>0</v>
          </cell>
          <cell r="AL1645" t="str">
            <v>50%-50%</v>
          </cell>
          <cell r="AM1645">
            <v>0</v>
          </cell>
          <cell r="AN1645">
            <v>0</v>
          </cell>
          <cell r="AO1645">
            <v>0</v>
          </cell>
        </row>
        <row r="1646">
          <cell r="D1646" t="str">
            <v>FAE-24-00164</v>
          </cell>
          <cell r="E1646" t="str">
            <v>164</v>
          </cell>
          <cell r="F1646">
            <v>45447</v>
          </cell>
          <cell r="G1646">
            <v>2024</v>
          </cell>
          <cell r="H1646" t="str">
            <v>CE2025</v>
          </cell>
          <cell r="I1646" t="str">
            <v>SAWABA - GUINEE</v>
          </cell>
          <cell r="J1646" t="str">
            <v>USD</v>
          </cell>
          <cell r="K1646">
            <v>524291.30527500005</v>
          </cell>
          <cell r="L1646">
            <v>3.1065</v>
          </cell>
          <cell r="M1646">
            <v>168772.35</v>
          </cell>
          <cell r="N1646" t="str">
            <v>OUI</v>
          </cell>
          <cell r="O1646" t="str">
            <v>Guinee</v>
          </cell>
          <cell r="P1646">
            <v>45454</v>
          </cell>
          <cell r="Q1646">
            <v>11544</v>
          </cell>
          <cell r="R1646">
            <v>238810</v>
          </cell>
          <cell r="S1646">
            <v>30000</v>
          </cell>
          <cell r="T1646">
            <v>0</v>
          </cell>
          <cell r="U1646">
            <v>280354</v>
          </cell>
          <cell r="W1646">
            <v>20078.956724855008</v>
          </cell>
          <cell r="X1646">
            <v>443326.65283804783</v>
          </cell>
          <cell r="Y1646">
            <v>60235.505262097198</v>
          </cell>
          <cell r="Z1646">
            <v>0</v>
          </cell>
          <cell r="AA1646">
            <v>1.7393413656319308</v>
          </cell>
          <cell r="AB1646">
            <v>1.8563990320256598</v>
          </cell>
          <cell r="AC1646">
            <v>2.0078501754032398</v>
          </cell>
          <cell r="AE1646">
            <v>16170.375</v>
          </cell>
          <cell r="AF1646">
            <v>79105.600000000006</v>
          </cell>
          <cell r="AG1646">
            <v>0.28216326501494543</v>
          </cell>
          <cell r="AH1646">
            <v>1.4571781006169853</v>
          </cell>
          <cell r="AI1646">
            <v>1.5742357670107143</v>
          </cell>
          <cell r="AJ1646">
            <v>1.7256869103882944</v>
          </cell>
          <cell r="AL1646" t="str">
            <v>50%-50%</v>
          </cell>
          <cell r="AM1646" t="str">
            <v>30%-70%</v>
          </cell>
          <cell r="AN1646" t="str">
            <v>10%-90%</v>
          </cell>
          <cell r="AO1646">
            <v>0</v>
          </cell>
        </row>
        <row r="1647">
          <cell r="D1647" t="str">
            <v>FAE-24-00165</v>
          </cell>
          <cell r="E1647" t="str">
            <v>165</v>
          </cell>
          <cell r="F1647">
            <v>45447</v>
          </cell>
          <cell r="G1647">
            <v>2024</v>
          </cell>
          <cell r="H1647" t="str">
            <v>CE2154</v>
          </cell>
          <cell r="I1647" t="str">
            <v>SODIFRAM SAS</v>
          </cell>
          <cell r="J1647" t="str">
            <v>EUR</v>
          </cell>
          <cell r="K1647">
            <v>79029.892549000011</v>
          </cell>
          <cell r="L1647">
            <v>3.3705500000000002</v>
          </cell>
          <cell r="M1647">
            <v>23447.18</v>
          </cell>
          <cell r="N1647" t="str">
            <v>OUI</v>
          </cell>
          <cell r="O1647" t="str">
            <v>Mayotte</v>
          </cell>
          <cell r="P1647">
            <v>45456</v>
          </cell>
          <cell r="Q1647">
            <v>0</v>
          </cell>
          <cell r="R1647">
            <v>17712</v>
          </cell>
          <cell r="S1647">
            <v>7500</v>
          </cell>
          <cell r="T1647">
            <v>0</v>
          </cell>
          <cell r="U1647">
            <v>25212</v>
          </cell>
          <cell r="W1647">
            <v>0</v>
          </cell>
          <cell r="X1647">
            <v>55733.39612771252</v>
          </cell>
          <cell r="Y1647">
            <v>23296.49642128748</v>
          </cell>
          <cell r="Z1647">
            <v>0</v>
          </cell>
          <cell r="AB1647">
            <v>3.1466461228383311</v>
          </cell>
          <cell r="AC1647">
            <v>3.1061995228383306</v>
          </cell>
          <cell r="AE1647">
            <v>3769.4</v>
          </cell>
          <cell r="AF1647">
            <v>16224.08</v>
          </cell>
          <cell r="AG1647">
            <v>0.64350626685705214</v>
          </cell>
          <cell r="AI1647">
            <v>2.5031398559812787</v>
          </cell>
          <cell r="AJ1647">
            <v>2.4626932559812786</v>
          </cell>
          <cell r="AL1647">
            <v>0</v>
          </cell>
          <cell r="AM1647">
            <v>1</v>
          </cell>
          <cell r="AN1647">
            <v>1</v>
          </cell>
          <cell r="AO1647">
            <v>0</v>
          </cell>
        </row>
        <row r="1648">
          <cell r="D1648" t="str">
            <v>FAE-24-00166</v>
          </cell>
          <cell r="E1648" t="str">
            <v>166</v>
          </cell>
          <cell r="F1648">
            <v>45447</v>
          </cell>
          <cell r="G1648">
            <v>2024</v>
          </cell>
          <cell r="H1648" t="str">
            <v>CE2079</v>
          </cell>
          <cell r="I1648" t="str">
            <v>BAH MAMADOU SALIOU</v>
          </cell>
          <cell r="J1648" t="str">
            <v>EUR</v>
          </cell>
          <cell r="K1648">
            <v>102452.22975</v>
          </cell>
          <cell r="L1648">
            <v>3.37025</v>
          </cell>
          <cell r="M1648">
            <v>30399</v>
          </cell>
          <cell r="N1648" t="str">
            <v>OUI</v>
          </cell>
          <cell r="O1648" t="str">
            <v>Guinee</v>
          </cell>
          <cell r="P1648">
            <v>45455</v>
          </cell>
          <cell r="Q1648">
            <v>0</v>
          </cell>
          <cell r="R1648">
            <v>40800</v>
          </cell>
          <cell r="S1648">
            <v>5000</v>
          </cell>
          <cell r="T1648">
            <v>0</v>
          </cell>
          <cell r="U1648">
            <v>45800</v>
          </cell>
          <cell r="W1648">
            <v>0</v>
          </cell>
          <cell r="X1648">
            <v>91625.117659388648</v>
          </cell>
          <cell r="Y1648">
            <v>10827.112090611354</v>
          </cell>
          <cell r="Z1648">
            <v>0</v>
          </cell>
          <cell r="AB1648">
            <v>2.2457136681222707</v>
          </cell>
          <cell r="AC1648">
            <v>2.1654224181222705</v>
          </cell>
          <cell r="AE1648">
            <v>2669.52</v>
          </cell>
          <cell r="AF1648">
            <v>13947.11</v>
          </cell>
          <cell r="AG1648">
            <v>0.30452205240174673</v>
          </cell>
          <cell r="AI1648">
            <v>1.941191615720524</v>
          </cell>
          <cell r="AJ1648">
            <v>1.8609003657205239</v>
          </cell>
          <cell r="AL1648">
            <v>0</v>
          </cell>
          <cell r="AM1648" t="str">
            <v>30%-70%</v>
          </cell>
          <cell r="AN1648" t="str">
            <v>10%-90%</v>
          </cell>
          <cell r="AO1648">
            <v>0</v>
          </cell>
        </row>
        <row r="1649">
          <cell r="D1649" t="str">
            <v>FAE-24-00167</v>
          </cell>
          <cell r="E1649" t="str">
            <v>167</v>
          </cell>
          <cell r="F1649">
            <v>45447</v>
          </cell>
          <cell r="G1649">
            <v>2024</v>
          </cell>
          <cell r="H1649" t="str">
            <v>CE2266</v>
          </cell>
          <cell r="I1649" t="str">
            <v>AL SAHL MOUTAQADEM</v>
          </cell>
          <cell r="J1649" t="str">
            <v>USD</v>
          </cell>
          <cell r="K1649">
            <v>139065.58575</v>
          </cell>
          <cell r="L1649">
            <v>3.1310500000000001</v>
          </cell>
          <cell r="M1649">
            <v>44415</v>
          </cell>
          <cell r="N1649" t="str">
            <v>OUI</v>
          </cell>
          <cell r="O1649" t="str">
            <v>Libye</v>
          </cell>
          <cell r="P1649">
            <v>45456</v>
          </cell>
          <cell r="Q1649">
            <v>0</v>
          </cell>
          <cell r="R1649">
            <v>0</v>
          </cell>
          <cell r="S1649">
            <v>0</v>
          </cell>
          <cell r="T1649">
            <v>22500</v>
          </cell>
          <cell r="U1649">
            <v>22500</v>
          </cell>
          <cell r="W1649">
            <v>0</v>
          </cell>
          <cell r="X1649">
            <v>0</v>
          </cell>
          <cell r="Y1649">
            <v>0</v>
          </cell>
          <cell r="Z1649">
            <v>139065.58575</v>
          </cell>
          <cell r="AD1649">
            <v>6.1806926999999998</v>
          </cell>
          <cell r="AE1649">
            <v>0</v>
          </cell>
          <cell r="AF1649">
            <v>0</v>
          </cell>
          <cell r="AG1649">
            <v>0</v>
          </cell>
          <cell r="AH1649">
            <v>0</v>
          </cell>
          <cell r="AI1649">
            <v>0</v>
          </cell>
          <cell r="AJ1649">
            <v>0</v>
          </cell>
          <cell r="AK1649">
            <v>6.1806926999999998</v>
          </cell>
          <cell r="AL1649">
            <v>0</v>
          </cell>
          <cell r="AM1649">
            <v>0</v>
          </cell>
          <cell r="AN1649">
            <v>0</v>
          </cell>
          <cell r="AO1649">
            <v>1</v>
          </cell>
        </row>
        <row r="1650">
          <cell r="D1650" t="str">
            <v>FAE-24-00168</v>
          </cell>
          <cell r="E1650" t="str">
            <v>168</v>
          </cell>
          <cell r="F1650">
            <v>45448</v>
          </cell>
          <cell r="G1650">
            <v>2024</v>
          </cell>
          <cell r="H1650" t="str">
            <v>CE2137</v>
          </cell>
          <cell r="I1650" t="str">
            <v>TUNISIAN AFRICAN BUSINESS</v>
          </cell>
          <cell r="J1650" t="str">
            <v>TND</v>
          </cell>
          <cell r="K1650">
            <v>294012.5</v>
          </cell>
          <cell r="L1650">
            <v>1</v>
          </cell>
          <cell r="M1650">
            <v>294012.5</v>
          </cell>
          <cell r="N1650" t="str">
            <v>OUI</v>
          </cell>
          <cell r="O1650" t="str">
            <v>Gabon</v>
          </cell>
          <cell r="P1650">
            <v>45457</v>
          </cell>
          <cell r="Q1650">
            <v>22550</v>
          </cell>
          <cell r="R1650">
            <v>28620</v>
          </cell>
          <cell r="S1650">
            <v>112000</v>
          </cell>
          <cell r="T1650">
            <v>0</v>
          </cell>
          <cell r="U1650">
            <v>163170</v>
          </cell>
          <cell r="W1650">
            <v>44566.5</v>
          </cell>
          <cell r="X1650">
            <v>47214</v>
          </cell>
          <cell r="Y1650">
            <v>192080</v>
          </cell>
          <cell r="Z1650">
            <v>10152</v>
          </cell>
          <cell r="AA1650">
            <v>1.9763414634146341</v>
          </cell>
          <cell r="AB1650">
            <v>1.6496855345911949</v>
          </cell>
          <cell r="AC1650">
            <v>1.7150000000000001</v>
          </cell>
          <cell r="AE1650">
            <v>0</v>
          </cell>
          <cell r="AF1650">
            <v>0</v>
          </cell>
          <cell r="AG1650">
            <v>0</v>
          </cell>
          <cell r="AH1650">
            <v>1.9763414634146341</v>
          </cell>
          <cell r="AI1650">
            <v>1.6496855345911949</v>
          </cell>
          <cell r="AJ1650">
            <v>1.7150000000000001</v>
          </cell>
          <cell r="AK1650">
            <v>0</v>
          </cell>
          <cell r="AL1650" t="str">
            <v>50%-50%</v>
          </cell>
          <cell r="AM1650" t="str">
            <v>30%-70%</v>
          </cell>
          <cell r="AN1650" t="str">
            <v>10%-90%</v>
          </cell>
          <cell r="AO1650">
            <v>0</v>
          </cell>
        </row>
        <row r="1651">
          <cell r="D1651" t="str">
            <v>FAE-24-00169</v>
          </cell>
          <cell r="E1651" t="str">
            <v>169</v>
          </cell>
          <cell r="F1651">
            <v>45453</v>
          </cell>
          <cell r="G1651">
            <v>2024</v>
          </cell>
          <cell r="H1651" t="str">
            <v>CE2257</v>
          </cell>
          <cell r="I1651" t="str">
            <v>LAMP FALL IMP EXP - LAFFIMEX</v>
          </cell>
          <cell r="J1651" t="str">
            <v>EUR</v>
          </cell>
          <cell r="K1651">
            <v>174055.20200000002</v>
          </cell>
          <cell r="L1651">
            <v>3.3705500000000002</v>
          </cell>
          <cell r="M1651">
            <v>51640</v>
          </cell>
          <cell r="N1651" t="str">
            <v>OUI</v>
          </cell>
          <cell r="O1651" t="str">
            <v>Senegal</v>
          </cell>
          <cell r="P1651">
            <v>45456</v>
          </cell>
          <cell r="Q1651">
            <v>76800</v>
          </cell>
          <cell r="R1651">
            <v>0</v>
          </cell>
          <cell r="S1651">
            <v>0</v>
          </cell>
          <cell r="T1651">
            <v>0</v>
          </cell>
          <cell r="U1651">
            <v>76800</v>
          </cell>
          <cell r="W1651">
            <v>174055.20199999999</v>
          </cell>
          <cell r="X1651">
            <v>0</v>
          </cell>
          <cell r="Y1651">
            <v>0</v>
          </cell>
          <cell r="Z1651">
            <v>0</v>
          </cell>
          <cell r="AA1651">
            <v>2.2663437760416665</v>
          </cell>
          <cell r="AE1651">
            <v>3750.04</v>
          </cell>
          <cell r="AF1651">
            <v>21219.99</v>
          </cell>
          <cell r="AG1651">
            <v>0.276301953125</v>
          </cell>
          <cell r="AH1651">
            <v>1.9900418229166665</v>
          </cell>
          <cell r="AL1651" t="str">
            <v>50%-50%</v>
          </cell>
          <cell r="AM1651">
            <v>0</v>
          </cell>
          <cell r="AN1651">
            <v>0</v>
          </cell>
          <cell r="AO1651">
            <v>0</v>
          </cell>
        </row>
        <row r="1652">
          <cell r="D1652" t="str">
            <v>FAE-24-00170</v>
          </cell>
          <cell r="E1652" t="str">
            <v>170</v>
          </cell>
          <cell r="F1652">
            <v>45453</v>
          </cell>
          <cell r="G1652">
            <v>2024</v>
          </cell>
          <cell r="H1652" t="str">
            <v>CE2178</v>
          </cell>
          <cell r="I1652" t="str">
            <v>ARCADIA</v>
          </cell>
          <cell r="J1652" t="str">
            <v>TND</v>
          </cell>
          <cell r="K1652">
            <v>51250</v>
          </cell>
          <cell r="L1652">
            <v>1</v>
          </cell>
          <cell r="M1652">
            <v>51250</v>
          </cell>
          <cell r="N1652" t="str">
            <v>OUI</v>
          </cell>
          <cell r="O1652" t="str">
            <v>Lithuanie</v>
          </cell>
          <cell r="P1652">
            <v>45462</v>
          </cell>
          <cell r="Q1652">
            <v>0</v>
          </cell>
          <cell r="R1652">
            <v>20500</v>
          </cell>
          <cell r="S1652">
            <v>0</v>
          </cell>
          <cell r="T1652">
            <v>0</v>
          </cell>
          <cell r="U1652">
            <v>20500</v>
          </cell>
          <cell r="W1652">
            <v>0</v>
          </cell>
          <cell r="X1652">
            <v>51250</v>
          </cell>
          <cell r="Y1652">
            <v>0</v>
          </cell>
          <cell r="Z1652">
            <v>0</v>
          </cell>
          <cell r="AB1652">
            <v>2.5</v>
          </cell>
          <cell r="AE1652">
            <v>0</v>
          </cell>
          <cell r="AF1652">
            <v>0</v>
          </cell>
          <cell r="AG1652">
            <v>0</v>
          </cell>
          <cell r="AH1652">
            <v>0</v>
          </cell>
          <cell r="AI1652">
            <v>2.5</v>
          </cell>
          <cell r="AJ1652">
            <v>0</v>
          </cell>
          <cell r="AK1652">
            <v>0</v>
          </cell>
          <cell r="AL1652">
            <v>0</v>
          </cell>
          <cell r="AM1652" t="str">
            <v>50%-50%</v>
          </cell>
          <cell r="AN1652">
            <v>0</v>
          </cell>
          <cell r="AO1652">
            <v>0</v>
          </cell>
        </row>
        <row r="1653">
          <cell r="D1653" t="str">
            <v>FAE-24-00171</v>
          </cell>
          <cell r="E1653" t="str">
            <v>171</v>
          </cell>
          <cell r="F1653">
            <v>45453</v>
          </cell>
          <cell r="G1653">
            <v>2024</v>
          </cell>
          <cell r="H1653" t="str">
            <v>CE2278</v>
          </cell>
          <cell r="I1653" t="str">
            <v xml:space="preserve">RAMAS TRADING </v>
          </cell>
          <cell r="J1653" t="str">
            <v>USD</v>
          </cell>
          <cell r="K1653">
            <v>48272.679000000004</v>
          </cell>
          <cell r="L1653">
            <v>3.1468500000000001</v>
          </cell>
          <cell r="M1653">
            <v>15340</v>
          </cell>
          <cell r="N1653" t="str">
            <v>OUI</v>
          </cell>
          <cell r="O1653" t="str">
            <v>Somalie</v>
          </cell>
          <cell r="P1653">
            <v>45467</v>
          </cell>
          <cell r="Q1653">
            <v>0</v>
          </cell>
          <cell r="R1653">
            <v>0</v>
          </cell>
          <cell r="S1653">
            <v>26000</v>
          </cell>
          <cell r="T1653">
            <v>0</v>
          </cell>
          <cell r="U1653">
            <v>26000</v>
          </cell>
          <cell r="W1653">
            <v>0</v>
          </cell>
          <cell r="X1653">
            <v>0</v>
          </cell>
          <cell r="Y1653">
            <v>48272.679000000004</v>
          </cell>
          <cell r="Z1653">
            <v>0</v>
          </cell>
          <cell r="AC1653">
            <v>1.8566415000000001</v>
          </cell>
          <cell r="AE1653">
            <v>1184.425</v>
          </cell>
          <cell r="AF1653">
            <v>6469.05</v>
          </cell>
          <cell r="AG1653">
            <v>0.24880961538461538</v>
          </cell>
          <cell r="AJ1653">
            <v>1.6078318846153847</v>
          </cell>
          <cell r="AL1653">
            <v>0</v>
          </cell>
          <cell r="AM1653">
            <v>0</v>
          </cell>
          <cell r="AN1653" t="str">
            <v>10%-90%</v>
          </cell>
          <cell r="AO1653">
            <v>0</v>
          </cell>
        </row>
        <row r="1654">
          <cell r="D1654" t="str">
            <v>FAE-24-00172</v>
          </cell>
          <cell r="E1654" t="str">
            <v>172</v>
          </cell>
          <cell r="F1654">
            <v>45456</v>
          </cell>
          <cell r="G1654">
            <v>2024</v>
          </cell>
          <cell r="H1654" t="str">
            <v>CE2261</v>
          </cell>
          <cell r="I1654" t="str">
            <v>MARCOM INTERN</v>
          </cell>
          <cell r="J1654" t="str">
            <v>TND</v>
          </cell>
          <cell r="K1654">
            <v>58256</v>
          </cell>
          <cell r="L1654">
            <v>1</v>
          </cell>
          <cell r="M1654">
            <v>58256</v>
          </cell>
          <cell r="N1654" t="str">
            <v>OUI</v>
          </cell>
          <cell r="O1654" t="str">
            <v>USA</v>
          </cell>
          <cell r="P1654">
            <v>45468</v>
          </cell>
          <cell r="Q1654">
            <v>20800</v>
          </cell>
          <cell r="R1654">
            <v>800</v>
          </cell>
          <cell r="S1654">
            <v>0</v>
          </cell>
          <cell r="T1654">
            <v>0</v>
          </cell>
          <cell r="U1654">
            <v>21600</v>
          </cell>
          <cell r="W1654">
            <v>55952</v>
          </cell>
          <cell r="X1654">
            <v>2304</v>
          </cell>
          <cell r="Y1654">
            <v>0</v>
          </cell>
          <cell r="Z1654">
            <v>0</v>
          </cell>
          <cell r="AA1654">
            <v>2.69</v>
          </cell>
          <cell r="AB1654">
            <v>2.88</v>
          </cell>
          <cell r="AE1654">
            <v>0</v>
          </cell>
          <cell r="AF1654">
            <v>0</v>
          </cell>
          <cell r="AG1654">
            <v>0</v>
          </cell>
          <cell r="AH1654">
            <v>2.69</v>
          </cell>
          <cell r="AI1654">
            <v>2.88</v>
          </cell>
          <cell r="AJ1654">
            <v>0</v>
          </cell>
          <cell r="AK1654">
            <v>0</v>
          </cell>
          <cell r="AL1654">
            <v>1</v>
          </cell>
          <cell r="AM1654">
            <v>1</v>
          </cell>
          <cell r="AN1654">
            <v>0</v>
          </cell>
          <cell r="AO1654">
            <v>0</v>
          </cell>
        </row>
        <row r="1655">
          <cell r="D1655" t="str">
            <v>FAE-24-00173</v>
          </cell>
          <cell r="E1655" t="str">
            <v>173</v>
          </cell>
          <cell r="F1655">
            <v>45456</v>
          </cell>
          <cell r="G1655">
            <v>2024</v>
          </cell>
          <cell r="H1655" t="str">
            <v>CE2261</v>
          </cell>
          <cell r="I1655" t="str">
            <v>MARCOM INTERN</v>
          </cell>
          <cell r="J1655" t="str">
            <v>TND</v>
          </cell>
          <cell r="K1655">
            <v>817085</v>
          </cell>
          <cell r="L1655">
            <v>1</v>
          </cell>
          <cell r="M1655">
            <v>817085</v>
          </cell>
          <cell r="N1655" t="str">
            <v>OUI</v>
          </cell>
          <cell r="O1655" t="str">
            <v>Senegal</v>
          </cell>
          <cell r="P1655" t="str">
            <v>29/06/2024 &amp; 01/07/2024</v>
          </cell>
          <cell r="Q1655">
            <v>155000</v>
          </cell>
          <cell r="R1655">
            <v>0</v>
          </cell>
          <cell r="S1655">
            <v>300000</v>
          </cell>
          <cell r="T1655">
            <v>0</v>
          </cell>
          <cell r="U1655">
            <v>455000</v>
          </cell>
          <cell r="W1655">
            <v>319085</v>
          </cell>
          <cell r="X1655">
            <v>0</v>
          </cell>
          <cell r="Y1655">
            <v>498000</v>
          </cell>
          <cell r="Z1655">
            <v>0</v>
          </cell>
          <cell r="AA1655">
            <v>2.0586129032258063</v>
          </cell>
          <cell r="AC1655">
            <v>1.66</v>
          </cell>
          <cell r="AE1655">
            <v>0</v>
          </cell>
          <cell r="AF1655">
            <v>0</v>
          </cell>
          <cell r="AG1655">
            <v>0</v>
          </cell>
          <cell r="AH1655">
            <v>2.0586129032258063</v>
          </cell>
          <cell r="AI1655">
            <v>0</v>
          </cell>
          <cell r="AJ1655">
            <v>1.66</v>
          </cell>
          <cell r="AK1655">
            <v>0</v>
          </cell>
          <cell r="AL1655" t="str">
            <v>50%-50%</v>
          </cell>
          <cell r="AM1655">
            <v>0</v>
          </cell>
          <cell r="AN1655" t="str">
            <v>10%-90%</v>
          </cell>
          <cell r="AO1655">
            <v>0</v>
          </cell>
        </row>
        <row r="1656">
          <cell r="D1656" t="str">
            <v>FAE-24-00174</v>
          </cell>
          <cell r="E1656" t="str">
            <v>174</v>
          </cell>
          <cell r="F1656">
            <v>45462</v>
          </cell>
          <cell r="G1656">
            <v>2024</v>
          </cell>
          <cell r="H1656" t="str">
            <v>CE2001</v>
          </cell>
          <cell r="I1656" t="str">
            <v>STE DE COMMERCE INTERNATIONAL</v>
          </cell>
          <cell r="J1656" t="str">
            <v>TND</v>
          </cell>
          <cell r="K1656">
            <v>79104</v>
          </cell>
          <cell r="L1656">
            <v>1</v>
          </cell>
          <cell r="M1656">
            <v>79104</v>
          </cell>
          <cell r="N1656" t="str">
            <v>OUI</v>
          </cell>
          <cell r="O1656" t="str">
            <v>Gambie</v>
          </cell>
          <cell r="P1656">
            <v>45467</v>
          </cell>
          <cell r="Q1656">
            <v>38400</v>
          </cell>
          <cell r="R1656">
            <v>0</v>
          </cell>
          <cell r="S1656">
            <v>0</v>
          </cell>
          <cell r="T1656">
            <v>0</v>
          </cell>
          <cell r="U1656">
            <v>38400</v>
          </cell>
          <cell r="W1656">
            <v>79104</v>
          </cell>
          <cell r="X1656">
            <v>0</v>
          </cell>
          <cell r="Y1656">
            <v>0</v>
          </cell>
          <cell r="Z1656">
            <v>0</v>
          </cell>
          <cell r="AA1656">
            <v>2.06</v>
          </cell>
          <cell r="AE1656">
            <v>0</v>
          </cell>
          <cell r="AF1656">
            <v>0</v>
          </cell>
          <cell r="AG1656">
            <v>0</v>
          </cell>
          <cell r="AH1656">
            <v>2.06</v>
          </cell>
          <cell r="AI1656">
            <v>0</v>
          </cell>
          <cell r="AJ1656">
            <v>0</v>
          </cell>
          <cell r="AK1656">
            <v>0</v>
          </cell>
          <cell r="AL1656" t="str">
            <v>50%-50%</v>
          </cell>
          <cell r="AM1656">
            <v>0</v>
          </cell>
          <cell r="AN1656">
            <v>0</v>
          </cell>
          <cell r="AO1656">
            <v>0</v>
          </cell>
        </row>
        <row r="1657">
          <cell r="D1657" t="str">
            <v>FAE-24-00175</v>
          </cell>
          <cell r="E1657" t="str">
            <v>175</v>
          </cell>
          <cell r="F1657">
            <v>45462</v>
          </cell>
          <cell r="G1657">
            <v>2024</v>
          </cell>
          <cell r="H1657" t="str">
            <v>CE2248</v>
          </cell>
          <cell r="I1657" t="str">
            <v>SEYAL TCHAD SA</v>
          </cell>
          <cell r="J1657" t="str">
            <v>EUR</v>
          </cell>
          <cell r="K1657">
            <v>260443.65391200001</v>
          </cell>
          <cell r="L1657">
            <v>3.3678499999999998</v>
          </cell>
          <cell r="M1657">
            <v>77332.320000000007</v>
          </cell>
          <cell r="N1657" t="str">
            <v>OUI</v>
          </cell>
          <cell r="O1657" t="str">
            <v>Tchad</v>
          </cell>
          <cell r="P1657">
            <v>45469</v>
          </cell>
          <cell r="Q1657">
            <v>0</v>
          </cell>
          <cell r="R1657">
            <v>44544</v>
          </cell>
          <cell r="S1657">
            <v>94656</v>
          </cell>
          <cell r="T1657">
            <v>0</v>
          </cell>
          <cell r="U1657">
            <v>139200</v>
          </cell>
          <cell r="W1657">
            <v>0</v>
          </cell>
          <cell r="X1657">
            <v>88298.560728000026</v>
          </cell>
          <cell r="Y1657">
            <v>172145.093184</v>
          </cell>
          <cell r="Z1657">
            <v>0</v>
          </cell>
          <cell r="AB1657">
            <v>1.9822773151939661</v>
          </cell>
          <cell r="AC1657">
            <v>1.8186389999999999</v>
          </cell>
          <cell r="AE1657">
            <v>8129.9949999999999</v>
          </cell>
          <cell r="AF1657">
            <v>41734.777999999998</v>
          </cell>
          <cell r="AG1657">
            <v>0.29981880747126438</v>
          </cell>
          <cell r="AI1657">
            <v>1.6824585077227017</v>
          </cell>
          <cell r="AJ1657">
            <v>1.5188201925287355</v>
          </cell>
          <cell r="AL1657">
            <v>0</v>
          </cell>
          <cell r="AM1657" t="str">
            <v>20%-80%</v>
          </cell>
          <cell r="AN1657" t="str">
            <v>10%-90%</v>
          </cell>
          <cell r="AO1657">
            <v>0</v>
          </cell>
        </row>
        <row r="1658">
          <cell r="D1658" t="str">
            <v>FAE-24-00176</v>
          </cell>
          <cell r="E1658" t="str">
            <v>176</v>
          </cell>
          <cell r="F1658">
            <v>45462</v>
          </cell>
          <cell r="G1658">
            <v>2024</v>
          </cell>
          <cell r="H1658" t="str">
            <v>CE2228</v>
          </cell>
          <cell r="I1658" t="str">
            <v>GOLDEN PEARL</v>
          </cell>
          <cell r="J1658" t="str">
            <v>TND</v>
          </cell>
          <cell r="K1658">
            <v>138540</v>
          </cell>
          <cell r="L1658">
            <v>1</v>
          </cell>
          <cell r="M1658">
            <v>138540</v>
          </cell>
          <cell r="N1658" t="str">
            <v>OUI</v>
          </cell>
          <cell r="O1658" t="str">
            <v>Qatar</v>
          </cell>
          <cell r="P1658">
            <v>45468</v>
          </cell>
          <cell r="Q1658">
            <v>54000</v>
          </cell>
          <cell r="R1658">
            <v>0</v>
          </cell>
          <cell r="S1658">
            <v>0</v>
          </cell>
          <cell r="T1658">
            <v>0</v>
          </cell>
          <cell r="U1658">
            <v>54000</v>
          </cell>
          <cell r="W1658">
            <v>138540</v>
          </cell>
          <cell r="X1658">
            <v>0</v>
          </cell>
          <cell r="Y1658">
            <v>0</v>
          </cell>
          <cell r="Z1658">
            <v>0</v>
          </cell>
          <cell r="AA1658">
            <v>2.5655555555555556</v>
          </cell>
          <cell r="AE1658">
            <v>0</v>
          </cell>
          <cell r="AF1658">
            <v>0</v>
          </cell>
          <cell r="AG1658">
            <v>0</v>
          </cell>
          <cell r="AH1658">
            <v>2.5655555555555556</v>
          </cell>
          <cell r="AI1658">
            <v>0</v>
          </cell>
          <cell r="AJ1658">
            <v>0</v>
          </cell>
          <cell r="AK1658">
            <v>0</v>
          </cell>
          <cell r="AL1658">
            <v>1</v>
          </cell>
          <cell r="AM1658">
            <v>0</v>
          </cell>
          <cell r="AN1658">
            <v>0</v>
          </cell>
          <cell r="AO1658">
            <v>0</v>
          </cell>
        </row>
        <row r="1659">
          <cell r="D1659" t="str">
            <v>FAE-24-00177</v>
          </cell>
          <cell r="E1659" t="str">
            <v>177</v>
          </cell>
          <cell r="F1659">
            <v>45462</v>
          </cell>
          <cell r="G1659">
            <v>2024</v>
          </cell>
          <cell r="H1659" t="str">
            <v>CE2228</v>
          </cell>
          <cell r="I1659" t="str">
            <v>GOLDEN PEARL</v>
          </cell>
          <cell r="J1659" t="str">
            <v>TND</v>
          </cell>
          <cell r="K1659">
            <v>287752</v>
          </cell>
          <cell r="L1659">
            <v>1</v>
          </cell>
          <cell r="M1659">
            <v>287752</v>
          </cell>
          <cell r="N1659" t="str">
            <v>OUI</v>
          </cell>
          <cell r="O1659" t="str">
            <v>Qatar</v>
          </cell>
          <cell r="P1659">
            <v>45467</v>
          </cell>
          <cell r="Q1659">
            <v>0</v>
          </cell>
          <cell r="R1659">
            <v>75600</v>
          </cell>
          <cell r="S1659">
            <v>27840</v>
          </cell>
          <cell r="T1659">
            <v>3200</v>
          </cell>
          <cell r="U1659">
            <v>106640</v>
          </cell>
          <cell r="W1659">
            <v>0</v>
          </cell>
          <cell r="X1659">
            <v>200760</v>
          </cell>
          <cell r="Y1659">
            <v>70992</v>
          </cell>
          <cell r="Z1659">
            <v>16000</v>
          </cell>
          <cell r="AB1659">
            <v>2.6555555555555554</v>
          </cell>
          <cell r="AC1659">
            <v>2.5499999999999998</v>
          </cell>
          <cell r="AD1659">
            <v>5</v>
          </cell>
          <cell r="AE1659">
            <v>0</v>
          </cell>
          <cell r="AF1659">
            <v>0</v>
          </cell>
          <cell r="AG1659">
            <v>0</v>
          </cell>
          <cell r="AH1659">
            <v>0</v>
          </cell>
          <cell r="AI1659">
            <v>2.6555555555555554</v>
          </cell>
          <cell r="AJ1659">
            <v>2.5499999999999998</v>
          </cell>
          <cell r="AK1659">
            <v>5</v>
          </cell>
          <cell r="AL1659">
            <v>0</v>
          </cell>
          <cell r="AM1659">
            <v>1</v>
          </cell>
          <cell r="AN1659">
            <v>1</v>
          </cell>
          <cell r="AO1659">
            <v>1</v>
          </cell>
        </row>
        <row r="1660">
          <cell r="D1660" t="str">
            <v>FAE-24-00178</v>
          </cell>
          <cell r="E1660" t="str">
            <v>178</v>
          </cell>
          <cell r="F1660">
            <v>45462</v>
          </cell>
          <cell r="G1660">
            <v>2024</v>
          </cell>
          <cell r="H1660" t="str">
            <v>CE2178</v>
          </cell>
          <cell r="I1660" t="str">
            <v>ARCADIA</v>
          </cell>
          <cell r="J1660" t="str">
            <v>TND</v>
          </cell>
          <cell r="K1660">
            <v>50225</v>
          </cell>
          <cell r="L1660">
            <v>1</v>
          </cell>
          <cell r="M1660">
            <v>50225</v>
          </cell>
          <cell r="N1660" t="str">
            <v>OUI</v>
          </cell>
          <cell r="O1660" t="str">
            <v xml:space="preserve">UK </v>
          </cell>
          <cell r="P1660">
            <v>45467</v>
          </cell>
          <cell r="Q1660">
            <v>0</v>
          </cell>
          <cell r="R1660">
            <v>20500</v>
          </cell>
          <cell r="S1660">
            <v>0</v>
          </cell>
          <cell r="T1660">
            <v>0</v>
          </cell>
          <cell r="U1660">
            <v>20500</v>
          </cell>
          <cell r="W1660">
            <v>0</v>
          </cell>
          <cell r="X1660">
            <v>50225</v>
          </cell>
          <cell r="Y1660">
            <v>0</v>
          </cell>
          <cell r="Z1660">
            <v>0</v>
          </cell>
          <cell r="AB1660">
            <v>2.4500000000000002</v>
          </cell>
          <cell r="AE1660">
            <v>0</v>
          </cell>
          <cell r="AF1660">
            <v>0</v>
          </cell>
          <cell r="AG1660">
            <v>0</v>
          </cell>
          <cell r="AH1660">
            <v>0</v>
          </cell>
          <cell r="AI1660">
            <v>2.4500000000000002</v>
          </cell>
          <cell r="AJ1660">
            <v>0</v>
          </cell>
          <cell r="AK1660">
            <v>0</v>
          </cell>
          <cell r="AL1660">
            <v>0</v>
          </cell>
          <cell r="AM1660">
            <v>1</v>
          </cell>
          <cell r="AN1660">
            <v>0</v>
          </cell>
          <cell r="AO1660">
            <v>0</v>
          </cell>
        </row>
        <row r="1661">
          <cell r="D1661" t="str">
            <v>FAE-24-00179</v>
          </cell>
          <cell r="E1661" t="str">
            <v>179</v>
          </cell>
          <cell r="F1661">
            <v>45462</v>
          </cell>
          <cell r="G1661">
            <v>2024</v>
          </cell>
          <cell r="H1661" t="str">
            <v>CE2025</v>
          </cell>
          <cell r="I1661" t="str">
            <v>SAWABA - GUINEE</v>
          </cell>
          <cell r="J1661" t="str">
            <v>USD</v>
          </cell>
          <cell r="K1661">
            <v>613642.19806000008</v>
          </cell>
          <cell r="L1661">
            <v>3.1396000000000002</v>
          </cell>
          <cell r="M1661">
            <v>195452.35</v>
          </cell>
          <cell r="N1661" t="str">
            <v>OUI</v>
          </cell>
          <cell r="O1661" t="str">
            <v>Guinee</v>
          </cell>
          <cell r="P1661">
            <v>45471</v>
          </cell>
          <cell r="Q1661">
            <v>11280</v>
          </cell>
          <cell r="R1661">
            <v>238810</v>
          </cell>
          <cell r="S1661">
            <v>30000</v>
          </cell>
          <cell r="T1661">
            <v>0</v>
          </cell>
          <cell r="U1661">
            <v>280090</v>
          </cell>
          <cell r="W1661">
            <v>26505.305020369164</v>
          </cell>
          <cell r="X1661">
            <v>525593.92453864869</v>
          </cell>
          <cell r="Y1661">
            <v>60883.652500981829</v>
          </cell>
          <cell r="Z1661">
            <v>0</v>
          </cell>
          <cell r="AA1661">
            <v>2.3497610833660607</v>
          </cell>
          <cell r="AB1661">
            <v>2.2008874190303951</v>
          </cell>
          <cell r="AC1661">
            <v>2.0294550833660612</v>
          </cell>
          <cell r="AE1661">
            <v>17298.775000000001</v>
          </cell>
          <cell r="AF1661">
            <v>84154.52</v>
          </cell>
          <cell r="AG1661">
            <v>0.30045528223071155</v>
          </cell>
          <cell r="AH1661">
            <v>2.0493058011353491</v>
          </cell>
          <cell r="AI1661">
            <v>1.9004321367996835</v>
          </cell>
          <cell r="AJ1661">
            <v>1.7289998011353496</v>
          </cell>
          <cell r="AL1661" t="str">
            <v>50%-50%</v>
          </cell>
          <cell r="AM1661" t="str">
            <v>30%-70%</v>
          </cell>
          <cell r="AN1661" t="str">
            <v>10%-90%</v>
          </cell>
          <cell r="AO1661">
            <v>0</v>
          </cell>
        </row>
        <row r="1662">
          <cell r="D1662" t="str">
            <v>FAE-24-00180</v>
          </cell>
          <cell r="E1662" t="str">
            <v>180</v>
          </cell>
          <cell r="F1662">
            <v>45462</v>
          </cell>
          <cell r="G1662">
            <v>2024</v>
          </cell>
          <cell r="H1662" t="str">
            <v>CE2165</v>
          </cell>
          <cell r="I1662" t="str">
            <v>ANGSTREM TRADING</v>
          </cell>
          <cell r="J1662" t="str">
            <v>USD</v>
          </cell>
          <cell r="K1662">
            <v>49549.514949999997</v>
          </cell>
          <cell r="L1662">
            <v>3.1126999999999998</v>
          </cell>
          <cell r="M1662">
            <v>15918.5</v>
          </cell>
          <cell r="N1662" t="str">
            <v>OUI</v>
          </cell>
          <cell r="O1662" t="str">
            <v>Russie</v>
          </cell>
          <cell r="P1662">
            <v>45499</v>
          </cell>
          <cell r="Q1662">
            <v>20150</v>
          </cell>
          <cell r="R1662">
            <v>0</v>
          </cell>
          <cell r="S1662">
            <v>0</v>
          </cell>
          <cell r="T1662">
            <v>0</v>
          </cell>
          <cell r="U1662">
            <v>20150</v>
          </cell>
          <cell r="W1662">
            <v>49549.514950000004</v>
          </cell>
          <cell r="X1662">
            <v>0</v>
          </cell>
          <cell r="Y1662">
            <v>0</v>
          </cell>
          <cell r="Z1662">
            <v>0</v>
          </cell>
          <cell r="AA1662">
            <v>2.4590330000000002</v>
          </cell>
          <cell r="AE1662">
            <v>871.35</v>
          </cell>
          <cell r="AF1662">
            <v>7275.9</v>
          </cell>
          <cell r="AG1662">
            <v>0.36108684863523571</v>
          </cell>
          <cell r="AH1662">
            <v>2.0979461513647646</v>
          </cell>
          <cell r="AL1662" t="str">
            <v>50%-50%</v>
          </cell>
          <cell r="AM1662">
            <v>0</v>
          </cell>
          <cell r="AN1662">
            <v>0</v>
          </cell>
          <cell r="AO1662">
            <v>0</v>
          </cell>
        </row>
        <row r="1663">
          <cell r="D1663" t="str">
            <v>FAE-24-00181</v>
          </cell>
          <cell r="E1663" t="str">
            <v>181</v>
          </cell>
          <cell r="F1663">
            <v>45462</v>
          </cell>
          <cell r="G1663">
            <v>2024</v>
          </cell>
          <cell r="H1663" t="str">
            <v>CE2288</v>
          </cell>
          <cell r="I1663" t="str">
            <v>SOCIETE CHEMA</v>
          </cell>
          <cell r="J1663" t="str">
            <v>EUR</v>
          </cell>
          <cell r="K1663">
            <v>253767.49299999999</v>
          </cell>
          <cell r="L1663">
            <v>3.3687999999999998</v>
          </cell>
          <cell r="M1663">
            <v>75328.75</v>
          </cell>
          <cell r="N1663" t="str">
            <v>OUI</v>
          </cell>
          <cell r="O1663" t="str">
            <v>Tchad</v>
          </cell>
          <cell r="P1663">
            <v>45471</v>
          </cell>
          <cell r="Q1663">
            <v>0</v>
          </cell>
          <cell r="R1663">
            <v>99050</v>
          </cell>
          <cell r="S1663">
            <v>35000</v>
          </cell>
          <cell r="T1663">
            <v>0</v>
          </cell>
          <cell r="U1663">
            <v>134050</v>
          </cell>
          <cell r="W1663">
            <v>0</v>
          </cell>
          <cell r="X1663">
            <v>191865.79300000003</v>
          </cell>
          <cell r="Y1663">
            <v>61901.7</v>
          </cell>
          <cell r="Z1663">
            <v>0</v>
          </cell>
          <cell r="AB1663">
            <v>1.9370600000000004</v>
          </cell>
          <cell r="AC1663">
            <v>1.7686199999999999</v>
          </cell>
          <cell r="AE1663">
            <v>8138.4375</v>
          </cell>
          <cell r="AF1663">
            <v>33161.25</v>
          </cell>
          <cell r="AG1663">
            <v>0.24737970906378218</v>
          </cell>
          <cell r="AI1663">
            <v>1.6896802909362183</v>
          </cell>
          <cell r="AJ1663">
            <v>1.5212402909362177</v>
          </cell>
          <cell r="AL1663">
            <v>0</v>
          </cell>
          <cell r="AM1663" t="str">
            <v>20%-80%</v>
          </cell>
          <cell r="AN1663" t="str">
            <v>10%-90%</v>
          </cell>
          <cell r="AO1663">
            <v>0</v>
          </cell>
        </row>
        <row r="1664">
          <cell r="D1664" t="str">
            <v>FAE-24-00182</v>
          </cell>
          <cell r="E1664" t="str">
            <v>182</v>
          </cell>
          <cell r="F1664">
            <v>45462</v>
          </cell>
          <cell r="G1664">
            <v>2024</v>
          </cell>
          <cell r="H1664" t="str">
            <v>CE2137</v>
          </cell>
          <cell r="I1664" t="str">
            <v>TUNISIAN AFRICAN BUSINESS</v>
          </cell>
          <cell r="J1664" t="str">
            <v>TND</v>
          </cell>
          <cell r="K1664">
            <v>143550</v>
          </cell>
          <cell r="L1664">
            <v>1</v>
          </cell>
          <cell r="M1664">
            <v>143550</v>
          </cell>
          <cell r="N1664" t="str">
            <v>OUI</v>
          </cell>
          <cell r="O1664" t="str">
            <v>Senegal</v>
          </cell>
          <cell r="P1664">
            <v>45468</v>
          </cell>
          <cell r="Q1664">
            <v>0</v>
          </cell>
          <cell r="R1664">
            <v>90000</v>
          </cell>
          <cell r="S1664">
            <v>0</v>
          </cell>
          <cell r="T1664">
            <v>0</v>
          </cell>
          <cell r="U1664">
            <v>90000</v>
          </cell>
          <cell r="W1664">
            <v>0</v>
          </cell>
          <cell r="X1664">
            <v>143550</v>
          </cell>
          <cell r="Y1664">
            <v>0</v>
          </cell>
          <cell r="Z1664">
            <v>0</v>
          </cell>
          <cell r="AB1664">
            <v>1.595</v>
          </cell>
          <cell r="AE1664">
            <v>0</v>
          </cell>
          <cell r="AF1664">
            <v>0</v>
          </cell>
          <cell r="AG1664">
            <v>0</v>
          </cell>
          <cell r="AH1664">
            <v>0</v>
          </cell>
          <cell r="AI1664">
            <v>1.595</v>
          </cell>
          <cell r="AJ1664">
            <v>0</v>
          </cell>
          <cell r="AK1664">
            <v>0</v>
          </cell>
          <cell r="AL1664">
            <v>0</v>
          </cell>
          <cell r="AM1664" t="str">
            <v>10%-90%</v>
          </cell>
          <cell r="AN1664">
            <v>0</v>
          </cell>
          <cell r="AO1664">
            <v>0</v>
          </cell>
        </row>
        <row r="1665">
          <cell r="D1665" t="str">
            <v>FAE-24-00183</v>
          </cell>
          <cell r="E1665" t="str">
            <v>183</v>
          </cell>
          <cell r="F1665">
            <v>45462</v>
          </cell>
          <cell r="G1665">
            <v>2024</v>
          </cell>
          <cell r="H1665" t="str">
            <v>CE2017</v>
          </cell>
          <cell r="I1665" t="str">
            <v>SAHEL INTERNATIONAL TRADE</v>
          </cell>
          <cell r="J1665" t="str">
            <v>TND</v>
          </cell>
          <cell r="K1665">
            <v>44136</v>
          </cell>
          <cell r="L1665">
            <v>1</v>
          </cell>
          <cell r="M1665">
            <v>44136</v>
          </cell>
          <cell r="N1665" t="str">
            <v>OUI</v>
          </cell>
          <cell r="O1665" t="str">
            <v>Togo</v>
          </cell>
          <cell r="P1665">
            <v>45488</v>
          </cell>
          <cell r="Q1665">
            <v>21600</v>
          </cell>
          <cell r="R1665">
            <v>0</v>
          </cell>
          <cell r="S1665">
            <v>0</v>
          </cell>
          <cell r="T1665">
            <v>0</v>
          </cell>
          <cell r="U1665">
            <v>21600</v>
          </cell>
          <cell r="W1665">
            <v>44136</v>
          </cell>
          <cell r="X1665">
            <v>0</v>
          </cell>
          <cell r="Y1665">
            <v>0</v>
          </cell>
          <cell r="Z1665">
            <v>0</v>
          </cell>
          <cell r="AA1665">
            <v>2.0433333333333334</v>
          </cell>
          <cell r="AE1665">
            <v>0</v>
          </cell>
          <cell r="AF1665">
            <v>0</v>
          </cell>
          <cell r="AG1665">
            <v>0</v>
          </cell>
          <cell r="AH1665">
            <v>2.0433333333333334</v>
          </cell>
          <cell r="AI1665">
            <v>0</v>
          </cell>
          <cell r="AJ1665">
            <v>0</v>
          </cell>
          <cell r="AK1665">
            <v>0</v>
          </cell>
          <cell r="AL1665" t="str">
            <v>50%-50%</v>
          </cell>
          <cell r="AM1665">
            <v>0</v>
          </cell>
          <cell r="AN1665">
            <v>0</v>
          </cell>
          <cell r="AO1665">
            <v>0</v>
          </cell>
        </row>
        <row r="1666">
          <cell r="D1666" t="str">
            <v>FAE-24-00184</v>
          </cell>
          <cell r="E1666" t="str">
            <v>184</v>
          </cell>
          <cell r="F1666">
            <v>45462</v>
          </cell>
          <cell r="G1666">
            <v>2024</v>
          </cell>
          <cell r="H1666" t="str">
            <v>CE2154</v>
          </cell>
          <cell r="I1666" t="str">
            <v>SODIFRAM SAS</v>
          </cell>
          <cell r="J1666" t="str">
            <v>EUR</v>
          </cell>
          <cell r="K1666">
            <v>75079.677607999998</v>
          </cell>
          <cell r="L1666">
            <v>3.3668499999999999</v>
          </cell>
          <cell r="M1666">
            <v>22299.68</v>
          </cell>
          <cell r="N1666" t="str">
            <v>OUI</v>
          </cell>
          <cell r="O1666" t="str">
            <v>Mayotte</v>
          </cell>
          <cell r="P1666">
            <v>45464</v>
          </cell>
          <cell r="Q1666">
            <v>0</v>
          </cell>
          <cell r="R1666">
            <v>17712</v>
          </cell>
          <cell r="S1666">
            <v>6000</v>
          </cell>
          <cell r="T1666">
            <v>0</v>
          </cell>
          <cell r="U1666">
            <v>23712</v>
          </cell>
          <cell r="W1666">
            <v>0</v>
          </cell>
          <cell r="X1666">
            <v>56308.125760834009</v>
          </cell>
          <cell r="Y1666">
            <v>18771.551847165993</v>
          </cell>
          <cell r="Z1666">
            <v>0</v>
          </cell>
          <cell r="AB1666">
            <v>3.1790947245276655</v>
          </cell>
          <cell r="AC1666">
            <v>3.1285919745276654</v>
          </cell>
          <cell r="AE1666">
            <v>3732.9749999999999</v>
          </cell>
          <cell r="AF1666">
            <v>16704.595000000001</v>
          </cell>
          <cell r="AG1666">
            <v>0.70447853407557359</v>
          </cell>
          <cell r="AI1666">
            <v>2.474616190452092</v>
          </cell>
          <cell r="AJ1666">
            <v>2.4241134404520919</v>
          </cell>
          <cell r="AL1666">
            <v>0</v>
          </cell>
          <cell r="AM1666">
            <v>1</v>
          </cell>
          <cell r="AN1666">
            <v>1</v>
          </cell>
          <cell r="AO1666">
            <v>0</v>
          </cell>
        </row>
        <row r="1667">
          <cell r="D1667" t="str">
            <v>FAE-24-00185</v>
          </cell>
          <cell r="E1667" t="str">
            <v>185</v>
          </cell>
          <cell r="F1667">
            <v>45462</v>
          </cell>
          <cell r="G1667">
            <v>2024</v>
          </cell>
          <cell r="H1667" t="str">
            <v>CE2079</v>
          </cell>
          <cell r="I1667" t="str">
            <v>BAH MAMADOU SALIOU</v>
          </cell>
          <cell r="J1667" t="str">
            <v>EUR</v>
          </cell>
          <cell r="K1667">
            <v>104908.5275</v>
          </cell>
          <cell r="L1667">
            <v>3.3678499999999998</v>
          </cell>
          <cell r="M1667">
            <v>31150</v>
          </cell>
          <cell r="N1667" t="str">
            <v>OUI</v>
          </cell>
          <cell r="O1667" t="str">
            <v>Guinee</v>
          </cell>
          <cell r="P1667">
            <v>45468</v>
          </cell>
          <cell r="Q1667">
            <v>0</v>
          </cell>
          <cell r="R1667">
            <v>45000</v>
          </cell>
          <cell r="S1667">
            <v>0</v>
          </cell>
          <cell r="T1667">
            <v>0</v>
          </cell>
          <cell r="U1667">
            <v>45000</v>
          </cell>
          <cell r="W1667">
            <v>0</v>
          </cell>
          <cell r="X1667">
            <v>104908.52750000001</v>
          </cell>
          <cell r="Y1667">
            <v>0</v>
          </cell>
          <cell r="Z1667">
            <v>0</v>
          </cell>
          <cell r="AB1667">
            <v>2.3313006111111112</v>
          </cell>
          <cell r="AE1667">
            <v>2946.76</v>
          </cell>
          <cell r="AF1667">
            <v>15197.145</v>
          </cell>
          <cell r="AG1667">
            <v>0.33771433333333334</v>
          </cell>
          <cell r="AI1667">
            <v>1.9935862777777777</v>
          </cell>
          <cell r="AL1667">
            <v>0</v>
          </cell>
          <cell r="AM1667" t="str">
            <v>30%-70%</v>
          </cell>
          <cell r="AN1667">
            <v>0</v>
          </cell>
          <cell r="AO1667">
            <v>0</v>
          </cell>
        </row>
        <row r="1668">
          <cell r="D1668" t="str">
            <v>FAE-24-00186</v>
          </cell>
          <cell r="E1668" t="str">
            <v>186</v>
          </cell>
          <cell r="F1668">
            <v>45467</v>
          </cell>
          <cell r="G1668">
            <v>2024</v>
          </cell>
          <cell r="H1668" t="str">
            <v>CE2017</v>
          </cell>
          <cell r="I1668" t="str">
            <v>SAHEL INTERNATIONAL TRADE</v>
          </cell>
          <cell r="J1668" t="str">
            <v>TND</v>
          </cell>
          <cell r="K1668">
            <v>44716.08</v>
          </cell>
          <cell r="L1668">
            <v>1</v>
          </cell>
          <cell r="M1668">
            <v>44716.08</v>
          </cell>
          <cell r="N1668" t="str">
            <v>OUI</v>
          </cell>
          <cell r="O1668" t="str">
            <v>Togo</v>
          </cell>
          <cell r="P1668">
            <v>45488</v>
          </cell>
          <cell r="Q1668">
            <v>22008</v>
          </cell>
          <cell r="R1668">
            <v>0</v>
          </cell>
          <cell r="S1668">
            <v>0</v>
          </cell>
          <cell r="T1668">
            <v>0</v>
          </cell>
          <cell r="U1668">
            <v>22008</v>
          </cell>
          <cell r="W1668">
            <v>44716.08</v>
          </cell>
          <cell r="X1668">
            <v>0</v>
          </cell>
          <cell r="Y1668">
            <v>0</v>
          </cell>
          <cell r="Z1668">
            <v>0</v>
          </cell>
          <cell r="AA1668">
            <v>2.0318102508178844</v>
          </cell>
          <cell r="AE1668">
            <v>0</v>
          </cell>
          <cell r="AF1668">
            <v>0</v>
          </cell>
          <cell r="AG1668">
            <v>0</v>
          </cell>
          <cell r="AH1668">
            <v>2.0318102508178844</v>
          </cell>
          <cell r="AI1668">
            <v>0</v>
          </cell>
          <cell r="AJ1668">
            <v>0</v>
          </cell>
          <cell r="AK1668">
            <v>0</v>
          </cell>
          <cell r="AL1668" t="str">
            <v>50%-50%</v>
          </cell>
          <cell r="AM1668">
            <v>0</v>
          </cell>
          <cell r="AN1668">
            <v>0</v>
          </cell>
          <cell r="AO1668">
            <v>0</v>
          </cell>
        </row>
        <row r="1669">
          <cell r="D1669" t="str">
            <v>FAE-24-00187</v>
          </cell>
          <cell r="E1669" t="str">
            <v>187</v>
          </cell>
          <cell r="F1669">
            <v>45467</v>
          </cell>
          <cell r="G1669">
            <v>2024</v>
          </cell>
          <cell r="H1669" t="str">
            <v>CE2165</v>
          </cell>
          <cell r="I1669" t="str">
            <v>ANGSTREM TRADING</v>
          </cell>
          <cell r="J1669" t="str">
            <v>USD</v>
          </cell>
          <cell r="K1669">
            <v>115166.43840000001</v>
          </cell>
          <cell r="L1669">
            <v>3.1232000000000002</v>
          </cell>
          <cell r="M1669">
            <v>36874.5</v>
          </cell>
          <cell r="N1669" t="str">
            <v>OUI</v>
          </cell>
          <cell r="O1669" t="str">
            <v>Russie</v>
          </cell>
          <cell r="P1669">
            <v>45484</v>
          </cell>
          <cell r="Q1669">
            <v>40300</v>
          </cell>
          <cell r="R1669">
            <v>0</v>
          </cell>
          <cell r="S1669">
            <v>0</v>
          </cell>
          <cell r="T1669">
            <v>0</v>
          </cell>
          <cell r="U1669">
            <v>40300</v>
          </cell>
          <cell r="W1669">
            <v>115166.4384</v>
          </cell>
          <cell r="X1669">
            <v>0</v>
          </cell>
          <cell r="Y1669">
            <v>0</v>
          </cell>
          <cell r="Z1669">
            <v>0</v>
          </cell>
          <cell r="AA1669">
            <v>2.8577279999999998</v>
          </cell>
          <cell r="AE1669">
            <v>1742.7</v>
          </cell>
          <cell r="AF1669">
            <v>14658.7</v>
          </cell>
          <cell r="AG1669">
            <v>0.36373945409429281</v>
          </cell>
          <cell r="AH1669">
            <v>2.4939885459057072</v>
          </cell>
          <cell r="AL1669">
            <v>1</v>
          </cell>
          <cell r="AM1669">
            <v>0</v>
          </cell>
          <cell r="AN1669">
            <v>0</v>
          </cell>
          <cell r="AO1669">
            <v>0</v>
          </cell>
        </row>
        <row r="1670">
          <cell r="D1670" t="str">
            <v>FAE-24-00188</v>
          </cell>
          <cell r="E1670" t="str">
            <v>188</v>
          </cell>
          <cell r="F1670">
            <v>45475</v>
          </cell>
          <cell r="G1670">
            <v>2024</v>
          </cell>
          <cell r="H1670" t="str">
            <v>CE2257</v>
          </cell>
          <cell r="I1670" t="str">
            <v>LAMP FALL IMP EXP - LAFFIMEX</v>
          </cell>
          <cell r="J1670" t="str">
            <v>EUR</v>
          </cell>
          <cell r="K1670">
            <v>86611.107400000008</v>
          </cell>
          <cell r="L1670">
            <v>3.3795500000000001</v>
          </cell>
          <cell r="M1670">
            <v>25628</v>
          </cell>
          <cell r="N1670" t="str">
            <v>OUI</v>
          </cell>
          <cell r="O1670" t="str">
            <v>Senegal</v>
          </cell>
          <cell r="P1670">
            <v>45484</v>
          </cell>
          <cell r="Q1670">
            <v>38400</v>
          </cell>
          <cell r="R1670">
            <v>0</v>
          </cell>
          <cell r="S1670">
            <v>0</v>
          </cell>
          <cell r="T1670">
            <v>0</v>
          </cell>
          <cell r="U1670">
            <v>38400</v>
          </cell>
          <cell r="W1670">
            <v>86611.107399999994</v>
          </cell>
          <cell r="X1670">
            <v>0</v>
          </cell>
          <cell r="Y1670">
            <v>0</v>
          </cell>
          <cell r="Z1670">
            <v>0</v>
          </cell>
          <cell r="AA1670">
            <v>2.2554975885416666</v>
          </cell>
          <cell r="AE1670">
            <v>1411.9849999999999</v>
          </cell>
          <cell r="AF1670">
            <v>8916.7950000000001</v>
          </cell>
          <cell r="AG1670">
            <v>0.23220820312500001</v>
          </cell>
          <cell r="AH1670">
            <v>2.0232893854166667</v>
          </cell>
          <cell r="AL1670" t="str">
            <v>50%-50%</v>
          </cell>
          <cell r="AM1670">
            <v>0</v>
          </cell>
          <cell r="AN1670">
            <v>0</v>
          </cell>
          <cell r="AO1670">
            <v>0</v>
          </cell>
        </row>
        <row r="1671">
          <cell r="D1671" t="str">
            <v>FAE-24-00189</v>
          </cell>
          <cell r="E1671" t="str">
            <v>189</v>
          </cell>
          <cell r="F1671">
            <v>45475</v>
          </cell>
          <cell r="G1671">
            <v>2024</v>
          </cell>
          <cell r="H1671" t="str">
            <v>CE2137</v>
          </cell>
          <cell r="I1671" t="str">
            <v>TUNISIAN AFRICAN BUSINESS</v>
          </cell>
          <cell r="J1671" t="str">
            <v>TND</v>
          </cell>
          <cell r="K1671">
            <v>143080</v>
          </cell>
          <cell r="L1671">
            <v>1</v>
          </cell>
          <cell r="M1671">
            <v>143080</v>
          </cell>
          <cell r="N1671" t="str">
            <v>OUI</v>
          </cell>
          <cell r="O1671" t="str">
            <v>Gabon</v>
          </cell>
          <cell r="P1671">
            <v>45485</v>
          </cell>
          <cell r="Q1671">
            <v>0</v>
          </cell>
          <cell r="R1671">
            <v>0</v>
          </cell>
          <cell r="S1671">
            <v>84000</v>
          </cell>
          <cell r="T1671">
            <v>0</v>
          </cell>
          <cell r="U1671">
            <v>84000</v>
          </cell>
          <cell r="W1671">
            <v>0</v>
          </cell>
          <cell r="X1671">
            <v>0</v>
          </cell>
          <cell r="Y1671">
            <v>143080</v>
          </cell>
          <cell r="Z1671">
            <v>0</v>
          </cell>
          <cell r="AC1671">
            <v>1.7033333333333334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  <cell r="AI1671">
            <v>0</v>
          </cell>
          <cell r="AJ1671">
            <v>1.7033333333333334</v>
          </cell>
          <cell r="AK1671">
            <v>0</v>
          </cell>
          <cell r="AL1671">
            <v>0</v>
          </cell>
          <cell r="AM1671">
            <v>0</v>
          </cell>
          <cell r="AN1671" t="str">
            <v>10%-90%</v>
          </cell>
          <cell r="AO1671">
            <v>0</v>
          </cell>
        </row>
        <row r="1672">
          <cell r="D1672" t="str">
            <v>FAE-24-00190</v>
          </cell>
          <cell r="E1672" t="str">
            <v>190</v>
          </cell>
          <cell r="F1672">
            <v>45475</v>
          </cell>
          <cell r="G1672">
            <v>2024</v>
          </cell>
          <cell r="H1672" t="str">
            <v>CE2289</v>
          </cell>
          <cell r="I1672" t="str">
            <v>STE AL AKIL</v>
          </cell>
          <cell r="J1672" t="str">
            <v>TND</v>
          </cell>
          <cell r="K1672">
            <v>215562.90404000002</v>
          </cell>
          <cell r="L1672">
            <v>3.1240000000000001</v>
          </cell>
          <cell r="M1672">
            <v>69002.210000000006</v>
          </cell>
          <cell r="N1672" t="str">
            <v>OUI</v>
          </cell>
          <cell r="O1672" t="str">
            <v>Libye</v>
          </cell>
          <cell r="P1672">
            <v>45483</v>
          </cell>
          <cell r="Q1672">
            <v>100003</v>
          </cell>
          <cell r="R1672">
            <v>0</v>
          </cell>
          <cell r="S1672">
            <v>0</v>
          </cell>
          <cell r="T1672">
            <v>0</v>
          </cell>
          <cell r="U1672">
            <v>100003</v>
          </cell>
          <cell r="W1672">
            <v>215562.89779199997</v>
          </cell>
          <cell r="X1672">
            <v>0</v>
          </cell>
          <cell r="Y1672">
            <v>0</v>
          </cell>
          <cell r="Z1672">
            <v>0</v>
          </cell>
          <cell r="AA1672">
            <v>2.1555643109906701</v>
          </cell>
          <cell r="AE1672">
            <v>0</v>
          </cell>
          <cell r="AF1672">
            <v>0</v>
          </cell>
          <cell r="AG1672">
            <v>0</v>
          </cell>
          <cell r="AH1672">
            <v>2.1555643109906701</v>
          </cell>
          <cell r="AI1672">
            <v>0</v>
          </cell>
          <cell r="AJ1672">
            <v>0</v>
          </cell>
          <cell r="AK1672">
            <v>0</v>
          </cell>
          <cell r="AL1672" t="str">
            <v>50%-50%</v>
          </cell>
          <cell r="AM1672">
            <v>0</v>
          </cell>
          <cell r="AN1672">
            <v>0</v>
          </cell>
          <cell r="AO1672">
            <v>0</v>
          </cell>
        </row>
        <row r="1673">
          <cell r="D1673" t="str">
            <v>FAE-24-00191</v>
          </cell>
          <cell r="E1673" t="str">
            <v>191</v>
          </cell>
          <cell r="F1673">
            <v>45478</v>
          </cell>
          <cell r="G1673">
            <v>2024</v>
          </cell>
          <cell r="H1673" t="str">
            <v>CE2280</v>
          </cell>
          <cell r="I1673" t="str">
            <v>ACS DISTRIBUTION</v>
          </cell>
          <cell r="J1673" t="str">
            <v>EUR</v>
          </cell>
          <cell r="K1673">
            <v>186786.10725</v>
          </cell>
          <cell r="L1673">
            <v>3.3810500000000001</v>
          </cell>
          <cell r="M1673">
            <v>55245</v>
          </cell>
          <cell r="N1673" t="str">
            <v>OUI</v>
          </cell>
          <cell r="O1673" t="str">
            <v>Senegal</v>
          </cell>
          <cell r="P1673">
            <v>45496</v>
          </cell>
          <cell r="Q1673">
            <v>81000</v>
          </cell>
          <cell r="R1673">
            <v>0</v>
          </cell>
          <cell r="S1673">
            <v>0</v>
          </cell>
          <cell r="T1673">
            <v>0</v>
          </cell>
          <cell r="U1673">
            <v>81000</v>
          </cell>
          <cell r="W1673">
            <v>186786.10725</v>
          </cell>
          <cell r="X1673">
            <v>0</v>
          </cell>
          <cell r="Y1673">
            <v>0</v>
          </cell>
          <cell r="Z1673">
            <v>0</v>
          </cell>
          <cell r="AA1673">
            <v>2.306001324074074</v>
          </cell>
          <cell r="AE1673">
            <v>3919.1624999999999</v>
          </cell>
          <cell r="AF1673">
            <v>20498.794999999998</v>
          </cell>
          <cell r="AG1673">
            <v>0.25307154320987651</v>
          </cell>
          <cell r="AH1673">
            <v>2.0529297808641975</v>
          </cell>
          <cell r="AL1673" t="str">
            <v>50%-50%</v>
          </cell>
          <cell r="AM1673">
            <v>0</v>
          </cell>
          <cell r="AN1673">
            <v>0</v>
          </cell>
          <cell r="AO1673">
            <v>0</v>
          </cell>
        </row>
        <row r="1674">
          <cell r="D1674" t="str">
            <v>FAE-24-00192</v>
          </cell>
          <cell r="E1674" t="str">
            <v>192</v>
          </cell>
          <cell r="F1674">
            <v>45481</v>
          </cell>
          <cell r="G1674">
            <v>2024</v>
          </cell>
          <cell r="H1674" t="str">
            <v>CE2149</v>
          </cell>
          <cell r="I1674" t="str">
            <v>DAVIS TRADING CO LTD</v>
          </cell>
          <cell r="J1674" t="str">
            <v>USD</v>
          </cell>
          <cell r="K1674">
            <v>87353.350480000008</v>
          </cell>
          <cell r="L1674">
            <v>3.1240000000000001</v>
          </cell>
          <cell r="M1674">
            <v>27962.02</v>
          </cell>
          <cell r="N1674" t="str">
            <v>OUI</v>
          </cell>
          <cell r="O1674" t="str">
            <v>New Zealand</v>
          </cell>
          <cell r="P1674">
            <v>45484</v>
          </cell>
          <cell r="Q1674">
            <v>11100</v>
          </cell>
          <cell r="R1674">
            <v>10820</v>
          </cell>
          <cell r="S1674">
            <v>0</v>
          </cell>
          <cell r="T1674">
            <v>0</v>
          </cell>
          <cell r="U1674">
            <v>21920</v>
          </cell>
          <cell r="W1674">
            <v>37885.372799999997</v>
          </cell>
          <cell r="X1674">
            <v>49467.977680000011</v>
          </cell>
          <cell r="Y1674">
            <v>0</v>
          </cell>
          <cell r="Z1674">
            <v>0</v>
          </cell>
          <cell r="AA1674">
            <v>3.4130966486486485</v>
          </cell>
          <cell r="AB1674">
            <v>4.5719018188539753</v>
          </cell>
          <cell r="AE1674">
            <v>0</v>
          </cell>
          <cell r="AF1674">
            <v>2455.4699999999998</v>
          </cell>
          <cell r="AG1674">
            <v>0.11201961678832116</v>
          </cell>
          <cell r="AH1674">
            <v>3.3010770318603275</v>
          </cell>
          <cell r="AI1674">
            <v>4.4598822020656543</v>
          </cell>
          <cell r="AL1674">
            <v>1</v>
          </cell>
          <cell r="AM1674">
            <v>1</v>
          </cell>
          <cell r="AN1674">
            <v>0</v>
          </cell>
          <cell r="AO1674">
            <v>0</v>
          </cell>
        </row>
        <row r="1675">
          <cell r="D1675" t="str">
            <v>FAE-24-00193</v>
          </cell>
          <cell r="E1675" t="str">
            <v>193</v>
          </cell>
          <cell r="F1675">
            <v>45481</v>
          </cell>
          <cell r="G1675">
            <v>2024</v>
          </cell>
          <cell r="H1675" t="str">
            <v>CE2149</v>
          </cell>
          <cell r="I1675" t="str">
            <v>DAVIS TRADING CO LTD</v>
          </cell>
          <cell r="J1675" t="str">
            <v>USD</v>
          </cell>
          <cell r="K1675">
            <v>92680.583864999993</v>
          </cell>
          <cell r="L1675">
            <v>3.1042999999999998</v>
          </cell>
          <cell r="M1675">
            <v>29855.55</v>
          </cell>
          <cell r="N1675" t="str">
            <v>OUI</v>
          </cell>
          <cell r="O1675" t="str">
            <v>New Zealand</v>
          </cell>
          <cell r="P1675">
            <v>45491</v>
          </cell>
          <cell r="Q1675">
            <v>7500</v>
          </cell>
          <cell r="R1675">
            <v>15000</v>
          </cell>
          <cell r="S1675">
            <v>0</v>
          </cell>
          <cell r="T1675">
            <v>0</v>
          </cell>
          <cell r="U1675">
            <v>22500</v>
          </cell>
          <cell r="W1675">
            <v>24824.466239999998</v>
          </cell>
          <cell r="X1675">
            <v>67856.117624999999</v>
          </cell>
          <cell r="Y1675">
            <v>0</v>
          </cell>
          <cell r="Z1675">
            <v>0</v>
          </cell>
          <cell r="AA1675">
            <v>3.3099288319999998</v>
          </cell>
          <cell r="AB1675">
            <v>4.5237411749999996</v>
          </cell>
          <cell r="AE1675">
            <v>0</v>
          </cell>
          <cell r="AF1675">
            <v>2455.4699999999998</v>
          </cell>
          <cell r="AG1675">
            <v>0.10913199999999999</v>
          </cell>
          <cell r="AH1675">
            <v>3.200796832</v>
          </cell>
          <cell r="AI1675">
            <v>4.4146091749999998</v>
          </cell>
          <cell r="AL1675">
            <v>1</v>
          </cell>
          <cell r="AM1675">
            <v>1</v>
          </cell>
          <cell r="AN1675">
            <v>0</v>
          </cell>
          <cell r="AO1675">
            <v>0</v>
          </cell>
        </row>
        <row r="1676">
          <cell r="D1676" t="str">
            <v>FAE-24-00194</v>
          </cell>
          <cell r="E1676" t="str">
            <v>194</v>
          </cell>
          <cell r="F1676">
            <v>45481</v>
          </cell>
          <cell r="G1676">
            <v>2024</v>
          </cell>
          <cell r="H1676" t="str">
            <v>CE2149</v>
          </cell>
          <cell r="I1676" t="str">
            <v>DAVIS TRADING CO LTD</v>
          </cell>
          <cell r="J1676" t="str">
            <v>USD</v>
          </cell>
          <cell r="K1676">
            <v>68681.023263999989</v>
          </cell>
          <cell r="L1676">
            <v>3.1042999999999998</v>
          </cell>
          <cell r="M1676">
            <v>22124.48</v>
          </cell>
          <cell r="N1676" t="str">
            <v>OUI</v>
          </cell>
          <cell r="O1676" t="str">
            <v>New Zealand</v>
          </cell>
          <cell r="P1676">
            <v>45491</v>
          </cell>
          <cell r="Q1676">
            <v>20750</v>
          </cell>
          <cell r="R1676">
            <v>0</v>
          </cell>
          <cell r="S1676">
            <v>0</v>
          </cell>
          <cell r="T1676">
            <v>0</v>
          </cell>
          <cell r="U1676">
            <v>20750</v>
          </cell>
          <cell r="W1676">
            <v>68681.023264000003</v>
          </cell>
          <cell r="X1676">
            <v>0</v>
          </cell>
          <cell r="Y1676">
            <v>0</v>
          </cell>
          <cell r="Z1676">
            <v>0</v>
          </cell>
          <cell r="AA1676">
            <v>3.3099288320000002</v>
          </cell>
          <cell r="AE1676">
            <v>0</v>
          </cell>
          <cell r="AF1676">
            <v>2455.4699999999998</v>
          </cell>
          <cell r="AG1676">
            <v>0.11833590361445782</v>
          </cell>
          <cell r="AH1676">
            <v>3.1915929283855422</v>
          </cell>
          <cell r="AL1676">
            <v>1</v>
          </cell>
          <cell r="AM1676">
            <v>0</v>
          </cell>
          <cell r="AN1676">
            <v>0</v>
          </cell>
          <cell r="AO1676">
            <v>0</v>
          </cell>
        </row>
        <row r="1677">
          <cell r="D1677" t="str">
            <v>FAE-24-00195</v>
          </cell>
          <cell r="E1677" t="str">
            <v>195</v>
          </cell>
          <cell r="F1677">
            <v>45482</v>
          </cell>
          <cell r="G1677">
            <v>2024</v>
          </cell>
          <cell r="H1677" t="str">
            <v>CE2154</v>
          </cell>
          <cell r="I1677" t="str">
            <v>SODIFRAM SAS</v>
          </cell>
          <cell r="J1677" t="str">
            <v>EUR</v>
          </cell>
          <cell r="K1677">
            <v>79286.639169999995</v>
          </cell>
          <cell r="L1677">
            <v>3.3815</v>
          </cell>
          <cell r="M1677">
            <v>23447.18</v>
          </cell>
          <cell r="N1677" t="str">
            <v>OUI</v>
          </cell>
          <cell r="O1677" t="str">
            <v>Mayotte</v>
          </cell>
          <cell r="P1677">
            <v>45485</v>
          </cell>
          <cell r="Q1677">
            <v>0</v>
          </cell>
          <cell r="R1677">
            <v>17712</v>
          </cell>
          <cell r="S1677">
            <v>7500</v>
          </cell>
          <cell r="T1677">
            <v>0</v>
          </cell>
          <cell r="U1677">
            <v>25212</v>
          </cell>
          <cell r="W1677">
            <v>0</v>
          </cell>
          <cell r="X1677">
            <v>55914.458769595425</v>
          </cell>
          <cell r="Y1677">
            <v>23372.180400404566</v>
          </cell>
          <cell r="Z1677">
            <v>0</v>
          </cell>
          <cell r="AB1677">
            <v>3.156868720053942</v>
          </cell>
          <cell r="AC1677">
            <v>3.116290720053942</v>
          </cell>
          <cell r="AE1677">
            <v>3701.25</v>
          </cell>
          <cell r="AF1677">
            <v>16533.95</v>
          </cell>
          <cell r="AG1677">
            <v>0.65579684277328254</v>
          </cell>
          <cell r="AI1677">
            <v>2.5010718772806593</v>
          </cell>
          <cell r="AJ1677">
            <v>2.4604938772806593</v>
          </cell>
          <cell r="AL1677">
            <v>0</v>
          </cell>
          <cell r="AM1677">
            <v>1</v>
          </cell>
          <cell r="AN1677">
            <v>1</v>
          </cell>
          <cell r="AO1677">
            <v>0</v>
          </cell>
        </row>
        <row r="1678">
          <cell r="D1678" t="str">
            <v>FAE-24-00196</v>
          </cell>
          <cell r="E1678" t="str">
            <v>196</v>
          </cell>
          <cell r="F1678">
            <v>45482</v>
          </cell>
          <cell r="G1678">
            <v>2024</v>
          </cell>
          <cell r="H1678" t="str">
            <v>CE2154</v>
          </cell>
          <cell r="I1678" t="str">
            <v>SODIFRAM SAS</v>
          </cell>
          <cell r="J1678" t="str">
            <v>EUR</v>
          </cell>
          <cell r="K1678">
            <v>79285.466811000006</v>
          </cell>
          <cell r="L1678">
            <v>3.3814500000000001</v>
          </cell>
          <cell r="M1678">
            <v>23447.18</v>
          </cell>
          <cell r="N1678" t="str">
            <v>OUI</v>
          </cell>
          <cell r="O1678" t="str">
            <v>Mayotte</v>
          </cell>
          <cell r="P1678">
            <v>45485</v>
          </cell>
          <cell r="Q1678">
            <v>0</v>
          </cell>
          <cell r="R1678">
            <v>17712</v>
          </cell>
          <cell r="S1678">
            <v>7500</v>
          </cell>
          <cell r="T1678">
            <v>0</v>
          </cell>
          <cell r="U1678">
            <v>25212</v>
          </cell>
          <cell r="W1678">
            <v>0</v>
          </cell>
          <cell r="X1678">
            <v>55913.631999541169</v>
          </cell>
          <cell r="Y1678">
            <v>23371.83481145883</v>
          </cell>
          <cell r="Z1678">
            <v>0</v>
          </cell>
          <cell r="AB1678">
            <v>3.1568220415278438</v>
          </cell>
          <cell r="AC1678">
            <v>3.1162446415278438</v>
          </cell>
          <cell r="AE1678">
            <v>3701.25</v>
          </cell>
          <cell r="AF1678">
            <v>16566.75</v>
          </cell>
          <cell r="AG1678">
            <v>0.65709781056639693</v>
          </cell>
          <cell r="AI1678">
            <v>2.4997242309614469</v>
          </cell>
          <cell r="AJ1678">
            <v>2.4591468309614468</v>
          </cell>
          <cell r="AL1678">
            <v>0</v>
          </cell>
          <cell r="AM1678">
            <v>1</v>
          </cell>
          <cell r="AN1678">
            <v>1</v>
          </cell>
          <cell r="AO1678">
            <v>0</v>
          </cell>
        </row>
        <row r="1679">
          <cell r="D1679" t="str">
            <v>FAE-24-00197</v>
          </cell>
          <cell r="E1679" t="str">
            <v>197</v>
          </cell>
          <cell r="F1679">
            <v>45482</v>
          </cell>
          <cell r="G1679">
            <v>2024</v>
          </cell>
          <cell r="H1679" t="str">
            <v>CE2053</v>
          </cell>
          <cell r="I1679" t="str">
            <v>ETS KASSO IMPORT EXPORT</v>
          </cell>
          <cell r="J1679" t="str">
            <v>EUR</v>
          </cell>
          <cell r="K1679">
            <v>237127.6875</v>
          </cell>
          <cell r="L1679">
            <v>3.3815</v>
          </cell>
          <cell r="M1679">
            <v>70125</v>
          </cell>
          <cell r="N1679" t="str">
            <v>OUI</v>
          </cell>
          <cell r="O1679" t="str">
            <v>Niger</v>
          </cell>
          <cell r="P1679">
            <v>45485</v>
          </cell>
          <cell r="Q1679">
            <v>0</v>
          </cell>
          <cell r="R1679">
            <v>0</v>
          </cell>
          <cell r="S1679">
            <v>137500</v>
          </cell>
          <cell r="T1679">
            <v>0</v>
          </cell>
          <cell r="U1679">
            <v>137500</v>
          </cell>
          <cell r="W1679">
            <v>0</v>
          </cell>
          <cell r="X1679">
            <v>0</v>
          </cell>
          <cell r="Y1679">
            <v>237127.68749999997</v>
          </cell>
          <cell r="Z1679">
            <v>0</v>
          </cell>
          <cell r="AC1679">
            <v>1.7245649999999997</v>
          </cell>
          <cell r="AE1679">
            <v>4312.5</v>
          </cell>
          <cell r="AF1679">
            <v>26049.5</v>
          </cell>
          <cell r="AG1679">
            <v>0.18945090909090909</v>
          </cell>
          <cell r="AJ1679">
            <v>1.5351140909090906</v>
          </cell>
          <cell r="AL1679">
            <v>0</v>
          </cell>
          <cell r="AM1679">
            <v>0</v>
          </cell>
          <cell r="AN1679" t="str">
            <v>10%-90%</v>
          </cell>
          <cell r="AO1679">
            <v>0</v>
          </cell>
        </row>
        <row r="1680">
          <cell r="D1680" t="str">
            <v>FAE-24-00198</v>
          </cell>
          <cell r="E1680" t="str">
            <v>198</v>
          </cell>
          <cell r="F1680">
            <v>45482</v>
          </cell>
          <cell r="G1680">
            <v>2024</v>
          </cell>
          <cell r="H1680" t="str">
            <v>CE2053</v>
          </cell>
          <cell r="I1680" t="str">
            <v>ETS KASSO IMPORT EXPORT</v>
          </cell>
          <cell r="J1680" t="str">
            <v>EUR</v>
          </cell>
          <cell r="K1680">
            <v>237127.6875</v>
          </cell>
          <cell r="L1680">
            <v>3.3815</v>
          </cell>
          <cell r="M1680">
            <v>70125</v>
          </cell>
          <cell r="N1680" t="str">
            <v>OUI</v>
          </cell>
          <cell r="O1680" t="str">
            <v>Niger</v>
          </cell>
          <cell r="P1680">
            <v>45486</v>
          </cell>
          <cell r="Q1680">
            <v>0</v>
          </cell>
          <cell r="R1680">
            <v>0</v>
          </cell>
          <cell r="S1680">
            <v>137500</v>
          </cell>
          <cell r="T1680">
            <v>0</v>
          </cell>
          <cell r="U1680">
            <v>137500</v>
          </cell>
          <cell r="W1680">
            <v>0</v>
          </cell>
          <cell r="X1680">
            <v>0</v>
          </cell>
          <cell r="Y1680">
            <v>237127.68749999997</v>
          </cell>
          <cell r="Z1680">
            <v>0</v>
          </cell>
          <cell r="AC1680">
            <v>1.7245649999999997</v>
          </cell>
          <cell r="AE1680">
            <v>4312.5</v>
          </cell>
          <cell r="AF1680">
            <v>25322.62</v>
          </cell>
          <cell r="AG1680">
            <v>0.18416450909090909</v>
          </cell>
          <cell r="AJ1680">
            <v>1.5404004909090907</v>
          </cell>
          <cell r="AL1680">
            <v>0</v>
          </cell>
          <cell r="AM1680">
            <v>0</v>
          </cell>
          <cell r="AN1680" t="str">
            <v>10%-90%</v>
          </cell>
          <cell r="AO1680">
            <v>0</v>
          </cell>
        </row>
        <row r="1681">
          <cell r="D1681" t="str">
            <v>FAE-24-00199</v>
          </cell>
          <cell r="E1681" t="str">
            <v>199</v>
          </cell>
          <cell r="F1681">
            <v>45482</v>
          </cell>
          <cell r="G1681">
            <v>2024</v>
          </cell>
          <cell r="H1681" t="str">
            <v>CE2001</v>
          </cell>
          <cell r="I1681" t="str">
            <v>STE DE COMMERCE INTERNATIONAL</v>
          </cell>
          <cell r="J1681" t="str">
            <v>TND</v>
          </cell>
          <cell r="K1681">
            <v>879200</v>
          </cell>
          <cell r="L1681">
            <v>1</v>
          </cell>
          <cell r="M1681">
            <v>879200</v>
          </cell>
          <cell r="N1681" t="str">
            <v>OUI</v>
          </cell>
          <cell r="O1681" t="str">
            <v>Niger</v>
          </cell>
          <cell r="P1681">
            <v>45502</v>
          </cell>
          <cell r="Q1681">
            <v>0</v>
          </cell>
          <cell r="R1681">
            <v>0</v>
          </cell>
          <cell r="S1681">
            <v>560000</v>
          </cell>
          <cell r="T1681">
            <v>0</v>
          </cell>
          <cell r="U1681">
            <v>560000</v>
          </cell>
          <cell r="W1681">
            <v>0</v>
          </cell>
          <cell r="X1681">
            <v>0</v>
          </cell>
          <cell r="Y1681">
            <v>879200</v>
          </cell>
          <cell r="Z1681">
            <v>0</v>
          </cell>
          <cell r="AC1681">
            <v>1.57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  <cell r="AI1681">
            <v>0</v>
          </cell>
          <cell r="AJ1681">
            <v>1.57</v>
          </cell>
          <cell r="AK1681">
            <v>0</v>
          </cell>
          <cell r="AL1681">
            <v>0</v>
          </cell>
          <cell r="AM1681">
            <v>0</v>
          </cell>
          <cell r="AN1681" t="str">
            <v>10%-90%</v>
          </cell>
          <cell r="AO1681">
            <v>0</v>
          </cell>
        </row>
        <row r="1682">
          <cell r="D1682" t="str">
            <v>FAE-24-00200</v>
          </cell>
          <cell r="E1682" t="str">
            <v>200</v>
          </cell>
          <cell r="F1682">
            <v>45483</v>
          </cell>
          <cell r="G1682">
            <v>2024</v>
          </cell>
          <cell r="H1682" t="str">
            <v>CE2053</v>
          </cell>
          <cell r="I1682" t="str">
            <v>ETS KASSO IMPORT EXPORT</v>
          </cell>
          <cell r="J1682" t="str">
            <v>EUR</v>
          </cell>
          <cell r="K1682">
            <v>228322.125</v>
          </cell>
          <cell r="L1682">
            <v>3.3825500000000002</v>
          </cell>
          <cell r="M1682">
            <v>67500</v>
          </cell>
          <cell r="N1682" t="str">
            <v>OUI</v>
          </cell>
          <cell r="O1682" t="str">
            <v>Niger</v>
          </cell>
          <cell r="P1682">
            <v>45491</v>
          </cell>
          <cell r="Q1682">
            <v>0</v>
          </cell>
          <cell r="R1682">
            <v>125000</v>
          </cell>
          <cell r="S1682">
            <v>0</v>
          </cell>
          <cell r="T1682">
            <v>0</v>
          </cell>
          <cell r="U1682">
            <v>125000</v>
          </cell>
          <cell r="W1682">
            <v>0</v>
          </cell>
          <cell r="X1682">
            <v>228322.125</v>
          </cell>
          <cell r="Y1682">
            <v>0</v>
          </cell>
          <cell r="Z1682">
            <v>0</v>
          </cell>
          <cell r="AB1682">
            <v>1.8265769999999999</v>
          </cell>
          <cell r="AE1682">
            <v>6497.1925000000001</v>
          </cell>
          <cell r="AF1682">
            <v>34230.370000000003</v>
          </cell>
          <cell r="AG1682">
            <v>0.27384296000000002</v>
          </cell>
          <cell r="AI1682">
            <v>1.5527340399999998</v>
          </cell>
          <cell r="AL1682">
            <v>0</v>
          </cell>
          <cell r="AM1682" t="str">
            <v>20%-80%</v>
          </cell>
          <cell r="AN1682">
            <v>0</v>
          </cell>
          <cell r="AO1682">
            <v>0</v>
          </cell>
        </row>
        <row r="1683">
          <cell r="D1683" t="str">
            <v>FAE-24-00201</v>
          </cell>
          <cell r="E1683" t="str">
            <v>201</v>
          </cell>
          <cell r="F1683">
            <v>45483</v>
          </cell>
          <cell r="G1683">
            <v>2024</v>
          </cell>
          <cell r="H1683" t="str">
            <v>CE2017</v>
          </cell>
          <cell r="I1683" t="str">
            <v>SAHEL INTERNATIONAL TRADE</v>
          </cell>
          <cell r="J1683" t="str">
            <v>TND</v>
          </cell>
          <cell r="K1683">
            <v>38976</v>
          </cell>
          <cell r="L1683">
            <v>1</v>
          </cell>
          <cell r="M1683">
            <v>38976</v>
          </cell>
          <cell r="N1683" t="str">
            <v>OUI</v>
          </cell>
          <cell r="O1683" t="str">
            <v>Gambie</v>
          </cell>
          <cell r="P1683">
            <v>45490</v>
          </cell>
          <cell r="Q1683">
            <v>19200</v>
          </cell>
          <cell r="R1683">
            <v>0</v>
          </cell>
          <cell r="S1683">
            <v>0</v>
          </cell>
          <cell r="T1683">
            <v>0</v>
          </cell>
          <cell r="U1683">
            <v>19200</v>
          </cell>
          <cell r="W1683">
            <v>38976</v>
          </cell>
          <cell r="X1683">
            <v>0</v>
          </cell>
          <cell r="Y1683">
            <v>0</v>
          </cell>
          <cell r="Z1683">
            <v>0</v>
          </cell>
          <cell r="AA1683">
            <v>2.0299999999999998</v>
          </cell>
          <cell r="AE1683">
            <v>0</v>
          </cell>
          <cell r="AF1683">
            <v>0</v>
          </cell>
          <cell r="AG1683">
            <v>0</v>
          </cell>
          <cell r="AH1683">
            <v>2.0299999999999998</v>
          </cell>
          <cell r="AI1683">
            <v>0</v>
          </cell>
          <cell r="AJ1683">
            <v>0</v>
          </cell>
          <cell r="AK1683">
            <v>0</v>
          </cell>
          <cell r="AL1683" t="str">
            <v>50%-50%</v>
          </cell>
          <cell r="AM1683">
            <v>0</v>
          </cell>
          <cell r="AN1683">
            <v>0</v>
          </cell>
          <cell r="AO1683">
            <v>0</v>
          </cell>
        </row>
        <row r="1684">
          <cell r="D1684" t="str">
            <v>FAE-24-00202</v>
          </cell>
          <cell r="E1684" t="str">
            <v>202</v>
          </cell>
          <cell r="F1684">
            <v>45485</v>
          </cell>
          <cell r="G1684">
            <v>2024</v>
          </cell>
          <cell r="H1684" t="str">
            <v>CE2178</v>
          </cell>
          <cell r="I1684" t="str">
            <v>ARCADIA</v>
          </cell>
          <cell r="J1684" t="str">
            <v>TND</v>
          </cell>
          <cell r="K1684">
            <v>78925</v>
          </cell>
          <cell r="L1684">
            <v>1</v>
          </cell>
          <cell r="M1684">
            <v>78925</v>
          </cell>
          <cell r="N1684" t="str">
            <v>OUI</v>
          </cell>
          <cell r="O1684" t="str">
            <v>Belarus</v>
          </cell>
          <cell r="P1684">
            <v>45497</v>
          </cell>
          <cell r="Q1684">
            <v>0</v>
          </cell>
          <cell r="R1684">
            <v>41000</v>
          </cell>
          <cell r="S1684">
            <v>0</v>
          </cell>
          <cell r="T1684">
            <v>0</v>
          </cell>
          <cell r="U1684">
            <v>41000</v>
          </cell>
          <cell r="W1684">
            <v>0</v>
          </cell>
          <cell r="X1684">
            <v>78925</v>
          </cell>
          <cell r="Y1684">
            <v>0</v>
          </cell>
          <cell r="Z1684">
            <v>0</v>
          </cell>
          <cell r="AB1684">
            <v>1.925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  <cell r="AI1684">
            <v>1.925</v>
          </cell>
          <cell r="AJ1684">
            <v>0</v>
          </cell>
          <cell r="AK1684">
            <v>0</v>
          </cell>
          <cell r="AL1684">
            <v>0</v>
          </cell>
          <cell r="AM1684">
            <v>1</v>
          </cell>
          <cell r="AN1684">
            <v>0</v>
          </cell>
          <cell r="AO1684">
            <v>0</v>
          </cell>
        </row>
        <row r="1685">
          <cell r="D1685" t="str">
            <v>FAE-24-00203</v>
          </cell>
          <cell r="E1685" t="str">
            <v>203</v>
          </cell>
          <cell r="F1685">
            <v>45485</v>
          </cell>
          <cell r="G1685">
            <v>2024</v>
          </cell>
          <cell r="H1685" t="str">
            <v>CE2178</v>
          </cell>
          <cell r="I1685" t="str">
            <v>ARCADIA</v>
          </cell>
          <cell r="J1685" t="str">
            <v>TND</v>
          </cell>
          <cell r="K1685">
            <v>39462.5</v>
          </cell>
          <cell r="L1685">
            <v>1</v>
          </cell>
          <cell r="M1685">
            <v>39462.5</v>
          </cell>
          <cell r="N1685" t="str">
            <v>OUI</v>
          </cell>
          <cell r="O1685" t="str">
            <v>Belarus</v>
          </cell>
          <cell r="P1685">
            <v>45497</v>
          </cell>
          <cell r="Q1685">
            <v>0</v>
          </cell>
          <cell r="R1685">
            <v>20500</v>
          </cell>
          <cell r="S1685">
            <v>0</v>
          </cell>
          <cell r="T1685">
            <v>0</v>
          </cell>
          <cell r="U1685">
            <v>20500</v>
          </cell>
          <cell r="W1685">
            <v>0</v>
          </cell>
          <cell r="X1685">
            <v>39462.5</v>
          </cell>
          <cell r="Y1685">
            <v>0</v>
          </cell>
          <cell r="Z1685">
            <v>0</v>
          </cell>
          <cell r="AB1685">
            <v>1.925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  <cell r="AI1685">
            <v>1.925</v>
          </cell>
          <cell r="AJ1685">
            <v>0</v>
          </cell>
          <cell r="AK1685">
            <v>0</v>
          </cell>
          <cell r="AL1685">
            <v>0</v>
          </cell>
          <cell r="AM1685">
            <v>1</v>
          </cell>
          <cell r="AN1685">
            <v>0</v>
          </cell>
          <cell r="AO1685">
            <v>0</v>
          </cell>
        </row>
        <row r="1686">
          <cell r="D1686" t="str">
            <v>FAE-24-00204</v>
          </cell>
          <cell r="E1686" t="str">
            <v>204</v>
          </cell>
          <cell r="F1686">
            <v>45485</v>
          </cell>
          <cell r="G1686">
            <v>2024</v>
          </cell>
          <cell r="H1686" t="str">
            <v>CE2178</v>
          </cell>
          <cell r="I1686" t="str">
            <v>ARCADIA</v>
          </cell>
          <cell r="J1686" t="str">
            <v>TND</v>
          </cell>
          <cell r="K1686">
            <v>119831.25</v>
          </cell>
          <cell r="L1686">
            <v>1</v>
          </cell>
          <cell r="M1686">
            <v>119831.25</v>
          </cell>
          <cell r="N1686" t="str">
            <v>OUI</v>
          </cell>
          <cell r="O1686" t="str">
            <v>Belarus</v>
          </cell>
          <cell r="P1686">
            <v>45496</v>
          </cell>
          <cell r="Q1686">
            <v>62250</v>
          </cell>
          <cell r="R1686">
            <v>0</v>
          </cell>
          <cell r="S1686">
            <v>0</v>
          </cell>
          <cell r="T1686">
            <v>0</v>
          </cell>
          <cell r="U1686">
            <v>62250</v>
          </cell>
          <cell r="W1686">
            <v>119831.25</v>
          </cell>
          <cell r="X1686">
            <v>0</v>
          </cell>
          <cell r="Y1686">
            <v>0</v>
          </cell>
          <cell r="Z1686">
            <v>0</v>
          </cell>
          <cell r="AA1686">
            <v>1.925</v>
          </cell>
          <cell r="AE1686">
            <v>0</v>
          </cell>
          <cell r="AF1686">
            <v>0</v>
          </cell>
          <cell r="AG1686">
            <v>0</v>
          </cell>
          <cell r="AH1686">
            <v>1.925</v>
          </cell>
          <cell r="AI1686">
            <v>0</v>
          </cell>
          <cell r="AJ1686">
            <v>0</v>
          </cell>
          <cell r="AK1686">
            <v>0</v>
          </cell>
          <cell r="AL1686">
            <v>1</v>
          </cell>
          <cell r="AM1686">
            <v>0</v>
          </cell>
          <cell r="AN1686">
            <v>0</v>
          </cell>
          <cell r="AO1686">
            <v>0</v>
          </cell>
        </row>
        <row r="1687">
          <cell r="D1687" t="str">
            <v>FAE-24-00205</v>
          </cell>
          <cell r="E1687" t="str">
            <v>205</v>
          </cell>
          <cell r="F1687">
            <v>45486</v>
          </cell>
          <cell r="G1687">
            <v>2024</v>
          </cell>
          <cell r="H1687" t="str">
            <v>CE2289</v>
          </cell>
          <cell r="I1687" t="str">
            <v>STE AL AKIL</v>
          </cell>
          <cell r="J1687" t="str">
            <v>TND</v>
          </cell>
          <cell r="K1687">
            <v>292602.00847</v>
          </cell>
          <cell r="L1687">
            <v>3.1000999999999999</v>
          </cell>
          <cell r="M1687">
            <v>94384.7</v>
          </cell>
          <cell r="N1687" t="str">
            <v>OUI</v>
          </cell>
          <cell r="O1687" t="str">
            <v>Libye</v>
          </cell>
          <cell r="P1687">
            <v>45503</v>
          </cell>
          <cell r="Q1687">
            <v>130003</v>
          </cell>
          <cell r="R1687">
            <v>0</v>
          </cell>
          <cell r="S1687">
            <v>9005</v>
          </cell>
          <cell r="T1687">
            <v>0</v>
          </cell>
          <cell r="U1687">
            <v>139008</v>
          </cell>
          <cell r="W1687">
            <v>278085.81502079993</v>
          </cell>
          <cell r="X1687">
            <v>0</v>
          </cell>
          <cell r="Y1687">
            <v>14516.205849600001</v>
          </cell>
          <cell r="Z1687">
            <v>0</v>
          </cell>
          <cell r="AA1687">
            <v>2.1390722907994424</v>
          </cell>
          <cell r="AC1687">
            <v>1.6120161965130484</v>
          </cell>
          <cell r="AE1687">
            <v>0</v>
          </cell>
          <cell r="AF1687">
            <v>0</v>
          </cell>
          <cell r="AG1687">
            <v>0</v>
          </cell>
          <cell r="AH1687">
            <v>2.1390722907994424</v>
          </cell>
          <cell r="AI1687">
            <v>0</v>
          </cell>
          <cell r="AJ1687">
            <v>1.6120161965130484</v>
          </cell>
          <cell r="AK1687">
            <v>0</v>
          </cell>
          <cell r="AL1687" t="str">
            <v>50%-50%</v>
          </cell>
          <cell r="AM1687">
            <v>0</v>
          </cell>
          <cell r="AN1687" t="str">
            <v>10%-90%</v>
          </cell>
          <cell r="AO1687">
            <v>0</v>
          </cell>
        </row>
        <row r="1688">
          <cell r="D1688" t="str">
            <v>FAE-24-00206</v>
          </cell>
          <cell r="E1688" t="str">
            <v>206</v>
          </cell>
          <cell r="F1688">
            <v>45489</v>
          </cell>
          <cell r="G1688">
            <v>2024</v>
          </cell>
          <cell r="H1688" t="str">
            <v>CE2123</v>
          </cell>
          <cell r="I1688" t="str">
            <v>STE AL MAJMOUA MOTTAHIDA</v>
          </cell>
          <cell r="J1688" t="str">
            <v>USD</v>
          </cell>
          <cell r="K1688">
            <v>792537.34089599992</v>
          </cell>
          <cell r="L1688">
            <v>3.1000999999999999</v>
          </cell>
          <cell r="M1688">
            <v>255648.96</v>
          </cell>
          <cell r="N1688" t="str">
            <v>OUI</v>
          </cell>
          <cell r="O1688" t="str">
            <v>Libye</v>
          </cell>
          <cell r="P1688">
            <v>45495</v>
          </cell>
          <cell r="Q1688">
            <v>54000</v>
          </cell>
          <cell r="R1688">
            <v>233818</v>
          </cell>
          <cell r="S1688">
            <v>77395</v>
          </cell>
          <cell r="T1688">
            <v>0</v>
          </cell>
          <cell r="U1688">
            <v>365213</v>
          </cell>
          <cell r="W1688">
            <v>117183.77999999998</v>
          </cell>
          <cell r="X1688">
            <v>507400.55923200003</v>
          </cell>
          <cell r="Y1688">
            <v>167953.00166400001</v>
          </cell>
          <cell r="Z1688">
            <v>0</v>
          </cell>
          <cell r="AA1688">
            <v>2.1700699999999995</v>
          </cell>
          <cell r="AB1688">
            <v>2.1700662875912036</v>
          </cell>
          <cell r="AC1688">
            <v>2.1700756077782803</v>
          </cell>
          <cell r="AE1688">
            <v>0</v>
          </cell>
          <cell r="AF1688">
            <v>0</v>
          </cell>
          <cell r="AG1688">
            <v>0</v>
          </cell>
          <cell r="AH1688">
            <v>2.1700699999999995</v>
          </cell>
          <cell r="AI1688">
            <v>2.1700662875912036</v>
          </cell>
          <cell r="AJ1688">
            <v>2.1700756077782803</v>
          </cell>
          <cell r="AK1688">
            <v>0</v>
          </cell>
          <cell r="AL1688" t="str">
            <v>50%-50%</v>
          </cell>
          <cell r="AM1688" t="str">
            <v>50%-50%</v>
          </cell>
          <cell r="AN1688" t="str">
            <v>50%-50%</v>
          </cell>
          <cell r="AO1688">
            <v>0</v>
          </cell>
        </row>
        <row r="1689">
          <cell r="D1689" t="str">
            <v>FAE-24-00207</v>
          </cell>
          <cell r="E1689" t="str">
            <v>207</v>
          </cell>
          <cell r="F1689">
            <v>45490</v>
          </cell>
          <cell r="G1689">
            <v>2024</v>
          </cell>
          <cell r="H1689" t="str">
            <v>CE2258</v>
          </cell>
          <cell r="I1689" t="str">
            <v>FOODMED</v>
          </cell>
          <cell r="J1689" t="str">
            <v>EUR</v>
          </cell>
          <cell r="K1689">
            <v>92720.023217499998</v>
          </cell>
          <cell r="L1689">
            <v>3.3842500000000002</v>
          </cell>
          <cell r="M1689">
            <v>27397.51</v>
          </cell>
          <cell r="N1689" t="str">
            <v>OUI</v>
          </cell>
          <cell r="O1689" t="str">
            <v>France</v>
          </cell>
          <cell r="P1689">
            <v>45492</v>
          </cell>
          <cell r="Q1689">
            <v>0</v>
          </cell>
          <cell r="R1689">
            <v>18696</v>
          </cell>
          <cell r="S1689">
            <v>4800</v>
          </cell>
          <cell r="T1689">
            <v>1120</v>
          </cell>
          <cell r="U1689">
            <v>24616</v>
          </cell>
          <cell r="W1689">
            <v>0</v>
          </cell>
          <cell r="X1689">
            <v>69056.917564030533</v>
          </cell>
          <cell r="Y1689">
            <v>17628.162082677933</v>
          </cell>
          <cell r="Z1689">
            <v>6034.9503392915176</v>
          </cell>
          <cell r="AB1689">
            <v>3.6936733827573027</v>
          </cell>
          <cell r="AC1689">
            <v>3.6725337672245693</v>
          </cell>
          <cell r="AD1689">
            <v>5.3883485172245695</v>
          </cell>
          <cell r="AE1689">
            <v>1855.7204999999999</v>
          </cell>
          <cell r="AF1689">
            <v>30947.107</v>
          </cell>
          <cell r="AG1689">
            <v>1.2571947920051998</v>
          </cell>
          <cell r="AI1689">
            <v>2.4364785907521029</v>
          </cell>
          <cell r="AJ1689">
            <v>2.4153389752193695</v>
          </cell>
          <cell r="AK1689">
            <v>4.1311537252193702</v>
          </cell>
          <cell r="AL1689">
            <v>0</v>
          </cell>
          <cell r="AM1689">
            <v>1</v>
          </cell>
          <cell r="AN1689">
            <v>1</v>
          </cell>
          <cell r="AO1689">
            <v>1</v>
          </cell>
        </row>
        <row r="1690">
          <cell r="D1690" t="str">
            <v>FAE-24-00208</v>
          </cell>
          <cell r="E1690" t="str">
            <v>208</v>
          </cell>
          <cell r="F1690">
            <v>45490</v>
          </cell>
          <cell r="G1690">
            <v>2024</v>
          </cell>
          <cell r="H1690" t="str">
            <v>CE2290</v>
          </cell>
          <cell r="I1690" t="str">
            <v>SCCI</v>
          </cell>
          <cell r="J1690" t="str">
            <v>TND</v>
          </cell>
          <cell r="K1690">
            <v>79300</v>
          </cell>
          <cell r="L1690">
            <v>1</v>
          </cell>
          <cell r="M1690">
            <v>79300</v>
          </cell>
          <cell r="N1690" t="str">
            <v>OUI</v>
          </cell>
          <cell r="O1690" t="str">
            <v>Guinee</v>
          </cell>
          <cell r="P1690">
            <v>45505</v>
          </cell>
          <cell r="Q1690">
            <v>0</v>
          </cell>
          <cell r="R1690">
            <v>0</v>
          </cell>
          <cell r="S1690">
            <v>52000</v>
          </cell>
          <cell r="T1690">
            <v>0</v>
          </cell>
          <cell r="U1690">
            <v>52000</v>
          </cell>
          <cell r="W1690">
            <v>0</v>
          </cell>
          <cell r="X1690">
            <v>0</v>
          </cell>
          <cell r="Y1690">
            <v>79300</v>
          </cell>
          <cell r="Z1690">
            <v>0</v>
          </cell>
          <cell r="AC1690">
            <v>1.5249999999999999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  <cell r="AI1690">
            <v>0</v>
          </cell>
          <cell r="AJ1690">
            <v>1.5249999999999999</v>
          </cell>
          <cell r="AK1690">
            <v>0</v>
          </cell>
          <cell r="AL1690">
            <v>0</v>
          </cell>
          <cell r="AM1690">
            <v>0</v>
          </cell>
          <cell r="AN1690" t="str">
            <v>10%-90%</v>
          </cell>
          <cell r="AO1690">
            <v>0</v>
          </cell>
        </row>
        <row r="1691">
          <cell r="D1691" t="str">
            <v>FAE-24-00209</v>
          </cell>
          <cell r="E1691" t="str">
            <v>209</v>
          </cell>
          <cell r="F1691">
            <v>45490</v>
          </cell>
          <cell r="G1691">
            <v>2024</v>
          </cell>
          <cell r="H1691" t="str">
            <v>CE2257</v>
          </cell>
          <cell r="I1691" t="str">
            <v>LAMP FALL IMP EXP - LAFFIMEX</v>
          </cell>
          <cell r="J1691" t="str">
            <v>EUR</v>
          </cell>
          <cell r="K1691">
            <v>86731.559000000008</v>
          </cell>
          <cell r="L1691">
            <v>3.3842500000000002</v>
          </cell>
          <cell r="M1691">
            <v>25628</v>
          </cell>
          <cell r="N1691" t="str">
            <v>OUI</v>
          </cell>
          <cell r="O1691" t="str">
            <v>Senegal</v>
          </cell>
          <cell r="P1691">
            <v>45492</v>
          </cell>
          <cell r="Q1691">
            <v>38400</v>
          </cell>
          <cell r="R1691">
            <v>0</v>
          </cell>
          <cell r="S1691">
            <v>0</v>
          </cell>
          <cell r="T1691">
            <v>0</v>
          </cell>
          <cell r="U1691">
            <v>38400</v>
          </cell>
          <cell r="W1691">
            <v>86731.559000000008</v>
          </cell>
          <cell r="X1691">
            <v>0</v>
          </cell>
          <cell r="Y1691">
            <v>0</v>
          </cell>
          <cell r="Z1691">
            <v>0</v>
          </cell>
          <cell r="AA1691">
            <v>2.2586343489583336</v>
          </cell>
          <cell r="AE1691">
            <v>1395.9649999999999</v>
          </cell>
          <cell r="AF1691">
            <v>8892.4549999999999</v>
          </cell>
          <cell r="AG1691">
            <v>0.23157434895833334</v>
          </cell>
          <cell r="AH1691">
            <v>2.0270600000000001</v>
          </cell>
          <cell r="AL1691" t="str">
            <v>50%-50%</v>
          </cell>
          <cell r="AM1691">
            <v>0</v>
          </cell>
          <cell r="AN1691">
            <v>0</v>
          </cell>
          <cell r="AO1691">
            <v>0</v>
          </cell>
        </row>
        <row r="1692">
          <cell r="D1692" t="str">
            <v>FAE-24-00210</v>
          </cell>
          <cell r="E1692" t="str">
            <v>210</v>
          </cell>
          <cell r="F1692">
            <v>45490</v>
          </cell>
          <cell r="G1692">
            <v>2024</v>
          </cell>
          <cell r="H1692" t="str">
            <v>CE2228</v>
          </cell>
          <cell r="I1692" t="str">
            <v>GOLDEN PEARL</v>
          </cell>
          <cell r="J1692" t="str">
            <v>TND</v>
          </cell>
          <cell r="K1692">
            <v>139440</v>
          </cell>
          <cell r="L1692">
            <v>1</v>
          </cell>
          <cell r="M1692">
            <v>139440</v>
          </cell>
          <cell r="N1692" t="str">
            <v>OUI</v>
          </cell>
          <cell r="O1692" t="str">
            <v>Qatar</v>
          </cell>
          <cell r="P1692">
            <v>45504</v>
          </cell>
          <cell r="Q1692">
            <v>54000</v>
          </cell>
          <cell r="R1692">
            <v>0</v>
          </cell>
          <cell r="S1692">
            <v>0</v>
          </cell>
          <cell r="T1692">
            <v>0</v>
          </cell>
          <cell r="U1692">
            <v>54000</v>
          </cell>
          <cell r="W1692">
            <v>139440</v>
          </cell>
          <cell r="X1692">
            <v>0</v>
          </cell>
          <cell r="Y1692">
            <v>0</v>
          </cell>
          <cell r="Z1692">
            <v>0</v>
          </cell>
          <cell r="AA1692">
            <v>2.5822222222222222</v>
          </cell>
          <cell r="AE1692">
            <v>0</v>
          </cell>
          <cell r="AF1692">
            <v>0</v>
          </cell>
          <cell r="AG1692">
            <v>0</v>
          </cell>
          <cell r="AH1692">
            <v>2.5822222222222222</v>
          </cell>
          <cell r="AI1692">
            <v>0</v>
          </cell>
          <cell r="AJ1692">
            <v>0</v>
          </cell>
          <cell r="AK1692">
            <v>0</v>
          </cell>
          <cell r="AL1692">
            <v>1</v>
          </cell>
          <cell r="AM1692">
            <v>0</v>
          </cell>
          <cell r="AN1692">
            <v>0</v>
          </cell>
          <cell r="AO1692">
            <v>0</v>
          </cell>
        </row>
        <row r="1693">
          <cell r="D1693" t="str">
            <v>FAE-24-00211</v>
          </cell>
          <cell r="E1693" t="str">
            <v>211</v>
          </cell>
          <cell r="F1693">
            <v>45496</v>
          </cell>
          <cell r="G1693">
            <v>2024</v>
          </cell>
          <cell r="H1693" t="str">
            <v>CE2247</v>
          </cell>
          <cell r="I1693" t="str">
            <v>MATMATA TRADING</v>
          </cell>
          <cell r="J1693" t="str">
            <v>EUR</v>
          </cell>
          <cell r="K1693">
            <v>166144.42019999999</v>
          </cell>
          <cell r="L1693">
            <v>3.3744499999999999</v>
          </cell>
          <cell r="M1693">
            <v>49236</v>
          </cell>
          <cell r="N1693" t="str">
            <v>OUI</v>
          </cell>
          <cell r="O1693" t="str">
            <v>Mauritanie</v>
          </cell>
          <cell r="P1693">
            <v>45504</v>
          </cell>
          <cell r="Q1693">
            <v>19200</v>
          </cell>
          <cell r="R1693">
            <v>56000</v>
          </cell>
          <cell r="S1693">
            <v>0</v>
          </cell>
          <cell r="T1693">
            <v>0</v>
          </cell>
          <cell r="U1693">
            <v>75200</v>
          </cell>
          <cell r="W1693">
            <v>44214.0542106383</v>
          </cell>
          <cell r="X1693">
            <v>121930.3659893617</v>
          </cell>
          <cell r="Y1693">
            <v>0</v>
          </cell>
          <cell r="Z1693">
            <v>0</v>
          </cell>
          <cell r="AA1693">
            <v>2.3028153234707447</v>
          </cell>
          <cell r="AB1693">
            <v>2.1773279640957446</v>
          </cell>
          <cell r="AE1693">
            <v>4942.3500000000004</v>
          </cell>
          <cell r="AF1693">
            <v>24810.53</v>
          </cell>
          <cell r="AG1693">
            <v>0.32992726063829786</v>
          </cell>
          <cell r="AH1693">
            <v>1.9728880628324468</v>
          </cell>
          <cell r="AI1693">
            <v>1.8474007034574467</v>
          </cell>
          <cell r="AL1693" t="str">
            <v>50%-50%</v>
          </cell>
          <cell r="AM1693" t="str">
            <v>50%-50%</v>
          </cell>
          <cell r="AN1693">
            <v>0</v>
          </cell>
          <cell r="AO1693">
            <v>0</v>
          </cell>
        </row>
        <row r="1694">
          <cell r="D1694" t="str">
            <v>FAE-24-00212</v>
          </cell>
          <cell r="E1694" t="str">
            <v>212</v>
          </cell>
          <cell r="F1694">
            <v>45497</v>
          </cell>
          <cell r="G1694">
            <v>2024</v>
          </cell>
          <cell r="H1694" t="str">
            <v>CE2168</v>
          </cell>
          <cell r="I1694" t="str">
            <v>STE OMEGA TRADING</v>
          </cell>
          <cell r="J1694" t="str">
            <v>TND</v>
          </cell>
          <cell r="K1694">
            <v>217897.5</v>
          </cell>
          <cell r="L1694">
            <v>1</v>
          </cell>
          <cell r="M1694">
            <v>217897.5</v>
          </cell>
          <cell r="N1694" t="str">
            <v>OUI</v>
          </cell>
          <cell r="O1694" t="str">
            <v>Niger</v>
          </cell>
          <cell r="P1694">
            <v>45504</v>
          </cell>
          <cell r="Q1694">
            <v>0</v>
          </cell>
          <cell r="R1694">
            <v>133500</v>
          </cell>
          <cell r="S1694">
            <v>0</v>
          </cell>
          <cell r="T1694">
            <v>0</v>
          </cell>
          <cell r="U1694">
            <v>133500</v>
          </cell>
          <cell r="W1694" t="e">
            <v>#N/A</v>
          </cell>
          <cell r="X1694" t="e">
            <v>#N/A</v>
          </cell>
          <cell r="Y1694" t="e">
            <v>#N/A</v>
          </cell>
          <cell r="Z1694" t="e">
            <v>#N/A</v>
          </cell>
          <cell r="AA1694" t="e">
            <v>#N/A</v>
          </cell>
          <cell r="AB1694" t="e">
            <v>#N/A</v>
          </cell>
          <cell r="AC1694" t="e">
            <v>#N/A</v>
          </cell>
          <cell r="AD1694" t="e">
            <v>#N/A</v>
          </cell>
          <cell r="AE1694">
            <v>0</v>
          </cell>
          <cell r="AF1694">
            <v>0</v>
          </cell>
          <cell r="AG1694">
            <v>0</v>
          </cell>
          <cell r="AH1694" t="e">
            <v>#N/A</v>
          </cell>
          <cell r="AI1694" t="e">
            <v>#N/A</v>
          </cell>
          <cell r="AJ1694" t="e">
            <v>#N/A</v>
          </cell>
          <cell r="AK1694" t="e">
            <v>#N/A</v>
          </cell>
          <cell r="AL1694">
            <v>0</v>
          </cell>
          <cell r="AM1694" t="str">
            <v>20%-80%</v>
          </cell>
          <cell r="AN1694">
            <v>0</v>
          </cell>
          <cell r="AO1694">
            <v>0</v>
          </cell>
        </row>
        <row r="1695">
          <cell r="D1695" t="str">
            <v>FAE-24-00213</v>
          </cell>
          <cell r="E1695" t="str">
            <v>213</v>
          </cell>
          <cell r="F1695">
            <v>45497</v>
          </cell>
          <cell r="G1695">
            <v>2024</v>
          </cell>
          <cell r="H1695" t="str">
            <v>CE2137</v>
          </cell>
          <cell r="I1695" t="str">
            <v>TUNISIAN AFRICAN BUSINESS</v>
          </cell>
          <cell r="J1695" t="str">
            <v>TND</v>
          </cell>
          <cell r="K1695">
            <v>95729.2</v>
          </cell>
          <cell r="L1695">
            <v>1</v>
          </cell>
          <cell r="M1695">
            <v>95729.2</v>
          </cell>
          <cell r="N1695" t="str">
            <v>OUI</v>
          </cell>
          <cell r="O1695" t="str">
            <v>Sierra Leone</v>
          </cell>
          <cell r="P1695">
            <v>45502</v>
          </cell>
          <cell r="Q1695">
            <v>528</v>
          </cell>
          <cell r="R1695">
            <v>47400</v>
          </cell>
          <cell r="S1695">
            <v>5000</v>
          </cell>
          <cell r="T1695">
            <v>0</v>
          </cell>
          <cell r="U1695">
            <v>52928</v>
          </cell>
          <cell r="W1695">
            <v>0</v>
          </cell>
          <cell r="X1695">
            <v>87829.2</v>
          </cell>
          <cell r="Y1695">
            <v>7900</v>
          </cell>
          <cell r="Z1695">
            <v>0</v>
          </cell>
          <cell r="AA1695">
            <v>0</v>
          </cell>
          <cell r="AB1695">
            <v>1.8529367088607593</v>
          </cell>
          <cell r="AC1695">
            <v>1.58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  <cell r="AI1695">
            <v>1.8529367088607593</v>
          </cell>
          <cell r="AJ1695">
            <v>1.58</v>
          </cell>
          <cell r="AK1695">
            <v>0</v>
          </cell>
          <cell r="AL1695" t="str">
            <v>50%-50%</v>
          </cell>
          <cell r="AM1695" t="str">
            <v>30%-70%</v>
          </cell>
          <cell r="AN1695" t="str">
            <v>10%-90%</v>
          </cell>
          <cell r="AO1695">
            <v>0</v>
          </cell>
        </row>
        <row r="1696">
          <cell r="D1696" t="str">
            <v>FAE-24-00214</v>
          </cell>
          <cell r="E1696" t="str">
            <v>214</v>
          </cell>
          <cell r="F1696">
            <v>45497</v>
          </cell>
          <cell r="G1696">
            <v>2024</v>
          </cell>
          <cell r="H1696" t="str">
            <v>CE2001</v>
          </cell>
          <cell r="I1696" t="str">
            <v>STE DE COMMERCE INTERNATIONAL</v>
          </cell>
          <cell r="J1696" t="str">
            <v>TND</v>
          </cell>
          <cell r="K1696">
            <v>79104</v>
          </cell>
          <cell r="L1696">
            <v>1</v>
          </cell>
          <cell r="M1696">
            <v>79104</v>
          </cell>
          <cell r="N1696" t="str">
            <v>OUI</v>
          </cell>
          <cell r="O1696" t="str">
            <v>Gambie</v>
          </cell>
          <cell r="P1696">
            <v>45503</v>
          </cell>
          <cell r="Q1696">
            <v>38400</v>
          </cell>
          <cell r="R1696">
            <v>0</v>
          </cell>
          <cell r="S1696">
            <v>0</v>
          </cell>
          <cell r="T1696">
            <v>0</v>
          </cell>
          <cell r="U1696">
            <v>38400</v>
          </cell>
          <cell r="W1696">
            <v>79104</v>
          </cell>
          <cell r="X1696">
            <v>0</v>
          </cell>
          <cell r="Y1696">
            <v>0</v>
          </cell>
          <cell r="Z1696">
            <v>0</v>
          </cell>
          <cell r="AA1696">
            <v>2.06</v>
          </cell>
          <cell r="AE1696">
            <v>0</v>
          </cell>
          <cell r="AF1696">
            <v>0</v>
          </cell>
          <cell r="AG1696">
            <v>0</v>
          </cell>
          <cell r="AH1696">
            <v>2.06</v>
          </cell>
          <cell r="AI1696">
            <v>0</v>
          </cell>
          <cell r="AJ1696">
            <v>0</v>
          </cell>
          <cell r="AK1696">
            <v>0</v>
          </cell>
          <cell r="AL1696" t="str">
            <v>50%-50%</v>
          </cell>
          <cell r="AM1696">
            <v>0</v>
          </cell>
          <cell r="AN1696">
            <v>0</v>
          </cell>
          <cell r="AO1696">
            <v>0</v>
          </cell>
        </row>
        <row r="1697">
          <cell r="D1697" t="str">
            <v>FAE-24-00215</v>
          </cell>
          <cell r="E1697" t="str">
            <v>215</v>
          </cell>
          <cell r="F1697">
            <v>45499</v>
          </cell>
          <cell r="G1697">
            <v>2024</v>
          </cell>
          <cell r="H1697" t="str">
            <v>CE2017</v>
          </cell>
          <cell r="I1697" t="str">
            <v>SAHEL INTERNATIONAL TRADE</v>
          </cell>
          <cell r="J1697" t="str">
            <v>TND</v>
          </cell>
          <cell r="K1697">
            <v>88992</v>
          </cell>
          <cell r="L1697">
            <v>1</v>
          </cell>
          <cell r="M1697">
            <v>88992</v>
          </cell>
          <cell r="N1697" t="str">
            <v>OUI</v>
          </cell>
          <cell r="O1697" t="str">
            <v>Sierra Leone</v>
          </cell>
          <cell r="P1697">
            <v>45504</v>
          </cell>
          <cell r="Q1697">
            <v>43200</v>
          </cell>
          <cell r="R1697">
            <v>0</v>
          </cell>
          <cell r="S1697">
            <v>0</v>
          </cell>
          <cell r="T1697">
            <v>0</v>
          </cell>
          <cell r="U1697">
            <v>43200</v>
          </cell>
          <cell r="W1697">
            <v>88992</v>
          </cell>
          <cell r="X1697">
            <v>0</v>
          </cell>
          <cell r="Y1697">
            <v>0</v>
          </cell>
          <cell r="Z1697">
            <v>0</v>
          </cell>
          <cell r="AA1697">
            <v>2.06</v>
          </cell>
          <cell r="AE1697">
            <v>0</v>
          </cell>
          <cell r="AF1697">
            <v>0</v>
          </cell>
          <cell r="AG1697">
            <v>0</v>
          </cell>
          <cell r="AH1697">
            <v>2.06</v>
          </cell>
          <cell r="AI1697">
            <v>0</v>
          </cell>
          <cell r="AJ1697">
            <v>0</v>
          </cell>
          <cell r="AK1697">
            <v>0</v>
          </cell>
          <cell r="AL1697" t="str">
            <v>50%-50%</v>
          </cell>
          <cell r="AM1697">
            <v>0</v>
          </cell>
          <cell r="AN1697">
            <v>0</v>
          </cell>
          <cell r="AO1697">
            <v>0</v>
          </cell>
        </row>
        <row r="1698">
          <cell r="D1698" t="str">
            <v>FAE-24-00216</v>
          </cell>
          <cell r="E1698" t="str">
            <v>216</v>
          </cell>
          <cell r="F1698">
            <v>45499</v>
          </cell>
          <cell r="G1698">
            <v>2024</v>
          </cell>
          <cell r="H1698" t="str">
            <v>CE2017</v>
          </cell>
          <cell r="I1698" t="str">
            <v>SAHEL INTERNATIONAL TRADE</v>
          </cell>
          <cell r="J1698" t="str">
            <v>TND</v>
          </cell>
          <cell r="K1698">
            <v>88472.16</v>
          </cell>
          <cell r="L1698">
            <v>1</v>
          </cell>
          <cell r="M1698">
            <v>88472.16</v>
          </cell>
          <cell r="N1698" t="str">
            <v>OUI</v>
          </cell>
          <cell r="O1698" t="str">
            <v>Sierra Leone</v>
          </cell>
          <cell r="P1698">
            <v>45504</v>
          </cell>
          <cell r="Q1698">
            <v>44016</v>
          </cell>
          <cell r="R1698">
            <v>0</v>
          </cell>
          <cell r="S1698">
            <v>0</v>
          </cell>
          <cell r="T1698">
            <v>0</v>
          </cell>
          <cell r="U1698">
            <v>44016</v>
          </cell>
          <cell r="W1698">
            <v>88472.16</v>
          </cell>
          <cell r="X1698">
            <v>0</v>
          </cell>
          <cell r="Y1698">
            <v>0</v>
          </cell>
          <cell r="Z1698">
            <v>0</v>
          </cell>
          <cell r="AA1698">
            <v>2.0100000000000002</v>
          </cell>
          <cell r="AE1698">
            <v>0</v>
          </cell>
          <cell r="AF1698">
            <v>0</v>
          </cell>
          <cell r="AG1698">
            <v>0</v>
          </cell>
          <cell r="AH1698">
            <v>2.0100000000000002</v>
          </cell>
          <cell r="AI1698">
            <v>0</v>
          </cell>
          <cell r="AJ1698">
            <v>0</v>
          </cell>
          <cell r="AK1698">
            <v>0</v>
          </cell>
          <cell r="AL1698" t="str">
            <v>50%-50%</v>
          </cell>
          <cell r="AM1698">
            <v>0</v>
          </cell>
          <cell r="AN1698">
            <v>0</v>
          </cell>
          <cell r="AO1698">
            <v>0</v>
          </cell>
        </row>
        <row r="1699">
          <cell r="D1699" t="str">
            <v>FAE-24-00217</v>
          </cell>
          <cell r="E1699" t="str">
            <v>217</v>
          </cell>
          <cell r="F1699">
            <v>45504</v>
          </cell>
          <cell r="G1699">
            <v>2024</v>
          </cell>
          <cell r="H1699" t="str">
            <v>CE2208</v>
          </cell>
          <cell r="I1699" t="str">
            <v>STE MIDCOM INTERNATIONAL</v>
          </cell>
          <cell r="J1699" t="str">
            <v>TND</v>
          </cell>
          <cell r="K1699">
            <v>126000</v>
          </cell>
          <cell r="L1699">
            <v>1</v>
          </cell>
          <cell r="M1699">
            <v>126000</v>
          </cell>
          <cell r="N1699" t="str">
            <v>OUI</v>
          </cell>
          <cell r="O1699" t="str">
            <v>Russie</v>
          </cell>
          <cell r="P1699">
            <v>45513</v>
          </cell>
          <cell r="Q1699">
            <v>60000</v>
          </cell>
          <cell r="R1699">
            <v>0</v>
          </cell>
          <cell r="S1699">
            <v>0</v>
          </cell>
          <cell r="T1699">
            <v>0</v>
          </cell>
          <cell r="U1699">
            <v>60000</v>
          </cell>
          <cell r="W1699">
            <v>126000</v>
          </cell>
          <cell r="X1699">
            <v>0</v>
          </cell>
          <cell r="Y1699">
            <v>0</v>
          </cell>
          <cell r="Z1699">
            <v>0</v>
          </cell>
          <cell r="AA1699">
            <v>2.1</v>
          </cell>
          <cell r="AE1699">
            <v>0</v>
          </cell>
          <cell r="AF1699">
            <v>0</v>
          </cell>
          <cell r="AG1699">
            <v>0</v>
          </cell>
          <cell r="AH1699">
            <v>2.1</v>
          </cell>
          <cell r="AI1699">
            <v>0</v>
          </cell>
          <cell r="AJ1699">
            <v>0</v>
          </cell>
          <cell r="AK1699">
            <v>0</v>
          </cell>
          <cell r="AL1699" t="str">
            <v>50%-50%</v>
          </cell>
          <cell r="AM1699">
            <v>0</v>
          </cell>
          <cell r="AN1699">
            <v>0</v>
          </cell>
          <cell r="AO1699">
            <v>0</v>
          </cell>
        </row>
        <row r="1700">
          <cell r="D1700" t="str">
            <v>FAE-24-00218</v>
          </cell>
          <cell r="E1700" t="str">
            <v>218</v>
          </cell>
          <cell r="F1700">
            <v>45506</v>
          </cell>
          <cell r="G1700">
            <v>2024</v>
          </cell>
          <cell r="H1700" t="str">
            <v>CE2123</v>
          </cell>
          <cell r="I1700" t="str">
            <v>STE AL MAJMOUA MOTTAHIDA</v>
          </cell>
          <cell r="J1700" t="str">
            <v>USD</v>
          </cell>
          <cell r="K1700">
            <v>573594.02284799994</v>
          </cell>
          <cell r="L1700">
            <v>3.0743499999999999</v>
          </cell>
          <cell r="M1700">
            <v>186574.07999999999</v>
          </cell>
          <cell r="N1700" t="str">
            <v>OUI</v>
          </cell>
          <cell r="O1700" t="str">
            <v>Libye</v>
          </cell>
          <cell r="P1700">
            <v>45520</v>
          </cell>
          <cell r="Q1700">
            <v>54000</v>
          </cell>
          <cell r="R1700">
            <v>161731</v>
          </cell>
          <cell r="S1700">
            <v>50803</v>
          </cell>
          <cell r="T1700">
            <v>0</v>
          </cell>
          <cell r="U1700">
            <v>266534</v>
          </cell>
          <cell r="W1700">
            <v>116210.42999999998</v>
          </cell>
          <cell r="X1700">
            <v>348052.82030399999</v>
          </cell>
          <cell r="Y1700">
            <v>109330.77254400002</v>
          </cell>
          <cell r="Z1700">
            <v>0</v>
          </cell>
          <cell r="AA1700">
            <v>2.1520449999999998</v>
          </cell>
          <cell r="AB1700">
            <v>2.1520476612646924</v>
          </cell>
          <cell r="AC1700">
            <v>2.1520534721177889</v>
          </cell>
          <cell r="AE1700">
            <v>0</v>
          </cell>
          <cell r="AF1700">
            <v>0</v>
          </cell>
          <cell r="AG1700">
            <v>0</v>
          </cell>
          <cell r="AH1700">
            <v>2.1520449999999998</v>
          </cell>
          <cell r="AI1700">
            <v>2.1520476612646924</v>
          </cell>
          <cell r="AJ1700">
            <v>2.1520534721177889</v>
          </cell>
          <cell r="AK1700">
            <v>0</v>
          </cell>
          <cell r="AL1700" t="str">
            <v>50%-50%</v>
          </cell>
          <cell r="AM1700" t="str">
            <v>50%-50%</v>
          </cell>
          <cell r="AN1700" t="str">
            <v>50%-50%</v>
          </cell>
          <cell r="AO1700">
            <v>0</v>
          </cell>
        </row>
        <row r="1701">
          <cell r="D1701" t="str">
            <v>FAE-24-00219</v>
          </cell>
          <cell r="E1701" t="str">
            <v>219</v>
          </cell>
          <cell r="F1701">
            <v>45509</v>
          </cell>
          <cell r="G1701">
            <v>2024</v>
          </cell>
          <cell r="H1701" t="str">
            <v>CE2017</v>
          </cell>
          <cell r="I1701" t="str">
            <v>SAHEL INTERNATIONAL TRADE</v>
          </cell>
          <cell r="J1701" t="str">
            <v>TND</v>
          </cell>
          <cell r="K1701">
            <v>88992</v>
          </cell>
          <cell r="L1701">
            <v>1</v>
          </cell>
          <cell r="M1701">
            <v>88992</v>
          </cell>
          <cell r="N1701" t="str">
            <v>OUI</v>
          </cell>
          <cell r="O1701" t="str">
            <v>Sierra Leone</v>
          </cell>
          <cell r="P1701">
            <v>45512</v>
          </cell>
          <cell r="Q1701">
            <v>43200</v>
          </cell>
          <cell r="R1701">
            <v>0</v>
          </cell>
          <cell r="S1701">
            <v>0</v>
          </cell>
          <cell r="T1701">
            <v>0</v>
          </cell>
          <cell r="U1701">
            <v>43200</v>
          </cell>
          <cell r="W1701">
            <v>88992</v>
          </cell>
          <cell r="X1701">
            <v>0</v>
          </cell>
          <cell r="Y1701">
            <v>0</v>
          </cell>
          <cell r="Z1701">
            <v>0</v>
          </cell>
          <cell r="AA1701">
            <v>2.06</v>
          </cell>
          <cell r="AE1701">
            <v>0</v>
          </cell>
          <cell r="AF1701">
            <v>0</v>
          </cell>
          <cell r="AG1701">
            <v>0</v>
          </cell>
          <cell r="AH1701">
            <v>2.06</v>
          </cell>
          <cell r="AI1701">
            <v>0</v>
          </cell>
          <cell r="AJ1701">
            <v>0</v>
          </cell>
          <cell r="AK1701">
            <v>0</v>
          </cell>
          <cell r="AL1701" t="str">
            <v>50%-50%</v>
          </cell>
          <cell r="AM1701">
            <v>0</v>
          </cell>
          <cell r="AN1701">
            <v>0</v>
          </cell>
          <cell r="AO1701">
            <v>0</v>
          </cell>
        </row>
        <row r="1702">
          <cell r="D1702" t="str">
            <v>FAE-24-00220</v>
          </cell>
          <cell r="E1702" t="str">
            <v>220</v>
          </cell>
          <cell r="F1702">
            <v>45509</v>
          </cell>
          <cell r="G1702">
            <v>2024</v>
          </cell>
          <cell r="H1702" t="str">
            <v>CE2165</v>
          </cell>
          <cell r="I1702" t="str">
            <v>ANGSTREM TRADING</v>
          </cell>
          <cell r="J1702" t="str">
            <v>USD</v>
          </cell>
          <cell r="K1702">
            <v>113879.51835</v>
          </cell>
          <cell r="L1702">
            <v>3.0882999999999998</v>
          </cell>
          <cell r="M1702">
            <v>36874.5</v>
          </cell>
          <cell r="N1702" t="str">
            <v>OUI</v>
          </cell>
          <cell r="O1702" t="str">
            <v>Russie</v>
          </cell>
          <cell r="P1702">
            <v>45518</v>
          </cell>
          <cell r="Q1702">
            <v>40300</v>
          </cell>
          <cell r="R1702">
            <v>0</v>
          </cell>
          <cell r="S1702">
            <v>0</v>
          </cell>
          <cell r="T1702">
            <v>0</v>
          </cell>
          <cell r="U1702">
            <v>40300</v>
          </cell>
          <cell r="W1702">
            <v>113879.51835000001</v>
          </cell>
          <cell r="X1702">
            <v>0</v>
          </cell>
          <cell r="Y1702">
            <v>0</v>
          </cell>
          <cell r="Z1702">
            <v>0</v>
          </cell>
          <cell r="AA1702">
            <v>2.8257945000000002</v>
          </cell>
          <cell r="AE1702">
            <v>2884.15</v>
          </cell>
          <cell r="AF1702">
            <v>13786.93</v>
          </cell>
          <cell r="AG1702">
            <v>0.34210744416873451</v>
          </cell>
          <cell r="AH1702">
            <v>2.4836870558312656</v>
          </cell>
          <cell r="AL1702">
            <v>1</v>
          </cell>
          <cell r="AM1702">
            <v>0</v>
          </cell>
          <cell r="AN1702">
            <v>0</v>
          </cell>
          <cell r="AO1702">
            <v>0</v>
          </cell>
        </row>
        <row r="1703">
          <cell r="D1703" t="str">
            <v>FAE-24-00221</v>
          </cell>
          <cell r="E1703" t="str">
            <v>221</v>
          </cell>
          <cell r="F1703">
            <v>45509</v>
          </cell>
          <cell r="G1703">
            <v>2024</v>
          </cell>
          <cell r="H1703" t="str">
            <v>CE2165</v>
          </cell>
          <cell r="I1703" t="str">
            <v>ANGSTREM TRADING</v>
          </cell>
          <cell r="J1703" t="str">
            <v>USD</v>
          </cell>
          <cell r="K1703">
            <v>49161.10355</v>
          </cell>
          <cell r="L1703">
            <v>3.0882999999999998</v>
          </cell>
          <cell r="M1703">
            <v>15918.5</v>
          </cell>
          <cell r="N1703" t="str">
            <v>OUI</v>
          </cell>
          <cell r="O1703" t="str">
            <v>Russie</v>
          </cell>
          <cell r="P1703">
            <v>45518</v>
          </cell>
          <cell r="Q1703">
            <v>20150</v>
          </cell>
          <cell r="R1703">
            <v>0</v>
          </cell>
          <cell r="S1703">
            <v>0</v>
          </cell>
          <cell r="T1703">
            <v>0</v>
          </cell>
          <cell r="U1703">
            <v>20150</v>
          </cell>
          <cell r="W1703">
            <v>49161.103550000007</v>
          </cell>
          <cell r="X1703">
            <v>0</v>
          </cell>
          <cell r="Y1703">
            <v>0</v>
          </cell>
          <cell r="Z1703">
            <v>0</v>
          </cell>
          <cell r="AA1703">
            <v>2.4397570000000002</v>
          </cell>
          <cell r="AE1703">
            <v>865.245</v>
          </cell>
          <cell r="AF1703">
            <v>7292.53</v>
          </cell>
          <cell r="AG1703">
            <v>0.36191215880893302</v>
          </cell>
          <cell r="AH1703">
            <v>2.0778448411910673</v>
          </cell>
          <cell r="AL1703" t="str">
            <v>50%-50%</v>
          </cell>
          <cell r="AM1703">
            <v>0</v>
          </cell>
          <cell r="AN1703">
            <v>0</v>
          </cell>
          <cell r="AO1703">
            <v>0</v>
          </cell>
        </row>
        <row r="1704">
          <cell r="D1704" t="str">
            <v>FAE-24-00222</v>
          </cell>
          <cell r="E1704" t="str">
            <v>222</v>
          </cell>
          <cell r="F1704">
            <v>45513</v>
          </cell>
          <cell r="G1704">
            <v>2024</v>
          </cell>
          <cell r="H1704" t="str">
            <v>CE2001</v>
          </cell>
          <cell r="I1704" t="str">
            <v>STE DE COMMERCE INTERNATIONAL</v>
          </cell>
          <cell r="J1704" t="str">
            <v>TND</v>
          </cell>
          <cell r="K1704">
            <v>132720</v>
          </cell>
          <cell r="L1704">
            <v>1</v>
          </cell>
          <cell r="M1704">
            <v>132720</v>
          </cell>
          <cell r="N1704" t="str">
            <v>OUI</v>
          </cell>
          <cell r="O1704" t="str">
            <v>Cap Vert</v>
          </cell>
          <cell r="P1704">
            <v>45526</v>
          </cell>
          <cell r="Q1704">
            <v>0</v>
          </cell>
          <cell r="R1704">
            <v>0</v>
          </cell>
          <cell r="S1704">
            <v>84000</v>
          </cell>
          <cell r="T1704">
            <v>0</v>
          </cell>
          <cell r="U1704">
            <v>84000</v>
          </cell>
          <cell r="W1704">
            <v>0</v>
          </cell>
          <cell r="X1704">
            <v>0</v>
          </cell>
          <cell r="Y1704">
            <v>132720</v>
          </cell>
          <cell r="Z1704">
            <v>0</v>
          </cell>
          <cell r="AC1704">
            <v>1.58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  <cell r="AI1704">
            <v>0</v>
          </cell>
          <cell r="AJ1704">
            <v>1.58</v>
          </cell>
          <cell r="AK1704">
            <v>0</v>
          </cell>
          <cell r="AL1704">
            <v>0</v>
          </cell>
          <cell r="AM1704">
            <v>0</v>
          </cell>
          <cell r="AN1704" t="str">
            <v>10%-90%</v>
          </cell>
          <cell r="AO1704">
            <v>0</v>
          </cell>
        </row>
        <row r="1705">
          <cell r="D1705" t="str">
            <v>FAE-24-00223</v>
          </cell>
          <cell r="E1705" t="str">
            <v>223</v>
          </cell>
          <cell r="F1705">
            <v>45513</v>
          </cell>
          <cell r="G1705">
            <v>2024</v>
          </cell>
          <cell r="H1705" t="str">
            <v>CE2168</v>
          </cell>
          <cell r="I1705" t="str">
            <v>STE OMEGA TRADING</v>
          </cell>
          <cell r="J1705" t="str">
            <v>TND</v>
          </cell>
          <cell r="K1705">
            <v>417200</v>
          </cell>
          <cell r="L1705">
            <v>1</v>
          </cell>
          <cell r="M1705">
            <v>417200</v>
          </cell>
          <cell r="N1705" t="str">
            <v>OUI</v>
          </cell>
          <cell r="O1705" t="str">
            <v>Niger</v>
          </cell>
          <cell r="P1705">
            <v>45525</v>
          </cell>
          <cell r="Q1705">
            <v>0</v>
          </cell>
          <cell r="R1705">
            <v>0</v>
          </cell>
          <cell r="S1705">
            <v>280000</v>
          </cell>
          <cell r="T1705">
            <v>0</v>
          </cell>
          <cell r="U1705">
            <v>280000</v>
          </cell>
          <cell r="W1705">
            <v>0</v>
          </cell>
          <cell r="X1705">
            <v>0</v>
          </cell>
          <cell r="Y1705">
            <v>417200</v>
          </cell>
          <cell r="Z1705">
            <v>0</v>
          </cell>
          <cell r="AC1705">
            <v>1.49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  <cell r="AI1705">
            <v>0</v>
          </cell>
          <cell r="AJ1705">
            <v>1.49</v>
          </cell>
          <cell r="AK1705">
            <v>0</v>
          </cell>
          <cell r="AL1705">
            <v>0</v>
          </cell>
          <cell r="AM1705">
            <v>0</v>
          </cell>
          <cell r="AN1705" t="str">
            <v>10%-90%</v>
          </cell>
          <cell r="AO1705">
            <v>0</v>
          </cell>
        </row>
        <row r="1706">
          <cell r="D1706" t="str">
            <v>FAE-24-00224</v>
          </cell>
          <cell r="E1706" t="str">
            <v>224</v>
          </cell>
          <cell r="F1706">
            <v>45518</v>
          </cell>
          <cell r="G1706">
            <v>2024</v>
          </cell>
          <cell r="H1706" t="str">
            <v>CE2288</v>
          </cell>
          <cell r="I1706" t="str">
            <v>SOCIETE CHEMA</v>
          </cell>
          <cell r="J1706" t="str">
            <v>EUR</v>
          </cell>
          <cell r="K1706">
            <v>252074.50904999999</v>
          </cell>
          <cell r="L1706">
            <v>3.3843000000000001</v>
          </cell>
          <cell r="M1706">
            <v>74483.5</v>
          </cell>
          <cell r="N1706" t="str">
            <v>OUI</v>
          </cell>
          <cell r="O1706" t="str">
            <v>Tchad</v>
          </cell>
          <cell r="P1706">
            <v>45535</v>
          </cell>
          <cell r="Q1706">
            <v>0</v>
          </cell>
          <cell r="R1706">
            <v>99050</v>
          </cell>
          <cell r="S1706">
            <v>35000</v>
          </cell>
          <cell r="T1706">
            <v>0</v>
          </cell>
          <cell r="U1706">
            <v>134050</v>
          </cell>
          <cell r="W1706">
            <v>0</v>
          </cell>
          <cell r="X1706">
            <v>191072.50154999999</v>
          </cell>
          <cell r="Y1706">
            <v>61002.0075</v>
          </cell>
          <cell r="Z1706">
            <v>0</v>
          </cell>
          <cell r="AB1706">
            <v>1.9290509999999998</v>
          </cell>
          <cell r="AC1706">
            <v>1.7429144999999999</v>
          </cell>
          <cell r="AE1706">
            <v>6330.19</v>
          </cell>
          <cell r="AF1706">
            <v>33826.618999999999</v>
          </cell>
          <cell r="AG1706">
            <v>0.25234329727713539</v>
          </cell>
          <cell r="AI1706">
            <v>1.6767077027228645</v>
          </cell>
          <cell r="AJ1706">
            <v>1.4905712027228646</v>
          </cell>
          <cell r="AL1706">
            <v>0</v>
          </cell>
          <cell r="AM1706" t="str">
            <v>20%-80%</v>
          </cell>
          <cell r="AN1706" t="str">
            <v>10%-90%</v>
          </cell>
          <cell r="AO1706">
            <v>0</v>
          </cell>
        </row>
        <row r="1707">
          <cell r="D1707" t="str">
            <v>FAE-24-00225</v>
          </cell>
          <cell r="E1707" t="str">
            <v>225</v>
          </cell>
          <cell r="F1707">
            <v>45518</v>
          </cell>
          <cell r="G1707">
            <v>2024</v>
          </cell>
          <cell r="H1707" t="str">
            <v>CE2282</v>
          </cell>
          <cell r="I1707" t="str">
            <v>HK ENTREPRISE</v>
          </cell>
          <cell r="J1707" t="str">
            <v>USD</v>
          </cell>
          <cell r="K1707">
            <v>42639.613305000006</v>
          </cell>
          <cell r="L1707">
            <v>3.0515500000000002</v>
          </cell>
          <cell r="M1707">
            <v>13973.1</v>
          </cell>
          <cell r="N1707" t="str">
            <v>OUI</v>
          </cell>
          <cell r="O1707" t="str">
            <v>Liberia</v>
          </cell>
          <cell r="P1707">
            <v>45538</v>
          </cell>
          <cell r="Q1707">
            <v>10660</v>
          </cell>
          <cell r="R1707">
            <v>8500</v>
          </cell>
          <cell r="S1707">
            <v>0</v>
          </cell>
          <cell r="T1707">
            <v>0</v>
          </cell>
          <cell r="U1707">
            <v>19160</v>
          </cell>
          <cell r="W1707">
            <v>25504.045188089767</v>
          </cell>
          <cell r="X1707">
            <v>17089.794866910226</v>
          </cell>
          <cell r="Y1707">
            <v>0</v>
          </cell>
          <cell r="Z1707">
            <v>0</v>
          </cell>
          <cell r="AA1707">
            <v>2.3924995486012914</v>
          </cell>
          <cell r="AB1707">
            <v>2.0105641019894382</v>
          </cell>
          <cell r="AE1707">
            <v>1448.01</v>
          </cell>
          <cell r="AF1707">
            <v>7020.64</v>
          </cell>
          <cell r="AG1707">
            <v>0.36642171189979122</v>
          </cell>
          <cell r="AH1707">
            <v>2.0260778367015</v>
          </cell>
          <cell r="AI1707">
            <v>1.644142390089647</v>
          </cell>
          <cell r="AL1707" t="str">
            <v>50%-50%</v>
          </cell>
          <cell r="AM1707" t="str">
            <v>30%-70%</v>
          </cell>
          <cell r="AN1707" t="str">
            <v>10%-90%</v>
          </cell>
          <cell r="AO1707">
            <v>0</v>
          </cell>
        </row>
        <row r="1708">
          <cell r="D1708" t="str">
            <v>FAE-24-00226</v>
          </cell>
          <cell r="E1708" t="str">
            <v>226</v>
          </cell>
          <cell r="F1708">
            <v>45518</v>
          </cell>
          <cell r="G1708">
            <v>2024</v>
          </cell>
          <cell r="H1708" t="str">
            <v>CE2001</v>
          </cell>
          <cell r="I1708" t="str">
            <v>STE DE COMMERCE INTERNATIONAL</v>
          </cell>
          <cell r="J1708" t="str">
            <v>TND</v>
          </cell>
          <cell r="K1708">
            <v>197760</v>
          </cell>
          <cell r="L1708">
            <v>1</v>
          </cell>
          <cell r="M1708">
            <v>197760</v>
          </cell>
          <cell r="N1708" t="str">
            <v>OUI</v>
          </cell>
          <cell r="O1708" t="str">
            <v>Gambie</v>
          </cell>
          <cell r="P1708">
            <v>45525</v>
          </cell>
          <cell r="Q1708">
            <v>96000</v>
          </cell>
          <cell r="R1708">
            <v>0</v>
          </cell>
          <cell r="S1708">
            <v>0</v>
          </cell>
          <cell r="T1708">
            <v>0</v>
          </cell>
          <cell r="U1708">
            <v>96000</v>
          </cell>
          <cell r="W1708">
            <v>197760</v>
          </cell>
          <cell r="X1708">
            <v>0</v>
          </cell>
          <cell r="Y1708">
            <v>0</v>
          </cell>
          <cell r="Z1708">
            <v>0</v>
          </cell>
          <cell r="AA1708">
            <v>2.06</v>
          </cell>
          <cell r="AE1708">
            <v>0</v>
          </cell>
          <cell r="AF1708">
            <v>0</v>
          </cell>
          <cell r="AG1708">
            <v>0</v>
          </cell>
          <cell r="AH1708">
            <v>2.06</v>
          </cell>
          <cell r="AI1708">
            <v>0</v>
          </cell>
          <cell r="AJ1708">
            <v>0</v>
          </cell>
          <cell r="AK1708">
            <v>0</v>
          </cell>
          <cell r="AL1708" t="str">
            <v>50%-50%</v>
          </cell>
          <cell r="AM1708">
            <v>0</v>
          </cell>
          <cell r="AN1708">
            <v>0</v>
          </cell>
          <cell r="AO1708">
            <v>0</v>
          </cell>
        </row>
        <row r="1709">
          <cell r="D1709" t="str">
            <v>FAE-24-00227</v>
          </cell>
          <cell r="E1709" t="str">
            <v>227</v>
          </cell>
          <cell r="F1709">
            <v>45518</v>
          </cell>
          <cell r="G1709">
            <v>2024</v>
          </cell>
          <cell r="H1709" t="str">
            <v>CE2149</v>
          </cell>
          <cell r="I1709" t="str">
            <v>DAVIS TRADING CO LTD</v>
          </cell>
          <cell r="J1709" t="str">
            <v>USD</v>
          </cell>
          <cell r="K1709">
            <v>98519.184175999995</v>
          </cell>
          <cell r="L1709">
            <v>3.0518000000000001</v>
          </cell>
          <cell r="M1709">
            <v>32282.32</v>
          </cell>
          <cell r="N1709" t="str">
            <v>OUI</v>
          </cell>
          <cell r="O1709" t="str">
            <v xml:space="preserve">New Zealand </v>
          </cell>
          <cell r="P1709">
            <v>45526</v>
          </cell>
          <cell r="Q1709">
            <v>0</v>
          </cell>
          <cell r="R1709">
            <v>22070</v>
          </cell>
          <cell r="S1709">
            <v>0</v>
          </cell>
          <cell r="T1709">
            <v>0</v>
          </cell>
          <cell r="U1709">
            <v>22070</v>
          </cell>
          <cell r="W1709">
            <v>0</v>
          </cell>
          <cell r="X1709">
            <v>98519.184176000024</v>
          </cell>
          <cell r="Y1709">
            <v>0</v>
          </cell>
          <cell r="Z1709">
            <v>0</v>
          </cell>
          <cell r="AB1709">
            <v>4.4639412857272323</v>
          </cell>
          <cell r="AE1709">
            <v>0</v>
          </cell>
          <cell r="AF1709">
            <v>2455.4699999999998</v>
          </cell>
          <cell r="AG1709">
            <v>0.11125826914363389</v>
          </cell>
          <cell r="AI1709">
            <v>4.3526830165835984</v>
          </cell>
          <cell r="AL1709">
            <v>0</v>
          </cell>
          <cell r="AM1709">
            <v>1</v>
          </cell>
          <cell r="AN1709">
            <v>0</v>
          </cell>
          <cell r="AO1709">
            <v>0</v>
          </cell>
        </row>
        <row r="1710">
          <cell r="D1710" t="str">
            <v>FAE-24-00228</v>
          </cell>
          <cell r="E1710" t="str">
            <v>228</v>
          </cell>
          <cell r="F1710">
            <v>45518</v>
          </cell>
          <cell r="G1710">
            <v>2024</v>
          </cell>
          <cell r="H1710" t="str">
            <v>CE2137</v>
          </cell>
          <cell r="I1710" t="str">
            <v>TUNISIAN AFRICAN BUSINESS</v>
          </cell>
          <cell r="J1710" t="str">
            <v>TND</v>
          </cell>
          <cell r="K1710">
            <v>222075</v>
          </cell>
          <cell r="L1710">
            <v>1</v>
          </cell>
          <cell r="M1710">
            <v>222075</v>
          </cell>
          <cell r="N1710" t="str">
            <v>OUI</v>
          </cell>
          <cell r="O1710" t="str">
            <v>Senegal</v>
          </cell>
          <cell r="P1710">
            <v>45538</v>
          </cell>
          <cell r="Q1710">
            <v>0</v>
          </cell>
          <cell r="R1710">
            <v>135000</v>
          </cell>
          <cell r="S1710">
            <v>0</v>
          </cell>
          <cell r="T1710">
            <v>0</v>
          </cell>
          <cell r="U1710">
            <v>135000</v>
          </cell>
          <cell r="W1710">
            <v>0</v>
          </cell>
          <cell r="X1710">
            <v>222075</v>
          </cell>
          <cell r="Y1710">
            <v>0</v>
          </cell>
          <cell r="Z1710">
            <v>0</v>
          </cell>
          <cell r="AB1710">
            <v>1.645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  <cell r="AI1710">
            <v>1.645</v>
          </cell>
          <cell r="AJ1710">
            <v>0</v>
          </cell>
          <cell r="AK1710">
            <v>0</v>
          </cell>
          <cell r="AL1710">
            <v>0</v>
          </cell>
          <cell r="AM1710" t="str">
            <v>10%-90%</v>
          </cell>
          <cell r="AN1710">
            <v>0</v>
          </cell>
          <cell r="AO1710">
            <v>0</v>
          </cell>
        </row>
        <row r="1711">
          <cell r="D1711" t="str">
            <v>FAE-24-00229</v>
          </cell>
          <cell r="E1711" t="str">
            <v>229</v>
          </cell>
          <cell r="F1711">
            <v>45518</v>
          </cell>
          <cell r="G1711">
            <v>2024</v>
          </cell>
          <cell r="H1711" t="str">
            <v>CE2261</v>
          </cell>
          <cell r="I1711" t="str">
            <v>MARCOM INTERN</v>
          </cell>
          <cell r="J1711" t="str">
            <v>TND</v>
          </cell>
          <cell r="K1711">
            <v>56856</v>
          </cell>
          <cell r="L1711">
            <v>1</v>
          </cell>
          <cell r="M1711">
            <v>56856</v>
          </cell>
          <cell r="N1711" t="str">
            <v>OUI</v>
          </cell>
          <cell r="O1711" t="str">
            <v>Burkina Faso</v>
          </cell>
          <cell r="P1711">
            <v>45526</v>
          </cell>
          <cell r="Q1711">
            <v>27600</v>
          </cell>
          <cell r="R1711">
            <v>0</v>
          </cell>
          <cell r="S1711">
            <v>0</v>
          </cell>
          <cell r="T1711">
            <v>0</v>
          </cell>
          <cell r="U1711">
            <v>27600</v>
          </cell>
          <cell r="W1711">
            <v>56856</v>
          </cell>
          <cell r="X1711">
            <v>0</v>
          </cell>
          <cell r="Y1711">
            <v>0</v>
          </cell>
          <cell r="Z1711">
            <v>0</v>
          </cell>
          <cell r="AA1711">
            <v>2.06</v>
          </cell>
          <cell r="AE1711">
            <v>0</v>
          </cell>
          <cell r="AF1711">
            <v>0</v>
          </cell>
          <cell r="AG1711">
            <v>0</v>
          </cell>
          <cell r="AH1711">
            <v>2.06</v>
          </cell>
          <cell r="AI1711">
            <v>0</v>
          </cell>
          <cell r="AJ1711">
            <v>0</v>
          </cell>
          <cell r="AK1711">
            <v>0</v>
          </cell>
          <cell r="AL1711" t="str">
            <v>50%-50%</v>
          </cell>
          <cell r="AM1711">
            <v>0</v>
          </cell>
          <cell r="AN1711">
            <v>0</v>
          </cell>
          <cell r="AO1711">
            <v>0</v>
          </cell>
        </row>
        <row r="1712">
          <cell r="D1712" t="str">
            <v>FAE-24-00230</v>
          </cell>
          <cell r="E1712" t="str">
            <v>230</v>
          </cell>
          <cell r="F1712">
            <v>45518</v>
          </cell>
          <cell r="G1712">
            <v>2024</v>
          </cell>
          <cell r="H1712" t="str">
            <v>CE2017</v>
          </cell>
          <cell r="I1712" t="str">
            <v>SAHEL INTERNATIONAL TRADE</v>
          </cell>
          <cell r="J1712" t="str">
            <v>TND</v>
          </cell>
          <cell r="K1712">
            <v>88992</v>
          </cell>
          <cell r="L1712">
            <v>1</v>
          </cell>
          <cell r="M1712">
            <v>88992</v>
          </cell>
          <cell r="N1712" t="str">
            <v>OUI</v>
          </cell>
          <cell r="O1712" t="str">
            <v>Tchad</v>
          </cell>
          <cell r="P1712">
            <v>45526</v>
          </cell>
          <cell r="Q1712">
            <v>43200</v>
          </cell>
          <cell r="R1712">
            <v>0</v>
          </cell>
          <cell r="S1712">
            <v>0</v>
          </cell>
          <cell r="T1712">
            <v>0</v>
          </cell>
          <cell r="U1712">
            <v>43200</v>
          </cell>
          <cell r="W1712" t="e">
            <v>#N/A</v>
          </cell>
          <cell r="X1712" t="e">
            <v>#N/A</v>
          </cell>
          <cell r="Y1712" t="e">
            <v>#N/A</v>
          </cell>
          <cell r="Z1712" t="e">
            <v>#N/A</v>
          </cell>
          <cell r="AA1712" t="e">
            <v>#N/A</v>
          </cell>
          <cell r="AB1712" t="e">
            <v>#N/A</v>
          </cell>
          <cell r="AC1712" t="e">
            <v>#N/A</v>
          </cell>
          <cell r="AD1712" t="e">
            <v>#N/A</v>
          </cell>
          <cell r="AE1712">
            <v>0</v>
          </cell>
          <cell r="AF1712">
            <v>0</v>
          </cell>
          <cell r="AG1712">
            <v>0</v>
          </cell>
          <cell r="AH1712" t="e">
            <v>#N/A</v>
          </cell>
          <cell r="AI1712" t="e">
            <v>#N/A</v>
          </cell>
          <cell r="AJ1712" t="e">
            <v>#N/A</v>
          </cell>
          <cell r="AK1712" t="e">
            <v>#N/A</v>
          </cell>
          <cell r="AL1712" t="str">
            <v>50%-50%</v>
          </cell>
          <cell r="AM1712">
            <v>0</v>
          </cell>
          <cell r="AN1712">
            <v>0</v>
          </cell>
          <cell r="AO1712">
            <v>0</v>
          </cell>
        </row>
        <row r="1713">
          <cell r="D1713" t="str">
            <v>FAE-24-00231</v>
          </cell>
          <cell r="E1713" t="str">
            <v>231</v>
          </cell>
          <cell r="F1713">
            <v>45518</v>
          </cell>
          <cell r="G1713">
            <v>2024</v>
          </cell>
          <cell r="H1713" t="str">
            <v>CE2154</v>
          </cell>
          <cell r="I1713" t="str">
            <v>SODIFRAM SAS</v>
          </cell>
          <cell r="J1713" t="str">
            <v>EUR</v>
          </cell>
          <cell r="K1713">
            <v>79587.935433000006</v>
          </cell>
          <cell r="L1713">
            <v>3.3943500000000002</v>
          </cell>
          <cell r="M1713">
            <v>23447.18</v>
          </cell>
          <cell r="N1713" t="str">
            <v>OUI</v>
          </cell>
          <cell r="O1713" t="str">
            <v>Mayotte</v>
          </cell>
          <cell r="P1713">
            <v>45532</v>
          </cell>
          <cell r="Q1713">
            <v>0</v>
          </cell>
          <cell r="R1713">
            <v>17712</v>
          </cell>
          <cell r="S1713">
            <v>7500</v>
          </cell>
          <cell r="T1713">
            <v>0</v>
          </cell>
          <cell r="U1713">
            <v>25212</v>
          </cell>
          <cell r="W1713">
            <v>0</v>
          </cell>
          <cell r="X1713">
            <v>56126.938673540222</v>
          </cell>
          <cell r="Y1713">
            <v>23460.996759459777</v>
          </cell>
          <cell r="Z1713">
            <v>0</v>
          </cell>
          <cell r="AB1713">
            <v>3.1688651012613045</v>
          </cell>
          <cell r="AC1713">
            <v>3.1281329012613037</v>
          </cell>
          <cell r="AE1713">
            <v>3729.6</v>
          </cell>
          <cell r="AF1713">
            <v>16990.68</v>
          </cell>
          <cell r="AG1713">
            <v>0.67391242265587814</v>
          </cell>
          <cell r="AI1713">
            <v>2.4949526786054266</v>
          </cell>
          <cell r="AJ1713">
            <v>2.4542204786054258</v>
          </cell>
          <cell r="AL1713">
            <v>0</v>
          </cell>
          <cell r="AM1713">
            <v>1</v>
          </cell>
          <cell r="AN1713">
            <v>1</v>
          </cell>
          <cell r="AO1713">
            <v>0</v>
          </cell>
        </row>
        <row r="1714">
          <cell r="D1714" t="str">
            <v>FAE-24-00232</v>
          </cell>
          <cell r="E1714" t="str">
            <v>232</v>
          </cell>
          <cell r="F1714">
            <v>45518</v>
          </cell>
          <cell r="G1714">
            <v>2024</v>
          </cell>
          <cell r="H1714" t="str">
            <v>CE2257</v>
          </cell>
          <cell r="I1714" t="str">
            <v>LAMP FALL IMP EXP - LAFFIMEX</v>
          </cell>
          <cell r="J1714" t="str">
            <v>EUR</v>
          </cell>
          <cell r="K1714">
            <v>299489.1361</v>
          </cell>
          <cell r="L1714">
            <v>3.3896500000000001</v>
          </cell>
          <cell r="M1714">
            <v>88354</v>
          </cell>
          <cell r="N1714" t="str">
            <v>OUI</v>
          </cell>
          <cell r="O1714" t="str">
            <v>Senegal</v>
          </cell>
          <cell r="P1714">
            <v>45527</v>
          </cell>
          <cell r="Q1714">
            <v>134400</v>
          </cell>
          <cell r="R1714">
            <v>0</v>
          </cell>
          <cell r="S1714">
            <v>0</v>
          </cell>
          <cell r="T1714">
            <v>0</v>
          </cell>
          <cell r="U1714">
            <v>134400</v>
          </cell>
          <cell r="W1714">
            <v>299489.1361</v>
          </cell>
          <cell r="X1714">
            <v>0</v>
          </cell>
          <cell r="Y1714">
            <v>0</v>
          </cell>
          <cell r="Z1714">
            <v>0</v>
          </cell>
          <cell r="AA1714">
            <v>2.2283417864583335</v>
          </cell>
          <cell r="AE1714">
            <v>5150.4250000000002</v>
          </cell>
          <cell r="AF1714">
            <v>31322.63</v>
          </cell>
          <cell r="AG1714">
            <v>0.23305528273809525</v>
          </cell>
          <cell r="AH1714">
            <v>1.9952865037202383</v>
          </cell>
          <cell r="AL1714" t="str">
            <v>50%-50%</v>
          </cell>
          <cell r="AM1714">
            <v>0</v>
          </cell>
          <cell r="AN1714">
            <v>0</v>
          </cell>
          <cell r="AO1714">
            <v>0</v>
          </cell>
        </row>
        <row r="1715">
          <cell r="D1715" t="str">
            <v>FAE-24-00233</v>
          </cell>
          <cell r="E1715" t="str">
            <v>233</v>
          </cell>
          <cell r="F1715">
            <v>45523</v>
          </cell>
          <cell r="G1715">
            <v>2024</v>
          </cell>
          <cell r="H1715" t="str">
            <v>CE2017</v>
          </cell>
          <cell r="I1715" t="str">
            <v>SAHEL INTERNATIONAL TRADE</v>
          </cell>
          <cell r="J1715" t="str">
            <v>TND</v>
          </cell>
          <cell r="K1715">
            <v>88480</v>
          </cell>
          <cell r="L1715">
            <v>1</v>
          </cell>
          <cell r="M1715">
            <v>88480</v>
          </cell>
          <cell r="N1715" t="str">
            <v>OUI</v>
          </cell>
          <cell r="O1715" t="str">
            <v>Tchad</v>
          </cell>
          <cell r="P1715">
            <v>45531</v>
          </cell>
          <cell r="Q1715">
            <v>0</v>
          </cell>
          <cell r="R1715">
            <v>0</v>
          </cell>
          <cell r="S1715">
            <v>56000</v>
          </cell>
          <cell r="T1715">
            <v>0</v>
          </cell>
          <cell r="U1715">
            <v>56000</v>
          </cell>
          <cell r="W1715">
            <v>0</v>
          </cell>
          <cell r="X1715">
            <v>0</v>
          </cell>
          <cell r="Y1715">
            <v>88480</v>
          </cell>
          <cell r="Z1715">
            <v>0</v>
          </cell>
          <cell r="AC1715">
            <v>1.58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  <cell r="AI1715">
            <v>0</v>
          </cell>
          <cell r="AJ1715">
            <v>1.58</v>
          </cell>
          <cell r="AK1715">
            <v>0</v>
          </cell>
          <cell r="AL1715">
            <v>0</v>
          </cell>
          <cell r="AM1715">
            <v>0</v>
          </cell>
          <cell r="AN1715" t="str">
            <v>10%-90%</v>
          </cell>
          <cell r="AO1715">
            <v>0</v>
          </cell>
        </row>
        <row r="1716">
          <cell r="D1716" t="str">
            <v>FAE-24-00234</v>
          </cell>
          <cell r="E1716" t="str">
            <v>234</v>
          </cell>
          <cell r="F1716">
            <v>45524</v>
          </cell>
          <cell r="G1716">
            <v>2024</v>
          </cell>
          <cell r="H1716" t="str">
            <v>CE2280</v>
          </cell>
          <cell r="I1716" t="str">
            <v>ACS DISTRIBUTION</v>
          </cell>
          <cell r="J1716" t="str">
            <v>EUR</v>
          </cell>
          <cell r="K1716">
            <v>124873.9565</v>
          </cell>
          <cell r="L1716">
            <v>3.3905500000000002</v>
          </cell>
          <cell r="M1716">
            <v>36830</v>
          </cell>
          <cell r="N1716" t="str">
            <v>OUI</v>
          </cell>
          <cell r="O1716" t="str">
            <v>Senegal</v>
          </cell>
          <cell r="P1716">
            <v>45531</v>
          </cell>
          <cell r="Q1716">
            <v>54000</v>
          </cell>
          <cell r="R1716">
            <v>0</v>
          </cell>
          <cell r="S1716">
            <v>0</v>
          </cell>
          <cell r="T1716">
            <v>0</v>
          </cell>
          <cell r="U1716">
            <v>54000</v>
          </cell>
          <cell r="W1716">
            <v>124873.9565</v>
          </cell>
          <cell r="X1716">
            <v>0</v>
          </cell>
          <cell r="Y1716">
            <v>0</v>
          </cell>
          <cell r="Z1716">
            <v>0</v>
          </cell>
          <cell r="AA1716">
            <v>2.3124806759259258</v>
          </cell>
          <cell r="AE1716">
            <v>2555.85</v>
          </cell>
          <cell r="AF1716">
            <v>13637.43</v>
          </cell>
          <cell r="AG1716">
            <v>0.25254500000000002</v>
          </cell>
          <cell r="AH1716">
            <v>2.0599356759259257</v>
          </cell>
          <cell r="AL1716" t="str">
            <v>50%-50%</v>
          </cell>
          <cell r="AM1716">
            <v>0</v>
          </cell>
          <cell r="AN1716">
            <v>0</v>
          </cell>
          <cell r="AO1716">
            <v>0</v>
          </cell>
        </row>
        <row r="1717">
          <cell r="D1717" t="str">
            <v>FAE-24-00235</v>
          </cell>
          <cell r="E1717" t="str">
            <v>235</v>
          </cell>
          <cell r="F1717">
            <v>45524</v>
          </cell>
          <cell r="G1717">
            <v>2024</v>
          </cell>
          <cell r="H1717" t="str">
            <v>CE2258</v>
          </cell>
          <cell r="I1717" t="str">
            <v>FOODMED</v>
          </cell>
          <cell r="J1717" t="str">
            <v>EUR</v>
          </cell>
          <cell r="K1717">
            <v>76041.015224999996</v>
          </cell>
          <cell r="L1717">
            <v>3.3922500000000002</v>
          </cell>
          <cell r="M1717">
            <v>22416.1</v>
          </cell>
          <cell r="N1717" t="str">
            <v>OUI</v>
          </cell>
          <cell r="O1717" t="str">
            <v>France</v>
          </cell>
          <cell r="P1717">
            <v>45527</v>
          </cell>
          <cell r="Q1717">
            <v>0</v>
          </cell>
          <cell r="R1717">
            <v>16152</v>
          </cell>
          <cell r="S1717">
            <v>6000</v>
          </cell>
          <cell r="T1717">
            <v>0</v>
          </cell>
          <cell r="U1717">
            <v>22152</v>
          </cell>
          <cell r="W1717">
            <v>0</v>
          </cell>
          <cell r="X1717">
            <v>55603.156752000003</v>
          </cell>
          <cell r="Y1717">
            <v>20434.914000000001</v>
          </cell>
          <cell r="Z1717">
            <v>0</v>
          </cell>
          <cell r="AB1717">
            <v>3.4424936077265973</v>
          </cell>
          <cell r="AC1717">
            <v>3.4058190000000002</v>
          </cell>
          <cell r="AE1717">
            <v>1863.3015</v>
          </cell>
          <cell r="AF1717">
            <v>34889.784</v>
          </cell>
          <cell r="AG1717">
            <v>1.5750173347778982</v>
          </cell>
          <cell r="AI1717">
            <v>1.8674762729486991</v>
          </cell>
          <cell r="AJ1717">
            <v>1.830801665222102</v>
          </cell>
          <cell r="AL1717">
            <v>0</v>
          </cell>
          <cell r="AM1717">
            <v>1</v>
          </cell>
          <cell r="AN1717">
            <v>1</v>
          </cell>
          <cell r="AO1717">
            <v>0</v>
          </cell>
        </row>
        <row r="1718">
          <cell r="D1718" t="str">
            <v>FAE-24-00236</v>
          </cell>
          <cell r="E1718" t="str">
            <v>236</v>
          </cell>
          <cell r="F1718">
            <v>45524</v>
          </cell>
          <cell r="G1718">
            <v>2024</v>
          </cell>
          <cell r="H1718" t="str">
            <v>CE2258</v>
          </cell>
          <cell r="I1718" t="str">
            <v>FOODMED</v>
          </cell>
          <cell r="J1718" t="str">
            <v>EUR</v>
          </cell>
          <cell r="K1718">
            <v>86139.506017499996</v>
          </cell>
          <cell r="L1718">
            <v>3.3922500000000002</v>
          </cell>
          <cell r="M1718">
            <v>25393.03</v>
          </cell>
          <cell r="N1718" t="str">
            <v>OUI</v>
          </cell>
          <cell r="O1718" t="str">
            <v>France</v>
          </cell>
          <cell r="P1718">
            <v>45527</v>
          </cell>
          <cell r="Q1718">
            <v>0</v>
          </cell>
          <cell r="R1718">
            <v>12384</v>
          </cell>
          <cell r="S1718">
            <v>6000</v>
          </cell>
          <cell r="T1718">
            <v>4060</v>
          </cell>
          <cell r="U1718">
            <v>22444</v>
          </cell>
          <cell r="W1718">
            <v>0</v>
          </cell>
          <cell r="X1718">
            <v>38647.551456000001</v>
          </cell>
          <cell r="Y1718">
            <v>20434.914000000001</v>
          </cell>
          <cell r="Z1718">
            <v>27057.047346000007</v>
          </cell>
          <cell r="AB1718">
            <v>3.1207648139534885</v>
          </cell>
          <cell r="AC1718">
            <v>3.4058190000000002</v>
          </cell>
          <cell r="AD1718">
            <v>6.6642973758620707</v>
          </cell>
          <cell r="AE1718">
            <v>1863.3015</v>
          </cell>
          <cell r="AF1718">
            <v>35887.332000000002</v>
          </cell>
          <cell r="AG1718">
            <v>1.598972197469257</v>
          </cell>
          <cell r="AI1718">
            <v>1.5217926164842315</v>
          </cell>
          <cell r="AJ1718">
            <v>1.8068468025307431</v>
          </cell>
          <cell r="AK1718">
            <v>5.0653251783928139</v>
          </cell>
          <cell r="AL1718">
            <v>0</v>
          </cell>
          <cell r="AM1718">
            <v>1</v>
          </cell>
          <cell r="AN1718">
            <v>1</v>
          </cell>
          <cell r="AO1718">
            <v>1</v>
          </cell>
        </row>
        <row r="1719">
          <cell r="D1719" t="str">
            <v>FAE-24-00237</v>
          </cell>
          <cell r="E1719" t="str">
            <v>237</v>
          </cell>
          <cell r="F1719">
            <v>45525</v>
          </cell>
          <cell r="G1719">
            <v>2024</v>
          </cell>
          <cell r="H1719" t="str">
            <v>CE2001</v>
          </cell>
          <cell r="I1719" t="str">
            <v>STE DE COMMERCE INTERNATIONAL</v>
          </cell>
          <cell r="J1719" t="str">
            <v>TND</v>
          </cell>
          <cell r="K1719">
            <v>118127.08</v>
          </cell>
          <cell r="L1719">
            <v>1</v>
          </cell>
          <cell r="M1719">
            <v>118127.08</v>
          </cell>
          <cell r="N1719" t="str">
            <v>OUI</v>
          </cell>
          <cell r="O1719" t="str">
            <v>Gabon</v>
          </cell>
          <cell r="P1719">
            <v>45540</v>
          </cell>
          <cell r="Q1719">
            <v>22008</v>
          </cell>
          <cell r="R1719">
            <v>12420</v>
          </cell>
          <cell r="S1719">
            <v>29380</v>
          </cell>
          <cell r="T1719">
            <v>0</v>
          </cell>
          <cell r="U1719">
            <v>63808</v>
          </cell>
          <cell r="W1719">
            <v>44616.480000000003</v>
          </cell>
          <cell r="X1719">
            <v>23101.200000000001</v>
          </cell>
          <cell r="Y1719">
            <v>50409.4</v>
          </cell>
          <cell r="Z1719">
            <v>0</v>
          </cell>
          <cell r="AA1719">
            <v>2.0272846237731734</v>
          </cell>
          <cell r="AB1719">
            <v>1.86</v>
          </cell>
          <cell r="AC1719">
            <v>1.7157726344452009</v>
          </cell>
          <cell r="AE1719">
            <v>0</v>
          </cell>
          <cell r="AF1719">
            <v>0</v>
          </cell>
          <cell r="AG1719">
            <v>0</v>
          </cell>
          <cell r="AH1719">
            <v>2.0272846237731734</v>
          </cell>
          <cell r="AI1719">
            <v>1.86</v>
          </cell>
          <cell r="AJ1719">
            <v>1.7157726344452009</v>
          </cell>
          <cell r="AK1719">
            <v>0</v>
          </cell>
          <cell r="AL1719" t="str">
            <v>50%-50%</v>
          </cell>
          <cell r="AM1719" t="str">
            <v>30%-70%</v>
          </cell>
          <cell r="AN1719" t="str">
            <v>10%-90%</v>
          </cell>
          <cell r="AO1719">
            <v>0</v>
          </cell>
        </row>
        <row r="1720">
          <cell r="D1720" t="str">
            <v>FAE-24-00238</v>
          </cell>
          <cell r="E1720" t="str">
            <v>238</v>
          </cell>
          <cell r="F1720">
            <v>45525</v>
          </cell>
          <cell r="G1720">
            <v>2024</v>
          </cell>
          <cell r="H1720" t="str">
            <v>CE2168</v>
          </cell>
          <cell r="I1720" t="str">
            <v>STE OMEGA TRADING</v>
          </cell>
          <cell r="J1720" t="str">
            <v>TND</v>
          </cell>
          <cell r="K1720">
            <v>115200</v>
          </cell>
          <cell r="L1720">
            <v>1</v>
          </cell>
          <cell r="M1720">
            <v>115200</v>
          </cell>
          <cell r="N1720" t="str">
            <v>OUI</v>
          </cell>
          <cell r="O1720" t="str">
            <v>Niger</v>
          </cell>
          <cell r="P1720">
            <v>45538</v>
          </cell>
          <cell r="Q1720">
            <v>57600</v>
          </cell>
          <cell r="R1720">
            <v>0</v>
          </cell>
          <cell r="S1720">
            <v>0</v>
          </cell>
          <cell r="T1720">
            <v>0</v>
          </cell>
          <cell r="U1720">
            <v>57600</v>
          </cell>
          <cell r="W1720">
            <v>115200</v>
          </cell>
          <cell r="X1720">
            <v>0</v>
          </cell>
          <cell r="Y1720">
            <v>0</v>
          </cell>
          <cell r="Z1720">
            <v>0</v>
          </cell>
          <cell r="AA1720">
            <v>2</v>
          </cell>
          <cell r="AE1720">
            <v>0</v>
          </cell>
          <cell r="AF1720">
            <v>0</v>
          </cell>
          <cell r="AG1720">
            <v>0</v>
          </cell>
          <cell r="AH1720">
            <v>2</v>
          </cell>
          <cell r="AI1720">
            <v>0</v>
          </cell>
          <cell r="AJ1720">
            <v>0</v>
          </cell>
          <cell r="AK1720">
            <v>0</v>
          </cell>
          <cell r="AL1720" t="str">
            <v>50%-50%</v>
          </cell>
          <cell r="AM1720">
            <v>0</v>
          </cell>
          <cell r="AN1720">
            <v>0</v>
          </cell>
          <cell r="AO1720">
            <v>0</v>
          </cell>
        </row>
        <row r="1721">
          <cell r="D1721" t="str">
            <v>FAE-24-00239</v>
          </cell>
          <cell r="E1721" t="str">
            <v>239</v>
          </cell>
          <cell r="F1721">
            <v>45525</v>
          </cell>
          <cell r="G1721">
            <v>2024</v>
          </cell>
          <cell r="H1721" t="str">
            <v>CE2240</v>
          </cell>
          <cell r="I1721" t="str">
            <v>RNK DISTRIBUTION</v>
          </cell>
          <cell r="J1721" t="str">
            <v>USD</v>
          </cell>
          <cell r="K1721">
            <v>138466.70730000001</v>
          </cell>
          <cell r="L1721">
            <v>3.0393500000000002</v>
          </cell>
          <cell r="M1721">
            <v>45558</v>
          </cell>
          <cell r="N1721" t="str">
            <v>OUI</v>
          </cell>
          <cell r="O1721" t="str">
            <v>Madagascar</v>
          </cell>
          <cell r="P1721">
            <v>45533</v>
          </cell>
          <cell r="Q1721">
            <v>0</v>
          </cell>
          <cell r="R1721">
            <v>57600</v>
          </cell>
          <cell r="S1721">
            <v>0</v>
          </cell>
          <cell r="T1721">
            <v>0</v>
          </cell>
          <cell r="U1721">
            <v>57600</v>
          </cell>
          <cell r="W1721" t="e">
            <v>#N/A</v>
          </cell>
          <cell r="X1721" t="e">
            <v>#N/A</v>
          </cell>
          <cell r="Y1721" t="e">
            <v>#N/A</v>
          </cell>
          <cell r="Z1721" t="e">
            <v>#N/A</v>
          </cell>
          <cell r="AA1721" t="e">
            <v>#N/A</v>
          </cell>
          <cell r="AB1721" t="e">
            <v>#N/A</v>
          </cell>
          <cell r="AC1721" t="e">
            <v>#N/A</v>
          </cell>
          <cell r="AD1721" t="e">
            <v>#N/A</v>
          </cell>
          <cell r="AE1721">
            <v>6858.75</v>
          </cell>
          <cell r="AF1721">
            <v>32359</v>
          </cell>
          <cell r="AG1721">
            <v>0.5617881944444445</v>
          </cell>
          <cell r="AH1721" t="e">
            <v>#N/A</v>
          </cell>
          <cell r="AI1721" t="e">
            <v>#N/A</v>
          </cell>
          <cell r="AJ1721" t="e">
            <v>#N/A</v>
          </cell>
          <cell r="AK1721" t="e">
            <v>#N/A</v>
          </cell>
          <cell r="AL1721">
            <v>0</v>
          </cell>
          <cell r="AM1721" t="str">
            <v>20%-80%</v>
          </cell>
          <cell r="AN1721">
            <v>0</v>
          </cell>
          <cell r="AO1721">
            <v>0</v>
          </cell>
        </row>
        <row r="1722">
          <cell r="D1722" t="str">
            <v>FAE-24-00240</v>
          </cell>
          <cell r="E1722" t="str">
            <v>240</v>
          </cell>
          <cell r="F1722">
            <v>45526</v>
          </cell>
          <cell r="G1722">
            <v>2024</v>
          </cell>
          <cell r="H1722" t="str">
            <v>CE2154</v>
          </cell>
          <cell r="I1722" t="str">
            <v>SODIFRAM SAS</v>
          </cell>
          <cell r="J1722" t="str">
            <v>EUR</v>
          </cell>
          <cell r="K1722">
            <v>78497.330778000003</v>
          </cell>
          <cell r="L1722">
            <v>3.3943500000000002</v>
          </cell>
          <cell r="M1722">
            <v>23125.88</v>
          </cell>
          <cell r="N1722" t="str">
            <v>OUI</v>
          </cell>
          <cell r="O1722" t="str">
            <v>Mayotte</v>
          </cell>
          <cell r="P1722">
            <v>45532</v>
          </cell>
          <cell r="Q1722">
            <v>0</v>
          </cell>
          <cell r="R1722">
            <v>18792</v>
          </cell>
          <cell r="S1722">
            <v>6000</v>
          </cell>
          <cell r="T1722">
            <v>0</v>
          </cell>
          <cell r="U1722">
            <v>24792</v>
          </cell>
          <cell r="W1722">
            <v>0</v>
          </cell>
          <cell r="X1722">
            <v>59731.471291068738</v>
          </cell>
          <cell r="Y1722">
            <v>18765.859486931269</v>
          </cell>
          <cell r="Z1722">
            <v>0</v>
          </cell>
          <cell r="AB1722">
            <v>3.1785584978218782</v>
          </cell>
          <cell r="AC1722">
            <v>3.1276432478218781</v>
          </cell>
          <cell r="AE1722">
            <v>3729.6</v>
          </cell>
          <cell r="AF1722">
            <v>16994.88</v>
          </cell>
          <cell r="AG1722">
            <v>0.68549854791868348</v>
          </cell>
          <cell r="AI1722">
            <v>2.4930599499031949</v>
          </cell>
          <cell r="AJ1722">
            <v>2.4421446999031948</v>
          </cell>
          <cell r="AL1722">
            <v>0</v>
          </cell>
          <cell r="AM1722">
            <v>1</v>
          </cell>
          <cell r="AN1722">
            <v>1</v>
          </cell>
          <cell r="AO1722">
            <v>0</v>
          </cell>
        </row>
        <row r="1723">
          <cell r="D1723" t="str">
            <v>FAE-24-00241</v>
          </cell>
          <cell r="E1723" t="str">
            <v>241</v>
          </cell>
          <cell r="F1723">
            <v>45526</v>
          </cell>
          <cell r="G1723">
            <v>2024</v>
          </cell>
          <cell r="H1723" t="str">
            <v>CE2154</v>
          </cell>
          <cell r="I1723" t="str">
            <v>SODIFRAM SAS</v>
          </cell>
          <cell r="J1723" t="str">
            <v>EUR</v>
          </cell>
          <cell r="K1723">
            <v>76199.831037000011</v>
          </cell>
          <cell r="L1723">
            <v>3.3943500000000002</v>
          </cell>
          <cell r="M1723">
            <v>22449.02</v>
          </cell>
          <cell r="N1723" t="str">
            <v>OUI</v>
          </cell>
          <cell r="O1723" t="str">
            <v>Mayotte</v>
          </cell>
          <cell r="P1723">
            <v>45532</v>
          </cell>
          <cell r="Q1723">
            <v>0</v>
          </cell>
          <cell r="R1723">
            <v>19368</v>
          </cell>
          <cell r="S1723">
            <v>4500</v>
          </cell>
          <cell r="T1723">
            <v>0</v>
          </cell>
          <cell r="U1723">
            <v>23868</v>
          </cell>
          <cell r="W1723">
            <v>0</v>
          </cell>
          <cell r="X1723">
            <v>61998.610431230758</v>
          </cell>
          <cell r="Y1723">
            <v>14201.220605769229</v>
          </cell>
          <cell r="Z1723">
            <v>0</v>
          </cell>
          <cell r="AB1723">
            <v>3.2010848012820508</v>
          </cell>
          <cell r="AC1723">
            <v>3.1558268012820507</v>
          </cell>
          <cell r="AE1723">
            <v>3729.6</v>
          </cell>
          <cell r="AF1723">
            <v>16974.88</v>
          </cell>
          <cell r="AG1723">
            <v>0.71119825708061002</v>
          </cell>
          <cell r="AI1723">
            <v>2.4898865442014406</v>
          </cell>
          <cell r="AJ1723">
            <v>2.4446285442014406</v>
          </cell>
          <cell r="AL1723">
            <v>0</v>
          </cell>
          <cell r="AM1723">
            <v>1</v>
          </cell>
          <cell r="AN1723">
            <v>1</v>
          </cell>
          <cell r="AO1723">
            <v>0</v>
          </cell>
        </row>
        <row r="1724">
          <cell r="D1724" t="str">
            <v>FAE-24-00242</v>
          </cell>
          <cell r="E1724" t="str">
            <v>242</v>
          </cell>
          <cell r="F1724">
            <v>45530</v>
          </cell>
          <cell r="G1724">
            <v>2024</v>
          </cell>
          <cell r="H1724" t="str">
            <v>CE2053</v>
          </cell>
          <cell r="I1724" t="str">
            <v>ETS KASSO IMPORT EXPORT</v>
          </cell>
          <cell r="J1724" t="str">
            <v>EUR</v>
          </cell>
          <cell r="K1724">
            <v>278336.7</v>
          </cell>
          <cell r="L1724">
            <v>3.3943500000000002</v>
          </cell>
          <cell r="M1724">
            <v>82000</v>
          </cell>
          <cell r="N1724" t="str">
            <v>OUI</v>
          </cell>
          <cell r="O1724" t="str">
            <v>Niger</v>
          </cell>
          <cell r="P1724">
            <v>45533</v>
          </cell>
          <cell r="Q1724">
            <v>0</v>
          </cell>
          <cell r="R1724">
            <v>0</v>
          </cell>
          <cell r="S1724">
            <v>165000</v>
          </cell>
          <cell r="T1724">
            <v>0</v>
          </cell>
          <cell r="U1724">
            <v>165000</v>
          </cell>
          <cell r="W1724">
            <v>0</v>
          </cell>
          <cell r="X1724">
            <v>0</v>
          </cell>
          <cell r="Y1724">
            <v>278331.26904000004</v>
          </cell>
          <cell r="Z1724">
            <v>0</v>
          </cell>
          <cell r="AC1724">
            <v>1.6868561760000003</v>
          </cell>
          <cell r="AE1724">
            <v>4652.2124999999996</v>
          </cell>
          <cell r="AF1724">
            <v>32319.526000000002</v>
          </cell>
          <cell r="AG1724">
            <v>0.19587591515151517</v>
          </cell>
          <cell r="AJ1724">
            <v>1.490980260848485</v>
          </cell>
          <cell r="AL1724">
            <v>0</v>
          </cell>
          <cell r="AM1724">
            <v>0</v>
          </cell>
          <cell r="AN1724" t="str">
            <v>10%-90%</v>
          </cell>
          <cell r="AO1724">
            <v>0</v>
          </cell>
        </row>
        <row r="1725">
          <cell r="D1725" t="str">
            <v>FAE-24-00243</v>
          </cell>
          <cell r="E1725" t="str">
            <v>243</v>
          </cell>
          <cell r="F1725">
            <v>45530</v>
          </cell>
          <cell r="G1725">
            <v>2024</v>
          </cell>
          <cell r="H1725" t="str">
            <v>CE2289</v>
          </cell>
          <cell r="I1725" t="str">
            <v>STE AL AKIL</v>
          </cell>
          <cell r="J1725" t="str">
            <v>TND</v>
          </cell>
          <cell r="K1725">
            <v>147126.24</v>
          </cell>
          <cell r="L1725">
            <v>1</v>
          </cell>
          <cell r="M1725">
            <v>147126.24</v>
          </cell>
          <cell r="N1725" t="str">
            <v>OUI</v>
          </cell>
          <cell r="O1725" t="str">
            <v>Libye</v>
          </cell>
          <cell r="P1725">
            <v>45535</v>
          </cell>
          <cell r="Q1725">
            <v>66504</v>
          </cell>
          <cell r="R1725">
            <v>0</v>
          </cell>
          <cell r="S1725">
            <v>3005</v>
          </cell>
          <cell r="T1725">
            <v>0</v>
          </cell>
          <cell r="U1725">
            <v>69509</v>
          </cell>
          <cell r="W1725">
            <v>142318.56</v>
          </cell>
          <cell r="X1725">
            <v>0</v>
          </cell>
          <cell r="Y1725">
            <v>4807.68</v>
          </cell>
          <cell r="Z1725">
            <v>0</v>
          </cell>
          <cell r="AA1725">
            <v>2.14</v>
          </cell>
          <cell r="AC1725">
            <v>1.5998935108153078</v>
          </cell>
          <cell r="AE1725">
            <v>0</v>
          </cell>
          <cell r="AF1725">
            <v>0</v>
          </cell>
          <cell r="AG1725">
            <v>0</v>
          </cell>
          <cell r="AH1725">
            <v>2.14</v>
          </cell>
          <cell r="AI1725">
            <v>0</v>
          </cell>
          <cell r="AJ1725">
            <v>1.5998935108153078</v>
          </cell>
          <cell r="AK1725">
            <v>0</v>
          </cell>
          <cell r="AL1725" t="str">
            <v>50%-50%</v>
          </cell>
          <cell r="AM1725">
            <v>0</v>
          </cell>
          <cell r="AN1725" t="str">
            <v>10%-90%</v>
          </cell>
          <cell r="AO1725">
            <v>0</v>
          </cell>
        </row>
        <row r="1726">
          <cell r="D1726" t="str">
            <v>FAE-24-00244</v>
          </cell>
          <cell r="E1726" t="str">
            <v>244</v>
          </cell>
          <cell r="F1726">
            <v>45530</v>
          </cell>
          <cell r="G1726">
            <v>2024</v>
          </cell>
          <cell r="H1726" t="str">
            <v>CE2289</v>
          </cell>
          <cell r="I1726" t="str">
            <v>STE AL AKIL</v>
          </cell>
          <cell r="J1726" t="str">
            <v>TND</v>
          </cell>
          <cell r="K1726">
            <v>214042.8</v>
          </cell>
          <cell r="L1726">
            <v>1</v>
          </cell>
          <cell r="M1726">
            <v>214042.8</v>
          </cell>
          <cell r="N1726" t="str">
            <v>OUI</v>
          </cell>
          <cell r="O1726" t="str">
            <v>Libye</v>
          </cell>
          <cell r="P1726">
            <v>45561</v>
          </cell>
          <cell r="Q1726">
            <v>100020</v>
          </cell>
          <cell r="R1726">
            <v>0</v>
          </cell>
          <cell r="S1726">
            <v>0</v>
          </cell>
          <cell r="T1726">
            <v>0</v>
          </cell>
          <cell r="U1726">
            <v>100020</v>
          </cell>
          <cell r="W1726">
            <v>214042.8</v>
          </cell>
          <cell r="X1726">
            <v>0</v>
          </cell>
          <cell r="Y1726">
            <v>0</v>
          </cell>
          <cell r="Z1726">
            <v>0</v>
          </cell>
          <cell r="AA1726">
            <v>2.1399999999999997</v>
          </cell>
          <cell r="AE1726">
            <v>0</v>
          </cell>
          <cell r="AF1726">
            <v>0</v>
          </cell>
          <cell r="AG1726">
            <v>0</v>
          </cell>
          <cell r="AH1726">
            <v>2.1399999999999997</v>
          </cell>
          <cell r="AI1726">
            <v>0</v>
          </cell>
          <cell r="AJ1726">
            <v>0</v>
          </cell>
          <cell r="AK1726">
            <v>0</v>
          </cell>
          <cell r="AL1726" t="str">
            <v>50%-50%</v>
          </cell>
          <cell r="AM1726">
            <v>0</v>
          </cell>
          <cell r="AN1726">
            <v>0</v>
          </cell>
          <cell r="AO1726">
            <v>0</v>
          </cell>
        </row>
        <row r="1727">
          <cell r="D1727" t="str">
            <v>FAE-24-00245</v>
          </cell>
          <cell r="E1727" t="str">
            <v>245</v>
          </cell>
          <cell r="F1727">
            <v>45530</v>
          </cell>
          <cell r="G1727">
            <v>2024</v>
          </cell>
          <cell r="H1727" t="str">
            <v>CE2053</v>
          </cell>
          <cell r="I1727" t="str">
            <v>ETS KASSO IMPORT EXPORT</v>
          </cell>
          <cell r="J1727" t="str">
            <v>EUR</v>
          </cell>
          <cell r="K1727">
            <v>277512.60000000003</v>
          </cell>
          <cell r="L1727">
            <v>3.3843000000000001</v>
          </cell>
          <cell r="M1727">
            <v>82000</v>
          </cell>
          <cell r="N1727" t="str">
            <v>OUI</v>
          </cell>
          <cell r="O1727" t="str">
            <v>Niger</v>
          </cell>
          <cell r="P1727">
            <v>45535</v>
          </cell>
          <cell r="Q1727">
            <v>0</v>
          </cell>
          <cell r="R1727">
            <v>0</v>
          </cell>
          <cell r="S1727">
            <v>165000</v>
          </cell>
          <cell r="T1727">
            <v>0</v>
          </cell>
          <cell r="U1727">
            <v>165000</v>
          </cell>
          <cell r="W1727">
            <v>0</v>
          </cell>
          <cell r="X1727">
            <v>0</v>
          </cell>
          <cell r="Y1727">
            <v>277507.18512000004</v>
          </cell>
          <cell r="Z1727">
            <v>0</v>
          </cell>
          <cell r="AC1727">
            <v>1.6818617280000003</v>
          </cell>
          <cell r="AE1727">
            <v>4652.2124999999996</v>
          </cell>
          <cell r="AF1727">
            <v>32319.526000000002</v>
          </cell>
          <cell r="AG1727">
            <v>0.19587591515151517</v>
          </cell>
          <cell r="AJ1727">
            <v>1.4859858128484851</v>
          </cell>
          <cell r="AL1727">
            <v>0</v>
          </cell>
          <cell r="AM1727">
            <v>0</v>
          </cell>
          <cell r="AN1727" t="str">
            <v>10%-90%</v>
          </cell>
          <cell r="AO1727">
            <v>0</v>
          </cell>
        </row>
        <row r="1728">
          <cell r="D1728" t="str">
            <v>FAE-24-00246</v>
          </cell>
          <cell r="E1728" t="str">
            <v>246</v>
          </cell>
          <cell r="F1728">
            <v>45530</v>
          </cell>
          <cell r="G1728">
            <v>2024</v>
          </cell>
          <cell r="H1728" t="str">
            <v>CE2248</v>
          </cell>
          <cell r="I1728" t="str">
            <v>SEYAL TCHAD SA</v>
          </cell>
          <cell r="J1728" t="str">
            <v>EUR</v>
          </cell>
          <cell r="K1728">
            <v>506351.60700000002</v>
          </cell>
          <cell r="L1728">
            <v>3.3912499999999999</v>
          </cell>
          <cell r="M1728">
            <v>149311.20000000001</v>
          </cell>
          <cell r="N1728" t="str">
            <v>OUI</v>
          </cell>
          <cell r="O1728" t="str">
            <v>Tchad</v>
          </cell>
          <cell r="P1728">
            <v>45535</v>
          </cell>
          <cell r="Q1728">
            <v>21600</v>
          </cell>
          <cell r="R1728">
            <v>111360</v>
          </cell>
          <cell r="S1728">
            <v>139200</v>
          </cell>
          <cell r="T1728">
            <v>0</v>
          </cell>
          <cell r="U1728">
            <v>272160</v>
          </cell>
          <cell r="W1728" t="e">
            <v>#N/A</v>
          </cell>
          <cell r="X1728" t="e">
            <v>#N/A</v>
          </cell>
          <cell r="Y1728" t="e">
            <v>#N/A</v>
          </cell>
          <cell r="Z1728" t="e">
            <v>#N/A</v>
          </cell>
          <cell r="AA1728" t="e">
            <v>#N/A</v>
          </cell>
          <cell r="AB1728" t="e">
            <v>#N/A</v>
          </cell>
          <cell r="AC1728" t="e">
            <v>#N/A</v>
          </cell>
          <cell r="AD1728" t="e">
            <v>#N/A</v>
          </cell>
          <cell r="AE1728">
            <v>11598.721250000001</v>
          </cell>
          <cell r="AF1728">
            <v>41734.777999999998</v>
          </cell>
          <cell r="AG1728">
            <v>0.1533464800117578</v>
          </cell>
          <cell r="AH1728" t="e">
            <v>#N/A</v>
          </cell>
          <cell r="AI1728" t="e">
            <v>#N/A</v>
          </cell>
          <cell r="AJ1728" t="e">
            <v>#N/A</v>
          </cell>
          <cell r="AK1728" t="e">
            <v>#N/A</v>
          </cell>
          <cell r="AL1728" t="str">
            <v>50%-50%</v>
          </cell>
          <cell r="AM1728" t="str">
            <v>20%-80%</v>
          </cell>
          <cell r="AN1728" t="str">
            <v>10%-90%</v>
          </cell>
          <cell r="AO1728">
            <v>0</v>
          </cell>
        </row>
        <row r="1729">
          <cell r="D1729" t="str">
            <v>FAE-24-00247</v>
          </cell>
          <cell r="E1729" t="str">
            <v>247</v>
          </cell>
          <cell r="F1729">
            <v>45530</v>
          </cell>
          <cell r="G1729">
            <v>2024</v>
          </cell>
          <cell r="H1729" t="str">
            <v>CE2259</v>
          </cell>
          <cell r="I1729" t="str">
            <v>SAFA FOOD</v>
          </cell>
          <cell r="J1729" t="str">
            <v>CAD</v>
          </cell>
          <cell r="K1729">
            <v>73499.162506000008</v>
          </cell>
          <cell r="L1729">
            <v>2.2676500000000002</v>
          </cell>
          <cell r="M1729">
            <v>32412.04</v>
          </cell>
          <cell r="N1729" t="str">
            <v>OUI</v>
          </cell>
          <cell r="O1729" t="str">
            <v>USA</v>
          </cell>
          <cell r="P1729">
            <v>45535</v>
          </cell>
          <cell r="Q1729">
            <v>0</v>
          </cell>
          <cell r="R1729">
            <v>0</v>
          </cell>
          <cell r="S1729">
            <v>23608</v>
          </cell>
          <cell r="T1729">
            <v>0</v>
          </cell>
          <cell r="U1729">
            <v>23608</v>
          </cell>
          <cell r="W1729">
            <v>0</v>
          </cell>
          <cell r="X1729">
            <v>0</v>
          </cell>
          <cell r="Y1729">
            <v>73499.162505999993</v>
          </cell>
          <cell r="Z1729">
            <v>0</v>
          </cell>
          <cell r="AC1729">
            <v>3.1133159312944763</v>
          </cell>
          <cell r="AE1729">
            <v>1943.6999999999998</v>
          </cell>
          <cell r="AF1729">
            <v>14687.2</v>
          </cell>
          <cell r="AG1729">
            <v>0.62212809217214504</v>
          </cell>
          <cell r="AJ1729">
            <v>2.4911878391223312</v>
          </cell>
          <cell r="AL1729">
            <v>0</v>
          </cell>
          <cell r="AM1729">
            <v>0</v>
          </cell>
          <cell r="AN1729">
            <v>1</v>
          </cell>
          <cell r="AO1729">
            <v>0</v>
          </cell>
        </row>
        <row r="1730">
          <cell r="D1730" t="str">
            <v>FAE-24-00248</v>
          </cell>
          <cell r="E1730" t="str">
            <v>248</v>
          </cell>
          <cell r="F1730">
            <v>45530</v>
          </cell>
          <cell r="G1730">
            <v>2024</v>
          </cell>
          <cell r="H1730" t="str">
            <v>CE2259</v>
          </cell>
          <cell r="I1730" t="str">
            <v>SAFA FOOD</v>
          </cell>
          <cell r="J1730" t="str">
            <v>CAD</v>
          </cell>
          <cell r="K1730">
            <v>82792.037559000004</v>
          </cell>
          <cell r="L1730">
            <v>2.2676500000000002</v>
          </cell>
          <cell r="M1730">
            <v>36510.06</v>
          </cell>
          <cell r="N1730" t="str">
            <v>OUI</v>
          </cell>
          <cell r="O1730" t="str">
            <v>Canada</v>
          </cell>
          <cell r="P1730">
            <v>45535</v>
          </cell>
          <cell r="Q1730">
            <v>2500</v>
          </cell>
          <cell r="R1730">
            <v>17150</v>
          </cell>
          <cell r="S1730">
            <v>4320</v>
          </cell>
          <cell r="T1730">
            <v>1400</v>
          </cell>
          <cell r="U1730">
            <v>25370</v>
          </cell>
          <cell r="W1730">
            <v>8396.1149034292466</v>
          </cell>
          <cell r="X1730">
            <v>50042.581556524638</v>
          </cell>
          <cell r="Y1730">
            <v>14018.674153125736</v>
          </cell>
          <cell r="Z1730">
            <v>10334.666945920377</v>
          </cell>
          <cell r="AA1730">
            <v>3.3584459613716988</v>
          </cell>
          <cell r="AB1730">
            <v>2.917934784637005</v>
          </cell>
          <cell r="AC1730">
            <v>3.2450634613716982</v>
          </cell>
          <cell r="AD1730">
            <v>7.3819049613716974</v>
          </cell>
          <cell r="AE1730">
            <v>1664.7</v>
          </cell>
          <cell r="AF1730">
            <v>13090.4</v>
          </cell>
          <cell r="AG1730">
            <v>0.51597950335041387</v>
          </cell>
          <cell r="AH1730">
            <v>2.8424664580212848</v>
          </cell>
          <cell r="AI1730">
            <v>2.401955281286591</v>
          </cell>
          <cell r="AJ1730">
            <v>2.7290839580212842</v>
          </cell>
          <cell r="AK1730">
            <v>6.8659254580212838</v>
          </cell>
          <cell r="AL1730">
            <v>1</v>
          </cell>
          <cell r="AM1730">
            <v>1</v>
          </cell>
          <cell r="AN1730">
            <v>1</v>
          </cell>
          <cell r="AO1730">
            <v>1</v>
          </cell>
        </row>
        <row r="1731">
          <cell r="D1731" t="str">
            <v>FAE-24-00249</v>
          </cell>
          <cell r="E1731" t="str">
            <v>249</v>
          </cell>
          <cell r="F1731">
            <v>45530</v>
          </cell>
          <cell r="G1731">
            <v>2024</v>
          </cell>
          <cell r="H1731" t="str">
            <v>CE2257</v>
          </cell>
          <cell r="I1731" t="str">
            <v>LAMP FALL IMP EXP - LAFFIMEX</v>
          </cell>
          <cell r="J1731" t="str">
            <v>EUR</v>
          </cell>
          <cell r="K1731">
            <v>216832.101</v>
          </cell>
          <cell r="L1731">
            <v>3.3843000000000001</v>
          </cell>
          <cell r="M1731">
            <v>64070</v>
          </cell>
          <cell r="N1731" t="str">
            <v>OUI</v>
          </cell>
          <cell r="O1731" t="str">
            <v>Senegal</v>
          </cell>
          <cell r="P1731">
            <v>45534</v>
          </cell>
          <cell r="Q1731">
            <v>96000</v>
          </cell>
          <cell r="R1731">
            <v>0</v>
          </cell>
          <cell r="S1731">
            <v>0</v>
          </cell>
          <cell r="T1731">
            <v>0</v>
          </cell>
          <cell r="U1731">
            <v>96000</v>
          </cell>
          <cell r="W1731">
            <v>216832.10099999997</v>
          </cell>
          <cell r="X1731">
            <v>0</v>
          </cell>
          <cell r="Y1731">
            <v>0</v>
          </cell>
          <cell r="Z1731">
            <v>0</v>
          </cell>
          <cell r="AA1731">
            <v>2.2586677187499995</v>
          </cell>
          <cell r="AE1731">
            <v>3681.25</v>
          </cell>
          <cell r="AF1731">
            <v>22813.4</v>
          </cell>
          <cell r="AG1731">
            <v>0.23763958333333335</v>
          </cell>
          <cell r="AH1731">
            <v>2.0210281354166661</v>
          </cell>
          <cell r="AL1731" t="str">
            <v>50%-50%</v>
          </cell>
          <cell r="AM1731">
            <v>0</v>
          </cell>
          <cell r="AN1731">
            <v>0</v>
          </cell>
          <cell r="AO1731">
            <v>0</v>
          </cell>
        </row>
        <row r="1732">
          <cell r="D1732" t="str">
            <v>FAE-24-00250</v>
          </cell>
          <cell r="E1732" t="str">
            <v>250</v>
          </cell>
          <cell r="F1732">
            <v>45530</v>
          </cell>
          <cell r="G1732">
            <v>2024</v>
          </cell>
          <cell r="H1732" t="str">
            <v>CE2017</v>
          </cell>
          <cell r="I1732" t="str">
            <v>SAHEL INTERNATIONAL TRADE</v>
          </cell>
          <cell r="J1732" t="str">
            <v>TND</v>
          </cell>
          <cell r="K1732">
            <v>91240.4</v>
          </cell>
          <cell r="L1732">
            <v>1</v>
          </cell>
          <cell r="M1732">
            <v>91240.4</v>
          </cell>
          <cell r="N1732" t="str">
            <v>OUI</v>
          </cell>
          <cell r="O1732" t="str">
            <v>Tchad</v>
          </cell>
          <cell r="P1732">
            <v>45532</v>
          </cell>
          <cell r="Q1732">
            <v>0</v>
          </cell>
          <cell r="R1732">
            <v>52040</v>
          </cell>
          <cell r="S1732">
            <v>0</v>
          </cell>
          <cell r="T1732">
            <v>0</v>
          </cell>
          <cell r="U1732">
            <v>52040</v>
          </cell>
          <cell r="W1732">
            <v>0</v>
          </cell>
          <cell r="X1732">
            <v>91240.4</v>
          </cell>
          <cell r="Y1732">
            <v>0</v>
          </cell>
          <cell r="Z1732">
            <v>0</v>
          </cell>
          <cell r="AB1732">
            <v>1.7532744043043811</v>
          </cell>
          <cell r="AE1732">
            <v>0</v>
          </cell>
          <cell r="AF1732">
            <v>0</v>
          </cell>
          <cell r="AG1732">
            <v>0</v>
          </cell>
          <cell r="AH1732">
            <v>0</v>
          </cell>
          <cell r="AI1732">
            <v>1.7532744043043811</v>
          </cell>
          <cell r="AJ1732">
            <v>0</v>
          </cell>
          <cell r="AK1732">
            <v>0</v>
          </cell>
          <cell r="AL1732">
            <v>0</v>
          </cell>
          <cell r="AM1732" t="str">
            <v>20%-80%</v>
          </cell>
          <cell r="AN1732">
            <v>0</v>
          </cell>
          <cell r="AO1732">
            <v>0</v>
          </cell>
        </row>
        <row r="1733">
          <cell r="D1733" t="str">
            <v>FAE-24-00251</v>
          </cell>
          <cell r="E1733" t="str">
            <v>251</v>
          </cell>
          <cell r="F1733">
            <v>45532</v>
          </cell>
          <cell r="G1733">
            <v>2024</v>
          </cell>
          <cell r="H1733" t="str">
            <v>CE2178</v>
          </cell>
          <cell r="I1733" t="str">
            <v>ARCADIA</v>
          </cell>
          <cell r="J1733" t="str">
            <v>TND</v>
          </cell>
          <cell r="K1733">
            <v>60600</v>
          </cell>
          <cell r="L1733">
            <v>1</v>
          </cell>
          <cell r="M1733">
            <v>60600</v>
          </cell>
          <cell r="N1733" t="str">
            <v>OUI</v>
          </cell>
          <cell r="O1733" t="str">
            <v>Marco</v>
          </cell>
          <cell r="P1733">
            <v>45546</v>
          </cell>
          <cell r="Q1733">
            <v>0</v>
          </cell>
          <cell r="R1733">
            <v>5000</v>
          </cell>
          <cell r="S1733">
            <v>6000</v>
          </cell>
          <cell r="T1733">
            <v>5500</v>
          </cell>
          <cell r="U1733">
            <v>16500</v>
          </cell>
          <cell r="W1733">
            <v>0</v>
          </cell>
          <cell r="X1733">
            <v>11900</v>
          </cell>
          <cell r="Y1733">
            <v>13500</v>
          </cell>
          <cell r="Z1733">
            <v>35200</v>
          </cell>
          <cell r="AB1733">
            <v>2.38</v>
          </cell>
          <cell r="AC1733">
            <v>2.25</v>
          </cell>
          <cell r="AD1733">
            <v>6.4</v>
          </cell>
          <cell r="AE1733">
            <v>0</v>
          </cell>
          <cell r="AF1733">
            <v>0</v>
          </cell>
          <cell r="AG1733">
            <v>0</v>
          </cell>
          <cell r="AH1733">
            <v>0</v>
          </cell>
          <cell r="AI1733">
            <v>2.38</v>
          </cell>
          <cell r="AJ1733">
            <v>2.25</v>
          </cell>
          <cell r="AK1733">
            <v>6.4</v>
          </cell>
          <cell r="AL1733">
            <v>0</v>
          </cell>
          <cell r="AM1733">
            <v>1</v>
          </cell>
          <cell r="AN1733">
            <v>1</v>
          </cell>
          <cell r="AO1733">
            <v>1</v>
          </cell>
        </row>
        <row r="1734">
          <cell r="D1734" t="str">
            <v>FAE-24-00252</v>
          </cell>
          <cell r="E1734" t="str">
            <v>252</v>
          </cell>
          <cell r="F1734">
            <v>45532</v>
          </cell>
          <cell r="G1734">
            <v>2024</v>
          </cell>
          <cell r="H1734" t="str">
            <v>CE2137</v>
          </cell>
          <cell r="I1734" t="str">
            <v>TUNISIAN AFRICAN BUSINESS</v>
          </cell>
          <cell r="J1734" t="str">
            <v>TND</v>
          </cell>
          <cell r="K1734">
            <v>42408</v>
          </cell>
          <cell r="L1734">
            <v>1</v>
          </cell>
          <cell r="M1734">
            <v>42408</v>
          </cell>
          <cell r="N1734" t="str">
            <v>OUI</v>
          </cell>
          <cell r="O1734" t="str">
            <v>Gabon</v>
          </cell>
          <cell r="P1734">
            <v>45541</v>
          </cell>
          <cell r="Q1734">
            <v>0</v>
          </cell>
          <cell r="R1734">
            <v>22800</v>
          </cell>
          <cell r="S1734">
            <v>0</v>
          </cell>
          <cell r="T1734">
            <v>0</v>
          </cell>
          <cell r="U1734">
            <v>22800</v>
          </cell>
          <cell r="W1734">
            <v>0</v>
          </cell>
          <cell r="X1734">
            <v>42408</v>
          </cell>
          <cell r="Y1734">
            <v>0</v>
          </cell>
          <cell r="Z1734">
            <v>0</v>
          </cell>
          <cell r="AB1734">
            <v>1.86</v>
          </cell>
          <cell r="AE1734">
            <v>0</v>
          </cell>
          <cell r="AF1734">
            <v>0</v>
          </cell>
          <cell r="AG1734">
            <v>0</v>
          </cell>
          <cell r="AH1734">
            <v>0</v>
          </cell>
          <cell r="AI1734">
            <v>1.86</v>
          </cell>
          <cell r="AJ1734">
            <v>0</v>
          </cell>
          <cell r="AK1734">
            <v>0</v>
          </cell>
          <cell r="AL1734">
            <v>0</v>
          </cell>
          <cell r="AM1734" t="str">
            <v>30%-70%</v>
          </cell>
          <cell r="AN1734">
            <v>0</v>
          </cell>
          <cell r="AO1734">
            <v>0</v>
          </cell>
        </row>
        <row r="1735">
          <cell r="D1735" t="str">
            <v>FAE-24-00253</v>
          </cell>
          <cell r="E1735" t="str">
            <v>253</v>
          </cell>
          <cell r="F1735">
            <v>45532</v>
          </cell>
          <cell r="G1735">
            <v>2024</v>
          </cell>
          <cell r="H1735" t="str">
            <v>CE2123</v>
          </cell>
          <cell r="I1735" t="str">
            <v>STE AL MAJMOUA MOTTAHIDA</v>
          </cell>
          <cell r="J1735" t="str">
            <v>USD</v>
          </cell>
          <cell r="K1735">
            <v>119223.31680000002</v>
          </cell>
          <cell r="L1735">
            <v>3.0510000000000002</v>
          </cell>
          <cell r="M1735">
            <v>39076.800000000003</v>
          </cell>
          <cell r="N1735" t="str">
            <v>OUI</v>
          </cell>
          <cell r="O1735" t="str">
            <v>Libye</v>
          </cell>
          <cell r="P1735">
            <v>45535</v>
          </cell>
          <cell r="Q1735">
            <v>0</v>
          </cell>
          <cell r="R1735">
            <v>41424</v>
          </cell>
          <cell r="S1735">
            <v>14400</v>
          </cell>
          <cell r="T1735">
            <v>0</v>
          </cell>
          <cell r="U1735">
            <v>55824</v>
          </cell>
          <cell r="W1735">
            <v>0</v>
          </cell>
          <cell r="X1735">
            <v>88469.236799999999</v>
          </cell>
          <cell r="Y1735">
            <v>30754.080000000005</v>
          </cell>
          <cell r="Z1735">
            <v>0</v>
          </cell>
          <cell r="AB1735">
            <v>2.1356999999999999</v>
          </cell>
          <cell r="AC1735">
            <v>2.1357000000000004</v>
          </cell>
          <cell r="AE1735">
            <v>0</v>
          </cell>
          <cell r="AF1735">
            <v>0</v>
          </cell>
          <cell r="AG1735">
            <v>0</v>
          </cell>
          <cell r="AH1735">
            <v>0</v>
          </cell>
          <cell r="AI1735">
            <v>2.1356999999999999</v>
          </cell>
          <cell r="AJ1735">
            <v>2.1357000000000004</v>
          </cell>
          <cell r="AK1735">
            <v>0</v>
          </cell>
          <cell r="AL1735">
            <v>0</v>
          </cell>
          <cell r="AM1735" t="str">
            <v>50%-50%</v>
          </cell>
          <cell r="AN1735" t="str">
            <v>50%-50%</v>
          </cell>
          <cell r="AO1735">
            <v>0</v>
          </cell>
        </row>
        <row r="1736">
          <cell r="D1736" t="str">
            <v>FAE-24-00254</v>
          </cell>
          <cell r="E1736" t="str">
            <v>254</v>
          </cell>
          <cell r="F1736">
            <v>45534</v>
          </cell>
          <cell r="G1736">
            <v>2024</v>
          </cell>
          <cell r="H1736" t="str">
            <v>CE2168</v>
          </cell>
          <cell r="I1736" t="str">
            <v>STE OMEGA TRADING</v>
          </cell>
          <cell r="J1736" t="str">
            <v>TND</v>
          </cell>
          <cell r="K1736">
            <v>478500</v>
          </cell>
          <cell r="L1736">
            <v>1</v>
          </cell>
          <cell r="M1736">
            <v>478500</v>
          </cell>
          <cell r="N1736" t="str">
            <v>OUI</v>
          </cell>
          <cell r="O1736" t="str">
            <v>Niger</v>
          </cell>
          <cell r="P1736">
            <v>45540</v>
          </cell>
          <cell r="Q1736">
            <v>0</v>
          </cell>
          <cell r="R1736">
            <v>0</v>
          </cell>
          <cell r="S1736">
            <v>330000</v>
          </cell>
          <cell r="T1736">
            <v>0</v>
          </cell>
          <cell r="U1736">
            <v>330000</v>
          </cell>
          <cell r="W1736">
            <v>0</v>
          </cell>
          <cell r="X1736">
            <v>0</v>
          </cell>
          <cell r="Y1736">
            <v>478500</v>
          </cell>
          <cell r="Z1736">
            <v>0</v>
          </cell>
          <cell r="AC1736">
            <v>1.45</v>
          </cell>
          <cell r="AE1736">
            <v>0</v>
          </cell>
          <cell r="AF1736">
            <v>0</v>
          </cell>
          <cell r="AG1736">
            <v>0</v>
          </cell>
          <cell r="AH1736">
            <v>0</v>
          </cell>
          <cell r="AI1736">
            <v>0</v>
          </cell>
          <cell r="AJ1736">
            <v>1.45</v>
          </cell>
          <cell r="AK1736">
            <v>0</v>
          </cell>
          <cell r="AL1736">
            <v>0</v>
          </cell>
          <cell r="AM1736">
            <v>0</v>
          </cell>
          <cell r="AN1736" t="str">
            <v>10%-90%</v>
          </cell>
          <cell r="AO1736">
            <v>0</v>
          </cell>
        </row>
        <row r="1737">
          <cell r="D1737" t="str">
            <v>FAE-24-00255</v>
          </cell>
          <cell r="E1737" t="str">
            <v>255</v>
          </cell>
          <cell r="F1737">
            <v>45537</v>
          </cell>
          <cell r="G1737">
            <v>2024</v>
          </cell>
          <cell r="H1737" t="str">
            <v>CE2280</v>
          </cell>
          <cell r="I1737" t="str">
            <v>ACS DISTRIBUTION</v>
          </cell>
          <cell r="J1737" t="str">
            <v>EUR</v>
          </cell>
          <cell r="K1737">
            <v>111780.44074999999</v>
          </cell>
          <cell r="L1737">
            <v>3.38165</v>
          </cell>
          <cell r="M1737">
            <v>33055</v>
          </cell>
          <cell r="N1737" t="str">
            <v>OUI</v>
          </cell>
          <cell r="O1737" t="str">
            <v>Senegal</v>
          </cell>
          <cell r="P1737">
            <v>45541</v>
          </cell>
          <cell r="Q1737">
            <v>0</v>
          </cell>
          <cell r="R1737">
            <v>55000</v>
          </cell>
          <cell r="S1737">
            <v>0</v>
          </cell>
          <cell r="T1737">
            <v>0</v>
          </cell>
          <cell r="U1737">
            <v>55000</v>
          </cell>
          <cell r="W1737">
            <v>0</v>
          </cell>
          <cell r="X1737">
            <v>111780.44075000002</v>
          </cell>
          <cell r="Y1737">
            <v>0</v>
          </cell>
          <cell r="Z1737">
            <v>0</v>
          </cell>
          <cell r="AB1737">
            <v>2.0323716500000004</v>
          </cell>
          <cell r="AE1737">
            <v>2648.6</v>
          </cell>
          <cell r="AF1737">
            <v>14634.26</v>
          </cell>
          <cell r="AG1737">
            <v>0.26607745454545456</v>
          </cell>
          <cell r="AI1737">
            <v>1.7662941954545459</v>
          </cell>
          <cell r="AL1737">
            <v>0</v>
          </cell>
          <cell r="AM1737" t="str">
            <v>10%-90%</v>
          </cell>
          <cell r="AN1737">
            <v>0</v>
          </cell>
          <cell r="AO1737">
            <v>0</v>
          </cell>
        </row>
        <row r="1738">
          <cell r="D1738" t="str">
            <v>FAE-24-00256</v>
          </cell>
          <cell r="E1738" t="str">
            <v>256</v>
          </cell>
          <cell r="F1738">
            <v>45538</v>
          </cell>
          <cell r="G1738">
            <v>2024</v>
          </cell>
          <cell r="H1738" t="str">
            <v>CE2017</v>
          </cell>
          <cell r="I1738" t="str">
            <v>SAHEL INTERNATIONAL TRADE</v>
          </cell>
          <cell r="J1738" t="str">
            <v>TND</v>
          </cell>
          <cell r="K1738">
            <v>39552</v>
          </cell>
          <cell r="L1738">
            <v>1</v>
          </cell>
          <cell r="M1738">
            <v>39552</v>
          </cell>
          <cell r="N1738" t="str">
            <v>OUI</v>
          </cell>
          <cell r="O1738" t="str">
            <v>Burkina Faso</v>
          </cell>
          <cell r="P1738">
            <v>45540</v>
          </cell>
          <cell r="Q1738">
            <v>19200</v>
          </cell>
          <cell r="R1738">
            <v>0</v>
          </cell>
          <cell r="S1738">
            <v>0</v>
          </cell>
          <cell r="T1738">
            <v>0</v>
          </cell>
          <cell r="U1738">
            <v>19200</v>
          </cell>
          <cell r="W1738">
            <v>39552</v>
          </cell>
          <cell r="X1738">
            <v>0</v>
          </cell>
          <cell r="Y1738">
            <v>0</v>
          </cell>
          <cell r="Z1738">
            <v>0</v>
          </cell>
          <cell r="AA1738">
            <v>2.06</v>
          </cell>
          <cell r="AE1738">
            <v>0</v>
          </cell>
          <cell r="AF1738">
            <v>0</v>
          </cell>
          <cell r="AG1738">
            <v>0</v>
          </cell>
          <cell r="AH1738">
            <v>2.06</v>
          </cell>
          <cell r="AI1738">
            <v>0</v>
          </cell>
          <cell r="AJ1738">
            <v>0</v>
          </cell>
          <cell r="AK1738">
            <v>0</v>
          </cell>
          <cell r="AL1738" t="str">
            <v>50%-50%</v>
          </cell>
          <cell r="AM1738">
            <v>0</v>
          </cell>
          <cell r="AN1738">
            <v>0</v>
          </cell>
          <cell r="AO1738">
            <v>0</v>
          </cell>
        </row>
        <row r="1739">
          <cell r="D1739" t="str">
            <v>FAE-24-00257</v>
          </cell>
          <cell r="E1739" t="str">
            <v>257</v>
          </cell>
          <cell r="F1739">
            <v>45539</v>
          </cell>
          <cell r="G1739">
            <v>2024</v>
          </cell>
          <cell r="H1739" t="str">
            <v>CE2258</v>
          </cell>
          <cell r="I1739" t="str">
            <v>FOODMED</v>
          </cell>
          <cell r="J1739" t="str">
            <v>EUR</v>
          </cell>
          <cell r="K1739">
            <v>80719.1821605</v>
          </cell>
          <cell r="L1739">
            <v>3.3845499999999999</v>
          </cell>
          <cell r="M1739">
            <v>23849.31</v>
          </cell>
          <cell r="N1739" t="str">
            <v>OUI</v>
          </cell>
          <cell r="O1739" t="str">
            <v>France</v>
          </cell>
          <cell r="P1739">
            <v>45545</v>
          </cell>
          <cell r="Q1739">
            <v>1600</v>
          </cell>
          <cell r="R1739">
            <v>19176</v>
          </cell>
          <cell r="S1739">
            <v>0</v>
          </cell>
          <cell r="T1739">
            <v>1680</v>
          </cell>
          <cell r="U1739">
            <v>22456</v>
          </cell>
          <cell r="W1739">
            <v>5669.7981600000003</v>
          </cell>
          <cell r="X1739">
            <v>63688.891468799993</v>
          </cell>
          <cell r="Y1739">
            <v>0</v>
          </cell>
          <cell r="Z1739">
            <v>11360.4993008</v>
          </cell>
          <cell r="AA1739">
            <v>3.5436238500000004</v>
          </cell>
          <cell r="AB1739">
            <v>3.3212813657071334</v>
          </cell>
          <cell r="AD1739">
            <v>6.7622019647619052</v>
          </cell>
          <cell r="AE1739">
            <v>10303.23</v>
          </cell>
          <cell r="AF1739">
            <v>27369.210999999999</v>
          </cell>
          <cell r="AG1739">
            <v>1.2187927947987174</v>
          </cell>
          <cell r="AH1739">
            <v>2.3248310552012832</v>
          </cell>
          <cell r="AI1739">
            <v>2.1024885709084158</v>
          </cell>
          <cell r="AK1739">
            <v>5.543409169963188</v>
          </cell>
          <cell r="AL1739">
            <v>1</v>
          </cell>
          <cell r="AM1739">
            <v>1</v>
          </cell>
          <cell r="AN1739">
            <v>0</v>
          </cell>
          <cell r="AO1739">
            <v>1</v>
          </cell>
        </row>
        <row r="1740">
          <cell r="D1740" t="str">
            <v>FAE-24-00258</v>
          </cell>
          <cell r="E1740" t="str">
            <v>258</v>
          </cell>
          <cell r="F1740">
            <v>45541</v>
          </cell>
          <cell r="G1740">
            <v>2024</v>
          </cell>
          <cell r="H1740" t="str">
            <v>CE2275</v>
          </cell>
          <cell r="I1740" t="str">
            <v>SODIC</v>
          </cell>
          <cell r="J1740" t="str">
            <v>EUR</v>
          </cell>
          <cell r="K1740">
            <v>65946.267276999992</v>
          </cell>
          <cell r="L1740">
            <v>3.3830499999999999</v>
          </cell>
          <cell r="M1740">
            <v>19493.14</v>
          </cell>
          <cell r="N1740" t="str">
            <v>OUI</v>
          </cell>
          <cell r="O1740" t="str">
            <v>France</v>
          </cell>
          <cell r="P1740">
            <v>45542</v>
          </cell>
          <cell r="Q1740">
            <v>0</v>
          </cell>
          <cell r="R1740">
            <v>16248</v>
          </cell>
          <cell r="S1740">
            <v>7200</v>
          </cell>
          <cell r="T1740">
            <v>560</v>
          </cell>
          <cell r="U1740">
            <v>24008</v>
          </cell>
          <cell r="W1740">
            <v>0</v>
          </cell>
          <cell r="X1740">
            <v>43985.382340926757</v>
          </cell>
          <cell r="Y1740">
            <v>19456.76670705765</v>
          </cell>
          <cell r="Z1740">
            <v>2504.1317612155949</v>
          </cell>
          <cell r="AB1740">
            <v>2.7071259441732369</v>
          </cell>
          <cell r="AC1740">
            <v>2.7023287093135626</v>
          </cell>
          <cell r="AD1740">
            <v>4.471663859313562</v>
          </cell>
          <cell r="AE1740">
            <v>1858.4279999999999</v>
          </cell>
          <cell r="AF1740">
            <v>13642.495999999999</v>
          </cell>
          <cell r="AG1740">
            <v>0.56824791736087965</v>
          </cell>
          <cell r="AI1740">
            <v>2.1388780268123573</v>
          </cell>
          <cell r="AJ1740">
            <v>2.134080791952683</v>
          </cell>
          <cell r="AK1740">
            <v>3.9034159419526824</v>
          </cell>
          <cell r="AL1740">
            <v>0</v>
          </cell>
          <cell r="AM1740">
            <v>1</v>
          </cell>
          <cell r="AN1740">
            <v>1</v>
          </cell>
          <cell r="AO1740">
            <v>1</v>
          </cell>
        </row>
        <row r="1741">
          <cell r="D1741" t="str">
            <v>FAE-24-00259</v>
          </cell>
          <cell r="E1741" t="str">
            <v>259</v>
          </cell>
          <cell r="F1741">
            <v>45541</v>
          </cell>
          <cell r="G1741">
            <v>2024</v>
          </cell>
          <cell r="H1741" t="str">
            <v>CE2275</v>
          </cell>
          <cell r="I1741" t="str">
            <v>SODIC</v>
          </cell>
          <cell r="J1741" t="str">
            <v>EUR</v>
          </cell>
          <cell r="K1741">
            <v>72638.955091999989</v>
          </cell>
          <cell r="L1741">
            <v>3.3830499999999999</v>
          </cell>
          <cell r="M1741">
            <v>21471.439999999999</v>
          </cell>
          <cell r="N1741" t="str">
            <v>OUI</v>
          </cell>
          <cell r="O1741" t="str">
            <v>France</v>
          </cell>
          <cell r="P1741">
            <v>45542</v>
          </cell>
          <cell r="Q1741">
            <v>0</v>
          </cell>
          <cell r="R1741">
            <v>14832</v>
          </cell>
          <cell r="S1741">
            <v>6000</v>
          </cell>
          <cell r="T1741">
            <v>3000</v>
          </cell>
          <cell r="U1741">
            <v>23832</v>
          </cell>
          <cell r="W1741">
            <v>0</v>
          </cell>
          <cell r="X1741">
            <v>39401.056294978851</v>
          </cell>
          <cell r="Y1741">
            <v>16235.825902014099</v>
          </cell>
          <cell r="Z1741">
            <v>17002.072895007052</v>
          </cell>
          <cell r="AB1741">
            <v>2.6564897717758127</v>
          </cell>
          <cell r="AC1741">
            <v>2.7059709836690167</v>
          </cell>
          <cell r="AD1741">
            <v>5.6673576316690175</v>
          </cell>
          <cell r="AE1741">
            <v>1858.4279999999999</v>
          </cell>
          <cell r="AF1741">
            <v>13642.495999999999</v>
          </cell>
          <cell r="AG1741">
            <v>0.57244444444444442</v>
          </cell>
          <cell r="AI1741">
            <v>2.0840453273313684</v>
          </cell>
          <cell r="AJ1741">
            <v>2.1335265392245724</v>
          </cell>
          <cell r="AK1741">
            <v>5.0949131872245728</v>
          </cell>
          <cell r="AL1741">
            <v>0</v>
          </cell>
          <cell r="AM1741">
            <v>1</v>
          </cell>
          <cell r="AN1741">
            <v>1</v>
          </cell>
          <cell r="AO1741">
            <v>1</v>
          </cell>
        </row>
        <row r="1742">
          <cell r="D1742" t="str">
            <v>FAE-24-00260</v>
          </cell>
          <cell r="E1742" t="str">
            <v>260</v>
          </cell>
          <cell r="F1742">
            <v>45541</v>
          </cell>
          <cell r="G1742">
            <v>2024</v>
          </cell>
          <cell r="H1742" t="str">
            <v>CE2168</v>
          </cell>
          <cell r="I1742" t="str">
            <v>STE OMEGA TRADING</v>
          </cell>
          <cell r="J1742" t="str">
            <v>TND</v>
          </cell>
          <cell r="K1742">
            <v>404250</v>
          </cell>
          <cell r="L1742">
            <v>1</v>
          </cell>
          <cell r="M1742">
            <v>404250</v>
          </cell>
          <cell r="N1742" t="str">
            <v>OUI</v>
          </cell>
          <cell r="O1742" t="str">
            <v>Niger</v>
          </cell>
          <cell r="P1742">
            <v>45547</v>
          </cell>
          <cell r="Q1742">
            <v>0</v>
          </cell>
          <cell r="R1742">
            <v>0</v>
          </cell>
          <cell r="S1742">
            <v>275000</v>
          </cell>
          <cell r="T1742">
            <v>0</v>
          </cell>
          <cell r="U1742">
            <v>275000</v>
          </cell>
          <cell r="W1742">
            <v>0</v>
          </cell>
          <cell r="X1742">
            <v>0</v>
          </cell>
          <cell r="Y1742">
            <v>404250</v>
          </cell>
          <cell r="Z1742">
            <v>0</v>
          </cell>
          <cell r="AC1742">
            <v>1.47</v>
          </cell>
          <cell r="AE1742">
            <v>0</v>
          </cell>
          <cell r="AF1742">
            <v>0</v>
          </cell>
          <cell r="AG1742">
            <v>0</v>
          </cell>
          <cell r="AH1742">
            <v>0</v>
          </cell>
          <cell r="AI1742">
            <v>0</v>
          </cell>
          <cell r="AJ1742">
            <v>1.47</v>
          </cell>
          <cell r="AK1742">
            <v>0</v>
          </cell>
          <cell r="AL1742">
            <v>0</v>
          </cell>
          <cell r="AM1742">
            <v>0</v>
          </cell>
          <cell r="AN1742" t="str">
            <v>10%-90%</v>
          </cell>
          <cell r="AO1742">
            <v>0</v>
          </cell>
        </row>
        <row r="1743">
          <cell r="D1743" t="str">
            <v>FAE-24-00261</v>
          </cell>
          <cell r="E1743" t="str">
            <v>261</v>
          </cell>
          <cell r="F1743">
            <v>45546</v>
          </cell>
          <cell r="G1743">
            <v>2024</v>
          </cell>
          <cell r="H1743" t="str">
            <v>CE2154</v>
          </cell>
          <cell r="I1743" t="str">
            <v>SODIFRAM SAS</v>
          </cell>
          <cell r="J1743" t="str">
            <v>EUR</v>
          </cell>
          <cell r="K1743">
            <v>78022.093944000007</v>
          </cell>
          <cell r="L1743">
            <v>3.3738000000000001</v>
          </cell>
          <cell r="M1743">
            <v>23125.88</v>
          </cell>
          <cell r="N1743" t="str">
            <v>OUI</v>
          </cell>
          <cell r="O1743" t="str">
            <v>Mayotte</v>
          </cell>
          <cell r="P1743">
            <v>45548</v>
          </cell>
          <cell r="Q1743">
            <v>0</v>
          </cell>
          <cell r="R1743">
            <v>18792</v>
          </cell>
          <cell r="S1743">
            <v>6000</v>
          </cell>
          <cell r="T1743">
            <v>0</v>
          </cell>
          <cell r="U1743">
            <v>24792</v>
          </cell>
          <cell r="W1743">
            <v>0</v>
          </cell>
          <cell r="X1743">
            <v>59369.846315732822</v>
          </cell>
          <cell r="Y1743">
            <v>18652.247628267185</v>
          </cell>
          <cell r="Z1743">
            <v>0</v>
          </cell>
          <cell r="AB1743">
            <v>3.1593149380445307</v>
          </cell>
          <cell r="AC1743">
            <v>3.1087079380445308</v>
          </cell>
          <cell r="AE1743">
            <v>3710.4</v>
          </cell>
          <cell r="AF1743">
            <v>16390.52</v>
          </cell>
          <cell r="AG1743">
            <v>0.66112132946111646</v>
          </cell>
          <cell r="AI1743">
            <v>2.4981936085834144</v>
          </cell>
          <cell r="AJ1743">
            <v>2.4475866085834141</v>
          </cell>
          <cell r="AL1743">
            <v>0</v>
          </cell>
          <cell r="AM1743">
            <v>1</v>
          </cell>
          <cell r="AN1743">
            <v>1</v>
          </cell>
          <cell r="AO1743">
            <v>0</v>
          </cell>
        </row>
        <row r="1744">
          <cell r="D1744" t="str">
            <v>FAE-24-00262</v>
          </cell>
          <cell r="E1744" t="str">
            <v>262</v>
          </cell>
          <cell r="F1744">
            <v>45546</v>
          </cell>
          <cell r="G1744">
            <v>2024</v>
          </cell>
          <cell r="H1744" t="str">
            <v>CE2133</v>
          </cell>
          <cell r="I1744" t="str">
            <v>E.A.S.B. NAFA</v>
          </cell>
          <cell r="J1744" t="str">
            <v>USD</v>
          </cell>
          <cell r="K1744">
            <v>60108.481984999999</v>
          </cell>
          <cell r="L1744">
            <v>3.0410499999999998</v>
          </cell>
          <cell r="M1744">
            <v>19765.7</v>
          </cell>
          <cell r="N1744" t="str">
            <v>OUI</v>
          </cell>
          <cell r="O1744" t="str">
            <v>Gambie</v>
          </cell>
          <cell r="P1744">
            <v>45553</v>
          </cell>
          <cell r="Q1744">
            <v>7800</v>
          </cell>
          <cell r="R1744">
            <v>20220</v>
          </cell>
          <cell r="S1744">
            <v>0</v>
          </cell>
          <cell r="T1744">
            <v>0</v>
          </cell>
          <cell r="U1744">
            <v>28020</v>
          </cell>
          <cell r="W1744">
            <v>17331.653745396146</v>
          </cell>
          <cell r="X1744">
            <v>42776.828239603856</v>
          </cell>
          <cell r="Y1744">
            <v>0</v>
          </cell>
          <cell r="Z1744">
            <v>0</v>
          </cell>
          <cell r="AA1744">
            <v>2.2220068904354036</v>
          </cell>
          <cell r="AB1744">
            <v>2.1155701404354033</v>
          </cell>
          <cell r="AE1744">
            <v>1375</v>
          </cell>
          <cell r="AF1744">
            <v>7000</v>
          </cell>
          <cell r="AG1744">
            <v>0.24982155603140613</v>
          </cell>
          <cell r="AH1744">
            <v>1.9721853344039975</v>
          </cell>
          <cell r="AI1744">
            <v>1.8657485844039972</v>
          </cell>
          <cell r="AL1744" t="str">
            <v>50%-50%</v>
          </cell>
          <cell r="AM1744" t="str">
            <v>30%-70%</v>
          </cell>
          <cell r="AN1744">
            <v>0</v>
          </cell>
          <cell r="AO1744">
            <v>0</v>
          </cell>
        </row>
        <row r="1745">
          <cell r="D1745" t="str">
            <v>FAE-24-00263</v>
          </cell>
          <cell r="E1745" t="str">
            <v>263</v>
          </cell>
          <cell r="F1745">
            <v>45546</v>
          </cell>
          <cell r="G1745">
            <v>2024</v>
          </cell>
          <cell r="H1745" t="str">
            <v>CE2137</v>
          </cell>
          <cell r="I1745" t="str">
            <v>TUNISIAN AFRICAN BUSINESS</v>
          </cell>
          <cell r="J1745" t="str">
            <v>TND</v>
          </cell>
          <cell r="K1745">
            <v>180000</v>
          </cell>
          <cell r="L1745">
            <v>1</v>
          </cell>
          <cell r="M1745">
            <v>180000</v>
          </cell>
          <cell r="N1745" t="str">
            <v>OUI</v>
          </cell>
          <cell r="O1745" t="str">
            <v>Senegal</v>
          </cell>
          <cell r="P1745">
            <v>45555</v>
          </cell>
          <cell r="Q1745">
            <v>0</v>
          </cell>
          <cell r="R1745">
            <v>112500</v>
          </cell>
          <cell r="S1745">
            <v>0</v>
          </cell>
          <cell r="T1745">
            <v>0</v>
          </cell>
          <cell r="U1745">
            <v>112500</v>
          </cell>
          <cell r="W1745">
            <v>0</v>
          </cell>
          <cell r="X1745">
            <v>180000</v>
          </cell>
          <cell r="Y1745">
            <v>0</v>
          </cell>
          <cell r="Z1745">
            <v>0</v>
          </cell>
          <cell r="AB1745">
            <v>1.6</v>
          </cell>
          <cell r="AE1745">
            <v>0</v>
          </cell>
          <cell r="AF1745">
            <v>0</v>
          </cell>
          <cell r="AG1745">
            <v>0</v>
          </cell>
          <cell r="AH1745">
            <v>0</v>
          </cell>
          <cell r="AI1745">
            <v>1.6</v>
          </cell>
          <cell r="AJ1745">
            <v>0</v>
          </cell>
          <cell r="AK1745">
            <v>0</v>
          </cell>
          <cell r="AL1745">
            <v>0</v>
          </cell>
          <cell r="AM1745" t="str">
            <v>30%-70%</v>
          </cell>
          <cell r="AN1745">
            <v>0</v>
          </cell>
          <cell r="AO1745">
            <v>0</v>
          </cell>
        </row>
        <row r="1746">
          <cell r="D1746" t="str">
            <v>FAE-24-00264</v>
          </cell>
          <cell r="E1746" t="str">
            <v>264</v>
          </cell>
          <cell r="F1746">
            <v>45546</v>
          </cell>
          <cell r="G1746">
            <v>2024</v>
          </cell>
          <cell r="H1746" t="str">
            <v>CE2261</v>
          </cell>
          <cell r="I1746" t="str">
            <v>MARCOM INTERN</v>
          </cell>
          <cell r="J1746" t="str">
            <v>TND</v>
          </cell>
          <cell r="K1746">
            <v>229600</v>
          </cell>
          <cell r="L1746">
            <v>1</v>
          </cell>
          <cell r="M1746">
            <v>229600</v>
          </cell>
          <cell r="N1746" t="str">
            <v>OUI</v>
          </cell>
          <cell r="O1746" t="str">
            <v>Ukraine</v>
          </cell>
          <cell r="P1746">
            <v>45559</v>
          </cell>
          <cell r="Q1746">
            <v>112000</v>
          </cell>
          <cell r="R1746">
            <v>0</v>
          </cell>
          <cell r="S1746">
            <v>0</v>
          </cell>
          <cell r="T1746">
            <v>0</v>
          </cell>
          <cell r="U1746">
            <v>112000</v>
          </cell>
          <cell r="W1746">
            <v>229600</v>
          </cell>
          <cell r="X1746">
            <v>0</v>
          </cell>
          <cell r="Y1746">
            <v>0</v>
          </cell>
          <cell r="Z1746">
            <v>0</v>
          </cell>
          <cell r="AA1746">
            <v>2.0499999999999998</v>
          </cell>
          <cell r="AE1746">
            <v>0</v>
          </cell>
          <cell r="AF1746">
            <v>0</v>
          </cell>
          <cell r="AG1746">
            <v>0</v>
          </cell>
          <cell r="AH1746">
            <v>2.0499999999999998</v>
          </cell>
          <cell r="AI1746">
            <v>0</v>
          </cell>
          <cell r="AJ1746">
            <v>0</v>
          </cell>
          <cell r="AK1746">
            <v>0</v>
          </cell>
          <cell r="AL1746" t="str">
            <v>50%-50%</v>
          </cell>
          <cell r="AM1746">
            <v>0</v>
          </cell>
          <cell r="AN1746">
            <v>0</v>
          </cell>
          <cell r="AO1746">
            <v>0</v>
          </cell>
        </row>
        <row r="1747">
          <cell r="D1747" t="str">
            <v>FAE-24-00265</v>
          </cell>
          <cell r="E1747" t="str">
            <v>265</v>
          </cell>
          <cell r="F1747">
            <v>45546</v>
          </cell>
          <cell r="G1747">
            <v>2024</v>
          </cell>
          <cell r="H1747" t="str">
            <v>CE2257</v>
          </cell>
          <cell r="I1747" t="str">
            <v>LAMP FALL IMP EXP - LAFFIMEX</v>
          </cell>
          <cell r="J1747" t="str">
            <v>EUR</v>
          </cell>
          <cell r="K1747">
            <v>129695.61960000001</v>
          </cell>
          <cell r="L1747">
            <v>3.3738000000000001</v>
          </cell>
          <cell r="M1747">
            <v>38442</v>
          </cell>
          <cell r="N1747" t="str">
            <v>OUI</v>
          </cell>
          <cell r="O1747" t="str">
            <v>Senegal</v>
          </cell>
          <cell r="P1747">
            <v>45548</v>
          </cell>
          <cell r="Q1747">
            <v>57600</v>
          </cell>
          <cell r="R1747">
            <v>0</v>
          </cell>
          <cell r="S1747">
            <v>0</v>
          </cell>
          <cell r="T1747">
            <v>0</v>
          </cell>
          <cell r="U1747">
            <v>57600</v>
          </cell>
          <cell r="W1747">
            <v>129695.61960000001</v>
          </cell>
          <cell r="X1747">
            <v>0</v>
          </cell>
          <cell r="Y1747">
            <v>0</v>
          </cell>
          <cell r="Z1747">
            <v>0</v>
          </cell>
          <cell r="AA1747">
            <v>2.2516600625000001</v>
          </cell>
          <cell r="AE1747">
            <v>2551.7249999999999</v>
          </cell>
          <cell r="AF1747">
            <v>14956.254999999999</v>
          </cell>
          <cell r="AG1747">
            <v>0.2596572048611111</v>
          </cell>
          <cell r="AH1747">
            <v>1.9920028576388891</v>
          </cell>
          <cell r="AL1747" t="str">
            <v>50%-50%</v>
          </cell>
          <cell r="AM1747">
            <v>0</v>
          </cell>
          <cell r="AN1747">
            <v>0</v>
          </cell>
          <cell r="AO1747">
            <v>0</v>
          </cell>
        </row>
        <row r="1748">
          <cell r="D1748" t="str">
            <v>FAE-24-00266</v>
          </cell>
          <cell r="E1748" t="str">
            <v>266</v>
          </cell>
          <cell r="F1748">
            <v>45547</v>
          </cell>
          <cell r="G1748">
            <v>2024</v>
          </cell>
          <cell r="H1748" t="str">
            <v>CE2280</v>
          </cell>
          <cell r="I1748" t="str">
            <v>ACS DISTRIBUTION</v>
          </cell>
          <cell r="J1748" t="str">
            <v>EUR</v>
          </cell>
          <cell r="K1748">
            <v>185529.61799999999</v>
          </cell>
          <cell r="L1748">
            <v>3.3880499999999998</v>
          </cell>
          <cell r="M1748">
            <v>54760</v>
          </cell>
          <cell r="N1748" t="str">
            <v>OUI</v>
          </cell>
          <cell r="O1748" t="str">
            <v>Senegal</v>
          </cell>
          <cell r="P1748">
            <v>45558</v>
          </cell>
          <cell r="Q1748">
            <v>0</v>
          </cell>
          <cell r="R1748">
            <v>0</v>
          </cell>
          <cell r="S1748">
            <v>104000</v>
          </cell>
          <cell r="T1748">
            <v>0</v>
          </cell>
          <cell r="U1748">
            <v>104000</v>
          </cell>
          <cell r="W1748">
            <v>0</v>
          </cell>
          <cell r="X1748">
            <v>0</v>
          </cell>
          <cell r="Y1748">
            <v>185529.61800000002</v>
          </cell>
          <cell r="Z1748">
            <v>0</v>
          </cell>
          <cell r="AC1748">
            <v>1.7839386346153847</v>
          </cell>
          <cell r="AE1748">
            <v>3401.2</v>
          </cell>
          <cell r="AF1748">
            <v>19793.419999999998</v>
          </cell>
          <cell r="AG1748">
            <v>0.19032134615384613</v>
          </cell>
          <cell r="AJ1748">
            <v>1.5936172884615385</v>
          </cell>
          <cell r="AL1748">
            <v>0</v>
          </cell>
          <cell r="AM1748">
            <v>0</v>
          </cell>
          <cell r="AN1748" t="str">
            <v>10%-90%</v>
          </cell>
          <cell r="AO1748">
            <v>0</v>
          </cell>
        </row>
        <row r="1749">
          <cell r="D1749" t="str">
            <v>FAE-24-00267</v>
          </cell>
          <cell r="E1749" t="str">
            <v>267</v>
          </cell>
          <cell r="F1749">
            <v>45547</v>
          </cell>
          <cell r="G1749">
            <v>2024</v>
          </cell>
          <cell r="H1749" t="str">
            <v>CE2017</v>
          </cell>
          <cell r="I1749" t="str">
            <v>SAHEL INTERNATIONAL TRADE</v>
          </cell>
          <cell r="J1749" t="str">
            <v>TND</v>
          </cell>
          <cell r="K1749">
            <v>76416</v>
          </cell>
          <cell r="L1749">
            <v>1</v>
          </cell>
          <cell r="M1749">
            <v>76416</v>
          </cell>
          <cell r="N1749" t="str">
            <v>OUI</v>
          </cell>
          <cell r="O1749" t="str">
            <v>Burkina Faso</v>
          </cell>
          <cell r="P1749">
            <v>45554</v>
          </cell>
          <cell r="Q1749">
            <v>38400</v>
          </cell>
          <cell r="R1749">
            <v>0</v>
          </cell>
          <cell r="S1749">
            <v>0</v>
          </cell>
          <cell r="T1749">
            <v>0</v>
          </cell>
          <cell r="U1749">
            <v>38400</v>
          </cell>
          <cell r="W1749">
            <v>76416</v>
          </cell>
          <cell r="X1749">
            <v>0</v>
          </cell>
          <cell r="Y1749">
            <v>0</v>
          </cell>
          <cell r="Z1749">
            <v>0</v>
          </cell>
          <cell r="AA1749">
            <v>1.99</v>
          </cell>
          <cell r="AE1749">
            <v>0</v>
          </cell>
          <cell r="AF1749">
            <v>0</v>
          </cell>
          <cell r="AG1749">
            <v>0</v>
          </cell>
          <cell r="AH1749">
            <v>1.99</v>
          </cell>
          <cell r="AI1749">
            <v>0</v>
          </cell>
          <cell r="AJ1749">
            <v>0</v>
          </cell>
          <cell r="AK1749">
            <v>0</v>
          </cell>
          <cell r="AL1749" t="str">
            <v>50%-50%</v>
          </cell>
          <cell r="AM1749">
            <v>0</v>
          </cell>
          <cell r="AN1749">
            <v>0</v>
          </cell>
          <cell r="AO1749">
            <v>0</v>
          </cell>
        </row>
        <row r="1750">
          <cell r="D1750" t="str">
            <v>FAE-24-00268</v>
          </cell>
          <cell r="E1750" t="str">
            <v>268</v>
          </cell>
          <cell r="F1750">
            <v>45548</v>
          </cell>
          <cell r="G1750">
            <v>2024</v>
          </cell>
          <cell r="H1750" t="str">
            <v>CE2222</v>
          </cell>
          <cell r="I1750" t="str">
            <v>ABOURA FOODS</v>
          </cell>
          <cell r="J1750" t="str">
            <v>USD</v>
          </cell>
          <cell r="K1750">
            <v>57402.321360000009</v>
          </cell>
          <cell r="L1750">
            <v>3.0468000000000002</v>
          </cell>
          <cell r="M1750">
            <v>18840.2</v>
          </cell>
          <cell r="N1750" t="str">
            <v>OUI</v>
          </cell>
          <cell r="O1750" t="str">
            <v>Jordanie</v>
          </cell>
          <cell r="P1750">
            <v>45561</v>
          </cell>
          <cell r="Q1750">
            <v>0</v>
          </cell>
          <cell r="R1750">
            <v>19680</v>
          </cell>
          <cell r="S1750">
            <v>0</v>
          </cell>
          <cell r="T1750">
            <v>3000</v>
          </cell>
          <cell r="U1750">
            <v>22680</v>
          </cell>
          <cell r="W1750" t="e">
            <v>#N/A</v>
          </cell>
          <cell r="X1750" t="e">
            <v>#N/A</v>
          </cell>
          <cell r="Y1750" t="e">
            <v>#N/A</v>
          </cell>
          <cell r="Z1750" t="e">
            <v>#N/A</v>
          </cell>
          <cell r="AA1750" t="e">
            <v>#N/A</v>
          </cell>
          <cell r="AB1750" t="e">
            <v>#N/A</v>
          </cell>
          <cell r="AC1750" t="e">
            <v>#N/A</v>
          </cell>
          <cell r="AD1750" t="e">
            <v>#N/A</v>
          </cell>
          <cell r="AE1750">
            <v>709.125</v>
          </cell>
          <cell r="AF1750">
            <v>6755.3</v>
          </cell>
          <cell r="AG1750">
            <v>0.29785273368606702</v>
          </cell>
          <cell r="AH1750" t="e">
            <v>#N/A</v>
          </cell>
          <cell r="AI1750" t="e">
            <v>#N/A</v>
          </cell>
          <cell r="AJ1750" t="e">
            <v>#N/A</v>
          </cell>
          <cell r="AK1750" t="e">
            <v>#N/A</v>
          </cell>
          <cell r="AL1750">
            <v>0</v>
          </cell>
          <cell r="AM1750">
            <v>1</v>
          </cell>
          <cell r="AN1750">
            <v>0</v>
          </cell>
          <cell r="AO1750">
            <v>1</v>
          </cell>
        </row>
        <row r="1751">
          <cell r="D1751" t="str">
            <v>FAE-24-00269</v>
          </cell>
          <cell r="E1751" t="str">
            <v>269</v>
          </cell>
          <cell r="F1751">
            <v>45554</v>
          </cell>
          <cell r="G1751">
            <v>2024</v>
          </cell>
          <cell r="H1751" t="str">
            <v>CE2275</v>
          </cell>
          <cell r="I1751" t="str">
            <v>SODIC</v>
          </cell>
          <cell r="J1751" t="str">
            <v>EUR</v>
          </cell>
          <cell r="K1751">
            <v>63195.295346999999</v>
          </cell>
          <cell r="L1751">
            <v>3.3850500000000001</v>
          </cell>
          <cell r="M1751">
            <v>18668.939999999999</v>
          </cell>
          <cell r="N1751" t="str">
            <v>OUI</v>
          </cell>
          <cell r="O1751" t="str">
            <v>France</v>
          </cell>
          <cell r="P1751">
            <v>45560</v>
          </cell>
          <cell r="Q1751">
            <v>0</v>
          </cell>
          <cell r="R1751">
            <v>17112</v>
          </cell>
          <cell r="S1751">
            <v>6000</v>
          </cell>
          <cell r="T1751">
            <v>0</v>
          </cell>
          <cell r="U1751">
            <v>23112</v>
          </cell>
          <cell r="W1751">
            <v>0</v>
          </cell>
          <cell r="X1751">
            <v>46875.172864685665</v>
          </cell>
          <cell r="Y1751">
            <v>16320.12925241433</v>
          </cell>
          <cell r="Z1751">
            <v>0</v>
          </cell>
          <cell r="AB1751">
            <v>2.7393158523074841</v>
          </cell>
          <cell r="AC1751">
            <v>2.720021542069055</v>
          </cell>
          <cell r="AE1751">
            <v>1827.7920000000001</v>
          </cell>
          <cell r="AF1751">
            <v>12186.28</v>
          </cell>
          <cell r="AG1751">
            <v>0.52727068189685011</v>
          </cell>
          <cell r="AI1751">
            <v>2.2120451704106339</v>
          </cell>
          <cell r="AJ1751">
            <v>2.1927508601722048</v>
          </cell>
          <cell r="AL1751">
            <v>0</v>
          </cell>
          <cell r="AM1751">
            <v>1</v>
          </cell>
          <cell r="AN1751">
            <v>1</v>
          </cell>
          <cell r="AO1751">
            <v>0</v>
          </cell>
        </row>
        <row r="1752">
          <cell r="D1752" t="str">
            <v>FAE-24-00270</v>
          </cell>
          <cell r="E1752" t="str">
            <v>270</v>
          </cell>
          <cell r="F1752">
            <v>45554</v>
          </cell>
          <cell r="G1752">
            <v>2024</v>
          </cell>
          <cell r="H1752" t="str">
            <v>CE2292</v>
          </cell>
          <cell r="I1752" t="str">
            <v>RIVEXIA</v>
          </cell>
          <cell r="J1752" t="str">
            <v>TND</v>
          </cell>
          <cell r="K1752">
            <v>71808</v>
          </cell>
          <cell r="L1752">
            <v>1</v>
          </cell>
          <cell r="M1752">
            <v>71808</v>
          </cell>
          <cell r="N1752" t="str">
            <v>OUI</v>
          </cell>
          <cell r="O1752" t="str">
            <v>Burkina Faso</v>
          </cell>
          <cell r="P1752">
            <v>45559</v>
          </cell>
          <cell r="Q1752">
            <v>38400</v>
          </cell>
          <cell r="R1752">
            <v>0</v>
          </cell>
          <cell r="S1752">
            <v>0</v>
          </cell>
          <cell r="T1752">
            <v>0</v>
          </cell>
          <cell r="U1752">
            <v>38400</v>
          </cell>
          <cell r="W1752">
            <v>71808</v>
          </cell>
          <cell r="X1752">
            <v>0</v>
          </cell>
          <cell r="Y1752">
            <v>0</v>
          </cell>
          <cell r="Z1752">
            <v>0</v>
          </cell>
          <cell r="AA1752">
            <v>1.87</v>
          </cell>
          <cell r="AE1752">
            <v>0</v>
          </cell>
          <cell r="AF1752">
            <v>0</v>
          </cell>
          <cell r="AG1752">
            <v>0</v>
          </cell>
          <cell r="AH1752">
            <v>1.87</v>
          </cell>
          <cell r="AI1752">
            <v>0</v>
          </cell>
          <cell r="AJ1752">
            <v>0</v>
          </cell>
          <cell r="AK1752">
            <v>0</v>
          </cell>
          <cell r="AL1752" t="str">
            <v>70%-30%</v>
          </cell>
          <cell r="AM1752">
            <v>0</v>
          </cell>
          <cell r="AN1752">
            <v>0</v>
          </cell>
          <cell r="AO1752">
            <v>0</v>
          </cell>
        </row>
        <row r="1753">
          <cell r="D1753" t="str">
            <v>FAE-24-00271</v>
          </cell>
          <cell r="E1753" t="str">
            <v>271</v>
          </cell>
          <cell r="F1753">
            <v>45555</v>
          </cell>
          <cell r="G1753">
            <v>2024</v>
          </cell>
          <cell r="H1753" t="str">
            <v>CE2154</v>
          </cell>
          <cell r="I1753" t="str">
            <v>SODIFRAM SAS</v>
          </cell>
          <cell r="J1753" t="str">
            <v>EUR</v>
          </cell>
          <cell r="K1753">
            <v>80500.456812999997</v>
          </cell>
          <cell r="L1753">
            <v>3.3855499999999998</v>
          </cell>
          <cell r="M1753">
            <v>23777.66</v>
          </cell>
          <cell r="N1753" t="str">
            <v>OUI</v>
          </cell>
          <cell r="O1753" t="str">
            <v>Mayotte</v>
          </cell>
          <cell r="P1753">
            <v>45561</v>
          </cell>
          <cell r="Q1753">
            <v>0</v>
          </cell>
          <cell r="R1753">
            <v>18144</v>
          </cell>
          <cell r="S1753">
            <v>7500</v>
          </cell>
          <cell r="T1753">
            <v>0</v>
          </cell>
          <cell r="U1753">
            <v>25644</v>
          </cell>
          <cell r="W1753">
            <v>0</v>
          </cell>
          <cell r="X1753">
            <v>57172.389492398695</v>
          </cell>
          <cell r="Y1753">
            <v>23328.067320601309</v>
          </cell>
          <cell r="Z1753">
            <v>0</v>
          </cell>
          <cell r="AB1753">
            <v>3.1510355760801749</v>
          </cell>
          <cell r="AC1753">
            <v>3.1104089760801745</v>
          </cell>
          <cell r="AE1753">
            <v>3703.2</v>
          </cell>
          <cell r="AF1753">
            <v>18640.810000000001</v>
          </cell>
          <cell r="AG1753">
            <v>0.72690726875682421</v>
          </cell>
          <cell r="AI1753">
            <v>2.4241283073233508</v>
          </cell>
          <cell r="AJ1753">
            <v>2.3835017073233504</v>
          </cell>
          <cell r="AL1753">
            <v>0</v>
          </cell>
          <cell r="AM1753">
            <v>1</v>
          </cell>
          <cell r="AN1753">
            <v>1</v>
          </cell>
          <cell r="AO1753">
            <v>0</v>
          </cell>
        </row>
        <row r="1754">
          <cell r="D1754" t="str">
            <v>FAE-24-00272</v>
          </cell>
          <cell r="E1754" t="str">
            <v>272</v>
          </cell>
          <cell r="F1754">
            <v>45555</v>
          </cell>
          <cell r="G1754">
            <v>2024</v>
          </cell>
          <cell r="H1754" t="str">
            <v>CE2017</v>
          </cell>
          <cell r="I1754" t="str">
            <v>SAHEL INTERNATIONAL TRADE</v>
          </cell>
          <cell r="J1754" t="str">
            <v>TND</v>
          </cell>
          <cell r="K1754">
            <v>85391.039999999994</v>
          </cell>
          <cell r="L1754">
            <v>1</v>
          </cell>
          <cell r="M1754">
            <v>85391.039999999994</v>
          </cell>
          <cell r="N1754" t="str">
            <v>OUI</v>
          </cell>
          <cell r="O1754" t="str">
            <v>Niger</v>
          </cell>
          <cell r="P1754">
            <v>45561</v>
          </cell>
          <cell r="Q1754">
            <v>44016</v>
          </cell>
          <cell r="R1754">
            <v>0</v>
          </cell>
          <cell r="S1754">
            <v>0</v>
          </cell>
          <cell r="T1754">
            <v>0</v>
          </cell>
          <cell r="U1754">
            <v>44016</v>
          </cell>
          <cell r="W1754">
            <v>85391.039999999994</v>
          </cell>
          <cell r="X1754">
            <v>0</v>
          </cell>
          <cell r="Y1754">
            <v>0</v>
          </cell>
          <cell r="Z1754">
            <v>0</v>
          </cell>
          <cell r="AA1754">
            <v>1.94</v>
          </cell>
          <cell r="AE1754">
            <v>0</v>
          </cell>
          <cell r="AF1754">
            <v>0</v>
          </cell>
          <cell r="AG1754">
            <v>0</v>
          </cell>
          <cell r="AH1754">
            <v>1.94</v>
          </cell>
          <cell r="AI1754">
            <v>0</v>
          </cell>
          <cell r="AJ1754">
            <v>0</v>
          </cell>
          <cell r="AK1754">
            <v>0</v>
          </cell>
          <cell r="AL1754" t="str">
            <v>70%-30%</v>
          </cell>
          <cell r="AM1754">
            <v>0</v>
          </cell>
          <cell r="AN1754">
            <v>0</v>
          </cell>
          <cell r="AO1754">
            <v>0</v>
          </cell>
        </row>
        <row r="1755">
          <cell r="D1755" t="str">
            <v>FAE-24-00273</v>
          </cell>
          <cell r="E1755" t="str">
            <v>273</v>
          </cell>
          <cell r="F1755">
            <v>45555</v>
          </cell>
          <cell r="G1755">
            <v>2024</v>
          </cell>
          <cell r="H1755" t="str">
            <v>CE2017</v>
          </cell>
          <cell r="I1755" t="str">
            <v>SAHEL INTERNATIONAL TRADE</v>
          </cell>
          <cell r="J1755" t="str">
            <v>TND</v>
          </cell>
          <cell r="K1755">
            <v>101024.4</v>
          </cell>
          <cell r="L1755">
            <v>1</v>
          </cell>
          <cell r="M1755">
            <v>101024.4</v>
          </cell>
          <cell r="N1755" t="str">
            <v>OUI</v>
          </cell>
          <cell r="O1755" t="str">
            <v>Niger</v>
          </cell>
          <cell r="P1755">
            <v>45560</v>
          </cell>
          <cell r="Q1755">
            <v>19600</v>
          </cell>
          <cell r="R1755">
            <v>36240</v>
          </cell>
          <cell r="S1755">
            <v>0</v>
          </cell>
          <cell r="T1755">
            <v>0</v>
          </cell>
          <cell r="U1755">
            <v>55840</v>
          </cell>
          <cell r="W1755" t="e">
            <v>#N/A</v>
          </cell>
          <cell r="X1755" t="e">
            <v>#N/A</v>
          </cell>
          <cell r="Y1755" t="e">
            <v>#N/A</v>
          </cell>
          <cell r="Z1755" t="e">
            <v>#N/A</v>
          </cell>
          <cell r="AA1755" t="e">
            <v>#N/A</v>
          </cell>
          <cell r="AB1755" t="e">
            <v>#N/A</v>
          </cell>
          <cell r="AC1755" t="e">
            <v>#N/A</v>
          </cell>
          <cell r="AD1755" t="e">
            <v>#N/A</v>
          </cell>
          <cell r="AE1755">
            <v>0</v>
          </cell>
          <cell r="AF1755">
            <v>0</v>
          </cell>
          <cell r="AG1755">
            <v>0</v>
          </cell>
          <cell r="AH1755" t="e">
            <v>#N/A</v>
          </cell>
          <cell r="AI1755" t="e">
            <v>#N/A</v>
          </cell>
          <cell r="AJ1755" t="e">
            <v>#N/A</v>
          </cell>
          <cell r="AK1755" t="e">
            <v>#N/A</v>
          </cell>
          <cell r="AL1755" t="str">
            <v>70%-30%</v>
          </cell>
          <cell r="AM1755" t="str">
            <v>20%-80%</v>
          </cell>
          <cell r="AN1755">
            <v>0</v>
          </cell>
          <cell r="AO1755">
            <v>0</v>
          </cell>
        </row>
        <row r="1756">
          <cell r="D1756" t="str">
            <v>FAE-24-00274</v>
          </cell>
          <cell r="E1756" t="str">
            <v>274</v>
          </cell>
          <cell r="F1756">
            <v>45555</v>
          </cell>
          <cell r="G1756">
            <v>2024</v>
          </cell>
          <cell r="H1756" t="str">
            <v>CE2165</v>
          </cell>
          <cell r="I1756" t="str">
            <v>ANGSTREM TRADING</v>
          </cell>
          <cell r="J1756" t="str">
            <v>USD</v>
          </cell>
          <cell r="K1756">
            <v>0</v>
          </cell>
          <cell r="N1756" t="str">
            <v>OUI</v>
          </cell>
          <cell r="O1756" t="str">
            <v>Canada</v>
          </cell>
          <cell r="P1756">
            <v>45611</v>
          </cell>
          <cell r="Q1756">
            <v>0</v>
          </cell>
          <cell r="R1756">
            <v>11715</v>
          </cell>
          <cell r="S1756">
            <v>3280</v>
          </cell>
          <cell r="T1756">
            <v>800</v>
          </cell>
          <cell r="U1756">
            <v>15795</v>
          </cell>
          <cell r="W1756" t="e">
            <v>#N/A</v>
          </cell>
          <cell r="X1756" t="e">
            <v>#N/A</v>
          </cell>
          <cell r="Y1756" t="e">
            <v>#N/A</v>
          </cell>
          <cell r="Z1756" t="e">
            <v>#N/A</v>
          </cell>
          <cell r="AA1756" t="e">
            <v>#N/A</v>
          </cell>
          <cell r="AB1756" t="e">
            <v>#N/A</v>
          </cell>
          <cell r="AC1756" t="e">
            <v>#N/A</v>
          </cell>
          <cell r="AD1756" t="e">
            <v>#N/A</v>
          </cell>
          <cell r="AE1756" t="e">
            <v>#N/A</v>
          </cell>
          <cell r="AF1756" t="e">
            <v>#N/A</v>
          </cell>
          <cell r="AG1756" t="e">
            <v>#N/A</v>
          </cell>
          <cell r="AH1756" t="e">
            <v>#N/A</v>
          </cell>
          <cell r="AI1756" t="e">
            <v>#N/A</v>
          </cell>
          <cell r="AJ1756" t="e">
            <v>#N/A</v>
          </cell>
          <cell r="AK1756" t="e">
            <v>#N/A</v>
          </cell>
          <cell r="AL1756">
            <v>0</v>
          </cell>
          <cell r="AM1756">
            <v>1</v>
          </cell>
          <cell r="AN1756">
            <v>1</v>
          </cell>
          <cell r="AO1756">
            <v>1</v>
          </cell>
        </row>
        <row r="1757">
          <cell r="D1757" t="str">
            <v>FAE-24-00275</v>
          </cell>
          <cell r="E1757" t="str">
            <v>275</v>
          </cell>
          <cell r="F1757">
            <v>45559</v>
          </cell>
          <cell r="G1757">
            <v>2024</v>
          </cell>
          <cell r="H1757" t="str">
            <v>CE2165</v>
          </cell>
          <cell r="I1757" t="str">
            <v>ANGSTREM TRADING</v>
          </cell>
          <cell r="J1757" t="str">
            <v>USD</v>
          </cell>
          <cell r="K1757">
            <v>112151.94802500001</v>
          </cell>
          <cell r="L1757">
            <v>3.0414500000000002</v>
          </cell>
          <cell r="M1757">
            <v>36874.5</v>
          </cell>
          <cell r="N1757" t="str">
            <v>OUI</v>
          </cell>
          <cell r="O1757" t="str">
            <v>Russie</v>
          </cell>
          <cell r="P1757">
            <v>45563</v>
          </cell>
          <cell r="Q1757">
            <v>40300</v>
          </cell>
          <cell r="R1757">
            <v>0</v>
          </cell>
          <cell r="S1757">
            <v>0</v>
          </cell>
          <cell r="T1757">
            <v>0</v>
          </cell>
          <cell r="U1757">
            <v>40300</v>
          </cell>
          <cell r="W1757">
            <v>112151.94802500001</v>
          </cell>
          <cell r="X1757">
            <v>0</v>
          </cell>
          <cell r="Y1757">
            <v>0</v>
          </cell>
          <cell r="Z1757">
            <v>0</v>
          </cell>
          <cell r="AA1757">
            <v>2.7829267500000001</v>
          </cell>
          <cell r="AE1757">
            <v>1723.8300000000002</v>
          </cell>
          <cell r="AF1757">
            <v>13447.91</v>
          </cell>
          <cell r="AG1757">
            <v>0.33369503722084365</v>
          </cell>
          <cell r="AH1757">
            <v>2.4492317127791563</v>
          </cell>
          <cell r="AL1757" t="str">
            <v>70%-30%</v>
          </cell>
          <cell r="AM1757">
            <v>0</v>
          </cell>
          <cell r="AN1757">
            <v>0</v>
          </cell>
          <cell r="AO1757">
            <v>0</v>
          </cell>
        </row>
        <row r="1758">
          <cell r="D1758" t="str">
            <v>FAE-24-00276</v>
          </cell>
          <cell r="E1758" t="str">
            <v>276</v>
          </cell>
          <cell r="F1758">
            <v>45560</v>
          </cell>
          <cell r="G1758">
            <v>2024</v>
          </cell>
          <cell r="I1758" t="e">
            <v>#N/A</v>
          </cell>
          <cell r="J1758" t="e">
            <v>#N/A</v>
          </cell>
          <cell r="K1758">
            <v>404250</v>
          </cell>
          <cell r="L1758">
            <v>1</v>
          </cell>
          <cell r="M1758">
            <v>404250</v>
          </cell>
          <cell r="N1758" t="str">
            <v>OUI</v>
          </cell>
          <cell r="O1758" t="str">
            <v>Niger</v>
          </cell>
          <cell r="P1758">
            <v>45567</v>
          </cell>
          <cell r="Q1758">
            <v>0</v>
          </cell>
          <cell r="R1758">
            <v>0</v>
          </cell>
          <cell r="S1758">
            <v>275000</v>
          </cell>
          <cell r="T1758">
            <v>0</v>
          </cell>
          <cell r="U1758">
            <v>275000</v>
          </cell>
          <cell r="W1758" t="e">
            <v>#N/A</v>
          </cell>
          <cell r="X1758" t="e">
            <v>#N/A</v>
          </cell>
          <cell r="Y1758" t="e">
            <v>#N/A</v>
          </cell>
          <cell r="Z1758" t="e">
            <v>#N/A</v>
          </cell>
          <cell r="AA1758" t="e">
            <v>#N/A</v>
          </cell>
          <cell r="AB1758" t="e">
            <v>#N/A</v>
          </cell>
          <cell r="AC1758" t="e">
            <v>#N/A</v>
          </cell>
          <cell r="AD1758" t="e">
            <v>#N/A</v>
          </cell>
          <cell r="AE1758" t="e">
            <v>#N/A</v>
          </cell>
          <cell r="AF1758" t="e">
            <v>#N/A</v>
          </cell>
          <cell r="AG1758" t="e">
            <v>#N/A</v>
          </cell>
          <cell r="AH1758" t="e">
            <v>#N/A</v>
          </cell>
          <cell r="AI1758" t="e">
            <v>#N/A</v>
          </cell>
          <cell r="AJ1758" t="e">
            <v>#N/A</v>
          </cell>
          <cell r="AK1758" t="e">
            <v>#N/A</v>
          </cell>
          <cell r="AL1758">
            <v>0</v>
          </cell>
          <cell r="AM1758">
            <v>0</v>
          </cell>
          <cell r="AN1758" t="str">
            <v>10%-90%</v>
          </cell>
          <cell r="AO1758">
            <v>0</v>
          </cell>
        </row>
        <row r="1759">
          <cell r="D1759" t="str">
            <v>FAE-24-00277</v>
          </cell>
          <cell r="E1759" t="str">
            <v>277</v>
          </cell>
          <cell r="F1759">
            <v>45561</v>
          </cell>
          <cell r="G1759">
            <v>2024</v>
          </cell>
          <cell r="I1759" t="e">
            <v>#N/A</v>
          </cell>
          <cell r="J1759" t="e">
            <v>#N/A</v>
          </cell>
          <cell r="K1759">
            <v>0</v>
          </cell>
          <cell r="N1759" t="str">
            <v>OUI</v>
          </cell>
          <cell r="O1759" t="str">
            <v>Senegal</v>
          </cell>
          <cell r="P1759">
            <v>45594</v>
          </cell>
          <cell r="Q1759">
            <v>0</v>
          </cell>
          <cell r="R1759">
            <v>0</v>
          </cell>
          <cell r="S1759">
            <v>52000</v>
          </cell>
          <cell r="T1759">
            <v>0</v>
          </cell>
          <cell r="U1759">
            <v>52000</v>
          </cell>
          <cell r="W1759" t="e">
            <v>#N/A</v>
          </cell>
          <cell r="X1759" t="e">
            <v>#N/A</v>
          </cell>
          <cell r="Y1759" t="e">
            <v>#N/A</v>
          </cell>
          <cell r="Z1759" t="e">
            <v>#N/A</v>
          </cell>
          <cell r="AA1759" t="e">
            <v>#N/A</v>
          </cell>
          <cell r="AB1759" t="e">
            <v>#N/A</v>
          </cell>
          <cell r="AC1759" t="e">
            <v>#N/A</v>
          </cell>
          <cell r="AD1759" t="e">
            <v>#N/A</v>
          </cell>
          <cell r="AE1759" t="e">
            <v>#N/A</v>
          </cell>
          <cell r="AF1759" t="e">
            <v>#N/A</v>
          </cell>
          <cell r="AG1759" t="e">
            <v>#N/A</v>
          </cell>
          <cell r="AH1759" t="e">
            <v>#N/A</v>
          </cell>
          <cell r="AI1759" t="e">
            <v>#N/A</v>
          </cell>
          <cell r="AJ1759" t="e">
            <v>#N/A</v>
          </cell>
          <cell r="AK1759" t="e">
            <v>#N/A</v>
          </cell>
          <cell r="AL1759">
            <v>0</v>
          </cell>
          <cell r="AM1759">
            <v>0</v>
          </cell>
          <cell r="AN1759" t="str">
            <v>10%-90%</v>
          </cell>
          <cell r="AO1759">
            <v>0</v>
          </cell>
        </row>
        <row r="1760">
          <cell r="D1760" t="str">
            <v>FAE-24-00278</v>
          </cell>
          <cell r="E1760" t="str">
            <v>278</v>
          </cell>
          <cell r="F1760">
            <v>45561</v>
          </cell>
          <cell r="G1760">
            <v>2024</v>
          </cell>
          <cell r="H1760" t="str">
            <v>CE2017</v>
          </cell>
          <cell r="I1760" t="str">
            <v>SAHEL INTERNATIONAL TRADE</v>
          </cell>
          <cell r="J1760" t="str">
            <v>TND</v>
          </cell>
          <cell r="K1760">
            <v>0</v>
          </cell>
          <cell r="N1760" t="str">
            <v>OUI</v>
          </cell>
          <cell r="O1760" t="str">
            <v>Senegal</v>
          </cell>
          <cell r="P1760">
            <v>45610</v>
          </cell>
          <cell r="Q1760">
            <v>0</v>
          </cell>
          <cell r="R1760">
            <v>0</v>
          </cell>
          <cell r="S1760">
            <v>338000</v>
          </cell>
          <cell r="T1760">
            <v>0</v>
          </cell>
          <cell r="U1760">
            <v>338000</v>
          </cell>
          <cell r="W1760" t="e">
            <v>#N/A</v>
          </cell>
          <cell r="X1760" t="e">
            <v>#N/A</v>
          </cell>
          <cell r="Y1760" t="e">
            <v>#N/A</v>
          </cell>
          <cell r="Z1760" t="e">
            <v>#N/A</v>
          </cell>
          <cell r="AA1760" t="e">
            <v>#N/A</v>
          </cell>
          <cell r="AB1760" t="e">
            <v>#N/A</v>
          </cell>
          <cell r="AC1760" t="e">
            <v>#N/A</v>
          </cell>
          <cell r="AD1760" t="e">
            <v>#N/A</v>
          </cell>
          <cell r="AE1760" t="e">
            <v>#N/A</v>
          </cell>
          <cell r="AF1760" t="e">
            <v>#N/A</v>
          </cell>
          <cell r="AG1760" t="e">
            <v>#N/A</v>
          </cell>
          <cell r="AH1760" t="e">
            <v>#N/A</v>
          </cell>
          <cell r="AI1760" t="e">
            <v>#N/A</v>
          </cell>
          <cell r="AJ1760" t="e">
            <v>#N/A</v>
          </cell>
          <cell r="AK1760" t="e">
            <v>#N/A</v>
          </cell>
          <cell r="AL1760">
            <v>0</v>
          </cell>
          <cell r="AM1760">
            <v>0</v>
          </cell>
          <cell r="AN1760" t="str">
            <v>10%-90%</v>
          </cell>
          <cell r="AO1760">
            <v>0</v>
          </cell>
        </row>
        <row r="1761">
          <cell r="D1761" t="str">
            <v>FAE-24-00279</v>
          </cell>
          <cell r="E1761" t="str">
            <v>279</v>
          </cell>
          <cell r="F1761">
            <v>45562</v>
          </cell>
          <cell r="G1761">
            <v>2024</v>
          </cell>
          <cell r="I1761" t="e">
            <v>#N/A</v>
          </cell>
          <cell r="J1761" t="e">
            <v>#N/A</v>
          </cell>
          <cell r="K1761">
            <v>94360</v>
          </cell>
          <cell r="L1761">
            <v>1</v>
          </cell>
          <cell r="M1761">
            <v>94360</v>
          </cell>
          <cell r="N1761" t="str">
            <v>OUI</v>
          </cell>
          <cell r="O1761" t="str">
            <v>Tchad</v>
          </cell>
          <cell r="P1761">
            <v>45574</v>
          </cell>
          <cell r="Q1761">
            <v>0</v>
          </cell>
          <cell r="R1761">
            <v>56000</v>
          </cell>
          <cell r="S1761">
            <v>0</v>
          </cell>
          <cell r="T1761">
            <v>0</v>
          </cell>
          <cell r="U1761">
            <v>56000</v>
          </cell>
          <cell r="W1761" t="e">
            <v>#N/A</v>
          </cell>
          <cell r="X1761" t="e">
            <v>#N/A</v>
          </cell>
          <cell r="Y1761" t="e">
            <v>#N/A</v>
          </cell>
          <cell r="Z1761" t="e">
            <v>#N/A</v>
          </cell>
          <cell r="AA1761" t="e">
            <v>#N/A</v>
          </cell>
          <cell r="AB1761" t="e">
            <v>#N/A</v>
          </cell>
          <cell r="AC1761" t="e">
            <v>#N/A</v>
          </cell>
          <cell r="AD1761" t="e">
            <v>#N/A</v>
          </cell>
          <cell r="AE1761" t="e">
            <v>#N/A</v>
          </cell>
          <cell r="AF1761" t="e">
            <v>#N/A</v>
          </cell>
          <cell r="AG1761" t="e">
            <v>#N/A</v>
          </cell>
          <cell r="AH1761" t="e">
            <v>#N/A</v>
          </cell>
          <cell r="AI1761" t="e">
            <v>#N/A</v>
          </cell>
          <cell r="AJ1761" t="e">
            <v>#N/A</v>
          </cell>
          <cell r="AK1761" t="e">
            <v>#N/A</v>
          </cell>
          <cell r="AL1761">
            <v>0</v>
          </cell>
          <cell r="AM1761" t="str">
            <v>20%-80%</v>
          </cell>
          <cell r="AN1761">
            <v>0</v>
          </cell>
          <cell r="AO1761">
            <v>0</v>
          </cell>
        </row>
        <row r="1762">
          <cell r="D1762" t="str">
            <v>FAE-24-00280</v>
          </cell>
          <cell r="E1762" t="str">
            <v>280</v>
          </cell>
          <cell r="F1762">
            <v>45562</v>
          </cell>
          <cell r="G1762">
            <v>2024</v>
          </cell>
          <cell r="I1762" t="e">
            <v>#N/A</v>
          </cell>
          <cell r="J1762" t="e">
            <v>#N/A</v>
          </cell>
          <cell r="K1762">
            <v>208000</v>
          </cell>
          <cell r="L1762">
            <v>1</v>
          </cell>
          <cell r="M1762">
            <v>208000</v>
          </cell>
          <cell r="N1762" t="str">
            <v>OUI</v>
          </cell>
          <cell r="O1762" t="str">
            <v>Gabon</v>
          </cell>
          <cell r="P1762">
            <v>45568</v>
          </cell>
          <cell r="Q1762">
            <v>0</v>
          </cell>
          <cell r="R1762">
            <v>0</v>
          </cell>
          <cell r="S1762">
            <v>130000</v>
          </cell>
          <cell r="T1762">
            <v>0</v>
          </cell>
          <cell r="U1762">
            <v>130000</v>
          </cell>
          <cell r="W1762" t="e">
            <v>#N/A</v>
          </cell>
          <cell r="X1762" t="e">
            <v>#N/A</v>
          </cell>
          <cell r="Y1762" t="e">
            <v>#N/A</v>
          </cell>
          <cell r="Z1762" t="e">
            <v>#N/A</v>
          </cell>
          <cell r="AA1762" t="e">
            <v>#N/A</v>
          </cell>
          <cell r="AB1762" t="e">
            <v>#N/A</v>
          </cell>
          <cell r="AC1762" t="e">
            <v>#N/A</v>
          </cell>
          <cell r="AD1762" t="e">
            <v>#N/A</v>
          </cell>
          <cell r="AE1762" t="e">
            <v>#N/A</v>
          </cell>
          <cell r="AF1762" t="e">
            <v>#N/A</v>
          </cell>
          <cell r="AG1762" t="e">
            <v>#N/A</v>
          </cell>
          <cell r="AH1762" t="e">
            <v>#N/A</v>
          </cell>
          <cell r="AI1762" t="e">
            <v>#N/A</v>
          </cell>
          <cell r="AJ1762" t="e">
            <v>#N/A</v>
          </cell>
          <cell r="AK1762" t="e">
            <v>#N/A</v>
          </cell>
          <cell r="AL1762">
            <v>0</v>
          </cell>
          <cell r="AM1762">
            <v>0</v>
          </cell>
          <cell r="AN1762" t="str">
            <v>10%-90%</v>
          </cell>
          <cell r="AO1762">
            <v>0</v>
          </cell>
        </row>
        <row r="1763">
          <cell r="D1763" t="str">
            <v>FAE-24-00281</v>
          </cell>
          <cell r="E1763" t="str">
            <v>281</v>
          </cell>
          <cell r="F1763">
            <v>45562</v>
          </cell>
          <cell r="G1763">
            <v>2024</v>
          </cell>
          <cell r="I1763" t="e">
            <v>#N/A</v>
          </cell>
          <cell r="J1763" t="e">
            <v>#N/A</v>
          </cell>
          <cell r="K1763">
            <v>76896</v>
          </cell>
          <cell r="L1763">
            <v>1</v>
          </cell>
          <cell r="M1763">
            <v>76896</v>
          </cell>
          <cell r="N1763" t="str">
            <v>OUI</v>
          </cell>
          <cell r="O1763" t="str">
            <v>Burkina Faso</v>
          </cell>
          <cell r="P1763">
            <v>45567</v>
          </cell>
          <cell r="Q1763">
            <v>0</v>
          </cell>
          <cell r="R1763">
            <v>43200</v>
          </cell>
          <cell r="S1763">
            <v>0</v>
          </cell>
          <cell r="T1763">
            <v>0</v>
          </cell>
          <cell r="U1763">
            <v>43200</v>
          </cell>
          <cell r="W1763" t="e">
            <v>#N/A</v>
          </cell>
          <cell r="X1763" t="e">
            <v>#N/A</v>
          </cell>
          <cell r="Y1763" t="e">
            <v>#N/A</v>
          </cell>
          <cell r="Z1763" t="e">
            <v>#N/A</v>
          </cell>
          <cell r="AA1763" t="e">
            <v>#N/A</v>
          </cell>
          <cell r="AB1763" t="e">
            <v>#N/A</v>
          </cell>
          <cell r="AC1763" t="e">
            <v>#N/A</v>
          </cell>
          <cell r="AD1763" t="e">
            <v>#N/A</v>
          </cell>
          <cell r="AE1763" t="e">
            <v>#N/A</v>
          </cell>
          <cell r="AF1763" t="e">
            <v>#N/A</v>
          </cell>
          <cell r="AG1763" t="e">
            <v>#N/A</v>
          </cell>
          <cell r="AH1763" t="e">
            <v>#N/A</v>
          </cell>
          <cell r="AI1763" t="e">
            <v>#N/A</v>
          </cell>
          <cell r="AJ1763" t="e">
            <v>#N/A</v>
          </cell>
          <cell r="AK1763" t="e">
            <v>#N/A</v>
          </cell>
          <cell r="AL1763">
            <v>0</v>
          </cell>
          <cell r="AM1763" t="str">
            <v>30%-70%</v>
          </cell>
          <cell r="AN1763">
            <v>0</v>
          </cell>
          <cell r="AO1763">
            <v>0</v>
          </cell>
        </row>
        <row r="1764">
          <cell r="D1764" t="str">
            <v>FAE-24-00282</v>
          </cell>
          <cell r="E1764" t="str">
            <v>282</v>
          </cell>
          <cell r="F1764">
            <v>45567</v>
          </cell>
          <cell r="G1764">
            <v>2024</v>
          </cell>
          <cell r="I1764" t="e">
            <v>#N/A</v>
          </cell>
          <cell r="J1764" t="e">
            <v>#N/A</v>
          </cell>
          <cell r="K1764">
            <v>95530</v>
          </cell>
          <cell r="L1764">
            <v>1</v>
          </cell>
          <cell r="M1764">
            <v>95530</v>
          </cell>
          <cell r="N1764" t="str">
            <v>OUI</v>
          </cell>
          <cell r="O1764" t="str">
            <v>Russie</v>
          </cell>
          <cell r="P1764">
            <v>45572</v>
          </cell>
          <cell r="Q1764">
            <v>0</v>
          </cell>
          <cell r="R1764">
            <v>41000</v>
          </cell>
          <cell r="S1764">
            <v>0</v>
          </cell>
          <cell r="T1764">
            <v>0</v>
          </cell>
          <cell r="U1764">
            <v>41000</v>
          </cell>
          <cell r="W1764" t="e">
            <v>#N/A</v>
          </cell>
          <cell r="X1764" t="e">
            <v>#N/A</v>
          </cell>
          <cell r="Y1764" t="e">
            <v>#N/A</v>
          </cell>
          <cell r="Z1764" t="e">
            <v>#N/A</v>
          </cell>
          <cell r="AA1764" t="e">
            <v>#N/A</v>
          </cell>
          <cell r="AB1764" t="e">
            <v>#N/A</v>
          </cell>
          <cell r="AC1764" t="e">
            <v>#N/A</v>
          </cell>
          <cell r="AD1764" t="e">
            <v>#N/A</v>
          </cell>
          <cell r="AE1764" t="e">
            <v>#N/A</v>
          </cell>
          <cell r="AF1764" t="e">
            <v>#N/A</v>
          </cell>
          <cell r="AG1764" t="e">
            <v>#N/A</v>
          </cell>
          <cell r="AH1764" t="e">
            <v>#N/A</v>
          </cell>
          <cell r="AI1764" t="e">
            <v>#N/A</v>
          </cell>
          <cell r="AJ1764" t="e">
            <v>#N/A</v>
          </cell>
          <cell r="AK1764" t="e">
            <v>#N/A</v>
          </cell>
          <cell r="AL1764">
            <v>0</v>
          </cell>
          <cell r="AM1764">
            <v>1</v>
          </cell>
          <cell r="AN1764">
            <v>0</v>
          </cell>
          <cell r="AO1764">
            <v>0</v>
          </cell>
        </row>
        <row r="1765">
          <cell r="D1765" t="str">
            <v>FAE-24-00283</v>
          </cell>
          <cell r="E1765" t="str">
            <v>283</v>
          </cell>
          <cell r="F1765">
            <v>45567</v>
          </cell>
          <cell r="G1765">
            <v>2024</v>
          </cell>
          <cell r="I1765" t="e">
            <v>#N/A</v>
          </cell>
          <cell r="J1765" t="e">
            <v>#N/A</v>
          </cell>
          <cell r="K1765">
            <v>76416</v>
          </cell>
          <cell r="L1765">
            <v>1</v>
          </cell>
          <cell r="M1765">
            <v>76416</v>
          </cell>
          <cell r="N1765" t="str">
            <v>OUI</v>
          </cell>
          <cell r="O1765" t="str">
            <v>Gambie</v>
          </cell>
          <cell r="P1765">
            <v>45574</v>
          </cell>
          <cell r="Q1765">
            <v>38400</v>
          </cell>
          <cell r="R1765">
            <v>0</v>
          </cell>
          <cell r="S1765">
            <v>0</v>
          </cell>
          <cell r="T1765">
            <v>0</v>
          </cell>
          <cell r="U1765">
            <v>38400</v>
          </cell>
          <cell r="W1765" t="e">
            <v>#N/A</v>
          </cell>
          <cell r="X1765" t="e">
            <v>#N/A</v>
          </cell>
          <cell r="Y1765" t="e">
            <v>#N/A</v>
          </cell>
          <cell r="Z1765" t="e">
            <v>#N/A</v>
          </cell>
          <cell r="AA1765" t="e">
            <v>#N/A</v>
          </cell>
          <cell r="AB1765" t="e">
            <v>#N/A</v>
          </cell>
          <cell r="AC1765" t="e">
            <v>#N/A</v>
          </cell>
          <cell r="AD1765" t="e">
            <v>#N/A</v>
          </cell>
          <cell r="AE1765" t="e">
            <v>#N/A</v>
          </cell>
          <cell r="AF1765" t="e">
            <v>#N/A</v>
          </cell>
          <cell r="AG1765" t="e">
            <v>#N/A</v>
          </cell>
          <cell r="AH1765" t="e">
            <v>#N/A</v>
          </cell>
          <cell r="AI1765" t="e">
            <v>#N/A</v>
          </cell>
          <cell r="AJ1765" t="e">
            <v>#N/A</v>
          </cell>
          <cell r="AK1765" t="e">
            <v>#N/A</v>
          </cell>
          <cell r="AL1765" t="str">
            <v>70%-30%</v>
          </cell>
          <cell r="AM1765">
            <v>0</v>
          </cell>
          <cell r="AN1765">
            <v>0</v>
          </cell>
          <cell r="AO1765">
            <v>0</v>
          </cell>
        </row>
        <row r="1766">
          <cell r="D1766" t="str">
            <v>FAE-24-00284</v>
          </cell>
          <cell r="E1766" t="str">
            <v>284</v>
          </cell>
          <cell r="F1766">
            <v>45567</v>
          </cell>
          <cell r="G1766">
            <v>2024</v>
          </cell>
          <cell r="H1766" t="str">
            <v>CE2275</v>
          </cell>
          <cell r="I1766" t="str">
            <v>SODIC</v>
          </cell>
          <cell r="J1766" t="str">
            <v>EUR</v>
          </cell>
          <cell r="K1766">
            <v>130704</v>
          </cell>
          <cell r="L1766">
            <v>1</v>
          </cell>
          <cell r="M1766">
            <v>130704</v>
          </cell>
          <cell r="N1766" t="str">
            <v>OUI</v>
          </cell>
          <cell r="O1766" t="str">
            <v>Cap Vert</v>
          </cell>
          <cell r="P1766">
            <v>45579</v>
          </cell>
          <cell r="Q1766">
            <v>0</v>
          </cell>
          <cell r="R1766">
            <v>65400</v>
          </cell>
          <cell r="S1766">
            <v>0</v>
          </cell>
          <cell r="T1766">
            <v>3000</v>
          </cell>
          <cell r="U1766">
            <v>68400</v>
          </cell>
          <cell r="W1766" t="e">
            <v>#N/A</v>
          </cell>
          <cell r="X1766" t="e">
            <v>#N/A</v>
          </cell>
          <cell r="Y1766" t="e">
            <v>#N/A</v>
          </cell>
          <cell r="Z1766" t="e">
            <v>#N/A</v>
          </cell>
          <cell r="AA1766" t="e">
            <v>#N/A</v>
          </cell>
          <cell r="AB1766" t="e">
            <v>#N/A</v>
          </cell>
          <cell r="AC1766" t="e">
            <v>#N/A</v>
          </cell>
          <cell r="AD1766" t="e">
            <v>#N/A</v>
          </cell>
          <cell r="AE1766" t="e">
            <v>#N/A</v>
          </cell>
          <cell r="AF1766" t="e">
            <v>#N/A</v>
          </cell>
          <cell r="AG1766" t="e">
            <v>#N/A</v>
          </cell>
          <cell r="AH1766" t="e">
            <v>#N/A</v>
          </cell>
          <cell r="AI1766" t="e">
            <v>#N/A</v>
          </cell>
          <cell r="AJ1766" t="e">
            <v>#N/A</v>
          </cell>
          <cell r="AK1766" t="e">
            <v>#N/A</v>
          </cell>
          <cell r="AL1766">
            <v>0</v>
          </cell>
          <cell r="AM1766" t="str">
            <v>30%-70%</v>
          </cell>
          <cell r="AN1766">
            <v>0</v>
          </cell>
          <cell r="AO1766">
            <v>1</v>
          </cell>
        </row>
        <row r="1767">
          <cell r="D1767" t="str">
            <v>FAE-24-00285</v>
          </cell>
          <cell r="E1767" t="str">
            <v>285</v>
          </cell>
          <cell r="F1767">
            <v>45567</v>
          </cell>
          <cell r="G1767">
            <v>2024</v>
          </cell>
          <cell r="I1767" t="e">
            <v>#N/A</v>
          </cell>
          <cell r="J1767" t="e">
            <v>#N/A</v>
          </cell>
          <cell r="K1767">
            <v>71585.474887500008</v>
          </cell>
          <cell r="L1767">
            <v>3.3787500000000001</v>
          </cell>
          <cell r="M1767">
            <v>21186.97</v>
          </cell>
          <cell r="N1767" t="str">
            <v>OUI</v>
          </cell>
          <cell r="O1767" t="str">
            <v>France</v>
          </cell>
          <cell r="P1767">
            <v>45569</v>
          </cell>
          <cell r="Q1767">
            <v>0</v>
          </cell>
          <cell r="R1767">
            <v>17568</v>
          </cell>
          <cell r="S1767">
            <v>3600</v>
          </cell>
          <cell r="T1767">
            <v>2800</v>
          </cell>
          <cell r="U1767">
            <v>23968</v>
          </cell>
          <cell r="W1767" t="e">
            <v>#N/A</v>
          </cell>
          <cell r="X1767" t="e">
            <v>#N/A</v>
          </cell>
          <cell r="Y1767" t="e">
            <v>#N/A</v>
          </cell>
          <cell r="Z1767" t="e">
            <v>#N/A</v>
          </cell>
          <cell r="AA1767" t="e">
            <v>#N/A</v>
          </cell>
          <cell r="AB1767" t="e">
            <v>#N/A</v>
          </cell>
          <cell r="AC1767" t="e">
            <v>#N/A</v>
          </cell>
          <cell r="AD1767" t="e">
            <v>#N/A</v>
          </cell>
          <cell r="AE1767" t="e">
            <v>#N/A</v>
          </cell>
          <cell r="AF1767" t="e">
            <v>#N/A</v>
          </cell>
          <cell r="AG1767" t="e">
            <v>#N/A</v>
          </cell>
          <cell r="AH1767" t="e">
            <v>#N/A</v>
          </cell>
          <cell r="AI1767" t="e">
            <v>#N/A</v>
          </cell>
          <cell r="AJ1767" t="e">
            <v>#N/A</v>
          </cell>
          <cell r="AK1767" t="e">
            <v>#N/A</v>
          </cell>
          <cell r="AL1767">
            <v>0</v>
          </cell>
          <cell r="AM1767">
            <v>1</v>
          </cell>
          <cell r="AN1767">
            <v>1</v>
          </cell>
          <cell r="AO1767">
            <v>1</v>
          </cell>
        </row>
        <row r="1768">
          <cell r="D1768" t="str">
            <v>FAE-24-00286</v>
          </cell>
          <cell r="E1768" t="str">
            <v>286</v>
          </cell>
          <cell r="F1768">
            <v>45572</v>
          </cell>
          <cell r="G1768">
            <v>2024</v>
          </cell>
          <cell r="I1768" t="e">
            <v>#N/A</v>
          </cell>
          <cell r="J1768" t="e">
            <v>#N/A</v>
          </cell>
          <cell r="K1768">
            <v>138266.21899999998</v>
          </cell>
          <cell r="L1768">
            <v>3.0718999999999999</v>
          </cell>
          <cell r="M1768">
            <v>45010</v>
          </cell>
          <cell r="N1768" t="str">
            <v>OUI</v>
          </cell>
          <cell r="O1768" t="str">
            <v>Madagascar</v>
          </cell>
          <cell r="P1768">
            <v>45575</v>
          </cell>
          <cell r="Q1768">
            <v>0</v>
          </cell>
          <cell r="R1768">
            <v>55400</v>
          </cell>
          <cell r="S1768">
            <v>0</v>
          </cell>
          <cell r="T1768">
            <v>1000</v>
          </cell>
          <cell r="U1768">
            <v>56400</v>
          </cell>
          <cell r="W1768" t="e">
            <v>#N/A</v>
          </cell>
          <cell r="X1768" t="e">
            <v>#N/A</v>
          </cell>
          <cell r="Y1768" t="e">
            <v>#N/A</v>
          </cell>
          <cell r="Z1768" t="e">
            <v>#N/A</v>
          </cell>
          <cell r="AA1768" t="e">
            <v>#N/A</v>
          </cell>
          <cell r="AB1768" t="e">
            <v>#N/A</v>
          </cell>
          <cell r="AC1768" t="e">
            <v>#N/A</v>
          </cell>
          <cell r="AD1768" t="e">
            <v>#N/A</v>
          </cell>
          <cell r="AE1768" t="e">
            <v>#N/A</v>
          </cell>
          <cell r="AF1768" t="e">
            <v>#N/A</v>
          </cell>
          <cell r="AG1768" t="e">
            <v>#N/A</v>
          </cell>
          <cell r="AH1768" t="e">
            <v>#N/A</v>
          </cell>
          <cell r="AI1768" t="e">
            <v>#N/A</v>
          </cell>
          <cell r="AJ1768" t="e">
            <v>#N/A</v>
          </cell>
          <cell r="AK1768" t="e">
            <v>#N/A</v>
          </cell>
          <cell r="AL1768">
            <v>0</v>
          </cell>
          <cell r="AM1768" t="str">
            <v>20%-80%</v>
          </cell>
          <cell r="AN1768">
            <v>0</v>
          </cell>
          <cell r="AO1768">
            <v>1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682A3-3B80-42E5-A766-259C86733538}" name="Tableau1" displayName="Tableau1" ref="A4:I2125" totalsRowShown="0">
  <autoFilter ref="A4:I2125" xr:uid="{9D6682A3-3B80-42E5-A766-259C86733538}"/>
  <tableColumns count="9">
    <tableColumn id="1" xr3:uid="{28BC8866-2FF0-4011-8BF2-A6BEFF1FF8C1}" name="NUM DE FACTURE" dataDxfId="28">
      <calculatedColumnFormula>'[1]COMMERCIAL 2019 - 2021'!D3</calculatedColumnFormula>
    </tableColumn>
    <tableColumn id="2" xr3:uid="{9B89F24D-18E2-46AA-9824-B4DA5AC0216B}" name="CLIENT" dataDxfId="27">
      <calculatedColumnFormula>VLOOKUP(Tableau1[[#This Row],[NUM DE FACTURE]],'[1]COMMERCIAL 2019 - 2021'!$D$2:$AO$3999,6,FALSE)</calculatedColumnFormula>
    </tableColumn>
    <tableColumn id="3" xr3:uid="{78712B2E-FD54-478F-88E4-48B3239456FD}" name="QTE GLOBALE KG" dataDxfId="26" dataCellStyle="Milliers">
      <calculatedColumnFormula>VLOOKUP(Tableau1[[#This Row],[NUM DE FACTURE]],'[1]COMMERCIAL 2019 - 2021'!$D$2:$AO$3999,18,FALSE)</calculatedColumnFormula>
    </tableColumn>
    <tableColumn id="4" xr3:uid="{37DB22FA-F327-4690-9A19-7A72C8B1FF00}" name="CA TND" dataDxfId="25">
      <calculatedColumnFormula>VLOOKUP(Tableau1[[#This Row],[NUM DE FACTURE]],'[1]COMMERCIAL 2019 - 2021'!$D$2:$AO$3999,8,FALSE)</calculatedColumnFormula>
    </tableColumn>
    <tableColumn id="5" xr3:uid="{1F01A712-F851-49B4-B217-5CC269E5C737}" name="CA EN DEVISE" dataDxfId="24">
      <calculatedColumnFormula>VLOOKUP(Tableau1[[#This Row],[NUM DE FACTURE]],'[1]COMMERCIAL 2019 - 2021'!$D$2:$AO$3999,10,FALSE)</calculatedColumnFormula>
    </tableColumn>
    <tableColumn id="6" xr3:uid="{EFEFD680-D989-4F4D-AC27-864E7DBFC667}" name="DESTINATION" dataDxfId="23">
      <calculatedColumnFormula>VLOOKUP(Tableau1[[#This Row],[NUM DE FACTURE]],'[1]COMMERCIAL 2019 - 2021'!$D$2:$AO$3999,12,FALSE)</calculatedColumnFormula>
    </tableColumn>
    <tableColumn id="7" xr3:uid="{7118D914-E9FB-4B89-AE42-A5092F0090B8}" name="DATE LIV" dataDxfId="22">
      <calculatedColumnFormula>VLOOKUP(Tableau1[[#This Row],[NUM DE FACTURE]],'[1]COMMERCIAL 2019 - 2021'!$D$2:$AO$3999,13,FALSE)</calculatedColumnFormula>
    </tableColumn>
    <tableColumn id="8" xr3:uid="{43F46A92-885E-4784-94AD-BA52EFE272BB}" name="Annee" dataDxfId="21">
      <calculatedColumnFormula>VLOOKUP(Tableau1[[#This Row],[NUM DE FACTURE]],[1]!Tableau1[[#All],[Num Piéce]:[ANNEE]],4,FALSE)</calculatedColumnFormula>
    </tableColumn>
    <tableColumn id="9" xr3:uid="{E9552F39-A0A5-46BC-A4EA-29A264BFDE9B}" name="Mois" dataDxfId="20">
      <calculatedColumnFormula>MONTH(Tableau1[[#This Row],[DATE LIV]])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5C6DD1B-B502-4F73-A427-292880CF2CB9}" name="Tableau7" displayName="Tableau7" ref="A3:D8" totalsRowShown="0" headerRowDxfId="0" dataDxfId="1" headerRowCellStyle="Milliers" dataCellStyle="Milliers">
  <autoFilter ref="A3:D8" xr:uid="{95C6DD1B-B502-4F73-A427-292880CF2CB9}"/>
  <tableColumns count="4">
    <tableColumn id="1" xr3:uid="{ABDBD9B5-EB54-48A2-871A-D3EF24BF2A22}" name="BUDGET 2025" dataDxfId="5" dataCellStyle="Milliers"/>
    <tableColumn id="2" xr3:uid="{EEB76AEB-1485-48F1-9E2F-A68EBC72AF64}" name="QTE PAR AN" dataDxfId="4" dataCellStyle="Milliers"/>
    <tableColumn id="3" xr3:uid="{11475DB4-2183-4A3B-AC1A-043DAC8E6AFA}" name="CA PAR AN" dataDxfId="3" dataCellStyle="Milliers"/>
    <tableColumn id="4" xr3:uid="{82074D67-E04B-407E-B3EF-D675B6A57257}" name="QT/MOIS" dataDxfId="2" dataCellStyle="Milliers">
      <calculatedColumnFormula>Tableau7[[#This Row],[QTE PAR AN]]/12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661450-4B8A-4C94-8146-136185EC5EC8}" name="Tableau4" displayName="Tableau4" ref="A5:B554" totalsRowShown="0">
  <autoFilter ref="A5:B554" xr:uid="{5C661450-4B8A-4C94-8146-136185EC5EC8}"/>
  <tableColumns count="2">
    <tableColumn id="1" xr3:uid="{17A9A172-5FBF-4A2F-B5B5-7E155818D55E}" name="ID" dataDxfId="19">
      <calculatedColumnFormula>+[1]Sheet1!A2</calculatedColumnFormula>
    </tableColumn>
    <tableColumn id="2" xr3:uid="{5415058C-F0C4-4501-94F7-60FACF01DA1F}" name="CLIENT">
      <calculatedColumnFormula>+VLOOKUP(A6,[1]!Tableau3[#Data],3,FALSE)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BAF289-E808-43A7-9B05-7AF06CF46015}" name="Tableau2" displayName="Tableau2" ref="A4:B15" totalsRowShown="0">
  <autoFilter ref="A4:B15" xr:uid="{71BAF289-E808-43A7-9B05-7AF06CF46015}"/>
  <tableColumns count="2">
    <tableColumn id="1" xr3:uid="{40CEBB7A-2D5A-4B3B-AFA3-2695C3E07122}" name="CODE FAMILLE "/>
    <tableColumn id="2" xr3:uid="{8BB96485-C539-4FC9-BF95-44A4402E1B79}" name="NOM 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54255-1A4D-416F-BB27-33021756908D}" name="Tableau3" displayName="Tableau3" ref="A4:M1834" totalsRowShown="0">
  <autoFilter ref="A4:M1834" xr:uid="{0CA54255-1A4D-416F-BB27-33021756908D}">
    <filterColumn colId="11">
      <filters>
        <filter val="TUNISIAN AFRICAN BUSINESS"/>
      </filters>
    </filterColumn>
  </autoFilter>
  <tableColumns count="13">
    <tableColumn id="1" xr3:uid="{4CF00404-2161-44B2-8570-A916A723DD90}" name="ID " dataDxfId="18">
      <calculatedColumnFormula>Tableau1[[#This Row],[NUM DE FACTURE]]</calculatedColumnFormula>
    </tableColumn>
    <tableColumn id="2" xr3:uid="{2108048A-E92A-4D96-9B03-DE64D1FC79AF}" name="QTE CC" dataDxfId="17" dataCellStyle="Milliers">
      <calculatedColumnFormula>VLOOKUP(Tableau3[[#This Row],[ID ]],'[1]COMMERCIAL 2019 - 2021'!$D$2:$AO$3999,14,FALSE)</calculatedColumnFormula>
    </tableColumn>
    <tableColumn id="3" xr3:uid="{87540442-3725-42DE-BBFF-9EE8BF970CB4}" name="QTE PC" dataDxfId="16">
      <calculatedColumnFormula>VLOOKUP(Tableau3[[#This Row],[ID ]],'[1]COMMERCIAL 2019 - 2021'!$D$2:$AO$3999,15,FALSE)</calculatedColumnFormula>
    </tableColumn>
    <tableColumn id="4" xr3:uid="{B813A669-365B-4D01-8594-4BD78203C316}" name="QTE PL" dataDxfId="15">
      <calculatedColumnFormula>VLOOKUP(Tableau3[[#This Row],[ID ]],'[1]COMMERCIAL 2019 - 2021'!$D$2:$AO$3999,16,FALSE)</calculatedColumnFormula>
    </tableColumn>
    <tableColumn id="5" xr3:uid="{36716691-26F3-47DE-95C7-EE5BB205715D}" name="QTE PS" dataDxfId="14">
      <calculatedColumnFormula>VLOOKUP(Tableau3[[#This Row],[ID ]],'[1]COMMERCIAL 2019 - 2021'!$D$2:$AO$3999,17,FALSE)</calculatedColumnFormula>
    </tableColumn>
    <tableColumn id="6" xr3:uid="{2FA047E0-A137-4883-91F1-2DBD9F0C9626}" name="VALEUR  CC TND" dataDxfId="13">
      <calculatedColumnFormula>VLOOKUP(Tableau3[[#This Row],[ID ]],'[1]COMMERCIAL 2019 - 2021'!$D$2:$AO$3999,20,FALSE)</calculatedColumnFormula>
    </tableColumn>
    <tableColumn id="7" xr3:uid="{CEE5FB6D-D560-4C92-9D3E-1332A869F882}" name="VALEUR PC" dataDxfId="12">
      <calculatedColumnFormula>VLOOKUP(Tableau3[[#This Row],[ID ]],'[1]COMMERCIAL 2019 - 2021'!$D$2:$AO$3999,21,FALSE)</calculatedColumnFormula>
    </tableColumn>
    <tableColumn id="8" xr3:uid="{7F2AA971-7732-4021-8FD4-6FE6C34FA8D0}" name="VALEUR PL" dataDxfId="11">
      <calculatedColumnFormula>VLOOKUP(Tableau3[[#This Row],[ID ]],'[1]COMMERCIAL 2019 - 2021'!$D$2:$AO$3999,22,FALSE)</calculatedColumnFormula>
    </tableColumn>
    <tableColumn id="9" xr3:uid="{2C302142-D7F6-4B10-93D2-B5CF9AE3BB3B}" name="VALEUR PS" dataDxfId="10">
      <calculatedColumnFormula>VLOOKUP(Tableau3[[#This Row],[ID ]],'[1]COMMERCIAL 2019 - 2021'!$D$2:$AO$3999,23,FALSE)</calculatedColumnFormula>
    </tableColumn>
    <tableColumn id="10" xr3:uid="{94DB70F0-B07D-4ECC-94EC-3E030CB47705}" name="ANNEE" dataDxfId="9">
      <calculatedColumnFormula>+Tableau1[[#This Row],[Annee]]</calculatedColumnFormula>
    </tableColumn>
    <tableColumn id="11" xr3:uid="{E5C53AD4-871F-4EA4-8E91-91213D9BB42A}" name="DESTINATION" dataDxfId="8">
      <calculatedColumnFormula>+Tableau1[[#This Row],[DESTINATION]]</calculatedColumnFormula>
    </tableColumn>
    <tableColumn id="12" xr3:uid="{3ECF8913-6C8D-44E6-AD78-089A3540EAB5}" name="CLIENT" dataDxfId="7">
      <calculatedColumnFormula>+Tableau1[[#This Row],[CLIENT]]</calculatedColumnFormula>
    </tableColumn>
    <tableColumn id="13" xr3:uid="{37CBBE1D-C4CB-439A-AFEE-119EF381D492}" name="Mois" dataDxfId="6">
      <calculatedColumnFormula>Tableau1[[#This Row],[Mois]]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13BE-3F23-4313-8747-FCB47BA273FC}">
  <sheetPr codeName="Feuil1">
    <tabColor rgb="FFFFC000"/>
  </sheetPr>
  <dimension ref="A1:I2125"/>
  <sheetViews>
    <sheetView workbookViewId="0">
      <selection activeCell="J4" sqref="J4"/>
    </sheetView>
  </sheetViews>
  <sheetFormatPr baseColWidth="10" defaultRowHeight="14.5" x14ac:dyDescent="0.35"/>
  <cols>
    <col min="1" max="1" width="18.1796875" customWidth="1"/>
    <col min="2" max="2" width="34.7265625" bestFit="1" customWidth="1"/>
    <col min="3" max="3" width="16.90625" style="2" customWidth="1"/>
    <col min="5" max="5" width="14.08984375" customWidth="1"/>
    <col min="6" max="6" width="14.1796875" customWidth="1"/>
    <col min="7" max="7" width="12.453125" style="4" bestFit="1" customWidth="1"/>
  </cols>
  <sheetData>
    <row r="1" spans="1:9" x14ac:dyDescent="0.35">
      <c r="A1" s="7" t="s">
        <v>41</v>
      </c>
      <c r="B1" s="7"/>
      <c r="C1" s="7"/>
      <c r="D1" s="7"/>
      <c r="E1" s="7"/>
      <c r="F1" s="7"/>
      <c r="G1" s="7"/>
      <c r="H1" s="7"/>
    </row>
    <row r="2" spans="1:9" x14ac:dyDescent="0.35">
      <c r="A2" s="7"/>
      <c r="B2" s="7"/>
      <c r="C2" s="7"/>
      <c r="D2" s="7"/>
      <c r="E2" s="7"/>
      <c r="F2" s="7"/>
      <c r="G2" s="7"/>
      <c r="H2" s="7"/>
    </row>
    <row r="3" spans="1:9" x14ac:dyDescent="0.35">
      <c r="A3" s="7"/>
      <c r="B3" s="7"/>
      <c r="C3" s="7"/>
      <c r="D3" s="7"/>
      <c r="E3" s="7"/>
      <c r="F3" s="7"/>
      <c r="G3" s="7"/>
      <c r="H3" s="7"/>
    </row>
    <row r="4" spans="1:9" x14ac:dyDescent="0.35">
      <c r="A4" t="s">
        <v>0</v>
      </c>
      <c r="B4" t="s">
        <v>1</v>
      </c>
      <c r="C4" s="2" t="s">
        <v>2</v>
      </c>
      <c r="D4" t="s">
        <v>3</v>
      </c>
      <c r="E4" t="s">
        <v>4</v>
      </c>
      <c r="F4" t="s">
        <v>5</v>
      </c>
      <c r="G4" s="4" t="s">
        <v>6</v>
      </c>
      <c r="H4" t="s">
        <v>40</v>
      </c>
      <c r="I4" t="s">
        <v>44</v>
      </c>
    </row>
    <row r="5" spans="1:9" x14ac:dyDescent="0.35">
      <c r="A5" s="1" t="str">
        <f>'[1]COMMERCIAL 2019 - 2021'!D3</f>
        <v>FAE-19-00001</v>
      </c>
      <c r="B5" t="str">
        <f>VLOOKUP(Tableau1[[#This Row],[NUM DE FACTURE]],'[1]COMMERCIAL 2019 - 2021'!$D$2:$AO$3999,6,FALSE)</f>
        <v>TUNISIAN AFRICAN BUSINESS</v>
      </c>
      <c r="C5" s="2">
        <f>VLOOKUP(Tableau1[[#This Row],[NUM DE FACTURE]],'[1]COMMERCIAL 2019 - 2021'!$D$2:$AO$3999,18,FALSE)</f>
        <v>110040</v>
      </c>
      <c r="D5" s="2">
        <f>VLOOKUP(Tableau1[[#This Row],[NUM DE FACTURE]],'[1]COMMERCIAL 2019 - 2021'!$D$2:$AO$3999,8,FALSE)</f>
        <v>142831.92000000001</v>
      </c>
      <c r="E5" s="2">
        <f>VLOOKUP(Tableau1[[#This Row],[NUM DE FACTURE]],'[1]COMMERCIAL 2019 - 2021'!$D$2:$AO$3999,10,FALSE)</f>
        <v>142831.92000000001</v>
      </c>
      <c r="F5" s="2" t="str">
        <f>VLOOKUP(Tableau1[[#This Row],[NUM DE FACTURE]],'[1]COMMERCIAL 2019 - 2021'!$D$2:$AO$3999,12,FALSE)</f>
        <v>Sénégal</v>
      </c>
      <c r="G5" s="6">
        <f>VLOOKUP(Tableau1[[#This Row],[NUM DE FACTURE]],'[1]COMMERCIAL 2019 - 2021'!$D$2:$AO$3999,13,FALSE)</f>
        <v>43472</v>
      </c>
      <c r="H5" s="3">
        <f>VLOOKUP(Tableau1[[#This Row],[NUM DE FACTURE]],[1]!Tableau1[[#All],[Num Piéce]:[ANNEE]],4,FALSE)</f>
        <v>2019</v>
      </c>
      <c r="I5" s="3">
        <f>MONTH(Tableau1[[#This Row],[DATE LIV]])</f>
        <v>1</v>
      </c>
    </row>
    <row r="6" spans="1:9" x14ac:dyDescent="0.35">
      <c r="A6" s="1" t="str">
        <f>'[1]COMMERCIAL 2019 - 2021'!D4</f>
        <v>FAE-19-00002</v>
      </c>
      <c r="B6" t="str">
        <f>VLOOKUP(Tableau1[[#This Row],[NUM DE FACTURE]],'[1]COMMERCIAL 2019 - 2021'!$D$2:$AO$3999,6,FALSE)</f>
        <v>STE OMEGA TRADING</v>
      </c>
      <c r="C6" s="2">
        <f>VLOOKUP(Tableau1[[#This Row],[NUM DE FACTURE]],'[1]COMMERCIAL 2019 - 2021'!$D$2:$AO$3999,18,FALSE)</f>
        <v>140000</v>
      </c>
      <c r="D6" s="3">
        <f>VLOOKUP(Tableau1[[#This Row],[NUM DE FACTURE]],'[1]COMMERCIAL 2019 - 2021'!$D$2:$AO$3999,8,FALSE)</f>
        <v>165200</v>
      </c>
      <c r="E6" s="3">
        <f>VLOOKUP(Tableau1[[#This Row],[NUM DE FACTURE]],'[1]COMMERCIAL 2019 - 2021'!$D$2:$AO$3999,10,FALSE)</f>
        <v>165200</v>
      </c>
      <c r="F6" s="3" t="str">
        <f>VLOOKUP(Tableau1[[#This Row],[NUM DE FACTURE]],'[1]COMMERCIAL 2019 - 2021'!$D$2:$AO$3999,12,FALSE)</f>
        <v>Niger</v>
      </c>
      <c r="G6" s="6">
        <f>VLOOKUP(Tableau1[[#This Row],[NUM DE FACTURE]],'[1]COMMERCIAL 2019 - 2021'!$D$2:$AO$3999,13,FALSE)</f>
        <v>43472</v>
      </c>
      <c r="H6" s="3">
        <f>VLOOKUP(Tableau1[[#This Row],[NUM DE FACTURE]],[1]!Tableau1[[#All],[Num Piéce]:[ANNEE]],4,FALSE)</f>
        <v>2019</v>
      </c>
      <c r="I6" s="3">
        <f>MONTH(Tableau1[[#This Row],[DATE LIV]])</f>
        <v>1</v>
      </c>
    </row>
    <row r="7" spans="1:9" x14ac:dyDescent="0.35">
      <c r="A7" s="1" t="str">
        <f>'[1]COMMERCIAL 2019 - 2021'!D5</f>
        <v>FAE-19-00003</v>
      </c>
      <c r="B7" t="str">
        <f>VLOOKUP(Tableau1[[#This Row],[NUM DE FACTURE]],'[1]COMMERCIAL 2019 - 2021'!$D$2:$AO$3999,6,FALSE)</f>
        <v>DAVIS TRADING CO LTD</v>
      </c>
      <c r="C7" s="2">
        <f>VLOOKUP(Tableau1[[#This Row],[NUM DE FACTURE]],'[1]COMMERCIAL 2019 - 2021'!$D$2:$AO$3999,18,FALSE)</f>
        <v>18850</v>
      </c>
      <c r="D7" s="3">
        <f>VLOOKUP(Tableau1[[#This Row],[NUM DE FACTURE]],'[1]COMMERCIAL 2019 - 2021'!$D$2:$AO$3999,8,FALSE)</f>
        <v>68149.133000000002</v>
      </c>
      <c r="E7" s="3">
        <f>VLOOKUP(Tableau1[[#This Row],[NUM DE FACTURE]],'[1]COMMERCIAL 2019 - 2021'!$D$2:$AO$3999,10,FALSE)</f>
        <v>22589.499975139635</v>
      </c>
      <c r="F7" s="3" t="str">
        <f>VLOOKUP(Tableau1[[#This Row],[NUM DE FACTURE]],'[1]COMMERCIAL 2019 - 2021'!$D$2:$AO$3999,12,FALSE)</f>
        <v>New Zealand</v>
      </c>
      <c r="G7" s="6">
        <f>VLOOKUP(Tableau1[[#This Row],[NUM DE FACTURE]],'[1]COMMERCIAL 2019 - 2021'!$D$2:$AO$3999,13,FALSE)</f>
        <v>43472</v>
      </c>
      <c r="H7" s="3">
        <f>VLOOKUP(Tableau1[[#This Row],[NUM DE FACTURE]],[1]!Tableau1[[#All],[Num Piéce]:[ANNEE]],4,FALSE)</f>
        <v>2019</v>
      </c>
      <c r="I7" s="3">
        <f>MONTH(Tableau1[[#This Row],[DATE LIV]])</f>
        <v>1</v>
      </c>
    </row>
    <row r="8" spans="1:9" x14ac:dyDescent="0.35">
      <c r="A8" s="1" t="str">
        <f>'[1]COMMERCIAL 2019 - 2021'!D6</f>
        <v>FAE-19-00004</v>
      </c>
      <c r="B8" t="str">
        <f>VLOOKUP(Tableau1[[#This Row],[NUM DE FACTURE]],'[1]COMMERCIAL 2019 - 2021'!$D$2:$AO$3999,6,FALSE)</f>
        <v>RAMMAL ORIGINAL</v>
      </c>
      <c r="C8" s="2">
        <f>VLOOKUP(Tableau1[[#This Row],[NUM DE FACTURE]],'[1]COMMERCIAL 2019 - 2021'!$D$2:$AO$3999,18,FALSE)</f>
        <v>8000</v>
      </c>
      <c r="D8" s="3">
        <f>VLOOKUP(Tableau1[[#This Row],[NUM DE FACTURE]],'[1]COMMERCIAL 2019 - 2021'!$D$2:$AO$3999,8,FALSE)</f>
        <v>33787.563999999998</v>
      </c>
      <c r="E8" s="3">
        <f>VLOOKUP(Tableau1[[#This Row],[NUM DE FACTURE]],'[1]COMMERCIAL 2019 - 2021'!$D$2:$AO$3999,10,FALSE)</f>
        <v>9983.0296941941197</v>
      </c>
      <c r="F8" s="3" t="str">
        <f>VLOOKUP(Tableau1[[#This Row],[NUM DE FACTURE]],'[1]COMMERCIAL 2019 - 2021'!$D$2:$AO$3999,12,FALSE)</f>
        <v>Liban</v>
      </c>
      <c r="G8" s="6">
        <f>VLOOKUP(Tableau1[[#This Row],[NUM DE FACTURE]],'[1]COMMERCIAL 2019 - 2021'!$D$2:$AO$3999,13,FALSE)</f>
        <v>43510</v>
      </c>
      <c r="H8" s="3">
        <f>VLOOKUP(Tableau1[[#This Row],[NUM DE FACTURE]],[1]!Tableau1[[#All],[Num Piéce]:[ANNEE]],4,FALSE)</f>
        <v>2019</v>
      </c>
      <c r="I8" s="3">
        <f>MONTH(Tableau1[[#This Row],[DATE LIV]])</f>
        <v>2</v>
      </c>
    </row>
    <row r="9" spans="1:9" x14ac:dyDescent="0.35">
      <c r="A9" s="1" t="str">
        <f>'[1]COMMERCIAL 2019 - 2021'!D7</f>
        <v>FAE-19-00005</v>
      </c>
      <c r="B9" t="str">
        <f>VLOOKUP(Tableau1[[#This Row],[NUM DE FACTURE]],'[1]COMMERCIAL 2019 - 2021'!$D$2:$AO$3999,6,FALSE)</f>
        <v>ARCADIA</v>
      </c>
      <c r="C9" s="2">
        <f>VLOOKUP(Tableau1[[#This Row],[NUM DE FACTURE]],'[1]COMMERCIAL 2019 - 2021'!$D$2:$AO$3999,18,FALSE)</f>
        <v>33600</v>
      </c>
      <c r="D9" s="3">
        <f>VLOOKUP(Tableau1[[#This Row],[NUM DE FACTURE]],'[1]COMMERCIAL 2019 - 2021'!$D$2:$AO$3999,8,FALSE)</f>
        <v>50400</v>
      </c>
      <c r="E9" s="3">
        <f>VLOOKUP(Tableau1[[#This Row],[NUM DE FACTURE]],'[1]COMMERCIAL 2019 - 2021'!$D$2:$AO$3999,10,FALSE)</f>
        <v>50400</v>
      </c>
      <c r="F9" s="3" t="str">
        <f>VLOOKUP(Tableau1[[#This Row],[NUM DE FACTURE]],'[1]COMMERCIAL 2019 - 2021'!$D$2:$AO$3999,12,FALSE)</f>
        <v>Japon</v>
      </c>
      <c r="G9" s="4">
        <f>VLOOKUP(Tableau1[[#This Row],[NUM DE FACTURE]],'[1]COMMERCIAL 2019 - 2021'!$D$2:$AO$3999,13,FALSE)</f>
        <v>43473</v>
      </c>
      <c r="H9" s="3">
        <f>VLOOKUP(Tableau1[[#This Row],[NUM DE FACTURE]],[1]!Tableau1[[#All],[Num Piéce]:[ANNEE]],4,FALSE)</f>
        <v>2019</v>
      </c>
      <c r="I9" s="3">
        <f>MONTH(Tableau1[[#This Row],[DATE LIV]])</f>
        <v>1</v>
      </c>
    </row>
    <row r="10" spans="1:9" x14ac:dyDescent="0.35">
      <c r="A10" s="1" t="str">
        <f>'[1]COMMERCIAL 2019 - 2021'!D8</f>
        <v>FAE-19-00006</v>
      </c>
      <c r="B10" t="str">
        <f>VLOOKUP(Tableau1[[#This Row],[NUM DE FACTURE]],'[1]COMMERCIAL 2019 - 2021'!$D$2:$AO$3999,6,FALSE)</f>
        <v>BAH MAMADOU SALIOU</v>
      </c>
      <c r="C10" s="2">
        <f>VLOOKUP(Tableau1[[#This Row],[NUM DE FACTURE]],'[1]COMMERCIAL 2019 - 2021'!$D$2:$AO$3999,18,FALSE)</f>
        <v>40200</v>
      </c>
      <c r="D10" s="3">
        <f>VLOOKUP(Tableau1[[#This Row],[NUM DE FACTURE]],'[1]COMMERCIAL 2019 - 2021'!$D$2:$AO$3999,8,FALSE)</f>
        <v>71516.544999999998</v>
      </c>
      <c r="E10" s="3">
        <f>VLOOKUP(Tableau1[[#This Row],[NUM DE FACTURE]],'[1]COMMERCIAL 2019 - 2021'!$D$2:$AO$3999,10,FALSE)</f>
        <v>20877.999970806755</v>
      </c>
      <c r="F10" s="3" t="str">
        <f>VLOOKUP(Tableau1[[#This Row],[NUM DE FACTURE]],'[1]COMMERCIAL 2019 - 2021'!$D$2:$AO$3999,12,FALSE)</f>
        <v>Guinée</v>
      </c>
      <c r="G10" s="4">
        <f>VLOOKUP(Tableau1[[#This Row],[NUM DE FACTURE]],'[1]COMMERCIAL 2019 - 2021'!$D$2:$AO$3999,13,FALSE)</f>
        <v>43470</v>
      </c>
      <c r="H10" s="3">
        <f>VLOOKUP(Tableau1[[#This Row],[NUM DE FACTURE]],[1]!Tableau1[[#All],[Num Piéce]:[ANNEE]],4,FALSE)</f>
        <v>2019</v>
      </c>
      <c r="I10" s="3">
        <f>MONTH(Tableau1[[#This Row],[DATE LIV]])</f>
        <v>1</v>
      </c>
    </row>
    <row r="11" spans="1:9" x14ac:dyDescent="0.35">
      <c r="A11" s="1" t="str">
        <f>'[1]COMMERCIAL 2019 - 2021'!D9</f>
        <v>FAE-19-00007</v>
      </c>
      <c r="B11" t="str">
        <f>VLOOKUP(Tableau1[[#This Row],[NUM DE FACTURE]],'[1]COMMERCIAL 2019 - 2021'!$D$2:$AO$3999,6,FALSE)</f>
        <v>TUNISIAN AFRICAN BUSINESS</v>
      </c>
      <c r="C11" s="2">
        <f>VLOOKUP(Tableau1[[#This Row],[NUM DE FACTURE]],'[1]COMMERCIAL 2019 - 2021'!$D$2:$AO$3999,18,FALSE)</f>
        <v>110040</v>
      </c>
      <c r="D11" s="3">
        <f>VLOOKUP(Tableau1[[#This Row],[NUM DE FACTURE]],'[1]COMMERCIAL 2019 - 2021'!$D$2:$AO$3999,8,FALSE)</f>
        <v>144152.4</v>
      </c>
      <c r="E11" s="3">
        <f>VLOOKUP(Tableau1[[#This Row],[NUM DE FACTURE]],'[1]COMMERCIAL 2019 - 2021'!$D$2:$AO$3999,10,FALSE)</f>
        <v>144152.4</v>
      </c>
      <c r="F11" s="3" t="str">
        <f>VLOOKUP(Tableau1[[#This Row],[NUM DE FACTURE]],'[1]COMMERCIAL 2019 - 2021'!$D$2:$AO$3999,12,FALSE)</f>
        <v>Sénégal</v>
      </c>
      <c r="G11" s="4">
        <f>VLOOKUP(Tableau1[[#This Row],[NUM DE FACTURE]],'[1]COMMERCIAL 2019 - 2021'!$D$2:$AO$3999,13,FALSE)</f>
        <v>43480</v>
      </c>
      <c r="H11" s="3">
        <f>VLOOKUP(Tableau1[[#This Row],[NUM DE FACTURE]],[1]!Tableau1[[#All],[Num Piéce]:[ANNEE]],4,FALSE)</f>
        <v>2019</v>
      </c>
      <c r="I11" s="3">
        <f>MONTH(Tableau1[[#This Row],[DATE LIV]])</f>
        <v>1</v>
      </c>
    </row>
    <row r="12" spans="1:9" x14ac:dyDescent="0.35">
      <c r="A12" s="1" t="str">
        <f>'[1]COMMERCIAL 2019 - 2021'!D10</f>
        <v>FAE-19-00008</v>
      </c>
      <c r="B12" t="str">
        <f>VLOOKUP(Tableau1[[#This Row],[NUM DE FACTURE]],'[1]COMMERCIAL 2019 - 2021'!$D$2:$AO$3999,6,FALSE)</f>
        <v>SAHEL INTERNATIONAL TRADE</v>
      </c>
      <c r="C12" s="2">
        <f>VLOOKUP(Tableau1[[#This Row],[NUM DE FACTURE]],'[1]COMMERCIAL 2019 - 2021'!$D$2:$AO$3999,18,FALSE)</f>
        <v>76008</v>
      </c>
      <c r="D12" s="3">
        <f>VLOOKUP(Tableau1[[#This Row],[NUM DE FACTURE]],'[1]COMMERCIAL 2019 - 2021'!$D$2:$AO$3999,8,FALSE)</f>
        <v>107367.6</v>
      </c>
      <c r="E12" s="3">
        <f>VLOOKUP(Tableau1[[#This Row],[NUM DE FACTURE]],'[1]COMMERCIAL 2019 - 2021'!$D$2:$AO$3999,10,FALSE)</f>
        <v>107367.6</v>
      </c>
      <c r="F12" s="3" t="str">
        <f>VLOOKUP(Tableau1[[#This Row],[NUM DE FACTURE]],'[1]COMMERCIAL 2019 - 2021'!$D$2:$AO$3999,12,FALSE)</f>
        <v>Burkina Faso</v>
      </c>
      <c r="G12" s="4">
        <f>VLOOKUP(Tableau1[[#This Row],[NUM DE FACTURE]],'[1]COMMERCIAL 2019 - 2021'!$D$2:$AO$3999,13,FALSE)</f>
        <v>43480</v>
      </c>
      <c r="H12" s="3">
        <f>VLOOKUP(Tableau1[[#This Row],[NUM DE FACTURE]],[1]!Tableau1[[#All],[Num Piéce]:[ANNEE]],4,FALSE)</f>
        <v>2019</v>
      </c>
      <c r="I12" s="3">
        <f>MONTH(Tableau1[[#This Row],[DATE LIV]])</f>
        <v>1</v>
      </c>
    </row>
    <row r="13" spans="1:9" x14ac:dyDescent="0.35">
      <c r="A13" s="1" t="str">
        <f>'[1]COMMERCIAL 2019 - 2021'!D11</f>
        <v>FAE-19-00009</v>
      </c>
      <c r="B13" t="str">
        <f>VLOOKUP(Tableau1[[#This Row],[NUM DE FACTURE]],'[1]COMMERCIAL 2019 - 2021'!$D$2:$AO$3999,6,FALSE)</f>
        <v>SODIFRAM SAS</v>
      </c>
      <c r="C13" s="2">
        <f>VLOOKUP(Tableau1[[#This Row],[NUM DE FACTURE]],'[1]COMMERCIAL 2019 - 2021'!$D$2:$AO$3999,18,FALSE)</f>
        <v>27222</v>
      </c>
      <c r="D13" s="3">
        <f>VLOOKUP(Tableau1[[#This Row],[NUM DE FACTURE]],'[1]COMMERCIAL 2019 - 2021'!$D$2:$AO$3999,8,FALSE)</f>
        <v>51091.335999999996</v>
      </c>
      <c r="E13" s="3">
        <f>VLOOKUP(Tableau1[[#This Row],[NUM DE FACTURE]],'[1]COMMERCIAL 2019 - 2021'!$D$2:$AO$3999,10,FALSE)</f>
        <v>14840.700042118715</v>
      </c>
      <c r="F13" s="3" t="str">
        <f>VLOOKUP(Tableau1[[#This Row],[NUM DE FACTURE]],'[1]COMMERCIAL 2019 - 2021'!$D$2:$AO$3999,12,FALSE)</f>
        <v>Mayotte</v>
      </c>
      <c r="G13" s="4">
        <f>VLOOKUP(Tableau1[[#This Row],[NUM DE FACTURE]],'[1]COMMERCIAL 2019 - 2021'!$D$2:$AO$3999,13,FALSE)</f>
        <v>43490</v>
      </c>
      <c r="H13" s="3">
        <f>VLOOKUP(Tableau1[[#This Row],[NUM DE FACTURE]],[1]!Tableau1[[#All],[Num Piéce]:[ANNEE]],4,FALSE)</f>
        <v>2019</v>
      </c>
      <c r="I13" s="3">
        <f>MONTH(Tableau1[[#This Row],[DATE LIV]])</f>
        <v>1</v>
      </c>
    </row>
    <row r="14" spans="1:9" x14ac:dyDescent="0.35">
      <c r="A14" s="1" t="str">
        <f>'[1]COMMERCIAL 2019 - 2021'!D12</f>
        <v>FAE-19-00010</v>
      </c>
      <c r="B14" t="str">
        <f>VLOOKUP(Tableau1[[#This Row],[NUM DE FACTURE]],'[1]COMMERCIAL 2019 - 2021'!$D$2:$AO$3999,6,FALSE)</f>
        <v>SODIFRAM SAS</v>
      </c>
      <c r="C14" s="2">
        <f>VLOOKUP(Tableau1[[#This Row],[NUM DE FACTURE]],'[1]COMMERCIAL 2019 - 2021'!$D$2:$AO$3999,18,FALSE)</f>
        <v>21600</v>
      </c>
      <c r="D14" s="3">
        <f>VLOOKUP(Tableau1[[#This Row],[NUM DE FACTURE]],'[1]COMMERCIAL 2019 - 2021'!$D$2:$AO$3999,8,FALSE)</f>
        <v>40186.053</v>
      </c>
      <c r="E14" s="3">
        <f>VLOOKUP(Tableau1[[#This Row],[NUM DE FACTURE]],'[1]COMMERCIAL 2019 - 2021'!$D$2:$AO$3999,10,FALSE)</f>
        <v>11672.999869286741</v>
      </c>
      <c r="F14" s="3" t="str">
        <f>VLOOKUP(Tableau1[[#This Row],[NUM DE FACTURE]],'[1]COMMERCIAL 2019 - 2021'!$D$2:$AO$3999,12,FALSE)</f>
        <v>Mayotte</v>
      </c>
      <c r="G14" s="4">
        <f>VLOOKUP(Tableau1[[#This Row],[NUM DE FACTURE]],'[1]COMMERCIAL 2019 - 2021'!$D$2:$AO$3999,13,FALSE)</f>
        <v>43490</v>
      </c>
      <c r="H14" s="3">
        <f>VLOOKUP(Tableau1[[#This Row],[NUM DE FACTURE]],[1]!Tableau1[[#All],[Num Piéce]:[ANNEE]],4,FALSE)</f>
        <v>2019</v>
      </c>
      <c r="I14" s="3">
        <f>MONTH(Tableau1[[#This Row],[DATE LIV]])</f>
        <v>1</v>
      </c>
    </row>
    <row r="15" spans="1:9" x14ac:dyDescent="0.35">
      <c r="A15" s="1" t="str">
        <f>'[1]COMMERCIAL 2019 - 2021'!D13</f>
        <v>FAE-19-00011</v>
      </c>
      <c r="B15" t="str">
        <f>VLOOKUP(Tableau1[[#This Row],[NUM DE FACTURE]],'[1]COMMERCIAL 2019 - 2021'!$D$2:$AO$3999,6,FALSE)</f>
        <v>SODIFRAM SAS</v>
      </c>
      <c r="C15" s="2">
        <f>VLOOKUP(Tableau1[[#This Row],[NUM DE FACTURE]],'[1]COMMERCIAL 2019 - 2021'!$D$2:$AO$3999,18,FALSE)</f>
        <v>21600</v>
      </c>
      <c r="D15" s="3">
        <f>VLOOKUP(Tableau1[[#This Row],[NUM DE FACTURE]],'[1]COMMERCIAL 2019 - 2021'!$D$2:$AO$3999,8,FALSE)</f>
        <v>40186.053</v>
      </c>
      <c r="E15" s="3">
        <f>VLOOKUP(Tableau1[[#This Row],[NUM DE FACTURE]],'[1]COMMERCIAL 2019 - 2021'!$D$2:$AO$3999,10,FALSE)</f>
        <v>11672.999869286741</v>
      </c>
      <c r="F15" s="3" t="str">
        <f>VLOOKUP(Tableau1[[#This Row],[NUM DE FACTURE]],'[1]COMMERCIAL 2019 - 2021'!$D$2:$AO$3999,12,FALSE)</f>
        <v>Mayotte</v>
      </c>
      <c r="G15" s="4">
        <f>VLOOKUP(Tableau1[[#This Row],[NUM DE FACTURE]],'[1]COMMERCIAL 2019 - 2021'!$D$2:$AO$3999,13,FALSE)</f>
        <v>43490</v>
      </c>
      <c r="H15" s="3">
        <f>VLOOKUP(Tableau1[[#This Row],[NUM DE FACTURE]],[1]!Tableau1[[#All],[Num Piéce]:[ANNEE]],4,FALSE)</f>
        <v>2019</v>
      </c>
      <c r="I15" s="3">
        <f>MONTH(Tableau1[[#This Row],[DATE LIV]])</f>
        <v>1</v>
      </c>
    </row>
    <row r="16" spans="1:9" x14ac:dyDescent="0.35">
      <c r="A16" s="1" t="str">
        <f>'[1]COMMERCIAL 2019 - 2021'!D14</f>
        <v>FAE-19-00012</v>
      </c>
      <c r="B16" t="str">
        <f>VLOOKUP(Tableau1[[#This Row],[NUM DE FACTURE]],'[1]COMMERCIAL 2019 - 2021'!$D$2:$AO$3999,6,FALSE)</f>
        <v>MAMUDOU BAH T/A TEDOUGNAL FARM</v>
      </c>
      <c r="C16" s="2">
        <f>VLOOKUP(Tableau1[[#This Row],[NUM DE FACTURE]],'[1]COMMERCIAL 2019 - 2021'!$D$2:$AO$3999,18,FALSE)</f>
        <v>44016</v>
      </c>
      <c r="D16" s="3">
        <f>VLOOKUP(Tableau1[[#This Row],[NUM DE FACTURE]],'[1]COMMERCIAL 2019 - 2021'!$D$2:$AO$3999,8,FALSE)</f>
        <v>78333.710000000006</v>
      </c>
      <c r="E16" s="3">
        <f>VLOOKUP(Tableau1[[#This Row],[NUM DE FACTURE]],'[1]COMMERCIAL 2019 - 2021'!$D$2:$AO$3999,10,FALSE)</f>
        <v>26063.02007951956</v>
      </c>
      <c r="F16" s="3" t="str">
        <f>VLOOKUP(Tableau1[[#This Row],[NUM DE FACTURE]],'[1]COMMERCIAL 2019 - 2021'!$D$2:$AO$3999,12,FALSE)</f>
        <v>Gambie</v>
      </c>
      <c r="G16" s="4">
        <f>VLOOKUP(Tableau1[[#This Row],[NUM DE FACTURE]],'[1]COMMERCIAL 2019 - 2021'!$D$2:$AO$3999,13,FALSE)</f>
        <v>43483</v>
      </c>
      <c r="H16" s="3">
        <f>VLOOKUP(Tableau1[[#This Row],[NUM DE FACTURE]],[1]!Tableau1[[#All],[Num Piéce]:[ANNEE]],4,FALSE)</f>
        <v>2019</v>
      </c>
      <c r="I16" s="3">
        <f>MONTH(Tableau1[[#This Row],[DATE LIV]])</f>
        <v>1</v>
      </c>
    </row>
    <row r="17" spans="1:9" x14ac:dyDescent="0.35">
      <c r="A17" s="1" t="str">
        <f>'[1]COMMERCIAL 2019 - 2021'!D15</f>
        <v>FAE-19-00013</v>
      </c>
      <c r="B17" t="str">
        <f>VLOOKUP(Tableau1[[#This Row],[NUM DE FACTURE]],'[1]COMMERCIAL 2019 - 2021'!$D$2:$AO$3999,6,FALSE)</f>
        <v>STE DE COMMERCE INTERNATIONAL</v>
      </c>
      <c r="C17" s="2">
        <f>VLOOKUP(Tableau1[[#This Row],[NUM DE FACTURE]],'[1]COMMERCIAL 2019 - 2021'!$D$2:$AO$3999,18,FALSE)</f>
        <v>280000</v>
      </c>
      <c r="D17" s="3">
        <f>VLOOKUP(Tableau1[[#This Row],[NUM DE FACTURE]],'[1]COMMERCIAL 2019 - 2021'!$D$2:$AO$3999,8,FALSE)</f>
        <v>341600</v>
      </c>
      <c r="E17" s="3">
        <f>VLOOKUP(Tableau1[[#This Row],[NUM DE FACTURE]],'[1]COMMERCIAL 2019 - 2021'!$D$2:$AO$3999,10,FALSE)</f>
        <v>341600</v>
      </c>
      <c r="F17" s="3" t="str">
        <f>VLOOKUP(Tableau1[[#This Row],[NUM DE FACTURE]],'[1]COMMERCIAL 2019 - 2021'!$D$2:$AO$3999,12,FALSE)</f>
        <v>Niger</v>
      </c>
      <c r="G17" s="4">
        <f>VLOOKUP(Tableau1[[#This Row],[NUM DE FACTURE]],'[1]COMMERCIAL 2019 - 2021'!$D$2:$AO$3999,13,FALSE)</f>
        <v>43483</v>
      </c>
      <c r="H17" s="3">
        <f>VLOOKUP(Tableau1[[#This Row],[NUM DE FACTURE]],[1]!Tableau1[[#All],[Num Piéce]:[ANNEE]],4,FALSE)</f>
        <v>2019</v>
      </c>
      <c r="I17" s="3">
        <f>MONTH(Tableau1[[#This Row],[DATE LIV]])</f>
        <v>1</v>
      </c>
    </row>
    <row r="18" spans="1:9" x14ac:dyDescent="0.35">
      <c r="A18" s="1" t="str">
        <f>'[1]COMMERCIAL 2019 - 2021'!D16</f>
        <v>FAE-19-00014</v>
      </c>
      <c r="B18" t="str">
        <f>VLOOKUP(Tableau1[[#This Row],[NUM DE FACTURE]],'[1]COMMERCIAL 2019 - 2021'!$D$2:$AO$3999,6,FALSE)</f>
        <v>ANGSTREM TRADING</v>
      </c>
      <c r="C18" s="2">
        <f>VLOOKUP(Tableau1[[#This Row],[NUM DE FACTURE]],'[1]COMMERCIAL 2019 - 2021'!$D$2:$AO$3999,18,FALSE)</f>
        <v>20000</v>
      </c>
      <c r="D18" s="3">
        <f>VLOOKUP(Tableau1[[#This Row],[NUM DE FACTURE]],'[1]COMMERCIAL 2019 - 2021'!$D$2:$AO$3999,8,FALSE)</f>
        <v>41765.700000000004</v>
      </c>
      <c r="E18" s="3">
        <f>VLOOKUP(Tableau1[[#This Row],[NUM DE FACTURE]],'[1]COMMERCIAL 2019 - 2021'!$D$2:$AO$3999,10,FALSE)</f>
        <v>13800.000000000002</v>
      </c>
      <c r="F18" s="3" t="str">
        <f>VLOOKUP(Tableau1[[#This Row],[NUM DE FACTURE]],'[1]COMMERCIAL 2019 - 2021'!$D$2:$AO$3999,12,FALSE)</f>
        <v>Russie</v>
      </c>
      <c r="G18" s="4">
        <f>VLOOKUP(Tableau1[[#This Row],[NUM DE FACTURE]],'[1]COMMERCIAL 2019 - 2021'!$D$2:$AO$3999,13,FALSE)</f>
        <v>43488</v>
      </c>
      <c r="H18" s="3">
        <f>VLOOKUP(Tableau1[[#This Row],[NUM DE FACTURE]],[1]!Tableau1[[#All],[Num Piéce]:[ANNEE]],4,FALSE)</f>
        <v>2019</v>
      </c>
      <c r="I18" s="3">
        <f>MONTH(Tableau1[[#This Row],[DATE LIV]])</f>
        <v>1</v>
      </c>
    </row>
    <row r="19" spans="1:9" x14ac:dyDescent="0.35">
      <c r="A19" s="1" t="str">
        <f>'[1]COMMERCIAL 2019 - 2021'!D17</f>
        <v>FAE-19-00015</v>
      </c>
      <c r="B19" t="str">
        <f>VLOOKUP(Tableau1[[#This Row],[NUM DE FACTURE]],'[1]COMMERCIAL 2019 - 2021'!$D$2:$AO$3999,6,FALSE)</f>
        <v>AWG LIBYA COMPANY TO IMPORT FOOD</v>
      </c>
      <c r="C19" s="2">
        <f>VLOOKUP(Tableau1[[#This Row],[NUM DE FACTURE]],'[1]COMMERCIAL 2019 - 2021'!$D$2:$AO$3999,18,FALSE)</f>
        <v>300000</v>
      </c>
      <c r="D19" s="3">
        <f>VLOOKUP(Tableau1[[#This Row],[NUM DE FACTURE]],'[1]COMMERCIAL 2019 - 2021'!$D$2:$AO$3999,8,FALSE)</f>
        <v>498003</v>
      </c>
      <c r="E19" s="3">
        <f>VLOOKUP(Tableau1[[#This Row],[NUM DE FACTURE]],'[1]COMMERCIAL 2019 - 2021'!$D$2:$AO$3999,10,FALSE)</f>
        <v>165000</v>
      </c>
      <c r="F19" s="3" t="str">
        <f>VLOOKUP(Tableau1[[#This Row],[NUM DE FACTURE]],'[1]COMMERCIAL 2019 - 2021'!$D$2:$AO$3999,12,FALSE)</f>
        <v>Libye</v>
      </c>
      <c r="G19" s="4">
        <f>VLOOKUP(Tableau1[[#This Row],[NUM DE FACTURE]],'[1]COMMERCIAL 2019 - 2021'!$D$2:$AO$3999,13,FALSE)</f>
        <v>43484</v>
      </c>
      <c r="H19" s="3">
        <f>VLOOKUP(Tableau1[[#This Row],[NUM DE FACTURE]],[1]!Tableau1[[#All],[Num Piéce]:[ANNEE]],4,FALSE)</f>
        <v>2019</v>
      </c>
      <c r="I19" s="3">
        <f>MONTH(Tableau1[[#This Row],[DATE LIV]])</f>
        <v>1</v>
      </c>
    </row>
    <row r="20" spans="1:9" x14ac:dyDescent="0.35">
      <c r="A20" s="1" t="str">
        <f>'[1]COMMERCIAL 2019 - 2021'!D18</f>
        <v>FAE-19-00016</v>
      </c>
      <c r="B20" t="str">
        <f>VLOOKUP(Tableau1[[#This Row],[NUM DE FACTURE]],'[1]COMMERCIAL 2019 - 2021'!$D$2:$AO$3999,6,FALSE)</f>
        <v>SAHEL INTERNATIONAL TRADE</v>
      </c>
      <c r="C20" s="2">
        <f>VLOOKUP(Tableau1[[#This Row],[NUM DE FACTURE]],'[1]COMMERCIAL 2019 - 2021'!$D$2:$AO$3999,18,FALSE)</f>
        <v>28008</v>
      </c>
      <c r="D20" s="3">
        <f>VLOOKUP(Tableau1[[#This Row],[NUM DE FACTURE]],'[1]COMMERCIAL 2019 - 2021'!$D$2:$AO$3999,8,FALSE)</f>
        <v>35850.239999999998</v>
      </c>
      <c r="E20" s="3">
        <f>VLOOKUP(Tableau1[[#This Row],[NUM DE FACTURE]],'[1]COMMERCIAL 2019 - 2021'!$D$2:$AO$3999,10,FALSE)</f>
        <v>35850.239999999998</v>
      </c>
      <c r="F20" s="3" t="str">
        <f>VLOOKUP(Tableau1[[#This Row],[NUM DE FACTURE]],'[1]COMMERCIAL 2019 - 2021'!$D$2:$AO$3999,12,FALSE)</f>
        <v>Togo</v>
      </c>
      <c r="G20" s="4">
        <f>VLOOKUP(Tableau1[[#This Row],[NUM DE FACTURE]],'[1]COMMERCIAL 2019 - 2021'!$D$2:$AO$3999,13,FALSE)</f>
        <v>43488</v>
      </c>
      <c r="H20" s="3">
        <f>VLOOKUP(Tableau1[[#This Row],[NUM DE FACTURE]],[1]!Tableau1[[#All],[Num Piéce]:[ANNEE]],4,FALSE)</f>
        <v>2019</v>
      </c>
      <c r="I20" s="3">
        <f>MONTH(Tableau1[[#This Row],[DATE LIV]])</f>
        <v>1</v>
      </c>
    </row>
    <row r="21" spans="1:9" x14ac:dyDescent="0.35">
      <c r="A21" s="1" t="str">
        <f>'[1]COMMERCIAL 2019 - 2021'!D19</f>
        <v>FAE-19-00017</v>
      </c>
      <c r="B21" t="str">
        <f>VLOOKUP(Tableau1[[#This Row],[NUM DE FACTURE]],'[1]COMMERCIAL 2019 - 2021'!$D$2:$AO$3999,6,FALSE)</f>
        <v>SAHEL INTERNATIONAL TRADE</v>
      </c>
      <c r="C21" s="2">
        <f>VLOOKUP(Tableau1[[#This Row],[NUM DE FACTURE]],'[1]COMMERCIAL 2019 - 2021'!$D$2:$AO$3999,18,FALSE)</f>
        <v>28008</v>
      </c>
      <c r="D21" s="3">
        <f>VLOOKUP(Tableau1[[#This Row],[NUM DE FACTURE]],'[1]COMMERCIAL 2019 - 2021'!$D$2:$AO$3999,8,FALSE)</f>
        <v>35850.239999999998</v>
      </c>
      <c r="E21" s="3">
        <f>VLOOKUP(Tableau1[[#This Row],[NUM DE FACTURE]],'[1]COMMERCIAL 2019 - 2021'!$D$2:$AO$3999,10,FALSE)</f>
        <v>35850.239999999998</v>
      </c>
      <c r="F21" s="3" t="str">
        <f>VLOOKUP(Tableau1[[#This Row],[NUM DE FACTURE]],'[1]COMMERCIAL 2019 - 2021'!$D$2:$AO$3999,12,FALSE)</f>
        <v>Togo</v>
      </c>
      <c r="G21" s="4">
        <f>VLOOKUP(Tableau1[[#This Row],[NUM DE FACTURE]],'[1]COMMERCIAL 2019 - 2021'!$D$2:$AO$3999,13,FALSE)</f>
        <v>43488</v>
      </c>
      <c r="H21" s="3">
        <f>VLOOKUP(Tableau1[[#This Row],[NUM DE FACTURE]],[1]!Tableau1[[#All],[Num Piéce]:[ANNEE]],4,FALSE)</f>
        <v>2019</v>
      </c>
      <c r="I21" s="3">
        <f>MONTH(Tableau1[[#This Row],[DATE LIV]])</f>
        <v>1</v>
      </c>
    </row>
    <row r="22" spans="1:9" x14ac:dyDescent="0.35">
      <c r="A22" s="1" t="str">
        <f>'[1]COMMERCIAL 2019 - 2021'!D20</f>
        <v>FAE-19-00018</v>
      </c>
      <c r="B22" t="str">
        <f>VLOOKUP(Tableau1[[#This Row],[NUM DE FACTURE]],'[1]COMMERCIAL 2019 - 2021'!$D$2:$AO$3999,6,FALSE)</f>
        <v>STE AL BADR</v>
      </c>
      <c r="C22" s="2">
        <f>VLOOKUP(Tableau1[[#This Row],[NUM DE FACTURE]],'[1]COMMERCIAL 2019 - 2021'!$D$2:$AO$3999,18,FALSE)</f>
        <v>57600</v>
      </c>
      <c r="D22" s="3">
        <f>VLOOKUP(Tableau1[[#This Row],[NUM DE FACTURE]],'[1]COMMERCIAL 2019 - 2021'!$D$2:$AO$3999,8,FALSE)</f>
        <v>81024</v>
      </c>
      <c r="E22" s="3">
        <f>VLOOKUP(Tableau1[[#This Row],[NUM DE FACTURE]],'[1]COMMERCIAL 2019 - 2021'!$D$2:$AO$3999,10,FALSE)</f>
        <v>81024</v>
      </c>
      <c r="F22" s="3" t="str">
        <f>VLOOKUP(Tableau1[[#This Row],[NUM DE FACTURE]],'[1]COMMERCIAL 2019 - 2021'!$D$2:$AO$3999,12,FALSE)</f>
        <v>Sénégal</v>
      </c>
      <c r="G22" s="4">
        <f>VLOOKUP(Tableau1[[#This Row],[NUM DE FACTURE]],'[1]COMMERCIAL 2019 - 2021'!$D$2:$AO$3999,13,FALSE)</f>
        <v>43497</v>
      </c>
      <c r="H22" s="3">
        <f>VLOOKUP(Tableau1[[#This Row],[NUM DE FACTURE]],[1]!Tableau1[[#All],[Num Piéce]:[ANNEE]],4,FALSE)</f>
        <v>2019</v>
      </c>
      <c r="I22" s="3">
        <f>MONTH(Tableau1[[#This Row],[DATE LIV]])</f>
        <v>2</v>
      </c>
    </row>
    <row r="23" spans="1:9" x14ac:dyDescent="0.35">
      <c r="A23" s="1" t="str">
        <f>'[1]COMMERCIAL 2019 - 2021'!D21</f>
        <v>FAE-19-00019</v>
      </c>
      <c r="B23" t="str">
        <f>VLOOKUP(Tableau1[[#This Row],[NUM DE FACTURE]],'[1]COMMERCIAL 2019 - 2021'!$D$2:$AO$3999,6,FALSE)</f>
        <v>ARCADIA</v>
      </c>
      <c r="C23" s="2">
        <f>VLOOKUP(Tableau1[[#This Row],[NUM DE FACTURE]],'[1]COMMERCIAL 2019 - 2021'!$D$2:$AO$3999,18,FALSE)</f>
        <v>20000</v>
      </c>
      <c r="D23" s="3">
        <f>VLOOKUP(Tableau1[[#This Row],[NUM DE FACTURE]],'[1]COMMERCIAL 2019 - 2021'!$D$2:$AO$3999,8,FALSE)</f>
        <v>27600</v>
      </c>
      <c r="E23" s="3">
        <f>VLOOKUP(Tableau1[[#This Row],[NUM DE FACTURE]],'[1]COMMERCIAL 2019 - 2021'!$D$2:$AO$3999,10,FALSE)</f>
        <v>27600</v>
      </c>
      <c r="F23" s="3" t="str">
        <f>VLOOKUP(Tableau1[[#This Row],[NUM DE FACTURE]],'[1]COMMERCIAL 2019 - 2021'!$D$2:$AO$3999,12,FALSE)</f>
        <v>Angleterre</v>
      </c>
      <c r="G23" s="4">
        <f>VLOOKUP(Tableau1[[#This Row],[NUM DE FACTURE]],'[1]COMMERCIAL 2019 - 2021'!$D$2:$AO$3999,13,FALSE)</f>
        <v>43488</v>
      </c>
      <c r="H23" s="3">
        <f>VLOOKUP(Tableau1[[#This Row],[NUM DE FACTURE]],[1]!Tableau1[[#All],[Num Piéce]:[ANNEE]],4,FALSE)</f>
        <v>2019</v>
      </c>
      <c r="I23" s="3">
        <f>MONTH(Tableau1[[#This Row],[DATE LIV]])</f>
        <v>1</v>
      </c>
    </row>
    <row r="24" spans="1:9" x14ac:dyDescent="0.35">
      <c r="A24" s="1" t="str">
        <f>'[1]COMMERCIAL 2019 - 2021'!D22</f>
        <v>FAE-19-00020</v>
      </c>
      <c r="B24" t="str">
        <f>VLOOKUP(Tableau1[[#This Row],[NUM DE FACTURE]],'[1]COMMERCIAL 2019 - 2021'!$D$2:$AO$3999,6,FALSE)</f>
        <v>ARCADIA</v>
      </c>
      <c r="C24" s="2">
        <f>VLOOKUP(Tableau1[[#This Row],[NUM DE FACTURE]],'[1]COMMERCIAL 2019 - 2021'!$D$2:$AO$3999,18,FALSE)</f>
        <v>40000</v>
      </c>
      <c r="D24" s="3">
        <f>VLOOKUP(Tableau1[[#This Row],[NUM DE FACTURE]],'[1]COMMERCIAL 2019 - 2021'!$D$2:$AO$3999,8,FALSE)</f>
        <v>55200</v>
      </c>
      <c r="E24" s="3">
        <f>VLOOKUP(Tableau1[[#This Row],[NUM DE FACTURE]],'[1]COMMERCIAL 2019 - 2021'!$D$2:$AO$3999,10,FALSE)</f>
        <v>55200</v>
      </c>
      <c r="F24" s="3" t="str">
        <f>VLOOKUP(Tableau1[[#This Row],[NUM DE FACTURE]],'[1]COMMERCIAL 2019 - 2021'!$D$2:$AO$3999,12,FALSE)</f>
        <v>Angleterre</v>
      </c>
      <c r="G24" s="4">
        <f>VLOOKUP(Tableau1[[#This Row],[NUM DE FACTURE]],'[1]COMMERCIAL 2019 - 2021'!$D$2:$AO$3999,13,FALSE)</f>
        <v>43496</v>
      </c>
      <c r="H24" s="3">
        <f>VLOOKUP(Tableau1[[#This Row],[NUM DE FACTURE]],[1]!Tableau1[[#All],[Num Piéce]:[ANNEE]],4,FALSE)</f>
        <v>2019</v>
      </c>
      <c r="I24" s="3">
        <f>MONTH(Tableau1[[#This Row],[DATE LIV]])</f>
        <v>1</v>
      </c>
    </row>
    <row r="25" spans="1:9" x14ac:dyDescent="0.35">
      <c r="A25" s="1" t="str">
        <f>'[1]COMMERCIAL 2019 - 2021'!D23</f>
        <v>FAE-19-00021</v>
      </c>
      <c r="B25" t="str">
        <f>VLOOKUP(Tableau1[[#This Row],[NUM DE FACTURE]],'[1]COMMERCIAL 2019 - 2021'!$D$2:$AO$3999,6,FALSE)</f>
        <v>ARCADIA</v>
      </c>
      <c r="C25" s="2">
        <f>VLOOKUP(Tableau1[[#This Row],[NUM DE FACTURE]],'[1]COMMERCIAL 2019 - 2021'!$D$2:$AO$3999,18,FALSE)</f>
        <v>22008</v>
      </c>
      <c r="D25" s="3">
        <f>VLOOKUP(Tableau1[[#This Row],[NUM DE FACTURE]],'[1]COMMERCIAL 2019 - 2021'!$D$2:$AO$3999,8,FALSE)</f>
        <v>31887.360000000001</v>
      </c>
      <c r="E25" s="3">
        <f>VLOOKUP(Tableau1[[#This Row],[NUM DE FACTURE]],'[1]COMMERCIAL 2019 - 2021'!$D$2:$AO$3999,10,FALSE)</f>
        <v>31887.360000000001</v>
      </c>
      <c r="F25" s="3" t="str">
        <f>VLOOKUP(Tableau1[[#This Row],[NUM DE FACTURE]],'[1]COMMERCIAL 2019 - 2021'!$D$2:$AO$3999,12,FALSE)</f>
        <v>Bahrein</v>
      </c>
      <c r="G25" s="4">
        <f>VLOOKUP(Tableau1[[#This Row],[NUM DE FACTURE]],'[1]COMMERCIAL 2019 - 2021'!$D$2:$AO$3999,13,FALSE)</f>
        <v>43497</v>
      </c>
      <c r="H25" s="3">
        <f>VLOOKUP(Tableau1[[#This Row],[NUM DE FACTURE]],[1]!Tableau1[[#All],[Num Piéce]:[ANNEE]],4,FALSE)</f>
        <v>2019</v>
      </c>
      <c r="I25" s="3">
        <f>MONTH(Tableau1[[#This Row],[DATE LIV]])</f>
        <v>2</v>
      </c>
    </row>
    <row r="26" spans="1:9" x14ac:dyDescent="0.35">
      <c r="A26" s="1" t="str">
        <f>'[1]COMMERCIAL 2019 - 2021'!D24</f>
        <v>FAE-19-00022</v>
      </c>
      <c r="B26" t="str">
        <f>VLOOKUP(Tableau1[[#This Row],[NUM DE FACTURE]],'[1]COMMERCIAL 2019 - 2021'!$D$2:$AO$3999,6,FALSE)</f>
        <v>ARCADIA</v>
      </c>
      <c r="C26" s="2">
        <f>VLOOKUP(Tableau1[[#This Row],[NUM DE FACTURE]],'[1]COMMERCIAL 2019 - 2021'!$D$2:$AO$3999,18,FALSE)</f>
        <v>11808.4</v>
      </c>
      <c r="D26" s="3">
        <f>VLOOKUP(Tableau1[[#This Row],[NUM DE FACTURE]],'[1]COMMERCIAL 2019 - 2021'!$D$2:$AO$3999,8,FALSE)</f>
        <v>18295.36</v>
      </c>
      <c r="E26" s="3">
        <f>VLOOKUP(Tableau1[[#This Row],[NUM DE FACTURE]],'[1]COMMERCIAL 2019 - 2021'!$D$2:$AO$3999,10,FALSE)</f>
        <v>18295.36</v>
      </c>
      <c r="F26" s="3" t="str">
        <f>VLOOKUP(Tableau1[[#This Row],[NUM DE FACTURE]],'[1]COMMERCIAL 2019 - 2021'!$D$2:$AO$3999,12,FALSE)</f>
        <v>Japon</v>
      </c>
      <c r="G26" s="4">
        <f>VLOOKUP(Tableau1[[#This Row],[NUM DE FACTURE]],'[1]COMMERCIAL 2019 - 2021'!$D$2:$AO$3999,13,FALSE)</f>
        <v>43501</v>
      </c>
      <c r="H26" s="3">
        <f>VLOOKUP(Tableau1[[#This Row],[NUM DE FACTURE]],[1]!Tableau1[[#All],[Num Piéce]:[ANNEE]],4,FALSE)</f>
        <v>2019</v>
      </c>
      <c r="I26" s="3">
        <f>MONTH(Tableau1[[#This Row],[DATE LIV]])</f>
        <v>2</v>
      </c>
    </row>
    <row r="27" spans="1:9" x14ac:dyDescent="0.35">
      <c r="A27" s="1" t="str">
        <f>'[1]COMMERCIAL 2019 - 2021'!D25</f>
        <v>FAE-19-00023</v>
      </c>
      <c r="B27" t="str">
        <f>VLOOKUP(Tableau1[[#This Row],[NUM DE FACTURE]],'[1]COMMERCIAL 2019 - 2021'!$D$2:$AO$3999,6,FALSE)</f>
        <v>TUNISIAN AFRICAN BUSINESS</v>
      </c>
      <c r="C27" s="2">
        <f>VLOOKUP(Tableau1[[#This Row],[NUM DE FACTURE]],'[1]COMMERCIAL 2019 - 2021'!$D$2:$AO$3999,18,FALSE)</f>
        <v>22840</v>
      </c>
      <c r="D27" s="3">
        <f>VLOOKUP(Tableau1[[#This Row],[NUM DE FACTURE]],'[1]COMMERCIAL 2019 - 2021'!$D$2:$AO$3999,8,FALSE)</f>
        <v>34348.5</v>
      </c>
      <c r="E27" s="3">
        <f>VLOOKUP(Tableau1[[#This Row],[NUM DE FACTURE]],'[1]COMMERCIAL 2019 - 2021'!$D$2:$AO$3999,10,FALSE)</f>
        <v>34348.5</v>
      </c>
      <c r="F27" s="3" t="str">
        <f>VLOOKUP(Tableau1[[#This Row],[NUM DE FACTURE]],'[1]COMMERCIAL 2019 - 2021'!$D$2:$AO$3999,12,FALSE)</f>
        <v>Gabon</v>
      </c>
      <c r="G27" s="4">
        <f>VLOOKUP(Tableau1[[#This Row],[NUM DE FACTURE]],'[1]COMMERCIAL 2019 - 2021'!$D$2:$AO$3999,13,FALSE)</f>
        <v>43489</v>
      </c>
      <c r="H27" s="3">
        <f>VLOOKUP(Tableau1[[#This Row],[NUM DE FACTURE]],[1]!Tableau1[[#All],[Num Piéce]:[ANNEE]],4,FALSE)</f>
        <v>2019</v>
      </c>
      <c r="I27" s="3">
        <f>MONTH(Tableau1[[#This Row],[DATE LIV]])</f>
        <v>1</v>
      </c>
    </row>
    <row r="28" spans="1:9" x14ac:dyDescent="0.35">
      <c r="A28" s="1" t="str">
        <f>'[1]COMMERCIAL 2019 - 2021'!D26</f>
        <v>FAE-19-00024</v>
      </c>
      <c r="B28" t="str">
        <f>VLOOKUP(Tableau1[[#This Row],[NUM DE FACTURE]],'[1]COMMERCIAL 2019 - 2021'!$D$2:$AO$3999,6,FALSE)</f>
        <v>SAHEL INTERNATIONAL TRADE</v>
      </c>
      <c r="C28" s="2">
        <f>VLOOKUP(Tableau1[[#This Row],[NUM DE FACTURE]],'[1]COMMERCIAL 2019 - 2021'!$D$2:$AO$3999,18,FALSE)</f>
        <v>0</v>
      </c>
      <c r="D28" s="3">
        <f>VLOOKUP(Tableau1[[#This Row],[NUM DE FACTURE]],'[1]COMMERCIAL 2019 - 2021'!$D$2:$AO$3999,8,FALSE)</f>
        <v>0</v>
      </c>
      <c r="E28" s="3">
        <f>VLOOKUP(Tableau1[[#This Row],[NUM DE FACTURE]],'[1]COMMERCIAL 2019 - 2021'!$D$2:$AO$3999,10,FALSE)</f>
        <v>0</v>
      </c>
      <c r="F28" s="3" t="str">
        <f>VLOOKUP(Tableau1[[#This Row],[NUM DE FACTURE]],'[1]COMMERCIAL 2019 - 2021'!$D$2:$AO$3999,12,FALSE)</f>
        <v>ANNULEE</v>
      </c>
      <c r="G28" s="4" t="str">
        <f>VLOOKUP(Tableau1[[#This Row],[NUM DE FACTURE]],'[1]COMMERCIAL 2019 - 2021'!$D$2:$AO$3999,13,FALSE)</f>
        <v>ANNULEE</v>
      </c>
      <c r="H28" s="3">
        <f>VLOOKUP(Tableau1[[#This Row],[NUM DE FACTURE]],[1]!Tableau1[[#All],[Num Piéce]:[ANNEE]],4,FALSE)</f>
        <v>2019</v>
      </c>
      <c r="I28" s="3" t="e">
        <f>MONTH(Tableau1[[#This Row],[DATE LIV]])</f>
        <v>#VALUE!</v>
      </c>
    </row>
    <row r="29" spans="1:9" x14ac:dyDescent="0.35">
      <c r="A29" s="1" t="str">
        <f>'[1]COMMERCIAL 2019 - 2021'!D27</f>
        <v>FAE-19-00025</v>
      </c>
      <c r="B29" t="str">
        <f>VLOOKUP(Tableau1[[#This Row],[NUM DE FACTURE]],'[1]COMMERCIAL 2019 - 2021'!$D$2:$AO$3999,6,FALSE)</f>
        <v>TIMBI MADINA</v>
      </c>
      <c r="C29" s="2">
        <f>VLOOKUP(Tableau1[[#This Row],[NUM DE FACTURE]],'[1]COMMERCIAL 2019 - 2021'!$D$2:$AO$3999,18,FALSE)</f>
        <v>26000</v>
      </c>
      <c r="D29" s="3">
        <f>VLOOKUP(Tableau1[[#This Row],[NUM DE FACTURE]],'[1]COMMERCIAL 2019 - 2021'!$D$2:$AO$3999,8,FALSE)</f>
        <v>43667.192000000003</v>
      </c>
      <c r="E29" s="3">
        <f>VLOOKUP(Tableau1[[#This Row],[NUM DE FACTURE]],'[1]COMMERCIAL 2019 - 2021'!$D$2:$AO$3999,10,FALSE)</f>
        <v>12635.000072336918</v>
      </c>
      <c r="F29" s="3" t="str">
        <f>VLOOKUP(Tableau1[[#This Row],[NUM DE FACTURE]],'[1]COMMERCIAL 2019 - 2021'!$D$2:$AO$3999,12,FALSE)</f>
        <v>Gabon</v>
      </c>
      <c r="G29" s="4">
        <f>VLOOKUP(Tableau1[[#This Row],[NUM DE FACTURE]],'[1]COMMERCIAL 2019 - 2021'!$D$2:$AO$3999,13,FALSE)</f>
        <v>43495</v>
      </c>
      <c r="H29" s="3">
        <f>VLOOKUP(Tableau1[[#This Row],[NUM DE FACTURE]],[1]!Tableau1[[#All],[Num Piéce]:[ANNEE]],4,FALSE)</f>
        <v>2019</v>
      </c>
      <c r="I29" s="3">
        <f>MONTH(Tableau1[[#This Row],[DATE LIV]])</f>
        <v>1</v>
      </c>
    </row>
    <row r="30" spans="1:9" x14ac:dyDescent="0.35">
      <c r="A30" s="1" t="str">
        <f>'[1]COMMERCIAL 2019 - 2021'!D28</f>
        <v>FAE-19-00026</v>
      </c>
      <c r="B30" t="str">
        <f>VLOOKUP(Tableau1[[#This Row],[NUM DE FACTURE]],'[1]COMMERCIAL 2019 - 2021'!$D$2:$AO$3999,6,FALSE)</f>
        <v>TIMBI MADINA</v>
      </c>
      <c r="C30" s="2">
        <f>VLOOKUP(Tableau1[[#This Row],[NUM DE FACTURE]],'[1]COMMERCIAL 2019 - 2021'!$D$2:$AO$3999,18,FALSE)</f>
        <v>26000</v>
      </c>
      <c r="D30" s="3">
        <f>VLOOKUP(Tableau1[[#This Row],[NUM DE FACTURE]],'[1]COMMERCIAL 2019 - 2021'!$D$2:$AO$3999,8,FALSE)</f>
        <v>42850.387999999999</v>
      </c>
      <c r="E30" s="3">
        <f>VLOOKUP(Tableau1[[#This Row],[NUM DE FACTURE]],'[1]COMMERCIAL 2019 - 2021'!$D$2:$AO$3999,10,FALSE)</f>
        <v>12434.999927451066</v>
      </c>
      <c r="F30" s="3" t="str">
        <f>VLOOKUP(Tableau1[[#This Row],[NUM DE FACTURE]],'[1]COMMERCIAL 2019 - 2021'!$D$2:$AO$3999,12,FALSE)</f>
        <v>Gabon</v>
      </c>
      <c r="G30" s="4">
        <f>VLOOKUP(Tableau1[[#This Row],[NUM DE FACTURE]],'[1]COMMERCIAL 2019 - 2021'!$D$2:$AO$3999,13,FALSE)</f>
        <v>43491</v>
      </c>
      <c r="H30" s="3">
        <f>VLOOKUP(Tableau1[[#This Row],[NUM DE FACTURE]],[1]!Tableau1[[#All],[Num Piéce]:[ANNEE]],4,FALSE)</f>
        <v>2019</v>
      </c>
      <c r="I30" s="3">
        <f>MONTH(Tableau1[[#This Row],[DATE LIV]])</f>
        <v>1</v>
      </c>
    </row>
    <row r="31" spans="1:9" x14ac:dyDescent="0.35">
      <c r="A31" s="1" t="str">
        <f>'[1]COMMERCIAL 2019 - 2021'!D29</f>
        <v>FAE-19-00027</v>
      </c>
      <c r="B31" t="str">
        <f>VLOOKUP(Tableau1[[#This Row],[NUM DE FACTURE]],'[1]COMMERCIAL 2019 - 2021'!$D$2:$AO$3999,6,FALSE)</f>
        <v>SAWABA - GUINEE</v>
      </c>
      <c r="C31" s="2">
        <f>VLOOKUP(Tableau1[[#This Row],[NUM DE FACTURE]],'[1]COMMERCIAL 2019 - 2021'!$D$2:$AO$3999,18,FALSE)</f>
        <v>111420</v>
      </c>
      <c r="D31" s="3">
        <f>VLOOKUP(Tableau1[[#This Row],[NUM DE FACTURE]],'[1]COMMERCIAL 2019 - 2021'!$D$2:$AO$3999,8,FALSE)</f>
        <v>184116.53100000002</v>
      </c>
      <c r="E31" s="3">
        <f>VLOOKUP(Tableau1[[#This Row],[NUM DE FACTURE]],'[1]COMMERCIAL 2019 - 2021'!$D$2:$AO$3999,10,FALSE)</f>
        <v>60595.544109661183</v>
      </c>
      <c r="F31" s="3" t="str">
        <f>VLOOKUP(Tableau1[[#This Row],[NUM DE FACTURE]],'[1]COMMERCIAL 2019 - 2021'!$D$2:$AO$3999,12,FALSE)</f>
        <v>Guinée</v>
      </c>
      <c r="G31" s="4">
        <f>VLOOKUP(Tableau1[[#This Row],[NUM DE FACTURE]],'[1]COMMERCIAL 2019 - 2021'!$D$2:$AO$3999,13,FALSE)</f>
        <v>43493</v>
      </c>
      <c r="H31" s="3">
        <f>VLOOKUP(Tableau1[[#This Row],[NUM DE FACTURE]],[1]!Tableau1[[#All],[Num Piéce]:[ANNEE]],4,FALSE)</f>
        <v>2019</v>
      </c>
      <c r="I31" s="3">
        <f>MONTH(Tableau1[[#This Row],[DATE LIV]])</f>
        <v>1</v>
      </c>
    </row>
    <row r="32" spans="1:9" x14ac:dyDescent="0.35">
      <c r="A32" s="1" t="str">
        <f>'[1]COMMERCIAL 2019 - 2021'!D30</f>
        <v>FAE-19-00028</v>
      </c>
      <c r="B32" t="str">
        <f>VLOOKUP(Tableau1[[#This Row],[NUM DE FACTURE]],'[1]COMMERCIAL 2019 - 2021'!$D$2:$AO$3999,6,FALSE)</f>
        <v>DAVIS TRADING CO LTD</v>
      </c>
      <c r="C32" s="2">
        <f>VLOOKUP(Tableau1[[#This Row],[NUM DE FACTURE]],'[1]COMMERCIAL 2019 - 2021'!$D$2:$AO$3999,18,FALSE)</f>
        <v>18480</v>
      </c>
      <c r="D32" s="3">
        <f>VLOOKUP(Tableau1[[#This Row],[NUM DE FACTURE]],'[1]COMMERCIAL 2019 - 2021'!$D$2:$AO$3999,8,FALSE)</f>
        <v>62126.267999999996</v>
      </c>
      <c r="E32" s="3">
        <f>VLOOKUP(Tableau1[[#This Row],[NUM DE FACTURE]],'[1]COMMERCIAL 2019 - 2021'!$D$2:$AO$3999,10,FALSE)</f>
        <v>20435.600144732081</v>
      </c>
      <c r="F32" s="3" t="str">
        <f>VLOOKUP(Tableau1[[#This Row],[NUM DE FACTURE]],'[1]COMMERCIAL 2019 - 2021'!$D$2:$AO$3999,12,FALSE)</f>
        <v>New Zealand</v>
      </c>
      <c r="G32" s="4">
        <f>VLOOKUP(Tableau1[[#This Row],[NUM DE FACTURE]],'[1]COMMERCIAL 2019 - 2021'!$D$2:$AO$3999,13,FALSE)</f>
        <v>43503</v>
      </c>
      <c r="H32" s="3">
        <f>VLOOKUP(Tableau1[[#This Row],[NUM DE FACTURE]],[1]!Tableau1[[#All],[Num Piéce]:[ANNEE]],4,FALSE)</f>
        <v>2019</v>
      </c>
      <c r="I32" s="3">
        <f>MONTH(Tableau1[[#This Row],[DATE LIV]])</f>
        <v>2</v>
      </c>
    </row>
    <row r="33" spans="1:9" x14ac:dyDescent="0.35">
      <c r="A33" s="1" t="str">
        <f>'[1]COMMERCIAL 2019 - 2021'!D31</f>
        <v>FAE-19-00029</v>
      </c>
      <c r="B33" t="str">
        <f>VLOOKUP(Tableau1[[#This Row],[NUM DE FACTURE]],'[1]COMMERCIAL 2019 - 2021'!$D$2:$AO$3999,6,FALSE)</f>
        <v>ETS KASSO IMPORT EXPORT</v>
      </c>
      <c r="C33" s="2">
        <f>VLOOKUP(Tableau1[[#This Row],[NUM DE FACTURE]],'[1]COMMERCIAL 2019 - 2021'!$D$2:$AO$3999,18,FALSE)</f>
        <v>108000</v>
      </c>
      <c r="D33" s="3">
        <f>VLOOKUP(Tableau1[[#This Row],[NUM DE FACTURE]],'[1]COMMERCIAL 2019 - 2021'!$D$2:$AO$3999,8,FALSE)</f>
        <v>153213.228</v>
      </c>
      <c r="E33" s="3">
        <f>VLOOKUP(Tableau1[[#This Row],[NUM DE FACTURE]],'[1]COMMERCIAL 2019 - 2021'!$D$2:$AO$3999,10,FALSE)</f>
        <v>44280</v>
      </c>
      <c r="F33" s="3" t="str">
        <f>VLOOKUP(Tableau1[[#This Row],[NUM DE FACTURE]],'[1]COMMERCIAL 2019 - 2021'!$D$2:$AO$3999,12,FALSE)</f>
        <v>Niger</v>
      </c>
      <c r="G33" s="4">
        <f>VLOOKUP(Tableau1[[#This Row],[NUM DE FACTURE]],'[1]COMMERCIAL 2019 - 2021'!$D$2:$AO$3999,13,FALSE)</f>
        <v>43502</v>
      </c>
      <c r="H33" s="3">
        <f>VLOOKUP(Tableau1[[#This Row],[NUM DE FACTURE]],[1]!Tableau1[[#All],[Num Piéce]:[ANNEE]],4,FALSE)</f>
        <v>2019</v>
      </c>
      <c r="I33" s="3">
        <f>MONTH(Tableau1[[#This Row],[DATE LIV]])</f>
        <v>2</v>
      </c>
    </row>
    <row r="34" spans="1:9" x14ac:dyDescent="0.35">
      <c r="A34" s="1" t="str">
        <f>'[1]COMMERCIAL 2019 - 2021'!D32</f>
        <v>FAE-19-00030</v>
      </c>
      <c r="B34" t="str">
        <f>VLOOKUP(Tableau1[[#This Row],[NUM DE FACTURE]],'[1]COMMERCIAL 2019 - 2021'!$D$2:$AO$3999,6,FALSE)</f>
        <v>ETS KASSO IMPORT EXPORT</v>
      </c>
      <c r="C34" s="2">
        <f>VLOOKUP(Tableau1[[#This Row],[NUM DE FACTURE]],'[1]COMMERCIAL 2019 - 2021'!$D$2:$AO$3999,18,FALSE)</f>
        <v>108000</v>
      </c>
      <c r="D34" s="3">
        <f>VLOOKUP(Tableau1[[#This Row],[NUM DE FACTURE]],'[1]COMMERCIAL 2019 - 2021'!$D$2:$AO$3999,8,FALSE)</f>
        <v>153213.228</v>
      </c>
      <c r="E34" s="3">
        <f>VLOOKUP(Tableau1[[#This Row],[NUM DE FACTURE]],'[1]COMMERCIAL 2019 - 2021'!$D$2:$AO$3999,10,FALSE)</f>
        <v>44280</v>
      </c>
      <c r="F34" s="3" t="str">
        <f>VLOOKUP(Tableau1[[#This Row],[NUM DE FACTURE]],'[1]COMMERCIAL 2019 - 2021'!$D$2:$AO$3999,12,FALSE)</f>
        <v>Niger</v>
      </c>
      <c r="G34" s="4">
        <f>VLOOKUP(Tableau1[[#This Row],[NUM DE FACTURE]],'[1]COMMERCIAL 2019 - 2021'!$D$2:$AO$3999,13,FALSE)</f>
        <v>43503</v>
      </c>
      <c r="H34" s="3">
        <f>VLOOKUP(Tableau1[[#This Row],[NUM DE FACTURE]],[1]!Tableau1[[#All],[Num Piéce]:[ANNEE]],4,FALSE)</f>
        <v>2019</v>
      </c>
      <c r="I34" s="3">
        <f>MONTH(Tableau1[[#This Row],[DATE LIV]])</f>
        <v>2</v>
      </c>
    </row>
    <row r="35" spans="1:9" x14ac:dyDescent="0.35">
      <c r="A35" s="1" t="str">
        <f>'[1]COMMERCIAL 2019 - 2021'!D33</f>
        <v>FAE-19-00031</v>
      </c>
      <c r="B35" t="str">
        <f>VLOOKUP(Tableau1[[#This Row],[NUM DE FACTURE]],'[1]COMMERCIAL 2019 - 2021'!$D$2:$AO$3999,6,FALSE)</f>
        <v>ETS KASSO IMPORT EXPORT</v>
      </c>
      <c r="C35" s="2">
        <f>VLOOKUP(Tableau1[[#This Row],[NUM DE FACTURE]],'[1]COMMERCIAL 2019 - 2021'!$D$2:$AO$3999,18,FALSE)</f>
        <v>108000</v>
      </c>
      <c r="D35" s="3">
        <f>VLOOKUP(Tableau1[[#This Row],[NUM DE FACTURE]],'[1]COMMERCIAL 2019 - 2021'!$D$2:$AO$3999,8,FALSE)</f>
        <v>153213.228</v>
      </c>
      <c r="E35" s="3">
        <f>VLOOKUP(Tableau1[[#This Row],[NUM DE FACTURE]],'[1]COMMERCIAL 2019 - 2021'!$D$2:$AO$3999,10,FALSE)</f>
        <v>44280</v>
      </c>
      <c r="F35" s="3" t="str">
        <f>VLOOKUP(Tableau1[[#This Row],[NUM DE FACTURE]],'[1]COMMERCIAL 2019 - 2021'!$D$2:$AO$3999,12,FALSE)</f>
        <v>Niger</v>
      </c>
      <c r="G35" s="4">
        <f>VLOOKUP(Tableau1[[#This Row],[NUM DE FACTURE]],'[1]COMMERCIAL 2019 - 2021'!$D$2:$AO$3999,13,FALSE)</f>
        <v>43504</v>
      </c>
      <c r="H35" s="3">
        <f>VLOOKUP(Tableau1[[#This Row],[NUM DE FACTURE]],[1]!Tableau1[[#All],[Num Piéce]:[ANNEE]],4,FALSE)</f>
        <v>2019</v>
      </c>
      <c r="I35" s="3">
        <f>MONTH(Tableau1[[#This Row],[DATE LIV]])</f>
        <v>2</v>
      </c>
    </row>
    <row r="36" spans="1:9" x14ac:dyDescent="0.35">
      <c r="A36" s="1" t="str">
        <f>'[1]COMMERCIAL 2019 - 2021'!D34</f>
        <v>FAE-19-00032</v>
      </c>
      <c r="B36" t="str">
        <f>VLOOKUP(Tableau1[[#This Row],[NUM DE FACTURE]],'[1]COMMERCIAL 2019 - 2021'!$D$2:$AO$3999,6,FALSE)</f>
        <v>ETS KASSO IMPORT EXPORT</v>
      </c>
      <c r="C36" s="2">
        <f>VLOOKUP(Tableau1[[#This Row],[NUM DE FACTURE]],'[1]COMMERCIAL 2019 - 2021'!$D$2:$AO$3999,18,FALSE)</f>
        <v>108000</v>
      </c>
      <c r="D36" s="3">
        <f>VLOOKUP(Tableau1[[#This Row],[NUM DE FACTURE]],'[1]COMMERCIAL 2019 - 2021'!$D$2:$AO$3999,8,FALSE)</f>
        <v>153213.228</v>
      </c>
      <c r="E36" s="3">
        <f>VLOOKUP(Tableau1[[#This Row],[NUM DE FACTURE]],'[1]COMMERCIAL 2019 - 2021'!$D$2:$AO$3999,10,FALSE)</f>
        <v>44280</v>
      </c>
      <c r="F36" s="3" t="str">
        <f>VLOOKUP(Tableau1[[#This Row],[NUM DE FACTURE]],'[1]COMMERCIAL 2019 - 2021'!$D$2:$AO$3999,12,FALSE)</f>
        <v>Niger</v>
      </c>
      <c r="G36" s="4">
        <f>VLOOKUP(Tableau1[[#This Row],[NUM DE FACTURE]],'[1]COMMERCIAL 2019 - 2021'!$D$2:$AO$3999,13,FALSE)</f>
        <v>43505</v>
      </c>
      <c r="H36" s="3">
        <f>VLOOKUP(Tableau1[[#This Row],[NUM DE FACTURE]],[1]!Tableau1[[#All],[Num Piéce]:[ANNEE]],4,FALSE)</f>
        <v>2019</v>
      </c>
      <c r="I36" s="3">
        <f>MONTH(Tableau1[[#This Row],[DATE LIV]])</f>
        <v>2</v>
      </c>
    </row>
    <row r="37" spans="1:9" x14ac:dyDescent="0.35">
      <c r="A37" s="1" t="str">
        <f>'[1]COMMERCIAL 2019 - 2021'!D35</f>
        <v>FAE-19-00033</v>
      </c>
      <c r="B37" t="str">
        <f>VLOOKUP(Tableau1[[#This Row],[NUM DE FACTURE]],'[1]COMMERCIAL 2019 - 2021'!$D$2:$AO$3999,6,FALSE)</f>
        <v>SAWABA - GUINEE</v>
      </c>
      <c r="C37" s="2">
        <f>VLOOKUP(Tableau1[[#This Row],[NUM DE FACTURE]],'[1]COMMERCIAL 2019 - 2021'!$D$2:$AO$3999,18,FALSE)</f>
        <v>111420</v>
      </c>
      <c r="D37" s="3">
        <f>VLOOKUP(Tableau1[[#This Row],[NUM DE FACTURE]],'[1]COMMERCIAL 2019 - 2021'!$D$2:$AO$3999,8,FALSE)</f>
        <v>185449.633</v>
      </c>
      <c r="E37" s="3">
        <f>VLOOKUP(Tableau1[[#This Row],[NUM DE FACTURE]],'[1]COMMERCIAL 2019 - 2021'!$D$2:$AO$3999,10,FALSE)</f>
        <v>60595.544119328857</v>
      </c>
      <c r="F37" s="3" t="str">
        <f>VLOOKUP(Tableau1[[#This Row],[NUM DE FACTURE]],'[1]COMMERCIAL 2019 - 2021'!$D$2:$AO$3999,12,FALSE)</f>
        <v>Guinée</v>
      </c>
      <c r="G37" s="4">
        <f>VLOOKUP(Tableau1[[#This Row],[NUM DE FACTURE]],'[1]COMMERCIAL 2019 - 2021'!$D$2:$AO$3999,13,FALSE)</f>
        <v>43517</v>
      </c>
      <c r="H37" s="3">
        <f>VLOOKUP(Tableau1[[#This Row],[NUM DE FACTURE]],[1]!Tableau1[[#All],[Num Piéce]:[ANNEE]],4,FALSE)</f>
        <v>2019</v>
      </c>
      <c r="I37" s="3">
        <f>MONTH(Tableau1[[#This Row],[DATE LIV]])</f>
        <v>2</v>
      </c>
    </row>
    <row r="38" spans="1:9" x14ac:dyDescent="0.35">
      <c r="A38" s="1" t="str">
        <f>'[1]COMMERCIAL 2019 - 2021'!D36</f>
        <v>FAE-19-00034</v>
      </c>
      <c r="B38" t="str">
        <f>VLOOKUP(Tableau1[[#This Row],[NUM DE FACTURE]],'[1]COMMERCIAL 2019 - 2021'!$D$2:$AO$3999,6,FALSE)</f>
        <v>MAMUDOU BAH T/A TEDOUGNAL FARM</v>
      </c>
      <c r="C38" s="2">
        <f>VLOOKUP(Tableau1[[#This Row],[NUM DE FACTURE]],'[1]COMMERCIAL 2019 - 2021'!$D$2:$AO$3999,18,FALSE)</f>
        <v>24600</v>
      </c>
      <c r="D38" s="3">
        <f>VLOOKUP(Tableau1[[#This Row],[NUM DE FACTURE]],'[1]COMMERCIAL 2019 - 2021'!$D$2:$AO$3999,8,FALSE)</f>
        <v>44057.129000000008</v>
      </c>
      <c r="E38" s="3">
        <f>VLOOKUP(Tableau1[[#This Row],[NUM DE FACTURE]],'[1]COMMERCIAL 2019 - 2021'!$D$2:$AO$3999,10,FALSE)</f>
        <v>14491.999934212694</v>
      </c>
      <c r="F38" s="3" t="str">
        <f>VLOOKUP(Tableau1[[#This Row],[NUM DE FACTURE]],'[1]COMMERCIAL 2019 - 2021'!$D$2:$AO$3999,12,FALSE)</f>
        <v>Gambie</v>
      </c>
      <c r="G38" s="4">
        <f>VLOOKUP(Tableau1[[#This Row],[NUM DE FACTURE]],'[1]COMMERCIAL 2019 - 2021'!$D$2:$AO$3999,13,FALSE)</f>
        <v>43503</v>
      </c>
      <c r="H38" s="3">
        <f>VLOOKUP(Tableau1[[#This Row],[NUM DE FACTURE]],[1]!Tableau1[[#All],[Num Piéce]:[ANNEE]],4,FALSE)</f>
        <v>2019</v>
      </c>
      <c r="I38" s="3">
        <f>MONTH(Tableau1[[#This Row],[DATE LIV]])</f>
        <v>2</v>
      </c>
    </row>
    <row r="39" spans="1:9" x14ac:dyDescent="0.35">
      <c r="A39" s="1" t="str">
        <f>'[1]COMMERCIAL 2019 - 2021'!D37</f>
        <v>FAE-19-00035</v>
      </c>
      <c r="B39" t="str">
        <f>VLOOKUP(Tableau1[[#This Row],[NUM DE FACTURE]],'[1]COMMERCIAL 2019 - 2021'!$D$2:$AO$3999,6,FALSE)</f>
        <v>ARCADIA</v>
      </c>
      <c r="C39" s="2">
        <f>VLOOKUP(Tableau1[[#This Row],[NUM DE FACTURE]],'[1]COMMERCIAL 2019 - 2021'!$D$2:$AO$3999,18,FALSE)</f>
        <v>8552</v>
      </c>
      <c r="D39" s="3">
        <f>VLOOKUP(Tableau1[[#This Row],[NUM DE FACTURE]],'[1]COMMERCIAL 2019 - 2021'!$D$2:$AO$3999,8,FALSE)</f>
        <v>14419.4</v>
      </c>
      <c r="E39" s="3">
        <f>VLOOKUP(Tableau1[[#This Row],[NUM DE FACTURE]],'[1]COMMERCIAL 2019 - 2021'!$D$2:$AO$3999,10,FALSE)</f>
        <v>14419.4</v>
      </c>
      <c r="F39" s="3" t="str">
        <f>VLOOKUP(Tableau1[[#This Row],[NUM DE FACTURE]],'[1]COMMERCIAL 2019 - 2021'!$D$2:$AO$3999,12,FALSE)</f>
        <v>Marseille</v>
      </c>
      <c r="G39" s="4">
        <f>VLOOKUP(Tableau1[[#This Row],[NUM DE FACTURE]],'[1]COMMERCIAL 2019 - 2021'!$D$2:$AO$3999,13,FALSE)</f>
        <v>43501</v>
      </c>
      <c r="H39" s="3">
        <f>VLOOKUP(Tableau1[[#This Row],[NUM DE FACTURE]],[1]!Tableau1[[#All],[Num Piéce]:[ANNEE]],4,FALSE)</f>
        <v>2019</v>
      </c>
      <c r="I39" s="3">
        <f>MONTH(Tableau1[[#This Row],[DATE LIV]])</f>
        <v>2</v>
      </c>
    </row>
    <row r="40" spans="1:9" x14ac:dyDescent="0.35">
      <c r="A40" s="1" t="str">
        <f>'[1]COMMERCIAL 2019 - 2021'!D38</f>
        <v>FAE-19-00036</v>
      </c>
      <c r="B40" t="str">
        <f>VLOOKUP(Tableau1[[#This Row],[NUM DE FACTURE]],'[1]COMMERCIAL 2019 - 2021'!$D$2:$AO$3999,6,FALSE)</f>
        <v>M &amp; P CORPORATION</v>
      </c>
      <c r="C40" s="2">
        <f>VLOOKUP(Tableau1[[#This Row],[NUM DE FACTURE]],'[1]COMMERCIAL 2019 - 2021'!$D$2:$AO$3999,18,FALSE)</f>
        <v>4680</v>
      </c>
      <c r="D40" s="3">
        <f>VLOOKUP(Tableau1[[#This Row],[NUM DE FACTURE]],'[1]COMMERCIAL 2019 - 2021'!$D$2:$AO$3999,8,FALSE)</f>
        <v>9157.3230000000003</v>
      </c>
      <c r="E40" s="3">
        <f>VLOOKUP(Tableau1[[#This Row],[NUM DE FACTURE]],'[1]COMMERCIAL 2019 - 2021'!$D$2:$AO$3999,10,FALSE)</f>
        <v>3036.6000696367287</v>
      </c>
      <c r="F40" s="3" t="str">
        <f>VLOOKUP(Tableau1[[#This Row],[NUM DE FACTURE]],'[1]COMMERCIAL 2019 - 2021'!$D$2:$AO$3999,12,FALSE)</f>
        <v>Japon</v>
      </c>
      <c r="G40" s="4">
        <f>VLOOKUP(Tableau1[[#This Row],[NUM DE FACTURE]],'[1]COMMERCIAL 2019 - 2021'!$D$2:$AO$3999,13,FALSE)</f>
        <v>43536</v>
      </c>
      <c r="H40" s="3">
        <f>VLOOKUP(Tableau1[[#This Row],[NUM DE FACTURE]],[1]!Tableau1[[#All],[Num Piéce]:[ANNEE]],4,FALSE)</f>
        <v>2019</v>
      </c>
      <c r="I40" s="3">
        <f>MONTH(Tableau1[[#This Row],[DATE LIV]])</f>
        <v>3</v>
      </c>
    </row>
    <row r="41" spans="1:9" x14ac:dyDescent="0.35">
      <c r="A41" s="1" t="str">
        <f>'[1]COMMERCIAL 2019 - 2021'!D39</f>
        <v>FAE-19-00037</v>
      </c>
      <c r="B41" t="str">
        <f>VLOOKUP(Tableau1[[#This Row],[NUM DE FACTURE]],'[1]COMMERCIAL 2019 - 2021'!$D$2:$AO$3999,6,FALSE)</f>
        <v>TUNISIAN AFRICAN BUSINESS</v>
      </c>
      <c r="C41" s="2">
        <f>VLOOKUP(Tableau1[[#This Row],[NUM DE FACTURE]],'[1]COMMERCIAL 2019 - 2021'!$D$2:$AO$3999,18,FALSE)</f>
        <v>176064</v>
      </c>
      <c r="D41" s="3">
        <f>VLOOKUP(Tableau1[[#This Row],[NUM DE FACTURE]],'[1]COMMERCIAL 2019 - 2021'!$D$2:$AO$3999,8,FALSE)</f>
        <v>230643.84</v>
      </c>
      <c r="E41" s="3">
        <f>VLOOKUP(Tableau1[[#This Row],[NUM DE FACTURE]],'[1]COMMERCIAL 2019 - 2021'!$D$2:$AO$3999,10,FALSE)</f>
        <v>230643.84</v>
      </c>
      <c r="F41" s="3" t="str">
        <f>VLOOKUP(Tableau1[[#This Row],[NUM DE FACTURE]],'[1]COMMERCIAL 2019 - 2021'!$D$2:$AO$3999,12,FALSE)</f>
        <v>Sénégal</v>
      </c>
      <c r="G41" s="4">
        <f>VLOOKUP(Tableau1[[#This Row],[NUM DE FACTURE]],'[1]COMMERCIAL 2019 - 2021'!$D$2:$AO$3999,13,FALSE)</f>
        <v>43504</v>
      </c>
      <c r="H41" s="3">
        <f>VLOOKUP(Tableau1[[#This Row],[NUM DE FACTURE]],[1]!Tableau1[[#All],[Num Piéce]:[ANNEE]],4,FALSE)</f>
        <v>2019</v>
      </c>
      <c r="I41" s="3">
        <f>MONTH(Tableau1[[#This Row],[DATE LIV]])</f>
        <v>2</v>
      </c>
    </row>
    <row r="42" spans="1:9" x14ac:dyDescent="0.35">
      <c r="A42" s="1" t="str">
        <f>'[1]COMMERCIAL 2019 - 2021'!D40</f>
        <v>FAE-19-00038</v>
      </c>
      <c r="B42" t="str">
        <f>VLOOKUP(Tableau1[[#This Row],[NUM DE FACTURE]],'[1]COMMERCIAL 2019 - 2021'!$D$2:$AO$3999,6,FALSE)</f>
        <v>SAHEL INTERNATIONAL TRADE</v>
      </c>
      <c r="C42" s="2">
        <f>VLOOKUP(Tableau1[[#This Row],[NUM DE FACTURE]],'[1]COMMERCIAL 2019 - 2021'!$D$2:$AO$3999,18,FALSE)</f>
        <v>22008</v>
      </c>
      <c r="D42" s="3">
        <f>VLOOKUP(Tableau1[[#This Row],[NUM DE FACTURE]],'[1]COMMERCIAL 2019 - 2021'!$D$2:$AO$3999,8,FALSE)</f>
        <v>31251.360000000001</v>
      </c>
      <c r="E42" s="3">
        <f>VLOOKUP(Tableau1[[#This Row],[NUM DE FACTURE]],'[1]COMMERCIAL 2019 - 2021'!$D$2:$AO$3999,10,FALSE)</f>
        <v>31251.360000000001</v>
      </c>
      <c r="F42" s="3" t="str">
        <f>VLOOKUP(Tableau1[[#This Row],[NUM DE FACTURE]],'[1]COMMERCIAL 2019 - 2021'!$D$2:$AO$3999,12,FALSE)</f>
        <v>Burkina Faso</v>
      </c>
      <c r="G42" s="4">
        <f>VLOOKUP(Tableau1[[#This Row],[NUM DE FACTURE]],'[1]COMMERCIAL 2019 - 2021'!$D$2:$AO$3999,13,FALSE)</f>
        <v>43509</v>
      </c>
      <c r="H42" s="3">
        <f>VLOOKUP(Tableau1[[#This Row],[NUM DE FACTURE]],[1]!Tableau1[[#All],[Num Piéce]:[ANNEE]],4,FALSE)</f>
        <v>2019</v>
      </c>
      <c r="I42" s="3">
        <f>MONTH(Tableau1[[#This Row],[DATE LIV]])</f>
        <v>2</v>
      </c>
    </row>
    <row r="43" spans="1:9" x14ac:dyDescent="0.35">
      <c r="A43" s="1" t="str">
        <f>'[1]COMMERCIAL 2019 - 2021'!D41</f>
        <v>FAE-19-00039</v>
      </c>
      <c r="B43" t="str">
        <f>VLOOKUP(Tableau1[[#This Row],[NUM DE FACTURE]],'[1]COMMERCIAL 2019 - 2021'!$D$2:$AO$3999,6,FALSE)</f>
        <v>SODIFRAM SAS</v>
      </c>
      <c r="C43" s="2">
        <f>VLOOKUP(Tableau1[[#This Row],[NUM DE FACTURE]],'[1]COMMERCIAL 2019 - 2021'!$D$2:$AO$3999,18,FALSE)</f>
        <v>24826</v>
      </c>
      <c r="D43" s="3">
        <f>VLOOKUP(Tableau1[[#This Row],[NUM DE FACTURE]],'[1]COMMERCIAL 2019 - 2021'!$D$2:$AO$3999,8,FALSE)</f>
        <v>51287.750999999997</v>
      </c>
      <c r="E43" s="3">
        <f>VLOOKUP(Tableau1[[#This Row],[NUM DE FACTURE]],'[1]COMMERCIAL 2019 - 2021'!$D$2:$AO$3999,10,FALSE)</f>
        <v>15041.940081826579</v>
      </c>
      <c r="F43" s="3" t="str">
        <f>VLOOKUP(Tableau1[[#This Row],[NUM DE FACTURE]],'[1]COMMERCIAL 2019 - 2021'!$D$2:$AO$3999,12,FALSE)</f>
        <v>Mayotte</v>
      </c>
      <c r="G43" s="4">
        <f>VLOOKUP(Tableau1[[#This Row],[NUM DE FACTURE]],'[1]COMMERCIAL 2019 - 2021'!$D$2:$AO$3999,13,FALSE)</f>
        <v>43531</v>
      </c>
      <c r="H43" s="3">
        <f>VLOOKUP(Tableau1[[#This Row],[NUM DE FACTURE]],[1]!Tableau1[[#All],[Num Piéce]:[ANNEE]],4,FALSE)</f>
        <v>2019</v>
      </c>
      <c r="I43" s="3">
        <f>MONTH(Tableau1[[#This Row],[DATE LIV]])</f>
        <v>3</v>
      </c>
    </row>
    <row r="44" spans="1:9" x14ac:dyDescent="0.35">
      <c r="A44" s="1" t="str">
        <f>'[1]COMMERCIAL 2019 - 2021'!D42</f>
        <v>FAE-19-00040</v>
      </c>
      <c r="B44" t="str">
        <f>VLOOKUP(Tableau1[[#This Row],[NUM DE FACTURE]],'[1]COMMERCIAL 2019 - 2021'!$D$2:$AO$3999,6,FALSE)</f>
        <v>SARL SOKOM</v>
      </c>
      <c r="C44" s="2">
        <f>VLOOKUP(Tableau1[[#This Row],[NUM DE FACTURE]],'[1]COMMERCIAL 2019 - 2021'!$D$2:$AO$3999,18,FALSE)</f>
        <v>13034</v>
      </c>
      <c r="D44" s="3">
        <f>VLOOKUP(Tableau1[[#This Row],[NUM DE FACTURE]],'[1]COMMERCIAL 2019 - 2021'!$D$2:$AO$3999,8,FALSE)</f>
        <v>30724.753000000001</v>
      </c>
      <c r="E44" s="3">
        <f>VLOOKUP(Tableau1[[#This Row],[NUM DE FACTURE]],'[1]COMMERCIAL 2019 - 2021'!$D$2:$AO$3999,10,FALSE)</f>
        <v>10192.152394221361</v>
      </c>
      <c r="F44" s="3" t="str">
        <f>VLOOKUP(Tableau1[[#This Row],[NUM DE FACTURE]],'[1]COMMERCIAL 2019 - 2021'!$D$2:$AO$3999,12,FALSE)</f>
        <v>La Reunion</v>
      </c>
      <c r="G44" s="4">
        <f>VLOOKUP(Tableau1[[#This Row],[NUM DE FACTURE]],'[1]COMMERCIAL 2019 - 2021'!$D$2:$AO$3999,13,FALSE)</f>
        <v>43502</v>
      </c>
      <c r="H44" s="3">
        <f>VLOOKUP(Tableau1[[#This Row],[NUM DE FACTURE]],[1]!Tableau1[[#All],[Num Piéce]:[ANNEE]],4,FALSE)</f>
        <v>2019</v>
      </c>
      <c r="I44" s="3">
        <f>MONTH(Tableau1[[#This Row],[DATE LIV]])</f>
        <v>2</v>
      </c>
    </row>
    <row r="45" spans="1:9" x14ac:dyDescent="0.35">
      <c r="A45" s="1" t="str">
        <f>'[1]COMMERCIAL 2019 - 2021'!D43</f>
        <v>FAE-19-00041</v>
      </c>
      <c r="B45" t="str">
        <f>VLOOKUP(Tableau1[[#This Row],[NUM DE FACTURE]],'[1]COMMERCIAL 2019 - 2021'!$D$2:$AO$3999,6,FALSE)</f>
        <v>ARCADIA</v>
      </c>
      <c r="C45" s="2">
        <f>VLOOKUP(Tableau1[[#This Row],[NUM DE FACTURE]],'[1]COMMERCIAL 2019 - 2021'!$D$2:$AO$3999,18,FALSE)</f>
        <v>24044</v>
      </c>
      <c r="D45" s="3">
        <f>VLOOKUP(Tableau1[[#This Row],[NUM DE FACTURE]],'[1]COMMERCIAL 2019 - 2021'!$D$2:$AO$3999,8,FALSE)</f>
        <v>32127.759999999998</v>
      </c>
      <c r="E45" s="3">
        <f>VLOOKUP(Tableau1[[#This Row],[NUM DE FACTURE]],'[1]COMMERCIAL 2019 - 2021'!$D$2:$AO$3999,10,FALSE)</f>
        <v>32127.759999999998</v>
      </c>
      <c r="F45" s="3" t="str">
        <f>VLOOKUP(Tableau1[[#This Row],[NUM DE FACTURE]],'[1]COMMERCIAL 2019 - 2021'!$D$2:$AO$3999,12,FALSE)</f>
        <v>Canada</v>
      </c>
      <c r="G45" s="4">
        <f>VLOOKUP(Tableau1[[#This Row],[NUM DE FACTURE]],'[1]COMMERCIAL 2019 - 2021'!$D$2:$AO$3999,13,FALSE)</f>
        <v>43505</v>
      </c>
      <c r="H45" s="3">
        <f>VLOOKUP(Tableau1[[#This Row],[NUM DE FACTURE]],[1]!Tableau1[[#All],[Num Piéce]:[ANNEE]],4,FALSE)</f>
        <v>2019</v>
      </c>
      <c r="I45" s="3">
        <f>MONTH(Tableau1[[#This Row],[DATE LIV]])</f>
        <v>2</v>
      </c>
    </row>
    <row r="46" spans="1:9" x14ac:dyDescent="0.35">
      <c r="A46" s="1" t="str">
        <f>'[1]COMMERCIAL 2019 - 2021'!D44</f>
        <v>FAE-19-00042</v>
      </c>
      <c r="B46" t="str">
        <f>VLOOKUP(Tableau1[[#This Row],[NUM DE FACTURE]],'[1]COMMERCIAL 2019 - 2021'!$D$2:$AO$3999,6,FALSE)</f>
        <v>STE DE COMMERCE INTERNATIONAL</v>
      </c>
      <c r="C46" s="2">
        <f>VLOOKUP(Tableau1[[#This Row],[NUM DE FACTURE]],'[1]COMMERCIAL 2019 - 2021'!$D$2:$AO$3999,18,FALSE)</f>
        <v>520000</v>
      </c>
      <c r="D46" s="3">
        <f>VLOOKUP(Tableau1[[#This Row],[NUM DE FACTURE]],'[1]COMMERCIAL 2019 - 2021'!$D$2:$AO$3999,8,FALSE)</f>
        <v>655200</v>
      </c>
      <c r="E46" s="3">
        <f>VLOOKUP(Tableau1[[#This Row],[NUM DE FACTURE]],'[1]COMMERCIAL 2019 - 2021'!$D$2:$AO$3999,10,FALSE)</f>
        <v>655200</v>
      </c>
      <c r="F46" s="3" t="str">
        <f>VLOOKUP(Tableau1[[#This Row],[NUM DE FACTURE]],'[1]COMMERCIAL 2019 - 2021'!$D$2:$AO$3999,12,FALSE)</f>
        <v>Niger</v>
      </c>
      <c r="G46" s="4">
        <f>VLOOKUP(Tableau1[[#This Row],[NUM DE FACTURE]],'[1]COMMERCIAL 2019 - 2021'!$D$2:$AO$3999,13,FALSE)</f>
        <v>43511</v>
      </c>
      <c r="H46" s="3">
        <f>VLOOKUP(Tableau1[[#This Row],[NUM DE FACTURE]],[1]!Tableau1[[#All],[Num Piéce]:[ANNEE]],4,FALSE)</f>
        <v>2019</v>
      </c>
      <c r="I46" s="3">
        <f>MONTH(Tableau1[[#This Row],[DATE LIV]])</f>
        <v>2</v>
      </c>
    </row>
    <row r="47" spans="1:9" x14ac:dyDescent="0.35">
      <c r="A47" s="1" t="str">
        <f>'[1]COMMERCIAL 2019 - 2021'!D45</f>
        <v>FAE-19-00043</v>
      </c>
      <c r="B47" t="str">
        <f>VLOOKUP(Tableau1[[#This Row],[NUM DE FACTURE]],'[1]COMMERCIAL 2019 - 2021'!$D$2:$AO$3999,6,FALSE)</f>
        <v>TUNISIAN AFRICAN BUSINESS</v>
      </c>
      <c r="C47" s="2">
        <f>VLOOKUP(Tableau1[[#This Row],[NUM DE FACTURE]],'[1]COMMERCIAL 2019 - 2021'!$D$2:$AO$3999,18,FALSE)</f>
        <v>76004</v>
      </c>
      <c r="D47" s="3">
        <f>VLOOKUP(Tableau1[[#This Row],[NUM DE FACTURE]],'[1]COMMERCIAL 2019 - 2021'!$D$2:$AO$3999,8,FALSE)</f>
        <v>101675.76</v>
      </c>
      <c r="E47" s="3">
        <f>VLOOKUP(Tableau1[[#This Row],[NUM DE FACTURE]],'[1]COMMERCIAL 2019 - 2021'!$D$2:$AO$3999,10,FALSE)</f>
        <v>101675.76</v>
      </c>
      <c r="F47" s="3" t="str">
        <f>VLOOKUP(Tableau1[[#This Row],[NUM DE FACTURE]],'[1]COMMERCIAL 2019 - 2021'!$D$2:$AO$3999,12,FALSE)</f>
        <v>Gabon</v>
      </c>
      <c r="G47" s="4">
        <f>VLOOKUP(Tableau1[[#This Row],[NUM DE FACTURE]],'[1]COMMERCIAL 2019 - 2021'!$D$2:$AO$3999,13,FALSE)</f>
        <v>43515</v>
      </c>
      <c r="H47" s="3">
        <f>VLOOKUP(Tableau1[[#This Row],[NUM DE FACTURE]],[1]!Tableau1[[#All],[Num Piéce]:[ANNEE]],4,FALSE)</f>
        <v>2019</v>
      </c>
      <c r="I47" s="3">
        <f>MONTH(Tableau1[[#This Row],[DATE LIV]])</f>
        <v>2</v>
      </c>
    </row>
    <row r="48" spans="1:9" x14ac:dyDescent="0.35">
      <c r="A48" s="1" t="str">
        <f>'[1]COMMERCIAL 2019 - 2021'!D46</f>
        <v>FAE-19-00044</v>
      </c>
      <c r="B48" t="str">
        <f>VLOOKUP(Tableau1[[#This Row],[NUM DE FACTURE]],'[1]COMMERCIAL 2019 - 2021'!$D$2:$AO$3999,6,FALSE)</f>
        <v xml:space="preserve">STE ARIJ </v>
      </c>
      <c r="C48" s="2">
        <f>VLOOKUP(Tableau1[[#This Row],[NUM DE FACTURE]],'[1]COMMERCIAL 2019 - 2021'!$D$2:$AO$3999,18,FALSE)</f>
        <v>407040</v>
      </c>
      <c r="D48" s="3">
        <f>VLOOKUP(Tableau1[[#This Row],[NUM DE FACTURE]],'[1]COMMERCIAL 2019 - 2021'!$D$2:$AO$3999,8,FALSE)</f>
        <v>625213.70799999998</v>
      </c>
      <c r="E48" s="3">
        <f>VLOOKUP(Tableau1[[#This Row],[NUM DE FACTURE]],'[1]COMMERCIAL 2019 - 2021'!$D$2:$AO$3999,10,FALSE)</f>
        <v>625213.70799999998</v>
      </c>
      <c r="F48" s="3" t="str">
        <f>VLOOKUP(Tableau1[[#This Row],[NUM DE FACTURE]],'[1]COMMERCIAL 2019 - 2021'!$D$2:$AO$3999,12,FALSE)</f>
        <v>Libye</v>
      </c>
      <c r="G48" s="4">
        <f>VLOOKUP(Tableau1[[#This Row],[NUM DE FACTURE]],'[1]COMMERCIAL 2019 - 2021'!$D$2:$AO$3999,13,FALSE)</f>
        <v>43512</v>
      </c>
      <c r="H48" s="3">
        <f>VLOOKUP(Tableau1[[#This Row],[NUM DE FACTURE]],[1]!Tableau1[[#All],[Num Piéce]:[ANNEE]],4,FALSE)</f>
        <v>2019</v>
      </c>
      <c r="I48" s="3">
        <f>MONTH(Tableau1[[#This Row],[DATE LIV]])</f>
        <v>2</v>
      </c>
    </row>
    <row r="49" spans="1:9" x14ac:dyDescent="0.35">
      <c r="A49" s="1" t="str">
        <f>'[1]COMMERCIAL 2019 - 2021'!D47</f>
        <v>FAE-19-00045</v>
      </c>
      <c r="B49" t="str">
        <f>VLOOKUP(Tableau1[[#This Row],[NUM DE FACTURE]],'[1]COMMERCIAL 2019 - 2021'!$D$2:$AO$3999,6,FALSE)</f>
        <v>ETS KASSO IMPORT EXPORT</v>
      </c>
      <c r="C49" s="2">
        <f>VLOOKUP(Tableau1[[#This Row],[NUM DE FACTURE]],'[1]COMMERCIAL 2019 - 2021'!$D$2:$AO$3999,18,FALSE)</f>
        <v>108000</v>
      </c>
      <c r="D49" s="3">
        <f>VLOOKUP(Tableau1[[#This Row],[NUM DE FACTURE]],'[1]COMMERCIAL 2019 - 2021'!$D$2:$AO$3999,8,FALSE)</f>
        <v>152630.946</v>
      </c>
      <c r="E49" s="3">
        <f>VLOOKUP(Tableau1[[#This Row],[NUM DE FACTURE]],'[1]COMMERCIAL 2019 - 2021'!$D$2:$AO$3999,10,FALSE)</f>
        <v>44280</v>
      </c>
      <c r="F49" s="3" t="str">
        <f>VLOOKUP(Tableau1[[#This Row],[NUM DE FACTURE]],'[1]COMMERCIAL 2019 - 2021'!$D$2:$AO$3999,12,FALSE)</f>
        <v>Niger</v>
      </c>
      <c r="G49" s="4">
        <f>VLOOKUP(Tableau1[[#This Row],[NUM DE FACTURE]],'[1]COMMERCIAL 2019 - 2021'!$D$2:$AO$3999,13,FALSE)</f>
        <v>43521</v>
      </c>
      <c r="H49" s="3">
        <f>VLOOKUP(Tableau1[[#This Row],[NUM DE FACTURE]],[1]!Tableau1[[#All],[Num Piéce]:[ANNEE]],4,FALSE)</f>
        <v>2019</v>
      </c>
      <c r="I49" s="3">
        <f>MONTH(Tableau1[[#This Row],[DATE LIV]])</f>
        <v>2</v>
      </c>
    </row>
    <row r="50" spans="1:9" x14ac:dyDescent="0.35">
      <c r="A50" s="1" t="str">
        <f>'[1]COMMERCIAL 2019 - 2021'!D48</f>
        <v>FAE-19-00046</v>
      </c>
      <c r="B50" t="str">
        <f>VLOOKUP(Tableau1[[#This Row],[NUM DE FACTURE]],'[1]COMMERCIAL 2019 - 2021'!$D$2:$AO$3999,6,FALSE)</f>
        <v>ETS KASSO IMPORT EXPORT</v>
      </c>
      <c r="C50" s="2">
        <f>VLOOKUP(Tableau1[[#This Row],[NUM DE FACTURE]],'[1]COMMERCIAL 2019 - 2021'!$D$2:$AO$3999,18,FALSE)</f>
        <v>108000</v>
      </c>
      <c r="D50" s="3">
        <f>VLOOKUP(Tableau1[[#This Row],[NUM DE FACTURE]],'[1]COMMERCIAL 2019 - 2021'!$D$2:$AO$3999,8,FALSE)</f>
        <v>152637.58800000002</v>
      </c>
      <c r="E50" s="3">
        <f>VLOOKUP(Tableau1[[#This Row],[NUM DE FACTURE]],'[1]COMMERCIAL 2019 - 2021'!$D$2:$AO$3999,10,FALSE)</f>
        <v>44281.926920901089</v>
      </c>
      <c r="F50" s="3" t="str">
        <f>VLOOKUP(Tableau1[[#This Row],[NUM DE FACTURE]],'[1]COMMERCIAL 2019 - 2021'!$D$2:$AO$3999,12,FALSE)</f>
        <v>Niger</v>
      </c>
      <c r="G50" s="4">
        <f>VLOOKUP(Tableau1[[#This Row],[NUM DE FACTURE]],'[1]COMMERCIAL 2019 - 2021'!$D$2:$AO$3999,13,FALSE)</f>
        <v>43522</v>
      </c>
      <c r="H50" s="3">
        <f>VLOOKUP(Tableau1[[#This Row],[NUM DE FACTURE]],[1]!Tableau1[[#All],[Num Piéce]:[ANNEE]],4,FALSE)</f>
        <v>2019</v>
      </c>
      <c r="I50" s="3">
        <f>MONTH(Tableau1[[#This Row],[DATE LIV]])</f>
        <v>2</v>
      </c>
    </row>
    <row r="51" spans="1:9" x14ac:dyDescent="0.35">
      <c r="A51" s="1" t="str">
        <f>'[1]COMMERCIAL 2019 - 2021'!D49</f>
        <v>FAE-19-00047</v>
      </c>
      <c r="B51" t="str">
        <f>VLOOKUP(Tableau1[[#This Row],[NUM DE FACTURE]],'[1]COMMERCIAL 2019 - 2021'!$D$2:$AO$3999,6,FALSE)</f>
        <v>ETS KASSO IMPORT EXPORT</v>
      </c>
      <c r="C51" s="2">
        <f>VLOOKUP(Tableau1[[#This Row],[NUM DE FACTURE]],'[1]COMMERCIAL 2019 - 2021'!$D$2:$AO$3999,18,FALSE)</f>
        <v>108000</v>
      </c>
      <c r="D51" s="3">
        <f>VLOOKUP(Tableau1[[#This Row],[NUM DE FACTURE]],'[1]COMMERCIAL 2019 - 2021'!$D$2:$AO$3999,8,FALSE)</f>
        <v>152637.58800000002</v>
      </c>
      <c r="E51" s="3">
        <f>VLOOKUP(Tableau1[[#This Row],[NUM DE FACTURE]],'[1]COMMERCIAL 2019 - 2021'!$D$2:$AO$3999,10,FALSE)</f>
        <v>44280.000000000007</v>
      </c>
      <c r="F51" s="3" t="str">
        <f>VLOOKUP(Tableau1[[#This Row],[NUM DE FACTURE]],'[1]COMMERCIAL 2019 - 2021'!$D$2:$AO$3999,12,FALSE)</f>
        <v>Niger</v>
      </c>
      <c r="G51" s="4">
        <f>VLOOKUP(Tableau1[[#This Row],[NUM DE FACTURE]],'[1]COMMERCIAL 2019 - 2021'!$D$2:$AO$3999,13,FALSE)</f>
        <v>43523</v>
      </c>
      <c r="H51" s="3">
        <f>VLOOKUP(Tableau1[[#This Row],[NUM DE FACTURE]],[1]!Tableau1[[#All],[Num Piéce]:[ANNEE]],4,FALSE)</f>
        <v>2019</v>
      </c>
      <c r="I51" s="3">
        <f>MONTH(Tableau1[[#This Row],[DATE LIV]])</f>
        <v>2</v>
      </c>
    </row>
    <row r="52" spans="1:9" x14ac:dyDescent="0.35">
      <c r="A52" s="1" t="str">
        <f>'[1]COMMERCIAL 2019 - 2021'!D50</f>
        <v>FAE-19-00048</v>
      </c>
      <c r="B52" t="str">
        <f>VLOOKUP(Tableau1[[#This Row],[NUM DE FACTURE]],'[1]COMMERCIAL 2019 - 2021'!$D$2:$AO$3999,6,FALSE)</f>
        <v>ETS KASSO IMPORT EXPORT</v>
      </c>
      <c r="C52" s="2">
        <f>VLOOKUP(Tableau1[[#This Row],[NUM DE FACTURE]],'[1]COMMERCIAL 2019 - 2021'!$D$2:$AO$3999,18,FALSE)</f>
        <v>108000</v>
      </c>
      <c r="D52" s="3">
        <f>VLOOKUP(Tableau1[[#This Row],[NUM DE FACTURE]],'[1]COMMERCIAL 2019 - 2021'!$D$2:$AO$3999,8,FALSE)</f>
        <v>152320.986</v>
      </c>
      <c r="E52" s="3">
        <f>VLOOKUP(Tableau1[[#This Row],[NUM DE FACTURE]],'[1]COMMERCIAL 2019 - 2021'!$D$2:$AO$3999,10,FALSE)</f>
        <v>44280</v>
      </c>
      <c r="F52" s="3" t="str">
        <f>VLOOKUP(Tableau1[[#This Row],[NUM DE FACTURE]],'[1]COMMERCIAL 2019 - 2021'!$D$2:$AO$3999,12,FALSE)</f>
        <v>Niger</v>
      </c>
      <c r="G52" s="4">
        <f>VLOOKUP(Tableau1[[#This Row],[NUM DE FACTURE]],'[1]COMMERCIAL 2019 - 2021'!$D$2:$AO$3999,13,FALSE)</f>
        <v>43524</v>
      </c>
      <c r="H52" s="3">
        <f>VLOOKUP(Tableau1[[#This Row],[NUM DE FACTURE]],[1]!Tableau1[[#All],[Num Piéce]:[ANNEE]],4,FALSE)</f>
        <v>2019</v>
      </c>
      <c r="I52" s="3">
        <f>MONTH(Tableau1[[#This Row],[DATE LIV]])</f>
        <v>2</v>
      </c>
    </row>
    <row r="53" spans="1:9" x14ac:dyDescent="0.35">
      <c r="A53" s="1" t="str">
        <f>'[1]COMMERCIAL 2019 - 2021'!D51</f>
        <v>FAE-19-00049</v>
      </c>
      <c r="B53" t="str">
        <f>VLOOKUP(Tableau1[[#This Row],[NUM DE FACTURE]],'[1]COMMERCIAL 2019 - 2021'!$D$2:$AO$3999,6,FALSE)</f>
        <v>STE AL MAJMOUA MOTTAHIDA</v>
      </c>
      <c r="C53" s="2">
        <f>VLOOKUP(Tableau1[[#This Row],[NUM DE FACTURE]],'[1]COMMERCIAL 2019 - 2021'!$D$2:$AO$3999,18,FALSE)</f>
        <v>302400</v>
      </c>
      <c r="D53" s="3">
        <f>VLOOKUP(Tableau1[[#This Row],[NUM DE FACTURE]],'[1]COMMERCIAL 2019 - 2021'!$D$2:$AO$3999,8,FALSE)</f>
        <v>451173.69400000002</v>
      </c>
      <c r="E53" s="3">
        <f>VLOOKUP(Tableau1[[#This Row],[NUM DE FACTURE]],'[1]COMMERCIAL 2019 - 2021'!$D$2:$AO$3999,10,FALSE)</f>
        <v>148176.00013136936</v>
      </c>
      <c r="F53" s="3" t="str">
        <f>VLOOKUP(Tableau1[[#This Row],[NUM DE FACTURE]],'[1]COMMERCIAL 2019 - 2021'!$D$2:$AO$3999,12,FALSE)</f>
        <v>Libye</v>
      </c>
      <c r="G53" s="4">
        <f>VLOOKUP(Tableau1[[#This Row],[NUM DE FACTURE]],'[1]COMMERCIAL 2019 - 2021'!$D$2:$AO$3999,13,FALSE)</f>
        <v>43519</v>
      </c>
      <c r="H53" s="3">
        <f>VLOOKUP(Tableau1[[#This Row],[NUM DE FACTURE]],[1]!Tableau1[[#All],[Num Piéce]:[ANNEE]],4,FALSE)</f>
        <v>2019</v>
      </c>
      <c r="I53" s="3">
        <f>MONTH(Tableau1[[#This Row],[DATE LIV]])</f>
        <v>2</v>
      </c>
    </row>
    <row r="54" spans="1:9" x14ac:dyDescent="0.35">
      <c r="A54" s="1" t="str">
        <f>'[1]COMMERCIAL 2019 - 2021'!D52</f>
        <v>FAE-19-00050</v>
      </c>
      <c r="B54" t="str">
        <f>VLOOKUP(Tableau1[[#This Row],[NUM DE FACTURE]],'[1]COMMERCIAL 2019 - 2021'!$D$2:$AO$3999,6,FALSE)</f>
        <v>SARL SOKOM</v>
      </c>
      <c r="C54" s="2">
        <f>VLOOKUP(Tableau1[[#This Row],[NUM DE FACTURE]],'[1]COMMERCIAL 2019 - 2021'!$D$2:$AO$3999,18,FALSE)</f>
        <v>13560</v>
      </c>
      <c r="D54" s="3">
        <f>VLOOKUP(Tableau1[[#This Row],[NUM DE FACTURE]],'[1]COMMERCIAL 2019 - 2021'!$D$2:$AO$3999,8,FALSE)</f>
        <v>28117.305</v>
      </c>
      <c r="E54" s="3">
        <f>VLOOKUP(Tableau1[[#This Row],[NUM DE FACTURE]],'[1]COMMERCIAL 2019 - 2021'!$D$2:$AO$3999,10,FALSE)</f>
        <v>8156.7999187723017</v>
      </c>
      <c r="F54" s="3" t="str">
        <f>VLOOKUP(Tableau1[[#This Row],[NUM DE FACTURE]],'[1]COMMERCIAL 2019 - 2021'!$D$2:$AO$3999,12,FALSE)</f>
        <v>La Reunion</v>
      </c>
      <c r="G54" s="4">
        <f>VLOOKUP(Tableau1[[#This Row],[NUM DE FACTURE]],'[1]COMMERCIAL 2019 - 2021'!$D$2:$AO$3999,13,FALSE)</f>
        <v>43522</v>
      </c>
      <c r="H54" s="3">
        <f>VLOOKUP(Tableau1[[#This Row],[NUM DE FACTURE]],[1]!Tableau1[[#All],[Num Piéce]:[ANNEE]],4,FALSE)</f>
        <v>2019</v>
      </c>
      <c r="I54" s="3">
        <f>MONTH(Tableau1[[#This Row],[DATE LIV]])</f>
        <v>2</v>
      </c>
    </row>
    <row r="55" spans="1:9" x14ac:dyDescent="0.35">
      <c r="A55" s="1" t="str">
        <f>'[1]COMMERCIAL 2019 - 2021'!D53</f>
        <v>FAE-19-00051</v>
      </c>
      <c r="B55" t="str">
        <f>VLOOKUP(Tableau1[[#This Row],[NUM DE FACTURE]],'[1]COMMERCIAL 2019 - 2021'!$D$2:$AO$3999,6,FALSE)</f>
        <v>SAWABA - GUINEE</v>
      </c>
      <c r="C55" s="2">
        <f>VLOOKUP(Tableau1[[#This Row],[NUM DE FACTURE]],'[1]COMMERCIAL 2019 - 2021'!$D$2:$AO$3999,18,FALSE)</f>
        <v>137808</v>
      </c>
      <c r="D55" s="3">
        <f>VLOOKUP(Tableau1[[#This Row],[NUM DE FACTURE]],'[1]COMMERCIAL 2019 - 2021'!$D$2:$AO$3999,8,FALSE)</f>
        <v>225767.27</v>
      </c>
      <c r="E55" s="3">
        <f>VLOOKUP(Tableau1[[#This Row],[NUM DE FACTURE]],'[1]COMMERCIAL 2019 - 2021'!$D$2:$AO$3999,10,FALSE)</f>
        <v>74892.527906321018</v>
      </c>
      <c r="F55" s="3" t="str">
        <f>VLOOKUP(Tableau1[[#This Row],[NUM DE FACTURE]],'[1]COMMERCIAL 2019 - 2021'!$D$2:$AO$3999,12,FALSE)</f>
        <v>Guinée</v>
      </c>
      <c r="G55" s="4">
        <f>VLOOKUP(Tableau1[[#This Row],[NUM DE FACTURE]],'[1]COMMERCIAL 2019 - 2021'!$D$2:$AO$3999,13,FALSE)</f>
        <v>43526</v>
      </c>
      <c r="H55" s="3">
        <f>VLOOKUP(Tableau1[[#This Row],[NUM DE FACTURE]],[1]!Tableau1[[#All],[Num Piéce]:[ANNEE]],4,FALSE)</f>
        <v>2019</v>
      </c>
      <c r="I55" s="3">
        <f>MONTH(Tableau1[[#This Row],[DATE LIV]])</f>
        <v>3</v>
      </c>
    </row>
    <row r="56" spans="1:9" x14ac:dyDescent="0.35">
      <c r="A56" s="1" t="str">
        <f>'[1]COMMERCIAL 2019 - 2021'!D54</f>
        <v>FAE-19-00052</v>
      </c>
      <c r="B56" t="str">
        <f>VLOOKUP(Tableau1[[#This Row],[NUM DE FACTURE]],'[1]COMMERCIAL 2019 - 2021'!$D$2:$AO$3999,6,FALSE)</f>
        <v>SAHEL INTERNATIONAL TRADE</v>
      </c>
      <c r="C56" s="2">
        <f>VLOOKUP(Tableau1[[#This Row],[NUM DE FACTURE]],'[1]COMMERCIAL 2019 - 2021'!$D$2:$AO$3999,18,FALSE)</f>
        <v>28008</v>
      </c>
      <c r="D56" s="3">
        <f>VLOOKUP(Tableau1[[#This Row],[NUM DE FACTURE]],'[1]COMMERCIAL 2019 - 2021'!$D$2:$AO$3999,8,FALSE)</f>
        <v>39411.360000000001</v>
      </c>
      <c r="E56" s="3">
        <f>VLOOKUP(Tableau1[[#This Row],[NUM DE FACTURE]],'[1]COMMERCIAL 2019 - 2021'!$D$2:$AO$3999,10,FALSE)</f>
        <v>39411.360000000001</v>
      </c>
      <c r="F56" s="3" t="str">
        <f>VLOOKUP(Tableau1[[#This Row],[NUM DE FACTURE]],'[1]COMMERCIAL 2019 - 2021'!$D$2:$AO$3999,12,FALSE)</f>
        <v>Burkina Faso</v>
      </c>
      <c r="G56" s="4">
        <f>VLOOKUP(Tableau1[[#This Row],[NUM DE FACTURE]],'[1]COMMERCIAL 2019 - 2021'!$D$2:$AO$3999,13,FALSE)</f>
        <v>43521</v>
      </c>
      <c r="H56" s="3">
        <f>VLOOKUP(Tableau1[[#This Row],[NUM DE FACTURE]],[1]!Tableau1[[#All],[Num Piéce]:[ANNEE]],4,FALSE)</f>
        <v>2019</v>
      </c>
      <c r="I56" s="3">
        <f>MONTH(Tableau1[[#This Row],[DATE LIV]])</f>
        <v>2</v>
      </c>
    </row>
    <row r="57" spans="1:9" x14ac:dyDescent="0.35">
      <c r="A57" s="1" t="str">
        <f>'[1]COMMERCIAL 2019 - 2021'!D55</f>
        <v>FAE-19-00053</v>
      </c>
      <c r="B57" t="str">
        <f>VLOOKUP(Tableau1[[#This Row],[NUM DE FACTURE]],'[1]COMMERCIAL 2019 - 2021'!$D$2:$AO$3999,6,FALSE)</f>
        <v>STE DE COMMERCE INTERNATIONAL</v>
      </c>
      <c r="C57" s="2">
        <f>VLOOKUP(Tableau1[[#This Row],[NUM DE FACTURE]],'[1]COMMERCIAL 2019 - 2021'!$D$2:$AO$3999,18,FALSE)</f>
        <v>480</v>
      </c>
      <c r="D57" s="3">
        <f>VLOOKUP(Tableau1[[#This Row],[NUM DE FACTURE]],'[1]COMMERCIAL 2019 - 2021'!$D$2:$AO$3999,8,FALSE)</f>
        <v>1584</v>
      </c>
      <c r="E57" s="3">
        <f>VLOOKUP(Tableau1[[#This Row],[NUM DE FACTURE]],'[1]COMMERCIAL 2019 - 2021'!$D$2:$AO$3999,10,FALSE)</f>
        <v>1584</v>
      </c>
      <c r="F57" s="3" t="str">
        <f>VLOOKUP(Tableau1[[#This Row],[NUM DE FACTURE]],'[1]COMMERCIAL 2019 - 2021'!$D$2:$AO$3999,12,FALSE)</f>
        <v>Qatar</v>
      </c>
      <c r="G57" s="4">
        <f>VLOOKUP(Tableau1[[#This Row],[NUM DE FACTURE]],'[1]COMMERCIAL 2019 - 2021'!$D$2:$AO$3999,13,FALSE)</f>
        <v>43535</v>
      </c>
      <c r="H57" s="3">
        <f>VLOOKUP(Tableau1[[#This Row],[NUM DE FACTURE]],[1]!Tableau1[[#All],[Num Piéce]:[ANNEE]],4,FALSE)</f>
        <v>2019</v>
      </c>
      <c r="I57" s="3">
        <f>MONTH(Tableau1[[#This Row],[DATE LIV]])</f>
        <v>3</v>
      </c>
    </row>
    <row r="58" spans="1:9" x14ac:dyDescent="0.35">
      <c r="A58" s="1" t="str">
        <f>'[1]COMMERCIAL 2019 - 2021'!D56</f>
        <v>FAE-19-00054</v>
      </c>
      <c r="B58" t="str">
        <f>VLOOKUP(Tableau1[[#This Row],[NUM DE FACTURE]],'[1]COMMERCIAL 2019 - 2021'!$D$2:$AO$3999,6,FALSE)</f>
        <v>ARCADIA</v>
      </c>
      <c r="C58" s="2">
        <f>VLOOKUP(Tableau1[[#This Row],[NUM DE FACTURE]],'[1]COMMERCIAL 2019 - 2021'!$D$2:$AO$3999,18,FALSE)</f>
        <v>3600</v>
      </c>
      <c r="D58" s="3">
        <f>VLOOKUP(Tableau1[[#This Row],[NUM DE FACTURE]],'[1]COMMERCIAL 2019 - 2021'!$D$2:$AO$3999,8,FALSE)</f>
        <v>14580</v>
      </c>
      <c r="E58" s="3">
        <f>VLOOKUP(Tableau1[[#This Row],[NUM DE FACTURE]],'[1]COMMERCIAL 2019 - 2021'!$D$2:$AO$3999,10,FALSE)</f>
        <v>14580</v>
      </c>
      <c r="F58" s="3" t="str">
        <f>VLOOKUP(Tableau1[[#This Row],[NUM DE FACTURE]],'[1]COMMERCIAL 2019 - 2021'!$D$2:$AO$3999,12,FALSE)</f>
        <v>Costa Rica</v>
      </c>
      <c r="G58" s="4">
        <f>VLOOKUP(Tableau1[[#This Row],[NUM DE FACTURE]],'[1]COMMERCIAL 2019 - 2021'!$D$2:$AO$3999,13,FALSE)</f>
        <v>43529</v>
      </c>
      <c r="H58" s="3">
        <f>VLOOKUP(Tableau1[[#This Row],[NUM DE FACTURE]],[1]!Tableau1[[#All],[Num Piéce]:[ANNEE]],4,FALSE)</f>
        <v>2019</v>
      </c>
      <c r="I58" s="3">
        <f>MONTH(Tableau1[[#This Row],[DATE LIV]])</f>
        <v>3</v>
      </c>
    </row>
    <row r="59" spans="1:9" x14ac:dyDescent="0.35">
      <c r="A59" s="1" t="str">
        <f>'[1]COMMERCIAL 2019 - 2021'!D57</f>
        <v>FAE-19-00055</v>
      </c>
      <c r="B59" t="str">
        <f>VLOOKUP(Tableau1[[#This Row],[NUM DE FACTURE]],'[1]COMMERCIAL 2019 - 2021'!$D$2:$AO$3999,6,FALSE)</f>
        <v>ARCADIA</v>
      </c>
      <c r="C59" s="2">
        <f>VLOOKUP(Tableau1[[#This Row],[NUM DE FACTURE]],'[1]COMMERCIAL 2019 - 2021'!$D$2:$AO$3999,18,FALSE)</f>
        <v>11596.4</v>
      </c>
      <c r="D59" s="3">
        <f>VLOOKUP(Tableau1[[#This Row],[NUM DE FACTURE]],'[1]COMMERCIAL 2019 - 2021'!$D$2:$AO$3999,8,FALSE)</f>
        <v>18642.64</v>
      </c>
      <c r="E59" s="3">
        <f>VLOOKUP(Tableau1[[#This Row],[NUM DE FACTURE]],'[1]COMMERCIAL 2019 - 2021'!$D$2:$AO$3999,10,FALSE)</f>
        <v>18642.64</v>
      </c>
      <c r="F59" s="3" t="str">
        <f>VLOOKUP(Tableau1[[#This Row],[NUM DE FACTURE]],'[1]COMMERCIAL 2019 - 2021'!$D$2:$AO$3999,12,FALSE)</f>
        <v>Japon</v>
      </c>
      <c r="G59" s="4">
        <f>VLOOKUP(Tableau1[[#This Row],[NUM DE FACTURE]],'[1]COMMERCIAL 2019 - 2021'!$D$2:$AO$3999,13,FALSE)</f>
        <v>43525</v>
      </c>
      <c r="H59" s="3">
        <f>VLOOKUP(Tableau1[[#This Row],[NUM DE FACTURE]],[1]!Tableau1[[#All],[Num Piéce]:[ANNEE]],4,FALSE)</f>
        <v>2019</v>
      </c>
      <c r="I59" s="3">
        <f>MONTH(Tableau1[[#This Row],[DATE LIV]])</f>
        <v>3</v>
      </c>
    </row>
    <row r="60" spans="1:9" x14ac:dyDescent="0.35">
      <c r="A60" s="1" t="str">
        <f>'[1]COMMERCIAL 2019 - 2021'!D58</f>
        <v>FAE-19-00056</v>
      </c>
      <c r="B60" t="str">
        <f>VLOOKUP(Tableau1[[#This Row],[NUM DE FACTURE]],'[1]COMMERCIAL 2019 - 2021'!$D$2:$AO$3999,6,FALSE)</f>
        <v>STE BASSIRA INTERNATIONAL TRA</v>
      </c>
      <c r="C60" s="2">
        <f>VLOOKUP(Tableau1[[#This Row],[NUM DE FACTURE]],'[1]COMMERCIAL 2019 - 2021'!$D$2:$AO$3999,18,FALSE)</f>
        <v>40180</v>
      </c>
      <c r="D60" s="3">
        <f>VLOOKUP(Tableau1[[#This Row],[NUM DE FACTURE]],'[1]COMMERCIAL 2019 - 2021'!$D$2:$AO$3999,8,FALSE)</f>
        <v>62957.4</v>
      </c>
      <c r="E60" s="3">
        <f>VLOOKUP(Tableau1[[#This Row],[NUM DE FACTURE]],'[1]COMMERCIAL 2019 - 2021'!$D$2:$AO$3999,10,FALSE)</f>
        <v>62957.4</v>
      </c>
      <c r="F60" s="3" t="str">
        <f>VLOOKUP(Tableau1[[#This Row],[NUM DE FACTURE]],'[1]COMMERCIAL 2019 - 2021'!$D$2:$AO$3999,12,FALSE)</f>
        <v>Jordanie</v>
      </c>
      <c r="G60" s="4">
        <f>VLOOKUP(Tableau1[[#This Row],[NUM DE FACTURE]],'[1]COMMERCIAL 2019 - 2021'!$D$2:$AO$3999,13,FALSE)</f>
        <v>43530</v>
      </c>
      <c r="H60" s="3">
        <f>VLOOKUP(Tableau1[[#This Row],[NUM DE FACTURE]],[1]!Tableau1[[#All],[Num Piéce]:[ANNEE]],4,FALSE)</f>
        <v>2019</v>
      </c>
      <c r="I60" s="3">
        <f>MONTH(Tableau1[[#This Row],[DATE LIV]])</f>
        <v>3</v>
      </c>
    </row>
    <row r="61" spans="1:9" x14ac:dyDescent="0.35">
      <c r="A61" s="1" t="str">
        <f>'[1]COMMERCIAL 2019 - 2021'!D59</f>
        <v>FAE-19-00057</v>
      </c>
      <c r="B61" t="str">
        <f>VLOOKUP(Tableau1[[#This Row],[NUM DE FACTURE]],'[1]COMMERCIAL 2019 - 2021'!$D$2:$AO$3999,6,FALSE)</f>
        <v>TUNISIAN AFRICAN BUSINESS</v>
      </c>
      <c r="C61" s="2">
        <f>VLOOKUP(Tableau1[[#This Row],[NUM DE FACTURE]],'[1]COMMERCIAL 2019 - 2021'!$D$2:$AO$3999,18,FALSE)</f>
        <v>154056</v>
      </c>
      <c r="D61" s="3">
        <f>VLOOKUP(Tableau1[[#This Row],[NUM DE FACTURE]],'[1]COMMERCIAL 2019 - 2021'!$D$2:$AO$3999,8,FALSE)</f>
        <v>200492.88</v>
      </c>
      <c r="E61" s="3">
        <f>VLOOKUP(Tableau1[[#This Row],[NUM DE FACTURE]],'[1]COMMERCIAL 2019 - 2021'!$D$2:$AO$3999,10,FALSE)</f>
        <v>200492.88</v>
      </c>
      <c r="F61" s="3" t="str">
        <f>VLOOKUP(Tableau1[[#This Row],[NUM DE FACTURE]],'[1]COMMERCIAL 2019 - 2021'!$D$2:$AO$3999,12,FALSE)</f>
        <v>Sénégal</v>
      </c>
      <c r="G61" s="4">
        <f>VLOOKUP(Tableau1[[#This Row],[NUM DE FACTURE]],'[1]COMMERCIAL 2019 - 2021'!$D$2:$AO$3999,13,FALSE)</f>
        <v>43531</v>
      </c>
      <c r="H61" s="3">
        <f>VLOOKUP(Tableau1[[#This Row],[NUM DE FACTURE]],[1]!Tableau1[[#All],[Num Piéce]:[ANNEE]],4,FALSE)</f>
        <v>2019</v>
      </c>
      <c r="I61" s="3">
        <f>MONTH(Tableau1[[#This Row],[DATE LIV]])</f>
        <v>3</v>
      </c>
    </row>
    <row r="62" spans="1:9" x14ac:dyDescent="0.35">
      <c r="A62" s="1" t="str">
        <f>'[1]COMMERCIAL 2019 - 2021'!D60</f>
        <v>FAE-19-00058</v>
      </c>
      <c r="B62" t="str">
        <f>VLOOKUP(Tableau1[[#This Row],[NUM DE FACTURE]],'[1]COMMERCIAL 2019 - 2021'!$D$2:$AO$3999,6,FALSE)</f>
        <v>STE OMEGA TRADING</v>
      </c>
      <c r="C62" s="2">
        <f>VLOOKUP(Tableau1[[#This Row],[NUM DE FACTURE]],'[1]COMMERCIAL 2019 - 2021'!$D$2:$AO$3999,18,FALSE)</f>
        <v>280000</v>
      </c>
      <c r="D62" s="3">
        <f>VLOOKUP(Tableau1[[#This Row],[NUM DE FACTURE]],'[1]COMMERCIAL 2019 - 2021'!$D$2:$AO$3999,8,FALSE)</f>
        <v>341600</v>
      </c>
      <c r="E62" s="3">
        <f>VLOOKUP(Tableau1[[#This Row],[NUM DE FACTURE]],'[1]COMMERCIAL 2019 - 2021'!$D$2:$AO$3999,10,FALSE)</f>
        <v>341600</v>
      </c>
      <c r="F62" s="3" t="str">
        <f>VLOOKUP(Tableau1[[#This Row],[NUM DE FACTURE]],'[1]COMMERCIAL 2019 - 2021'!$D$2:$AO$3999,12,FALSE)</f>
        <v>Niger</v>
      </c>
      <c r="G62" s="4">
        <f>VLOOKUP(Tableau1[[#This Row],[NUM DE FACTURE]],'[1]COMMERCIAL 2019 - 2021'!$D$2:$AO$3999,13,FALSE)</f>
        <v>43529</v>
      </c>
      <c r="H62" s="3">
        <f>VLOOKUP(Tableau1[[#This Row],[NUM DE FACTURE]],[1]!Tableau1[[#All],[Num Piéce]:[ANNEE]],4,FALSE)</f>
        <v>2019</v>
      </c>
      <c r="I62" s="3">
        <f>MONTH(Tableau1[[#This Row],[DATE LIV]])</f>
        <v>3</v>
      </c>
    </row>
    <row r="63" spans="1:9" x14ac:dyDescent="0.35">
      <c r="A63" s="1" t="str">
        <f>'[1]COMMERCIAL 2019 - 2021'!D61</f>
        <v>FAE-19-00059</v>
      </c>
      <c r="B63" t="str">
        <f>VLOOKUP(Tableau1[[#This Row],[NUM DE FACTURE]],'[1]COMMERCIAL 2019 - 2021'!$D$2:$AO$3999,6,FALSE)</f>
        <v>STE OMEGA TRADING</v>
      </c>
      <c r="C63" s="2">
        <f>VLOOKUP(Tableau1[[#This Row],[NUM DE FACTURE]],'[1]COMMERCIAL 2019 - 2021'!$D$2:$AO$3999,18,FALSE)</f>
        <v>260000</v>
      </c>
      <c r="D63" s="3">
        <f>VLOOKUP(Tableau1[[#This Row],[NUM DE FACTURE]],'[1]COMMERCIAL 2019 - 2021'!$D$2:$AO$3999,8,FALSE)</f>
        <v>327600</v>
      </c>
      <c r="E63" s="3">
        <f>VLOOKUP(Tableau1[[#This Row],[NUM DE FACTURE]],'[1]COMMERCIAL 2019 - 2021'!$D$2:$AO$3999,10,FALSE)</f>
        <v>327600</v>
      </c>
      <c r="F63" s="3" t="str">
        <f>VLOOKUP(Tableau1[[#This Row],[NUM DE FACTURE]],'[1]COMMERCIAL 2019 - 2021'!$D$2:$AO$3999,12,FALSE)</f>
        <v>Niger</v>
      </c>
      <c r="G63" s="4">
        <f>VLOOKUP(Tableau1[[#This Row],[NUM DE FACTURE]],'[1]COMMERCIAL 2019 - 2021'!$D$2:$AO$3999,13,FALSE)</f>
        <v>43538</v>
      </c>
      <c r="H63" s="3">
        <f>VLOOKUP(Tableau1[[#This Row],[NUM DE FACTURE]],[1]!Tableau1[[#All],[Num Piéce]:[ANNEE]],4,FALSE)</f>
        <v>2019</v>
      </c>
      <c r="I63" s="3">
        <f>MONTH(Tableau1[[#This Row],[DATE LIV]])</f>
        <v>3</v>
      </c>
    </row>
    <row r="64" spans="1:9" x14ac:dyDescent="0.35">
      <c r="A64" s="1" t="str">
        <f>'[1]COMMERCIAL 2019 - 2021'!D62</f>
        <v>FAE-19-00060</v>
      </c>
      <c r="B64" t="str">
        <f>VLOOKUP(Tableau1[[#This Row],[NUM DE FACTURE]],'[1]COMMERCIAL 2019 - 2021'!$D$2:$AO$3999,6,FALSE)</f>
        <v>DAVIS FOOD INGREDIENT PTY Ltd</v>
      </c>
      <c r="C64" s="2">
        <f>VLOOKUP(Tableau1[[#This Row],[NUM DE FACTURE]],'[1]COMMERCIAL 2019 - 2021'!$D$2:$AO$3999,18,FALSE)</f>
        <v>13050</v>
      </c>
      <c r="D64" s="3">
        <f>VLOOKUP(Tableau1[[#This Row],[NUM DE FACTURE]],'[1]COMMERCIAL 2019 - 2021'!$D$2:$AO$3999,8,FALSE)</f>
        <v>35803.81</v>
      </c>
      <c r="E64" s="3">
        <f>VLOOKUP(Tableau1[[#This Row],[NUM DE FACTURE]],'[1]COMMERCIAL 2019 - 2021'!$D$2:$AO$3999,10,FALSE)</f>
        <v>11876.999883896435</v>
      </c>
      <c r="F64" s="3" t="str">
        <f>VLOOKUP(Tableau1[[#This Row],[NUM DE FACTURE]],'[1]COMMERCIAL 2019 - 2021'!$D$2:$AO$3999,12,FALSE)</f>
        <v>Australie</v>
      </c>
      <c r="G64" s="4">
        <f>VLOOKUP(Tableau1[[#This Row],[NUM DE FACTURE]],'[1]COMMERCIAL 2019 - 2021'!$D$2:$AO$3999,13,FALSE)</f>
        <v>43528</v>
      </c>
      <c r="H64" s="3">
        <f>VLOOKUP(Tableau1[[#This Row],[NUM DE FACTURE]],[1]!Tableau1[[#All],[Num Piéce]:[ANNEE]],4,FALSE)</f>
        <v>2019</v>
      </c>
      <c r="I64" s="3">
        <f>MONTH(Tableau1[[#This Row],[DATE LIV]])</f>
        <v>3</v>
      </c>
    </row>
    <row r="65" spans="1:9" x14ac:dyDescent="0.35">
      <c r="A65" s="1" t="str">
        <f>'[1]COMMERCIAL 2019 - 2021'!D63</f>
        <v>FAE-19-00061</v>
      </c>
      <c r="B65" t="str">
        <f>VLOOKUP(Tableau1[[#This Row],[NUM DE FACTURE]],'[1]COMMERCIAL 2019 - 2021'!$D$2:$AO$3999,6,FALSE)</f>
        <v>DAVIS TRADING CO LTD</v>
      </c>
      <c r="C65" s="2">
        <f>VLOOKUP(Tableau1[[#This Row],[NUM DE FACTURE]],'[1]COMMERCIAL 2019 - 2021'!$D$2:$AO$3999,18,FALSE)</f>
        <v>18000</v>
      </c>
      <c r="D65" s="3">
        <f>VLOOKUP(Tableau1[[#This Row],[NUM DE FACTURE]],'[1]COMMERCIAL 2019 - 2021'!$D$2:$AO$3999,8,FALSE)</f>
        <v>64330.497000000003</v>
      </c>
      <c r="E65" s="3">
        <f>VLOOKUP(Tableau1[[#This Row],[NUM DE FACTURE]],'[1]COMMERCIAL 2019 - 2021'!$D$2:$AO$3999,10,FALSE)</f>
        <v>21340.000000000004</v>
      </c>
      <c r="F65" s="3" t="str">
        <f>VLOOKUP(Tableau1[[#This Row],[NUM DE FACTURE]],'[1]COMMERCIAL 2019 - 2021'!$D$2:$AO$3999,12,FALSE)</f>
        <v>New Zealand</v>
      </c>
      <c r="G65" s="4">
        <f>VLOOKUP(Tableau1[[#This Row],[NUM DE FACTURE]],'[1]COMMERCIAL 2019 - 2021'!$D$2:$AO$3999,13,FALSE)</f>
        <v>43528</v>
      </c>
      <c r="H65" s="3">
        <f>VLOOKUP(Tableau1[[#This Row],[NUM DE FACTURE]],[1]!Tableau1[[#All],[Num Piéce]:[ANNEE]],4,FALSE)</f>
        <v>2019</v>
      </c>
      <c r="I65" s="3">
        <f>MONTH(Tableau1[[#This Row],[DATE LIV]])</f>
        <v>3</v>
      </c>
    </row>
    <row r="66" spans="1:9" x14ac:dyDescent="0.35">
      <c r="A66" s="1" t="str">
        <f>'[1]COMMERCIAL 2019 - 2021'!D64</f>
        <v>FAE-19-00062</v>
      </c>
      <c r="B66" t="str">
        <f>VLOOKUP(Tableau1[[#This Row],[NUM DE FACTURE]],'[1]COMMERCIAL 2019 - 2021'!$D$2:$AO$3999,6,FALSE)</f>
        <v>STE ARICOM</v>
      </c>
      <c r="C66" s="2">
        <f>VLOOKUP(Tableau1[[#This Row],[NUM DE FACTURE]],'[1]COMMERCIAL 2019 - 2021'!$D$2:$AO$3999,18,FALSE)</f>
        <v>55200</v>
      </c>
      <c r="D66" s="3">
        <f>VLOOKUP(Tableau1[[#This Row],[NUM DE FACTURE]],'[1]COMMERCIAL 2019 - 2021'!$D$2:$AO$3999,8,FALSE)</f>
        <v>76176</v>
      </c>
      <c r="E66" s="3">
        <f>VLOOKUP(Tableau1[[#This Row],[NUM DE FACTURE]],'[1]COMMERCIAL 2019 - 2021'!$D$2:$AO$3999,10,FALSE)</f>
        <v>76176</v>
      </c>
      <c r="F66" s="3" t="str">
        <f>VLOOKUP(Tableau1[[#This Row],[NUM DE FACTURE]],'[1]COMMERCIAL 2019 - 2021'!$D$2:$AO$3999,12,FALSE)</f>
        <v>Burkina Faso</v>
      </c>
      <c r="G66" s="4">
        <f>VLOOKUP(Tableau1[[#This Row],[NUM DE FACTURE]],'[1]COMMERCIAL 2019 - 2021'!$D$2:$AO$3999,13,FALSE)</f>
        <v>43546</v>
      </c>
      <c r="H66" s="3">
        <f>VLOOKUP(Tableau1[[#This Row],[NUM DE FACTURE]],[1]!Tableau1[[#All],[Num Piéce]:[ANNEE]],4,FALSE)</f>
        <v>2019</v>
      </c>
      <c r="I66" s="3">
        <f>MONTH(Tableau1[[#This Row],[DATE LIV]])</f>
        <v>3</v>
      </c>
    </row>
    <row r="67" spans="1:9" x14ac:dyDescent="0.35">
      <c r="A67" s="1" t="str">
        <f>'[1]COMMERCIAL 2019 - 2021'!D65</f>
        <v>FAE-19-00063</v>
      </c>
      <c r="B67" t="str">
        <f>VLOOKUP(Tableau1[[#This Row],[NUM DE FACTURE]],'[1]COMMERCIAL 2019 - 2021'!$D$2:$AO$3999,6,FALSE)</f>
        <v>STE DE COMMERCE INTERNATIONAL</v>
      </c>
      <c r="C67" s="2">
        <f>VLOOKUP(Tableau1[[#This Row],[NUM DE FACTURE]],'[1]COMMERCIAL 2019 - 2021'!$D$2:$AO$3999,18,FALSE)</f>
        <v>21600</v>
      </c>
      <c r="D67" s="3">
        <f>VLOOKUP(Tableau1[[#This Row],[NUM DE FACTURE]],'[1]COMMERCIAL 2019 - 2021'!$D$2:$AO$3999,8,FALSE)</f>
        <v>30600</v>
      </c>
      <c r="E67" s="3">
        <f>VLOOKUP(Tableau1[[#This Row],[NUM DE FACTURE]],'[1]COMMERCIAL 2019 - 2021'!$D$2:$AO$3999,10,FALSE)</f>
        <v>30600</v>
      </c>
      <c r="F67" s="3" t="str">
        <f>VLOOKUP(Tableau1[[#This Row],[NUM DE FACTURE]],'[1]COMMERCIAL 2019 - 2021'!$D$2:$AO$3999,12,FALSE)</f>
        <v>Libéria</v>
      </c>
      <c r="G67" s="4">
        <f>VLOOKUP(Tableau1[[#This Row],[NUM DE FACTURE]],'[1]COMMERCIAL 2019 - 2021'!$D$2:$AO$3999,13,FALSE)</f>
        <v>43546</v>
      </c>
      <c r="H67" s="3">
        <f>VLOOKUP(Tableau1[[#This Row],[NUM DE FACTURE]],[1]!Tableau1[[#All],[Num Piéce]:[ANNEE]],4,FALSE)</f>
        <v>2019</v>
      </c>
      <c r="I67" s="3">
        <f>MONTH(Tableau1[[#This Row],[DATE LIV]])</f>
        <v>3</v>
      </c>
    </row>
    <row r="68" spans="1:9" x14ac:dyDescent="0.35">
      <c r="A68" s="1" t="str">
        <f>'[1]COMMERCIAL 2019 - 2021'!D66</f>
        <v>FAE-19-00064</v>
      </c>
      <c r="B68" t="str">
        <f>VLOOKUP(Tableau1[[#This Row],[NUM DE FACTURE]],'[1]COMMERCIAL 2019 - 2021'!$D$2:$AO$3999,6,FALSE)</f>
        <v>SODIFRAM SAS</v>
      </c>
      <c r="C68" s="2">
        <f>VLOOKUP(Tableau1[[#This Row],[NUM DE FACTURE]],'[1]COMMERCIAL 2019 - 2021'!$D$2:$AO$3999,18,FALSE)</f>
        <v>20836</v>
      </c>
      <c r="D68" s="3">
        <f>VLOOKUP(Tableau1[[#This Row],[NUM DE FACTURE]],'[1]COMMERCIAL 2019 - 2021'!$D$2:$AO$3999,8,FALSE)</f>
        <v>46337.209000000003</v>
      </c>
      <c r="E68" s="3">
        <f>VLOOKUP(Tableau1[[#This Row],[NUM DE FACTURE]],'[1]COMMERCIAL 2019 - 2021'!$D$2:$AO$3999,10,FALSE)</f>
        <v>13744.000059321659</v>
      </c>
      <c r="F68" s="3" t="str">
        <f>VLOOKUP(Tableau1[[#This Row],[NUM DE FACTURE]],'[1]COMMERCIAL 2019 - 2021'!$D$2:$AO$3999,12,FALSE)</f>
        <v>Mayotte</v>
      </c>
      <c r="G68" s="4">
        <f>VLOOKUP(Tableau1[[#This Row],[NUM DE FACTURE]],'[1]COMMERCIAL 2019 - 2021'!$D$2:$AO$3999,13,FALSE)</f>
        <v>43561</v>
      </c>
      <c r="H68" s="3">
        <f>VLOOKUP(Tableau1[[#This Row],[NUM DE FACTURE]],[1]!Tableau1[[#All],[Num Piéce]:[ANNEE]],4,FALSE)</f>
        <v>2019</v>
      </c>
      <c r="I68" s="3">
        <f>MONTH(Tableau1[[#This Row],[DATE LIV]])</f>
        <v>4</v>
      </c>
    </row>
    <row r="69" spans="1:9" x14ac:dyDescent="0.35">
      <c r="A69" s="1" t="str">
        <f>'[1]COMMERCIAL 2019 - 2021'!D67</f>
        <v>FAE-19-00065</v>
      </c>
      <c r="B69" t="str">
        <f>VLOOKUP(Tableau1[[#This Row],[NUM DE FACTURE]],'[1]COMMERCIAL 2019 - 2021'!$D$2:$AO$3999,6,FALSE)</f>
        <v>MAMUDOU BAH T/A TEDOUGNAL FARM</v>
      </c>
      <c r="C69" s="2">
        <f>VLOOKUP(Tableau1[[#This Row],[NUM DE FACTURE]],'[1]COMMERCIAL 2019 - 2021'!$D$2:$AO$3999,18,FALSE)</f>
        <v>69216</v>
      </c>
      <c r="D69" s="3">
        <f>VLOOKUP(Tableau1[[#This Row],[NUM DE FACTURE]],'[1]COMMERCIAL 2019 - 2021'!$D$2:$AO$3999,8,FALSE)</f>
        <v>121570.74800000001</v>
      </c>
      <c r="E69" s="3">
        <f>VLOOKUP(Tableau1[[#This Row],[NUM DE FACTURE]],'[1]COMMERCIAL 2019 - 2021'!$D$2:$AO$3999,10,FALSE)</f>
        <v>40783.920022812286</v>
      </c>
      <c r="F69" s="3" t="str">
        <f>VLOOKUP(Tableau1[[#This Row],[NUM DE FACTURE]],'[1]COMMERCIAL 2019 - 2021'!$D$2:$AO$3999,12,FALSE)</f>
        <v>Gambie</v>
      </c>
      <c r="G69" s="4">
        <f>VLOOKUP(Tableau1[[#This Row],[NUM DE FACTURE]],'[1]COMMERCIAL 2019 - 2021'!$D$2:$AO$3999,13,FALSE)</f>
        <v>43549</v>
      </c>
      <c r="H69" s="3">
        <f>VLOOKUP(Tableau1[[#This Row],[NUM DE FACTURE]],[1]!Tableau1[[#All],[Num Piéce]:[ANNEE]],4,FALSE)</f>
        <v>2019</v>
      </c>
      <c r="I69" s="3">
        <f>MONTH(Tableau1[[#This Row],[DATE LIV]])</f>
        <v>3</v>
      </c>
    </row>
    <row r="70" spans="1:9" x14ac:dyDescent="0.35">
      <c r="A70" s="1" t="str">
        <f>'[1]COMMERCIAL 2019 - 2021'!D68</f>
        <v>FAE-19-00066</v>
      </c>
      <c r="B70" t="str">
        <f>VLOOKUP(Tableau1[[#This Row],[NUM DE FACTURE]],'[1]COMMERCIAL 2019 - 2021'!$D$2:$AO$3999,6,FALSE)</f>
        <v>STE AL MAJMOUA MOTTAHIDA</v>
      </c>
      <c r="C70" s="2">
        <f>VLOOKUP(Tableau1[[#This Row],[NUM DE FACTURE]],'[1]COMMERCIAL 2019 - 2021'!$D$2:$AO$3999,18,FALSE)</f>
        <v>146900</v>
      </c>
      <c r="D70" s="3">
        <f>VLOOKUP(Tableau1[[#This Row],[NUM DE FACTURE]],'[1]COMMERCIAL 2019 - 2021'!$D$2:$AO$3999,8,FALSE)</f>
        <v>313888.73300000001</v>
      </c>
      <c r="E70" s="3">
        <f>VLOOKUP(Tableau1[[#This Row],[NUM DE FACTURE]],'[1]COMMERCIAL 2019 - 2021'!$D$2:$AO$3999,10,FALSE)</f>
        <v>104586.00016659725</v>
      </c>
      <c r="F70" s="3" t="str">
        <f>VLOOKUP(Tableau1[[#This Row],[NUM DE FACTURE]],'[1]COMMERCIAL 2019 - 2021'!$D$2:$AO$3999,12,FALSE)</f>
        <v>Libye</v>
      </c>
      <c r="G70" s="4">
        <f>VLOOKUP(Tableau1[[#This Row],[NUM DE FACTURE]],'[1]COMMERCIAL 2019 - 2021'!$D$2:$AO$3999,13,FALSE)</f>
        <v>43543</v>
      </c>
      <c r="H70" s="3">
        <f>VLOOKUP(Tableau1[[#This Row],[NUM DE FACTURE]],[1]!Tableau1[[#All],[Num Piéce]:[ANNEE]],4,FALSE)</f>
        <v>2019</v>
      </c>
      <c r="I70" s="3">
        <f>MONTH(Tableau1[[#This Row],[DATE LIV]])</f>
        <v>3</v>
      </c>
    </row>
    <row r="71" spans="1:9" x14ac:dyDescent="0.35">
      <c r="A71" s="1" t="str">
        <f>'[1]COMMERCIAL 2019 - 2021'!D69</f>
        <v>FAE-19-00067</v>
      </c>
      <c r="B71" t="str">
        <f>VLOOKUP(Tableau1[[#This Row],[NUM DE FACTURE]],'[1]COMMERCIAL 2019 - 2021'!$D$2:$AO$3999,6,FALSE)</f>
        <v>STE OMEGA TRADING</v>
      </c>
      <c r="C71" s="2">
        <f>VLOOKUP(Tableau1[[#This Row],[NUM DE FACTURE]],'[1]COMMERCIAL 2019 - 2021'!$D$2:$AO$3999,18,FALSE)</f>
        <v>280000</v>
      </c>
      <c r="D71" s="3">
        <f>VLOOKUP(Tableau1[[#This Row],[NUM DE FACTURE]],'[1]COMMERCIAL 2019 - 2021'!$D$2:$AO$3999,8,FALSE)</f>
        <v>352800</v>
      </c>
      <c r="E71" s="3">
        <f>VLOOKUP(Tableau1[[#This Row],[NUM DE FACTURE]],'[1]COMMERCIAL 2019 - 2021'!$D$2:$AO$3999,10,FALSE)</f>
        <v>352800</v>
      </c>
      <c r="F71" s="3" t="str">
        <f>VLOOKUP(Tableau1[[#This Row],[NUM DE FACTURE]],'[1]COMMERCIAL 2019 - 2021'!$D$2:$AO$3999,12,FALSE)</f>
        <v>Niger</v>
      </c>
      <c r="G71" s="4">
        <f>VLOOKUP(Tableau1[[#This Row],[NUM DE FACTURE]],'[1]COMMERCIAL 2019 - 2021'!$D$2:$AO$3999,13,FALSE)</f>
        <v>43550</v>
      </c>
      <c r="H71" s="3">
        <f>VLOOKUP(Tableau1[[#This Row],[NUM DE FACTURE]],[1]!Tableau1[[#All],[Num Piéce]:[ANNEE]],4,FALSE)</f>
        <v>2019</v>
      </c>
      <c r="I71" s="3">
        <f>MONTH(Tableau1[[#This Row],[DATE LIV]])</f>
        <v>3</v>
      </c>
    </row>
    <row r="72" spans="1:9" x14ac:dyDescent="0.35">
      <c r="A72" s="1" t="str">
        <f>'[1]COMMERCIAL 2019 - 2021'!D70</f>
        <v>FAE-19-00068</v>
      </c>
      <c r="B72" t="str">
        <f>VLOOKUP(Tableau1[[#This Row],[NUM DE FACTURE]],'[1]COMMERCIAL 2019 - 2021'!$D$2:$AO$3999,6,FALSE)</f>
        <v>BAH MAMADOU SALIOU</v>
      </c>
      <c r="C72" s="2">
        <f>VLOOKUP(Tableau1[[#This Row],[NUM DE FACTURE]],'[1]COMMERCIAL 2019 - 2021'!$D$2:$AO$3999,18,FALSE)</f>
        <v>64416</v>
      </c>
      <c r="D72" s="3">
        <f>VLOOKUP(Tableau1[[#This Row],[NUM DE FACTURE]],'[1]COMMERCIAL 2019 - 2021'!$D$2:$AO$3999,8,FALSE)</f>
        <v>106269.402</v>
      </c>
      <c r="E72" s="3">
        <f>VLOOKUP(Tableau1[[#This Row],[NUM DE FACTURE]],'[1]COMMERCIAL 2019 - 2021'!$D$2:$AO$3999,10,FALSE)</f>
        <v>31426.240037852465</v>
      </c>
      <c r="F72" s="3" t="str">
        <f>VLOOKUP(Tableau1[[#This Row],[NUM DE FACTURE]],'[1]COMMERCIAL 2019 - 2021'!$D$2:$AO$3999,12,FALSE)</f>
        <v>Guinée</v>
      </c>
      <c r="G72" s="4">
        <f>VLOOKUP(Tableau1[[#This Row],[NUM DE FACTURE]],'[1]COMMERCIAL 2019 - 2021'!$D$2:$AO$3999,13,FALSE)</f>
        <v>43575</v>
      </c>
      <c r="H72" s="3">
        <f>VLOOKUP(Tableau1[[#This Row],[NUM DE FACTURE]],[1]!Tableau1[[#All],[Num Piéce]:[ANNEE]],4,FALSE)</f>
        <v>2019</v>
      </c>
      <c r="I72" s="3">
        <f>MONTH(Tableau1[[#This Row],[DATE LIV]])</f>
        <v>4</v>
      </c>
    </row>
    <row r="73" spans="1:9" x14ac:dyDescent="0.35">
      <c r="A73" s="1" t="str">
        <f>'[1]COMMERCIAL 2019 - 2021'!D71</f>
        <v>FAE-19-00069</v>
      </c>
      <c r="B73" t="str">
        <f>VLOOKUP(Tableau1[[#This Row],[NUM DE FACTURE]],'[1]COMMERCIAL 2019 - 2021'!$D$2:$AO$3999,6,FALSE)</f>
        <v>STE BASSIRA INTERNATIONAL TRA</v>
      </c>
      <c r="C73" s="2">
        <f>VLOOKUP(Tableau1[[#This Row],[NUM DE FACTURE]],'[1]COMMERCIAL 2019 - 2021'!$D$2:$AO$3999,18,FALSE)</f>
        <v>22600</v>
      </c>
      <c r="D73" s="3">
        <f>VLOOKUP(Tableau1[[#This Row],[NUM DE FACTURE]],'[1]COMMERCIAL 2019 - 2021'!$D$2:$AO$3999,8,FALSE)</f>
        <v>34338</v>
      </c>
      <c r="E73" s="3">
        <f>VLOOKUP(Tableau1[[#This Row],[NUM DE FACTURE]],'[1]COMMERCIAL 2019 - 2021'!$D$2:$AO$3999,10,FALSE)</f>
        <v>34338</v>
      </c>
      <c r="F73" s="3" t="str">
        <f>VLOOKUP(Tableau1[[#This Row],[NUM DE FACTURE]],'[1]COMMERCIAL 2019 - 2021'!$D$2:$AO$3999,12,FALSE)</f>
        <v>Jordanie</v>
      </c>
      <c r="G73" s="4">
        <f>VLOOKUP(Tableau1[[#This Row],[NUM DE FACTURE]],'[1]COMMERCIAL 2019 - 2021'!$D$2:$AO$3999,13,FALSE)</f>
        <v>43547</v>
      </c>
      <c r="H73" s="3">
        <f>VLOOKUP(Tableau1[[#This Row],[NUM DE FACTURE]],[1]!Tableau1[[#All],[Num Piéce]:[ANNEE]],4,FALSE)</f>
        <v>2019</v>
      </c>
      <c r="I73" s="3">
        <f>MONTH(Tableau1[[#This Row],[DATE LIV]])</f>
        <v>3</v>
      </c>
    </row>
    <row r="74" spans="1:9" x14ac:dyDescent="0.35">
      <c r="A74" s="1" t="str">
        <f>'[1]COMMERCIAL 2019 - 2021'!D72</f>
        <v>FAE-19-00070</v>
      </c>
      <c r="B74" t="str">
        <f>VLOOKUP(Tableau1[[#This Row],[NUM DE FACTURE]],'[1]COMMERCIAL 2019 - 2021'!$D$2:$AO$3999,6,FALSE)</f>
        <v>ARCADIA</v>
      </c>
      <c r="C74" s="2">
        <f>VLOOKUP(Tableau1[[#This Row],[NUM DE FACTURE]],'[1]COMMERCIAL 2019 - 2021'!$D$2:$AO$3999,18,FALSE)</f>
        <v>20000</v>
      </c>
      <c r="D74" s="3">
        <f>VLOOKUP(Tableau1[[#This Row],[NUM DE FACTURE]],'[1]COMMERCIAL 2019 - 2021'!$D$2:$AO$3999,8,FALSE)</f>
        <v>28400</v>
      </c>
      <c r="E74" s="3">
        <f>VLOOKUP(Tableau1[[#This Row],[NUM DE FACTURE]],'[1]COMMERCIAL 2019 - 2021'!$D$2:$AO$3999,10,FALSE)</f>
        <v>28400</v>
      </c>
      <c r="F74" s="3" t="str">
        <f>VLOOKUP(Tableau1[[#This Row],[NUM DE FACTURE]],'[1]COMMERCIAL 2019 - 2021'!$D$2:$AO$3999,12,FALSE)</f>
        <v>Angleterre</v>
      </c>
      <c r="G74" s="4">
        <f>VLOOKUP(Tableau1[[#This Row],[NUM DE FACTURE]],'[1]COMMERCIAL 2019 - 2021'!$D$2:$AO$3999,13,FALSE)</f>
        <v>43547</v>
      </c>
      <c r="H74" s="3">
        <f>VLOOKUP(Tableau1[[#This Row],[NUM DE FACTURE]],[1]!Tableau1[[#All],[Num Piéce]:[ANNEE]],4,FALSE)</f>
        <v>2019</v>
      </c>
      <c r="I74" s="3">
        <f>MONTH(Tableau1[[#This Row],[DATE LIV]])</f>
        <v>3</v>
      </c>
    </row>
    <row r="75" spans="1:9" x14ac:dyDescent="0.35">
      <c r="A75" s="1" t="str">
        <f>'[1]COMMERCIAL 2019 - 2021'!D73</f>
        <v>FAE-19-00071</v>
      </c>
      <c r="B75" t="str">
        <f>VLOOKUP(Tableau1[[#This Row],[NUM DE FACTURE]],'[1]COMMERCIAL 2019 - 2021'!$D$2:$AO$3999,6,FALSE)</f>
        <v>TUNISIAN AFRICAN BUSINESS</v>
      </c>
      <c r="C75" s="2">
        <f>VLOOKUP(Tableau1[[#This Row],[NUM DE FACTURE]],'[1]COMMERCIAL 2019 - 2021'!$D$2:$AO$3999,18,FALSE)</f>
        <v>154844</v>
      </c>
      <c r="D75" s="3">
        <f>VLOOKUP(Tableau1[[#This Row],[NUM DE FACTURE]],'[1]COMMERCIAL 2019 - 2021'!$D$2:$AO$3999,8,FALSE)</f>
        <v>214193</v>
      </c>
      <c r="E75" s="3">
        <f>VLOOKUP(Tableau1[[#This Row],[NUM DE FACTURE]],'[1]COMMERCIAL 2019 - 2021'!$D$2:$AO$3999,10,FALSE)</f>
        <v>214193</v>
      </c>
      <c r="F75" s="3" t="str">
        <f>VLOOKUP(Tableau1[[#This Row],[NUM DE FACTURE]],'[1]COMMERCIAL 2019 - 2021'!$D$2:$AO$3999,12,FALSE)</f>
        <v>Gabon</v>
      </c>
      <c r="G75" s="4">
        <f>VLOOKUP(Tableau1[[#This Row],[NUM DE FACTURE]],'[1]COMMERCIAL 2019 - 2021'!$D$2:$AO$3999,13,FALSE)</f>
        <v>43554</v>
      </c>
      <c r="H75" s="3">
        <f>VLOOKUP(Tableau1[[#This Row],[NUM DE FACTURE]],[1]!Tableau1[[#All],[Num Piéce]:[ANNEE]],4,FALSE)</f>
        <v>2019</v>
      </c>
      <c r="I75" s="3">
        <f>MONTH(Tableau1[[#This Row],[DATE LIV]])</f>
        <v>3</v>
      </c>
    </row>
    <row r="76" spans="1:9" x14ac:dyDescent="0.35">
      <c r="A76" s="1" t="str">
        <f>'[1]COMMERCIAL 2019 - 2021'!D74</f>
        <v>FAE-19-00072</v>
      </c>
      <c r="B76" t="str">
        <f>VLOOKUP(Tableau1[[#This Row],[NUM DE FACTURE]],'[1]COMMERCIAL 2019 - 2021'!$D$2:$AO$3999,6,FALSE)</f>
        <v>ARCADIA</v>
      </c>
      <c r="C76" s="2">
        <f>VLOOKUP(Tableau1[[#This Row],[NUM DE FACTURE]],'[1]COMMERCIAL 2019 - 2021'!$D$2:$AO$3999,18,FALSE)</f>
        <v>15316</v>
      </c>
      <c r="D76" s="3">
        <f>VLOOKUP(Tableau1[[#This Row],[NUM DE FACTURE]],'[1]COMMERCIAL 2019 - 2021'!$D$2:$AO$3999,8,FALSE)</f>
        <v>28146.799999999999</v>
      </c>
      <c r="E76" s="3">
        <f>VLOOKUP(Tableau1[[#This Row],[NUM DE FACTURE]],'[1]COMMERCIAL 2019 - 2021'!$D$2:$AO$3999,10,FALSE)</f>
        <v>28146.799999999999</v>
      </c>
      <c r="F76" s="3" t="str">
        <f>VLOOKUP(Tableau1[[#This Row],[NUM DE FACTURE]],'[1]COMMERCIAL 2019 - 2021'!$D$2:$AO$3999,12,FALSE)</f>
        <v>France</v>
      </c>
      <c r="G76" s="4">
        <f>VLOOKUP(Tableau1[[#This Row],[NUM DE FACTURE]],'[1]COMMERCIAL 2019 - 2021'!$D$2:$AO$3999,13,FALSE)</f>
        <v>43550</v>
      </c>
      <c r="H76" s="3">
        <f>VLOOKUP(Tableau1[[#This Row],[NUM DE FACTURE]],[1]!Tableau1[[#All],[Num Piéce]:[ANNEE]],4,FALSE)</f>
        <v>2019</v>
      </c>
      <c r="I76" s="3">
        <f>MONTH(Tableau1[[#This Row],[DATE LIV]])</f>
        <v>3</v>
      </c>
    </row>
    <row r="77" spans="1:9" x14ac:dyDescent="0.35">
      <c r="A77" s="1" t="str">
        <f>'[1]COMMERCIAL 2019 - 2021'!D75</f>
        <v>FAE-19-00073</v>
      </c>
      <c r="B77" t="str">
        <f>VLOOKUP(Tableau1[[#This Row],[NUM DE FACTURE]],'[1]COMMERCIAL 2019 - 2021'!$D$2:$AO$3999,6,FALSE)</f>
        <v>ARCADIA</v>
      </c>
      <c r="C77" s="2">
        <f>VLOOKUP(Tableau1[[#This Row],[NUM DE FACTURE]],'[1]COMMERCIAL 2019 - 2021'!$D$2:$AO$3999,18,FALSE)</f>
        <v>13574.4</v>
      </c>
      <c r="D77" s="3">
        <f>VLOOKUP(Tableau1[[#This Row],[NUM DE FACTURE]],'[1]COMMERCIAL 2019 - 2021'!$D$2:$AO$3999,8,FALSE)</f>
        <v>20607.416000000001</v>
      </c>
      <c r="E77" s="3">
        <f>VLOOKUP(Tableau1[[#This Row],[NUM DE FACTURE]],'[1]COMMERCIAL 2019 - 2021'!$D$2:$AO$3999,10,FALSE)</f>
        <v>20607.416000000001</v>
      </c>
      <c r="F77" s="3" t="str">
        <f>VLOOKUP(Tableau1[[#This Row],[NUM DE FACTURE]],'[1]COMMERCIAL 2019 - 2021'!$D$2:$AO$3999,12,FALSE)</f>
        <v>Japon</v>
      </c>
      <c r="G77" s="4">
        <f>VLOOKUP(Tableau1[[#This Row],[NUM DE FACTURE]],'[1]COMMERCIAL 2019 - 2021'!$D$2:$AO$3999,13,FALSE)</f>
        <v>43554</v>
      </c>
      <c r="H77" s="3">
        <f>VLOOKUP(Tableau1[[#This Row],[NUM DE FACTURE]],[1]!Tableau1[[#All],[Num Piéce]:[ANNEE]],4,FALSE)</f>
        <v>2019</v>
      </c>
      <c r="I77" s="3">
        <f>MONTH(Tableau1[[#This Row],[DATE LIV]])</f>
        <v>3</v>
      </c>
    </row>
    <row r="78" spans="1:9" x14ac:dyDescent="0.35">
      <c r="A78" s="1" t="str">
        <f>'[1]COMMERCIAL 2019 - 2021'!D76</f>
        <v>FAE-19-00074</v>
      </c>
      <c r="B78" t="str">
        <f>VLOOKUP(Tableau1[[#This Row],[NUM DE FACTURE]],'[1]COMMERCIAL 2019 - 2021'!$D$2:$AO$3999,6,FALSE)</f>
        <v>SAHEL INTERNATIONAL TRADE</v>
      </c>
      <c r="C78" s="2">
        <f>VLOOKUP(Tableau1[[#This Row],[NUM DE FACTURE]],'[1]COMMERCIAL 2019 - 2021'!$D$2:$AO$3999,18,FALSE)</f>
        <v>44016</v>
      </c>
      <c r="D78" s="3">
        <f>VLOOKUP(Tableau1[[#This Row],[NUM DE FACTURE]],'[1]COMMERCIAL 2019 - 2021'!$D$2:$AO$3999,8,FALSE)</f>
        <v>62502.720000000001</v>
      </c>
      <c r="E78" s="3">
        <f>VLOOKUP(Tableau1[[#This Row],[NUM DE FACTURE]],'[1]COMMERCIAL 2019 - 2021'!$D$2:$AO$3999,10,FALSE)</f>
        <v>62502.720000000001</v>
      </c>
      <c r="F78" s="3" t="str">
        <f>VLOOKUP(Tableau1[[#This Row],[NUM DE FACTURE]],'[1]COMMERCIAL 2019 - 2021'!$D$2:$AO$3999,12,FALSE)</f>
        <v>Burkina Faso</v>
      </c>
      <c r="G78" s="4">
        <f>VLOOKUP(Tableau1[[#This Row],[NUM DE FACTURE]],'[1]COMMERCIAL 2019 - 2021'!$D$2:$AO$3999,13,FALSE)</f>
        <v>43556</v>
      </c>
      <c r="H78" s="3">
        <f>VLOOKUP(Tableau1[[#This Row],[NUM DE FACTURE]],[1]!Tableau1[[#All],[Num Piéce]:[ANNEE]],4,FALSE)</f>
        <v>2019</v>
      </c>
      <c r="I78" s="3">
        <f>MONTH(Tableau1[[#This Row],[DATE LIV]])</f>
        <v>4</v>
      </c>
    </row>
    <row r="79" spans="1:9" x14ac:dyDescent="0.35">
      <c r="A79" s="1" t="str">
        <f>'[1]COMMERCIAL 2019 - 2021'!D77</f>
        <v>FAE-19-00075</v>
      </c>
      <c r="B79" t="str">
        <f>VLOOKUP(Tableau1[[#This Row],[NUM DE FACTURE]],'[1]COMMERCIAL 2019 - 2021'!$D$2:$AO$3999,6,FALSE)</f>
        <v>WODIS &amp; TRADE SOCIETE</v>
      </c>
      <c r="C79" s="2">
        <f>VLOOKUP(Tableau1[[#This Row],[NUM DE FACTURE]],'[1]COMMERCIAL 2019 - 2021'!$D$2:$AO$3999,18,FALSE)</f>
        <v>130000</v>
      </c>
      <c r="D79" s="3">
        <f>VLOOKUP(Tableau1[[#This Row],[NUM DE FACTURE]],'[1]COMMERCIAL 2019 - 2021'!$D$2:$AO$3999,8,FALSE)</f>
        <v>222179.94399999999</v>
      </c>
      <c r="E79" s="3">
        <f>VLOOKUP(Tableau1[[#This Row],[NUM DE FACTURE]],'[1]COMMERCIAL 2019 - 2021'!$D$2:$AO$3999,10,FALSE)</f>
        <v>74170.000166914251</v>
      </c>
      <c r="F79" s="3" t="str">
        <f>VLOOKUP(Tableau1[[#This Row],[NUM DE FACTURE]],'[1]COMMERCIAL 2019 - 2021'!$D$2:$AO$3999,12,FALSE)</f>
        <v>Cameroun</v>
      </c>
      <c r="G79" s="4">
        <f>VLOOKUP(Tableau1[[#This Row],[NUM DE FACTURE]],'[1]COMMERCIAL 2019 - 2021'!$D$2:$AO$3999,13,FALSE)</f>
        <v>43567</v>
      </c>
      <c r="H79" s="3">
        <f>VLOOKUP(Tableau1[[#This Row],[NUM DE FACTURE]],[1]!Tableau1[[#All],[Num Piéce]:[ANNEE]],4,FALSE)</f>
        <v>2019</v>
      </c>
      <c r="I79" s="3">
        <f>MONTH(Tableau1[[#This Row],[DATE LIV]])</f>
        <v>4</v>
      </c>
    </row>
    <row r="80" spans="1:9" x14ac:dyDescent="0.35">
      <c r="A80" s="1" t="str">
        <f>'[1]COMMERCIAL 2019 - 2021'!D78</f>
        <v>FAE-19-00076</v>
      </c>
      <c r="B80" t="str">
        <f>VLOOKUP(Tableau1[[#This Row],[NUM DE FACTURE]],'[1]COMMERCIAL 2019 - 2021'!$D$2:$AO$3999,6,FALSE)</f>
        <v>GREENLAND</v>
      </c>
      <c r="C80" s="2">
        <f>VLOOKUP(Tableau1[[#This Row],[NUM DE FACTURE]],'[1]COMMERCIAL 2019 - 2021'!$D$2:$AO$3999,18,FALSE)</f>
        <v>90000</v>
      </c>
      <c r="D80" s="3">
        <f>VLOOKUP(Tableau1[[#This Row],[NUM DE FACTURE]],'[1]COMMERCIAL 2019 - 2021'!$D$2:$AO$3999,8,FALSE)</f>
        <v>137250</v>
      </c>
      <c r="E80" s="3">
        <f>VLOOKUP(Tableau1[[#This Row],[NUM DE FACTURE]],'[1]COMMERCIAL 2019 - 2021'!$D$2:$AO$3999,10,FALSE)</f>
        <v>137250</v>
      </c>
      <c r="F80" s="3" t="str">
        <f>VLOOKUP(Tableau1[[#This Row],[NUM DE FACTURE]],'[1]COMMERCIAL 2019 - 2021'!$D$2:$AO$3999,12,FALSE)</f>
        <v>Libye</v>
      </c>
      <c r="G80" s="4">
        <f>VLOOKUP(Tableau1[[#This Row],[NUM DE FACTURE]],'[1]COMMERCIAL 2019 - 2021'!$D$2:$AO$3999,13,FALSE)</f>
        <v>43554</v>
      </c>
      <c r="H80" s="3">
        <f>VLOOKUP(Tableau1[[#This Row],[NUM DE FACTURE]],[1]!Tableau1[[#All],[Num Piéce]:[ANNEE]],4,FALSE)</f>
        <v>2019</v>
      </c>
      <c r="I80" s="3">
        <f>MONTH(Tableau1[[#This Row],[DATE LIV]])</f>
        <v>3</v>
      </c>
    </row>
    <row r="81" spans="1:9" x14ac:dyDescent="0.35">
      <c r="A81" s="1" t="str">
        <f>'[1]COMMERCIAL 2019 - 2021'!D79</f>
        <v>FAE-19-00077</v>
      </c>
      <c r="B81" t="str">
        <f>VLOOKUP(Tableau1[[#This Row],[NUM DE FACTURE]],'[1]COMMERCIAL 2019 - 2021'!$D$2:$AO$3999,6,FALSE)</f>
        <v>ARCADIA</v>
      </c>
      <c r="C81" s="2">
        <f>VLOOKUP(Tableau1[[#This Row],[NUM DE FACTURE]],'[1]COMMERCIAL 2019 - 2021'!$D$2:$AO$3999,18,FALSE)</f>
        <v>50400</v>
      </c>
      <c r="D81" s="3">
        <f>VLOOKUP(Tableau1[[#This Row],[NUM DE FACTURE]],'[1]COMMERCIAL 2019 - 2021'!$D$2:$AO$3999,8,FALSE)</f>
        <v>79632</v>
      </c>
      <c r="E81" s="3">
        <f>VLOOKUP(Tableau1[[#This Row],[NUM DE FACTURE]],'[1]COMMERCIAL 2019 - 2021'!$D$2:$AO$3999,10,FALSE)</f>
        <v>79632</v>
      </c>
      <c r="F81" s="3" t="str">
        <f>VLOOKUP(Tableau1[[#This Row],[NUM DE FACTURE]],'[1]COMMERCIAL 2019 - 2021'!$D$2:$AO$3999,12,FALSE)</f>
        <v>Japon</v>
      </c>
      <c r="G81" s="4">
        <f>VLOOKUP(Tableau1[[#This Row],[NUM DE FACTURE]],'[1]COMMERCIAL 2019 - 2021'!$D$2:$AO$3999,13,FALSE)</f>
        <v>43580</v>
      </c>
      <c r="H81" s="3">
        <f>VLOOKUP(Tableau1[[#This Row],[NUM DE FACTURE]],[1]!Tableau1[[#All],[Num Piéce]:[ANNEE]],4,FALSE)</f>
        <v>2019</v>
      </c>
      <c r="I81" s="3">
        <f>MONTH(Tableau1[[#This Row],[DATE LIV]])</f>
        <v>4</v>
      </c>
    </row>
    <row r="82" spans="1:9" x14ac:dyDescent="0.35">
      <c r="A82" s="1" t="str">
        <f>'[1]COMMERCIAL 2019 - 2021'!D80</f>
        <v>FAE-19-00078</v>
      </c>
      <c r="B82" t="str">
        <f>VLOOKUP(Tableau1[[#This Row],[NUM DE FACTURE]],'[1]COMMERCIAL 2019 - 2021'!$D$2:$AO$3999,6,FALSE)</f>
        <v>TUNISIAN AFRICAN BUSINESS</v>
      </c>
      <c r="C82" s="2">
        <f>VLOOKUP(Tableau1[[#This Row],[NUM DE FACTURE]],'[1]COMMERCIAL 2019 - 2021'!$D$2:$AO$3999,18,FALSE)</f>
        <v>176064</v>
      </c>
      <c r="D82" s="3">
        <f>VLOOKUP(Tableau1[[#This Row],[NUM DE FACTURE]],'[1]COMMERCIAL 2019 - 2021'!$D$2:$AO$3999,8,FALSE)</f>
        <v>237026.16</v>
      </c>
      <c r="E82" s="3">
        <f>VLOOKUP(Tableau1[[#This Row],[NUM DE FACTURE]],'[1]COMMERCIAL 2019 - 2021'!$D$2:$AO$3999,10,FALSE)</f>
        <v>237026.16</v>
      </c>
      <c r="F82" s="3" t="str">
        <f>VLOOKUP(Tableau1[[#This Row],[NUM DE FACTURE]],'[1]COMMERCIAL 2019 - 2021'!$D$2:$AO$3999,12,FALSE)</f>
        <v>Sénégal</v>
      </c>
      <c r="G82" s="4">
        <f>VLOOKUP(Tableau1[[#This Row],[NUM DE FACTURE]],'[1]COMMERCIAL 2019 - 2021'!$D$2:$AO$3999,13,FALSE)</f>
        <v>43558</v>
      </c>
      <c r="H82" s="3">
        <f>VLOOKUP(Tableau1[[#This Row],[NUM DE FACTURE]],[1]!Tableau1[[#All],[Num Piéce]:[ANNEE]],4,FALSE)</f>
        <v>2019</v>
      </c>
      <c r="I82" s="3">
        <f>MONTH(Tableau1[[#This Row],[DATE LIV]])</f>
        <v>4</v>
      </c>
    </row>
    <row r="83" spans="1:9" x14ac:dyDescent="0.35">
      <c r="A83" s="1" t="str">
        <f>'[1]COMMERCIAL 2019 - 2021'!D81</f>
        <v>FAE-19-00079</v>
      </c>
      <c r="B83" t="str">
        <f>VLOOKUP(Tableau1[[#This Row],[NUM DE FACTURE]],'[1]COMMERCIAL 2019 - 2021'!$D$2:$AO$3999,6,FALSE)</f>
        <v>STE DE COMMERCE INTERNATIONAL</v>
      </c>
      <c r="C83" s="2">
        <f>VLOOKUP(Tableau1[[#This Row],[NUM DE FACTURE]],'[1]COMMERCIAL 2019 - 2021'!$D$2:$AO$3999,18,FALSE)</f>
        <v>560000</v>
      </c>
      <c r="D83" s="3">
        <f>VLOOKUP(Tableau1[[#This Row],[NUM DE FACTURE]],'[1]COMMERCIAL 2019 - 2021'!$D$2:$AO$3999,8,FALSE)</f>
        <v>705600</v>
      </c>
      <c r="E83" s="3">
        <f>VLOOKUP(Tableau1[[#This Row],[NUM DE FACTURE]],'[1]COMMERCIAL 2019 - 2021'!$D$2:$AO$3999,10,FALSE)</f>
        <v>705600</v>
      </c>
      <c r="F83" s="3" t="str">
        <f>VLOOKUP(Tableau1[[#This Row],[NUM DE FACTURE]],'[1]COMMERCIAL 2019 - 2021'!$D$2:$AO$3999,12,FALSE)</f>
        <v>Niger</v>
      </c>
      <c r="G83" s="4">
        <f>VLOOKUP(Tableau1[[#This Row],[NUM DE FACTURE]],'[1]COMMERCIAL 2019 - 2021'!$D$2:$AO$3999,13,FALSE)</f>
        <v>43568</v>
      </c>
      <c r="H83" s="3">
        <f>VLOOKUP(Tableau1[[#This Row],[NUM DE FACTURE]],[1]!Tableau1[[#All],[Num Piéce]:[ANNEE]],4,FALSE)</f>
        <v>2019</v>
      </c>
      <c r="I83" s="3">
        <f>MONTH(Tableau1[[#This Row],[DATE LIV]])</f>
        <v>4</v>
      </c>
    </row>
    <row r="84" spans="1:9" x14ac:dyDescent="0.35">
      <c r="A84" s="1" t="str">
        <f>'[1]COMMERCIAL 2019 - 2021'!D82</f>
        <v>FAE-19-00080</v>
      </c>
      <c r="B84" t="str">
        <f>VLOOKUP(Tableau1[[#This Row],[NUM DE FACTURE]],'[1]COMMERCIAL 2019 - 2021'!$D$2:$AO$3999,6,FALSE)</f>
        <v>STE BASSIRA INTERNATIONAL TRA</v>
      </c>
      <c r="C84" s="2">
        <f>VLOOKUP(Tableau1[[#This Row],[NUM DE FACTURE]],'[1]COMMERCIAL 2019 - 2021'!$D$2:$AO$3999,18,FALSE)</f>
        <v>23200</v>
      </c>
      <c r="D84" s="3">
        <f>VLOOKUP(Tableau1[[#This Row],[NUM DE FACTURE]],'[1]COMMERCIAL 2019 - 2021'!$D$2:$AO$3999,8,FALSE)</f>
        <v>35646</v>
      </c>
      <c r="E84" s="3">
        <f>VLOOKUP(Tableau1[[#This Row],[NUM DE FACTURE]],'[1]COMMERCIAL 2019 - 2021'!$D$2:$AO$3999,10,FALSE)</f>
        <v>35646</v>
      </c>
      <c r="F84" s="3" t="str">
        <f>VLOOKUP(Tableau1[[#This Row],[NUM DE FACTURE]],'[1]COMMERCIAL 2019 - 2021'!$D$2:$AO$3999,12,FALSE)</f>
        <v>Jordanie</v>
      </c>
      <c r="G84" s="4">
        <f>VLOOKUP(Tableau1[[#This Row],[NUM DE FACTURE]],'[1]COMMERCIAL 2019 - 2021'!$D$2:$AO$3999,13,FALSE)</f>
        <v>43575</v>
      </c>
      <c r="H84" s="3">
        <f>VLOOKUP(Tableau1[[#This Row],[NUM DE FACTURE]],[1]!Tableau1[[#All],[Num Piéce]:[ANNEE]],4,FALSE)</f>
        <v>2019</v>
      </c>
      <c r="I84" s="3">
        <f>MONTH(Tableau1[[#This Row],[DATE LIV]])</f>
        <v>4</v>
      </c>
    </row>
    <row r="85" spans="1:9" x14ac:dyDescent="0.35">
      <c r="A85" s="1" t="str">
        <f>'[1]COMMERCIAL 2019 - 2021'!D83</f>
        <v>FAE-19-00081</v>
      </c>
      <c r="B85" t="str">
        <f>VLOOKUP(Tableau1[[#This Row],[NUM DE FACTURE]],'[1]COMMERCIAL 2019 - 2021'!$D$2:$AO$3999,6,FALSE)</f>
        <v>SODIFRAM SAS</v>
      </c>
      <c r="C85" s="2">
        <f>VLOOKUP(Tableau1[[#This Row],[NUM DE FACTURE]],'[1]COMMERCIAL 2019 - 2021'!$D$2:$AO$3999,18,FALSE)</f>
        <v>20424</v>
      </c>
      <c r="D85" s="3">
        <f>VLOOKUP(Tableau1[[#This Row],[NUM DE FACTURE]],'[1]COMMERCIAL 2019 - 2021'!$D$2:$AO$3999,8,FALSE)</f>
        <v>47021.428</v>
      </c>
      <c r="E85" s="3">
        <f>VLOOKUP(Tableau1[[#This Row],[NUM DE FACTURE]],'[1]COMMERCIAL 2019 - 2021'!$D$2:$AO$3999,10,FALSE)</f>
        <v>13953.360040357282</v>
      </c>
      <c r="F85" s="3" t="str">
        <f>VLOOKUP(Tableau1[[#This Row],[NUM DE FACTURE]],'[1]COMMERCIAL 2019 - 2021'!$D$2:$AO$3999,12,FALSE)</f>
        <v>Mayotte</v>
      </c>
      <c r="G85" s="4">
        <f>VLOOKUP(Tableau1[[#This Row],[NUM DE FACTURE]],'[1]COMMERCIAL 2019 - 2021'!$D$2:$AO$3999,13,FALSE)</f>
        <v>43577</v>
      </c>
      <c r="H85" s="3">
        <f>VLOOKUP(Tableau1[[#This Row],[NUM DE FACTURE]],[1]!Tableau1[[#All],[Num Piéce]:[ANNEE]],4,FALSE)</f>
        <v>2019</v>
      </c>
      <c r="I85" s="3">
        <f>MONTH(Tableau1[[#This Row],[DATE LIV]])</f>
        <v>4</v>
      </c>
    </row>
    <row r="86" spans="1:9" x14ac:dyDescent="0.35">
      <c r="A86" s="1" t="str">
        <f>'[1]COMMERCIAL 2019 - 2021'!D84</f>
        <v>FAE-19-00082</v>
      </c>
      <c r="B86" t="str">
        <f>VLOOKUP(Tableau1[[#This Row],[NUM DE FACTURE]],'[1]COMMERCIAL 2019 - 2021'!$D$2:$AO$3999,6,FALSE)</f>
        <v>STE DE COMMERCE INTERNATIONAL</v>
      </c>
      <c r="C86" s="2">
        <f>VLOOKUP(Tableau1[[#This Row],[NUM DE FACTURE]],'[1]COMMERCIAL 2019 - 2021'!$D$2:$AO$3999,18,FALSE)</f>
        <v>127400</v>
      </c>
      <c r="D86" s="3">
        <f>VLOOKUP(Tableau1[[#This Row],[NUM DE FACTURE]],'[1]COMMERCIAL 2019 - 2021'!$D$2:$AO$3999,8,FALSE)</f>
        <v>175738</v>
      </c>
      <c r="E86" s="3">
        <f>VLOOKUP(Tableau1[[#This Row],[NUM DE FACTURE]],'[1]COMMERCIAL 2019 - 2021'!$D$2:$AO$3999,10,FALSE)</f>
        <v>175738</v>
      </c>
      <c r="F86" s="3" t="str">
        <f>VLOOKUP(Tableau1[[#This Row],[NUM DE FACTURE]],'[1]COMMERCIAL 2019 - 2021'!$D$2:$AO$3999,12,FALSE)</f>
        <v>Gabon</v>
      </c>
      <c r="G86" s="4">
        <f>VLOOKUP(Tableau1[[#This Row],[NUM DE FACTURE]],'[1]COMMERCIAL 2019 - 2021'!$D$2:$AO$3999,13,FALSE)</f>
        <v>43595</v>
      </c>
      <c r="H86" s="3">
        <f>VLOOKUP(Tableau1[[#This Row],[NUM DE FACTURE]],[1]!Tableau1[[#All],[Num Piéce]:[ANNEE]],4,FALSE)</f>
        <v>2019</v>
      </c>
      <c r="I86" s="3">
        <f>MONTH(Tableau1[[#This Row],[DATE LIV]])</f>
        <v>5</v>
      </c>
    </row>
    <row r="87" spans="1:9" x14ac:dyDescent="0.35">
      <c r="A87" s="1" t="str">
        <f>'[1]COMMERCIAL 2019 - 2021'!D85</f>
        <v>FAE-19-00083</v>
      </c>
      <c r="B87" t="str">
        <f>VLOOKUP(Tableau1[[#This Row],[NUM DE FACTURE]],'[1]COMMERCIAL 2019 - 2021'!$D$2:$AO$3999,6,FALSE)</f>
        <v>ARCADIA</v>
      </c>
      <c r="C87" s="2">
        <f>VLOOKUP(Tableau1[[#This Row],[NUM DE FACTURE]],'[1]COMMERCIAL 2019 - 2021'!$D$2:$AO$3999,18,FALSE)</f>
        <v>18568</v>
      </c>
      <c r="D87" s="3">
        <f>VLOOKUP(Tableau1[[#This Row],[NUM DE FACTURE]],'[1]COMMERCIAL 2019 - 2021'!$D$2:$AO$3999,8,FALSE)</f>
        <v>30646.400000000001</v>
      </c>
      <c r="E87" s="3">
        <f>VLOOKUP(Tableau1[[#This Row],[NUM DE FACTURE]],'[1]COMMERCIAL 2019 - 2021'!$D$2:$AO$3999,10,FALSE)</f>
        <v>30646.400000000001</v>
      </c>
      <c r="F87" s="3" t="str">
        <f>VLOOKUP(Tableau1[[#This Row],[NUM DE FACTURE]],'[1]COMMERCIAL 2019 - 2021'!$D$2:$AO$3999,12,FALSE)</f>
        <v>France</v>
      </c>
      <c r="G87" s="4">
        <f>VLOOKUP(Tableau1[[#This Row],[NUM DE FACTURE]],'[1]COMMERCIAL 2019 - 2021'!$D$2:$AO$3999,13,FALSE)</f>
        <v>43581</v>
      </c>
      <c r="H87" s="3">
        <f>VLOOKUP(Tableau1[[#This Row],[NUM DE FACTURE]],[1]!Tableau1[[#All],[Num Piéce]:[ANNEE]],4,FALSE)</f>
        <v>2019</v>
      </c>
      <c r="I87" s="3">
        <f>MONTH(Tableau1[[#This Row],[DATE LIV]])</f>
        <v>4</v>
      </c>
    </row>
    <row r="88" spans="1:9" x14ac:dyDescent="0.35">
      <c r="A88" s="1" t="str">
        <f>'[1]COMMERCIAL 2019 - 2021'!D86</f>
        <v>FAE-19-00084</v>
      </c>
      <c r="B88" t="str">
        <f>VLOOKUP(Tableau1[[#This Row],[NUM DE FACTURE]],'[1]COMMERCIAL 2019 - 2021'!$D$2:$AO$3999,6,FALSE)</f>
        <v>SAHEL INTERNATIONAL TRADE</v>
      </c>
      <c r="C88" s="2">
        <f>VLOOKUP(Tableau1[[#This Row],[NUM DE FACTURE]],'[1]COMMERCIAL 2019 - 2021'!$D$2:$AO$3999,18,FALSE)</f>
        <v>22008</v>
      </c>
      <c r="D88" s="3">
        <f>VLOOKUP(Tableau1[[#This Row],[NUM DE FACTURE]],'[1]COMMERCIAL 2019 - 2021'!$D$2:$AO$3999,8,FALSE)</f>
        <v>31911.599999999999</v>
      </c>
      <c r="E88" s="3">
        <f>VLOOKUP(Tableau1[[#This Row],[NUM DE FACTURE]],'[1]COMMERCIAL 2019 - 2021'!$D$2:$AO$3999,10,FALSE)</f>
        <v>31911.599999999999</v>
      </c>
      <c r="F88" s="3" t="str">
        <f>VLOOKUP(Tableau1[[#This Row],[NUM DE FACTURE]],'[1]COMMERCIAL 2019 - 2021'!$D$2:$AO$3999,12,FALSE)</f>
        <v>Burkina Faso</v>
      </c>
      <c r="G88" s="4">
        <f>VLOOKUP(Tableau1[[#This Row],[NUM DE FACTURE]],'[1]COMMERCIAL 2019 - 2021'!$D$2:$AO$3999,13,FALSE)</f>
        <v>43572</v>
      </c>
      <c r="H88" s="3">
        <f>VLOOKUP(Tableau1[[#This Row],[NUM DE FACTURE]],[1]!Tableau1[[#All],[Num Piéce]:[ANNEE]],4,FALSE)</f>
        <v>2019</v>
      </c>
      <c r="I88" s="3">
        <f>MONTH(Tableau1[[#This Row],[DATE LIV]])</f>
        <v>4</v>
      </c>
    </row>
    <row r="89" spans="1:9" x14ac:dyDescent="0.35">
      <c r="A89" s="1" t="str">
        <f>'[1]COMMERCIAL 2019 - 2021'!D87</f>
        <v>FAE-19-00085</v>
      </c>
      <c r="B89" t="str">
        <f>VLOOKUP(Tableau1[[#This Row],[NUM DE FACTURE]],'[1]COMMERCIAL 2019 - 2021'!$D$2:$AO$3999,6,FALSE)</f>
        <v>STE OMEGA TRADING</v>
      </c>
      <c r="C89" s="2">
        <f>VLOOKUP(Tableau1[[#This Row],[NUM DE FACTURE]],'[1]COMMERCIAL 2019 - 2021'!$D$2:$AO$3999,18,FALSE)</f>
        <v>280000</v>
      </c>
      <c r="D89" s="3">
        <f>VLOOKUP(Tableau1[[#This Row],[NUM DE FACTURE]],'[1]COMMERCIAL 2019 - 2021'!$D$2:$AO$3999,8,FALSE)</f>
        <v>352800</v>
      </c>
      <c r="E89" s="3">
        <f>VLOOKUP(Tableau1[[#This Row],[NUM DE FACTURE]],'[1]COMMERCIAL 2019 - 2021'!$D$2:$AO$3999,10,FALSE)</f>
        <v>352800</v>
      </c>
      <c r="F89" s="3" t="str">
        <f>VLOOKUP(Tableau1[[#This Row],[NUM DE FACTURE]],'[1]COMMERCIAL 2019 - 2021'!$D$2:$AO$3999,12,FALSE)</f>
        <v>Niger</v>
      </c>
      <c r="G89" s="4">
        <f>VLOOKUP(Tableau1[[#This Row],[NUM DE FACTURE]],'[1]COMMERCIAL 2019 - 2021'!$D$2:$AO$3999,13,FALSE)</f>
        <v>43588</v>
      </c>
      <c r="H89" s="3">
        <f>VLOOKUP(Tableau1[[#This Row],[NUM DE FACTURE]],[1]!Tableau1[[#All],[Num Piéce]:[ANNEE]],4,FALSE)</f>
        <v>2019</v>
      </c>
      <c r="I89" s="3">
        <f>MONTH(Tableau1[[#This Row],[DATE LIV]])</f>
        <v>5</v>
      </c>
    </row>
    <row r="90" spans="1:9" x14ac:dyDescent="0.35">
      <c r="A90" s="1" t="str">
        <f>'[1]COMMERCIAL 2019 - 2021'!D88</f>
        <v>FAE-19-00086</v>
      </c>
      <c r="B90" t="str">
        <f>VLOOKUP(Tableau1[[#This Row],[NUM DE FACTURE]],'[1]COMMERCIAL 2019 - 2021'!$D$2:$AO$3999,6,FALSE)</f>
        <v>STE OMEGA TRADING</v>
      </c>
      <c r="C90" s="2">
        <f>VLOOKUP(Tableau1[[#This Row],[NUM DE FACTURE]],'[1]COMMERCIAL 2019 - 2021'!$D$2:$AO$3999,18,FALSE)</f>
        <v>260000</v>
      </c>
      <c r="D90" s="3">
        <f>VLOOKUP(Tableau1[[#This Row],[NUM DE FACTURE]],'[1]COMMERCIAL 2019 - 2021'!$D$2:$AO$3999,8,FALSE)</f>
        <v>338000</v>
      </c>
      <c r="E90" s="3">
        <f>VLOOKUP(Tableau1[[#This Row],[NUM DE FACTURE]],'[1]COMMERCIAL 2019 - 2021'!$D$2:$AO$3999,10,FALSE)</f>
        <v>338000</v>
      </c>
      <c r="F90" s="3" t="str">
        <f>VLOOKUP(Tableau1[[#This Row],[NUM DE FACTURE]],'[1]COMMERCIAL 2019 - 2021'!$D$2:$AO$3999,12,FALSE)</f>
        <v>Niger</v>
      </c>
      <c r="G90" s="4">
        <f>VLOOKUP(Tableau1[[#This Row],[NUM DE FACTURE]],'[1]COMMERCIAL 2019 - 2021'!$D$2:$AO$3999,13,FALSE)</f>
        <v>43572</v>
      </c>
      <c r="H90" s="3">
        <f>VLOOKUP(Tableau1[[#This Row],[NUM DE FACTURE]],[1]!Tableau1[[#All],[Num Piéce]:[ANNEE]],4,FALSE)</f>
        <v>2019</v>
      </c>
      <c r="I90" s="3">
        <f>MONTH(Tableau1[[#This Row],[DATE LIV]])</f>
        <v>4</v>
      </c>
    </row>
    <row r="91" spans="1:9" x14ac:dyDescent="0.35">
      <c r="A91" s="1" t="str">
        <f>'[1]COMMERCIAL 2019 - 2021'!D89</f>
        <v>FAE-19-00087</v>
      </c>
      <c r="B91" t="str">
        <f>VLOOKUP(Tableau1[[#This Row],[NUM DE FACTURE]],'[1]COMMERCIAL 2019 - 2021'!$D$2:$AO$3999,6,FALSE)</f>
        <v>STE AL MAJMOUA MOTTAHIDA</v>
      </c>
      <c r="C91" s="2">
        <f>VLOOKUP(Tableau1[[#This Row],[NUM DE FACTURE]],'[1]COMMERCIAL 2019 - 2021'!$D$2:$AO$3999,18,FALSE)</f>
        <v>216000</v>
      </c>
      <c r="D91" s="3">
        <f>VLOOKUP(Tableau1[[#This Row],[NUM DE FACTURE]],'[1]COMMERCIAL 2019 - 2021'!$D$2:$AO$3999,8,FALSE)</f>
        <v>317165.43600000005</v>
      </c>
      <c r="E91" s="3">
        <f>VLOOKUP(Tableau1[[#This Row],[NUM DE FACTURE]],'[1]COMMERCIAL 2019 - 2021'!$D$2:$AO$3999,10,FALSE)</f>
        <v>105840.00000000001</v>
      </c>
      <c r="F91" s="3" t="str">
        <f>VLOOKUP(Tableau1[[#This Row],[NUM DE FACTURE]],'[1]COMMERCIAL 2019 - 2021'!$D$2:$AO$3999,12,FALSE)</f>
        <v>Libye</v>
      </c>
      <c r="G91" s="4">
        <f>VLOOKUP(Tableau1[[#This Row],[NUM DE FACTURE]],'[1]COMMERCIAL 2019 - 2021'!$D$2:$AO$3999,13,FALSE)</f>
        <v>43571</v>
      </c>
      <c r="H91" s="3">
        <f>VLOOKUP(Tableau1[[#This Row],[NUM DE FACTURE]],[1]!Tableau1[[#All],[Num Piéce]:[ANNEE]],4,FALSE)</f>
        <v>2019</v>
      </c>
      <c r="I91" s="3">
        <f>MONTH(Tableau1[[#This Row],[DATE LIV]])</f>
        <v>4</v>
      </c>
    </row>
    <row r="92" spans="1:9" x14ac:dyDescent="0.35">
      <c r="A92" s="1" t="str">
        <f>'[1]COMMERCIAL 2019 - 2021'!D90</f>
        <v>FAE-19-00088</v>
      </c>
      <c r="B92" t="str">
        <f>VLOOKUP(Tableau1[[#This Row],[NUM DE FACTURE]],'[1]COMMERCIAL 2019 - 2021'!$D$2:$AO$3999,6,FALSE)</f>
        <v>DAVIS TRADING CO LTD</v>
      </c>
      <c r="C92" s="2">
        <f>VLOOKUP(Tableau1[[#This Row],[NUM DE FACTURE]],'[1]COMMERCIAL 2019 - 2021'!$D$2:$AO$3999,18,FALSE)</f>
        <v>18100</v>
      </c>
      <c r="D92" s="3">
        <f>VLOOKUP(Tableau1[[#This Row],[NUM DE FACTURE]],'[1]COMMERCIAL 2019 - 2021'!$D$2:$AO$3999,8,FALSE)</f>
        <v>66254.707999999999</v>
      </c>
      <c r="E92" s="3">
        <f>VLOOKUP(Tableau1[[#This Row],[NUM DE FACTURE]],'[1]COMMERCIAL 2019 - 2021'!$D$2:$AO$3999,10,FALSE)</f>
        <v>22171.000050194922</v>
      </c>
      <c r="F92" s="3" t="str">
        <f>VLOOKUP(Tableau1[[#This Row],[NUM DE FACTURE]],'[1]COMMERCIAL 2019 - 2021'!$D$2:$AO$3999,12,FALSE)</f>
        <v>New Zealand</v>
      </c>
      <c r="G92" s="4">
        <f>VLOOKUP(Tableau1[[#This Row],[NUM DE FACTURE]],'[1]COMMERCIAL 2019 - 2021'!$D$2:$AO$3999,13,FALSE)</f>
        <v>43575</v>
      </c>
      <c r="H92" s="3">
        <f>VLOOKUP(Tableau1[[#This Row],[NUM DE FACTURE]],[1]!Tableau1[[#All],[Num Piéce]:[ANNEE]],4,FALSE)</f>
        <v>2019</v>
      </c>
      <c r="I92" s="3">
        <f>MONTH(Tableau1[[#This Row],[DATE LIV]])</f>
        <v>4</v>
      </c>
    </row>
    <row r="93" spans="1:9" x14ac:dyDescent="0.35">
      <c r="A93" s="1" t="str">
        <f>'[1]COMMERCIAL 2019 - 2021'!D91</f>
        <v>FAE-19-00089</v>
      </c>
      <c r="B93" t="str">
        <f>VLOOKUP(Tableau1[[#This Row],[NUM DE FACTURE]],'[1]COMMERCIAL 2019 - 2021'!$D$2:$AO$3999,6,FALSE)</f>
        <v>STE MIDCOM INTERNATIONAL</v>
      </c>
      <c r="C93" s="2">
        <f>VLOOKUP(Tableau1[[#This Row],[NUM DE FACTURE]],'[1]COMMERCIAL 2019 - 2021'!$D$2:$AO$3999,18,FALSE)</f>
        <v>102500</v>
      </c>
      <c r="D93" s="3">
        <f>VLOOKUP(Tableau1[[#This Row],[NUM DE FACTURE]],'[1]COMMERCIAL 2019 - 2021'!$D$2:$AO$3999,8,FALSE)</f>
        <v>164000</v>
      </c>
      <c r="E93" s="3">
        <f>VLOOKUP(Tableau1[[#This Row],[NUM DE FACTURE]],'[1]COMMERCIAL 2019 - 2021'!$D$2:$AO$3999,10,FALSE)</f>
        <v>164000</v>
      </c>
      <c r="F93" s="3" t="str">
        <f>VLOOKUP(Tableau1[[#This Row],[NUM DE FACTURE]],'[1]COMMERCIAL 2019 - 2021'!$D$2:$AO$3999,12,FALSE)</f>
        <v>Russie</v>
      </c>
      <c r="G93" s="4">
        <f>VLOOKUP(Tableau1[[#This Row],[NUM DE FACTURE]],'[1]COMMERCIAL 2019 - 2021'!$D$2:$AO$3999,13,FALSE)</f>
        <v>43574</v>
      </c>
      <c r="H93" s="3">
        <f>VLOOKUP(Tableau1[[#This Row],[NUM DE FACTURE]],[1]!Tableau1[[#All],[Num Piéce]:[ANNEE]],4,FALSE)</f>
        <v>2019</v>
      </c>
      <c r="I93" s="3">
        <f>MONTH(Tableau1[[#This Row],[DATE LIV]])</f>
        <v>4</v>
      </c>
    </row>
    <row r="94" spans="1:9" x14ac:dyDescent="0.35">
      <c r="A94" s="1" t="str">
        <f>'[1]COMMERCIAL 2019 - 2021'!D92</f>
        <v>FAE-19-00090</v>
      </c>
      <c r="B94" t="str">
        <f>VLOOKUP(Tableau1[[#This Row],[NUM DE FACTURE]],'[1]COMMERCIAL 2019 - 2021'!$D$2:$AO$3999,6,FALSE)</f>
        <v>SAHEL INTERNATIONAL TRADE</v>
      </c>
      <c r="C94" s="2">
        <f>VLOOKUP(Tableau1[[#This Row],[NUM DE FACTURE]],'[1]COMMERCIAL 2019 - 2021'!$D$2:$AO$3999,18,FALSE)</f>
        <v>20700</v>
      </c>
      <c r="D94" s="3">
        <f>VLOOKUP(Tableau1[[#This Row],[NUM DE FACTURE]],'[1]COMMERCIAL 2019 - 2021'!$D$2:$AO$3999,8,FALSE)</f>
        <v>26496</v>
      </c>
      <c r="E94" s="3">
        <f>VLOOKUP(Tableau1[[#This Row],[NUM DE FACTURE]],'[1]COMMERCIAL 2019 - 2021'!$D$2:$AO$3999,10,FALSE)</f>
        <v>26496</v>
      </c>
      <c r="F94" s="3" t="str">
        <f>VLOOKUP(Tableau1[[#This Row],[NUM DE FACTURE]],'[1]COMMERCIAL 2019 - 2021'!$D$2:$AO$3999,12,FALSE)</f>
        <v>Togo</v>
      </c>
      <c r="G94" s="4">
        <f>VLOOKUP(Tableau1[[#This Row],[NUM DE FACTURE]],'[1]COMMERCIAL 2019 - 2021'!$D$2:$AO$3999,13,FALSE)</f>
        <v>43577</v>
      </c>
      <c r="H94" s="3">
        <f>VLOOKUP(Tableau1[[#This Row],[NUM DE FACTURE]],[1]!Tableau1[[#All],[Num Piéce]:[ANNEE]],4,FALSE)</f>
        <v>2019</v>
      </c>
      <c r="I94" s="3">
        <f>MONTH(Tableau1[[#This Row],[DATE LIV]])</f>
        <v>4</v>
      </c>
    </row>
    <row r="95" spans="1:9" x14ac:dyDescent="0.35">
      <c r="A95" s="1" t="str">
        <f>'[1]COMMERCIAL 2019 - 2021'!D93</f>
        <v>FAE-19-00091</v>
      </c>
      <c r="B95" t="str">
        <f>VLOOKUP(Tableau1[[#This Row],[NUM DE FACTURE]],'[1]COMMERCIAL 2019 - 2021'!$D$2:$AO$3999,6,FALSE)</f>
        <v>TUNISIAN AFRICAN BUSINESS</v>
      </c>
      <c r="C95" s="2">
        <f>VLOOKUP(Tableau1[[#This Row],[NUM DE FACTURE]],'[1]COMMERCIAL 2019 - 2021'!$D$2:$AO$3999,18,FALSE)</f>
        <v>110040</v>
      </c>
      <c r="D95" s="3">
        <f>VLOOKUP(Tableau1[[#This Row],[NUM DE FACTURE]],'[1]COMMERCIAL 2019 - 2021'!$D$2:$AO$3999,8,FALSE)</f>
        <v>148554</v>
      </c>
      <c r="E95" s="3">
        <f>VLOOKUP(Tableau1[[#This Row],[NUM DE FACTURE]],'[1]COMMERCIAL 2019 - 2021'!$D$2:$AO$3999,10,FALSE)</f>
        <v>148554</v>
      </c>
      <c r="F95" s="3" t="str">
        <f>VLOOKUP(Tableau1[[#This Row],[NUM DE FACTURE]],'[1]COMMERCIAL 2019 - 2021'!$D$2:$AO$3999,12,FALSE)</f>
        <v>Sénégal</v>
      </c>
      <c r="G95" s="4">
        <f>VLOOKUP(Tableau1[[#This Row],[NUM DE FACTURE]],'[1]COMMERCIAL 2019 - 2021'!$D$2:$AO$3999,13,FALSE)</f>
        <v>43579</v>
      </c>
      <c r="H95" s="3">
        <f>VLOOKUP(Tableau1[[#This Row],[NUM DE FACTURE]],[1]!Tableau1[[#All],[Num Piéce]:[ANNEE]],4,FALSE)</f>
        <v>2019</v>
      </c>
      <c r="I95" s="3">
        <f>MONTH(Tableau1[[#This Row],[DATE LIV]])</f>
        <v>4</v>
      </c>
    </row>
    <row r="96" spans="1:9" x14ac:dyDescent="0.35">
      <c r="A96" s="1" t="str">
        <f>'[1]COMMERCIAL 2019 - 2021'!D94</f>
        <v>FAE-19-00092</v>
      </c>
      <c r="B96" t="str">
        <f>VLOOKUP(Tableau1[[#This Row],[NUM DE FACTURE]],'[1]COMMERCIAL 2019 - 2021'!$D$2:$AO$3999,6,FALSE)</f>
        <v>ARCADIA</v>
      </c>
      <c r="C96" s="2">
        <f>VLOOKUP(Tableau1[[#This Row],[NUM DE FACTURE]],'[1]COMMERCIAL 2019 - 2021'!$D$2:$AO$3999,18,FALSE)</f>
        <v>20500</v>
      </c>
      <c r="D96" s="3">
        <f>VLOOKUP(Tableau1[[#This Row],[NUM DE FACTURE]],'[1]COMMERCIAL 2019 - 2021'!$D$2:$AO$3999,8,FALSE)</f>
        <v>30135</v>
      </c>
      <c r="E96" s="3">
        <f>VLOOKUP(Tableau1[[#This Row],[NUM DE FACTURE]],'[1]COMMERCIAL 2019 - 2021'!$D$2:$AO$3999,10,FALSE)</f>
        <v>30135</v>
      </c>
      <c r="F96" s="3" t="str">
        <f>VLOOKUP(Tableau1[[#This Row],[NUM DE FACTURE]],'[1]COMMERCIAL 2019 - 2021'!$D$2:$AO$3999,12,FALSE)</f>
        <v>Pologne</v>
      </c>
      <c r="G96" s="4">
        <f>VLOOKUP(Tableau1[[#This Row],[NUM DE FACTURE]],'[1]COMMERCIAL 2019 - 2021'!$D$2:$AO$3999,13,FALSE)</f>
        <v>43580</v>
      </c>
      <c r="H96" s="3">
        <f>VLOOKUP(Tableau1[[#This Row],[NUM DE FACTURE]],[1]!Tableau1[[#All],[Num Piéce]:[ANNEE]],4,FALSE)</f>
        <v>2019</v>
      </c>
      <c r="I96" s="3">
        <f>MONTH(Tableau1[[#This Row],[DATE LIV]])</f>
        <v>4</v>
      </c>
    </row>
    <row r="97" spans="1:9" x14ac:dyDescent="0.35">
      <c r="A97" s="1" t="str">
        <f>'[1]COMMERCIAL 2019 - 2021'!D95</f>
        <v>FAE-19-00093</v>
      </c>
      <c r="B97" t="str">
        <f>VLOOKUP(Tableau1[[#This Row],[NUM DE FACTURE]],'[1]COMMERCIAL 2019 - 2021'!$D$2:$AO$3999,6,FALSE)</f>
        <v>ARCADIA</v>
      </c>
      <c r="C97" s="2">
        <f>VLOOKUP(Tableau1[[#This Row],[NUM DE FACTURE]],'[1]COMMERCIAL 2019 - 2021'!$D$2:$AO$3999,18,FALSE)</f>
        <v>20000</v>
      </c>
      <c r="D97" s="3">
        <f>VLOOKUP(Tableau1[[#This Row],[NUM DE FACTURE]],'[1]COMMERCIAL 2019 - 2021'!$D$2:$AO$3999,8,FALSE)</f>
        <v>28400</v>
      </c>
      <c r="E97" s="3">
        <f>VLOOKUP(Tableau1[[#This Row],[NUM DE FACTURE]],'[1]COMMERCIAL 2019 - 2021'!$D$2:$AO$3999,10,FALSE)</f>
        <v>28400</v>
      </c>
      <c r="F97" s="3" t="str">
        <f>VLOOKUP(Tableau1[[#This Row],[NUM DE FACTURE]],'[1]COMMERCIAL 2019 - 2021'!$D$2:$AO$3999,12,FALSE)</f>
        <v>Angleterre</v>
      </c>
      <c r="G97" s="4">
        <f>VLOOKUP(Tableau1[[#This Row],[NUM DE FACTURE]],'[1]COMMERCIAL 2019 - 2021'!$D$2:$AO$3999,13,FALSE)</f>
        <v>43592</v>
      </c>
      <c r="H97" s="3">
        <f>VLOOKUP(Tableau1[[#This Row],[NUM DE FACTURE]],[1]!Tableau1[[#All],[Num Piéce]:[ANNEE]],4,FALSE)</f>
        <v>2019</v>
      </c>
      <c r="I97" s="3">
        <f>MONTH(Tableau1[[#This Row],[DATE LIV]])</f>
        <v>5</v>
      </c>
    </row>
    <row r="98" spans="1:9" x14ac:dyDescent="0.35">
      <c r="A98" s="1" t="str">
        <f>'[1]COMMERCIAL 2019 - 2021'!D96</f>
        <v>FAE-19-00094</v>
      </c>
      <c r="B98" t="str">
        <f>VLOOKUP(Tableau1[[#This Row],[NUM DE FACTURE]],'[1]COMMERCIAL 2019 - 2021'!$D$2:$AO$3999,6,FALSE)</f>
        <v>ARCADIA</v>
      </c>
      <c r="C98" s="2">
        <f>VLOOKUP(Tableau1[[#This Row],[NUM DE FACTURE]],'[1]COMMERCIAL 2019 - 2021'!$D$2:$AO$3999,18,FALSE)</f>
        <v>19016</v>
      </c>
      <c r="D98" s="3">
        <f>VLOOKUP(Tableau1[[#This Row],[NUM DE FACTURE]],'[1]COMMERCIAL 2019 - 2021'!$D$2:$AO$3999,8,FALSE)</f>
        <v>31751.8</v>
      </c>
      <c r="E98" s="3">
        <f>VLOOKUP(Tableau1[[#This Row],[NUM DE FACTURE]],'[1]COMMERCIAL 2019 - 2021'!$D$2:$AO$3999,10,FALSE)</f>
        <v>31751.8</v>
      </c>
      <c r="F98" s="3" t="str">
        <f>VLOOKUP(Tableau1[[#This Row],[NUM DE FACTURE]],'[1]COMMERCIAL 2019 - 2021'!$D$2:$AO$3999,12,FALSE)</f>
        <v>France</v>
      </c>
      <c r="G98" s="4">
        <f>VLOOKUP(Tableau1[[#This Row],[NUM DE FACTURE]],'[1]COMMERCIAL 2019 - 2021'!$D$2:$AO$3999,13,FALSE)</f>
        <v>43581</v>
      </c>
      <c r="H98" s="3">
        <f>VLOOKUP(Tableau1[[#This Row],[NUM DE FACTURE]],[1]!Tableau1[[#All],[Num Piéce]:[ANNEE]],4,FALSE)</f>
        <v>2019</v>
      </c>
      <c r="I98" s="3">
        <f>MONTH(Tableau1[[#This Row],[DATE LIV]])</f>
        <v>4</v>
      </c>
    </row>
    <row r="99" spans="1:9" x14ac:dyDescent="0.35">
      <c r="A99" s="1" t="str">
        <f>'[1]COMMERCIAL 2019 - 2021'!D97</f>
        <v>FAE-19-00095</v>
      </c>
      <c r="B99" t="str">
        <f>VLOOKUP(Tableau1[[#This Row],[NUM DE FACTURE]],'[1]COMMERCIAL 2019 - 2021'!$D$2:$AO$3999,6,FALSE)</f>
        <v>AGRICOLD INTERNATIONAL</v>
      </c>
      <c r="C99" s="2">
        <f>VLOOKUP(Tableau1[[#This Row],[NUM DE FACTURE]],'[1]COMMERCIAL 2019 - 2021'!$D$2:$AO$3999,18,FALSE)</f>
        <v>2400</v>
      </c>
      <c r="D99" s="3">
        <f>VLOOKUP(Tableau1[[#This Row],[NUM DE FACTURE]],'[1]COMMERCIAL 2019 - 2021'!$D$2:$AO$3999,8,FALSE)</f>
        <v>3912</v>
      </c>
      <c r="E99" s="3">
        <f>VLOOKUP(Tableau1[[#This Row],[NUM DE FACTURE]],'[1]COMMERCIAL 2019 - 2021'!$D$2:$AO$3999,10,FALSE)</f>
        <v>3912</v>
      </c>
      <c r="F99" s="3" t="str">
        <f>VLOOKUP(Tableau1[[#This Row],[NUM DE FACTURE]],'[1]COMMERCIAL 2019 - 2021'!$D$2:$AO$3999,12,FALSE)</f>
        <v>Omane</v>
      </c>
      <c r="G99" s="4">
        <f>VLOOKUP(Tableau1[[#This Row],[NUM DE FACTURE]],'[1]COMMERCIAL 2019 - 2021'!$D$2:$AO$3999,13,FALSE)</f>
        <v>43599</v>
      </c>
      <c r="H99" s="3">
        <f>VLOOKUP(Tableau1[[#This Row],[NUM DE FACTURE]],[1]!Tableau1[[#All],[Num Piéce]:[ANNEE]],4,FALSE)</f>
        <v>2019</v>
      </c>
      <c r="I99" s="3">
        <f>MONTH(Tableau1[[#This Row],[DATE LIV]])</f>
        <v>5</v>
      </c>
    </row>
    <row r="100" spans="1:9" x14ac:dyDescent="0.35">
      <c r="A100" s="1" t="str">
        <f>'[1]COMMERCIAL 2019 - 2021'!D98</f>
        <v>FAE-19-00096</v>
      </c>
      <c r="B100" t="str">
        <f>VLOOKUP(Tableau1[[#This Row],[NUM DE FACTURE]],'[1]COMMERCIAL 2019 - 2021'!$D$2:$AO$3999,6,FALSE)</f>
        <v>STE DE COMMERCE INTERNATIONAL</v>
      </c>
      <c r="C100" s="2">
        <f>VLOOKUP(Tableau1[[#This Row],[NUM DE FACTURE]],'[1]COMMERCIAL 2019 - 2021'!$D$2:$AO$3999,18,FALSE)</f>
        <v>21000</v>
      </c>
      <c r="D100" s="3">
        <f>VLOOKUP(Tableau1[[#This Row],[NUM DE FACTURE]],'[1]COMMERCIAL 2019 - 2021'!$D$2:$AO$3999,8,FALSE)</f>
        <v>30300</v>
      </c>
      <c r="E100" s="3">
        <f>VLOOKUP(Tableau1[[#This Row],[NUM DE FACTURE]],'[1]COMMERCIAL 2019 - 2021'!$D$2:$AO$3999,10,FALSE)</f>
        <v>30300</v>
      </c>
      <c r="F100" s="3" t="str">
        <f>VLOOKUP(Tableau1[[#This Row],[NUM DE FACTURE]],'[1]COMMERCIAL 2019 - 2021'!$D$2:$AO$3999,12,FALSE)</f>
        <v>Libéria</v>
      </c>
      <c r="G100" s="4">
        <f>VLOOKUP(Tableau1[[#This Row],[NUM DE FACTURE]],'[1]COMMERCIAL 2019 - 2021'!$D$2:$AO$3999,13,FALSE)</f>
        <v>43594</v>
      </c>
      <c r="H100" s="3">
        <f>VLOOKUP(Tableau1[[#This Row],[NUM DE FACTURE]],[1]!Tableau1[[#All],[Num Piéce]:[ANNEE]],4,FALSE)</f>
        <v>2019</v>
      </c>
      <c r="I100" s="3">
        <f>MONTH(Tableau1[[#This Row],[DATE LIV]])</f>
        <v>5</v>
      </c>
    </row>
    <row r="101" spans="1:9" x14ac:dyDescent="0.35">
      <c r="A101" s="1" t="str">
        <f>'[1]COMMERCIAL 2019 - 2021'!D99</f>
        <v>FAE-19-00097</v>
      </c>
      <c r="B101" t="str">
        <f>VLOOKUP(Tableau1[[#This Row],[NUM DE FACTURE]],'[1]COMMERCIAL 2019 - 2021'!$D$2:$AO$3999,6,FALSE)</f>
        <v>SAHEL INTERNATIONAL TRADE</v>
      </c>
      <c r="C101" s="2">
        <f>VLOOKUP(Tableau1[[#This Row],[NUM DE FACTURE]],'[1]COMMERCIAL 2019 - 2021'!$D$2:$AO$3999,18,FALSE)</f>
        <v>17500</v>
      </c>
      <c r="D101" s="3">
        <f>VLOOKUP(Tableau1[[#This Row],[NUM DE FACTURE]],'[1]COMMERCIAL 2019 - 2021'!$D$2:$AO$3999,8,FALSE)</f>
        <v>25439</v>
      </c>
      <c r="E101" s="3">
        <f>VLOOKUP(Tableau1[[#This Row],[NUM DE FACTURE]],'[1]COMMERCIAL 2019 - 2021'!$D$2:$AO$3999,10,FALSE)</f>
        <v>25439</v>
      </c>
      <c r="F101" s="3" t="str">
        <f>VLOOKUP(Tableau1[[#This Row],[NUM DE FACTURE]],'[1]COMMERCIAL 2019 - 2021'!$D$2:$AO$3999,12,FALSE)</f>
        <v>Togo</v>
      </c>
      <c r="G101" s="4">
        <f>VLOOKUP(Tableau1[[#This Row],[NUM DE FACTURE]],'[1]COMMERCIAL 2019 - 2021'!$D$2:$AO$3999,13,FALSE)</f>
        <v>43591</v>
      </c>
      <c r="H101" s="3">
        <f>VLOOKUP(Tableau1[[#This Row],[NUM DE FACTURE]],[1]!Tableau1[[#All],[Num Piéce]:[ANNEE]],4,FALSE)</f>
        <v>2019</v>
      </c>
      <c r="I101" s="3">
        <f>MONTH(Tableau1[[#This Row],[DATE LIV]])</f>
        <v>5</v>
      </c>
    </row>
    <row r="102" spans="1:9" x14ac:dyDescent="0.35">
      <c r="A102" s="1" t="str">
        <f>'[1]COMMERCIAL 2019 - 2021'!D100</f>
        <v>FAE-19-00098</v>
      </c>
      <c r="B102" t="str">
        <f>VLOOKUP(Tableau1[[#This Row],[NUM DE FACTURE]],'[1]COMMERCIAL 2019 - 2021'!$D$2:$AO$3999,6,FALSE)</f>
        <v>ARCADIA</v>
      </c>
      <c r="C102" s="2">
        <f>VLOOKUP(Tableau1[[#This Row],[NUM DE FACTURE]],'[1]COMMERCIAL 2019 - 2021'!$D$2:$AO$3999,18,FALSE)</f>
        <v>15048</v>
      </c>
      <c r="D102" s="3">
        <f>VLOOKUP(Tableau1[[#This Row],[NUM DE FACTURE]],'[1]COMMERCIAL 2019 - 2021'!$D$2:$AO$3999,8,FALSE)</f>
        <v>26196.400000000001</v>
      </c>
      <c r="E102" s="3">
        <f>VLOOKUP(Tableau1[[#This Row],[NUM DE FACTURE]],'[1]COMMERCIAL 2019 - 2021'!$D$2:$AO$3999,10,FALSE)</f>
        <v>26196.400000000001</v>
      </c>
      <c r="F102" s="3" t="str">
        <f>VLOOKUP(Tableau1[[#This Row],[NUM DE FACTURE]],'[1]COMMERCIAL 2019 - 2021'!$D$2:$AO$3999,12,FALSE)</f>
        <v>France</v>
      </c>
      <c r="G102" s="4">
        <f>VLOOKUP(Tableau1[[#This Row],[NUM DE FACTURE]],'[1]COMMERCIAL 2019 - 2021'!$D$2:$AO$3999,13,FALSE)</f>
        <v>43585</v>
      </c>
      <c r="H102" s="3">
        <f>VLOOKUP(Tableau1[[#This Row],[NUM DE FACTURE]],[1]!Tableau1[[#All],[Num Piéce]:[ANNEE]],4,FALSE)</f>
        <v>2019</v>
      </c>
      <c r="I102" s="3">
        <f>MONTH(Tableau1[[#This Row],[DATE LIV]])</f>
        <v>4</v>
      </c>
    </row>
    <row r="103" spans="1:9" x14ac:dyDescent="0.35">
      <c r="A103" s="1" t="str">
        <f>'[1]COMMERCIAL 2019 - 2021'!D101</f>
        <v>FAE-19-00099</v>
      </c>
      <c r="B103" t="str">
        <f>VLOOKUP(Tableau1[[#This Row],[NUM DE FACTURE]],'[1]COMMERCIAL 2019 - 2021'!$D$2:$AO$3999,6,FALSE)</f>
        <v>SAHEL INTERNATIONAL TRADE</v>
      </c>
      <c r="C103" s="2">
        <f>VLOOKUP(Tableau1[[#This Row],[NUM DE FACTURE]],'[1]COMMERCIAL 2019 - 2021'!$D$2:$AO$3999,18,FALSE)</f>
        <v>81840</v>
      </c>
      <c r="D103" s="3">
        <f>VLOOKUP(Tableau1[[#This Row],[NUM DE FACTURE]],'[1]COMMERCIAL 2019 - 2021'!$D$2:$AO$3999,8,FALSE)</f>
        <v>117789.6</v>
      </c>
      <c r="E103" s="3">
        <f>VLOOKUP(Tableau1[[#This Row],[NUM DE FACTURE]],'[1]COMMERCIAL 2019 - 2021'!$D$2:$AO$3999,10,FALSE)</f>
        <v>117789.6</v>
      </c>
      <c r="F103" s="3" t="str">
        <f>VLOOKUP(Tableau1[[#This Row],[NUM DE FACTURE]],'[1]COMMERCIAL 2019 - 2021'!$D$2:$AO$3999,12,FALSE)</f>
        <v>Togo</v>
      </c>
      <c r="G103" s="4">
        <f>VLOOKUP(Tableau1[[#This Row],[NUM DE FACTURE]],'[1]COMMERCIAL 2019 - 2021'!$D$2:$AO$3999,13,FALSE)</f>
        <v>43591</v>
      </c>
      <c r="H103" s="3">
        <f>VLOOKUP(Tableau1[[#This Row],[NUM DE FACTURE]],[1]!Tableau1[[#All],[Num Piéce]:[ANNEE]],4,FALSE)</f>
        <v>2019</v>
      </c>
      <c r="I103" s="3">
        <f>MONTH(Tableau1[[#This Row],[DATE LIV]])</f>
        <v>5</v>
      </c>
    </row>
    <row r="104" spans="1:9" x14ac:dyDescent="0.35">
      <c r="A104" s="1" t="str">
        <f>'[1]COMMERCIAL 2019 - 2021'!D102</f>
        <v>FAE-19-00100</v>
      </c>
      <c r="B104" t="str">
        <f>VLOOKUP(Tableau1[[#This Row],[NUM DE FACTURE]],'[1]COMMERCIAL 2019 - 2021'!$D$2:$AO$3999,6,FALSE)</f>
        <v>STE DE COMMERCE INTERNATIONAL</v>
      </c>
      <c r="C104" s="2">
        <f>VLOOKUP(Tableau1[[#This Row],[NUM DE FACTURE]],'[1]COMMERCIAL 2019 - 2021'!$D$2:$AO$3999,18,FALSE)</f>
        <v>65616</v>
      </c>
      <c r="D104" s="3">
        <f>VLOOKUP(Tableau1[[#This Row],[NUM DE FACTURE]],'[1]COMMERCIAL 2019 - 2021'!$D$2:$AO$3999,8,FALSE)</f>
        <v>94711.2</v>
      </c>
      <c r="E104" s="3">
        <f>VLOOKUP(Tableau1[[#This Row],[NUM DE FACTURE]],'[1]COMMERCIAL 2019 - 2021'!$D$2:$AO$3999,10,FALSE)</f>
        <v>94711.2</v>
      </c>
      <c r="F104" s="3" t="str">
        <f>VLOOKUP(Tableau1[[#This Row],[NUM DE FACTURE]],'[1]COMMERCIAL 2019 - 2021'!$D$2:$AO$3999,12,FALSE)</f>
        <v>Sierra Leone</v>
      </c>
      <c r="G104" s="4">
        <f>VLOOKUP(Tableau1[[#This Row],[NUM DE FACTURE]],'[1]COMMERCIAL 2019 - 2021'!$D$2:$AO$3999,13,FALSE)</f>
        <v>43642</v>
      </c>
      <c r="H104" s="3">
        <f>VLOOKUP(Tableau1[[#This Row],[NUM DE FACTURE]],[1]!Tableau1[[#All],[Num Piéce]:[ANNEE]],4,FALSE)</f>
        <v>2019</v>
      </c>
      <c r="I104" s="3">
        <f>MONTH(Tableau1[[#This Row],[DATE LIV]])</f>
        <v>6</v>
      </c>
    </row>
    <row r="105" spans="1:9" x14ac:dyDescent="0.35">
      <c r="A105" s="1" t="str">
        <f>'[1]COMMERCIAL 2019 - 2021'!D103</f>
        <v>FAE-19-00101</v>
      </c>
      <c r="B105" t="str">
        <f>VLOOKUP(Tableau1[[#This Row],[NUM DE FACTURE]],'[1]COMMERCIAL 2019 - 2021'!$D$2:$AO$3999,6,FALSE)</f>
        <v>STE DE COMMERCE INTERNATIONAL</v>
      </c>
      <c r="C105" s="2">
        <f>VLOOKUP(Tableau1[[#This Row],[NUM DE FACTURE]],'[1]COMMERCIAL 2019 - 2021'!$D$2:$AO$3999,18,FALSE)</f>
        <v>28000</v>
      </c>
      <c r="D105" s="3">
        <f>VLOOKUP(Tableau1[[#This Row],[NUM DE FACTURE]],'[1]COMMERCIAL 2019 - 2021'!$D$2:$AO$3999,8,FALSE)</f>
        <v>38360</v>
      </c>
      <c r="E105" s="3">
        <f>VLOOKUP(Tableau1[[#This Row],[NUM DE FACTURE]],'[1]COMMERCIAL 2019 - 2021'!$D$2:$AO$3999,10,FALSE)</f>
        <v>38360</v>
      </c>
      <c r="F105" s="3" t="str">
        <f>VLOOKUP(Tableau1[[#This Row],[NUM DE FACTURE]],'[1]COMMERCIAL 2019 - 2021'!$D$2:$AO$3999,12,FALSE)</f>
        <v>Tchad</v>
      </c>
      <c r="G105" s="4">
        <f>VLOOKUP(Tableau1[[#This Row],[NUM DE FACTURE]],'[1]COMMERCIAL 2019 - 2021'!$D$2:$AO$3999,13,FALSE)</f>
        <v>43613</v>
      </c>
      <c r="H105" s="3">
        <f>VLOOKUP(Tableau1[[#This Row],[NUM DE FACTURE]],[1]!Tableau1[[#All],[Num Piéce]:[ANNEE]],4,FALSE)</f>
        <v>2019</v>
      </c>
      <c r="I105" s="3">
        <f>MONTH(Tableau1[[#This Row],[DATE LIV]])</f>
        <v>5</v>
      </c>
    </row>
    <row r="106" spans="1:9" x14ac:dyDescent="0.35">
      <c r="A106" s="1" t="str">
        <f>'[1]COMMERCIAL 2019 - 2021'!D104</f>
        <v>FAE-19-00102</v>
      </c>
      <c r="B106" t="str">
        <f>VLOOKUP(Tableau1[[#This Row],[NUM DE FACTURE]],'[1]COMMERCIAL 2019 - 2021'!$D$2:$AO$3999,6,FALSE)</f>
        <v>GAMIL ABDELKARIM</v>
      </c>
      <c r="C106" s="2">
        <f>VLOOKUP(Tableau1[[#This Row],[NUM DE FACTURE]],'[1]COMMERCIAL 2019 - 2021'!$D$2:$AO$3999,18,FALSE)</f>
        <v>27930</v>
      </c>
      <c r="D106" s="3">
        <f>VLOOKUP(Tableau1[[#This Row],[NUM DE FACTURE]],'[1]COMMERCIAL 2019 - 2021'!$D$2:$AO$3999,8,FALSE)</f>
        <v>51758.883000000002</v>
      </c>
      <c r="E106" s="3">
        <f>VLOOKUP(Tableau1[[#This Row],[NUM DE FACTURE]],'[1]COMMERCIAL 2019 - 2021'!$D$2:$AO$3999,10,FALSE)</f>
        <v>17363.799922840801</v>
      </c>
      <c r="F106" s="3" t="str">
        <f>VLOOKUP(Tableau1[[#This Row],[NUM DE FACTURE]],'[1]COMMERCIAL 2019 - 2021'!$D$2:$AO$3999,12,FALSE)</f>
        <v>Djibouti</v>
      </c>
      <c r="G106" s="4">
        <f>VLOOKUP(Tableau1[[#This Row],[NUM DE FACTURE]],'[1]COMMERCIAL 2019 - 2021'!$D$2:$AO$3999,13,FALSE)</f>
        <v>43598</v>
      </c>
      <c r="H106" s="3">
        <f>VLOOKUP(Tableau1[[#This Row],[NUM DE FACTURE]],[1]!Tableau1[[#All],[Num Piéce]:[ANNEE]],4,FALSE)</f>
        <v>2019</v>
      </c>
      <c r="I106" s="3">
        <f>MONTH(Tableau1[[#This Row],[DATE LIV]])</f>
        <v>5</v>
      </c>
    </row>
    <row r="107" spans="1:9" x14ac:dyDescent="0.35">
      <c r="A107" s="1" t="str">
        <f>'[1]COMMERCIAL 2019 - 2021'!D105</f>
        <v>FAE-19-00103</v>
      </c>
      <c r="B107" t="str">
        <f>VLOOKUP(Tableau1[[#This Row],[NUM DE FACTURE]],'[1]COMMERCIAL 2019 - 2021'!$D$2:$AO$3999,6,FALSE)</f>
        <v>ARCADIA</v>
      </c>
      <c r="C107" s="2">
        <f>VLOOKUP(Tableau1[[#This Row],[NUM DE FACTURE]],'[1]COMMERCIAL 2019 - 2021'!$D$2:$AO$3999,18,FALSE)</f>
        <v>36921.599999999999</v>
      </c>
      <c r="D107" s="3">
        <f>VLOOKUP(Tableau1[[#This Row],[NUM DE FACTURE]],'[1]COMMERCIAL 2019 - 2021'!$D$2:$AO$3999,8,FALSE)</f>
        <v>59254.656000000003</v>
      </c>
      <c r="E107" s="3">
        <f>VLOOKUP(Tableau1[[#This Row],[NUM DE FACTURE]],'[1]COMMERCIAL 2019 - 2021'!$D$2:$AO$3999,10,FALSE)</f>
        <v>59254.656000000003</v>
      </c>
      <c r="F107" s="3" t="str">
        <f>VLOOKUP(Tableau1[[#This Row],[NUM DE FACTURE]],'[1]COMMERCIAL 2019 - 2021'!$D$2:$AO$3999,12,FALSE)</f>
        <v>Arabie saoudite</v>
      </c>
      <c r="G107" s="4">
        <f>VLOOKUP(Tableau1[[#This Row],[NUM DE FACTURE]],'[1]COMMERCIAL 2019 - 2021'!$D$2:$AO$3999,13,FALSE)</f>
        <v>43595</v>
      </c>
      <c r="H107" s="3">
        <f>VLOOKUP(Tableau1[[#This Row],[NUM DE FACTURE]],[1]!Tableau1[[#All],[Num Piéce]:[ANNEE]],4,FALSE)</f>
        <v>2019</v>
      </c>
      <c r="I107" s="3">
        <f>MONTH(Tableau1[[#This Row],[DATE LIV]])</f>
        <v>5</v>
      </c>
    </row>
    <row r="108" spans="1:9" x14ac:dyDescent="0.35">
      <c r="A108" s="1" t="str">
        <f>'[1]COMMERCIAL 2019 - 2021'!D106</f>
        <v>FAE-19-00104</v>
      </c>
      <c r="B108" t="str">
        <f>VLOOKUP(Tableau1[[#This Row],[NUM DE FACTURE]],'[1]COMMERCIAL 2019 - 2021'!$D$2:$AO$3999,6,FALSE)</f>
        <v>SAHEL INTERNATIONAL TRADE</v>
      </c>
      <c r="C108" s="2">
        <f>VLOOKUP(Tableau1[[#This Row],[NUM DE FACTURE]],'[1]COMMERCIAL 2019 - 2021'!$D$2:$AO$3999,18,FALSE)</f>
        <v>21600</v>
      </c>
      <c r="D108" s="3">
        <f>VLOOKUP(Tableau1[[#This Row],[NUM DE FACTURE]],'[1]COMMERCIAL 2019 - 2021'!$D$2:$AO$3999,8,FALSE)</f>
        <v>31752</v>
      </c>
      <c r="E108" s="3">
        <f>VLOOKUP(Tableau1[[#This Row],[NUM DE FACTURE]],'[1]COMMERCIAL 2019 - 2021'!$D$2:$AO$3999,10,FALSE)</f>
        <v>31752</v>
      </c>
      <c r="F108" s="3" t="str">
        <f>VLOOKUP(Tableau1[[#This Row],[NUM DE FACTURE]],'[1]COMMERCIAL 2019 - 2021'!$D$2:$AO$3999,12,FALSE)</f>
        <v>Togo</v>
      </c>
      <c r="G108" s="4">
        <f>VLOOKUP(Tableau1[[#This Row],[NUM DE FACTURE]],'[1]COMMERCIAL 2019 - 2021'!$D$2:$AO$3999,13,FALSE)</f>
        <v>43605</v>
      </c>
      <c r="H108" s="3">
        <f>VLOOKUP(Tableau1[[#This Row],[NUM DE FACTURE]],[1]!Tableau1[[#All],[Num Piéce]:[ANNEE]],4,FALSE)</f>
        <v>2019</v>
      </c>
      <c r="I108" s="3">
        <f>MONTH(Tableau1[[#This Row],[DATE LIV]])</f>
        <v>5</v>
      </c>
    </row>
    <row r="109" spans="1:9" x14ac:dyDescent="0.35">
      <c r="A109" s="1" t="str">
        <f>'[1]COMMERCIAL 2019 - 2021'!D107</f>
        <v>FAE-19-00105</v>
      </c>
      <c r="B109" t="str">
        <f>VLOOKUP(Tableau1[[#This Row],[NUM DE FACTURE]],'[1]COMMERCIAL 2019 - 2021'!$D$2:$AO$3999,6,FALSE)</f>
        <v>STE ARICOM</v>
      </c>
      <c r="C109" s="2">
        <f>VLOOKUP(Tableau1[[#This Row],[NUM DE FACTURE]],'[1]COMMERCIAL 2019 - 2021'!$D$2:$AO$3999,18,FALSE)</f>
        <v>110400</v>
      </c>
      <c r="D109" s="3">
        <f>VLOOKUP(Tableau1[[#This Row],[NUM DE FACTURE]],'[1]COMMERCIAL 2019 - 2021'!$D$2:$AO$3999,8,FALSE)</f>
        <v>149040</v>
      </c>
      <c r="E109" s="3">
        <f>VLOOKUP(Tableau1[[#This Row],[NUM DE FACTURE]],'[1]COMMERCIAL 2019 - 2021'!$D$2:$AO$3999,10,FALSE)</f>
        <v>149040</v>
      </c>
      <c r="F109" s="3" t="str">
        <f>VLOOKUP(Tableau1[[#This Row],[NUM DE FACTURE]],'[1]COMMERCIAL 2019 - 2021'!$D$2:$AO$3999,12,FALSE)</f>
        <v>Burkina Faso</v>
      </c>
      <c r="G109" s="4">
        <f>VLOOKUP(Tableau1[[#This Row],[NUM DE FACTURE]],'[1]COMMERCIAL 2019 - 2021'!$D$2:$AO$3999,13,FALSE)</f>
        <v>43598</v>
      </c>
      <c r="H109" s="3">
        <f>VLOOKUP(Tableau1[[#This Row],[NUM DE FACTURE]],[1]!Tableau1[[#All],[Num Piéce]:[ANNEE]],4,FALSE)</f>
        <v>2019</v>
      </c>
      <c r="I109" s="3">
        <f>MONTH(Tableau1[[#This Row],[DATE LIV]])</f>
        <v>5</v>
      </c>
    </row>
    <row r="110" spans="1:9" x14ac:dyDescent="0.35">
      <c r="A110" s="1" t="str">
        <f>'[1]COMMERCIAL 2019 - 2021'!D108</f>
        <v>FAE-19-00106</v>
      </c>
      <c r="B110" t="str">
        <f>VLOOKUP(Tableau1[[#This Row],[NUM DE FACTURE]],'[1]COMMERCIAL 2019 - 2021'!$D$2:$AO$3999,6,FALSE)</f>
        <v>ANGSTREM TRADING</v>
      </c>
      <c r="C110" s="2">
        <f>VLOOKUP(Tableau1[[#This Row],[NUM DE FACTURE]],'[1]COMMERCIAL 2019 - 2021'!$D$2:$AO$3999,18,FALSE)</f>
        <v>20000</v>
      </c>
      <c r="D110" s="3">
        <f>VLOOKUP(Tableau1[[#This Row],[NUM DE FACTURE]],'[1]COMMERCIAL 2019 - 2021'!$D$2:$AO$3999,8,FALSE)</f>
        <v>41174.370000000003</v>
      </c>
      <c r="E110" s="3">
        <f>VLOOKUP(Tableau1[[#This Row],[NUM DE FACTURE]],'[1]COMMERCIAL 2019 - 2021'!$D$2:$AO$3999,10,FALSE)</f>
        <v>13800.000000000002</v>
      </c>
      <c r="F110" s="3" t="str">
        <f>VLOOKUP(Tableau1[[#This Row],[NUM DE FACTURE]],'[1]COMMERCIAL 2019 - 2021'!$D$2:$AO$3999,12,FALSE)</f>
        <v>Russie</v>
      </c>
      <c r="G110" s="4">
        <f>VLOOKUP(Tableau1[[#This Row],[NUM DE FACTURE]],'[1]COMMERCIAL 2019 - 2021'!$D$2:$AO$3999,13,FALSE)</f>
        <v>43619</v>
      </c>
      <c r="H110" s="3">
        <f>VLOOKUP(Tableau1[[#This Row],[NUM DE FACTURE]],[1]!Tableau1[[#All],[Num Piéce]:[ANNEE]],4,FALSE)</f>
        <v>2019</v>
      </c>
      <c r="I110" s="3">
        <f>MONTH(Tableau1[[#This Row],[DATE LIV]])</f>
        <v>6</v>
      </c>
    </row>
    <row r="111" spans="1:9" x14ac:dyDescent="0.35">
      <c r="A111" s="1" t="str">
        <f>'[1]COMMERCIAL 2019 - 2021'!D109</f>
        <v>FAE-19-00107</v>
      </c>
      <c r="B111" t="str">
        <f>VLOOKUP(Tableau1[[#This Row],[NUM DE FACTURE]],'[1]COMMERCIAL 2019 - 2021'!$D$2:$AO$3999,6,FALSE)</f>
        <v>BAH MAMADOU SALIOU</v>
      </c>
      <c r="C111" s="2">
        <f>VLOOKUP(Tableau1[[#This Row],[NUM DE FACTURE]],'[1]COMMERCIAL 2019 - 2021'!$D$2:$AO$3999,18,FALSE)</f>
        <v>63000</v>
      </c>
      <c r="D111" s="3">
        <f>VLOOKUP(Tableau1[[#This Row],[NUM DE FACTURE]],'[1]COMMERCIAL 2019 - 2021'!$D$2:$AO$3999,8,FALSE)</f>
        <v>113418.731</v>
      </c>
      <c r="E111" s="3">
        <f>VLOOKUP(Tableau1[[#This Row],[NUM DE FACTURE]],'[1]COMMERCIAL 2019 - 2021'!$D$2:$AO$3999,10,FALSE)</f>
        <v>33944.999925177704</v>
      </c>
      <c r="F111" s="3" t="str">
        <f>VLOOKUP(Tableau1[[#This Row],[NUM DE FACTURE]],'[1]COMMERCIAL 2019 - 2021'!$D$2:$AO$3999,12,FALSE)</f>
        <v>Guinée</v>
      </c>
      <c r="G111" s="4">
        <f>VLOOKUP(Tableau1[[#This Row],[NUM DE FACTURE]],'[1]COMMERCIAL 2019 - 2021'!$D$2:$AO$3999,13,FALSE)</f>
        <v>43603</v>
      </c>
      <c r="H111" s="3">
        <f>VLOOKUP(Tableau1[[#This Row],[NUM DE FACTURE]],[1]!Tableau1[[#All],[Num Piéce]:[ANNEE]],4,FALSE)</f>
        <v>2019</v>
      </c>
      <c r="I111" s="3">
        <f>MONTH(Tableau1[[#This Row],[DATE LIV]])</f>
        <v>5</v>
      </c>
    </row>
    <row r="112" spans="1:9" x14ac:dyDescent="0.35">
      <c r="A112" s="1" t="str">
        <f>'[1]COMMERCIAL 2019 - 2021'!D110</f>
        <v>FAE-19-00108</v>
      </c>
      <c r="B112" t="str">
        <f>VLOOKUP(Tableau1[[#This Row],[NUM DE FACTURE]],'[1]COMMERCIAL 2019 - 2021'!$D$2:$AO$3999,6,FALSE)</f>
        <v>SODIFRAM SAS</v>
      </c>
      <c r="C112" s="2">
        <f>VLOOKUP(Tableau1[[#This Row],[NUM DE FACTURE]],'[1]COMMERCIAL 2019 - 2021'!$D$2:$AO$3999,18,FALSE)</f>
        <v>26784</v>
      </c>
      <c r="D112" s="3">
        <f>VLOOKUP(Tableau1[[#This Row],[NUM DE FACTURE]],'[1]COMMERCIAL 2019 - 2021'!$D$2:$AO$3999,8,FALSE)</f>
        <v>47506.108</v>
      </c>
      <c r="E112" s="3">
        <f>VLOOKUP(Tableau1[[#This Row],[NUM DE FACTURE]],'[1]COMMERCIAL 2019 - 2021'!$D$2:$AO$3999,10,FALSE)</f>
        <v>14212.959954524376</v>
      </c>
      <c r="F112" s="3" t="str">
        <f>VLOOKUP(Tableau1[[#This Row],[NUM DE FACTURE]],'[1]COMMERCIAL 2019 - 2021'!$D$2:$AO$3999,12,FALSE)</f>
        <v>Mayotte</v>
      </c>
      <c r="G112" s="4">
        <f>VLOOKUP(Tableau1[[#This Row],[NUM DE FACTURE]],'[1]COMMERCIAL 2019 - 2021'!$D$2:$AO$3999,13,FALSE)</f>
        <v>43608</v>
      </c>
      <c r="H112" s="3">
        <f>VLOOKUP(Tableau1[[#This Row],[NUM DE FACTURE]],[1]!Tableau1[[#All],[Num Piéce]:[ANNEE]],4,FALSE)</f>
        <v>2019</v>
      </c>
      <c r="I112" s="3">
        <f>MONTH(Tableau1[[#This Row],[DATE LIV]])</f>
        <v>5</v>
      </c>
    </row>
    <row r="113" spans="1:9" x14ac:dyDescent="0.35">
      <c r="A113" s="1" t="str">
        <f>'[1]COMMERCIAL 2019 - 2021'!D111</f>
        <v>FAE-19-00109</v>
      </c>
      <c r="B113" t="str">
        <f>VLOOKUP(Tableau1[[#This Row],[NUM DE FACTURE]],'[1]COMMERCIAL 2019 - 2021'!$D$2:$AO$3999,6,FALSE)</f>
        <v>STE OMRANE SAS</v>
      </c>
      <c r="C113" s="2">
        <f>VLOOKUP(Tableau1[[#This Row],[NUM DE FACTURE]],'[1]COMMERCIAL 2019 - 2021'!$D$2:$AO$3999,18,FALSE)</f>
        <v>18140</v>
      </c>
      <c r="D113" s="3">
        <f>VLOOKUP(Tableau1[[#This Row],[NUM DE FACTURE]],'[1]COMMERCIAL 2019 - 2021'!$D$2:$AO$3999,8,FALSE)</f>
        <v>35151.201999999997</v>
      </c>
      <c r="E113" s="3">
        <f>VLOOKUP(Tableau1[[#This Row],[NUM DE FACTURE]],'[1]COMMERCIAL 2019 - 2021'!$D$2:$AO$3999,10,FALSE)</f>
        <v>10501.359902010574</v>
      </c>
      <c r="F113" s="3" t="str">
        <f>VLOOKUP(Tableau1[[#This Row],[NUM DE FACTURE]],'[1]COMMERCIAL 2019 - 2021'!$D$2:$AO$3999,12,FALSE)</f>
        <v>France</v>
      </c>
      <c r="G113" s="4">
        <f>VLOOKUP(Tableau1[[#This Row],[NUM DE FACTURE]],'[1]COMMERCIAL 2019 - 2021'!$D$2:$AO$3999,13,FALSE)</f>
        <v>43598</v>
      </c>
      <c r="H113" s="3">
        <f>VLOOKUP(Tableau1[[#This Row],[NUM DE FACTURE]],[1]!Tableau1[[#All],[Num Piéce]:[ANNEE]],4,FALSE)</f>
        <v>2019</v>
      </c>
      <c r="I113" s="3">
        <f>MONTH(Tableau1[[#This Row],[DATE LIV]])</f>
        <v>5</v>
      </c>
    </row>
    <row r="114" spans="1:9" x14ac:dyDescent="0.35">
      <c r="A114" s="1" t="str">
        <f>'[1]COMMERCIAL 2019 - 2021'!D112</f>
        <v>FAE-19-00110</v>
      </c>
      <c r="B114" t="str">
        <f>VLOOKUP(Tableau1[[#This Row],[NUM DE FACTURE]],'[1]COMMERCIAL 2019 - 2021'!$D$2:$AO$3999,6,FALSE)</f>
        <v>SAWABA - GUINEE</v>
      </c>
      <c r="C114" s="2">
        <f>VLOOKUP(Tableau1[[#This Row],[NUM DE FACTURE]],'[1]COMMERCIAL 2019 - 2021'!$D$2:$AO$3999,18,FALSE)</f>
        <v>250320</v>
      </c>
      <c r="D114" s="3">
        <f>VLOOKUP(Tableau1[[#This Row],[NUM DE FACTURE]],'[1]COMMERCIAL 2019 - 2021'!$D$2:$AO$3999,8,FALSE)</f>
        <v>430252.929</v>
      </c>
      <c r="E114" s="3">
        <f>VLOOKUP(Tableau1[[#This Row],[NUM DE FACTURE]],'[1]COMMERCIAL 2019 - 2021'!$D$2:$AO$3999,10,FALSE)</f>
        <v>144382.6000436249</v>
      </c>
      <c r="F114" s="3" t="str">
        <f>VLOOKUP(Tableau1[[#This Row],[NUM DE FACTURE]],'[1]COMMERCIAL 2019 - 2021'!$D$2:$AO$3999,12,FALSE)</f>
        <v>Guinée</v>
      </c>
      <c r="G114" s="4">
        <f>VLOOKUP(Tableau1[[#This Row],[NUM DE FACTURE]],'[1]COMMERCIAL 2019 - 2021'!$D$2:$AO$3999,13,FALSE)</f>
        <v>43606</v>
      </c>
      <c r="H114" s="3">
        <f>VLOOKUP(Tableau1[[#This Row],[NUM DE FACTURE]],[1]!Tableau1[[#All],[Num Piéce]:[ANNEE]],4,FALSE)</f>
        <v>2019</v>
      </c>
      <c r="I114" s="3">
        <f>MONTH(Tableau1[[#This Row],[DATE LIV]])</f>
        <v>5</v>
      </c>
    </row>
    <row r="115" spans="1:9" x14ac:dyDescent="0.35">
      <c r="A115" s="1" t="str">
        <f>'[1]COMMERCIAL 2019 - 2021'!D113</f>
        <v>FAE-19-00111</v>
      </c>
      <c r="B115" t="str">
        <f>VLOOKUP(Tableau1[[#This Row],[NUM DE FACTURE]],'[1]COMMERCIAL 2019 - 2021'!$D$2:$AO$3999,6,FALSE)</f>
        <v>TUNISIAN AFRICAN BUSINESS</v>
      </c>
      <c r="C115" s="2">
        <f>VLOOKUP(Tableau1[[#This Row],[NUM DE FACTURE]],'[1]COMMERCIAL 2019 - 2021'!$D$2:$AO$3999,18,FALSE)</f>
        <v>176064</v>
      </c>
      <c r="D115" s="3">
        <f>VLOOKUP(Tableau1[[#This Row],[NUM DE FACTURE]],'[1]COMMERCIAL 2019 - 2021'!$D$2:$AO$3999,8,FALSE)</f>
        <v>236365.92</v>
      </c>
      <c r="E115" s="3">
        <f>VLOOKUP(Tableau1[[#This Row],[NUM DE FACTURE]],'[1]COMMERCIAL 2019 - 2021'!$D$2:$AO$3999,10,FALSE)</f>
        <v>236365.92</v>
      </c>
      <c r="F115" s="3" t="str">
        <f>VLOOKUP(Tableau1[[#This Row],[NUM DE FACTURE]],'[1]COMMERCIAL 2019 - 2021'!$D$2:$AO$3999,12,FALSE)</f>
        <v>Sénégal</v>
      </c>
      <c r="G115" s="4">
        <f>VLOOKUP(Tableau1[[#This Row],[NUM DE FACTURE]],'[1]COMMERCIAL 2019 - 2021'!$D$2:$AO$3999,13,FALSE)</f>
        <v>43602</v>
      </c>
      <c r="H115" s="3">
        <f>VLOOKUP(Tableau1[[#This Row],[NUM DE FACTURE]],[1]!Tableau1[[#All],[Num Piéce]:[ANNEE]],4,FALSE)</f>
        <v>2019</v>
      </c>
      <c r="I115" s="3">
        <f>MONTH(Tableau1[[#This Row],[DATE LIV]])</f>
        <v>5</v>
      </c>
    </row>
    <row r="116" spans="1:9" x14ac:dyDescent="0.35">
      <c r="A116" s="1" t="str">
        <f>'[1]COMMERCIAL 2019 - 2021'!D114</f>
        <v>FAE-19-00112</v>
      </c>
      <c r="B116" t="str">
        <f>VLOOKUP(Tableau1[[#This Row],[NUM DE FACTURE]],'[1]COMMERCIAL 2019 - 2021'!$D$2:$AO$3999,6,FALSE)</f>
        <v>STE DE COMMERCE INTERNATIONAL</v>
      </c>
      <c r="C116" s="2">
        <f>VLOOKUP(Tableau1[[#This Row],[NUM DE FACTURE]],'[1]COMMERCIAL 2019 - 2021'!$D$2:$AO$3999,18,FALSE)</f>
        <v>560000</v>
      </c>
      <c r="D116" s="3">
        <f>VLOOKUP(Tableau1[[#This Row],[NUM DE FACTURE]],'[1]COMMERCIAL 2019 - 2021'!$D$2:$AO$3999,8,FALSE)</f>
        <v>722400</v>
      </c>
      <c r="E116" s="3">
        <f>VLOOKUP(Tableau1[[#This Row],[NUM DE FACTURE]],'[1]COMMERCIAL 2019 - 2021'!$D$2:$AO$3999,10,FALSE)</f>
        <v>722400</v>
      </c>
      <c r="F116" s="3" t="str">
        <f>VLOOKUP(Tableau1[[#This Row],[NUM DE FACTURE]],'[1]COMMERCIAL 2019 - 2021'!$D$2:$AO$3999,12,FALSE)</f>
        <v>Niger</v>
      </c>
      <c r="G116" s="4">
        <f>VLOOKUP(Tableau1[[#This Row],[NUM DE FACTURE]],'[1]COMMERCIAL 2019 - 2021'!$D$2:$AO$3999,13,FALSE)</f>
        <v>43612</v>
      </c>
      <c r="H116" s="3">
        <f>VLOOKUP(Tableau1[[#This Row],[NUM DE FACTURE]],[1]!Tableau1[[#All],[Num Piéce]:[ANNEE]],4,FALSE)</f>
        <v>2019</v>
      </c>
      <c r="I116" s="3">
        <f>MONTH(Tableau1[[#This Row],[DATE LIV]])</f>
        <v>5</v>
      </c>
    </row>
    <row r="117" spans="1:9" x14ac:dyDescent="0.35">
      <c r="A117" s="1" t="str">
        <f>'[1]COMMERCIAL 2019 - 2021'!D115</f>
        <v>FAE-19-00113</v>
      </c>
      <c r="B117" t="str">
        <f>VLOOKUP(Tableau1[[#This Row],[NUM DE FACTURE]],'[1]COMMERCIAL 2019 - 2021'!$D$2:$AO$3999,6,FALSE)</f>
        <v>ARCADIA</v>
      </c>
      <c r="C117" s="2">
        <f>VLOOKUP(Tableau1[[#This Row],[NUM DE FACTURE]],'[1]COMMERCIAL 2019 - 2021'!$D$2:$AO$3999,18,FALSE)</f>
        <v>20000</v>
      </c>
      <c r="D117" s="3">
        <f>VLOOKUP(Tableau1[[#This Row],[NUM DE FACTURE]],'[1]COMMERCIAL 2019 - 2021'!$D$2:$AO$3999,8,FALSE)</f>
        <v>29600</v>
      </c>
      <c r="E117" s="3">
        <f>VLOOKUP(Tableau1[[#This Row],[NUM DE FACTURE]],'[1]COMMERCIAL 2019 - 2021'!$D$2:$AO$3999,10,FALSE)</f>
        <v>29600</v>
      </c>
      <c r="F117" s="3" t="str">
        <f>VLOOKUP(Tableau1[[#This Row],[NUM DE FACTURE]],'[1]COMMERCIAL 2019 - 2021'!$D$2:$AO$3999,12,FALSE)</f>
        <v>Angleterre</v>
      </c>
      <c r="G117" s="4">
        <f>VLOOKUP(Tableau1[[#This Row],[NUM DE FACTURE]],'[1]COMMERCIAL 2019 - 2021'!$D$2:$AO$3999,13,FALSE)</f>
        <v>43615</v>
      </c>
      <c r="H117" s="3">
        <f>VLOOKUP(Tableau1[[#This Row],[NUM DE FACTURE]],[1]!Tableau1[[#All],[Num Piéce]:[ANNEE]],4,FALSE)</f>
        <v>2019</v>
      </c>
      <c r="I117" s="3">
        <f>MONTH(Tableau1[[#This Row],[DATE LIV]])</f>
        <v>5</v>
      </c>
    </row>
    <row r="118" spans="1:9" x14ac:dyDescent="0.35">
      <c r="A118" s="1" t="str">
        <f>'[1]COMMERCIAL 2019 - 2021'!D116</f>
        <v>FAE-19-00114</v>
      </c>
      <c r="B118" t="str">
        <f>VLOOKUP(Tableau1[[#This Row],[NUM DE FACTURE]],'[1]COMMERCIAL 2019 - 2021'!$D$2:$AO$3999,6,FALSE)</f>
        <v>DAVIS FOOD INGREDIENT PTY Ltd</v>
      </c>
      <c r="C118" s="2">
        <f>VLOOKUP(Tableau1[[#This Row],[NUM DE FACTURE]],'[1]COMMERCIAL 2019 - 2021'!$D$2:$AO$3999,18,FALSE)</f>
        <v>10250</v>
      </c>
      <c r="D118" s="3">
        <f>VLOOKUP(Tableau1[[#This Row],[NUM DE FACTURE]],'[1]COMMERCIAL 2019 - 2021'!$D$2:$AO$3999,8,FALSE)</f>
        <v>28940.233</v>
      </c>
      <c r="E118" s="3">
        <f>VLOOKUP(Tableau1[[#This Row],[NUM DE FACTURE]],'[1]COMMERCIAL 2019 - 2021'!$D$2:$AO$3999,10,FALSE)</f>
        <v>9685.0000836638046</v>
      </c>
      <c r="F118" s="3" t="str">
        <f>VLOOKUP(Tableau1[[#This Row],[NUM DE FACTURE]],'[1]COMMERCIAL 2019 - 2021'!$D$2:$AO$3999,12,FALSE)</f>
        <v>Australie</v>
      </c>
      <c r="G118" s="4">
        <f>VLOOKUP(Tableau1[[#This Row],[NUM DE FACTURE]],'[1]COMMERCIAL 2019 - 2021'!$D$2:$AO$3999,13,FALSE)</f>
        <v>43612</v>
      </c>
      <c r="H118" s="3">
        <f>VLOOKUP(Tableau1[[#This Row],[NUM DE FACTURE]],[1]!Tableau1[[#All],[Num Piéce]:[ANNEE]],4,FALSE)</f>
        <v>2019</v>
      </c>
      <c r="I118" s="3">
        <f>MONTH(Tableau1[[#This Row],[DATE LIV]])</f>
        <v>5</v>
      </c>
    </row>
    <row r="119" spans="1:9" x14ac:dyDescent="0.35">
      <c r="A119" s="1" t="str">
        <f>'[1]COMMERCIAL 2019 - 2021'!D117</f>
        <v>FAE-19-00115</v>
      </c>
      <c r="B119" t="str">
        <f>VLOOKUP(Tableau1[[#This Row],[NUM DE FACTURE]],'[1]COMMERCIAL 2019 - 2021'!$D$2:$AO$3999,6,FALSE)</f>
        <v>SHARIKAT AL HAD AL AKSA</v>
      </c>
      <c r="C119" s="2">
        <f>VLOOKUP(Tableau1[[#This Row],[NUM DE FACTURE]],'[1]COMMERCIAL 2019 - 2021'!$D$2:$AO$3999,18,FALSE)</f>
        <v>510000</v>
      </c>
      <c r="D119" s="3">
        <f>VLOOKUP(Tableau1[[#This Row],[NUM DE FACTURE]],'[1]COMMERCIAL 2019 - 2021'!$D$2:$AO$3999,8,FALSE)</f>
        <v>793650.78</v>
      </c>
      <c r="E119" s="3">
        <f>VLOOKUP(Tableau1[[#This Row],[NUM DE FACTURE]],'[1]COMMERCIAL 2019 - 2021'!$D$2:$AO$3999,10,FALSE)</f>
        <v>265200</v>
      </c>
      <c r="F119" s="3" t="str">
        <f>VLOOKUP(Tableau1[[#This Row],[NUM DE FACTURE]],'[1]COMMERCIAL 2019 - 2021'!$D$2:$AO$3999,12,FALSE)</f>
        <v>Libye</v>
      </c>
      <c r="G119" s="4">
        <f>VLOOKUP(Tableau1[[#This Row],[NUM DE FACTURE]],'[1]COMMERCIAL 2019 - 2021'!$D$2:$AO$3999,13,FALSE)</f>
        <v>43614</v>
      </c>
      <c r="H119" s="3">
        <f>VLOOKUP(Tableau1[[#This Row],[NUM DE FACTURE]],[1]!Tableau1[[#All],[Num Piéce]:[ANNEE]],4,FALSE)</f>
        <v>2019</v>
      </c>
      <c r="I119" s="3">
        <f>MONTH(Tableau1[[#This Row],[DATE LIV]])</f>
        <v>5</v>
      </c>
    </row>
    <row r="120" spans="1:9" x14ac:dyDescent="0.35">
      <c r="A120" s="1" t="str">
        <f>'[1]COMMERCIAL 2019 - 2021'!D118</f>
        <v>FAE-19-00116</v>
      </c>
      <c r="B120" t="str">
        <f>VLOOKUP(Tableau1[[#This Row],[NUM DE FACTURE]],'[1]COMMERCIAL 2019 - 2021'!$D$2:$AO$3999,6,FALSE)</f>
        <v>ARCADIA</v>
      </c>
      <c r="C120" s="2">
        <f>VLOOKUP(Tableau1[[#This Row],[NUM DE FACTURE]],'[1]COMMERCIAL 2019 - 2021'!$D$2:$AO$3999,18,FALSE)</f>
        <v>26048</v>
      </c>
      <c r="D120" s="3">
        <f>VLOOKUP(Tableau1[[#This Row],[NUM DE FACTURE]],'[1]COMMERCIAL 2019 - 2021'!$D$2:$AO$3999,8,FALSE)</f>
        <v>47252.92</v>
      </c>
      <c r="E120" s="3">
        <f>VLOOKUP(Tableau1[[#This Row],[NUM DE FACTURE]],'[1]COMMERCIAL 2019 - 2021'!$D$2:$AO$3999,10,FALSE)</f>
        <v>47252.92</v>
      </c>
      <c r="F120" s="3" t="str">
        <f>VLOOKUP(Tableau1[[#This Row],[NUM DE FACTURE]],'[1]COMMERCIAL 2019 - 2021'!$D$2:$AO$3999,12,FALSE)</f>
        <v>Canada</v>
      </c>
      <c r="G120" s="4">
        <f>VLOOKUP(Tableau1[[#This Row],[NUM DE FACTURE]],'[1]COMMERCIAL 2019 - 2021'!$D$2:$AO$3999,13,FALSE)</f>
        <v>43615</v>
      </c>
      <c r="H120" s="3">
        <f>VLOOKUP(Tableau1[[#This Row],[NUM DE FACTURE]],[1]!Tableau1[[#All],[Num Piéce]:[ANNEE]],4,FALSE)</f>
        <v>2019</v>
      </c>
      <c r="I120" s="3">
        <f>MONTH(Tableau1[[#This Row],[DATE LIV]])</f>
        <v>5</v>
      </c>
    </row>
    <row r="121" spans="1:9" x14ac:dyDescent="0.35">
      <c r="A121" s="1" t="str">
        <f>'[1]COMMERCIAL 2019 - 2021'!D119</f>
        <v>FAE-19-00117</v>
      </c>
      <c r="B121" t="str">
        <f>VLOOKUP(Tableau1[[#This Row],[NUM DE FACTURE]],'[1]COMMERCIAL 2019 - 2021'!$D$2:$AO$3999,6,FALSE)</f>
        <v>ARCADIA</v>
      </c>
      <c r="C121" s="2">
        <f>VLOOKUP(Tableau1[[#This Row],[NUM DE FACTURE]],'[1]COMMERCIAL 2019 - 2021'!$D$2:$AO$3999,18,FALSE)</f>
        <v>33600</v>
      </c>
      <c r="D121" s="3">
        <f>VLOOKUP(Tableau1[[#This Row],[NUM DE FACTURE]],'[1]COMMERCIAL 2019 - 2021'!$D$2:$AO$3999,8,FALSE)</f>
        <v>53088</v>
      </c>
      <c r="E121" s="3">
        <f>VLOOKUP(Tableau1[[#This Row],[NUM DE FACTURE]],'[1]COMMERCIAL 2019 - 2021'!$D$2:$AO$3999,10,FALSE)</f>
        <v>53088</v>
      </c>
      <c r="F121" s="3" t="str">
        <f>VLOOKUP(Tableau1[[#This Row],[NUM DE FACTURE]],'[1]COMMERCIAL 2019 - 2021'!$D$2:$AO$3999,12,FALSE)</f>
        <v>Japon</v>
      </c>
      <c r="G121" s="4">
        <f>VLOOKUP(Tableau1[[#This Row],[NUM DE FACTURE]],'[1]COMMERCIAL 2019 - 2021'!$D$2:$AO$3999,13,FALSE)</f>
        <v>43634</v>
      </c>
      <c r="H121" s="3">
        <f>VLOOKUP(Tableau1[[#This Row],[NUM DE FACTURE]],[1]!Tableau1[[#All],[Num Piéce]:[ANNEE]],4,FALSE)</f>
        <v>2019</v>
      </c>
      <c r="I121" s="3">
        <f>MONTH(Tableau1[[#This Row],[DATE LIV]])</f>
        <v>6</v>
      </c>
    </row>
    <row r="122" spans="1:9" x14ac:dyDescent="0.35">
      <c r="A122" s="1" t="str">
        <f>'[1]COMMERCIAL 2019 - 2021'!D120</f>
        <v>FAE-19-00118</v>
      </c>
      <c r="B122" t="str">
        <f>VLOOKUP(Tableau1[[#This Row],[NUM DE FACTURE]],'[1]COMMERCIAL 2019 - 2021'!$D$2:$AO$3999,6,FALSE)</f>
        <v>ARCADIA</v>
      </c>
      <c r="C122" s="2">
        <f>VLOOKUP(Tableau1[[#This Row],[NUM DE FACTURE]],'[1]COMMERCIAL 2019 - 2021'!$D$2:$AO$3999,18,FALSE)</f>
        <v>21250</v>
      </c>
      <c r="D122" s="3">
        <f>VLOOKUP(Tableau1[[#This Row],[NUM DE FACTURE]],'[1]COMMERCIAL 2019 - 2021'!$D$2:$AO$3999,8,FALSE)</f>
        <v>31450</v>
      </c>
      <c r="E122" s="3">
        <f>VLOOKUP(Tableau1[[#This Row],[NUM DE FACTURE]],'[1]COMMERCIAL 2019 - 2021'!$D$2:$AO$3999,10,FALSE)</f>
        <v>31450</v>
      </c>
      <c r="F122" s="3" t="str">
        <f>VLOOKUP(Tableau1[[#This Row],[NUM DE FACTURE]],'[1]COMMERCIAL 2019 - 2021'!$D$2:$AO$3999,12,FALSE)</f>
        <v>USA</v>
      </c>
      <c r="G122" s="4">
        <f>VLOOKUP(Tableau1[[#This Row],[NUM DE FACTURE]],'[1]COMMERCIAL 2019 - 2021'!$D$2:$AO$3999,13,FALSE)</f>
        <v>43616</v>
      </c>
      <c r="H122" s="3">
        <f>VLOOKUP(Tableau1[[#This Row],[NUM DE FACTURE]],[1]!Tableau1[[#All],[Num Piéce]:[ANNEE]],4,FALSE)</f>
        <v>2019</v>
      </c>
      <c r="I122" s="3">
        <f>MONTH(Tableau1[[#This Row],[DATE LIV]])</f>
        <v>5</v>
      </c>
    </row>
    <row r="123" spans="1:9" x14ac:dyDescent="0.35">
      <c r="A123" s="1" t="str">
        <f>'[1]COMMERCIAL 2019 - 2021'!D121</f>
        <v>FAE-19-00119</v>
      </c>
      <c r="B123" t="str">
        <f>VLOOKUP(Tableau1[[#This Row],[NUM DE FACTURE]],'[1]COMMERCIAL 2019 - 2021'!$D$2:$AO$3999,6,FALSE)</f>
        <v>ARCADIA</v>
      </c>
      <c r="C123" s="2">
        <f>VLOOKUP(Tableau1[[#This Row],[NUM DE FACTURE]],'[1]COMMERCIAL 2019 - 2021'!$D$2:$AO$3999,18,FALSE)</f>
        <v>20157.599999999999</v>
      </c>
      <c r="D123" s="3">
        <f>VLOOKUP(Tableau1[[#This Row],[NUM DE FACTURE]],'[1]COMMERCIAL 2019 - 2021'!$D$2:$AO$3999,8,FALSE)</f>
        <v>33461.616000000002</v>
      </c>
      <c r="E123" s="3">
        <f>VLOOKUP(Tableau1[[#This Row],[NUM DE FACTURE]],'[1]COMMERCIAL 2019 - 2021'!$D$2:$AO$3999,10,FALSE)</f>
        <v>33461.616000000002</v>
      </c>
      <c r="F123" s="3" t="str">
        <f>VLOOKUP(Tableau1[[#This Row],[NUM DE FACTURE]],'[1]COMMERCIAL 2019 - 2021'!$D$2:$AO$3999,12,FALSE)</f>
        <v>USA</v>
      </c>
      <c r="G123" s="4">
        <f>VLOOKUP(Tableau1[[#This Row],[NUM DE FACTURE]],'[1]COMMERCIAL 2019 - 2021'!$D$2:$AO$3999,13,FALSE)</f>
        <v>43662</v>
      </c>
      <c r="H123" s="3">
        <f>VLOOKUP(Tableau1[[#This Row],[NUM DE FACTURE]],[1]!Tableau1[[#All],[Num Piéce]:[ANNEE]],4,FALSE)</f>
        <v>2019</v>
      </c>
      <c r="I123" s="3">
        <f>MONTH(Tableau1[[#This Row],[DATE LIV]])</f>
        <v>7</v>
      </c>
    </row>
    <row r="124" spans="1:9" x14ac:dyDescent="0.35">
      <c r="A124" s="1" t="str">
        <f>'[1]COMMERCIAL 2019 - 2021'!D122</f>
        <v>FAE-19-00120</v>
      </c>
      <c r="B124" t="str">
        <f>VLOOKUP(Tableau1[[#This Row],[NUM DE FACTURE]],'[1]COMMERCIAL 2019 - 2021'!$D$2:$AO$3999,6,FALSE)</f>
        <v>STE AL MAJMOUA MOTTAHIDA</v>
      </c>
      <c r="C124" s="2">
        <f>VLOOKUP(Tableau1[[#This Row],[NUM DE FACTURE]],'[1]COMMERCIAL 2019 - 2021'!$D$2:$AO$3999,18,FALSE)</f>
        <v>151200</v>
      </c>
      <c r="D124" s="3">
        <f>VLOOKUP(Tableau1[[#This Row],[NUM DE FACTURE]],'[1]COMMERCIAL 2019 - 2021'!$D$2:$AO$3999,8,FALSE)</f>
        <v>234474.15400000001</v>
      </c>
      <c r="E124" s="3">
        <f>VLOOKUP(Tableau1[[#This Row],[NUM DE FACTURE]],'[1]COMMERCIAL 2019 - 2021'!$D$2:$AO$3999,10,FALSE)</f>
        <v>78467.999933068961</v>
      </c>
      <c r="F124" s="3" t="str">
        <f>VLOOKUP(Tableau1[[#This Row],[NUM DE FACTURE]],'[1]COMMERCIAL 2019 - 2021'!$D$2:$AO$3999,12,FALSE)</f>
        <v>Libye</v>
      </c>
      <c r="G124" s="4">
        <f>VLOOKUP(Tableau1[[#This Row],[NUM DE FACTURE]],'[1]COMMERCIAL 2019 - 2021'!$D$2:$AO$3999,13,FALSE)</f>
        <v>43612</v>
      </c>
      <c r="H124" s="3">
        <f>VLOOKUP(Tableau1[[#This Row],[NUM DE FACTURE]],[1]!Tableau1[[#All],[Num Piéce]:[ANNEE]],4,FALSE)</f>
        <v>2019</v>
      </c>
      <c r="I124" s="3">
        <f>MONTH(Tableau1[[#This Row],[DATE LIV]])</f>
        <v>5</v>
      </c>
    </row>
    <row r="125" spans="1:9" x14ac:dyDescent="0.35">
      <c r="A125" s="1" t="str">
        <f>'[1]COMMERCIAL 2019 - 2021'!D123</f>
        <v>FAE-19-00121</v>
      </c>
      <c r="B125" t="str">
        <f>VLOOKUP(Tableau1[[#This Row],[NUM DE FACTURE]],'[1]COMMERCIAL 2019 - 2021'!$D$2:$AO$3999,6,FALSE)</f>
        <v>ARCADIA</v>
      </c>
      <c r="C125" s="2">
        <f>VLOOKUP(Tableau1[[#This Row],[NUM DE FACTURE]],'[1]COMMERCIAL 2019 - 2021'!$D$2:$AO$3999,18,FALSE)</f>
        <v>20176</v>
      </c>
      <c r="D125" s="3">
        <f>VLOOKUP(Tableau1[[#This Row],[NUM DE FACTURE]],'[1]COMMERCIAL 2019 - 2021'!$D$2:$AO$3999,8,FALSE)</f>
        <v>31272.428</v>
      </c>
      <c r="E125" s="3">
        <f>VLOOKUP(Tableau1[[#This Row],[NUM DE FACTURE]],'[1]COMMERCIAL 2019 - 2021'!$D$2:$AO$3999,10,FALSE)</f>
        <v>31272.428</v>
      </c>
      <c r="F125" s="3" t="str">
        <f>VLOOKUP(Tableau1[[#This Row],[NUM DE FACTURE]],'[1]COMMERCIAL 2019 - 2021'!$D$2:$AO$3999,12,FALSE)</f>
        <v>USA</v>
      </c>
      <c r="G125" s="4">
        <f>VLOOKUP(Tableau1[[#This Row],[NUM DE FACTURE]],'[1]COMMERCIAL 2019 - 2021'!$D$2:$AO$3999,13,FALSE)</f>
        <v>43616</v>
      </c>
      <c r="H125" s="3">
        <f>VLOOKUP(Tableau1[[#This Row],[NUM DE FACTURE]],[1]!Tableau1[[#All],[Num Piéce]:[ANNEE]],4,FALSE)</f>
        <v>2019</v>
      </c>
      <c r="I125" s="3">
        <f>MONTH(Tableau1[[#This Row],[DATE LIV]])</f>
        <v>5</v>
      </c>
    </row>
    <row r="126" spans="1:9" x14ac:dyDescent="0.35">
      <c r="A126" s="1" t="str">
        <f>'[1]COMMERCIAL 2019 - 2021'!D124</f>
        <v>FAE-19-00122</v>
      </c>
      <c r="B126" t="str">
        <f>VLOOKUP(Tableau1[[#This Row],[NUM DE FACTURE]],'[1]COMMERCIAL 2019 - 2021'!$D$2:$AO$3999,6,FALSE)</f>
        <v>ARCADIA</v>
      </c>
      <c r="C126" s="2">
        <f>VLOOKUP(Tableau1[[#This Row],[NUM DE FACTURE]],'[1]COMMERCIAL 2019 - 2021'!$D$2:$AO$3999,18,FALSE)</f>
        <v>8716</v>
      </c>
      <c r="D126" s="3">
        <f>VLOOKUP(Tableau1[[#This Row],[NUM DE FACTURE]],'[1]COMMERCIAL 2019 - 2021'!$D$2:$AO$3999,8,FALSE)</f>
        <v>14485.28</v>
      </c>
      <c r="E126" s="3">
        <f>VLOOKUP(Tableau1[[#This Row],[NUM DE FACTURE]],'[1]COMMERCIAL 2019 - 2021'!$D$2:$AO$3999,10,FALSE)</f>
        <v>14485.28</v>
      </c>
      <c r="F126" s="3" t="str">
        <f>VLOOKUP(Tableau1[[#This Row],[NUM DE FACTURE]],'[1]COMMERCIAL 2019 - 2021'!$D$2:$AO$3999,12,FALSE)</f>
        <v>Marseille</v>
      </c>
      <c r="G126" s="4">
        <f>VLOOKUP(Tableau1[[#This Row],[NUM DE FACTURE]],'[1]COMMERCIAL 2019 - 2021'!$D$2:$AO$3999,13,FALSE)</f>
        <v>43624</v>
      </c>
      <c r="H126" s="3">
        <f>VLOOKUP(Tableau1[[#This Row],[NUM DE FACTURE]],[1]!Tableau1[[#All],[Num Piéce]:[ANNEE]],4,FALSE)</f>
        <v>2019</v>
      </c>
      <c r="I126" s="3">
        <f>MONTH(Tableau1[[#This Row],[DATE LIV]])</f>
        <v>6</v>
      </c>
    </row>
    <row r="127" spans="1:9" x14ac:dyDescent="0.35">
      <c r="A127" s="1" t="str">
        <f>'[1]COMMERCIAL 2019 - 2021'!D125</f>
        <v>FAE-19-00123</v>
      </c>
      <c r="B127" t="str">
        <f>VLOOKUP(Tableau1[[#This Row],[NUM DE FACTURE]],'[1]COMMERCIAL 2019 - 2021'!$D$2:$AO$3999,6,FALSE)</f>
        <v>STE DE COMMERCE INTERNATIONAL</v>
      </c>
      <c r="C127" s="2">
        <f>VLOOKUP(Tableau1[[#This Row],[NUM DE FACTURE]],'[1]COMMERCIAL 2019 - 2021'!$D$2:$AO$3999,18,FALSE)</f>
        <v>560000</v>
      </c>
      <c r="D127" s="3">
        <f>VLOOKUP(Tableau1[[#This Row],[NUM DE FACTURE]],'[1]COMMERCIAL 2019 - 2021'!$D$2:$AO$3999,8,FALSE)</f>
        <v>722400</v>
      </c>
      <c r="E127" s="3">
        <f>VLOOKUP(Tableau1[[#This Row],[NUM DE FACTURE]],'[1]COMMERCIAL 2019 - 2021'!$D$2:$AO$3999,10,FALSE)</f>
        <v>722400</v>
      </c>
      <c r="F127" s="3" t="str">
        <f>VLOOKUP(Tableau1[[#This Row],[NUM DE FACTURE]],'[1]COMMERCIAL 2019 - 2021'!$D$2:$AO$3999,12,FALSE)</f>
        <v>Niger</v>
      </c>
      <c r="G127" s="4">
        <f>VLOOKUP(Tableau1[[#This Row],[NUM DE FACTURE]],'[1]COMMERCIAL 2019 - 2021'!$D$2:$AO$3999,13,FALSE)</f>
        <v>43634</v>
      </c>
      <c r="H127" s="3">
        <f>VLOOKUP(Tableau1[[#This Row],[NUM DE FACTURE]],[1]!Tableau1[[#All],[Num Piéce]:[ANNEE]],4,FALSE)</f>
        <v>2019</v>
      </c>
      <c r="I127" s="3">
        <f>MONTH(Tableau1[[#This Row],[DATE LIV]])</f>
        <v>6</v>
      </c>
    </row>
    <row r="128" spans="1:9" x14ac:dyDescent="0.35">
      <c r="A128" s="1" t="str">
        <f>'[1]COMMERCIAL 2019 - 2021'!D126</f>
        <v>FAE-19-00124</v>
      </c>
      <c r="B128" t="str">
        <f>VLOOKUP(Tableau1[[#This Row],[NUM DE FACTURE]],'[1]COMMERCIAL 2019 - 2021'!$D$2:$AO$3999,6,FALSE)</f>
        <v>TUNISIAN AFRICAN BUSINESS</v>
      </c>
      <c r="C128" s="2">
        <f>VLOOKUP(Tableau1[[#This Row],[NUM DE FACTURE]],'[1]COMMERCIAL 2019 - 2021'!$D$2:$AO$3999,18,FALSE)</f>
        <v>286104</v>
      </c>
      <c r="D128" s="3">
        <f>VLOOKUP(Tableau1[[#This Row],[NUM DE FACTURE]],'[1]COMMERCIAL 2019 - 2021'!$D$2:$AO$3999,8,FALSE)</f>
        <v>393503.04</v>
      </c>
      <c r="E128" s="3">
        <f>VLOOKUP(Tableau1[[#This Row],[NUM DE FACTURE]],'[1]COMMERCIAL 2019 - 2021'!$D$2:$AO$3999,10,FALSE)</f>
        <v>393503.04</v>
      </c>
      <c r="F128" s="3" t="str">
        <f>VLOOKUP(Tableau1[[#This Row],[NUM DE FACTURE]],'[1]COMMERCIAL 2019 - 2021'!$D$2:$AO$3999,12,FALSE)</f>
        <v>Sénégal</v>
      </c>
      <c r="G128" s="4">
        <f>VLOOKUP(Tableau1[[#This Row],[NUM DE FACTURE]],'[1]COMMERCIAL 2019 - 2021'!$D$2:$AO$3999,13,FALSE)</f>
        <v>43640</v>
      </c>
      <c r="H128" s="3">
        <f>VLOOKUP(Tableau1[[#This Row],[NUM DE FACTURE]],[1]!Tableau1[[#All],[Num Piéce]:[ANNEE]],4,FALSE)</f>
        <v>2019</v>
      </c>
      <c r="I128" s="3">
        <f>MONTH(Tableau1[[#This Row],[DATE LIV]])</f>
        <v>6</v>
      </c>
    </row>
    <row r="129" spans="1:9" x14ac:dyDescent="0.35">
      <c r="A129" s="1" t="str">
        <f>'[1]COMMERCIAL 2019 - 2021'!D127</f>
        <v>FAE-19-00125</v>
      </c>
      <c r="B129" t="str">
        <f>VLOOKUP(Tableau1[[#This Row],[NUM DE FACTURE]],'[1]COMMERCIAL 2019 - 2021'!$D$2:$AO$3999,6,FALSE)</f>
        <v>SAHEL INTERNATIONAL TRADE</v>
      </c>
      <c r="C129" s="2">
        <f>VLOOKUP(Tableau1[[#This Row],[NUM DE FACTURE]],'[1]COMMERCIAL 2019 - 2021'!$D$2:$AO$3999,18,FALSE)</f>
        <v>21600</v>
      </c>
      <c r="D129" s="3">
        <f>VLOOKUP(Tableau1[[#This Row],[NUM DE FACTURE]],'[1]COMMERCIAL 2019 - 2021'!$D$2:$AO$3999,8,FALSE)</f>
        <v>31752</v>
      </c>
      <c r="E129" s="3">
        <f>VLOOKUP(Tableau1[[#This Row],[NUM DE FACTURE]],'[1]COMMERCIAL 2019 - 2021'!$D$2:$AO$3999,10,FALSE)</f>
        <v>31752</v>
      </c>
      <c r="F129" s="3" t="str">
        <f>VLOOKUP(Tableau1[[#This Row],[NUM DE FACTURE]],'[1]COMMERCIAL 2019 - 2021'!$D$2:$AO$3999,12,FALSE)</f>
        <v>Togo</v>
      </c>
      <c r="G129" s="4">
        <f>VLOOKUP(Tableau1[[#This Row],[NUM DE FACTURE]],'[1]COMMERCIAL 2019 - 2021'!$D$2:$AO$3999,13,FALSE)</f>
        <v>43628</v>
      </c>
      <c r="H129" s="3">
        <f>VLOOKUP(Tableau1[[#This Row],[NUM DE FACTURE]],[1]!Tableau1[[#All],[Num Piéce]:[ANNEE]],4,FALSE)</f>
        <v>2019</v>
      </c>
      <c r="I129" s="3">
        <f>MONTH(Tableau1[[#This Row],[DATE LIV]])</f>
        <v>6</v>
      </c>
    </row>
    <row r="130" spans="1:9" x14ac:dyDescent="0.35">
      <c r="A130" s="1" t="str">
        <f>'[1]COMMERCIAL 2019 - 2021'!D128</f>
        <v>FAE-19-00126</v>
      </c>
      <c r="B130" t="str">
        <f>VLOOKUP(Tableau1[[#This Row],[NUM DE FACTURE]],'[1]COMMERCIAL 2019 - 2021'!$D$2:$AO$3999,6,FALSE)</f>
        <v>SAHEL INTERNATIONAL TRADE</v>
      </c>
      <c r="C130" s="2">
        <f>VLOOKUP(Tableau1[[#This Row],[NUM DE FACTURE]],'[1]COMMERCIAL 2019 - 2021'!$D$2:$AO$3999,18,FALSE)</f>
        <v>53328</v>
      </c>
      <c r="D130" s="3">
        <f>VLOOKUP(Tableau1[[#This Row],[NUM DE FACTURE]],'[1]COMMERCIAL 2019 - 2021'!$D$2:$AO$3999,8,FALSE)</f>
        <v>79331.28</v>
      </c>
      <c r="E130" s="3">
        <f>VLOOKUP(Tableau1[[#This Row],[NUM DE FACTURE]],'[1]COMMERCIAL 2019 - 2021'!$D$2:$AO$3999,10,FALSE)</f>
        <v>79331.28</v>
      </c>
      <c r="F130" s="3" t="str">
        <f>VLOOKUP(Tableau1[[#This Row],[NUM DE FACTURE]],'[1]COMMERCIAL 2019 - 2021'!$D$2:$AO$3999,12,FALSE)</f>
        <v>Burkina Faso</v>
      </c>
      <c r="G130" s="4">
        <f>VLOOKUP(Tableau1[[#This Row],[NUM DE FACTURE]],'[1]COMMERCIAL 2019 - 2021'!$D$2:$AO$3999,13,FALSE)</f>
        <v>43628</v>
      </c>
      <c r="H130" s="3">
        <f>VLOOKUP(Tableau1[[#This Row],[NUM DE FACTURE]],[1]!Tableau1[[#All],[Num Piéce]:[ANNEE]],4,FALSE)</f>
        <v>2019</v>
      </c>
      <c r="I130" s="3">
        <f>MONTH(Tableau1[[#This Row],[DATE LIV]])</f>
        <v>6</v>
      </c>
    </row>
    <row r="131" spans="1:9" x14ac:dyDescent="0.35">
      <c r="A131" s="1" t="str">
        <f>'[1]COMMERCIAL 2019 - 2021'!D129</f>
        <v>FAE-19-00127</v>
      </c>
      <c r="B131" t="str">
        <f>VLOOKUP(Tableau1[[#This Row],[NUM DE FACTURE]],'[1]COMMERCIAL 2019 - 2021'!$D$2:$AO$3999,6,FALSE)</f>
        <v>ARCADIA</v>
      </c>
      <c r="C131" s="2">
        <f>VLOOKUP(Tableau1[[#This Row],[NUM DE FACTURE]],'[1]COMMERCIAL 2019 - 2021'!$D$2:$AO$3999,18,FALSE)</f>
        <v>5100</v>
      </c>
      <c r="D131" s="3">
        <f>VLOOKUP(Tableau1[[#This Row],[NUM DE FACTURE]],'[1]COMMERCIAL 2019 - 2021'!$D$2:$AO$3999,8,FALSE)</f>
        <v>8652</v>
      </c>
      <c r="E131" s="3">
        <f>VLOOKUP(Tableau1[[#This Row],[NUM DE FACTURE]],'[1]COMMERCIAL 2019 - 2021'!$D$2:$AO$3999,10,FALSE)</f>
        <v>8652</v>
      </c>
      <c r="F131" s="3" t="str">
        <f>VLOOKUP(Tableau1[[#This Row],[NUM DE FACTURE]],'[1]COMMERCIAL 2019 - 2021'!$D$2:$AO$3999,12,FALSE)</f>
        <v>Japon</v>
      </c>
      <c r="G131" s="4">
        <f>VLOOKUP(Tableau1[[#This Row],[NUM DE FACTURE]],'[1]COMMERCIAL 2019 - 2021'!$D$2:$AO$3999,13,FALSE)</f>
        <v>43643</v>
      </c>
      <c r="H131" s="3">
        <f>VLOOKUP(Tableau1[[#This Row],[NUM DE FACTURE]],[1]!Tableau1[[#All],[Num Piéce]:[ANNEE]],4,FALSE)</f>
        <v>2019</v>
      </c>
      <c r="I131" s="3">
        <f>MONTH(Tableau1[[#This Row],[DATE LIV]])</f>
        <v>6</v>
      </c>
    </row>
    <row r="132" spans="1:9" x14ac:dyDescent="0.35">
      <c r="A132" s="1" t="str">
        <f>'[1]COMMERCIAL 2019 - 2021'!D130</f>
        <v>FAE-19-00128</v>
      </c>
      <c r="B132" t="str">
        <f>VLOOKUP(Tableau1[[#This Row],[NUM DE FACTURE]],'[1]COMMERCIAL 2019 - 2021'!$D$2:$AO$3999,6,FALSE)</f>
        <v>ADVENS France</v>
      </c>
      <c r="C132" s="2">
        <f>VLOOKUP(Tableau1[[#This Row],[NUM DE FACTURE]],'[1]COMMERCIAL 2019 - 2021'!$D$2:$AO$3999,18,FALSE)</f>
        <v>20000</v>
      </c>
      <c r="D132" s="3">
        <f>VLOOKUP(Tableau1[[#This Row],[NUM DE FACTURE]],'[1]COMMERCIAL 2019 - 2021'!$D$2:$AO$3999,8,FALSE)</f>
        <v>34954.5</v>
      </c>
      <c r="E132" s="3">
        <f>VLOOKUP(Tableau1[[#This Row],[NUM DE FACTURE]],'[1]COMMERCIAL 2019 - 2021'!$D$2:$AO$3999,10,FALSE)</f>
        <v>10500</v>
      </c>
      <c r="F132" s="3" t="str">
        <f>VLOOKUP(Tableau1[[#This Row],[NUM DE FACTURE]],'[1]COMMERCIAL 2019 - 2021'!$D$2:$AO$3999,12,FALSE)</f>
        <v>Gabon</v>
      </c>
      <c r="G132" s="4">
        <f>VLOOKUP(Tableau1[[#This Row],[NUM DE FACTURE]],'[1]COMMERCIAL 2019 - 2021'!$D$2:$AO$3999,13,FALSE)</f>
        <v>43637</v>
      </c>
      <c r="H132" s="3">
        <f>VLOOKUP(Tableau1[[#This Row],[NUM DE FACTURE]],[1]!Tableau1[[#All],[Num Piéce]:[ANNEE]],4,FALSE)</f>
        <v>2019</v>
      </c>
      <c r="I132" s="3">
        <f>MONTH(Tableau1[[#This Row],[DATE LIV]])</f>
        <v>6</v>
      </c>
    </row>
    <row r="133" spans="1:9" x14ac:dyDescent="0.35">
      <c r="A133" s="1" t="str">
        <f>'[1]COMMERCIAL 2019 - 2021'!D131</f>
        <v>FAE-19-00129</v>
      </c>
      <c r="B133" t="str">
        <f>VLOOKUP(Tableau1[[#This Row],[NUM DE FACTURE]],'[1]COMMERCIAL 2019 - 2021'!$D$2:$AO$3999,6,FALSE)</f>
        <v>ARCADIA</v>
      </c>
      <c r="C133" s="2">
        <f>VLOOKUP(Tableau1[[#This Row],[NUM DE FACTURE]],'[1]COMMERCIAL 2019 - 2021'!$D$2:$AO$3999,18,FALSE)</f>
        <v>10204</v>
      </c>
      <c r="D133" s="3">
        <f>VLOOKUP(Tableau1[[#This Row],[NUM DE FACTURE]],'[1]COMMERCIAL 2019 - 2021'!$D$2:$AO$3999,8,FALSE)</f>
        <v>16875.056</v>
      </c>
      <c r="E133" s="3">
        <f>VLOOKUP(Tableau1[[#This Row],[NUM DE FACTURE]],'[1]COMMERCIAL 2019 - 2021'!$D$2:$AO$3999,10,FALSE)</f>
        <v>16875.056</v>
      </c>
      <c r="F133" s="3" t="str">
        <f>VLOOKUP(Tableau1[[#This Row],[NUM DE FACTURE]],'[1]COMMERCIAL 2019 - 2021'!$D$2:$AO$3999,12,FALSE)</f>
        <v>Japon</v>
      </c>
      <c r="G133" s="4">
        <f>VLOOKUP(Tableau1[[#This Row],[NUM DE FACTURE]],'[1]COMMERCIAL 2019 - 2021'!$D$2:$AO$3999,13,FALSE)</f>
        <v>43636</v>
      </c>
      <c r="H133" s="3">
        <f>VLOOKUP(Tableau1[[#This Row],[NUM DE FACTURE]],[1]!Tableau1[[#All],[Num Piéce]:[ANNEE]],4,FALSE)</f>
        <v>2019</v>
      </c>
      <c r="I133" s="3">
        <f>MONTH(Tableau1[[#This Row],[DATE LIV]])</f>
        <v>6</v>
      </c>
    </row>
    <row r="134" spans="1:9" x14ac:dyDescent="0.35">
      <c r="A134" s="1" t="str">
        <f>'[1]COMMERCIAL 2019 - 2021'!D132</f>
        <v>FAE-19-00130</v>
      </c>
      <c r="B134" t="str">
        <f>VLOOKUP(Tableau1[[#This Row],[NUM DE FACTURE]],'[1]COMMERCIAL 2019 - 2021'!$D$2:$AO$3999,6,FALSE)</f>
        <v>DAVIS TRADING CO LTD</v>
      </c>
      <c r="C134" s="2">
        <f>VLOOKUP(Tableau1[[#This Row],[NUM DE FACTURE]],'[1]COMMERCIAL 2019 - 2021'!$D$2:$AO$3999,18,FALSE)</f>
        <v>19000</v>
      </c>
      <c r="D134" s="3">
        <f>VLOOKUP(Tableau1[[#This Row],[NUM DE FACTURE]],'[1]COMMERCIAL 2019 - 2021'!$D$2:$AO$3999,8,FALSE)</f>
        <v>68288.070000000007</v>
      </c>
      <c r="E134" s="3">
        <f>VLOOKUP(Tableau1[[#This Row],[NUM DE FACTURE]],'[1]COMMERCIAL 2019 - 2021'!$D$2:$AO$3999,10,FALSE)</f>
        <v>23230.000170088279</v>
      </c>
      <c r="F134" s="3" t="str">
        <f>VLOOKUP(Tableau1[[#This Row],[NUM DE FACTURE]],'[1]COMMERCIAL 2019 - 2021'!$D$2:$AO$3999,12,FALSE)</f>
        <v>New Zealand</v>
      </c>
      <c r="G134" s="4">
        <f>VLOOKUP(Tableau1[[#This Row],[NUM DE FACTURE]],'[1]COMMERCIAL 2019 - 2021'!$D$2:$AO$3999,13,FALSE)</f>
        <v>43641</v>
      </c>
      <c r="H134" s="3">
        <f>VLOOKUP(Tableau1[[#This Row],[NUM DE FACTURE]],[1]!Tableau1[[#All],[Num Piéce]:[ANNEE]],4,FALSE)</f>
        <v>2019</v>
      </c>
      <c r="I134" s="3">
        <f>MONTH(Tableau1[[#This Row],[DATE LIV]])</f>
        <v>6</v>
      </c>
    </row>
    <row r="135" spans="1:9" x14ac:dyDescent="0.35">
      <c r="A135" s="1" t="str">
        <f>'[1]COMMERCIAL 2019 - 2021'!D133</f>
        <v>FAE-19-00131</v>
      </c>
      <c r="B135" t="str">
        <f>VLOOKUP(Tableau1[[#This Row],[NUM DE FACTURE]],'[1]COMMERCIAL 2019 - 2021'!$D$2:$AO$3999,6,FALSE)</f>
        <v>SODIFRAM SAS</v>
      </c>
      <c r="C135" s="2">
        <f>VLOOKUP(Tableau1[[#This Row],[NUM DE FACTURE]],'[1]COMMERCIAL 2019 - 2021'!$D$2:$AO$3999,18,FALSE)</f>
        <v>26976</v>
      </c>
      <c r="D135" s="3">
        <f>VLOOKUP(Tableau1[[#This Row],[NUM DE FACTURE]],'[1]COMMERCIAL 2019 - 2021'!$D$2:$AO$3999,8,FALSE)</f>
        <v>47545.749000000003</v>
      </c>
      <c r="E135" s="3">
        <f>VLOOKUP(Tableau1[[#This Row],[NUM DE FACTURE]],'[1]COMMERCIAL 2019 - 2021'!$D$2:$AO$3999,10,FALSE)</f>
        <v>14321.44010361758</v>
      </c>
      <c r="F135" s="3" t="str">
        <f>VLOOKUP(Tableau1[[#This Row],[NUM DE FACTURE]],'[1]COMMERCIAL 2019 - 2021'!$D$2:$AO$3999,12,FALSE)</f>
        <v>Mayotte</v>
      </c>
      <c r="G135" s="4">
        <f>VLOOKUP(Tableau1[[#This Row],[NUM DE FACTURE]],'[1]COMMERCIAL 2019 - 2021'!$D$2:$AO$3999,13,FALSE)</f>
        <v>43637</v>
      </c>
      <c r="H135" s="3">
        <f>VLOOKUP(Tableau1[[#This Row],[NUM DE FACTURE]],[1]!Tableau1[[#All],[Num Piéce]:[ANNEE]],4,FALSE)</f>
        <v>2019</v>
      </c>
      <c r="I135" s="3">
        <f>MONTH(Tableau1[[#This Row],[DATE LIV]])</f>
        <v>6</v>
      </c>
    </row>
    <row r="136" spans="1:9" x14ac:dyDescent="0.35">
      <c r="A136" s="1" t="str">
        <f>'[1]COMMERCIAL 2019 - 2021'!D134</f>
        <v>FAE-19-00132</v>
      </c>
      <c r="B136" t="str">
        <f>VLOOKUP(Tableau1[[#This Row],[NUM DE FACTURE]],'[1]COMMERCIAL 2019 - 2021'!$D$2:$AO$3999,6,FALSE)</f>
        <v>MAMUDOU BAH T/A TEDOUGNAL FARM</v>
      </c>
      <c r="C136" s="2">
        <f>VLOOKUP(Tableau1[[#This Row],[NUM DE FACTURE]],'[1]COMMERCIAL 2019 - 2021'!$D$2:$AO$3999,18,FALSE)</f>
        <v>66216</v>
      </c>
      <c r="D136" s="3">
        <f>VLOOKUP(Tableau1[[#This Row],[NUM DE FACTURE]],'[1]COMMERCIAL 2019 - 2021'!$D$2:$AO$3999,8,FALSE)</f>
        <v>117093.796</v>
      </c>
      <c r="E136" s="3">
        <f>VLOOKUP(Tableau1[[#This Row],[NUM DE FACTURE]],'[1]COMMERCIAL 2019 - 2021'!$D$2:$AO$3999,10,FALSE)</f>
        <v>40006.080153062969</v>
      </c>
      <c r="F136" s="3" t="str">
        <f>VLOOKUP(Tableau1[[#This Row],[NUM DE FACTURE]],'[1]COMMERCIAL 2019 - 2021'!$D$2:$AO$3999,12,FALSE)</f>
        <v>Gambie</v>
      </c>
      <c r="G136" s="4">
        <f>VLOOKUP(Tableau1[[#This Row],[NUM DE FACTURE]],'[1]COMMERCIAL 2019 - 2021'!$D$2:$AO$3999,13,FALSE)</f>
        <v>43640</v>
      </c>
      <c r="H136" s="3">
        <f>VLOOKUP(Tableau1[[#This Row],[NUM DE FACTURE]],[1]!Tableau1[[#All],[Num Piéce]:[ANNEE]],4,FALSE)</f>
        <v>2019</v>
      </c>
      <c r="I136" s="3">
        <f>MONTH(Tableau1[[#This Row],[DATE LIV]])</f>
        <v>6</v>
      </c>
    </row>
    <row r="137" spans="1:9" x14ac:dyDescent="0.35">
      <c r="A137" s="1" t="str">
        <f>'[1]COMMERCIAL 2019 - 2021'!D135</f>
        <v>FAE-19-00133</v>
      </c>
      <c r="B137" t="str">
        <f>VLOOKUP(Tableau1[[#This Row],[NUM DE FACTURE]],'[1]COMMERCIAL 2019 - 2021'!$D$2:$AO$3999,6,FALSE)</f>
        <v>MAHARA ALAMIA FOR IMP EXP FOOD</v>
      </c>
      <c r="C137" s="2">
        <f>VLOOKUP(Tableau1[[#This Row],[NUM DE FACTURE]],'[1]COMMERCIAL 2019 - 2021'!$D$2:$AO$3999,18,FALSE)</f>
        <v>150000</v>
      </c>
      <c r="D137" s="3">
        <f>VLOOKUP(Tableau1[[#This Row],[NUM DE FACTURE]],'[1]COMMERCIAL 2019 - 2021'!$D$2:$AO$3999,8,FALSE)</f>
        <v>223907.85</v>
      </c>
      <c r="E137" s="3">
        <f>VLOOKUP(Tableau1[[#This Row],[NUM DE FACTURE]],'[1]COMMERCIAL 2019 - 2021'!$D$2:$AO$3999,10,FALSE)</f>
        <v>76500</v>
      </c>
      <c r="F137" s="3" t="str">
        <f>VLOOKUP(Tableau1[[#This Row],[NUM DE FACTURE]],'[1]COMMERCIAL 2019 - 2021'!$D$2:$AO$3999,12,FALSE)</f>
        <v>Libye</v>
      </c>
      <c r="G137" s="4">
        <f>VLOOKUP(Tableau1[[#This Row],[NUM DE FACTURE]],'[1]COMMERCIAL 2019 - 2021'!$D$2:$AO$3999,13,FALSE)</f>
        <v>43640</v>
      </c>
      <c r="H137" s="3">
        <f>VLOOKUP(Tableau1[[#This Row],[NUM DE FACTURE]],[1]!Tableau1[[#All],[Num Piéce]:[ANNEE]],4,FALSE)</f>
        <v>2019</v>
      </c>
      <c r="I137" s="3">
        <f>MONTH(Tableau1[[#This Row],[DATE LIV]])</f>
        <v>6</v>
      </c>
    </row>
    <row r="138" spans="1:9" x14ac:dyDescent="0.35">
      <c r="A138" s="1" t="str">
        <f>'[1]COMMERCIAL 2019 - 2021'!D136</f>
        <v>FAE-19-00134</v>
      </c>
      <c r="B138" t="str">
        <f>VLOOKUP(Tableau1[[#This Row],[NUM DE FACTURE]],'[1]COMMERCIAL 2019 - 2021'!$D$2:$AO$3999,6,FALSE)</f>
        <v>SAHEL INTERNATIONAL TRADE</v>
      </c>
      <c r="C138" s="2">
        <f>VLOOKUP(Tableau1[[#This Row],[NUM DE FACTURE]],'[1]COMMERCIAL 2019 - 2021'!$D$2:$AO$3999,18,FALSE)</f>
        <v>330000</v>
      </c>
      <c r="D138" s="3">
        <f>VLOOKUP(Tableau1[[#This Row],[NUM DE FACTURE]],'[1]COMMERCIAL 2019 - 2021'!$D$2:$AO$3999,8,FALSE)</f>
        <v>426510</v>
      </c>
      <c r="E138" s="3">
        <f>VLOOKUP(Tableau1[[#This Row],[NUM DE FACTURE]],'[1]COMMERCIAL 2019 - 2021'!$D$2:$AO$3999,10,FALSE)</f>
        <v>426510</v>
      </c>
      <c r="F138" s="3" t="str">
        <f>VLOOKUP(Tableau1[[#This Row],[NUM DE FACTURE]],'[1]COMMERCIAL 2019 - 2021'!$D$2:$AO$3999,12,FALSE)</f>
        <v>Niger</v>
      </c>
      <c r="G138" s="4">
        <f>VLOOKUP(Tableau1[[#This Row],[NUM DE FACTURE]],'[1]COMMERCIAL 2019 - 2021'!$D$2:$AO$3999,13,FALSE)</f>
        <v>43611</v>
      </c>
      <c r="H138" s="3">
        <f>VLOOKUP(Tableau1[[#This Row],[NUM DE FACTURE]],[1]!Tableau1[[#All],[Num Piéce]:[ANNEE]],4,FALSE)</f>
        <v>2019</v>
      </c>
      <c r="I138" s="3">
        <f>MONTH(Tableau1[[#This Row],[DATE LIV]])</f>
        <v>5</v>
      </c>
    </row>
    <row r="139" spans="1:9" x14ac:dyDescent="0.35">
      <c r="A139" s="1" t="str">
        <f>'[1]COMMERCIAL 2019 - 2021'!D137</f>
        <v>FAE-19-00135</v>
      </c>
      <c r="B139" t="str">
        <f>VLOOKUP(Tableau1[[#This Row],[NUM DE FACTURE]],'[1]COMMERCIAL 2019 - 2021'!$D$2:$AO$3999,6,FALSE)</f>
        <v>STE DE COMMERCE INTERNATIONAL</v>
      </c>
      <c r="C139" s="2">
        <f>VLOOKUP(Tableau1[[#This Row],[NUM DE FACTURE]],'[1]COMMERCIAL 2019 - 2021'!$D$2:$AO$3999,18,FALSE)</f>
        <v>280000</v>
      </c>
      <c r="D139" s="3">
        <f>VLOOKUP(Tableau1[[#This Row],[NUM DE FACTURE]],'[1]COMMERCIAL 2019 - 2021'!$D$2:$AO$3999,8,FALSE)</f>
        <v>361200</v>
      </c>
      <c r="E139" s="3">
        <f>VLOOKUP(Tableau1[[#This Row],[NUM DE FACTURE]],'[1]COMMERCIAL 2019 - 2021'!$D$2:$AO$3999,10,FALSE)</f>
        <v>361200</v>
      </c>
      <c r="F139" s="3" t="str">
        <f>VLOOKUP(Tableau1[[#This Row],[NUM DE FACTURE]],'[1]COMMERCIAL 2019 - 2021'!$D$2:$AO$3999,12,FALSE)</f>
        <v>Niger</v>
      </c>
      <c r="G139" s="4">
        <f>VLOOKUP(Tableau1[[#This Row],[NUM DE FACTURE]],'[1]COMMERCIAL 2019 - 2021'!$D$2:$AO$3999,13,FALSE)</f>
        <v>43677</v>
      </c>
      <c r="H139" s="3">
        <f>VLOOKUP(Tableau1[[#This Row],[NUM DE FACTURE]],[1]!Tableau1[[#All],[Num Piéce]:[ANNEE]],4,FALSE)</f>
        <v>2019</v>
      </c>
      <c r="I139" s="3">
        <f>MONTH(Tableau1[[#This Row],[DATE LIV]])</f>
        <v>7</v>
      </c>
    </row>
    <row r="140" spans="1:9" x14ac:dyDescent="0.35">
      <c r="A140" s="1" t="str">
        <f>'[1]COMMERCIAL 2019 - 2021'!D138</f>
        <v>FAE-19-00136</v>
      </c>
      <c r="B140" t="str">
        <f>VLOOKUP(Tableau1[[#This Row],[NUM DE FACTURE]],'[1]COMMERCIAL 2019 - 2021'!$D$2:$AO$3999,6,FALSE)</f>
        <v>RAMMAL ORIGINAL</v>
      </c>
      <c r="C140" s="2">
        <f>VLOOKUP(Tableau1[[#This Row],[NUM DE FACTURE]],'[1]COMMERCIAL 2019 - 2021'!$D$2:$AO$3999,18,FALSE)</f>
        <v>11750</v>
      </c>
      <c r="D140" s="3">
        <f>VLOOKUP(Tableau1[[#This Row],[NUM DE FACTURE]],'[1]COMMERCIAL 2019 - 2021'!$D$2:$AO$3999,8,FALSE)</f>
        <v>45676.858</v>
      </c>
      <c r="E140" s="3">
        <f>VLOOKUP(Tableau1[[#This Row],[NUM DE FACTURE]],'[1]COMMERCIAL 2019 - 2021'!$D$2:$AO$3999,10,FALSE)</f>
        <v>15917.5</v>
      </c>
      <c r="F140" s="3" t="str">
        <f>VLOOKUP(Tableau1[[#This Row],[NUM DE FACTURE]],'[1]COMMERCIAL 2019 - 2021'!$D$2:$AO$3999,12,FALSE)</f>
        <v>Liban</v>
      </c>
      <c r="G140" s="4">
        <f>VLOOKUP(Tableau1[[#This Row],[NUM DE FACTURE]],'[1]COMMERCIAL 2019 - 2021'!$D$2:$AO$3999,13,FALSE)</f>
        <v>43679</v>
      </c>
      <c r="H140" s="3">
        <f>VLOOKUP(Tableau1[[#This Row],[NUM DE FACTURE]],[1]!Tableau1[[#All],[Num Piéce]:[ANNEE]],4,FALSE)</f>
        <v>2019</v>
      </c>
      <c r="I140" s="3">
        <f>MONTH(Tableau1[[#This Row],[DATE LIV]])</f>
        <v>8</v>
      </c>
    </row>
    <row r="141" spans="1:9" x14ac:dyDescent="0.35">
      <c r="A141" s="1" t="str">
        <f>'[1]COMMERCIAL 2019 - 2021'!D139</f>
        <v>FAE-19-00137</v>
      </c>
      <c r="B141" t="str">
        <f>VLOOKUP(Tableau1[[#This Row],[NUM DE FACTURE]],'[1]COMMERCIAL 2019 - 2021'!$D$2:$AO$3999,6,FALSE)</f>
        <v>SAHEL INTERNATIONAL TRADE</v>
      </c>
      <c r="C141" s="2">
        <f>VLOOKUP(Tableau1[[#This Row],[NUM DE FACTURE]],'[1]COMMERCIAL 2019 - 2021'!$D$2:$AO$3999,18,FALSE)</f>
        <v>437000</v>
      </c>
      <c r="D141" s="3">
        <f>VLOOKUP(Tableau1[[#This Row],[NUM DE FACTURE]],'[1]COMMERCIAL 2019 - 2021'!$D$2:$AO$3999,8,FALSE)</f>
        <v>565215</v>
      </c>
      <c r="E141" s="3">
        <f>VLOOKUP(Tableau1[[#This Row],[NUM DE FACTURE]],'[1]COMMERCIAL 2019 - 2021'!$D$2:$AO$3999,10,FALSE)</f>
        <v>565215</v>
      </c>
      <c r="F141" s="3" t="str">
        <f>VLOOKUP(Tableau1[[#This Row],[NUM DE FACTURE]],'[1]COMMERCIAL 2019 - 2021'!$D$2:$AO$3999,12,FALSE)</f>
        <v>Niger</v>
      </c>
      <c r="G141" s="4">
        <f>VLOOKUP(Tableau1[[#This Row],[NUM DE FACTURE]],'[1]COMMERCIAL 2019 - 2021'!$D$2:$AO$3999,13,FALSE)</f>
        <v>43649</v>
      </c>
      <c r="H141" s="3">
        <f>VLOOKUP(Tableau1[[#This Row],[NUM DE FACTURE]],[1]!Tableau1[[#All],[Num Piéce]:[ANNEE]],4,FALSE)</f>
        <v>2019</v>
      </c>
      <c r="I141" s="3">
        <f>MONTH(Tableau1[[#This Row],[DATE LIV]])</f>
        <v>7</v>
      </c>
    </row>
    <row r="142" spans="1:9" x14ac:dyDescent="0.35">
      <c r="A142" s="1" t="str">
        <f>'[1]COMMERCIAL 2019 - 2021'!D140</f>
        <v>FAE-19-00138</v>
      </c>
      <c r="B142" t="str">
        <f>VLOOKUP(Tableau1[[#This Row],[NUM DE FACTURE]],'[1]COMMERCIAL 2019 - 2021'!$D$2:$AO$3999,6,FALSE)</f>
        <v>STE AL BADR</v>
      </c>
      <c r="C142" s="2">
        <f>VLOOKUP(Tableau1[[#This Row],[NUM DE FACTURE]],'[1]COMMERCIAL 2019 - 2021'!$D$2:$AO$3999,18,FALSE)</f>
        <v>57600</v>
      </c>
      <c r="D142" s="3">
        <f>VLOOKUP(Tableau1[[#This Row],[NUM DE FACTURE]],'[1]COMMERCIAL 2019 - 2021'!$D$2:$AO$3999,8,FALSE)</f>
        <v>85248</v>
      </c>
      <c r="E142" s="3">
        <f>VLOOKUP(Tableau1[[#This Row],[NUM DE FACTURE]],'[1]COMMERCIAL 2019 - 2021'!$D$2:$AO$3999,10,FALSE)</f>
        <v>85248</v>
      </c>
      <c r="F142" s="3" t="str">
        <f>VLOOKUP(Tableau1[[#This Row],[NUM DE FACTURE]],'[1]COMMERCIAL 2019 - 2021'!$D$2:$AO$3999,12,FALSE)</f>
        <v>Sénégal</v>
      </c>
      <c r="G142" s="4">
        <f>VLOOKUP(Tableau1[[#This Row],[NUM DE FACTURE]],'[1]COMMERCIAL 2019 - 2021'!$D$2:$AO$3999,13,FALSE)</f>
        <v>43697</v>
      </c>
      <c r="H142" s="3">
        <f>VLOOKUP(Tableau1[[#This Row],[NUM DE FACTURE]],[1]!Tableau1[[#All],[Num Piéce]:[ANNEE]],4,FALSE)</f>
        <v>2019</v>
      </c>
      <c r="I142" s="3">
        <f>MONTH(Tableau1[[#This Row],[DATE LIV]])</f>
        <v>8</v>
      </c>
    </row>
    <row r="143" spans="1:9" x14ac:dyDescent="0.35">
      <c r="A143" s="1" t="str">
        <f>'[1]COMMERCIAL 2019 - 2021'!D141</f>
        <v>FAE-19-00139</v>
      </c>
      <c r="B143" t="str">
        <f>VLOOKUP(Tableau1[[#This Row],[NUM DE FACTURE]],'[1]COMMERCIAL 2019 - 2021'!$D$2:$AO$3999,6,FALSE)</f>
        <v>BAH MAMADOU SALIOU</v>
      </c>
      <c r="C143" s="2">
        <f>VLOOKUP(Tableau1[[#This Row],[NUM DE FACTURE]],'[1]COMMERCIAL 2019 - 2021'!$D$2:$AO$3999,18,FALSE)</f>
        <v>59400</v>
      </c>
      <c r="D143" s="3">
        <f>VLOOKUP(Tableau1[[#This Row],[NUM DE FACTURE]],'[1]COMMERCIAL 2019 - 2021'!$D$2:$AO$3999,8,FALSE)</f>
        <v>106290.00539999999</v>
      </c>
      <c r="E143" s="3">
        <f>VLOOKUP(Tableau1[[#This Row],[NUM DE FACTURE]],'[1]COMMERCIAL 2019 - 2021'!$D$2:$AO$3999,10,FALSE)</f>
        <v>32451</v>
      </c>
      <c r="F143" s="3" t="str">
        <f>VLOOKUP(Tableau1[[#This Row],[NUM DE FACTURE]],'[1]COMMERCIAL 2019 - 2021'!$D$2:$AO$3999,12,FALSE)</f>
        <v>Guinée</v>
      </c>
      <c r="G143" s="4">
        <f>VLOOKUP(Tableau1[[#This Row],[NUM DE FACTURE]],'[1]COMMERCIAL 2019 - 2021'!$D$2:$AO$3999,13,FALSE)</f>
        <v>43647</v>
      </c>
      <c r="H143" s="3">
        <f>VLOOKUP(Tableau1[[#This Row],[NUM DE FACTURE]],[1]!Tableau1[[#All],[Num Piéce]:[ANNEE]],4,FALSE)</f>
        <v>2019</v>
      </c>
      <c r="I143" s="3">
        <f>MONTH(Tableau1[[#This Row],[DATE LIV]])</f>
        <v>7</v>
      </c>
    </row>
    <row r="144" spans="1:9" x14ac:dyDescent="0.35">
      <c r="A144" s="1" t="str">
        <f>'[1]COMMERCIAL 2019 - 2021'!D142</f>
        <v>FAE-19-00140</v>
      </c>
      <c r="B144" t="str">
        <f>VLOOKUP(Tableau1[[#This Row],[NUM DE FACTURE]],'[1]COMMERCIAL 2019 - 2021'!$D$2:$AO$3999,6,FALSE)</f>
        <v>SAWABA - GUINEE</v>
      </c>
      <c r="C144" s="2">
        <f>VLOOKUP(Tableau1[[#This Row],[NUM DE FACTURE]],'[1]COMMERCIAL 2019 - 2021'!$D$2:$AO$3999,18,FALSE)</f>
        <v>204000</v>
      </c>
      <c r="D144" s="3">
        <f>VLOOKUP(Tableau1[[#This Row],[NUM DE FACTURE]],'[1]COMMERCIAL 2019 - 2021'!$D$2:$AO$3999,8,FALSE)</f>
        <v>348446.20799999998</v>
      </c>
      <c r="E144" s="3">
        <f>VLOOKUP(Tableau1[[#This Row],[NUM DE FACTURE]],'[1]COMMERCIAL 2019 - 2021'!$D$2:$AO$3999,10,FALSE)</f>
        <v>120720</v>
      </c>
      <c r="F144" s="3" t="str">
        <f>VLOOKUP(Tableau1[[#This Row],[NUM DE FACTURE]],'[1]COMMERCIAL 2019 - 2021'!$D$2:$AO$3999,12,FALSE)</f>
        <v>Guinée</v>
      </c>
      <c r="G144" s="4">
        <f>VLOOKUP(Tableau1[[#This Row],[NUM DE FACTURE]],'[1]COMMERCIAL 2019 - 2021'!$D$2:$AO$3999,13,FALSE)</f>
        <v>43655</v>
      </c>
      <c r="H144" s="3">
        <f>VLOOKUP(Tableau1[[#This Row],[NUM DE FACTURE]],[1]!Tableau1[[#All],[Num Piéce]:[ANNEE]],4,FALSE)</f>
        <v>2019</v>
      </c>
      <c r="I144" s="3">
        <f>MONTH(Tableau1[[#This Row],[DATE LIV]])</f>
        <v>7</v>
      </c>
    </row>
    <row r="145" spans="1:9" x14ac:dyDescent="0.35">
      <c r="A145" s="1" t="str">
        <f>'[1]COMMERCIAL 2019 - 2021'!D143</f>
        <v>FAE-19-00141</v>
      </c>
      <c r="B145" t="str">
        <f>VLOOKUP(Tableau1[[#This Row],[NUM DE FACTURE]],'[1]COMMERCIAL 2019 - 2021'!$D$2:$AO$3999,6,FALSE)</f>
        <v>ETS KASSO IMPORT EXPORT</v>
      </c>
      <c r="C145" s="2">
        <f>VLOOKUP(Tableau1[[#This Row],[NUM DE FACTURE]],'[1]COMMERCIAL 2019 - 2021'!$D$2:$AO$3999,18,FALSE)</f>
        <v>108000</v>
      </c>
      <c r="D145" s="3">
        <f>VLOOKUP(Tableau1[[#This Row],[NUM DE FACTURE]],'[1]COMMERCIAL 2019 - 2021'!$D$2:$AO$3999,8,FALSE)</f>
        <v>151004.304</v>
      </c>
      <c r="E145" s="3">
        <f>VLOOKUP(Tableau1[[#This Row],[NUM DE FACTURE]],'[1]COMMERCIAL 2019 - 2021'!$D$2:$AO$3999,10,FALSE)</f>
        <v>46440</v>
      </c>
      <c r="F145" s="3" t="str">
        <f>VLOOKUP(Tableau1[[#This Row],[NUM DE FACTURE]],'[1]COMMERCIAL 2019 - 2021'!$D$2:$AO$3999,12,FALSE)</f>
        <v>Niger</v>
      </c>
      <c r="G145" s="4">
        <f>VLOOKUP(Tableau1[[#This Row],[NUM DE FACTURE]],'[1]COMMERCIAL 2019 - 2021'!$D$2:$AO$3999,13,FALSE)</f>
        <v>43656</v>
      </c>
      <c r="H145" s="3">
        <f>VLOOKUP(Tableau1[[#This Row],[NUM DE FACTURE]],[1]!Tableau1[[#All],[Num Piéce]:[ANNEE]],4,FALSE)</f>
        <v>2019</v>
      </c>
      <c r="I145" s="3">
        <f>MONTH(Tableau1[[#This Row],[DATE LIV]])</f>
        <v>7</v>
      </c>
    </row>
    <row r="146" spans="1:9" x14ac:dyDescent="0.35">
      <c r="A146" s="1" t="str">
        <f>'[1]COMMERCIAL 2019 - 2021'!D144</f>
        <v>FAE-19-00142</v>
      </c>
      <c r="B146" t="str">
        <f>VLOOKUP(Tableau1[[#This Row],[NUM DE FACTURE]],'[1]COMMERCIAL 2019 - 2021'!$D$2:$AO$3999,6,FALSE)</f>
        <v>ETS KASSO IMPORT EXPORT</v>
      </c>
      <c r="C146" s="2">
        <f>VLOOKUP(Tableau1[[#This Row],[NUM DE FACTURE]],'[1]COMMERCIAL 2019 - 2021'!$D$2:$AO$3999,18,FALSE)</f>
        <v>108000</v>
      </c>
      <c r="D146" s="3">
        <f>VLOOKUP(Tableau1[[#This Row],[NUM DE FACTURE]],'[1]COMMERCIAL 2019 - 2021'!$D$2:$AO$3999,8,FALSE)</f>
        <v>151004.304</v>
      </c>
      <c r="E146" s="3">
        <f>VLOOKUP(Tableau1[[#This Row],[NUM DE FACTURE]],'[1]COMMERCIAL 2019 - 2021'!$D$2:$AO$3999,10,FALSE)</f>
        <v>46440</v>
      </c>
      <c r="F146" s="3" t="str">
        <f>VLOOKUP(Tableau1[[#This Row],[NUM DE FACTURE]],'[1]COMMERCIAL 2019 - 2021'!$D$2:$AO$3999,12,FALSE)</f>
        <v>Niger</v>
      </c>
      <c r="G146" s="4">
        <f>VLOOKUP(Tableau1[[#This Row],[NUM DE FACTURE]],'[1]COMMERCIAL 2019 - 2021'!$D$2:$AO$3999,13,FALSE)</f>
        <v>43657</v>
      </c>
      <c r="H146" s="3">
        <f>VLOOKUP(Tableau1[[#This Row],[NUM DE FACTURE]],[1]!Tableau1[[#All],[Num Piéce]:[ANNEE]],4,FALSE)</f>
        <v>2019</v>
      </c>
      <c r="I146" s="3">
        <f>MONTH(Tableau1[[#This Row],[DATE LIV]])</f>
        <v>7</v>
      </c>
    </row>
    <row r="147" spans="1:9" x14ac:dyDescent="0.35">
      <c r="A147" s="1" t="str">
        <f>'[1]COMMERCIAL 2019 - 2021'!D145</f>
        <v>FAE-19-00143</v>
      </c>
      <c r="B147" t="str">
        <f>VLOOKUP(Tableau1[[#This Row],[NUM DE FACTURE]],'[1]COMMERCIAL 2019 - 2021'!$D$2:$AO$3999,6,FALSE)</f>
        <v>ETS KASSO IMPORT EXPORT</v>
      </c>
      <c r="C147" s="2">
        <f>VLOOKUP(Tableau1[[#This Row],[NUM DE FACTURE]],'[1]COMMERCIAL 2019 - 2021'!$D$2:$AO$3999,18,FALSE)</f>
        <v>108000</v>
      </c>
      <c r="D147" s="3">
        <f>VLOOKUP(Tableau1[[#This Row],[NUM DE FACTURE]],'[1]COMMERCIAL 2019 - 2021'!$D$2:$AO$3999,8,FALSE)</f>
        <v>150570.09</v>
      </c>
      <c r="E147" s="3">
        <f>VLOOKUP(Tableau1[[#This Row],[NUM DE FACTURE]],'[1]COMMERCIAL 2019 - 2021'!$D$2:$AO$3999,10,FALSE)</f>
        <v>46440</v>
      </c>
      <c r="F147" s="3" t="str">
        <f>VLOOKUP(Tableau1[[#This Row],[NUM DE FACTURE]],'[1]COMMERCIAL 2019 - 2021'!$D$2:$AO$3999,12,FALSE)</f>
        <v>Niger</v>
      </c>
      <c r="G147" s="4">
        <f>VLOOKUP(Tableau1[[#This Row],[NUM DE FACTURE]],'[1]COMMERCIAL 2019 - 2021'!$D$2:$AO$3999,13,FALSE)</f>
        <v>43658</v>
      </c>
      <c r="H147" s="3">
        <f>VLOOKUP(Tableau1[[#This Row],[NUM DE FACTURE]],[1]!Tableau1[[#All],[Num Piéce]:[ANNEE]],4,FALSE)</f>
        <v>2019</v>
      </c>
      <c r="I147" s="3">
        <f>MONTH(Tableau1[[#This Row],[DATE LIV]])</f>
        <v>7</v>
      </c>
    </row>
    <row r="148" spans="1:9" x14ac:dyDescent="0.35">
      <c r="A148" s="1" t="str">
        <f>'[1]COMMERCIAL 2019 - 2021'!D146</f>
        <v>FAE-19-00144</v>
      </c>
      <c r="B148" t="str">
        <f>VLOOKUP(Tableau1[[#This Row],[NUM DE FACTURE]],'[1]COMMERCIAL 2019 - 2021'!$D$2:$AO$3999,6,FALSE)</f>
        <v>TUNISIAN AFRICAN BUSINESS</v>
      </c>
      <c r="C148" s="2">
        <f>VLOOKUP(Tableau1[[#This Row],[NUM DE FACTURE]],'[1]COMMERCIAL 2019 - 2021'!$D$2:$AO$3999,18,FALSE)</f>
        <v>308112</v>
      </c>
      <c r="D148" s="3">
        <f>VLOOKUP(Tableau1[[#This Row],[NUM DE FACTURE]],'[1]COMMERCIAL 2019 - 2021'!$D$2:$AO$3999,8,FALSE)</f>
        <v>422553.59999999998</v>
      </c>
      <c r="E148" s="3">
        <f>VLOOKUP(Tableau1[[#This Row],[NUM DE FACTURE]],'[1]COMMERCIAL 2019 - 2021'!$D$2:$AO$3999,10,FALSE)</f>
        <v>422553.59999999998</v>
      </c>
      <c r="F148" s="3" t="str">
        <f>VLOOKUP(Tableau1[[#This Row],[NUM DE FACTURE]],'[1]COMMERCIAL 2019 - 2021'!$D$2:$AO$3999,12,FALSE)</f>
        <v>Sénégal</v>
      </c>
      <c r="G148" s="4">
        <f>VLOOKUP(Tableau1[[#This Row],[NUM DE FACTURE]],'[1]COMMERCIAL 2019 - 2021'!$D$2:$AO$3999,13,FALSE)</f>
        <v>43655</v>
      </c>
      <c r="H148" s="3">
        <f>VLOOKUP(Tableau1[[#This Row],[NUM DE FACTURE]],[1]!Tableau1[[#All],[Num Piéce]:[ANNEE]],4,FALSE)</f>
        <v>2019</v>
      </c>
      <c r="I148" s="3">
        <f>MONTH(Tableau1[[#This Row],[DATE LIV]])</f>
        <v>7</v>
      </c>
    </row>
    <row r="149" spans="1:9" x14ac:dyDescent="0.35">
      <c r="A149" s="1" t="str">
        <f>'[1]COMMERCIAL 2019 - 2021'!D147</f>
        <v>FAE-19-00145</v>
      </c>
      <c r="B149" t="str">
        <f>VLOOKUP(Tableau1[[#This Row],[NUM DE FACTURE]],'[1]COMMERCIAL 2019 - 2021'!$D$2:$AO$3999,6,FALSE)</f>
        <v>ARCADIA</v>
      </c>
      <c r="C149" s="2">
        <f>VLOOKUP(Tableau1[[#This Row],[NUM DE FACTURE]],'[1]COMMERCIAL 2019 - 2021'!$D$2:$AO$3999,18,FALSE)</f>
        <v>21250</v>
      </c>
      <c r="D149" s="3">
        <f>VLOOKUP(Tableau1[[#This Row],[NUM DE FACTURE]],'[1]COMMERCIAL 2019 - 2021'!$D$2:$AO$3999,8,FALSE)</f>
        <v>31450</v>
      </c>
      <c r="E149" s="3">
        <f>VLOOKUP(Tableau1[[#This Row],[NUM DE FACTURE]],'[1]COMMERCIAL 2019 - 2021'!$D$2:$AO$3999,10,FALSE)</f>
        <v>31450</v>
      </c>
      <c r="F149" s="3" t="str">
        <f>VLOOKUP(Tableau1[[#This Row],[NUM DE FACTURE]],'[1]COMMERCIAL 2019 - 2021'!$D$2:$AO$3999,12,FALSE)</f>
        <v>USA</v>
      </c>
      <c r="G149" s="4">
        <f>VLOOKUP(Tableau1[[#This Row],[NUM DE FACTURE]],'[1]COMMERCIAL 2019 - 2021'!$D$2:$AO$3999,13,FALSE)</f>
        <v>43650</v>
      </c>
      <c r="H149" s="3">
        <f>VLOOKUP(Tableau1[[#This Row],[NUM DE FACTURE]],[1]!Tableau1[[#All],[Num Piéce]:[ANNEE]],4,FALSE)</f>
        <v>2019</v>
      </c>
      <c r="I149" s="3">
        <f>MONTH(Tableau1[[#This Row],[DATE LIV]])</f>
        <v>7</v>
      </c>
    </row>
    <row r="150" spans="1:9" x14ac:dyDescent="0.35">
      <c r="A150" s="1" t="str">
        <f>'[1]COMMERCIAL 2019 - 2021'!D148</f>
        <v>FAE-19-00146</v>
      </c>
      <c r="B150" t="str">
        <f>VLOOKUP(Tableau1[[#This Row],[NUM DE FACTURE]],'[1]COMMERCIAL 2019 - 2021'!$D$2:$AO$3999,6,FALSE)</f>
        <v>ARCADIA</v>
      </c>
      <c r="C150" s="2">
        <f>VLOOKUP(Tableau1[[#This Row],[NUM DE FACTURE]],'[1]COMMERCIAL 2019 - 2021'!$D$2:$AO$3999,18,FALSE)</f>
        <v>20000</v>
      </c>
      <c r="D150" s="3">
        <f>VLOOKUP(Tableau1[[#This Row],[NUM DE FACTURE]],'[1]COMMERCIAL 2019 - 2021'!$D$2:$AO$3999,8,FALSE)</f>
        <v>32800</v>
      </c>
      <c r="E150" s="3">
        <f>VLOOKUP(Tableau1[[#This Row],[NUM DE FACTURE]],'[1]COMMERCIAL 2019 - 2021'!$D$2:$AO$3999,10,FALSE)</f>
        <v>32800</v>
      </c>
      <c r="F150" s="3" t="str">
        <f>VLOOKUP(Tableau1[[#This Row],[NUM DE FACTURE]],'[1]COMMERCIAL 2019 - 2021'!$D$2:$AO$3999,12,FALSE)</f>
        <v>Angleterre</v>
      </c>
      <c r="G150" s="4">
        <f>VLOOKUP(Tableau1[[#This Row],[NUM DE FACTURE]],'[1]COMMERCIAL 2019 - 2021'!$D$2:$AO$3999,13,FALSE)</f>
        <v>43651</v>
      </c>
      <c r="H150" s="3">
        <f>VLOOKUP(Tableau1[[#This Row],[NUM DE FACTURE]],[1]!Tableau1[[#All],[Num Piéce]:[ANNEE]],4,FALSE)</f>
        <v>2019</v>
      </c>
      <c r="I150" s="3">
        <f>MONTH(Tableau1[[#This Row],[DATE LIV]])</f>
        <v>7</v>
      </c>
    </row>
    <row r="151" spans="1:9" x14ac:dyDescent="0.35">
      <c r="A151" s="1" t="str">
        <f>'[1]COMMERCIAL 2019 - 2021'!D149</f>
        <v>FAE-19-00147</v>
      </c>
      <c r="B151" t="str">
        <f>VLOOKUP(Tableau1[[#This Row],[NUM DE FACTURE]],'[1]COMMERCIAL 2019 - 2021'!$D$2:$AO$3999,6,FALSE)</f>
        <v>SAHEL INTERNATIONAL TRADE</v>
      </c>
      <c r="C151" s="2">
        <f>VLOOKUP(Tableau1[[#This Row],[NUM DE FACTURE]],'[1]COMMERCIAL 2019 - 2021'!$D$2:$AO$3999,18,FALSE)</f>
        <v>22008</v>
      </c>
      <c r="D151" s="3">
        <f>VLOOKUP(Tableau1[[#This Row],[NUM DE FACTURE]],'[1]COMMERCIAL 2019 - 2021'!$D$2:$AO$3999,8,FALSE)</f>
        <v>31911.599999999999</v>
      </c>
      <c r="E151" s="3">
        <f>VLOOKUP(Tableau1[[#This Row],[NUM DE FACTURE]],'[1]COMMERCIAL 2019 - 2021'!$D$2:$AO$3999,10,FALSE)</f>
        <v>31911.599999999999</v>
      </c>
      <c r="F151" s="3" t="str">
        <f>VLOOKUP(Tableau1[[#This Row],[NUM DE FACTURE]],'[1]COMMERCIAL 2019 - 2021'!$D$2:$AO$3999,12,FALSE)</f>
        <v>Burkina Faso</v>
      </c>
      <c r="G151" s="4">
        <f>VLOOKUP(Tableau1[[#This Row],[NUM DE FACTURE]],'[1]COMMERCIAL 2019 - 2021'!$D$2:$AO$3999,13,FALSE)</f>
        <v>43656</v>
      </c>
      <c r="H151" s="3">
        <f>VLOOKUP(Tableau1[[#This Row],[NUM DE FACTURE]],[1]!Tableau1[[#All],[Num Piéce]:[ANNEE]],4,FALSE)</f>
        <v>2019</v>
      </c>
      <c r="I151" s="3">
        <f>MONTH(Tableau1[[#This Row],[DATE LIV]])</f>
        <v>7</v>
      </c>
    </row>
    <row r="152" spans="1:9" x14ac:dyDescent="0.35">
      <c r="A152" s="1" t="str">
        <f>'[1]COMMERCIAL 2019 - 2021'!D150</f>
        <v>FAE-19-00148</v>
      </c>
      <c r="B152" t="str">
        <f>VLOOKUP(Tableau1[[#This Row],[NUM DE FACTURE]],'[1]COMMERCIAL 2019 - 2021'!$D$2:$AO$3999,6,FALSE)</f>
        <v>SAHEL INTERNATIONAL TRADE</v>
      </c>
      <c r="C152" s="2">
        <f>VLOOKUP(Tableau1[[#This Row],[NUM DE FACTURE]],'[1]COMMERCIAL 2019 - 2021'!$D$2:$AO$3999,18,FALSE)</f>
        <v>18000</v>
      </c>
      <c r="D152" s="3">
        <f>VLOOKUP(Tableau1[[#This Row],[NUM DE FACTURE]],'[1]COMMERCIAL 2019 - 2021'!$D$2:$AO$3999,8,FALSE)</f>
        <v>29340</v>
      </c>
      <c r="E152" s="3">
        <f>VLOOKUP(Tableau1[[#This Row],[NUM DE FACTURE]],'[1]COMMERCIAL 2019 - 2021'!$D$2:$AO$3999,10,FALSE)</f>
        <v>29340</v>
      </c>
      <c r="F152" s="3" t="str">
        <f>VLOOKUP(Tableau1[[#This Row],[NUM DE FACTURE]],'[1]COMMERCIAL 2019 - 2021'!$D$2:$AO$3999,12,FALSE)</f>
        <v>Ukraine</v>
      </c>
      <c r="G152" s="4">
        <f>VLOOKUP(Tableau1[[#This Row],[NUM DE FACTURE]],'[1]COMMERCIAL 2019 - 2021'!$D$2:$AO$3999,13,FALSE)</f>
        <v>43663</v>
      </c>
      <c r="H152" s="3">
        <f>VLOOKUP(Tableau1[[#This Row],[NUM DE FACTURE]],[1]!Tableau1[[#All],[Num Piéce]:[ANNEE]],4,FALSE)</f>
        <v>2019</v>
      </c>
      <c r="I152" s="3">
        <f>MONTH(Tableau1[[#This Row],[DATE LIV]])</f>
        <v>7</v>
      </c>
    </row>
    <row r="153" spans="1:9" x14ac:dyDescent="0.35">
      <c r="A153" s="1" t="str">
        <f>'[1]COMMERCIAL 2019 - 2021'!D151</f>
        <v>FAE-19-00149</v>
      </c>
      <c r="B153" t="str">
        <f>VLOOKUP(Tableau1[[#This Row],[NUM DE FACTURE]],'[1]COMMERCIAL 2019 - 2021'!$D$2:$AO$3999,6,FALSE)</f>
        <v>SODIFRAM SAS</v>
      </c>
      <c r="C153" s="2">
        <f>VLOOKUP(Tableau1[[#This Row],[NUM DE FACTURE]],'[1]COMMERCIAL 2019 - 2021'!$D$2:$AO$3999,18,FALSE)</f>
        <v>27336</v>
      </c>
      <c r="D153" s="3">
        <f>VLOOKUP(Tableau1[[#This Row],[NUM DE FACTURE]],'[1]COMMERCIAL 2019 - 2021'!$D$2:$AO$3999,8,FALSE)</f>
        <v>48460.243127999995</v>
      </c>
      <c r="E153" s="3">
        <f>VLOOKUP(Tableau1[[#This Row],[NUM DE FACTURE]],'[1]COMMERCIAL 2019 - 2021'!$D$2:$AO$3999,10,FALSE)</f>
        <v>15014.56</v>
      </c>
      <c r="F153" s="3" t="str">
        <f>VLOOKUP(Tableau1[[#This Row],[NUM DE FACTURE]],'[1]COMMERCIAL 2019 - 2021'!$D$2:$AO$3999,12,FALSE)</f>
        <v>Mayotte</v>
      </c>
      <c r="G153" s="4">
        <f>VLOOKUP(Tableau1[[#This Row],[NUM DE FACTURE]],'[1]COMMERCIAL 2019 - 2021'!$D$2:$AO$3999,13,FALSE)</f>
        <v>43665</v>
      </c>
      <c r="H153" s="3">
        <f>VLOOKUP(Tableau1[[#This Row],[NUM DE FACTURE]],[1]!Tableau1[[#All],[Num Piéce]:[ANNEE]],4,FALSE)</f>
        <v>2019</v>
      </c>
      <c r="I153" s="3">
        <f>MONTH(Tableau1[[#This Row],[DATE LIV]])</f>
        <v>7</v>
      </c>
    </row>
    <row r="154" spans="1:9" x14ac:dyDescent="0.35">
      <c r="A154" s="1" t="str">
        <f>'[1]COMMERCIAL 2019 - 2021'!D152</f>
        <v>FAE-19-00150</v>
      </c>
      <c r="B154" t="str">
        <f>VLOOKUP(Tableau1[[#This Row],[NUM DE FACTURE]],'[1]COMMERCIAL 2019 - 2021'!$D$2:$AO$3999,6,FALSE)</f>
        <v>STE DE COMMERCE INTERNATIONAL</v>
      </c>
      <c r="C154" s="2">
        <f>VLOOKUP(Tableau1[[#This Row],[NUM DE FACTURE]],'[1]COMMERCIAL 2019 - 2021'!$D$2:$AO$3999,18,FALSE)</f>
        <v>22500</v>
      </c>
      <c r="D154" s="3">
        <f>VLOOKUP(Tableau1[[#This Row],[NUM DE FACTURE]],'[1]COMMERCIAL 2019 - 2021'!$D$2:$AO$3999,8,FALSE)</f>
        <v>33714</v>
      </c>
      <c r="E154" s="3">
        <f>VLOOKUP(Tableau1[[#This Row],[NUM DE FACTURE]],'[1]COMMERCIAL 2019 - 2021'!$D$2:$AO$3999,10,FALSE)</f>
        <v>33714</v>
      </c>
      <c r="F154" s="3" t="str">
        <f>VLOOKUP(Tableau1[[#This Row],[NUM DE FACTURE]],'[1]COMMERCIAL 2019 - 2021'!$D$2:$AO$3999,12,FALSE)</f>
        <v>Libéria</v>
      </c>
      <c r="G154" s="4">
        <f>VLOOKUP(Tableau1[[#This Row],[NUM DE FACTURE]],'[1]COMMERCIAL 2019 - 2021'!$D$2:$AO$3999,13,FALSE)</f>
        <v>43670</v>
      </c>
      <c r="H154" s="3">
        <f>VLOOKUP(Tableau1[[#This Row],[NUM DE FACTURE]],[1]!Tableau1[[#All],[Num Piéce]:[ANNEE]],4,FALSE)</f>
        <v>2019</v>
      </c>
      <c r="I154" s="3">
        <f>MONTH(Tableau1[[#This Row],[DATE LIV]])</f>
        <v>7</v>
      </c>
    </row>
    <row r="155" spans="1:9" x14ac:dyDescent="0.35">
      <c r="A155" s="1" t="str">
        <f>'[1]COMMERCIAL 2019 - 2021'!D153</f>
        <v>FAE-19-00151</v>
      </c>
      <c r="B155" t="str">
        <f>VLOOKUP(Tableau1[[#This Row],[NUM DE FACTURE]],'[1]COMMERCIAL 2019 - 2021'!$D$2:$AO$3999,6,FALSE)</f>
        <v>ARCADIA</v>
      </c>
      <c r="C155" s="2">
        <f>VLOOKUP(Tableau1[[#This Row],[NUM DE FACTURE]],'[1]COMMERCIAL 2019 - 2021'!$D$2:$AO$3999,18,FALSE)</f>
        <v>10784</v>
      </c>
      <c r="D155" s="3">
        <f>VLOOKUP(Tableau1[[#This Row],[NUM DE FACTURE]],'[1]COMMERCIAL 2019 - 2021'!$D$2:$AO$3999,8,FALSE)</f>
        <v>17192.759999999998</v>
      </c>
      <c r="E155" s="3">
        <f>VLOOKUP(Tableau1[[#This Row],[NUM DE FACTURE]],'[1]COMMERCIAL 2019 - 2021'!$D$2:$AO$3999,10,FALSE)</f>
        <v>17192.759999999998</v>
      </c>
      <c r="F155" s="3" t="str">
        <f>VLOOKUP(Tableau1[[#This Row],[NUM DE FACTURE]],'[1]COMMERCIAL 2019 - 2021'!$D$2:$AO$3999,12,FALSE)</f>
        <v>Qatar</v>
      </c>
      <c r="G155" s="4">
        <f>VLOOKUP(Tableau1[[#This Row],[NUM DE FACTURE]],'[1]COMMERCIAL 2019 - 2021'!$D$2:$AO$3999,13,FALSE)</f>
        <v>43663</v>
      </c>
      <c r="H155" s="3">
        <f>VLOOKUP(Tableau1[[#This Row],[NUM DE FACTURE]],[1]!Tableau1[[#All],[Num Piéce]:[ANNEE]],4,FALSE)</f>
        <v>2019</v>
      </c>
      <c r="I155" s="3">
        <f>MONTH(Tableau1[[#This Row],[DATE LIV]])</f>
        <v>7</v>
      </c>
    </row>
    <row r="156" spans="1:9" x14ac:dyDescent="0.35">
      <c r="A156" s="1" t="str">
        <f>'[1]COMMERCIAL 2019 - 2021'!D154</f>
        <v>FAE-19-00152</v>
      </c>
      <c r="B156" t="str">
        <f>VLOOKUP(Tableau1[[#This Row],[NUM DE FACTURE]],'[1]COMMERCIAL 2019 - 2021'!$D$2:$AO$3999,6,FALSE)</f>
        <v>ARCADIA</v>
      </c>
      <c r="C156" s="2">
        <f>VLOOKUP(Tableau1[[#This Row],[NUM DE FACTURE]],'[1]COMMERCIAL 2019 - 2021'!$D$2:$AO$3999,18,FALSE)</f>
        <v>50400</v>
      </c>
      <c r="D156" s="3">
        <f>VLOOKUP(Tableau1[[#This Row],[NUM DE FACTURE]],'[1]COMMERCIAL 2019 - 2021'!$D$2:$AO$3999,8,FALSE)</f>
        <v>79632</v>
      </c>
      <c r="E156" s="3">
        <f>VLOOKUP(Tableau1[[#This Row],[NUM DE FACTURE]],'[1]COMMERCIAL 2019 - 2021'!$D$2:$AO$3999,10,FALSE)</f>
        <v>79632</v>
      </c>
      <c r="F156" s="3" t="str">
        <f>VLOOKUP(Tableau1[[#This Row],[NUM DE FACTURE]],'[1]COMMERCIAL 2019 - 2021'!$D$2:$AO$3999,12,FALSE)</f>
        <v>Japon</v>
      </c>
      <c r="G156" s="4">
        <f>VLOOKUP(Tableau1[[#This Row],[NUM DE FACTURE]],'[1]COMMERCIAL 2019 - 2021'!$D$2:$AO$3999,13,FALSE)</f>
        <v>43664</v>
      </c>
      <c r="H156" s="3">
        <f>VLOOKUP(Tableau1[[#This Row],[NUM DE FACTURE]],[1]!Tableau1[[#All],[Num Piéce]:[ANNEE]],4,FALSE)</f>
        <v>2019</v>
      </c>
      <c r="I156" s="3">
        <f>MONTH(Tableau1[[#This Row],[DATE LIV]])</f>
        <v>7</v>
      </c>
    </row>
    <row r="157" spans="1:9" x14ac:dyDescent="0.35">
      <c r="A157" s="1" t="str">
        <f>'[1]COMMERCIAL 2019 - 2021'!D155</f>
        <v>FAE-19-00153</v>
      </c>
      <c r="B157" t="str">
        <f>VLOOKUP(Tableau1[[#This Row],[NUM DE FACTURE]],'[1]COMMERCIAL 2019 - 2021'!$D$2:$AO$3999,6,FALSE)</f>
        <v>ARCADIA</v>
      </c>
      <c r="C157" s="2">
        <f>VLOOKUP(Tableau1[[#This Row],[NUM DE FACTURE]],'[1]COMMERCIAL 2019 - 2021'!$D$2:$AO$3999,18,FALSE)</f>
        <v>20157.599999999999</v>
      </c>
      <c r="D157" s="3">
        <f>VLOOKUP(Tableau1[[#This Row],[NUM DE FACTURE]],'[1]COMMERCIAL 2019 - 2021'!$D$2:$AO$3999,8,FALSE)</f>
        <v>33461.616000000002</v>
      </c>
      <c r="E157" s="3">
        <f>VLOOKUP(Tableau1[[#This Row],[NUM DE FACTURE]],'[1]COMMERCIAL 2019 - 2021'!$D$2:$AO$3999,10,FALSE)</f>
        <v>33461.616000000002</v>
      </c>
      <c r="F157" s="3" t="str">
        <f>VLOOKUP(Tableau1[[#This Row],[NUM DE FACTURE]],'[1]COMMERCIAL 2019 - 2021'!$D$2:$AO$3999,12,FALSE)</f>
        <v>USA</v>
      </c>
      <c r="G157" s="4">
        <f>VLOOKUP(Tableau1[[#This Row],[NUM DE FACTURE]],'[1]COMMERCIAL 2019 - 2021'!$D$2:$AO$3999,13,FALSE)</f>
        <v>43662</v>
      </c>
      <c r="H157" s="3">
        <f>VLOOKUP(Tableau1[[#This Row],[NUM DE FACTURE]],[1]!Tableau1[[#All],[Num Piéce]:[ANNEE]],4,FALSE)</f>
        <v>2019</v>
      </c>
      <c r="I157" s="3">
        <f>MONTH(Tableau1[[#This Row],[DATE LIV]])</f>
        <v>7</v>
      </c>
    </row>
    <row r="158" spans="1:9" x14ac:dyDescent="0.35">
      <c r="A158" s="1" t="str">
        <f>'[1]COMMERCIAL 2019 - 2021'!D156</f>
        <v>FAE-19-00154</v>
      </c>
      <c r="B158" t="str">
        <f>VLOOKUP(Tableau1[[#This Row],[NUM DE FACTURE]],'[1]COMMERCIAL 2019 - 2021'!$D$2:$AO$3999,6,FALSE)</f>
        <v>ARCADIA</v>
      </c>
      <c r="C158" s="2">
        <f>VLOOKUP(Tableau1[[#This Row],[NUM DE FACTURE]],'[1]COMMERCIAL 2019 - 2021'!$D$2:$AO$3999,18,FALSE)</f>
        <v>20157.599999999999</v>
      </c>
      <c r="D158" s="3">
        <f>VLOOKUP(Tableau1[[#This Row],[NUM DE FACTURE]],'[1]COMMERCIAL 2019 - 2021'!$D$2:$AO$3999,8,FALSE)</f>
        <v>33461.616000000002</v>
      </c>
      <c r="E158" s="3">
        <f>VLOOKUP(Tableau1[[#This Row],[NUM DE FACTURE]],'[1]COMMERCIAL 2019 - 2021'!$D$2:$AO$3999,10,FALSE)</f>
        <v>33461.616000000002</v>
      </c>
      <c r="F158" s="3" t="str">
        <f>VLOOKUP(Tableau1[[#This Row],[NUM DE FACTURE]],'[1]COMMERCIAL 2019 - 2021'!$D$2:$AO$3999,12,FALSE)</f>
        <v>USA</v>
      </c>
      <c r="G158" s="4">
        <f>VLOOKUP(Tableau1[[#This Row],[NUM DE FACTURE]],'[1]COMMERCIAL 2019 - 2021'!$D$2:$AO$3999,13,FALSE)</f>
        <v>43693</v>
      </c>
      <c r="H158" s="3">
        <f>VLOOKUP(Tableau1[[#This Row],[NUM DE FACTURE]],[1]!Tableau1[[#All],[Num Piéce]:[ANNEE]],4,FALSE)</f>
        <v>2019</v>
      </c>
      <c r="I158" s="3">
        <f>MONTH(Tableau1[[#This Row],[DATE LIV]])</f>
        <v>8</v>
      </c>
    </row>
    <row r="159" spans="1:9" x14ac:dyDescent="0.35">
      <c r="A159" s="1" t="str">
        <f>'[1]COMMERCIAL 2019 - 2021'!D157</f>
        <v>FAE-19-00155</v>
      </c>
      <c r="B159" t="str">
        <f>VLOOKUP(Tableau1[[#This Row],[NUM DE FACTURE]],'[1]COMMERCIAL 2019 - 2021'!$D$2:$AO$3999,6,FALSE)</f>
        <v>ARCADIA</v>
      </c>
      <c r="C159" s="2">
        <f>VLOOKUP(Tableau1[[#This Row],[NUM DE FACTURE]],'[1]COMMERCIAL 2019 - 2021'!$D$2:$AO$3999,18,FALSE)</f>
        <v>16934.400000000001</v>
      </c>
      <c r="D159" s="3">
        <f>VLOOKUP(Tableau1[[#This Row],[NUM DE FACTURE]],'[1]COMMERCIAL 2019 - 2021'!$D$2:$AO$3999,8,FALSE)</f>
        <v>26577.407999999999</v>
      </c>
      <c r="E159" s="3">
        <f>VLOOKUP(Tableau1[[#This Row],[NUM DE FACTURE]],'[1]COMMERCIAL 2019 - 2021'!$D$2:$AO$3999,10,FALSE)</f>
        <v>26577.407999999999</v>
      </c>
      <c r="F159" s="3" t="str">
        <f>VLOOKUP(Tableau1[[#This Row],[NUM DE FACTURE]],'[1]COMMERCIAL 2019 - 2021'!$D$2:$AO$3999,12,FALSE)</f>
        <v>Japon</v>
      </c>
      <c r="G159" s="4">
        <f>VLOOKUP(Tableau1[[#This Row],[NUM DE FACTURE]],'[1]COMMERCIAL 2019 - 2021'!$D$2:$AO$3999,13,FALSE)</f>
        <v>43666</v>
      </c>
      <c r="H159" s="3">
        <f>VLOOKUP(Tableau1[[#This Row],[NUM DE FACTURE]],[1]!Tableau1[[#All],[Num Piéce]:[ANNEE]],4,FALSE)</f>
        <v>2019</v>
      </c>
      <c r="I159" s="3">
        <f>MONTH(Tableau1[[#This Row],[DATE LIV]])</f>
        <v>7</v>
      </c>
    </row>
    <row r="160" spans="1:9" x14ac:dyDescent="0.35">
      <c r="A160" s="1" t="str">
        <f>'[1]COMMERCIAL 2019 - 2021'!D158</f>
        <v>FAE-19-00156</v>
      </c>
      <c r="B160" t="str">
        <f>VLOOKUP(Tableau1[[#This Row],[NUM DE FACTURE]],'[1]COMMERCIAL 2019 - 2021'!$D$2:$AO$3999,6,FALSE)</f>
        <v>TUNISIAN AFRICAN BUSINESS</v>
      </c>
      <c r="C160" s="2">
        <f>VLOOKUP(Tableau1[[#This Row],[NUM DE FACTURE]],'[1]COMMERCIAL 2019 - 2021'!$D$2:$AO$3999,18,FALSE)</f>
        <v>264096</v>
      </c>
      <c r="D160" s="3">
        <f>VLOOKUP(Tableau1[[#This Row],[NUM DE FACTURE]],'[1]COMMERCIAL 2019 - 2021'!$D$2:$AO$3999,8,FALSE)</f>
        <v>364452.48</v>
      </c>
      <c r="E160" s="3">
        <f>VLOOKUP(Tableau1[[#This Row],[NUM DE FACTURE]],'[1]COMMERCIAL 2019 - 2021'!$D$2:$AO$3999,10,FALSE)</f>
        <v>364452.48</v>
      </c>
      <c r="F160" s="3" t="str">
        <f>VLOOKUP(Tableau1[[#This Row],[NUM DE FACTURE]],'[1]COMMERCIAL 2019 - 2021'!$D$2:$AO$3999,12,FALSE)</f>
        <v>Sénégal</v>
      </c>
      <c r="G160" s="4">
        <f>VLOOKUP(Tableau1[[#This Row],[NUM DE FACTURE]],'[1]COMMERCIAL 2019 - 2021'!$D$2:$AO$3999,13,FALSE)</f>
        <v>43669</v>
      </c>
      <c r="H160" s="3">
        <f>VLOOKUP(Tableau1[[#This Row],[NUM DE FACTURE]],[1]!Tableau1[[#All],[Num Piéce]:[ANNEE]],4,FALSE)</f>
        <v>2019</v>
      </c>
      <c r="I160" s="3">
        <f>MONTH(Tableau1[[#This Row],[DATE LIV]])</f>
        <v>7</v>
      </c>
    </row>
    <row r="161" spans="1:9" x14ac:dyDescent="0.35">
      <c r="A161" s="1" t="str">
        <f>'[1]COMMERCIAL 2019 - 2021'!D159</f>
        <v>FAE-19-00157</v>
      </c>
      <c r="B161" t="str">
        <f>VLOOKUP(Tableau1[[#This Row],[NUM DE FACTURE]],'[1]COMMERCIAL 2019 - 2021'!$D$2:$AO$3999,6,FALSE)</f>
        <v>SARL SOKOM</v>
      </c>
      <c r="C161" s="2">
        <f>VLOOKUP(Tableau1[[#This Row],[NUM DE FACTURE]],'[1]COMMERCIAL 2019 - 2021'!$D$2:$AO$3999,18,FALSE)</f>
        <v>0</v>
      </c>
      <c r="D161" s="3">
        <f>VLOOKUP(Tableau1[[#This Row],[NUM DE FACTURE]],'[1]COMMERCIAL 2019 - 2021'!$D$2:$AO$3999,8,FALSE)</f>
        <v>0</v>
      </c>
      <c r="E161" s="3">
        <f>VLOOKUP(Tableau1[[#This Row],[NUM DE FACTURE]],'[1]COMMERCIAL 2019 - 2021'!$D$2:$AO$3999,10,FALSE)</f>
        <v>0</v>
      </c>
      <c r="F161" s="3" t="str">
        <f>VLOOKUP(Tableau1[[#This Row],[NUM DE FACTURE]],'[1]COMMERCIAL 2019 - 2021'!$D$2:$AO$3999,12,FALSE)</f>
        <v>ANNULEE</v>
      </c>
      <c r="G161" s="4" t="str">
        <f>VLOOKUP(Tableau1[[#This Row],[NUM DE FACTURE]],'[1]COMMERCIAL 2019 - 2021'!$D$2:$AO$3999,13,FALSE)</f>
        <v>ANNULEE</v>
      </c>
      <c r="H161" s="3">
        <f>VLOOKUP(Tableau1[[#This Row],[NUM DE FACTURE]],[1]!Tableau1[[#All],[Num Piéce]:[ANNEE]],4,FALSE)</f>
        <v>2019</v>
      </c>
      <c r="I161" s="3" t="e">
        <f>MONTH(Tableau1[[#This Row],[DATE LIV]])</f>
        <v>#VALUE!</v>
      </c>
    </row>
    <row r="162" spans="1:9" x14ac:dyDescent="0.35">
      <c r="A162" s="1" t="str">
        <f>'[1]COMMERCIAL 2019 - 2021'!D160</f>
        <v>FAE-19-00158</v>
      </c>
      <c r="B162" t="str">
        <f>VLOOKUP(Tableau1[[#This Row],[NUM DE FACTURE]],'[1]COMMERCIAL 2019 - 2021'!$D$2:$AO$3999,6,FALSE)</f>
        <v>MAMUDOU BAH T/A TEDOUGNAL FARM</v>
      </c>
      <c r="C162" s="2">
        <f>VLOOKUP(Tableau1[[#This Row],[NUM DE FACTURE]],'[1]COMMERCIAL 2019 - 2021'!$D$2:$AO$3999,18,FALSE)</f>
        <v>38400</v>
      </c>
      <c r="D162" s="3">
        <f>VLOOKUP(Tableau1[[#This Row],[NUM DE FACTURE]],'[1]COMMERCIAL 2019 - 2021'!$D$2:$AO$3999,8,FALSE)</f>
        <v>70982.426000000007</v>
      </c>
      <c r="E162" s="3">
        <f>VLOOKUP(Tableau1[[#This Row],[NUM DE FACTURE]],'[1]COMMERCIAL 2019 - 2021'!$D$2:$AO$3999,10,FALSE)</f>
        <v>24736.00013939225</v>
      </c>
      <c r="F162" s="3" t="str">
        <f>VLOOKUP(Tableau1[[#This Row],[NUM DE FACTURE]],'[1]COMMERCIAL 2019 - 2021'!$D$2:$AO$3999,12,FALSE)</f>
        <v>Gambie</v>
      </c>
      <c r="G162" s="4">
        <f>VLOOKUP(Tableau1[[#This Row],[NUM DE FACTURE]],'[1]COMMERCIAL 2019 - 2021'!$D$2:$AO$3999,13,FALSE)</f>
        <v>43679</v>
      </c>
      <c r="H162" s="3">
        <f>VLOOKUP(Tableau1[[#This Row],[NUM DE FACTURE]],[1]!Tableau1[[#All],[Num Piéce]:[ANNEE]],4,FALSE)</f>
        <v>2019</v>
      </c>
      <c r="I162" s="3">
        <f>MONTH(Tableau1[[#This Row],[DATE LIV]])</f>
        <v>8</v>
      </c>
    </row>
    <row r="163" spans="1:9" x14ac:dyDescent="0.35">
      <c r="A163" s="1" t="str">
        <f>'[1]COMMERCIAL 2019 - 2021'!D161</f>
        <v>FAE-19-00159</v>
      </c>
      <c r="B163" t="str">
        <f>VLOOKUP(Tableau1[[#This Row],[NUM DE FACTURE]],'[1]COMMERCIAL 2019 - 2021'!$D$2:$AO$3999,6,FALSE)</f>
        <v>STE DE COMMERCE INTERNATIONAL</v>
      </c>
      <c r="C163" s="2">
        <f>VLOOKUP(Tableau1[[#This Row],[NUM DE FACTURE]],'[1]COMMERCIAL 2019 - 2021'!$D$2:$AO$3999,18,FALSE)</f>
        <v>1680</v>
      </c>
      <c r="D163" s="3">
        <f>VLOOKUP(Tableau1[[#This Row],[NUM DE FACTURE]],'[1]COMMERCIAL 2019 - 2021'!$D$2:$AO$3999,8,FALSE)</f>
        <v>5712</v>
      </c>
      <c r="E163" s="3">
        <f>VLOOKUP(Tableau1[[#This Row],[NUM DE FACTURE]],'[1]COMMERCIAL 2019 - 2021'!$D$2:$AO$3999,10,FALSE)</f>
        <v>5712</v>
      </c>
      <c r="F163" s="3" t="str">
        <f>VLOOKUP(Tableau1[[#This Row],[NUM DE FACTURE]],'[1]COMMERCIAL 2019 - 2021'!$D$2:$AO$3999,12,FALSE)</f>
        <v>Qatar</v>
      </c>
      <c r="G163" s="4">
        <f>VLOOKUP(Tableau1[[#This Row],[NUM DE FACTURE]],'[1]COMMERCIAL 2019 - 2021'!$D$2:$AO$3999,13,FALSE)</f>
        <v>43703</v>
      </c>
      <c r="H163" s="3">
        <f>VLOOKUP(Tableau1[[#This Row],[NUM DE FACTURE]],[1]!Tableau1[[#All],[Num Piéce]:[ANNEE]],4,FALSE)</f>
        <v>2019</v>
      </c>
      <c r="I163" s="3">
        <f>MONTH(Tableau1[[#This Row],[DATE LIV]])</f>
        <v>8</v>
      </c>
    </row>
    <row r="164" spans="1:9" x14ac:dyDescent="0.35">
      <c r="A164" s="1" t="str">
        <f>'[1]COMMERCIAL 2019 - 2021'!D162</f>
        <v>FAE-19-00160</v>
      </c>
      <c r="B164" t="str">
        <f>VLOOKUP(Tableau1[[#This Row],[NUM DE FACTURE]],'[1]COMMERCIAL 2019 - 2021'!$D$2:$AO$3999,6,FALSE)</f>
        <v>STE DE COMMERCE INTERNATIONAL</v>
      </c>
      <c r="C164" s="2">
        <f>VLOOKUP(Tableau1[[#This Row],[NUM DE FACTURE]],'[1]COMMERCIAL 2019 - 2021'!$D$2:$AO$3999,18,FALSE)</f>
        <v>26000</v>
      </c>
      <c r="D164" s="3">
        <f>VLOOKUP(Tableau1[[#This Row],[NUM DE FACTURE]],'[1]COMMERCIAL 2019 - 2021'!$D$2:$AO$3999,8,FALSE)</f>
        <v>37570</v>
      </c>
      <c r="E164" s="3">
        <f>VLOOKUP(Tableau1[[#This Row],[NUM DE FACTURE]],'[1]COMMERCIAL 2019 - 2021'!$D$2:$AO$3999,10,FALSE)</f>
        <v>37570</v>
      </c>
      <c r="F164" s="3" t="str">
        <f>VLOOKUP(Tableau1[[#This Row],[NUM DE FACTURE]],'[1]COMMERCIAL 2019 - 2021'!$D$2:$AO$3999,12,FALSE)</f>
        <v>Gabon</v>
      </c>
      <c r="G164" s="4">
        <f>VLOOKUP(Tableau1[[#This Row],[NUM DE FACTURE]],'[1]COMMERCIAL 2019 - 2021'!$D$2:$AO$3999,13,FALSE)</f>
        <v>43678</v>
      </c>
      <c r="H164" s="3">
        <f>VLOOKUP(Tableau1[[#This Row],[NUM DE FACTURE]],[1]!Tableau1[[#All],[Num Piéce]:[ANNEE]],4,FALSE)</f>
        <v>2019</v>
      </c>
      <c r="I164" s="3">
        <f>MONTH(Tableau1[[#This Row],[DATE LIV]])</f>
        <v>8</v>
      </c>
    </row>
    <row r="165" spans="1:9" x14ac:dyDescent="0.35">
      <c r="A165" s="1" t="str">
        <f>'[1]COMMERCIAL 2019 - 2021'!D163</f>
        <v>FAE-19-00161</v>
      </c>
      <c r="B165" t="str">
        <f>VLOOKUP(Tableau1[[#This Row],[NUM DE FACTURE]],'[1]COMMERCIAL 2019 - 2021'!$D$2:$AO$3999,6,FALSE)</f>
        <v>SAHEL INTERNATIONAL TRADE</v>
      </c>
      <c r="C165" s="2">
        <f>VLOOKUP(Tableau1[[#This Row],[NUM DE FACTURE]],'[1]COMMERCIAL 2019 - 2021'!$D$2:$AO$3999,18,FALSE)</f>
        <v>43608</v>
      </c>
      <c r="D165" s="3">
        <f>VLOOKUP(Tableau1[[#This Row],[NUM DE FACTURE]],'[1]COMMERCIAL 2019 - 2021'!$D$2:$AO$3999,8,FALSE)</f>
        <v>63663.6</v>
      </c>
      <c r="E165" s="3">
        <f>VLOOKUP(Tableau1[[#This Row],[NUM DE FACTURE]],'[1]COMMERCIAL 2019 - 2021'!$D$2:$AO$3999,10,FALSE)</f>
        <v>63663.6</v>
      </c>
      <c r="F165" s="3" t="str">
        <f>VLOOKUP(Tableau1[[#This Row],[NUM DE FACTURE]],'[1]COMMERCIAL 2019 - 2021'!$D$2:$AO$3999,12,FALSE)</f>
        <v>Burkina Faso</v>
      </c>
      <c r="G165" s="4">
        <f>VLOOKUP(Tableau1[[#This Row],[NUM DE FACTURE]],'[1]COMMERCIAL 2019 - 2021'!$D$2:$AO$3999,13,FALSE)</f>
        <v>43677</v>
      </c>
      <c r="H165" s="3">
        <f>VLOOKUP(Tableau1[[#This Row],[NUM DE FACTURE]],[1]!Tableau1[[#All],[Num Piéce]:[ANNEE]],4,FALSE)</f>
        <v>2019</v>
      </c>
      <c r="I165" s="3">
        <f>MONTH(Tableau1[[#This Row],[DATE LIV]])</f>
        <v>7</v>
      </c>
    </row>
    <row r="166" spans="1:9" x14ac:dyDescent="0.35">
      <c r="A166" s="1" t="str">
        <f>'[1]COMMERCIAL 2019 - 2021'!D164</f>
        <v>FAE-19-00162</v>
      </c>
      <c r="B166" t="str">
        <f>VLOOKUP(Tableau1[[#This Row],[NUM DE FACTURE]],'[1]COMMERCIAL 2019 - 2021'!$D$2:$AO$3999,6,FALSE)</f>
        <v>ARCADIA</v>
      </c>
      <c r="C166" s="2">
        <f>VLOOKUP(Tableau1[[#This Row],[NUM DE FACTURE]],'[1]COMMERCIAL 2019 - 2021'!$D$2:$AO$3999,18,FALSE)</f>
        <v>20000</v>
      </c>
      <c r="D166" s="3">
        <f>VLOOKUP(Tableau1[[#This Row],[NUM DE FACTURE]],'[1]COMMERCIAL 2019 - 2021'!$D$2:$AO$3999,8,FALSE)</f>
        <v>31600</v>
      </c>
      <c r="E166" s="3">
        <f>VLOOKUP(Tableau1[[#This Row],[NUM DE FACTURE]],'[1]COMMERCIAL 2019 - 2021'!$D$2:$AO$3999,10,FALSE)</f>
        <v>31600</v>
      </c>
      <c r="F166" s="3" t="str">
        <f>VLOOKUP(Tableau1[[#This Row],[NUM DE FACTURE]],'[1]COMMERCIAL 2019 - 2021'!$D$2:$AO$3999,12,FALSE)</f>
        <v>Angleterre</v>
      </c>
      <c r="G166" s="4">
        <f>VLOOKUP(Tableau1[[#This Row],[NUM DE FACTURE]],'[1]COMMERCIAL 2019 - 2021'!$D$2:$AO$3999,13,FALSE)</f>
        <v>43679</v>
      </c>
      <c r="H166" s="3">
        <f>VLOOKUP(Tableau1[[#This Row],[NUM DE FACTURE]],[1]!Tableau1[[#All],[Num Piéce]:[ANNEE]],4,FALSE)</f>
        <v>2019</v>
      </c>
      <c r="I166" s="3">
        <f>MONTH(Tableau1[[#This Row],[DATE LIV]])</f>
        <v>8</v>
      </c>
    </row>
    <row r="167" spans="1:9" x14ac:dyDescent="0.35">
      <c r="A167" s="1" t="str">
        <f>'[1]COMMERCIAL 2019 - 2021'!D165</f>
        <v>FAE-19-00163</v>
      </c>
      <c r="B167" t="str">
        <f>VLOOKUP(Tableau1[[#This Row],[NUM DE FACTURE]],'[1]COMMERCIAL 2019 - 2021'!$D$2:$AO$3999,6,FALSE)</f>
        <v>TUNISIAN AFRICAN BUSINESS</v>
      </c>
      <c r="C167" s="2">
        <f>VLOOKUP(Tableau1[[#This Row],[NUM DE FACTURE]],'[1]COMMERCIAL 2019 - 2021'!$D$2:$AO$3999,18,FALSE)</f>
        <v>242088</v>
      </c>
      <c r="D167" s="3">
        <f>VLOOKUP(Tableau1[[#This Row],[NUM DE FACTURE]],'[1]COMMERCIAL 2019 - 2021'!$D$2:$AO$3999,8,FALSE)</f>
        <v>334081.44</v>
      </c>
      <c r="E167" s="3">
        <f>VLOOKUP(Tableau1[[#This Row],[NUM DE FACTURE]],'[1]COMMERCIAL 2019 - 2021'!$D$2:$AO$3999,10,FALSE)</f>
        <v>334081.44</v>
      </c>
      <c r="F167" s="3" t="str">
        <f>VLOOKUP(Tableau1[[#This Row],[NUM DE FACTURE]],'[1]COMMERCIAL 2019 - 2021'!$D$2:$AO$3999,12,FALSE)</f>
        <v>Sénégal</v>
      </c>
      <c r="G167" s="4">
        <f>VLOOKUP(Tableau1[[#This Row],[NUM DE FACTURE]],'[1]COMMERCIAL 2019 - 2021'!$D$2:$AO$3999,13,FALSE)</f>
        <v>43685</v>
      </c>
      <c r="H167" s="3">
        <f>VLOOKUP(Tableau1[[#This Row],[NUM DE FACTURE]],[1]!Tableau1[[#All],[Num Piéce]:[ANNEE]],4,FALSE)</f>
        <v>2019</v>
      </c>
      <c r="I167" s="3">
        <f>MONTH(Tableau1[[#This Row],[DATE LIV]])</f>
        <v>8</v>
      </c>
    </row>
    <row r="168" spans="1:9" x14ac:dyDescent="0.35">
      <c r="A168" s="1" t="str">
        <f>'[1]COMMERCIAL 2019 - 2021'!D166</f>
        <v>FAE-19-00164</v>
      </c>
      <c r="B168" t="str">
        <f>VLOOKUP(Tableau1[[#This Row],[NUM DE FACTURE]],'[1]COMMERCIAL 2019 - 2021'!$D$2:$AO$3999,6,FALSE)</f>
        <v>SAWABA - GUINEE</v>
      </c>
      <c r="C168" s="2">
        <f>VLOOKUP(Tableau1[[#This Row],[NUM DE FACTURE]],'[1]COMMERCIAL 2019 - 2021'!$D$2:$AO$3999,18,FALSE)</f>
        <v>255900</v>
      </c>
      <c r="D168" s="3">
        <f>VLOOKUP(Tableau1[[#This Row],[NUM DE FACTURE]],'[1]COMMERCIAL 2019 - 2021'!$D$2:$AO$3999,8,FALSE)</f>
        <v>433784.58199999999</v>
      </c>
      <c r="E168" s="3">
        <f>VLOOKUP(Tableau1[[#This Row],[NUM DE FACTURE]],'[1]COMMERCIAL 2019 - 2021'!$D$2:$AO$3999,10,FALSE)</f>
        <v>151514</v>
      </c>
      <c r="F168" s="3" t="str">
        <f>VLOOKUP(Tableau1[[#This Row],[NUM DE FACTURE]],'[1]COMMERCIAL 2019 - 2021'!$D$2:$AO$3999,12,FALSE)</f>
        <v>Guinée</v>
      </c>
      <c r="G168" s="4">
        <f>VLOOKUP(Tableau1[[#This Row],[NUM DE FACTURE]],'[1]COMMERCIAL 2019 - 2021'!$D$2:$AO$3999,13,FALSE)</f>
        <v>43686</v>
      </c>
      <c r="H168" s="3">
        <f>VLOOKUP(Tableau1[[#This Row],[NUM DE FACTURE]],[1]!Tableau1[[#All],[Num Piéce]:[ANNEE]],4,FALSE)</f>
        <v>2019</v>
      </c>
      <c r="I168" s="3">
        <f>MONTH(Tableau1[[#This Row],[DATE LIV]])</f>
        <v>8</v>
      </c>
    </row>
    <row r="169" spans="1:9" x14ac:dyDescent="0.35">
      <c r="A169" s="1" t="str">
        <f>'[1]COMMERCIAL 2019 - 2021'!D167</f>
        <v>FAE-19-00165</v>
      </c>
      <c r="B169" t="str">
        <f>VLOOKUP(Tableau1[[#This Row],[NUM DE FACTURE]],'[1]COMMERCIAL 2019 - 2021'!$D$2:$AO$3999,6,FALSE)</f>
        <v>STE AL MAJMOUA MOTTAHIDA</v>
      </c>
      <c r="C169" s="2">
        <f>VLOOKUP(Tableau1[[#This Row],[NUM DE FACTURE]],'[1]COMMERCIAL 2019 - 2021'!$D$2:$AO$3999,18,FALSE)</f>
        <v>211200</v>
      </c>
      <c r="D169" s="3">
        <f>VLOOKUP(Tableau1[[#This Row],[NUM DE FACTURE]],'[1]COMMERCIAL 2019 - 2021'!$D$2:$AO$3999,8,FALSE)</f>
        <v>311604.005</v>
      </c>
      <c r="E169" s="3">
        <f>VLOOKUP(Tableau1[[#This Row],[NUM DE FACTURE]],'[1]COMMERCIAL 2019 - 2021'!$D$2:$AO$3999,10,FALSE)</f>
        <v>108768.00006981168</v>
      </c>
      <c r="F169" s="3" t="str">
        <f>VLOOKUP(Tableau1[[#This Row],[NUM DE FACTURE]],'[1]COMMERCIAL 2019 - 2021'!$D$2:$AO$3999,12,FALSE)</f>
        <v>Libye</v>
      </c>
      <c r="G169" s="4">
        <f>VLOOKUP(Tableau1[[#This Row],[NUM DE FACTURE]],'[1]COMMERCIAL 2019 - 2021'!$D$2:$AO$3999,13,FALSE)</f>
        <v>43707</v>
      </c>
      <c r="H169" s="3">
        <f>VLOOKUP(Tableau1[[#This Row],[NUM DE FACTURE]],[1]!Tableau1[[#All],[Num Piéce]:[ANNEE]],4,FALSE)</f>
        <v>2019</v>
      </c>
      <c r="I169" s="3">
        <f>MONTH(Tableau1[[#This Row],[DATE LIV]])</f>
        <v>8</v>
      </c>
    </row>
    <row r="170" spans="1:9" x14ac:dyDescent="0.35">
      <c r="A170" s="1" t="str">
        <f>'[1]COMMERCIAL 2019 - 2021'!D168</f>
        <v>FAE-19-00166</v>
      </c>
      <c r="B170" t="str">
        <f>VLOOKUP(Tableau1[[#This Row],[NUM DE FACTURE]],'[1]COMMERCIAL 2019 - 2021'!$D$2:$AO$3999,6,FALSE)</f>
        <v>ARCADIA</v>
      </c>
      <c r="C170" s="2">
        <f>VLOOKUP(Tableau1[[#This Row],[NUM DE FACTURE]],'[1]COMMERCIAL 2019 - 2021'!$D$2:$AO$3999,18,FALSE)</f>
        <v>21019.200000000001</v>
      </c>
      <c r="D170" s="3">
        <f>VLOOKUP(Tableau1[[#This Row],[NUM DE FACTURE]],'[1]COMMERCIAL 2019 - 2021'!$D$2:$AO$3999,8,FALSE)</f>
        <v>36482.080000000002</v>
      </c>
      <c r="E170" s="3">
        <f>VLOOKUP(Tableau1[[#This Row],[NUM DE FACTURE]],'[1]COMMERCIAL 2019 - 2021'!$D$2:$AO$3999,10,FALSE)</f>
        <v>36482.080000000002</v>
      </c>
      <c r="F170" s="3" t="str">
        <f>VLOOKUP(Tableau1[[#This Row],[NUM DE FACTURE]],'[1]COMMERCIAL 2019 - 2021'!$D$2:$AO$3999,12,FALSE)</f>
        <v>Japon</v>
      </c>
      <c r="G170" s="4">
        <f>VLOOKUP(Tableau1[[#This Row],[NUM DE FACTURE]],'[1]COMMERCIAL 2019 - 2021'!$D$2:$AO$3999,13,FALSE)</f>
        <v>43700</v>
      </c>
      <c r="H170" s="3">
        <f>VLOOKUP(Tableau1[[#This Row],[NUM DE FACTURE]],[1]!Tableau1[[#All],[Num Piéce]:[ANNEE]],4,FALSE)</f>
        <v>2019</v>
      </c>
      <c r="I170" s="3">
        <f>MONTH(Tableau1[[#This Row],[DATE LIV]])</f>
        <v>8</v>
      </c>
    </row>
    <row r="171" spans="1:9" x14ac:dyDescent="0.35">
      <c r="A171" s="1" t="str">
        <f>'[1]COMMERCIAL 2019 - 2021'!D169</f>
        <v>FAE-19-00167</v>
      </c>
      <c r="B171" t="str">
        <f>VLOOKUP(Tableau1[[#This Row],[NUM DE FACTURE]],'[1]COMMERCIAL 2019 - 2021'!$D$2:$AO$3999,6,FALSE)</f>
        <v>ARCADIA</v>
      </c>
      <c r="C171" s="2">
        <f>VLOOKUP(Tableau1[[#This Row],[NUM DE FACTURE]],'[1]COMMERCIAL 2019 - 2021'!$D$2:$AO$3999,18,FALSE)</f>
        <v>22848</v>
      </c>
      <c r="D171" s="3">
        <f>VLOOKUP(Tableau1[[#This Row],[NUM DE FACTURE]],'[1]COMMERCIAL 2019 - 2021'!$D$2:$AO$3999,8,FALSE)</f>
        <v>32297.759999999998</v>
      </c>
      <c r="E171" s="3">
        <f>VLOOKUP(Tableau1[[#This Row],[NUM DE FACTURE]],'[1]COMMERCIAL 2019 - 2021'!$D$2:$AO$3999,10,FALSE)</f>
        <v>32297.759999999998</v>
      </c>
      <c r="F171" s="3" t="str">
        <f>VLOOKUP(Tableau1[[#This Row],[NUM DE FACTURE]],'[1]COMMERCIAL 2019 - 2021'!$D$2:$AO$3999,12,FALSE)</f>
        <v>Canada</v>
      </c>
      <c r="G171" s="4">
        <f>VLOOKUP(Tableau1[[#This Row],[NUM DE FACTURE]],'[1]COMMERCIAL 2019 - 2021'!$D$2:$AO$3999,13,FALSE)</f>
        <v>43705</v>
      </c>
      <c r="H171" s="3">
        <f>VLOOKUP(Tableau1[[#This Row],[NUM DE FACTURE]],[1]!Tableau1[[#All],[Num Piéce]:[ANNEE]],4,FALSE)</f>
        <v>2019</v>
      </c>
      <c r="I171" s="3">
        <f>MONTH(Tableau1[[#This Row],[DATE LIV]])</f>
        <v>8</v>
      </c>
    </row>
    <row r="172" spans="1:9" x14ac:dyDescent="0.35">
      <c r="A172" s="1" t="str">
        <f>'[1]COMMERCIAL 2019 - 2021'!D170</f>
        <v>FAE-19-00168</v>
      </c>
      <c r="B172" t="str">
        <f>VLOOKUP(Tableau1[[#This Row],[NUM DE FACTURE]],'[1]COMMERCIAL 2019 - 2021'!$D$2:$AO$3999,6,FALSE)</f>
        <v>STE MEDILIFE IMPORT &amp; EXPORT</v>
      </c>
      <c r="C172" s="2">
        <f>VLOOKUP(Tableau1[[#This Row],[NUM DE FACTURE]],'[1]COMMERCIAL 2019 - 2021'!$D$2:$AO$3999,18,FALSE)</f>
        <v>22008</v>
      </c>
      <c r="D172" s="3">
        <f>VLOOKUP(Tableau1[[#This Row],[NUM DE FACTURE]],'[1]COMMERCIAL 2019 - 2021'!$D$2:$AO$3999,8,FALSE)</f>
        <v>33012</v>
      </c>
      <c r="E172" s="3">
        <f>VLOOKUP(Tableau1[[#This Row],[NUM DE FACTURE]],'[1]COMMERCIAL 2019 - 2021'!$D$2:$AO$3999,10,FALSE)</f>
        <v>33012</v>
      </c>
      <c r="F172" s="3" t="str">
        <f>VLOOKUP(Tableau1[[#This Row],[NUM DE FACTURE]],'[1]COMMERCIAL 2019 - 2021'!$D$2:$AO$3999,12,FALSE)</f>
        <v>Sierra Leone</v>
      </c>
      <c r="G172" s="4">
        <f>VLOOKUP(Tableau1[[#This Row],[NUM DE FACTURE]],'[1]COMMERCIAL 2019 - 2021'!$D$2:$AO$3999,13,FALSE)</f>
        <v>43696</v>
      </c>
      <c r="H172" s="3">
        <f>VLOOKUP(Tableau1[[#This Row],[NUM DE FACTURE]],[1]!Tableau1[[#All],[Num Piéce]:[ANNEE]],4,FALSE)</f>
        <v>2019</v>
      </c>
      <c r="I172" s="3">
        <f>MONTH(Tableau1[[#This Row],[DATE LIV]])</f>
        <v>8</v>
      </c>
    </row>
    <row r="173" spans="1:9" x14ac:dyDescent="0.35">
      <c r="A173" s="1" t="str">
        <f>'[1]COMMERCIAL 2019 - 2021'!D171</f>
        <v>FAE-19-00169</v>
      </c>
      <c r="B173" t="str">
        <f>VLOOKUP(Tableau1[[#This Row],[NUM DE FACTURE]],'[1]COMMERCIAL 2019 - 2021'!$D$2:$AO$3999,6,FALSE)</f>
        <v>ABOURA FOODS</v>
      </c>
      <c r="C173" s="2">
        <f>VLOOKUP(Tableau1[[#This Row],[NUM DE FACTURE]],'[1]COMMERCIAL 2019 - 2021'!$D$2:$AO$3999,18,FALSE)</f>
        <v>16000</v>
      </c>
      <c r="D173" s="3">
        <f>VLOOKUP(Tableau1[[#This Row],[NUM DE FACTURE]],'[1]COMMERCIAL 2019 - 2021'!$D$2:$AO$3999,8,FALSE)</f>
        <v>37055.718000000001</v>
      </c>
      <c r="E173" s="3">
        <f>VLOOKUP(Tableau1[[#This Row],[NUM DE FACTURE]],'[1]COMMERCIAL 2019 - 2021'!$D$2:$AO$3999,10,FALSE)</f>
        <v>12915</v>
      </c>
      <c r="F173" s="3" t="str">
        <f>VLOOKUP(Tableau1[[#This Row],[NUM DE FACTURE]],'[1]COMMERCIAL 2019 - 2021'!$D$2:$AO$3999,12,FALSE)</f>
        <v>Jordanie</v>
      </c>
      <c r="G173" s="4">
        <f>VLOOKUP(Tableau1[[#This Row],[NUM DE FACTURE]],'[1]COMMERCIAL 2019 - 2021'!$D$2:$AO$3999,13,FALSE)</f>
        <v>43698</v>
      </c>
      <c r="H173" s="3">
        <f>VLOOKUP(Tableau1[[#This Row],[NUM DE FACTURE]],[1]!Tableau1[[#All],[Num Piéce]:[ANNEE]],4,FALSE)</f>
        <v>2019</v>
      </c>
      <c r="I173" s="3">
        <f>MONTH(Tableau1[[#This Row],[DATE LIV]])</f>
        <v>8</v>
      </c>
    </row>
    <row r="174" spans="1:9" x14ac:dyDescent="0.35">
      <c r="A174" s="1" t="str">
        <f>'[1]COMMERCIAL 2019 - 2021'!D172</f>
        <v>FAE-19-00170</v>
      </c>
      <c r="B174" t="str">
        <f>VLOOKUP(Tableau1[[#This Row],[NUM DE FACTURE]],'[1]COMMERCIAL 2019 - 2021'!$D$2:$AO$3999,6,FALSE)</f>
        <v>SAHEL INTERNATIONAL TRADE</v>
      </c>
      <c r="C174" s="2">
        <f>VLOOKUP(Tableau1[[#This Row],[NUM DE FACTURE]],'[1]COMMERCIAL 2019 - 2021'!$D$2:$AO$3999,18,FALSE)</f>
        <v>22008</v>
      </c>
      <c r="D174" s="3">
        <f>VLOOKUP(Tableau1[[#This Row],[NUM DE FACTURE]],'[1]COMMERCIAL 2019 - 2021'!$D$2:$AO$3999,8,FALSE)</f>
        <v>33452.160000000003</v>
      </c>
      <c r="E174" s="3">
        <f>VLOOKUP(Tableau1[[#This Row],[NUM DE FACTURE]],'[1]COMMERCIAL 2019 - 2021'!$D$2:$AO$3999,10,FALSE)</f>
        <v>33452.160000000003</v>
      </c>
      <c r="F174" s="3" t="str">
        <f>VLOOKUP(Tableau1[[#This Row],[NUM DE FACTURE]],'[1]COMMERCIAL 2019 - 2021'!$D$2:$AO$3999,12,FALSE)</f>
        <v>Burkina Faso</v>
      </c>
      <c r="G174" s="4">
        <f>VLOOKUP(Tableau1[[#This Row],[NUM DE FACTURE]],'[1]COMMERCIAL 2019 - 2021'!$D$2:$AO$3999,13,FALSE)</f>
        <v>43698</v>
      </c>
      <c r="H174" s="3">
        <f>VLOOKUP(Tableau1[[#This Row],[NUM DE FACTURE]],[1]!Tableau1[[#All],[Num Piéce]:[ANNEE]],4,FALSE)</f>
        <v>2019</v>
      </c>
      <c r="I174" s="3">
        <f>MONTH(Tableau1[[#This Row],[DATE LIV]])</f>
        <v>8</v>
      </c>
    </row>
    <row r="175" spans="1:9" x14ac:dyDescent="0.35">
      <c r="A175" s="1" t="str">
        <f>'[1]COMMERCIAL 2019 - 2021'!D173</f>
        <v>FAE-19-00171</v>
      </c>
      <c r="B175" t="str">
        <f>VLOOKUP(Tableau1[[#This Row],[NUM DE FACTURE]],'[1]COMMERCIAL 2019 - 2021'!$D$2:$AO$3999,6,FALSE)</f>
        <v>ARCADIA</v>
      </c>
      <c r="C175" s="2">
        <f>VLOOKUP(Tableau1[[#This Row],[NUM DE FACTURE]],'[1]COMMERCIAL 2019 - 2021'!$D$2:$AO$3999,18,FALSE)</f>
        <v>20000</v>
      </c>
      <c r="D175" s="3">
        <f>VLOOKUP(Tableau1[[#This Row],[NUM DE FACTURE]],'[1]COMMERCIAL 2019 - 2021'!$D$2:$AO$3999,8,FALSE)</f>
        <v>31600</v>
      </c>
      <c r="E175" s="3">
        <f>VLOOKUP(Tableau1[[#This Row],[NUM DE FACTURE]],'[1]COMMERCIAL 2019 - 2021'!$D$2:$AO$3999,10,FALSE)</f>
        <v>31600</v>
      </c>
      <c r="F175" s="3" t="str">
        <f>VLOOKUP(Tableau1[[#This Row],[NUM DE FACTURE]],'[1]COMMERCIAL 2019 - 2021'!$D$2:$AO$3999,12,FALSE)</f>
        <v>Angleterre</v>
      </c>
      <c r="G175" s="4">
        <f>VLOOKUP(Tableau1[[#This Row],[NUM DE FACTURE]],'[1]COMMERCIAL 2019 - 2021'!$D$2:$AO$3999,13,FALSE)</f>
        <v>43706</v>
      </c>
      <c r="H175" s="3">
        <f>VLOOKUP(Tableau1[[#This Row],[NUM DE FACTURE]],[1]!Tableau1[[#All],[Num Piéce]:[ANNEE]],4,FALSE)</f>
        <v>2019</v>
      </c>
      <c r="I175" s="3">
        <f>MONTH(Tableau1[[#This Row],[DATE LIV]])</f>
        <v>8</v>
      </c>
    </row>
    <row r="176" spans="1:9" x14ac:dyDescent="0.35">
      <c r="A176" s="1" t="str">
        <f>'[1]COMMERCIAL 2019 - 2021'!D174</f>
        <v>FAE-19-00172</v>
      </c>
      <c r="B176" t="str">
        <f>VLOOKUP(Tableau1[[#This Row],[NUM DE FACTURE]],'[1]COMMERCIAL 2019 - 2021'!$D$2:$AO$3999,6,FALSE)</f>
        <v>TUNISIAN AFRICAN BUSINESS</v>
      </c>
      <c r="C176" s="2">
        <f>VLOOKUP(Tableau1[[#This Row],[NUM DE FACTURE]],'[1]COMMERCIAL 2019 - 2021'!$D$2:$AO$3999,18,FALSE)</f>
        <v>111000</v>
      </c>
      <c r="D176" s="3">
        <f>VLOOKUP(Tableau1[[#This Row],[NUM DE FACTURE]],'[1]COMMERCIAL 2019 - 2021'!$D$2:$AO$3999,8,FALSE)</f>
        <v>158650</v>
      </c>
      <c r="E176" s="3">
        <f>VLOOKUP(Tableau1[[#This Row],[NUM DE FACTURE]],'[1]COMMERCIAL 2019 - 2021'!$D$2:$AO$3999,10,FALSE)</f>
        <v>158650</v>
      </c>
      <c r="F176" s="3" t="str">
        <f>VLOOKUP(Tableau1[[#This Row],[NUM DE FACTURE]],'[1]COMMERCIAL 2019 - 2021'!$D$2:$AO$3999,12,FALSE)</f>
        <v>Gabon</v>
      </c>
      <c r="G176" s="4">
        <f>VLOOKUP(Tableau1[[#This Row],[NUM DE FACTURE]],'[1]COMMERCIAL 2019 - 2021'!$D$2:$AO$3999,13,FALSE)</f>
        <v>43699</v>
      </c>
      <c r="H176" s="3">
        <f>VLOOKUP(Tableau1[[#This Row],[NUM DE FACTURE]],[1]!Tableau1[[#All],[Num Piéce]:[ANNEE]],4,FALSE)</f>
        <v>2019</v>
      </c>
      <c r="I176" s="3">
        <f>MONTH(Tableau1[[#This Row],[DATE LIV]])</f>
        <v>8</v>
      </c>
    </row>
    <row r="177" spans="1:9" x14ac:dyDescent="0.35">
      <c r="A177" s="1" t="str">
        <f>'[1]COMMERCIAL 2019 - 2021'!D175</f>
        <v>FAE-19-00173</v>
      </c>
      <c r="B177" t="str">
        <f>VLOOKUP(Tableau1[[#This Row],[NUM DE FACTURE]],'[1]COMMERCIAL 2019 - 2021'!$D$2:$AO$3999,6,FALSE)</f>
        <v>TUNISIAN AFRICAN BUSINESS</v>
      </c>
      <c r="C177" s="2">
        <f>VLOOKUP(Tableau1[[#This Row],[NUM DE FACTURE]],'[1]COMMERCIAL 2019 - 2021'!$D$2:$AO$3999,18,FALSE)</f>
        <v>53600</v>
      </c>
      <c r="D177" s="3">
        <f>VLOOKUP(Tableau1[[#This Row],[NUM DE FACTURE]],'[1]COMMERCIAL 2019 - 2021'!$D$2:$AO$3999,8,FALSE)</f>
        <v>77527.600000000006</v>
      </c>
      <c r="E177" s="3">
        <f>VLOOKUP(Tableau1[[#This Row],[NUM DE FACTURE]],'[1]COMMERCIAL 2019 - 2021'!$D$2:$AO$3999,10,FALSE)</f>
        <v>77527.600000000006</v>
      </c>
      <c r="F177" s="3" t="str">
        <f>VLOOKUP(Tableau1[[#This Row],[NUM DE FACTURE]],'[1]COMMERCIAL 2019 - 2021'!$D$2:$AO$3999,12,FALSE)</f>
        <v>Gabon</v>
      </c>
      <c r="G177" s="4">
        <f>VLOOKUP(Tableau1[[#This Row],[NUM DE FACTURE]],'[1]COMMERCIAL 2019 - 2021'!$D$2:$AO$3999,13,FALSE)</f>
        <v>43698</v>
      </c>
      <c r="H177" s="3">
        <f>VLOOKUP(Tableau1[[#This Row],[NUM DE FACTURE]],[1]!Tableau1[[#All],[Num Piéce]:[ANNEE]],4,FALSE)</f>
        <v>2019</v>
      </c>
      <c r="I177" s="3">
        <f>MONTH(Tableau1[[#This Row],[DATE LIV]])</f>
        <v>8</v>
      </c>
    </row>
    <row r="178" spans="1:9" x14ac:dyDescent="0.35">
      <c r="A178" s="1" t="str">
        <f>'[1]COMMERCIAL 2019 - 2021'!D176</f>
        <v>FAE-19-00174</v>
      </c>
      <c r="B178" t="str">
        <f>VLOOKUP(Tableau1[[#This Row],[NUM DE FACTURE]],'[1]COMMERCIAL 2019 - 2021'!$D$2:$AO$3999,6,FALSE)</f>
        <v>ETS KASSO IMPORT EXPORT</v>
      </c>
      <c r="C178" s="2">
        <f>VLOOKUP(Tableau1[[#This Row],[NUM DE FACTURE]],'[1]COMMERCIAL 2019 - 2021'!$D$2:$AO$3999,18,FALSE)</f>
        <v>108000</v>
      </c>
      <c r="D178" s="3">
        <f>VLOOKUP(Tableau1[[#This Row],[NUM DE FACTURE]],'[1]COMMERCIAL 2019 - 2021'!$D$2:$AO$3999,8,FALSE)</f>
        <v>147477.18599999999</v>
      </c>
      <c r="E178" s="3">
        <f>VLOOKUP(Tableau1[[#This Row],[NUM DE FACTURE]],'[1]COMMERCIAL 2019 - 2021'!$D$2:$AO$3999,10,FALSE)</f>
        <v>46439.999999999993</v>
      </c>
      <c r="F178" s="3" t="str">
        <f>VLOOKUP(Tableau1[[#This Row],[NUM DE FACTURE]],'[1]COMMERCIAL 2019 - 2021'!$D$2:$AO$3999,12,FALSE)</f>
        <v>Niger</v>
      </c>
      <c r="G178" s="4">
        <f>VLOOKUP(Tableau1[[#This Row],[NUM DE FACTURE]],'[1]COMMERCIAL 2019 - 2021'!$D$2:$AO$3999,13,FALSE)</f>
        <v>43706</v>
      </c>
      <c r="H178" s="3">
        <f>VLOOKUP(Tableau1[[#This Row],[NUM DE FACTURE]],[1]!Tableau1[[#All],[Num Piéce]:[ANNEE]],4,FALSE)</f>
        <v>2019</v>
      </c>
      <c r="I178" s="3">
        <f>MONTH(Tableau1[[#This Row],[DATE LIV]])</f>
        <v>8</v>
      </c>
    </row>
    <row r="179" spans="1:9" x14ac:dyDescent="0.35">
      <c r="A179" s="1" t="str">
        <f>'[1]COMMERCIAL 2019 - 2021'!D177</f>
        <v>FAE-19-00175</v>
      </c>
      <c r="B179" t="str">
        <f>VLOOKUP(Tableau1[[#This Row],[NUM DE FACTURE]],'[1]COMMERCIAL 2019 - 2021'!$D$2:$AO$3999,6,FALSE)</f>
        <v>ETS KASSO IMPORT EXPORT</v>
      </c>
      <c r="C179" s="2">
        <f>VLOOKUP(Tableau1[[#This Row],[NUM DE FACTURE]],'[1]COMMERCIAL 2019 - 2021'!$D$2:$AO$3999,18,FALSE)</f>
        <v>108000</v>
      </c>
      <c r="D179" s="3">
        <f>VLOOKUP(Tableau1[[#This Row],[NUM DE FACTURE]],'[1]COMMERCIAL 2019 - 2021'!$D$2:$AO$3999,8,FALSE)</f>
        <v>147398.23800000001</v>
      </c>
      <c r="E179" s="3">
        <f>VLOOKUP(Tableau1[[#This Row],[NUM DE FACTURE]],'[1]COMMERCIAL 2019 - 2021'!$D$2:$AO$3999,10,FALSE)</f>
        <v>46440</v>
      </c>
      <c r="F179" s="3" t="str">
        <f>VLOOKUP(Tableau1[[#This Row],[NUM DE FACTURE]],'[1]COMMERCIAL 2019 - 2021'!$D$2:$AO$3999,12,FALSE)</f>
        <v>Niger</v>
      </c>
      <c r="G179" s="4">
        <f>VLOOKUP(Tableau1[[#This Row],[NUM DE FACTURE]],'[1]COMMERCIAL 2019 - 2021'!$D$2:$AO$3999,13,FALSE)</f>
        <v>43707</v>
      </c>
      <c r="H179" s="3">
        <f>VLOOKUP(Tableau1[[#This Row],[NUM DE FACTURE]],[1]!Tableau1[[#All],[Num Piéce]:[ANNEE]],4,FALSE)</f>
        <v>2019</v>
      </c>
      <c r="I179" s="3">
        <f>MONTH(Tableau1[[#This Row],[DATE LIV]])</f>
        <v>8</v>
      </c>
    </row>
    <row r="180" spans="1:9" x14ac:dyDescent="0.35">
      <c r="A180" s="1" t="str">
        <f>'[1]COMMERCIAL 2019 - 2021'!D178</f>
        <v>FAE-19-00176</v>
      </c>
      <c r="B180" t="str">
        <f>VLOOKUP(Tableau1[[#This Row],[NUM DE FACTURE]],'[1]COMMERCIAL 2019 - 2021'!$D$2:$AO$3999,6,FALSE)</f>
        <v>ETS KASSO IMPORT EXPORT</v>
      </c>
      <c r="C180" s="2">
        <f>VLOOKUP(Tableau1[[#This Row],[NUM DE FACTURE]],'[1]COMMERCIAL 2019 - 2021'!$D$2:$AO$3999,18,FALSE)</f>
        <v>108000</v>
      </c>
      <c r="D180" s="3">
        <f>VLOOKUP(Tableau1[[#This Row],[NUM DE FACTURE]],'[1]COMMERCIAL 2019 - 2021'!$D$2:$AO$3999,8,FALSE)</f>
        <v>147159.07199999999</v>
      </c>
      <c r="E180" s="3">
        <f>VLOOKUP(Tableau1[[#This Row],[NUM DE FACTURE]],'[1]COMMERCIAL 2019 - 2021'!$D$2:$AO$3999,10,FALSE)</f>
        <v>46439.999999999993</v>
      </c>
      <c r="F180" s="3" t="str">
        <f>VLOOKUP(Tableau1[[#This Row],[NUM DE FACTURE]],'[1]COMMERCIAL 2019 - 2021'!$D$2:$AO$3999,12,FALSE)</f>
        <v>Niger</v>
      </c>
      <c r="G180" s="4">
        <f>VLOOKUP(Tableau1[[#This Row],[NUM DE FACTURE]],'[1]COMMERCIAL 2019 - 2021'!$D$2:$AO$3999,13,FALSE)</f>
        <v>43710</v>
      </c>
      <c r="H180" s="3">
        <f>VLOOKUP(Tableau1[[#This Row],[NUM DE FACTURE]],[1]!Tableau1[[#All],[Num Piéce]:[ANNEE]],4,FALSE)</f>
        <v>2019</v>
      </c>
      <c r="I180" s="3">
        <f>MONTH(Tableau1[[#This Row],[DATE LIV]])</f>
        <v>9</v>
      </c>
    </row>
    <row r="181" spans="1:9" x14ac:dyDescent="0.35">
      <c r="A181" s="1" t="str">
        <f>'[1]COMMERCIAL 2019 - 2021'!D179</f>
        <v>FAE-19-00177</v>
      </c>
      <c r="B181" t="str">
        <f>VLOOKUP(Tableau1[[#This Row],[NUM DE FACTURE]],'[1]COMMERCIAL 2019 - 2021'!$D$2:$AO$3999,6,FALSE)</f>
        <v>STE DE COMMERCE INTERNATIONAL</v>
      </c>
      <c r="C181" s="2">
        <f>VLOOKUP(Tableau1[[#This Row],[NUM DE FACTURE]],'[1]COMMERCIAL 2019 - 2021'!$D$2:$AO$3999,18,FALSE)</f>
        <v>560000</v>
      </c>
      <c r="D181" s="3">
        <f>VLOOKUP(Tableau1[[#This Row],[NUM DE FACTURE]],'[1]COMMERCIAL 2019 - 2021'!$D$2:$AO$3999,8,FALSE)</f>
        <v>700000</v>
      </c>
      <c r="E181" s="3">
        <f>VLOOKUP(Tableau1[[#This Row],[NUM DE FACTURE]],'[1]COMMERCIAL 2019 - 2021'!$D$2:$AO$3999,10,FALSE)</f>
        <v>700000</v>
      </c>
      <c r="F181" s="3" t="str">
        <f>VLOOKUP(Tableau1[[#This Row],[NUM DE FACTURE]],'[1]COMMERCIAL 2019 - 2021'!$D$2:$AO$3999,12,FALSE)</f>
        <v>Niger</v>
      </c>
      <c r="G181" s="4">
        <f>VLOOKUP(Tableau1[[#This Row],[NUM DE FACTURE]],'[1]COMMERCIAL 2019 - 2021'!$D$2:$AO$3999,13,FALSE)</f>
        <v>43720</v>
      </c>
      <c r="H181" s="3">
        <f>VLOOKUP(Tableau1[[#This Row],[NUM DE FACTURE]],[1]!Tableau1[[#All],[Num Piéce]:[ANNEE]],4,FALSE)</f>
        <v>2019</v>
      </c>
      <c r="I181" s="3">
        <f>MONTH(Tableau1[[#This Row],[DATE LIV]])</f>
        <v>9</v>
      </c>
    </row>
    <row r="182" spans="1:9" x14ac:dyDescent="0.35">
      <c r="A182" s="1" t="str">
        <f>'[1]COMMERCIAL 2019 - 2021'!D180</f>
        <v>FAE-19-00178</v>
      </c>
      <c r="B182" t="str">
        <f>VLOOKUP(Tableau1[[#This Row],[NUM DE FACTURE]],'[1]COMMERCIAL 2019 - 2021'!$D$2:$AO$3999,6,FALSE)</f>
        <v>SODIFRAM SAS</v>
      </c>
      <c r="C182" s="2">
        <f>VLOOKUP(Tableau1[[#This Row],[NUM DE FACTURE]],'[1]COMMERCIAL 2019 - 2021'!$D$2:$AO$3999,18,FALSE)</f>
        <v>25848</v>
      </c>
      <c r="D182" s="3">
        <f>VLOOKUP(Tableau1[[#This Row],[NUM DE FACTURE]],'[1]COMMERCIAL 2019 - 2021'!$D$2:$AO$3999,8,FALSE)</f>
        <v>45583.534</v>
      </c>
      <c r="E182" s="3">
        <f>VLOOKUP(Tableau1[[#This Row],[NUM DE FACTURE]],'[1]COMMERCIAL 2019 - 2021'!$D$2:$AO$3999,10,FALSE)</f>
        <v>14354.079952135782</v>
      </c>
      <c r="F182" s="3" t="str">
        <f>VLOOKUP(Tableau1[[#This Row],[NUM DE FACTURE]],'[1]COMMERCIAL 2019 - 2021'!$D$2:$AO$3999,12,FALSE)</f>
        <v>Mayotte</v>
      </c>
      <c r="G182" s="4">
        <f>VLOOKUP(Tableau1[[#This Row],[NUM DE FACTURE]],'[1]COMMERCIAL 2019 - 2021'!$D$2:$AO$3999,13,FALSE)</f>
        <v>43706</v>
      </c>
      <c r="H182" s="3">
        <f>VLOOKUP(Tableau1[[#This Row],[NUM DE FACTURE]],[1]!Tableau1[[#All],[Num Piéce]:[ANNEE]],4,FALSE)</f>
        <v>2019</v>
      </c>
      <c r="I182" s="3">
        <f>MONTH(Tableau1[[#This Row],[DATE LIV]])</f>
        <v>8</v>
      </c>
    </row>
    <row r="183" spans="1:9" x14ac:dyDescent="0.35">
      <c r="A183" s="1" t="str">
        <f>'[1]COMMERCIAL 2019 - 2021'!D181</f>
        <v>FAE-19-00179</v>
      </c>
      <c r="B183" t="str">
        <f>VLOOKUP(Tableau1[[#This Row],[NUM DE FACTURE]],'[1]COMMERCIAL 2019 - 2021'!$D$2:$AO$3999,6,FALSE)</f>
        <v>DAVIS TRADING CO LTD</v>
      </c>
      <c r="C183" s="2">
        <f>VLOOKUP(Tableau1[[#This Row],[NUM DE FACTURE]],'[1]COMMERCIAL 2019 - 2021'!$D$2:$AO$3999,18,FALSE)</f>
        <v>16640</v>
      </c>
      <c r="D183" s="3">
        <f>VLOOKUP(Tableau1[[#This Row],[NUM DE FACTURE]],'[1]COMMERCIAL 2019 - 2021'!$D$2:$AO$3999,8,FALSE)</f>
        <v>58144.65</v>
      </c>
      <c r="E183" s="3">
        <f>VLOOKUP(Tableau1[[#This Row],[NUM DE FACTURE]],'[1]COMMERCIAL 2019 - 2021'!$D$2:$AO$3999,10,FALSE)</f>
        <v>20316.800027953457</v>
      </c>
      <c r="F183" s="3" t="str">
        <f>VLOOKUP(Tableau1[[#This Row],[NUM DE FACTURE]],'[1]COMMERCIAL 2019 - 2021'!$D$2:$AO$3999,12,FALSE)</f>
        <v>New Zealand</v>
      </c>
      <c r="G183" s="4">
        <f>VLOOKUP(Tableau1[[#This Row],[NUM DE FACTURE]],'[1]COMMERCIAL 2019 - 2021'!$D$2:$AO$3999,13,FALSE)</f>
        <v>43705</v>
      </c>
      <c r="H183" s="3">
        <f>VLOOKUP(Tableau1[[#This Row],[NUM DE FACTURE]],[1]!Tableau1[[#All],[Num Piéce]:[ANNEE]],4,FALSE)</f>
        <v>2019</v>
      </c>
      <c r="I183" s="3">
        <f>MONTH(Tableau1[[#This Row],[DATE LIV]])</f>
        <v>8</v>
      </c>
    </row>
    <row r="184" spans="1:9" x14ac:dyDescent="0.35">
      <c r="A184" s="1" t="str">
        <f>'[1]COMMERCIAL 2019 - 2021'!D182</f>
        <v>FAE-19-00180</v>
      </c>
      <c r="B184" t="str">
        <f>VLOOKUP(Tableau1[[#This Row],[NUM DE FACTURE]],'[1]COMMERCIAL 2019 - 2021'!$D$2:$AO$3999,6,FALSE)</f>
        <v>ANGSTREM TRADING</v>
      </c>
      <c r="C184" s="2">
        <f>VLOOKUP(Tableau1[[#This Row],[NUM DE FACTURE]],'[1]COMMERCIAL 2019 - 2021'!$D$2:$AO$3999,18,FALSE)</f>
        <v>20000</v>
      </c>
      <c r="D184" s="3">
        <f>VLOOKUP(Tableau1[[#This Row],[NUM DE FACTURE]],'[1]COMMERCIAL 2019 - 2021'!$D$2:$AO$3999,8,FALSE)</f>
        <v>39699.839999999997</v>
      </c>
      <c r="E184" s="3">
        <f>VLOOKUP(Tableau1[[#This Row],[NUM DE FACTURE]],'[1]COMMERCIAL 2019 - 2021'!$D$2:$AO$3999,10,FALSE)</f>
        <v>13800</v>
      </c>
      <c r="F184" s="3" t="str">
        <f>VLOOKUP(Tableau1[[#This Row],[NUM DE FACTURE]],'[1]COMMERCIAL 2019 - 2021'!$D$2:$AO$3999,12,FALSE)</f>
        <v>Russie</v>
      </c>
      <c r="G184" s="4">
        <f>VLOOKUP(Tableau1[[#This Row],[NUM DE FACTURE]],'[1]COMMERCIAL 2019 - 2021'!$D$2:$AO$3999,13,FALSE)</f>
        <v>43717</v>
      </c>
      <c r="H184" s="3">
        <f>VLOOKUP(Tableau1[[#This Row],[NUM DE FACTURE]],[1]!Tableau1[[#All],[Num Piéce]:[ANNEE]],4,FALSE)</f>
        <v>2019</v>
      </c>
      <c r="I184" s="3">
        <f>MONTH(Tableau1[[#This Row],[DATE LIV]])</f>
        <v>9</v>
      </c>
    </row>
    <row r="185" spans="1:9" x14ac:dyDescent="0.35">
      <c r="A185" s="1" t="str">
        <f>'[1]COMMERCIAL 2019 - 2021'!D183</f>
        <v>FAE-19-00181</v>
      </c>
      <c r="B185" t="str">
        <f>VLOOKUP(Tableau1[[#This Row],[NUM DE FACTURE]],'[1]COMMERCIAL 2019 - 2021'!$D$2:$AO$3999,6,FALSE)</f>
        <v>ARCADIA</v>
      </c>
      <c r="C185" s="2">
        <f>VLOOKUP(Tableau1[[#This Row],[NUM DE FACTURE]],'[1]COMMERCIAL 2019 - 2021'!$D$2:$AO$3999,18,FALSE)</f>
        <v>23971.200000000001</v>
      </c>
      <c r="D185" s="3">
        <f>VLOOKUP(Tableau1[[#This Row],[NUM DE FACTURE]],'[1]COMMERCIAL 2019 - 2021'!$D$2:$AO$3999,8,FALSE)</f>
        <v>40271.616000000002</v>
      </c>
      <c r="E185" s="3">
        <f>VLOOKUP(Tableau1[[#This Row],[NUM DE FACTURE]],'[1]COMMERCIAL 2019 - 2021'!$D$2:$AO$3999,10,FALSE)</f>
        <v>40271.616000000002</v>
      </c>
      <c r="F185" s="3" t="str">
        <f>VLOOKUP(Tableau1[[#This Row],[NUM DE FACTURE]],'[1]COMMERCIAL 2019 - 2021'!$D$2:$AO$3999,12,FALSE)</f>
        <v>Canada</v>
      </c>
      <c r="G185" s="4">
        <f>VLOOKUP(Tableau1[[#This Row],[NUM DE FACTURE]],'[1]COMMERCIAL 2019 - 2021'!$D$2:$AO$3999,13,FALSE)</f>
        <v>43719</v>
      </c>
      <c r="H185" s="3">
        <f>VLOOKUP(Tableau1[[#This Row],[NUM DE FACTURE]],[1]!Tableau1[[#All],[Num Piéce]:[ANNEE]],4,FALSE)</f>
        <v>2019</v>
      </c>
      <c r="I185" s="3">
        <f>MONTH(Tableau1[[#This Row],[DATE LIV]])</f>
        <v>9</v>
      </c>
    </row>
    <row r="186" spans="1:9" x14ac:dyDescent="0.35">
      <c r="A186" s="1" t="str">
        <f>'[1]COMMERCIAL 2019 - 2021'!D184</f>
        <v>FAE-19-00182</v>
      </c>
      <c r="B186" t="str">
        <f>VLOOKUP(Tableau1[[#This Row],[NUM DE FACTURE]],'[1]COMMERCIAL 2019 - 2021'!$D$2:$AO$3999,6,FALSE)</f>
        <v>SAHEL INTERNATIONAL TRADE</v>
      </c>
      <c r="C186" s="2">
        <f>VLOOKUP(Tableau1[[#This Row],[NUM DE FACTURE]],'[1]COMMERCIAL 2019 - 2021'!$D$2:$AO$3999,18,FALSE)</f>
        <v>22008</v>
      </c>
      <c r="D186" s="3">
        <f>VLOOKUP(Tableau1[[#This Row],[NUM DE FACTURE]],'[1]COMMERCIAL 2019 - 2021'!$D$2:$AO$3999,8,FALSE)</f>
        <v>33452.160000000003</v>
      </c>
      <c r="E186" s="3">
        <f>VLOOKUP(Tableau1[[#This Row],[NUM DE FACTURE]],'[1]COMMERCIAL 2019 - 2021'!$D$2:$AO$3999,10,FALSE)</f>
        <v>33452.160000000003</v>
      </c>
      <c r="F186" s="3" t="str">
        <f>VLOOKUP(Tableau1[[#This Row],[NUM DE FACTURE]],'[1]COMMERCIAL 2019 - 2021'!$D$2:$AO$3999,12,FALSE)</f>
        <v>Togo</v>
      </c>
      <c r="G186" s="4">
        <f>VLOOKUP(Tableau1[[#This Row],[NUM DE FACTURE]],'[1]COMMERCIAL 2019 - 2021'!$D$2:$AO$3999,13,FALSE)</f>
        <v>43712</v>
      </c>
      <c r="H186" s="3">
        <f>VLOOKUP(Tableau1[[#This Row],[NUM DE FACTURE]],[1]!Tableau1[[#All],[Num Piéce]:[ANNEE]],4,FALSE)</f>
        <v>2019</v>
      </c>
      <c r="I186" s="3">
        <f>MONTH(Tableau1[[#This Row],[DATE LIV]])</f>
        <v>9</v>
      </c>
    </row>
    <row r="187" spans="1:9" x14ac:dyDescent="0.35">
      <c r="A187" s="1" t="str">
        <f>'[1]COMMERCIAL 2019 - 2021'!D185</f>
        <v>FAE-19-00183</v>
      </c>
      <c r="B187" t="str">
        <f>VLOOKUP(Tableau1[[#This Row],[NUM DE FACTURE]],'[1]COMMERCIAL 2019 - 2021'!$D$2:$AO$3999,6,FALSE)</f>
        <v>SAHEL INTERNATIONAL TRADE</v>
      </c>
      <c r="C187" s="2">
        <f>VLOOKUP(Tableau1[[#This Row],[NUM DE FACTURE]],'[1]COMMERCIAL 2019 - 2021'!$D$2:$AO$3999,18,FALSE)</f>
        <v>19200</v>
      </c>
      <c r="D187" s="3">
        <f>VLOOKUP(Tableau1[[#This Row],[NUM DE FACTURE]],'[1]COMMERCIAL 2019 - 2021'!$D$2:$AO$3999,8,FALSE)</f>
        <v>30144</v>
      </c>
      <c r="E187" s="3">
        <f>VLOOKUP(Tableau1[[#This Row],[NUM DE FACTURE]],'[1]COMMERCIAL 2019 - 2021'!$D$2:$AO$3999,10,FALSE)</f>
        <v>30144</v>
      </c>
      <c r="F187" s="3" t="str">
        <f>VLOOKUP(Tableau1[[#This Row],[NUM DE FACTURE]],'[1]COMMERCIAL 2019 - 2021'!$D$2:$AO$3999,12,FALSE)</f>
        <v>Ghana</v>
      </c>
      <c r="G187" s="4">
        <f>VLOOKUP(Tableau1[[#This Row],[NUM DE FACTURE]],'[1]COMMERCIAL 2019 - 2021'!$D$2:$AO$3999,13,FALSE)</f>
        <v>43712</v>
      </c>
      <c r="H187" s="3">
        <f>VLOOKUP(Tableau1[[#This Row],[NUM DE FACTURE]],[1]!Tableau1[[#All],[Num Piéce]:[ANNEE]],4,FALSE)</f>
        <v>2019</v>
      </c>
      <c r="I187" s="3">
        <f>MONTH(Tableau1[[#This Row],[DATE LIV]])</f>
        <v>9</v>
      </c>
    </row>
    <row r="188" spans="1:9" x14ac:dyDescent="0.35">
      <c r="A188" s="1" t="str">
        <f>'[1]COMMERCIAL 2019 - 2021'!D186</f>
        <v>FAE-19-00184</v>
      </c>
      <c r="B188" t="str">
        <f>VLOOKUP(Tableau1[[#This Row],[NUM DE FACTURE]],'[1]COMMERCIAL 2019 - 2021'!$D$2:$AO$3999,6,FALSE)</f>
        <v>TUNISIAN AFRICAN BUSINESS</v>
      </c>
      <c r="C188" s="2">
        <f>VLOOKUP(Tableau1[[#This Row],[NUM DE FACTURE]],'[1]COMMERCIAL 2019 - 2021'!$D$2:$AO$3999,18,FALSE)</f>
        <v>110040</v>
      </c>
      <c r="D188" s="3">
        <f>VLOOKUP(Tableau1[[#This Row],[NUM DE FACTURE]],'[1]COMMERCIAL 2019 - 2021'!$D$2:$AO$3999,8,FALSE)</f>
        <v>147453.6</v>
      </c>
      <c r="E188" s="3">
        <f>VLOOKUP(Tableau1[[#This Row],[NUM DE FACTURE]],'[1]COMMERCIAL 2019 - 2021'!$D$2:$AO$3999,10,FALSE)</f>
        <v>147453.6</v>
      </c>
      <c r="F188" s="3" t="str">
        <f>VLOOKUP(Tableau1[[#This Row],[NUM DE FACTURE]],'[1]COMMERCIAL 2019 - 2021'!$D$2:$AO$3999,12,FALSE)</f>
        <v>Sénégal</v>
      </c>
      <c r="G188" s="4">
        <f>VLOOKUP(Tableau1[[#This Row],[NUM DE FACTURE]],'[1]COMMERCIAL 2019 - 2021'!$D$2:$AO$3999,13,FALSE)</f>
        <v>43718</v>
      </c>
      <c r="H188" s="3">
        <f>VLOOKUP(Tableau1[[#This Row],[NUM DE FACTURE]],[1]!Tableau1[[#All],[Num Piéce]:[ANNEE]],4,FALSE)</f>
        <v>2019</v>
      </c>
      <c r="I188" s="3">
        <f>MONTH(Tableau1[[#This Row],[DATE LIV]])</f>
        <v>9</v>
      </c>
    </row>
    <row r="189" spans="1:9" x14ac:dyDescent="0.35">
      <c r="A189" s="1" t="str">
        <f>'[1]COMMERCIAL 2019 - 2021'!D187</f>
        <v>FAE-19-00185</v>
      </c>
      <c r="B189" t="str">
        <f>VLOOKUP(Tableau1[[#This Row],[NUM DE FACTURE]],'[1]COMMERCIAL 2019 - 2021'!$D$2:$AO$3999,6,FALSE)</f>
        <v>STE DE COMMERCE INTERNATIONAL</v>
      </c>
      <c r="C189" s="2">
        <f>VLOOKUP(Tableau1[[#This Row],[NUM DE FACTURE]],'[1]COMMERCIAL 2019 - 2021'!$D$2:$AO$3999,18,FALSE)</f>
        <v>57600</v>
      </c>
      <c r="D189" s="3">
        <f>VLOOKUP(Tableau1[[#This Row],[NUM DE FACTURE]],'[1]COMMERCIAL 2019 - 2021'!$D$2:$AO$3999,8,FALSE)</f>
        <v>88704</v>
      </c>
      <c r="E189" s="3">
        <f>VLOOKUP(Tableau1[[#This Row],[NUM DE FACTURE]],'[1]COMMERCIAL 2019 - 2021'!$D$2:$AO$3999,10,FALSE)</f>
        <v>88704</v>
      </c>
      <c r="F189" s="3" t="str">
        <f>VLOOKUP(Tableau1[[#This Row],[NUM DE FACTURE]],'[1]COMMERCIAL 2019 - 2021'!$D$2:$AO$3999,12,FALSE)</f>
        <v>Burkina Faso</v>
      </c>
      <c r="G189" s="4">
        <f>VLOOKUP(Tableau1[[#This Row],[NUM DE FACTURE]],'[1]COMMERCIAL 2019 - 2021'!$D$2:$AO$3999,13,FALSE)</f>
        <v>43731</v>
      </c>
      <c r="H189" s="3">
        <f>VLOOKUP(Tableau1[[#This Row],[NUM DE FACTURE]],[1]!Tableau1[[#All],[Num Piéce]:[ANNEE]],4,FALSE)</f>
        <v>2019</v>
      </c>
      <c r="I189" s="3">
        <f>MONTH(Tableau1[[#This Row],[DATE LIV]])</f>
        <v>9</v>
      </c>
    </row>
    <row r="190" spans="1:9" x14ac:dyDescent="0.35">
      <c r="A190" s="1" t="str">
        <f>'[1]COMMERCIAL 2019 - 2021'!D188</f>
        <v>FAE-19-00186</v>
      </c>
      <c r="B190" t="str">
        <f>VLOOKUP(Tableau1[[#This Row],[NUM DE FACTURE]],'[1]COMMERCIAL 2019 - 2021'!$D$2:$AO$3999,6,FALSE)</f>
        <v>TUNISIAN AFRICAN BUSINESS</v>
      </c>
      <c r="C190" s="2">
        <f>VLOOKUP(Tableau1[[#This Row],[NUM DE FACTURE]],'[1]COMMERCIAL 2019 - 2021'!$D$2:$AO$3999,18,FALSE)</f>
        <v>84000</v>
      </c>
      <c r="D190" s="3">
        <f>VLOOKUP(Tableau1[[#This Row],[NUM DE FACTURE]],'[1]COMMERCIAL 2019 - 2021'!$D$2:$AO$3999,8,FALSE)</f>
        <v>115500</v>
      </c>
      <c r="E190" s="3">
        <f>VLOOKUP(Tableau1[[#This Row],[NUM DE FACTURE]],'[1]COMMERCIAL 2019 - 2021'!$D$2:$AO$3999,10,FALSE)</f>
        <v>115500</v>
      </c>
      <c r="F190" s="3" t="str">
        <f>VLOOKUP(Tableau1[[#This Row],[NUM DE FACTURE]],'[1]COMMERCIAL 2019 - 2021'!$D$2:$AO$3999,12,FALSE)</f>
        <v>Gabon</v>
      </c>
      <c r="G190" s="4">
        <f>VLOOKUP(Tableau1[[#This Row],[NUM DE FACTURE]],'[1]COMMERCIAL 2019 - 2021'!$D$2:$AO$3999,13,FALSE)</f>
        <v>43738</v>
      </c>
      <c r="H190" s="3">
        <f>VLOOKUP(Tableau1[[#This Row],[NUM DE FACTURE]],[1]!Tableau1[[#All],[Num Piéce]:[ANNEE]],4,FALSE)</f>
        <v>2019</v>
      </c>
      <c r="I190" s="3">
        <f>MONTH(Tableau1[[#This Row],[DATE LIV]])</f>
        <v>9</v>
      </c>
    </row>
    <row r="191" spans="1:9" x14ac:dyDescent="0.35">
      <c r="A191" s="1" t="str">
        <f>'[1]COMMERCIAL 2019 - 2021'!D189</f>
        <v>FAE-19-00187</v>
      </c>
      <c r="B191" t="str">
        <f>VLOOKUP(Tableau1[[#This Row],[NUM DE FACTURE]],'[1]COMMERCIAL 2019 - 2021'!$D$2:$AO$3999,6,FALSE)</f>
        <v>ARCADIA</v>
      </c>
      <c r="C191" s="2">
        <f>VLOOKUP(Tableau1[[#This Row],[NUM DE FACTURE]],'[1]COMMERCIAL 2019 - 2021'!$D$2:$AO$3999,18,FALSE)</f>
        <v>40000</v>
      </c>
      <c r="D191" s="3">
        <f>VLOOKUP(Tableau1[[#This Row],[NUM DE FACTURE]],'[1]COMMERCIAL 2019 - 2021'!$D$2:$AO$3999,8,FALSE)</f>
        <v>63200</v>
      </c>
      <c r="E191" s="3">
        <f>VLOOKUP(Tableau1[[#This Row],[NUM DE FACTURE]],'[1]COMMERCIAL 2019 - 2021'!$D$2:$AO$3999,10,FALSE)</f>
        <v>63200</v>
      </c>
      <c r="F191" s="3" t="str">
        <f>VLOOKUP(Tableau1[[#This Row],[NUM DE FACTURE]],'[1]COMMERCIAL 2019 - 2021'!$D$2:$AO$3999,12,FALSE)</f>
        <v>Angleterre</v>
      </c>
      <c r="G191" s="4">
        <f>VLOOKUP(Tableau1[[#This Row],[NUM DE FACTURE]],'[1]COMMERCIAL 2019 - 2021'!$D$2:$AO$3999,13,FALSE)</f>
        <v>43720</v>
      </c>
      <c r="H191" s="3">
        <f>VLOOKUP(Tableau1[[#This Row],[NUM DE FACTURE]],[1]!Tableau1[[#All],[Num Piéce]:[ANNEE]],4,FALSE)</f>
        <v>2019</v>
      </c>
      <c r="I191" s="3">
        <f>MONTH(Tableau1[[#This Row],[DATE LIV]])</f>
        <v>9</v>
      </c>
    </row>
    <row r="192" spans="1:9" x14ac:dyDescent="0.35">
      <c r="A192" s="1" t="str">
        <f>'[1]COMMERCIAL 2019 - 2021'!D190</f>
        <v>FAE-19-00188</v>
      </c>
      <c r="B192" t="str">
        <f>VLOOKUP(Tableau1[[#This Row],[NUM DE FACTURE]],'[1]COMMERCIAL 2019 - 2021'!$D$2:$AO$3999,6,FALSE)</f>
        <v>SAHEL INTERNATIONAL TRADE</v>
      </c>
      <c r="C192" s="2">
        <f>VLOOKUP(Tableau1[[#This Row],[NUM DE FACTURE]],'[1]COMMERCIAL 2019 - 2021'!$D$2:$AO$3999,18,FALSE)</f>
        <v>20700</v>
      </c>
      <c r="D192" s="3">
        <f>VLOOKUP(Tableau1[[#This Row],[NUM DE FACTURE]],'[1]COMMERCIAL 2019 - 2021'!$D$2:$AO$3999,8,FALSE)</f>
        <v>26496</v>
      </c>
      <c r="E192" s="3">
        <f>VLOOKUP(Tableau1[[#This Row],[NUM DE FACTURE]],'[1]COMMERCIAL 2019 - 2021'!$D$2:$AO$3999,10,FALSE)</f>
        <v>26496</v>
      </c>
      <c r="F192" s="3" t="str">
        <f>VLOOKUP(Tableau1[[#This Row],[NUM DE FACTURE]],'[1]COMMERCIAL 2019 - 2021'!$D$2:$AO$3999,12,FALSE)</f>
        <v>Burkina Faso</v>
      </c>
      <c r="G192" s="4">
        <f>VLOOKUP(Tableau1[[#This Row],[NUM DE FACTURE]],'[1]COMMERCIAL 2019 - 2021'!$D$2:$AO$3999,13,FALSE)</f>
        <v>43719</v>
      </c>
      <c r="H192" s="3">
        <f>VLOOKUP(Tableau1[[#This Row],[NUM DE FACTURE]],[1]!Tableau1[[#All],[Num Piéce]:[ANNEE]],4,FALSE)</f>
        <v>2019</v>
      </c>
      <c r="I192" s="3">
        <f>MONTH(Tableau1[[#This Row],[DATE LIV]])</f>
        <v>9</v>
      </c>
    </row>
    <row r="193" spans="1:9" x14ac:dyDescent="0.35">
      <c r="A193" s="1" t="str">
        <f>'[1]COMMERCIAL 2019 - 2021'!D191</f>
        <v>FAE-19-00189</v>
      </c>
      <c r="B193" t="str">
        <f>VLOOKUP(Tableau1[[#This Row],[NUM DE FACTURE]],'[1]COMMERCIAL 2019 - 2021'!$D$2:$AO$3999,6,FALSE)</f>
        <v>STE DE COMMERCE INTERNATIONAL</v>
      </c>
      <c r="C193" s="2">
        <f>VLOOKUP(Tableau1[[#This Row],[NUM DE FACTURE]],'[1]COMMERCIAL 2019 - 2021'!$D$2:$AO$3999,18,FALSE)</f>
        <v>56000</v>
      </c>
      <c r="D193" s="3">
        <f>VLOOKUP(Tableau1[[#This Row],[NUM DE FACTURE]],'[1]COMMERCIAL 2019 - 2021'!$D$2:$AO$3999,8,FALSE)</f>
        <v>76720</v>
      </c>
      <c r="E193" s="3">
        <f>VLOOKUP(Tableau1[[#This Row],[NUM DE FACTURE]],'[1]COMMERCIAL 2019 - 2021'!$D$2:$AO$3999,10,FALSE)</f>
        <v>76720</v>
      </c>
      <c r="F193" s="3" t="str">
        <f>VLOOKUP(Tableau1[[#This Row],[NUM DE FACTURE]],'[1]COMMERCIAL 2019 - 2021'!$D$2:$AO$3999,12,FALSE)</f>
        <v>Gabon</v>
      </c>
      <c r="G193" s="4">
        <f>VLOOKUP(Tableau1[[#This Row],[NUM DE FACTURE]],'[1]COMMERCIAL 2019 - 2021'!$D$2:$AO$3999,13,FALSE)</f>
        <v>43741</v>
      </c>
      <c r="H193" s="3">
        <f>VLOOKUP(Tableau1[[#This Row],[NUM DE FACTURE]],[1]!Tableau1[[#All],[Num Piéce]:[ANNEE]],4,FALSE)</f>
        <v>2019</v>
      </c>
      <c r="I193" s="3">
        <f>MONTH(Tableau1[[#This Row],[DATE LIV]])</f>
        <v>10</v>
      </c>
    </row>
    <row r="194" spans="1:9" x14ac:dyDescent="0.35">
      <c r="A194" s="1" t="str">
        <f>'[1]COMMERCIAL 2019 - 2021'!D192</f>
        <v>FAE-19-00190</v>
      </c>
      <c r="B194" t="str">
        <f>VLOOKUP(Tableau1[[#This Row],[NUM DE FACTURE]],'[1]COMMERCIAL 2019 - 2021'!$D$2:$AO$3999,6,FALSE)</f>
        <v>STE OMEGA TRADING</v>
      </c>
      <c r="C194" s="2">
        <f>VLOOKUP(Tableau1[[#This Row],[NUM DE FACTURE]],'[1]COMMERCIAL 2019 - 2021'!$D$2:$AO$3999,18,FALSE)</f>
        <v>280000</v>
      </c>
      <c r="D194" s="3">
        <f>VLOOKUP(Tableau1[[#This Row],[NUM DE FACTURE]],'[1]COMMERCIAL 2019 - 2021'!$D$2:$AO$3999,8,FALSE)</f>
        <v>350000</v>
      </c>
      <c r="E194" s="3">
        <f>VLOOKUP(Tableau1[[#This Row],[NUM DE FACTURE]],'[1]COMMERCIAL 2019 - 2021'!$D$2:$AO$3999,10,FALSE)</f>
        <v>350000</v>
      </c>
      <c r="F194" s="3" t="str">
        <f>VLOOKUP(Tableau1[[#This Row],[NUM DE FACTURE]],'[1]COMMERCIAL 2019 - 2021'!$D$2:$AO$3999,12,FALSE)</f>
        <v>Niger</v>
      </c>
      <c r="G194" s="4">
        <f>VLOOKUP(Tableau1[[#This Row],[NUM DE FACTURE]],'[1]COMMERCIAL 2019 - 2021'!$D$2:$AO$3999,13,FALSE)</f>
        <v>43726</v>
      </c>
      <c r="H194" s="3">
        <f>VLOOKUP(Tableau1[[#This Row],[NUM DE FACTURE]],[1]!Tableau1[[#All],[Num Piéce]:[ANNEE]],4,FALSE)</f>
        <v>2019</v>
      </c>
      <c r="I194" s="3">
        <f>MONTH(Tableau1[[#This Row],[DATE LIV]])</f>
        <v>9</v>
      </c>
    </row>
    <row r="195" spans="1:9" x14ac:dyDescent="0.35">
      <c r="A195" s="1" t="str">
        <f>'[1]COMMERCIAL 2019 - 2021'!D193</f>
        <v>FAE-19-00191</v>
      </c>
      <c r="B195" t="str">
        <f>VLOOKUP(Tableau1[[#This Row],[NUM DE FACTURE]],'[1]COMMERCIAL 2019 - 2021'!$D$2:$AO$3999,6,FALSE)</f>
        <v>SAWABA - GUINEE</v>
      </c>
      <c r="C195" s="2">
        <f>VLOOKUP(Tableau1[[#This Row],[NUM DE FACTURE]],'[1]COMMERCIAL 2019 - 2021'!$D$2:$AO$3999,18,FALSE)</f>
        <v>193440</v>
      </c>
      <c r="D195" s="3">
        <f>VLOOKUP(Tableau1[[#This Row],[NUM DE FACTURE]],'[1]COMMERCIAL 2019 - 2021'!$D$2:$AO$3999,8,FALSE)</f>
        <v>344818.14</v>
      </c>
      <c r="E195" s="3">
        <f>VLOOKUP(Tableau1[[#This Row],[NUM DE FACTURE]],'[1]COMMERCIAL 2019 - 2021'!$D$2:$AO$3999,10,FALSE)</f>
        <v>120677.59987400915</v>
      </c>
      <c r="F195" s="3" t="str">
        <f>VLOOKUP(Tableau1[[#This Row],[NUM DE FACTURE]],'[1]COMMERCIAL 2019 - 2021'!$D$2:$AO$3999,12,FALSE)</f>
        <v>Guinée</v>
      </c>
      <c r="G195" s="4">
        <f>VLOOKUP(Tableau1[[#This Row],[NUM DE FACTURE]],'[1]COMMERCIAL 2019 - 2021'!$D$2:$AO$3999,13,FALSE)</f>
        <v>43732</v>
      </c>
      <c r="H195" s="3">
        <f>VLOOKUP(Tableau1[[#This Row],[NUM DE FACTURE]],[1]!Tableau1[[#All],[Num Piéce]:[ANNEE]],4,FALSE)</f>
        <v>2019</v>
      </c>
      <c r="I195" s="3">
        <f>MONTH(Tableau1[[#This Row],[DATE LIV]])</f>
        <v>9</v>
      </c>
    </row>
    <row r="196" spans="1:9" x14ac:dyDescent="0.35">
      <c r="A196" s="1" t="str">
        <f>'[1]COMMERCIAL 2019 - 2021'!D194</f>
        <v>FAE-19-00192</v>
      </c>
      <c r="B196" t="str">
        <f>VLOOKUP(Tableau1[[#This Row],[NUM DE FACTURE]],'[1]COMMERCIAL 2019 - 2021'!$D$2:$AO$3999,6,FALSE)</f>
        <v>ANGSTREM TRADING</v>
      </c>
      <c r="C196" s="2">
        <f>VLOOKUP(Tableau1[[#This Row],[NUM DE FACTURE]],'[1]COMMERCIAL 2019 - 2021'!$D$2:$AO$3999,18,FALSE)</f>
        <v>20000</v>
      </c>
      <c r="D196" s="3">
        <f>VLOOKUP(Tableau1[[#This Row],[NUM DE FACTURE]],'[1]COMMERCIAL 2019 - 2021'!$D$2:$AO$3999,8,FALSE)</f>
        <v>39346.559999999998</v>
      </c>
      <c r="E196" s="3">
        <f>VLOOKUP(Tableau1[[#This Row],[NUM DE FACTURE]],'[1]COMMERCIAL 2019 - 2021'!$D$2:$AO$3999,10,FALSE)</f>
        <v>13800</v>
      </c>
      <c r="F196" s="3" t="str">
        <f>VLOOKUP(Tableau1[[#This Row],[NUM DE FACTURE]],'[1]COMMERCIAL 2019 - 2021'!$D$2:$AO$3999,12,FALSE)</f>
        <v>Russie</v>
      </c>
      <c r="G196" s="4">
        <f>VLOOKUP(Tableau1[[#This Row],[NUM DE FACTURE]],'[1]COMMERCIAL 2019 - 2021'!$D$2:$AO$3999,13,FALSE)</f>
        <v>43733</v>
      </c>
      <c r="H196" s="3">
        <f>VLOOKUP(Tableau1[[#This Row],[NUM DE FACTURE]],[1]!Tableau1[[#All],[Num Piéce]:[ANNEE]],4,FALSE)</f>
        <v>2019</v>
      </c>
      <c r="I196" s="3">
        <f>MONTH(Tableau1[[#This Row],[DATE LIV]])</f>
        <v>9</v>
      </c>
    </row>
    <row r="197" spans="1:9" x14ac:dyDescent="0.35">
      <c r="A197" s="1" t="str">
        <f>'[1]COMMERCIAL 2019 - 2021'!D195</f>
        <v>FAE-19-00193</v>
      </c>
      <c r="B197" t="str">
        <f>VLOOKUP(Tableau1[[#This Row],[NUM DE FACTURE]],'[1]COMMERCIAL 2019 - 2021'!$D$2:$AO$3999,6,FALSE)</f>
        <v>ANGSTREM TRADING</v>
      </c>
      <c r="C197" s="2">
        <f>VLOOKUP(Tableau1[[#This Row],[NUM DE FACTURE]],'[1]COMMERCIAL 2019 - 2021'!$D$2:$AO$3999,18,FALSE)</f>
        <v>20000</v>
      </c>
      <c r="D197" s="3">
        <f>VLOOKUP(Tableau1[[#This Row],[NUM DE FACTURE]],'[1]COMMERCIAL 2019 - 2021'!$D$2:$AO$3999,8,FALSE)</f>
        <v>37905.665000000001</v>
      </c>
      <c r="E197" s="3">
        <f>VLOOKUP(Tableau1[[#This Row],[NUM DE FACTURE]],'[1]COMMERCIAL 2019 - 2021'!$D$2:$AO$3999,10,FALSE)</f>
        <v>13300</v>
      </c>
      <c r="F197" s="3" t="str">
        <f>VLOOKUP(Tableau1[[#This Row],[NUM DE FACTURE]],'[1]COMMERCIAL 2019 - 2021'!$D$2:$AO$3999,12,FALSE)</f>
        <v>Russie</v>
      </c>
      <c r="G197" s="4">
        <f>VLOOKUP(Tableau1[[#This Row],[NUM DE FACTURE]],'[1]COMMERCIAL 2019 - 2021'!$D$2:$AO$3999,13,FALSE)</f>
        <v>43756</v>
      </c>
      <c r="H197" s="3">
        <f>VLOOKUP(Tableau1[[#This Row],[NUM DE FACTURE]],[1]!Tableau1[[#All],[Num Piéce]:[ANNEE]],4,FALSE)</f>
        <v>2019</v>
      </c>
      <c r="I197" s="3">
        <f>MONTH(Tableau1[[#This Row],[DATE LIV]])</f>
        <v>10</v>
      </c>
    </row>
    <row r="198" spans="1:9" x14ac:dyDescent="0.35">
      <c r="A198" s="1" t="str">
        <f>'[1]COMMERCIAL 2019 - 2021'!D196</f>
        <v>FAE-19-00194</v>
      </c>
      <c r="B198" t="str">
        <f>VLOOKUP(Tableau1[[#This Row],[NUM DE FACTURE]],'[1]COMMERCIAL 2019 - 2021'!$D$2:$AO$3999,6,FALSE)</f>
        <v>DAVIS TRADING CO LTD</v>
      </c>
      <c r="C198" s="2">
        <f>VLOOKUP(Tableau1[[#This Row],[NUM DE FACTURE]],'[1]COMMERCIAL 2019 - 2021'!$D$2:$AO$3999,18,FALSE)</f>
        <v>18650</v>
      </c>
      <c r="D198" s="3">
        <f>VLOOKUP(Tableau1[[#This Row],[NUM DE FACTURE]],'[1]COMMERCIAL 2019 - 2021'!$D$2:$AO$3999,8,FALSE)</f>
        <v>64906.142</v>
      </c>
      <c r="E198" s="3">
        <f>VLOOKUP(Tableau1[[#This Row],[NUM DE FACTURE]],'[1]COMMERCIAL 2019 - 2021'!$D$2:$AO$3999,10,FALSE)</f>
        <v>22764.499859708194</v>
      </c>
      <c r="F198" s="3" t="str">
        <f>VLOOKUP(Tableau1[[#This Row],[NUM DE FACTURE]],'[1]COMMERCIAL 2019 - 2021'!$D$2:$AO$3999,12,FALSE)</f>
        <v>New Zealand</v>
      </c>
      <c r="G198" s="4">
        <f>VLOOKUP(Tableau1[[#This Row],[NUM DE FACTURE]],'[1]COMMERCIAL 2019 - 2021'!$D$2:$AO$3999,13,FALSE)</f>
        <v>43732</v>
      </c>
      <c r="H198" s="3">
        <f>VLOOKUP(Tableau1[[#This Row],[NUM DE FACTURE]],[1]!Tableau1[[#All],[Num Piéce]:[ANNEE]],4,FALSE)</f>
        <v>2019</v>
      </c>
      <c r="I198" s="3">
        <f>MONTH(Tableau1[[#This Row],[DATE LIV]])</f>
        <v>9</v>
      </c>
    </row>
    <row r="199" spans="1:9" x14ac:dyDescent="0.35">
      <c r="A199" s="1" t="str">
        <f>'[1]COMMERCIAL 2019 - 2021'!D197</f>
        <v>FAE-19-00195</v>
      </c>
      <c r="B199" t="str">
        <f>VLOOKUP(Tableau1[[#This Row],[NUM DE FACTURE]],'[1]COMMERCIAL 2019 - 2021'!$D$2:$AO$3999,6,FALSE)</f>
        <v>STE MIDCOM INTERNATIONAL</v>
      </c>
      <c r="C199" s="2">
        <f>VLOOKUP(Tableau1[[#This Row],[NUM DE FACTURE]],'[1]COMMERCIAL 2019 - 2021'!$D$2:$AO$3999,18,FALSE)</f>
        <v>39000</v>
      </c>
      <c r="D199" s="3">
        <f>VLOOKUP(Tableau1[[#This Row],[NUM DE FACTURE]],'[1]COMMERCIAL 2019 - 2021'!$D$2:$AO$3999,8,FALSE)</f>
        <v>62400</v>
      </c>
      <c r="E199" s="3">
        <f>VLOOKUP(Tableau1[[#This Row],[NUM DE FACTURE]],'[1]COMMERCIAL 2019 - 2021'!$D$2:$AO$3999,10,FALSE)</f>
        <v>62400</v>
      </c>
      <c r="F199" s="3" t="str">
        <f>VLOOKUP(Tableau1[[#This Row],[NUM DE FACTURE]],'[1]COMMERCIAL 2019 - 2021'!$D$2:$AO$3999,12,FALSE)</f>
        <v>Russie</v>
      </c>
      <c r="G199" s="4">
        <f>VLOOKUP(Tableau1[[#This Row],[NUM DE FACTURE]],'[1]COMMERCIAL 2019 - 2021'!$D$2:$AO$3999,13,FALSE)</f>
        <v>43727</v>
      </c>
      <c r="H199" s="3">
        <f>VLOOKUP(Tableau1[[#This Row],[NUM DE FACTURE]],[1]!Tableau1[[#All],[Num Piéce]:[ANNEE]],4,FALSE)</f>
        <v>2019</v>
      </c>
      <c r="I199" s="3">
        <f>MONTH(Tableau1[[#This Row],[DATE LIV]])</f>
        <v>9</v>
      </c>
    </row>
    <row r="200" spans="1:9" x14ac:dyDescent="0.35">
      <c r="A200" s="1" t="str">
        <f>'[1]COMMERCIAL 2019 - 2021'!D198</f>
        <v>FAE-19-00196</v>
      </c>
      <c r="B200" t="str">
        <f>VLOOKUP(Tableau1[[#This Row],[NUM DE FACTURE]],'[1]COMMERCIAL 2019 - 2021'!$D$2:$AO$3999,6,FALSE)</f>
        <v>TUNISIAN AFRICAN BUSINESS</v>
      </c>
      <c r="C200" s="2">
        <f>VLOOKUP(Tableau1[[#This Row],[NUM DE FACTURE]],'[1]COMMERCIAL 2019 - 2021'!$D$2:$AO$3999,18,FALSE)</f>
        <v>132048</v>
      </c>
      <c r="D200" s="3">
        <f>VLOOKUP(Tableau1[[#This Row],[NUM DE FACTURE]],'[1]COMMERCIAL 2019 - 2021'!$D$2:$AO$3999,8,FALSE)</f>
        <v>176944.32</v>
      </c>
      <c r="E200" s="3">
        <f>VLOOKUP(Tableau1[[#This Row],[NUM DE FACTURE]],'[1]COMMERCIAL 2019 - 2021'!$D$2:$AO$3999,10,FALSE)</f>
        <v>176944.32</v>
      </c>
      <c r="F200" s="3" t="str">
        <f>VLOOKUP(Tableau1[[#This Row],[NUM DE FACTURE]],'[1]COMMERCIAL 2019 - 2021'!$D$2:$AO$3999,12,FALSE)</f>
        <v>Sénégal</v>
      </c>
      <c r="G200" s="4" t="str">
        <f>VLOOKUP(Tableau1[[#This Row],[NUM DE FACTURE]],'[1]COMMERCIAL 2019 - 2021'!$D$2:$AO$3999,13,FALSE)</f>
        <v>28/09/2019 &amp; 01/10/2019</v>
      </c>
      <c r="H200" s="3">
        <f>VLOOKUP(Tableau1[[#This Row],[NUM DE FACTURE]],[1]!Tableau1[[#All],[Num Piéce]:[ANNEE]],4,FALSE)</f>
        <v>2019</v>
      </c>
      <c r="I200" s="3" t="e">
        <f>MONTH(Tableau1[[#This Row],[DATE LIV]])</f>
        <v>#VALUE!</v>
      </c>
    </row>
    <row r="201" spans="1:9" x14ac:dyDescent="0.35">
      <c r="A201" s="1" t="str">
        <f>'[1]COMMERCIAL 2019 - 2021'!D199</f>
        <v>FAE-19-00197</v>
      </c>
      <c r="B201" t="str">
        <f>VLOOKUP(Tableau1[[#This Row],[NUM DE FACTURE]],'[1]COMMERCIAL 2019 - 2021'!$D$2:$AO$3999,6,FALSE)</f>
        <v>ARCADIA</v>
      </c>
      <c r="C201" s="2">
        <f>VLOOKUP(Tableau1[[#This Row],[NUM DE FACTURE]],'[1]COMMERCIAL 2019 - 2021'!$D$2:$AO$3999,18,FALSE)</f>
        <v>20175.759999999998</v>
      </c>
      <c r="D201" s="3">
        <f>VLOOKUP(Tableau1[[#This Row],[NUM DE FACTURE]],'[1]COMMERCIAL 2019 - 2021'!$D$2:$AO$3999,8,FALSE)</f>
        <v>33290.004000000001</v>
      </c>
      <c r="E201" s="3">
        <f>VLOOKUP(Tableau1[[#This Row],[NUM DE FACTURE]],'[1]COMMERCIAL 2019 - 2021'!$D$2:$AO$3999,10,FALSE)</f>
        <v>33290.004000000001</v>
      </c>
      <c r="F201" s="3" t="str">
        <f>VLOOKUP(Tableau1[[#This Row],[NUM DE FACTURE]],'[1]COMMERCIAL 2019 - 2021'!$D$2:$AO$3999,12,FALSE)</f>
        <v>USA</v>
      </c>
      <c r="G201" s="4">
        <f>VLOOKUP(Tableau1[[#This Row],[NUM DE FACTURE]],'[1]COMMERCIAL 2019 - 2021'!$D$2:$AO$3999,13,FALSE)</f>
        <v>43760</v>
      </c>
      <c r="H201" s="3">
        <f>VLOOKUP(Tableau1[[#This Row],[NUM DE FACTURE]],[1]!Tableau1[[#All],[Num Piéce]:[ANNEE]],4,FALSE)</f>
        <v>2019</v>
      </c>
      <c r="I201" s="3">
        <f>MONTH(Tableau1[[#This Row],[DATE LIV]])</f>
        <v>10</v>
      </c>
    </row>
    <row r="202" spans="1:9" x14ac:dyDescent="0.35">
      <c r="A202" s="1" t="str">
        <f>'[1]COMMERCIAL 2019 - 2021'!D200</f>
        <v>FAE-19-00198</v>
      </c>
      <c r="B202" t="str">
        <f>VLOOKUP(Tableau1[[#This Row],[NUM DE FACTURE]],'[1]COMMERCIAL 2019 - 2021'!$D$2:$AO$3999,6,FALSE)</f>
        <v>MAHARA ALAMIA FOR IMP EXP FOOD</v>
      </c>
      <c r="C202" s="2">
        <f>VLOOKUP(Tableau1[[#This Row],[NUM DE FACTURE]],'[1]COMMERCIAL 2019 - 2021'!$D$2:$AO$3999,18,FALSE)</f>
        <v>180000</v>
      </c>
      <c r="D202" s="3">
        <f>VLOOKUP(Tableau1[[#This Row],[NUM DE FACTURE]],'[1]COMMERCIAL 2019 - 2021'!$D$2:$AO$3999,8,FALSE)</f>
        <v>257926.5</v>
      </c>
      <c r="E202" s="3">
        <f>VLOOKUP(Tableau1[[#This Row],[NUM DE FACTURE]],'[1]COMMERCIAL 2019 - 2021'!$D$2:$AO$3999,10,FALSE)</f>
        <v>90000</v>
      </c>
      <c r="F202" s="3" t="str">
        <f>VLOOKUP(Tableau1[[#This Row],[NUM DE FACTURE]],'[1]COMMERCIAL 2019 - 2021'!$D$2:$AO$3999,12,FALSE)</f>
        <v>Libye</v>
      </c>
      <c r="G202" s="4">
        <f>VLOOKUP(Tableau1[[#This Row],[NUM DE FACTURE]],'[1]COMMERCIAL 2019 - 2021'!$D$2:$AO$3999,13,FALSE)</f>
        <v>43734</v>
      </c>
      <c r="H202" s="3">
        <f>VLOOKUP(Tableau1[[#This Row],[NUM DE FACTURE]],[1]!Tableau1[[#All],[Num Piéce]:[ANNEE]],4,FALSE)</f>
        <v>2019</v>
      </c>
      <c r="I202" s="3">
        <f>MONTH(Tableau1[[#This Row],[DATE LIV]])</f>
        <v>9</v>
      </c>
    </row>
    <row r="203" spans="1:9" x14ac:dyDescent="0.35">
      <c r="A203" s="1" t="str">
        <f>'[1]COMMERCIAL 2019 - 2021'!D201</f>
        <v>FAE-19-00199</v>
      </c>
      <c r="B203" t="str">
        <f>VLOOKUP(Tableau1[[#This Row],[NUM DE FACTURE]],'[1]COMMERCIAL 2019 - 2021'!$D$2:$AO$3999,6,FALSE)</f>
        <v>SAHEL INTERNATIONAL TRADE</v>
      </c>
      <c r="C203" s="2">
        <f>VLOOKUP(Tableau1[[#This Row],[NUM DE FACTURE]],'[1]COMMERCIAL 2019 - 2021'!$D$2:$AO$3999,18,FALSE)</f>
        <v>21600</v>
      </c>
      <c r="D203" s="3">
        <f>VLOOKUP(Tableau1[[#This Row],[NUM DE FACTURE]],'[1]COMMERCIAL 2019 - 2021'!$D$2:$AO$3999,8,FALSE)</f>
        <v>31632</v>
      </c>
      <c r="E203" s="3">
        <f>VLOOKUP(Tableau1[[#This Row],[NUM DE FACTURE]],'[1]COMMERCIAL 2019 - 2021'!$D$2:$AO$3999,10,FALSE)</f>
        <v>31632</v>
      </c>
      <c r="F203" s="3" t="str">
        <f>VLOOKUP(Tableau1[[#This Row],[NUM DE FACTURE]],'[1]COMMERCIAL 2019 - 2021'!$D$2:$AO$3999,12,FALSE)</f>
        <v>Togo</v>
      </c>
      <c r="G203" s="4">
        <f>VLOOKUP(Tableau1[[#This Row],[NUM DE FACTURE]],'[1]COMMERCIAL 2019 - 2021'!$D$2:$AO$3999,13,FALSE)</f>
        <v>43738</v>
      </c>
      <c r="H203" s="3">
        <f>VLOOKUP(Tableau1[[#This Row],[NUM DE FACTURE]],[1]!Tableau1[[#All],[Num Piéce]:[ANNEE]],4,FALSE)</f>
        <v>2019</v>
      </c>
      <c r="I203" s="3">
        <f>MONTH(Tableau1[[#This Row],[DATE LIV]])</f>
        <v>9</v>
      </c>
    </row>
    <row r="204" spans="1:9" x14ac:dyDescent="0.35">
      <c r="A204" s="1" t="str">
        <f>'[1]COMMERCIAL 2019 - 2021'!D202</f>
        <v>FAE-19-00200</v>
      </c>
      <c r="B204" t="str">
        <f>VLOOKUP(Tableau1[[#This Row],[NUM DE FACTURE]],'[1]COMMERCIAL 2019 - 2021'!$D$2:$AO$3999,6,FALSE)</f>
        <v>STE MIDCOM INTERNATIONAL</v>
      </c>
      <c r="C204" s="2">
        <f>VLOOKUP(Tableau1[[#This Row],[NUM DE FACTURE]],'[1]COMMERCIAL 2019 - 2021'!$D$2:$AO$3999,18,FALSE)</f>
        <v>100000</v>
      </c>
      <c r="D204" s="3">
        <f>VLOOKUP(Tableau1[[#This Row],[NUM DE FACTURE]],'[1]COMMERCIAL 2019 - 2021'!$D$2:$AO$3999,8,FALSE)</f>
        <v>160000</v>
      </c>
      <c r="E204" s="3">
        <f>VLOOKUP(Tableau1[[#This Row],[NUM DE FACTURE]],'[1]COMMERCIAL 2019 - 2021'!$D$2:$AO$3999,10,FALSE)</f>
        <v>160000</v>
      </c>
      <c r="F204" s="3" t="str">
        <f>VLOOKUP(Tableau1[[#This Row],[NUM DE FACTURE]],'[1]COMMERCIAL 2019 - 2021'!$D$2:$AO$3999,12,FALSE)</f>
        <v>Russie</v>
      </c>
      <c r="G204" s="4">
        <f>VLOOKUP(Tableau1[[#This Row],[NUM DE FACTURE]],'[1]COMMERCIAL 2019 - 2021'!$D$2:$AO$3999,13,FALSE)</f>
        <v>43755</v>
      </c>
      <c r="H204" s="3">
        <f>VLOOKUP(Tableau1[[#This Row],[NUM DE FACTURE]],[1]!Tableau1[[#All],[Num Piéce]:[ANNEE]],4,FALSE)</f>
        <v>2019</v>
      </c>
      <c r="I204" s="3">
        <f>MONTH(Tableau1[[#This Row],[DATE LIV]])</f>
        <v>10</v>
      </c>
    </row>
    <row r="205" spans="1:9" x14ac:dyDescent="0.35">
      <c r="A205" s="1" t="str">
        <f>'[1]COMMERCIAL 2019 - 2021'!D203</f>
        <v>FAE-19-00201</v>
      </c>
      <c r="B205" t="str">
        <f>VLOOKUP(Tableau1[[#This Row],[NUM DE FACTURE]],'[1]COMMERCIAL 2019 - 2021'!$D$2:$AO$3999,6,FALSE)</f>
        <v>STE OMEGA TRADING</v>
      </c>
      <c r="C205" s="2">
        <f>VLOOKUP(Tableau1[[#This Row],[NUM DE FACTURE]],'[1]COMMERCIAL 2019 - 2021'!$D$2:$AO$3999,18,FALSE)</f>
        <v>280000</v>
      </c>
      <c r="D205" s="3">
        <f>VLOOKUP(Tableau1[[#This Row],[NUM DE FACTURE]],'[1]COMMERCIAL 2019 - 2021'!$D$2:$AO$3999,8,FALSE)</f>
        <v>350000</v>
      </c>
      <c r="E205" s="3">
        <f>VLOOKUP(Tableau1[[#This Row],[NUM DE FACTURE]],'[1]COMMERCIAL 2019 - 2021'!$D$2:$AO$3999,10,FALSE)</f>
        <v>350000</v>
      </c>
      <c r="F205" s="3" t="str">
        <f>VLOOKUP(Tableau1[[#This Row],[NUM DE FACTURE]],'[1]COMMERCIAL 2019 - 2021'!$D$2:$AO$3999,12,FALSE)</f>
        <v>Niger</v>
      </c>
      <c r="G205" s="4">
        <f>VLOOKUP(Tableau1[[#This Row],[NUM DE FACTURE]],'[1]COMMERCIAL 2019 - 2021'!$D$2:$AO$3999,13,FALSE)</f>
        <v>43746</v>
      </c>
      <c r="H205" s="3">
        <f>VLOOKUP(Tableau1[[#This Row],[NUM DE FACTURE]],[1]!Tableau1[[#All],[Num Piéce]:[ANNEE]],4,FALSE)</f>
        <v>2019</v>
      </c>
      <c r="I205" s="3">
        <f>MONTH(Tableau1[[#This Row],[DATE LIV]])</f>
        <v>10</v>
      </c>
    </row>
    <row r="206" spans="1:9" x14ac:dyDescent="0.35">
      <c r="A206" s="1" t="str">
        <f>'[1]COMMERCIAL 2019 - 2021'!D204</f>
        <v>FAE-19-00202</v>
      </c>
      <c r="B206" t="str">
        <f>VLOOKUP(Tableau1[[#This Row],[NUM DE FACTURE]],'[1]COMMERCIAL 2019 - 2021'!$D$2:$AO$3999,6,FALSE)</f>
        <v>ARCADIA</v>
      </c>
      <c r="C206" s="2">
        <f>VLOOKUP(Tableau1[[#This Row],[NUM DE FACTURE]],'[1]COMMERCIAL 2019 - 2021'!$D$2:$AO$3999,18,FALSE)</f>
        <v>20000</v>
      </c>
      <c r="D206" s="3">
        <f>VLOOKUP(Tableau1[[#This Row],[NUM DE FACTURE]],'[1]COMMERCIAL 2019 - 2021'!$D$2:$AO$3999,8,FALSE)</f>
        <v>31600</v>
      </c>
      <c r="E206" s="3">
        <f>VLOOKUP(Tableau1[[#This Row],[NUM DE FACTURE]],'[1]COMMERCIAL 2019 - 2021'!$D$2:$AO$3999,10,FALSE)</f>
        <v>31600</v>
      </c>
      <c r="F206" s="3" t="str">
        <f>VLOOKUP(Tableau1[[#This Row],[NUM DE FACTURE]],'[1]COMMERCIAL 2019 - 2021'!$D$2:$AO$3999,12,FALSE)</f>
        <v>Angleterre</v>
      </c>
      <c r="G206" s="4">
        <f>VLOOKUP(Tableau1[[#This Row],[NUM DE FACTURE]],'[1]COMMERCIAL 2019 - 2021'!$D$2:$AO$3999,13,FALSE)</f>
        <v>43762</v>
      </c>
      <c r="H206" s="3">
        <f>VLOOKUP(Tableau1[[#This Row],[NUM DE FACTURE]],[1]!Tableau1[[#All],[Num Piéce]:[ANNEE]],4,FALSE)</f>
        <v>2019</v>
      </c>
      <c r="I206" s="3">
        <f>MONTH(Tableau1[[#This Row],[DATE LIV]])</f>
        <v>10</v>
      </c>
    </row>
    <row r="207" spans="1:9" x14ac:dyDescent="0.35">
      <c r="A207" s="1" t="str">
        <f>'[1]COMMERCIAL 2019 - 2021'!D205</f>
        <v>FAE-19-00203</v>
      </c>
      <c r="B207" t="str">
        <f>VLOOKUP(Tableau1[[#This Row],[NUM DE FACTURE]],'[1]COMMERCIAL 2019 - 2021'!$D$2:$AO$3999,6,FALSE)</f>
        <v>TIMBI MADINA</v>
      </c>
      <c r="C207" s="2">
        <f>VLOOKUP(Tableau1[[#This Row],[NUM DE FACTURE]],'[1]COMMERCIAL 2019 - 2021'!$D$2:$AO$3999,18,FALSE)</f>
        <v>52000</v>
      </c>
      <c r="D207" s="3">
        <f>VLOOKUP(Tableau1[[#This Row],[NUM DE FACTURE]],'[1]COMMERCIAL 2019 - 2021'!$D$2:$AO$3999,8,FALSE)</f>
        <v>87125.15</v>
      </c>
      <c r="E207" s="3">
        <f>VLOOKUP(Tableau1[[#This Row],[NUM DE FACTURE]],'[1]COMMERCIAL 2019 - 2021'!$D$2:$AO$3999,10,FALSE)</f>
        <v>27650</v>
      </c>
      <c r="F207" s="3" t="str">
        <f>VLOOKUP(Tableau1[[#This Row],[NUM DE FACTURE]],'[1]COMMERCIAL 2019 - 2021'!$D$2:$AO$3999,12,FALSE)</f>
        <v>Gabon</v>
      </c>
      <c r="G207" s="4">
        <f>VLOOKUP(Tableau1[[#This Row],[NUM DE FACTURE]],'[1]COMMERCIAL 2019 - 2021'!$D$2:$AO$3999,13,FALSE)</f>
        <v>43770</v>
      </c>
      <c r="H207" s="3">
        <f>VLOOKUP(Tableau1[[#This Row],[NUM DE FACTURE]],[1]!Tableau1[[#All],[Num Piéce]:[ANNEE]],4,FALSE)</f>
        <v>2019</v>
      </c>
      <c r="I207" s="3">
        <f>MONTH(Tableau1[[#This Row],[DATE LIV]])</f>
        <v>11</v>
      </c>
    </row>
    <row r="208" spans="1:9" x14ac:dyDescent="0.35">
      <c r="A208" s="1" t="str">
        <f>'[1]COMMERCIAL 2019 - 2021'!D206</f>
        <v>FAE-19-00204</v>
      </c>
      <c r="B208" t="str">
        <f>VLOOKUP(Tableau1[[#This Row],[NUM DE FACTURE]],'[1]COMMERCIAL 2019 - 2021'!$D$2:$AO$3999,6,FALSE)</f>
        <v>STE DE COMMERCE INTERNATIONAL</v>
      </c>
      <c r="C208" s="2">
        <f>VLOOKUP(Tableau1[[#This Row],[NUM DE FACTURE]],'[1]COMMERCIAL 2019 - 2021'!$D$2:$AO$3999,18,FALSE)</f>
        <v>26000</v>
      </c>
      <c r="D208" s="3">
        <f>VLOOKUP(Tableau1[[#This Row],[NUM DE FACTURE]],'[1]COMMERCIAL 2019 - 2021'!$D$2:$AO$3999,8,FALSE)</f>
        <v>37570</v>
      </c>
      <c r="E208" s="3">
        <f>VLOOKUP(Tableau1[[#This Row],[NUM DE FACTURE]],'[1]COMMERCIAL 2019 - 2021'!$D$2:$AO$3999,10,FALSE)</f>
        <v>37570</v>
      </c>
      <c r="F208" s="3" t="str">
        <f>VLOOKUP(Tableau1[[#This Row],[NUM DE FACTURE]],'[1]COMMERCIAL 2019 - 2021'!$D$2:$AO$3999,12,FALSE)</f>
        <v>Gabon</v>
      </c>
      <c r="G208" s="4">
        <f>VLOOKUP(Tableau1[[#This Row],[NUM DE FACTURE]],'[1]COMMERCIAL 2019 - 2021'!$D$2:$AO$3999,13,FALSE)</f>
        <v>43755</v>
      </c>
      <c r="H208" s="3">
        <f>VLOOKUP(Tableau1[[#This Row],[NUM DE FACTURE]],[1]!Tableau1[[#All],[Num Piéce]:[ANNEE]],4,FALSE)</f>
        <v>2019</v>
      </c>
      <c r="I208" s="3">
        <f>MONTH(Tableau1[[#This Row],[DATE LIV]])</f>
        <v>10</v>
      </c>
    </row>
    <row r="209" spans="1:9" x14ac:dyDescent="0.35">
      <c r="A209" s="1" t="str">
        <f>'[1]COMMERCIAL 2019 - 2021'!D207</f>
        <v>FAE-19-00205</v>
      </c>
      <c r="B209" t="str">
        <f>VLOOKUP(Tableau1[[#This Row],[NUM DE FACTURE]],'[1]COMMERCIAL 2019 - 2021'!$D$2:$AO$3999,6,FALSE)</f>
        <v>TUNISIAN AFRICAN BUSINESS</v>
      </c>
      <c r="C209" s="2">
        <f>VLOOKUP(Tableau1[[#This Row],[NUM DE FACTURE]],'[1]COMMERCIAL 2019 - 2021'!$D$2:$AO$3999,18,FALSE)</f>
        <v>66024</v>
      </c>
      <c r="D209" s="3">
        <f>VLOOKUP(Tableau1[[#This Row],[NUM DE FACTURE]],'[1]COMMERCIAL 2019 - 2021'!$D$2:$AO$3999,8,FALSE)</f>
        <v>86491.44</v>
      </c>
      <c r="E209" s="3">
        <f>VLOOKUP(Tableau1[[#This Row],[NUM DE FACTURE]],'[1]COMMERCIAL 2019 - 2021'!$D$2:$AO$3999,10,FALSE)</f>
        <v>86491.44</v>
      </c>
      <c r="F209" s="3" t="str">
        <f>VLOOKUP(Tableau1[[#This Row],[NUM DE FACTURE]],'[1]COMMERCIAL 2019 - 2021'!$D$2:$AO$3999,12,FALSE)</f>
        <v>Sénégal</v>
      </c>
      <c r="G209" s="4">
        <f>VLOOKUP(Tableau1[[#This Row],[NUM DE FACTURE]],'[1]COMMERCIAL 2019 - 2021'!$D$2:$AO$3999,13,FALSE)</f>
        <v>43748</v>
      </c>
      <c r="H209" s="3">
        <f>VLOOKUP(Tableau1[[#This Row],[NUM DE FACTURE]],[1]!Tableau1[[#All],[Num Piéce]:[ANNEE]],4,FALSE)</f>
        <v>2019</v>
      </c>
      <c r="I209" s="3">
        <f>MONTH(Tableau1[[#This Row],[DATE LIV]])</f>
        <v>10</v>
      </c>
    </row>
    <row r="210" spans="1:9" x14ac:dyDescent="0.35">
      <c r="A210" s="1" t="str">
        <f>'[1]COMMERCIAL 2019 - 2021'!D208</f>
        <v>FAE-19-00206</v>
      </c>
      <c r="B210" t="str">
        <f>VLOOKUP(Tableau1[[#This Row],[NUM DE FACTURE]],'[1]COMMERCIAL 2019 - 2021'!$D$2:$AO$3999,6,FALSE)</f>
        <v>TUNISIAN AFRICAN BUSINESS</v>
      </c>
      <c r="C210" s="2">
        <f>VLOOKUP(Tableau1[[#This Row],[NUM DE FACTURE]],'[1]COMMERCIAL 2019 - 2021'!$D$2:$AO$3999,18,FALSE)</f>
        <v>84000</v>
      </c>
      <c r="D210" s="3">
        <f>VLOOKUP(Tableau1[[#This Row],[NUM DE FACTURE]],'[1]COMMERCIAL 2019 - 2021'!$D$2:$AO$3999,8,FALSE)</f>
        <v>116480</v>
      </c>
      <c r="E210" s="3">
        <f>VLOOKUP(Tableau1[[#This Row],[NUM DE FACTURE]],'[1]COMMERCIAL 2019 - 2021'!$D$2:$AO$3999,10,FALSE)</f>
        <v>116480</v>
      </c>
      <c r="F210" s="3" t="str">
        <f>VLOOKUP(Tableau1[[#This Row],[NUM DE FACTURE]],'[1]COMMERCIAL 2019 - 2021'!$D$2:$AO$3999,12,FALSE)</f>
        <v>Gabon</v>
      </c>
      <c r="G210" s="4">
        <f>VLOOKUP(Tableau1[[#This Row],[NUM DE FACTURE]],'[1]COMMERCIAL 2019 - 2021'!$D$2:$AO$3999,13,FALSE)</f>
        <v>43760</v>
      </c>
      <c r="H210" s="3">
        <f>VLOOKUP(Tableau1[[#This Row],[NUM DE FACTURE]],[1]!Tableau1[[#All],[Num Piéce]:[ANNEE]],4,FALSE)</f>
        <v>2019</v>
      </c>
      <c r="I210" s="3">
        <f>MONTH(Tableau1[[#This Row],[DATE LIV]])</f>
        <v>10</v>
      </c>
    </row>
    <row r="211" spans="1:9" x14ac:dyDescent="0.35">
      <c r="A211" s="1" t="str">
        <f>'[1]COMMERCIAL 2019 - 2021'!D209</f>
        <v>FAE-19-00207</v>
      </c>
      <c r="B211" t="str">
        <f>VLOOKUP(Tableau1[[#This Row],[NUM DE FACTURE]],'[1]COMMERCIAL 2019 - 2021'!$D$2:$AO$3999,6,FALSE)</f>
        <v>SAHEL INTERNATIONAL TRADE</v>
      </c>
      <c r="C211" s="2">
        <f>VLOOKUP(Tableau1[[#This Row],[NUM DE FACTURE]],'[1]COMMERCIAL 2019 - 2021'!$D$2:$AO$3999,18,FALSE)</f>
        <v>18000</v>
      </c>
      <c r="D211" s="3">
        <f>VLOOKUP(Tableau1[[#This Row],[NUM DE FACTURE]],'[1]COMMERCIAL 2019 - 2021'!$D$2:$AO$3999,8,FALSE)</f>
        <v>29160</v>
      </c>
      <c r="E211" s="3">
        <f>VLOOKUP(Tableau1[[#This Row],[NUM DE FACTURE]],'[1]COMMERCIAL 2019 - 2021'!$D$2:$AO$3999,10,FALSE)</f>
        <v>29160</v>
      </c>
      <c r="F211" s="3" t="str">
        <f>VLOOKUP(Tableau1[[#This Row],[NUM DE FACTURE]],'[1]COMMERCIAL 2019 - 2021'!$D$2:$AO$3999,12,FALSE)</f>
        <v>Ukraine</v>
      </c>
      <c r="G211" s="4">
        <f>VLOOKUP(Tableau1[[#This Row],[NUM DE FACTURE]],'[1]COMMERCIAL 2019 - 2021'!$D$2:$AO$3999,13,FALSE)</f>
        <v>43754</v>
      </c>
      <c r="H211" s="3">
        <f>VLOOKUP(Tableau1[[#This Row],[NUM DE FACTURE]],[1]!Tableau1[[#All],[Num Piéce]:[ANNEE]],4,FALSE)</f>
        <v>2019</v>
      </c>
      <c r="I211" s="3">
        <f>MONTH(Tableau1[[#This Row],[DATE LIV]])</f>
        <v>10</v>
      </c>
    </row>
    <row r="212" spans="1:9" x14ac:dyDescent="0.35">
      <c r="A212" s="1" t="str">
        <f>'[1]COMMERCIAL 2019 - 2021'!D210</f>
        <v>FAE-19-00208</v>
      </c>
      <c r="B212" t="str">
        <f>VLOOKUP(Tableau1[[#This Row],[NUM DE FACTURE]],'[1]COMMERCIAL 2019 - 2021'!$D$2:$AO$3999,6,FALSE)</f>
        <v>SAHEL INTERNATIONAL TRADE</v>
      </c>
      <c r="C212" s="2">
        <f>VLOOKUP(Tableau1[[#This Row],[NUM DE FACTURE]],'[1]COMMERCIAL 2019 - 2021'!$D$2:$AO$3999,18,FALSE)</f>
        <v>20500</v>
      </c>
      <c r="D212" s="3">
        <f>VLOOKUP(Tableau1[[#This Row],[NUM DE FACTURE]],'[1]COMMERCIAL 2019 - 2021'!$D$2:$AO$3999,8,FALSE)</f>
        <v>30340</v>
      </c>
      <c r="E212" s="3">
        <f>VLOOKUP(Tableau1[[#This Row],[NUM DE FACTURE]],'[1]COMMERCIAL 2019 - 2021'!$D$2:$AO$3999,10,FALSE)</f>
        <v>30340</v>
      </c>
      <c r="F212" s="3" t="str">
        <f>VLOOKUP(Tableau1[[#This Row],[NUM DE FACTURE]],'[1]COMMERCIAL 2019 - 2021'!$D$2:$AO$3999,12,FALSE)</f>
        <v>Togo</v>
      </c>
      <c r="G212" s="4">
        <f>VLOOKUP(Tableau1[[#This Row],[NUM DE FACTURE]],'[1]COMMERCIAL 2019 - 2021'!$D$2:$AO$3999,13,FALSE)</f>
        <v>43754</v>
      </c>
      <c r="H212" s="3">
        <f>VLOOKUP(Tableau1[[#This Row],[NUM DE FACTURE]],[1]!Tableau1[[#All],[Num Piéce]:[ANNEE]],4,FALSE)</f>
        <v>2019</v>
      </c>
      <c r="I212" s="3">
        <f>MONTH(Tableau1[[#This Row],[DATE LIV]])</f>
        <v>10</v>
      </c>
    </row>
    <row r="213" spans="1:9" x14ac:dyDescent="0.35">
      <c r="A213" s="1" t="str">
        <f>'[1]COMMERCIAL 2019 - 2021'!D211</f>
        <v>FAE-19-00209</v>
      </c>
      <c r="B213" t="str">
        <f>VLOOKUP(Tableau1[[#This Row],[NUM DE FACTURE]],'[1]COMMERCIAL 2019 - 2021'!$D$2:$AO$3999,6,FALSE)</f>
        <v>STE DE COMMERCE INTERNATIONAL</v>
      </c>
      <c r="C213" s="2">
        <f>VLOOKUP(Tableau1[[#This Row],[NUM DE FACTURE]],'[1]COMMERCIAL 2019 - 2021'!$D$2:$AO$3999,18,FALSE)</f>
        <v>24000</v>
      </c>
      <c r="D213" s="3">
        <f>VLOOKUP(Tableau1[[#This Row],[NUM DE FACTURE]],'[1]COMMERCIAL 2019 - 2021'!$D$2:$AO$3999,8,FALSE)</f>
        <v>36213</v>
      </c>
      <c r="E213" s="3">
        <f>VLOOKUP(Tableau1[[#This Row],[NUM DE FACTURE]],'[1]COMMERCIAL 2019 - 2021'!$D$2:$AO$3999,10,FALSE)</f>
        <v>36213</v>
      </c>
      <c r="F213" s="3" t="str">
        <f>VLOOKUP(Tableau1[[#This Row],[NUM DE FACTURE]],'[1]COMMERCIAL 2019 - 2021'!$D$2:$AO$3999,12,FALSE)</f>
        <v>Libéria</v>
      </c>
      <c r="G213" s="4">
        <f>VLOOKUP(Tableau1[[#This Row],[NUM DE FACTURE]],'[1]COMMERCIAL 2019 - 2021'!$D$2:$AO$3999,13,FALSE)</f>
        <v>43759</v>
      </c>
      <c r="H213" s="3">
        <f>VLOOKUP(Tableau1[[#This Row],[NUM DE FACTURE]],[1]!Tableau1[[#All],[Num Piéce]:[ANNEE]],4,FALSE)</f>
        <v>2019</v>
      </c>
      <c r="I213" s="3">
        <f>MONTH(Tableau1[[#This Row],[DATE LIV]])</f>
        <v>10</v>
      </c>
    </row>
    <row r="214" spans="1:9" x14ac:dyDescent="0.35">
      <c r="A214" s="1" t="str">
        <f>'[1]COMMERCIAL 2019 - 2021'!D212</f>
        <v>FAE-19-00210</v>
      </c>
      <c r="B214" t="str">
        <f>VLOOKUP(Tableau1[[#This Row],[NUM DE FACTURE]],'[1]COMMERCIAL 2019 - 2021'!$D$2:$AO$3999,6,FALSE)</f>
        <v>SAHEL INTERNATIONAL TRADE</v>
      </c>
      <c r="C214" s="2">
        <f>VLOOKUP(Tableau1[[#This Row],[NUM DE FACTURE]],'[1]COMMERCIAL 2019 - 2021'!$D$2:$AO$3999,18,FALSE)</f>
        <v>82800</v>
      </c>
      <c r="D214" s="3">
        <f>VLOOKUP(Tableau1[[#This Row],[NUM DE FACTURE]],'[1]COMMERCIAL 2019 - 2021'!$D$2:$AO$3999,8,FALSE)</f>
        <v>118548</v>
      </c>
      <c r="E214" s="3">
        <f>VLOOKUP(Tableau1[[#This Row],[NUM DE FACTURE]],'[1]COMMERCIAL 2019 - 2021'!$D$2:$AO$3999,10,FALSE)</f>
        <v>118548</v>
      </c>
      <c r="F214" s="3" t="str">
        <f>VLOOKUP(Tableau1[[#This Row],[NUM DE FACTURE]],'[1]COMMERCIAL 2019 - 2021'!$D$2:$AO$3999,12,FALSE)</f>
        <v>Togo</v>
      </c>
      <c r="G214" s="4">
        <f>VLOOKUP(Tableau1[[#This Row],[NUM DE FACTURE]],'[1]COMMERCIAL 2019 - 2021'!$D$2:$AO$3999,13,FALSE)</f>
        <v>43761</v>
      </c>
      <c r="H214" s="3">
        <f>VLOOKUP(Tableau1[[#This Row],[NUM DE FACTURE]],[1]!Tableau1[[#All],[Num Piéce]:[ANNEE]],4,FALSE)</f>
        <v>2019</v>
      </c>
      <c r="I214" s="3">
        <f>MONTH(Tableau1[[#This Row],[DATE LIV]])</f>
        <v>10</v>
      </c>
    </row>
    <row r="215" spans="1:9" x14ac:dyDescent="0.35">
      <c r="A215" s="1" t="str">
        <f>'[1]COMMERCIAL 2019 - 2021'!D213</f>
        <v>FAE-19-00211</v>
      </c>
      <c r="B215" t="str">
        <f>VLOOKUP(Tableau1[[#This Row],[NUM DE FACTURE]],'[1]COMMERCIAL 2019 - 2021'!$D$2:$AO$3999,6,FALSE)</f>
        <v>ABOURA FOODS</v>
      </c>
      <c r="C215" s="2">
        <f>VLOOKUP(Tableau1[[#This Row],[NUM DE FACTURE]],'[1]COMMERCIAL 2019 - 2021'!$D$2:$AO$3999,18,FALSE)</f>
        <v>25300</v>
      </c>
      <c r="D215" s="3">
        <f>VLOOKUP(Tableau1[[#This Row],[NUM DE FACTURE]],'[1]COMMERCIAL 2019 - 2021'!$D$2:$AO$3999,8,FALSE)</f>
        <v>49556.038</v>
      </c>
      <c r="E215" s="3">
        <f>VLOOKUP(Tableau1[[#This Row],[NUM DE FACTURE]],'[1]COMMERCIAL 2019 - 2021'!$D$2:$AO$3999,10,FALSE)</f>
        <v>17502.000035317596</v>
      </c>
      <c r="F215" s="3" t="str">
        <f>VLOOKUP(Tableau1[[#This Row],[NUM DE FACTURE]],'[1]COMMERCIAL 2019 - 2021'!$D$2:$AO$3999,12,FALSE)</f>
        <v>Jordanie</v>
      </c>
      <c r="G215" s="4">
        <f>VLOOKUP(Tableau1[[#This Row],[NUM DE FACTURE]],'[1]COMMERCIAL 2019 - 2021'!$D$2:$AO$3999,13,FALSE)</f>
        <v>43764</v>
      </c>
      <c r="H215" s="3">
        <f>VLOOKUP(Tableau1[[#This Row],[NUM DE FACTURE]],[1]!Tableau1[[#All],[Num Piéce]:[ANNEE]],4,FALSE)</f>
        <v>2019</v>
      </c>
      <c r="I215" s="3">
        <f>MONTH(Tableau1[[#This Row],[DATE LIV]])</f>
        <v>10</v>
      </c>
    </row>
    <row r="216" spans="1:9" x14ac:dyDescent="0.35">
      <c r="A216" s="1" t="str">
        <f>'[1]COMMERCIAL 2019 - 2021'!D214</f>
        <v>FAE-19-00212</v>
      </c>
      <c r="B216" t="str">
        <f>VLOOKUP(Tableau1[[#This Row],[NUM DE FACTURE]],'[1]COMMERCIAL 2019 - 2021'!$D$2:$AO$3999,6,FALSE)</f>
        <v>STE AL MAJMOUA MOTTAHIDA</v>
      </c>
      <c r="C216" s="2">
        <f>VLOOKUP(Tableau1[[#This Row],[NUM DE FACTURE]],'[1]COMMERCIAL 2019 - 2021'!$D$2:$AO$3999,18,FALSE)</f>
        <v>233520</v>
      </c>
      <c r="D216" s="3">
        <f>VLOOKUP(Tableau1[[#This Row],[NUM DE FACTURE]],'[1]COMMERCIAL 2019 - 2021'!$D$2:$AO$3999,8,FALSE)</f>
        <v>334542.527</v>
      </c>
      <c r="E216" s="3">
        <f>VLOOKUP(Tableau1[[#This Row],[NUM DE FACTURE]],'[1]COMMERCIAL 2019 - 2021'!$D$2:$AO$3999,10,FALSE)</f>
        <v>117227.04008690167</v>
      </c>
      <c r="F216" s="3" t="str">
        <f>VLOOKUP(Tableau1[[#This Row],[NUM DE FACTURE]],'[1]COMMERCIAL 2019 - 2021'!$D$2:$AO$3999,12,FALSE)</f>
        <v>Libye</v>
      </c>
      <c r="G216" s="4">
        <f>VLOOKUP(Tableau1[[#This Row],[NUM DE FACTURE]],'[1]COMMERCIAL 2019 - 2021'!$D$2:$AO$3999,13,FALSE)</f>
        <v>43782</v>
      </c>
      <c r="H216" s="3">
        <f>VLOOKUP(Tableau1[[#This Row],[NUM DE FACTURE]],[1]!Tableau1[[#All],[Num Piéce]:[ANNEE]],4,FALSE)</f>
        <v>2019</v>
      </c>
      <c r="I216" s="3">
        <f>MONTH(Tableau1[[#This Row],[DATE LIV]])</f>
        <v>11</v>
      </c>
    </row>
    <row r="217" spans="1:9" x14ac:dyDescent="0.35">
      <c r="A217" s="1" t="str">
        <f>'[1]COMMERCIAL 2019 - 2021'!D215</f>
        <v>FAE-19-00213</v>
      </c>
      <c r="B217" t="str">
        <f>VLOOKUP(Tableau1[[#This Row],[NUM DE FACTURE]],'[1]COMMERCIAL 2019 - 2021'!$D$2:$AO$3999,6,FALSE)</f>
        <v>ETS KASSO IMPORT EXPORT</v>
      </c>
      <c r="C217" s="2">
        <f>VLOOKUP(Tableau1[[#This Row],[NUM DE FACTURE]],'[1]COMMERCIAL 2019 - 2021'!$D$2:$AO$3999,18,FALSE)</f>
        <v>108000</v>
      </c>
      <c r="D217" s="3">
        <f>VLOOKUP(Tableau1[[#This Row],[NUM DE FACTURE]],'[1]COMMERCIAL 2019 - 2021'!$D$2:$AO$3999,8,FALSE)</f>
        <v>146464.79399999999</v>
      </c>
      <c r="E217" s="3">
        <f>VLOOKUP(Tableau1[[#This Row],[NUM DE FACTURE]],'[1]COMMERCIAL 2019 - 2021'!$D$2:$AO$3999,10,FALSE)</f>
        <v>46440</v>
      </c>
      <c r="F217" s="3" t="str">
        <f>VLOOKUP(Tableau1[[#This Row],[NUM DE FACTURE]],'[1]COMMERCIAL 2019 - 2021'!$D$2:$AO$3999,12,FALSE)</f>
        <v>Niger</v>
      </c>
      <c r="G217" s="4">
        <f>VLOOKUP(Tableau1[[#This Row],[NUM DE FACTURE]],'[1]COMMERCIAL 2019 - 2021'!$D$2:$AO$3999,13,FALSE)</f>
        <v>43770</v>
      </c>
      <c r="H217" s="3">
        <f>VLOOKUP(Tableau1[[#This Row],[NUM DE FACTURE]],[1]!Tableau1[[#All],[Num Piéce]:[ANNEE]],4,FALSE)</f>
        <v>2019</v>
      </c>
      <c r="I217" s="3">
        <f>MONTH(Tableau1[[#This Row],[DATE LIV]])</f>
        <v>11</v>
      </c>
    </row>
    <row r="218" spans="1:9" x14ac:dyDescent="0.35">
      <c r="A218" s="1" t="str">
        <f>'[1]COMMERCIAL 2019 - 2021'!D216</f>
        <v>FAE-19-00214</v>
      </c>
      <c r="B218" t="str">
        <f>VLOOKUP(Tableau1[[#This Row],[NUM DE FACTURE]],'[1]COMMERCIAL 2019 - 2021'!$D$2:$AO$3999,6,FALSE)</f>
        <v>ETS KASSO IMPORT EXPORT</v>
      </c>
      <c r="C218" s="2">
        <f>VLOOKUP(Tableau1[[#This Row],[NUM DE FACTURE]],'[1]COMMERCIAL 2019 - 2021'!$D$2:$AO$3999,18,FALSE)</f>
        <v>108000</v>
      </c>
      <c r="D218" s="3">
        <f>VLOOKUP(Tableau1[[#This Row],[NUM DE FACTURE]],'[1]COMMERCIAL 2019 - 2021'!$D$2:$AO$3999,8,FALSE)</f>
        <v>146464.79399999999</v>
      </c>
      <c r="E218" s="3">
        <f>VLOOKUP(Tableau1[[#This Row],[NUM DE FACTURE]],'[1]COMMERCIAL 2019 - 2021'!$D$2:$AO$3999,10,FALSE)</f>
        <v>46440</v>
      </c>
      <c r="F218" s="3" t="str">
        <f>VLOOKUP(Tableau1[[#This Row],[NUM DE FACTURE]],'[1]COMMERCIAL 2019 - 2021'!$D$2:$AO$3999,12,FALSE)</f>
        <v>Niger</v>
      </c>
      <c r="G218" s="4">
        <f>VLOOKUP(Tableau1[[#This Row],[NUM DE FACTURE]],'[1]COMMERCIAL 2019 - 2021'!$D$2:$AO$3999,13,FALSE)</f>
        <v>43771</v>
      </c>
      <c r="H218" s="3">
        <f>VLOOKUP(Tableau1[[#This Row],[NUM DE FACTURE]],[1]!Tableau1[[#All],[Num Piéce]:[ANNEE]],4,FALSE)</f>
        <v>2019</v>
      </c>
      <c r="I218" s="3">
        <f>MONTH(Tableau1[[#This Row],[DATE LIV]])</f>
        <v>11</v>
      </c>
    </row>
    <row r="219" spans="1:9" x14ac:dyDescent="0.35">
      <c r="A219" s="1" t="str">
        <f>'[1]COMMERCIAL 2019 - 2021'!D217</f>
        <v>FAE-19-00215</v>
      </c>
      <c r="B219" t="str">
        <f>VLOOKUP(Tableau1[[#This Row],[NUM DE FACTURE]],'[1]COMMERCIAL 2019 - 2021'!$D$2:$AO$3999,6,FALSE)</f>
        <v>SAHEL INTERNATIONAL TRADE</v>
      </c>
      <c r="C219" s="2">
        <f>VLOOKUP(Tableau1[[#This Row],[NUM DE FACTURE]],'[1]COMMERCIAL 2019 - 2021'!$D$2:$AO$3999,18,FALSE)</f>
        <v>19200</v>
      </c>
      <c r="D219" s="3">
        <f>VLOOKUP(Tableau1[[#This Row],[NUM DE FACTURE]],'[1]COMMERCIAL 2019 - 2021'!$D$2:$AO$3999,8,FALSE)</f>
        <v>30144</v>
      </c>
      <c r="E219" s="3">
        <f>VLOOKUP(Tableau1[[#This Row],[NUM DE FACTURE]],'[1]COMMERCIAL 2019 - 2021'!$D$2:$AO$3999,10,FALSE)</f>
        <v>30144</v>
      </c>
      <c r="F219" s="3" t="str">
        <f>VLOOKUP(Tableau1[[#This Row],[NUM DE FACTURE]],'[1]COMMERCIAL 2019 - 2021'!$D$2:$AO$3999,12,FALSE)</f>
        <v>Burkina Faso</v>
      </c>
      <c r="G219" s="4">
        <f>VLOOKUP(Tableau1[[#This Row],[NUM DE FACTURE]],'[1]COMMERCIAL 2019 - 2021'!$D$2:$AO$3999,13,FALSE)</f>
        <v>43775</v>
      </c>
      <c r="H219" s="3">
        <f>VLOOKUP(Tableau1[[#This Row],[NUM DE FACTURE]],[1]!Tableau1[[#All],[Num Piéce]:[ANNEE]],4,FALSE)</f>
        <v>2019</v>
      </c>
      <c r="I219" s="3">
        <f>MONTH(Tableau1[[#This Row],[DATE LIV]])</f>
        <v>11</v>
      </c>
    </row>
    <row r="220" spans="1:9" x14ac:dyDescent="0.35">
      <c r="A220" s="1" t="str">
        <f>'[1]COMMERCIAL 2019 - 2021'!D218</f>
        <v>FAE-19-00216</v>
      </c>
      <c r="B220" t="str">
        <f>VLOOKUP(Tableau1[[#This Row],[NUM DE FACTURE]],'[1]COMMERCIAL 2019 - 2021'!$D$2:$AO$3999,6,FALSE)</f>
        <v>STE DE COMMERCE INTERNATIONAL</v>
      </c>
      <c r="C220" s="2">
        <f>VLOOKUP(Tableau1[[#This Row],[NUM DE FACTURE]],'[1]COMMERCIAL 2019 - 2021'!$D$2:$AO$3999,18,FALSE)</f>
        <v>20000</v>
      </c>
      <c r="D220" s="3">
        <f>VLOOKUP(Tableau1[[#This Row],[NUM DE FACTURE]],'[1]COMMERCIAL 2019 - 2021'!$D$2:$AO$3999,8,FALSE)</f>
        <v>30000</v>
      </c>
      <c r="E220" s="3">
        <f>VLOOKUP(Tableau1[[#This Row],[NUM DE FACTURE]],'[1]COMMERCIAL 2019 - 2021'!$D$2:$AO$3999,10,FALSE)</f>
        <v>30000</v>
      </c>
      <c r="F220" s="3" t="str">
        <f>VLOOKUP(Tableau1[[#This Row],[NUM DE FACTURE]],'[1]COMMERCIAL 2019 - 2021'!$D$2:$AO$3999,12,FALSE)</f>
        <v>Gabon</v>
      </c>
      <c r="G220" s="4">
        <f>VLOOKUP(Tableau1[[#This Row],[NUM DE FACTURE]],'[1]COMMERCIAL 2019 - 2021'!$D$2:$AO$3999,13,FALSE)</f>
        <v>43768</v>
      </c>
      <c r="H220" s="3">
        <f>VLOOKUP(Tableau1[[#This Row],[NUM DE FACTURE]],[1]!Tableau1[[#All],[Num Piéce]:[ANNEE]],4,FALSE)</f>
        <v>2019</v>
      </c>
      <c r="I220" s="3">
        <f>MONTH(Tableau1[[#This Row],[DATE LIV]])</f>
        <v>10</v>
      </c>
    </row>
    <row r="221" spans="1:9" x14ac:dyDescent="0.35">
      <c r="A221" s="1" t="str">
        <f>'[1]COMMERCIAL 2019 - 2021'!D219</f>
        <v>FAE-19-00217</v>
      </c>
      <c r="B221" t="str">
        <f>VLOOKUP(Tableau1[[#This Row],[NUM DE FACTURE]],'[1]COMMERCIAL 2019 - 2021'!$D$2:$AO$3999,6,FALSE)</f>
        <v>ARCADIA</v>
      </c>
      <c r="C221" s="2">
        <f>VLOOKUP(Tableau1[[#This Row],[NUM DE FACTURE]],'[1]COMMERCIAL 2019 - 2021'!$D$2:$AO$3999,18,FALSE)</f>
        <v>20175.759999999998</v>
      </c>
      <c r="D221" s="3">
        <f>VLOOKUP(Tableau1[[#This Row],[NUM DE FACTURE]],'[1]COMMERCIAL 2019 - 2021'!$D$2:$AO$3999,8,FALSE)</f>
        <v>33290.004000000001</v>
      </c>
      <c r="E221" s="3">
        <f>VLOOKUP(Tableau1[[#This Row],[NUM DE FACTURE]],'[1]COMMERCIAL 2019 - 2021'!$D$2:$AO$3999,10,FALSE)</f>
        <v>33290.004000000001</v>
      </c>
      <c r="F221" s="3" t="str">
        <f>VLOOKUP(Tableau1[[#This Row],[NUM DE FACTURE]],'[1]COMMERCIAL 2019 - 2021'!$D$2:$AO$3999,12,FALSE)</f>
        <v>USA</v>
      </c>
      <c r="G221" s="4">
        <f>VLOOKUP(Tableau1[[#This Row],[NUM DE FACTURE]],'[1]COMMERCIAL 2019 - 2021'!$D$2:$AO$3999,13,FALSE)</f>
        <v>43766</v>
      </c>
      <c r="H221" s="3">
        <f>VLOOKUP(Tableau1[[#This Row],[NUM DE FACTURE]],[1]!Tableau1[[#All],[Num Piéce]:[ANNEE]],4,FALSE)</f>
        <v>2019</v>
      </c>
      <c r="I221" s="3">
        <f>MONTH(Tableau1[[#This Row],[DATE LIV]])</f>
        <v>10</v>
      </c>
    </row>
    <row r="222" spans="1:9" x14ac:dyDescent="0.35">
      <c r="A222" s="1" t="str">
        <f>'[1]COMMERCIAL 2019 - 2021'!D220</f>
        <v>FAE-19-00218</v>
      </c>
      <c r="B222" t="str">
        <f>VLOOKUP(Tableau1[[#This Row],[NUM DE FACTURE]],'[1]COMMERCIAL 2019 - 2021'!$D$2:$AO$3999,6,FALSE)</f>
        <v>MIKSAB IMORT EXPORT S.R.L</v>
      </c>
      <c r="C222" s="2">
        <f>VLOOKUP(Tableau1[[#This Row],[NUM DE FACTURE]],'[1]COMMERCIAL 2019 - 2021'!$D$2:$AO$3999,18,FALSE)</f>
        <v>21052</v>
      </c>
      <c r="D222" s="3">
        <f>VLOOKUP(Tableau1[[#This Row],[NUM DE FACTURE]],'[1]COMMERCIAL 2019 - 2021'!$D$2:$AO$3999,8,FALSE)</f>
        <v>49439.207000000002</v>
      </c>
      <c r="E222" s="3">
        <f>VLOOKUP(Tableau1[[#This Row],[NUM DE FACTURE]],'[1]COMMERCIAL 2019 - 2021'!$D$2:$AO$3999,10,FALSE)</f>
        <v>17485.439883994415</v>
      </c>
      <c r="F222" s="3" t="str">
        <f>VLOOKUP(Tableau1[[#This Row],[NUM DE FACTURE]],'[1]COMMERCIAL 2019 - 2021'!$D$2:$AO$3999,12,FALSE)</f>
        <v>République Dominicaine</v>
      </c>
      <c r="G222" s="4">
        <f>VLOOKUP(Tableau1[[#This Row],[NUM DE FACTURE]],'[1]COMMERCIAL 2019 - 2021'!$D$2:$AO$3999,13,FALSE)</f>
        <v>43773</v>
      </c>
      <c r="H222" s="3">
        <f>VLOOKUP(Tableau1[[#This Row],[NUM DE FACTURE]],[1]!Tableau1[[#All],[Num Piéce]:[ANNEE]],4,FALSE)</f>
        <v>2019</v>
      </c>
      <c r="I222" s="3">
        <f>MONTH(Tableau1[[#This Row],[DATE LIV]])</f>
        <v>11</v>
      </c>
    </row>
    <row r="223" spans="1:9" x14ac:dyDescent="0.35">
      <c r="A223" s="1" t="str">
        <f>'[1]COMMERCIAL 2019 - 2021'!D221</f>
        <v>FAE-19-00219</v>
      </c>
      <c r="B223" t="str">
        <f>VLOOKUP(Tableau1[[#This Row],[NUM DE FACTURE]],'[1]COMMERCIAL 2019 - 2021'!$D$2:$AO$3999,6,FALSE)</f>
        <v>STE DE COMMERCE INTERNATIONAL</v>
      </c>
      <c r="C223" s="2">
        <f>VLOOKUP(Tableau1[[#This Row],[NUM DE FACTURE]],'[1]COMMERCIAL 2019 - 2021'!$D$2:$AO$3999,18,FALSE)</f>
        <v>108516</v>
      </c>
      <c r="D223" s="3">
        <f>VLOOKUP(Tableau1[[#This Row],[NUM DE FACTURE]],'[1]COMMERCIAL 2019 - 2021'!$D$2:$AO$3999,8,FALSE)</f>
        <v>151363.68</v>
      </c>
      <c r="E223" s="3">
        <f>VLOOKUP(Tableau1[[#This Row],[NUM DE FACTURE]],'[1]COMMERCIAL 2019 - 2021'!$D$2:$AO$3999,10,FALSE)</f>
        <v>151363.68</v>
      </c>
      <c r="F223" s="3" t="str">
        <f>VLOOKUP(Tableau1[[#This Row],[NUM DE FACTURE]],'[1]COMMERCIAL 2019 - 2021'!$D$2:$AO$3999,12,FALSE)</f>
        <v>Cap Vert</v>
      </c>
      <c r="G223" s="4">
        <f>VLOOKUP(Tableau1[[#This Row],[NUM DE FACTURE]],'[1]COMMERCIAL 2019 - 2021'!$D$2:$AO$3999,13,FALSE)</f>
        <v>43774</v>
      </c>
      <c r="H223" s="3">
        <f>VLOOKUP(Tableau1[[#This Row],[NUM DE FACTURE]],[1]!Tableau1[[#All],[Num Piéce]:[ANNEE]],4,FALSE)</f>
        <v>2019</v>
      </c>
      <c r="I223" s="3">
        <f>MONTH(Tableau1[[#This Row],[DATE LIV]])</f>
        <v>11</v>
      </c>
    </row>
    <row r="224" spans="1:9" x14ac:dyDescent="0.35">
      <c r="A224" s="1" t="str">
        <f>'[1]COMMERCIAL 2019 - 2021'!D222</f>
        <v>FAE-19-00220</v>
      </c>
      <c r="B224" t="str">
        <f>VLOOKUP(Tableau1[[#This Row],[NUM DE FACTURE]],'[1]COMMERCIAL 2019 - 2021'!$D$2:$AO$3999,6,FALSE)</f>
        <v>ARCADIA</v>
      </c>
      <c r="C224" s="2">
        <f>VLOOKUP(Tableau1[[#This Row],[NUM DE FACTURE]],'[1]COMMERCIAL 2019 - 2021'!$D$2:$AO$3999,18,FALSE)</f>
        <v>10632.4</v>
      </c>
      <c r="D224" s="3">
        <f>VLOOKUP(Tableau1[[#This Row],[NUM DE FACTURE]],'[1]COMMERCIAL 2019 - 2021'!$D$2:$AO$3999,8,FALSE)</f>
        <v>17999.272000000001</v>
      </c>
      <c r="E224" s="3">
        <f>VLOOKUP(Tableau1[[#This Row],[NUM DE FACTURE]],'[1]COMMERCIAL 2019 - 2021'!$D$2:$AO$3999,10,FALSE)</f>
        <v>17999.272000000001</v>
      </c>
      <c r="F224" s="3" t="str">
        <f>VLOOKUP(Tableau1[[#This Row],[NUM DE FACTURE]],'[1]COMMERCIAL 2019 - 2021'!$D$2:$AO$3999,12,FALSE)</f>
        <v>Japon</v>
      </c>
      <c r="G224" s="4">
        <f>VLOOKUP(Tableau1[[#This Row],[NUM DE FACTURE]],'[1]COMMERCIAL 2019 - 2021'!$D$2:$AO$3999,13,FALSE)</f>
        <v>43775</v>
      </c>
      <c r="H224" s="3">
        <f>VLOOKUP(Tableau1[[#This Row],[NUM DE FACTURE]],[1]!Tableau1[[#All],[Num Piéce]:[ANNEE]],4,FALSE)</f>
        <v>2019</v>
      </c>
      <c r="I224" s="3">
        <f>MONTH(Tableau1[[#This Row],[DATE LIV]])</f>
        <v>11</v>
      </c>
    </row>
    <row r="225" spans="1:9" x14ac:dyDescent="0.35">
      <c r="A225" s="1" t="str">
        <f>'[1]COMMERCIAL 2019 - 2021'!D223</f>
        <v>FAE-19-00221</v>
      </c>
      <c r="B225" t="str">
        <f>VLOOKUP(Tableau1[[#This Row],[NUM DE FACTURE]],'[1]COMMERCIAL 2019 - 2021'!$D$2:$AO$3999,6,FALSE)</f>
        <v>ANGSTREM TRADING</v>
      </c>
      <c r="C225" s="2">
        <f>VLOOKUP(Tableau1[[#This Row],[NUM DE FACTURE]],'[1]COMMERCIAL 2019 - 2021'!$D$2:$AO$3999,18,FALSE)</f>
        <v>20000</v>
      </c>
      <c r="D225" s="3">
        <f>VLOOKUP(Tableau1[[#This Row],[NUM DE FACTURE]],'[1]COMMERCIAL 2019 - 2021'!$D$2:$AO$3999,8,FALSE)</f>
        <v>36167.040000000001</v>
      </c>
      <c r="E225" s="3">
        <f>VLOOKUP(Tableau1[[#This Row],[NUM DE FACTURE]],'[1]COMMERCIAL 2019 - 2021'!$D$2:$AO$3999,10,FALSE)</f>
        <v>12800.000000000002</v>
      </c>
      <c r="F225" s="3" t="str">
        <f>VLOOKUP(Tableau1[[#This Row],[NUM DE FACTURE]],'[1]COMMERCIAL 2019 - 2021'!$D$2:$AO$3999,12,FALSE)</f>
        <v>Russie</v>
      </c>
      <c r="G225" s="4">
        <f>VLOOKUP(Tableau1[[#This Row],[NUM DE FACTURE]],'[1]COMMERCIAL 2019 - 2021'!$D$2:$AO$3999,13,FALSE)</f>
        <v>43771</v>
      </c>
      <c r="H225" s="3">
        <f>VLOOKUP(Tableau1[[#This Row],[NUM DE FACTURE]],[1]!Tableau1[[#All],[Num Piéce]:[ANNEE]],4,FALSE)</f>
        <v>2019</v>
      </c>
      <c r="I225" s="3">
        <f>MONTH(Tableau1[[#This Row],[DATE LIV]])</f>
        <v>11</v>
      </c>
    </row>
    <row r="226" spans="1:9" x14ac:dyDescent="0.35">
      <c r="A226" s="1" t="str">
        <f>'[1]COMMERCIAL 2019 - 2021'!D224</f>
        <v>FAE-19-00222</v>
      </c>
      <c r="B226" t="str">
        <f>VLOOKUP(Tableau1[[#This Row],[NUM DE FACTURE]],'[1]COMMERCIAL 2019 - 2021'!$D$2:$AO$3999,6,FALSE)</f>
        <v>STE DE COMMERCE INTERNATIONAL</v>
      </c>
      <c r="C226" s="2">
        <f>VLOOKUP(Tableau1[[#This Row],[NUM DE FACTURE]],'[1]COMMERCIAL 2019 - 2021'!$D$2:$AO$3999,18,FALSE)</f>
        <v>25080</v>
      </c>
      <c r="D226" s="3">
        <f>VLOOKUP(Tableau1[[#This Row],[NUM DE FACTURE]],'[1]COMMERCIAL 2019 - 2021'!$D$2:$AO$3999,8,FALSE)</f>
        <v>38032.800000000003</v>
      </c>
      <c r="E226" s="3">
        <f>VLOOKUP(Tableau1[[#This Row],[NUM DE FACTURE]],'[1]COMMERCIAL 2019 - 2021'!$D$2:$AO$3999,10,FALSE)</f>
        <v>38032.800000000003</v>
      </c>
      <c r="F226" s="3" t="str">
        <f>VLOOKUP(Tableau1[[#This Row],[NUM DE FACTURE]],'[1]COMMERCIAL 2019 - 2021'!$D$2:$AO$3999,12,FALSE)</f>
        <v>Libéria</v>
      </c>
      <c r="G226" s="4">
        <f>VLOOKUP(Tableau1[[#This Row],[NUM DE FACTURE]],'[1]COMMERCIAL 2019 - 2021'!$D$2:$AO$3999,13,FALSE)</f>
        <v>43780</v>
      </c>
      <c r="H226" s="3">
        <f>VLOOKUP(Tableau1[[#This Row],[NUM DE FACTURE]],[1]!Tableau1[[#All],[Num Piéce]:[ANNEE]],4,FALSE)</f>
        <v>2019</v>
      </c>
      <c r="I226" s="3">
        <f>MONTH(Tableau1[[#This Row],[DATE LIV]])</f>
        <v>11</v>
      </c>
    </row>
    <row r="227" spans="1:9" x14ac:dyDescent="0.35">
      <c r="A227" s="1" t="str">
        <f>'[1]COMMERCIAL 2019 - 2021'!D225</f>
        <v>FAE-19-00223</v>
      </c>
      <c r="B227" t="str">
        <f>VLOOKUP(Tableau1[[#This Row],[NUM DE FACTURE]],'[1]COMMERCIAL 2019 - 2021'!$D$2:$AO$3999,6,FALSE)</f>
        <v>ARCADIA</v>
      </c>
      <c r="C227" s="2">
        <f>VLOOKUP(Tableau1[[#This Row],[NUM DE FACTURE]],'[1]COMMERCIAL 2019 - 2021'!$D$2:$AO$3999,18,FALSE)</f>
        <v>20000</v>
      </c>
      <c r="D227" s="3">
        <f>VLOOKUP(Tableau1[[#This Row],[NUM DE FACTURE]],'[1]COMMERCIAL 2019 - 2021'!$D$2:$AO$3999,8,FALSE)</f>
        <v>31600</v>
      </c>
      <c r="E227" s="3">
        <f>VLOOKUP(Tableau1[[#This Row],[NUM DE FACTURE]],'[1]COMMERCIAL 2019 - 2021'!$D$2:$AO$3999,10,FALSE)</f>
        <v>31600</v>
      </c>
      <c r="F227" s="3" t="str">
        <f>VLOOKUP(Tableau1[[#This Row],[NUM DE FACTURE]],'[1]COMMERCIAL 2019 - 2021'!$D$2:$AO$3999,12,FALSE)</f>
        <v>Angleterre</v>
      </c>
      <c r="G227" s="4">
        <f>VLOOKUP(Tableau1[[#This Row],[NUM DE FACTURE]],'[1]COMMERCIAL 2019 - 2021'!$D$2:$AO$3999,13,FALSE)</f>
        <v>43776</v>
      </c>
      <c r="H227" s="3">
        <f>VLOOKUP(Tableau1[[#This Row],[NUM DE FACTURE]],[1]!Tableau1[[#All],[Num Piéce]:[ANNEE]],4,FALSE)</f>
        <v>2019</v>
      </c>
      <c r="I227" s="3">
        <f>MONTH(Tableau1[[#This Row],[DATE LIV]])</f>
        <v>11</v>
      </c>
    </row>
    <row r="228" spans="1:9" x14ac:dyDescent="0.35">
      <c r="A228" s="1" t="str">
        <f>'[1]COMMERCIAL 2019 - 2021'!D226</f>
        <v>FAE-19-00224</v>
      </c>
      <c r="B228" t="str">
        <f>VLOOKUP(Tableau1[[#This Row],[NUM DE FACTURE]],'[1]COMMERCIAL 2019 - 2021'!$D$2:$AO$3999,6,FALSE)</f>
        <v>ARCADIA</v>
      </c>
      <c r="C228" s="2">
        <f>VLOOKUP(Tableau1[[#This Row],[NUM DE FACTURE]],'[1]COMMERCIAL 2019 - 2021'!$D$2:$AO$3999,18,FALSE)</f>
        <v>1906.8</v>
      </c>
      <c r="D228" s="3">
        <f>VLOOKUP(Tableau1[[#This Row],[NUM DE FACTURE]],'[1]COMMERCIAL 2019 - 2021'!$D$2:$AO$3999,8,FALSE)</f>
        <v>3432.24</v>
      </c>
      <c r="E228" s="3">
        <f>VLOOKUP(Tableau1[[#This Row],[NUM DE FACTURE]],'[1]COMMERCIAL 2019 - 2021'!$D$2:$AO$3999,10,FALSE)</f>
        <v>3432.24</v>
      </c>
      <c r="F228" s="3" t="str">
        <f>VLOOKUP(Tableau1[[#This Row],[NUM DE FACTURE]],'[1]COMMERCIAL 2019 - 2021'!$D$2:$AO$3999,12,FALSE)</f>
        <v>USA</v>
      </c>
      <c r="G228" s="4">
        <f>VLOOKUP(Tableau1[[#This Row],[NUM DE FACTURE]],'[1]COMMERCIAL 2019 - 2021'!$D$2:$AO$3999,13,FALSE)</f>
        <v>43781</v>
      </c>
      <c r="H228" s="3">
        <f>VLOOKUP(Tableau1[[#This Row],[NUM DE FACTURE]],[1]!Tableau1[[#All],[Num Piéce]:[ANNEE]],4,FALSE)</f>
        <v>2019</v>
      </c>
      <c r="I228" s="3">
        <f>MONTH(Tableau1[[#This Row],[DATE LIV]])</f>
        <v>11</v>
      </c>
    </row>
    <row r="229" spans="1:9" x14ac:dyDescent="0.35">
      <c r="A229" s="1" t="str">
        <f>'[1]COMMERCIAL 2019 - 2021'!D227</f>
        <v>FAE-19-00225</v>
      </c>
      <c r="B229" t="str">
        <f>VLOOKUP(Tableau1[[#This Row],[NUM DE FACTURE]],'[1]COMMERCIAL 2019 - 2021'!$D$2:$AO$3999,6,FALSE)</f>
        <v>STE MIDCOM INTERNATIONAL</v>
      </c>
      <c r="C229" s="2">
        <f>VLOOKUP(Tableau1[[#This Row],[NUM DE FACTURE]],'[1]COMMERCIAL 2019 - 2021'!$D$2:$AO$3999,18,FALSE)</f>
        <v>39000</v>
      </c>
      <c r="D229" s="3">
        <f>VLOOKUP(Tableau1[[#This Row],[NUM DE FACTURE]],'[1]COMMERCIAL 2019 - 2021'!$D$2:$AO$3999,8,FALSE)</f>
        <v>62400</v>
      </c>
      <c r="E229" s="3">
        <f>VLOOKUP(Tableau1[[#This Row],[NUM DE FACTURE]],'[1]COMMERCIAL 2019 - 2021'!$D$2:$AO$3999,10,FALSE)</f>
        <v>62400</v>
      </c>
      <c r="F229" s="3" t="str">
        <f>VLOOKUP(Tableau1[[#This Row],[NUM DE FACTURE]],'[1]COMMERCIAL 2019 - 2021'!$D$2:$AO$3999,12,FALSE)</f>
        <v>Russie</v>
      </c>
      <c r="G229" s="4">
        <f>VLOOKUP(Tableau1[[#This Row],[NUM DE FACTURE]],'[1]COMMERCIAL 2019 - 2021'!$D$2:$AO$3999,13,FALSE)</f>
        <v>43781</v>
      </c>
      <c r="H229" s="3">
        <f>VLOOKUP(Tableau1[[#This Row],[NUM DE FACTURE]],[1]!Tableau1[[#All],[Num Piéce]:[ANNEE]],4,FALSE)</f>
        <v>2019</v>
      </c>
      <c r="I229" s="3">
        <f>MONTH(Tableau1[[#This Row],[DATE LIV]])</f>
        <v>11</v>
      </c>
    </row>
    <row r="230" spans="1:9" x14ac:dyDescent="0.35">
      <c r="A230" s="1" t="str">
        <f>'[1]COMMERCIAL 2019 - 2021'!D228</f>
        <v>FAE-19-00226</v>
      </c>
      <c r="B230" t="str">
        <f>VLOOKUP(Tableau1[[#This Row],[NUM DE FACTURE]],'[1]COMMERCIAL 2019 - 2021'!$D$2:$AO$3999,6,FALSE)</f>
        <v>SODIFRAM SAS</v>
      </c>
      <c r="C230" s="2">
        <f>VLOOKUP(Tableau1[[#This Row],[NUM DE FACTURE]],'[1]COMMERCIAL 2019 - 2021'!$D$2:$AO$3999,18,FALSE)</f>
        <v>27336</v>
      </c>
      <c r="D230" s="3">
        <f>VLOOKUP(Tableau1[[#This Row],[NUM DE FACTURE]],'[1]COMMERCIAL 2019 - 2021'!$D$2:$AO$3999,8,FALSE)</f>
        <v>47249.358999999997</v>
      </c>
      <c r="E230" s="3">
        <f>VLOOKUP(Tableau1[[#This Row],[NUM DE FACTURE]],'[1]COMMERCIAL 2019 - 2021'!$D$2:$AO$3999,10,FALSE)</f>
        <v>15016.720113143381</v>
      </c>
      <c r="F230" s="3" t="str">
        <f>VLOOKUP(Tableau1[[#This Row],[NUM DE FACTURE]],'[1]COMMERCIAL 2019 - 2021'!$D$2:$AO$3999,12,FALSE)</f>
        <v>Mayotte</v>
      </c>
      <c r="G230" s="4">
        <f>VLOOKUP(Tableau1[[#This Row],[NUM DE FACTURE]],'[1]COMMERCIAL 2019 - 2021'!$D$2:$AO$3999,13,FALSE)</f>
        <v>43785</v>
      </c>
      <c r="H230" s="3">
        <f>VLOOKUP(Tableau1[[#This Row],[NUM DE FACTURE]],[1]!Tableau1[[#All],[Num Piéce]:[ANNEE]],4,FALSE)</f>
        <v>2019</v>
      </c>
      <c r="I230" s="3">
        <f>MONTH(Tableau1[[#This Row],[DATE LIV]])</f>
        <v>11</v>
      </c>
    </row>
    <row r="231" spans="1:9" x14ac:dyDescent="0.35">
      <c r="A231" s="1" t="str">
        <f>'[1]COMMERCIAL 2019 - 2021'!D229</f>
        <v>FAE-19-00227</v>
      </c>
      <c r="B231" t="str">
        <f>VLOOKUP(Tableau1[[#This Row],[NUM DE FACTURE]],'[1]COMMERCIAL 2019 - 2021'!$D$2:$AO$3999,6,FALSE)</f>
        <v>BAH MAMADOU SALIOU</v>
      </c>
      <c r="C231" s="2">
        <f>VLOOKUP(Tableau1[[#This Row],[NUM DE FACTURE]],'[1]COMMERCIAL 2019 - 2021'!$D$2:$AO$3999,18,FALSE)</f>
        <v>40800</v>
      </c>
      <c r="D231" s="3">
        <f>VLOOKUP(Tableau1[[#This Row],[NUM DE FACTURE]],'[1]COMMERCIAL 2019 - 2021'!$D$2:$AO$3999,8,FALSE)</f>
        <v>70607.14</v>
      </c>
      <c r="E231" s="3">
        <f>VLOOKUP(Tableau1[[#This Row],[NUM DE FACTURE]],'[1]COMMERCIAL 2019 - 2021'!$D$2:$AO$3999,10,FALSE)</f>
        <v>22426.00009528498</v>
      </c>
      <c r="F231" s="3" t="str">
        <f>VLOOKUP(Tableau1[[#This Row],[NUM DE FACTURE]],'[1]COMMERCIAL 2019 - 2021'!$D$2:$AO$3999,12,FALSE)</f>
        <v>Guinée</v>
      </c>
      <c r="G231" s="4">
        <f>VLOOKUP(Tableau1[[#This Row],[NUM DE FACTURE]],'[1]COMMERCIAL 2019 - 2021'!$D$2:$AO$3999,13,FALSE)</f>
        <v>43781</v>
      </c>
      <c r="H231" s="3">
        <f>VLOOKUP(Tableau1[[#This Row],[NUM DE FACTURE]],[1]!Tableau1[[#All],[Num Piéce]:[ANNEE]],4,FALSE)</f>
        <v>2019</v>
      </c>
      <c r="I231" s="3">
        <f>MONTH(Tableau1[[#This Row],[DATE LIV]])</f>
        <v>11</v>
      </c>
    </row>
    <row r="232" spans="1:9" x14ac:dyDescent="0.35">
      <c r="A232" s="1" t="str">
        <f>'[1]COMMERCIAL 2019 - 2021'!D230</f>
        <v>FAE-19-00228</v>
      </c>
      <c r="B232" t="str">
        <f>VLOOKUP(Tableau1[[#This Row],[NUM DE FACTURE]],'[1]COMMERCIAL 2019 - 2021'!$D$2:$AO$3999,6,FALSE)</f>
        <v>DAVIS FOOD INGREDIENT PTY Ltd</v>
      </c>
      <c r="C232" s="2">
        <f>VLOOKUP(Tableau1[[#This Row],[NUM DE FACTURE]],'[1]COMMERCIAL 2019 - 2021'!$D$2:$AO$3999,18,FALSE)</f>
        <v>14200</v>
      </c>
      <c r="D232" s="3">
        <f>VLOOKUP(Tableau1[[#This Row],[NUM DE FACTURE]],'[1]COMMERCIAL 2019 - 2021'!$D$2:$AO$3999,8,FALSE)</f>
        <v>36958.044000000002</v>
      </c>
      <c r="E232" s="3">
        <f>VLOOKUP(Tableau1[[#This Row],[NUM DE FACTURE]],'[1]COMMERCIAL 2019 - 2021'!$D$2:$AO$3999,10,FALSE)</f>
        <v>12938.000035007264</v>
      </c>
      <c r="F232" s="3" t="str">
        <f>VLOOKUP(Tableau1[[#This Row],[NUM DE FACTURE]],'[1]COMMERCIAL 2019 - 2021'!$D$2:$AO$3999,12,FALSE)</f>
        <v>Australie</v>
      </c>
      <c r="G232" s="4">
        <f>VLOOKUP(Tableau1[[#This Row],[NUM DE FACTURE]],'[1]COMMERCIAL 2019 - 2021'!$D$2:$AO$3999,13,FALSE)</f>
        <v>43788</v>
      </c>
      <c r="H232" s="3">
        <f>VLOOKUP(Tableau1[[#This Row],[NUM DE FACTURE]],[1]!Tableau1[[#All],[Num Piéce]:[ANNEE]],4,FALSE)</f>
        <v>2019</v>
      </c>
      <c r="I232" s="3">
        <f>MONTH(Tableau1[[#This Row],[DATE LIV]])</f>
        <v>11</v>
      </c>
    </row>
    <row r="233" spans="1:9" x14ac:dyDescent="0.35">
      <c r="A233" s="1" t="str">
        <f>'[1]COMMERCIAL 2019 - 2021'!D231</f>
        <v>FAE-19-00229</v>
      </c>
      <c r="B233" t="str">
        <f>VLOOKUP(Tableau1[[#This Row],[NUM DE FACTURE]],'[1]COMMERCIAL 2019 - 2021'!$D$2:$AO$3999,6,FALSE)</f>
        <v>DAVIS TRADING CO LTD</v>
      </c>
      <c r="C233" s="2">
        <f>VLOOKUP(Tableau1[[#This Row],[NUM DE FACTURE]],'[1]COMMERCIAL 2019 - 2021'!$D$2:$AO$3999,18,FALSE)</f>
        <v>18200</v>
      </c>
      <c r="D233" s="3">
        <f>VLOOKUP(Tableau1[[#This Row],[NUM DE FACTURE]],'[1]COMMERCIAL 2019 - 2021'!$D$2:$AO$3999,8,FALSE)</f>
        <v>63284.008999999998</v>
      </c>
      <c r="E233" s="3">
        <f>VLOOKUP(Tableau1[[#This Row],[NUM DE FACTURE]],'[1]COMMERCIAL 2019 - 2021'!$D$2:$AO$3999,10,FALSE)</f>
        <v>22154.000105021791</v>
      </c>
      <c r="F233" s="3" t="str">
        <f>VLOOKUP(Tableau1[[#This Row],[NUM DE FACTURE]],'[1]COMMERCIAL 2019 - 2021'!$D$2:$AO$3999,12,FALSE)</f>
        <v>New Zealand</v>
      </c>
      <c r="G233" s="4">
        <f>VLOOKUP(Tableau1[[#This Row],[NUM DE FACTURE]],'[1]COMMERCIAL 2019 - 2021'!$D$2:$AO$3999,13,FALSE)</f>
        <v>43788</v>
      </c>
      <c r="H233" s="3">
        <f>VLOOKUP(Tableau1[[#This Row],[NUM DE FACTURE]],[1]!Tableau1[[#All],[Num Piéce]:[ANNEE]],4,FALSE)</f>
        <v>2019</v>
      </c>
      <c r="I233" s="3">
        <f>MONTH(Tableau1[[#This Row],[DATE LIV]])</f>
        <v>11</v>
      </c>
    </row>
    <row r="234" spans="1:9" x14ac:dyDescent="0.35">
      <c r="A234" s="1" t="str">
        <f>'[1]COMMERCIAL 2019 - 2021'!D232</f>
        <v>FAE-19-00230</v>
      </c>
      <c r="B234" t="str">
        <f>VLOOKUP(Tableau1[[#This Row],[NUM DE FACTURE]],'[1]COMMERCIAL 2019 - 2021'!$D$2:$AO$3999,6,FALSE)</f>
        <v>TUNISIAN AFRICAN BUSINESS</v>
      </c>
      <c r="C234" s="2">
        <f>VLOOKUP(Tableau1[[#This Row],[NUM DE FACTURE]],'[1]COMMERCIAL 2019 - 2021'!$D$2:$AO$3999,18,FALSE)</f>
        <v>154056</v>
      </c>
      <c r="D234" s="3">
        <f>VLOOKUP(Tableau1[[#This Row],[NUM DE FACTURE]],'[1]COMMERCIAL 2019 - 2021'!$D$2:$AO$3999,8,FALSE)</f>
        <v>205114.56</v>
      </c>
      <c r="E234" s="3">
        <f>VLOOKUP(Tableau1[[#This Row],[NUM DE FACTURE]],'[1]COMMERCIAL 2019 - 2021'!$D$2:$AO$3999,10,FALSE)</f>
        <v>205114.56</v>
      </c>
      <c r="F234" s="3" t="str">
        <f>VLOOKUP(Tableau1[[#This Row],[NUM DE FACTURE]],'[1]COMMERCIAL 2019 - 2021'!$D$2:$AO$3999,12,FALSE)</f>
        <v>Sénégal</v>
      </c>
      <c r="G234" s="4">
        <f>VLOOKUP(Tableau1[[#This Row],[NUM DE FACTURE]],'[1]COMMERCIAL 2019 - 2021'!$D$2:$AO$3999,13,FALSE)</f>
        <v>43777</v>
      </c>
      <c r="H234" s="3">
        <f>VLOOKUP(Tableau1[[#This Row],[NUM DE FACTURE]],[1]!Tableau1[[#All],[Num Piéce]:[ANNEE]],4,FALSE)</f>
        <v>2019</v>
      </c>
      <c r="I234" s="3">
        <f>MONTH(Tableau1[[#This Row],[DATE LIV]])</f>
        <v>11</v>
      </c>
    </row>
    <row r="235" spans="1:9" x14ac:dyDescent="0.35">
      <c r="A235" s="1" t="str">
        <f>'[1]COMMERCIAL 2019 - 2021'!D233</f>
        <v>FAE-19-00231</v>
      </c>
      <c r="B235" t="str">
        <f>VLOOKUP(Tableau1[[#This Row],[NUM DE FACTURE]],'[1]COMMERCIAL 2019 - 2021'!$D$2:$AO$3999,6,FALSE)</f>
        <v>TUNISIAN AFRICAN BUSINESS</v>
      </c>
      <c r="C235" s="2">
        <f>VLOOKUP(Tableau1[[#This Row],[NUM DE FACTURE]],'[1]COMMERCIAL 2019 - 2021'!$D$2:$AO$3999,18,FALSE)</f>
        <v>154056</v>
      </c>
      <c r="D235" s="3">
        <f>VLOOKUP(Tableau1[[#This Row],[NUM DE FACTURE]],'[1]COMMERCIAL 2019 - 2021'!$D$2:$AO$3999,8,FALSE)</f>
        <v>205114.56</v>
      </c>
      <c r="E235" s="3">
        <f>VLOOKUP(Tableau1[[#This Row],[NUM DE FACTURE]],'[1]COMMERCIAL 2019 - 2021'!$D$2:$AO$3999,10,FALSE)</f>
        <v>205114.56</v>
      </c>
      <c r="F235" s="3" t="str">
        <f>VLOOKUP(Tableau1[[#This Row],[NUM DE FACTURE]],'[1]COMMERCIAL 2019 - 2021'!$D$2:$AO$3999,12,FALSE)</f>
        <v>Sénégal</v>
      </c>
      <c r="G235" s="4">
        <f>VLOOKUP(Tableau1[[#This Row],[NUM DE FACTURE]],'[1]COMMERCIAL 2019 - 2021'!$D$2:$AO$3999,13,FALSE)</f>
        <v>43785</v>
      </c>
      <c r="H235" s="3">
        <f>VLOOKUP(Tableau1[[#This Row],[NUM DE FACTURE]],[1]!Tableau1[[#All],[Num Piéce]:[ANNEE]],4,FALSE)</f>
        <v>2019</v>
      </c>
      <c r="I235" s="3">
        <f>MONTH(Tableau1[[#This Row],[DATE LIV]])</f>
        <v>11</v>
      </c>
    </row>
    <row r="236" spans="1:9" x14ac:dyDescent="0.35">
      <c r="A236" s="1" t="str">
        <f>'[1]COMMERCIAL 2019 - 2021'!D234</f>
        <v>FAE-19-00232</v>
      </c>
      <c r="B236" t="str">
        <f>VLOOKUP(Tableau1[[#This Row],[NUM DE FACTURE]],'[1]COMMERCIAL 2019 - 2021'!$D$2:$AO$3999,6,FALSE)</f>
        <v>STE DE COMMERCE INTERNATIONAL</v>
      </c>
      <c r="C236" s="2">
        <f>VLOOKUP(Tableau1[[#This Row],[NUM DE FACTURE]],'[1]COMMERCIAL 2019 - 2021'!$D$2:$AO$3999,18,FALSE)</f>
        <v>109000</v>
      </c>
      <c r="D236" s="3">
        <f>VLOOKUP(Tableau1[[#This Row],[NUM DE FACTURE]],'[1]COMMERCIAL 2019 - 2021'!$D$2:$AO$3999,8,FALSE)</f>
        <v>140610</v>
      </c>
      <c r="E236" s="3">
        <f>VLOOKUP(Tableau1[[#This Row],[NUM DE FACTURE]],'[1]COMMERCIAL 2019 - 2021'!$D$2:$AO$3999,10,FALSE)</f>
        <v>140610</v>
      </c>
      <c r="F236" s="3" t="str">
        <f>VLOOKUP(Tableau1[[#This Row],[NUM DE FACTURE]],'[1]COMMERCIAL 2019 - 2021'!$D$2:$AO$3999,12,FALSE)</f>
        <v>Niger</v>
      </c>
      <c r="G236" s="4">
        <f>VLOOKUP(Tableau1[[#This Row],[NUM DE FACTURE]],'[1]COMMERCIAL 2019 - 2021'!$D$2:$AO$3999,13,FALSE)</f>
        <v>43782</v>
      </c>
      <c r="H236" s="3">
        <f>VLOOKUP(Tableau1[[#This Row],[NUM DE FACTURE]],[1]!Tableau1[[#All],[Num Piéce]:[ANNEE]],4,FALSE)</f>
        <v>2019</v>
      </c>
      <c r="I236" s="3">
        <f>MONTH(Tableau1[[#This Row],[DATE LIV]])</f>
        <v>11</v>
      </c>
    </row>
    <row r="237" spans="1:9" x14ac:dyDescent="0.35">
      <c r="A237" s="1" t="str">
        <f>'[1]COMMERCIAL 2019 - 2021'!D235</f>
        <v>FAE-19-00233</v>
      </c>
      <c r="B237" t="str">
        <f>VLOOKUP(Tableau1[[#This Row],[NUM DE FACTURE]],'[1]COMMERCIAL 2019 - 2021'!$D$2:$AO$3999,6,FALSE)</f>
        <v>SAHEL INTERNATIONAL TRADE</v>
      </c>
      <c r="C237" s="2">
        <f>VLOOKUP(Tableau1[[#This Row],[NUM DE FACTURE]],'[1]COMMERCIAL 2019 - 2021'!$D$2:$AO$3999,18,FALSE)</f>
        <v>43200</v>
      </c>
      <c r="D237" s="3">
        <f>VLOOKUP(Tableau1[[#This Row],[NUM DE FACTURE]],'[1]COMMERCIAL 2019 - 2021'!$D$2:$AO$3999,8,FALSE)</f>
        <v>66960</v>
      </c>
      <c r="E237" s="3">
        <f>VLOOKUP(Tableau1[[#This Row],[NUM DE FACTURE]],'[1]COMMERCIAL 2019 - 2021'!$D$2:$AO$3999,10,FALSE)</f>
        <v>66960</v>
      </c>
      <c r="F237" s="3" t="str">
        <f>VLOOKUP(Tableau1[[#This Row],[NUM DE FACTURE]],'[1]COMMERCIAL 2019 - 2021'!$D$2:$AO$3999,12,FALSE)</f>
        <v>Togo</v>
      </c>
      <c r="G237" s="4">
        <f>VLOOKUP(Tableau1[[#This Row],[NUM DE FACTURE]],'[1]COMMERCIAL 2019 - 2021'!$D$2:$AO$3999,13,FALSE)</f>
        <v>43787</v>
      </c>
      <c r="H237" s="3">
        <f>VLOOKUP(Tableau1[[#This Row],[NUM DE FACTURE]],[1]!Tableau1[[#All],[Num Piéce]:[ANNEE]],4,FALSE)</f>
        <v>2019</v>
      </c>
      <c r="I237" s="3">
        <f>MONTH(Tableau1[[#This Row],[DATE LIV]])</f>
        <v>11</v>
      </c>
    </row>
    <row r="238" spans="1:9" x14ac:dyDescent="0.35">
      <c r="A238" s="1" t="str">
        <f>'[1]COMMERCIAL 2019 - 2021'!D236</f>
        <v>FAE-19-00234</v>
      </c>
      <c r="B238" t="str">
        <f>VLOOKUP(Tableau1[[#This Row],[NUM DE FACTURE]],'[1]COMMERCIAL 2019 - 2021'!$D$2:$AO$3999,6,FALSE)</f>
        <v>E.A.S.B. NAFA</v>
      </c>
      <c r="C238" s="2">
        <f>VLOOKUP(Tableau1[[#This Row],[NUM DE FACTURE]],'[1]COMMERCIAL 2019 - 2021'!$D$2:$AO$3999,18,FALSE)</f>
        <v>76248</v>
      </c>
      <c r="D238" s="3">
        <f>VLOOKUP(Tableau1[[#This Row],[NUM DE FACTURE]],'[1]COMMERCIAL 2019 - 2021'!$D$2:$AO$3999,8,FALSE)</f>
        <v>131248.492</v>
      </c>
      <c r="E238" s="3">
        <f>VLOOKUP(Tableau1[[#This Row],[NUM DE FACTURE]],'[1]COMMERCIAL 2019 - 2021'!$D$2:$AO$3999,10,FALSE)</f>
        <v>46045.639910188045</v>
      </c>
      <c r="F238" s="3" t="str">
        <f>VLOOKUP(Tableau1[[#This Row],[NUM DE FACTURE]],'[1]COMMERCIAL 2019 - 2021'!$D$2:$AO$3999,12,FALSE)</f>
        <v>Gambie</v>
      </c>
      <c r="G238" s="4">
        <f>VLOOKUP(Tableau1[[#This Row],[NUM DE FACTURE]],'[1]COMMERCIAL 2019 - 2021'!$D$2:$AO$3999,13,FALSE)</f>
        <v>43780</v>
      </c>
      <c r="H238" s="3">
        <f>VLOOKUP(Tableau1[[#This Row],[NUM DE FACTURE]],[1]!Tableau1[[#All],[Num Piéce]:[ANNEE]],4,FALSE)</f>
        <v>2019</v>
      </c>
      <c r="I238" s="3">
        <f>MONTH(Tableau1[[#This Row],[DATE LIV]])</f>
        <v>11</v>
      </c>
    </row>
    <row r="239" spans="1:9" x14ac:dyDescent="0.35">
      <c r="A239" s="1" t="str">
        <f>'[1]COMMERCIAL 2019 - 2021'!D237</f>
        <v>FAE-19-00235</v>
      </c>
      <c r="B239" t="str">
        <f>VLOOKUP(Tableau1[[#This Row],[NUM DE FACTURE]],'[1]COMMERCIAL 2019 - 2021'!$D$2:$AO$3999,6,FALSE)</f>
        <v>ANGSTREM TRADING</v>
      </c>
      <c r="C239" s="2">
        <f>VLOOKUP(Tableau1[[#This Row],[NUM DE FACTURE]],'[1]COMMERCIAL 2019 - 2021'!$D$2:$AO$3999,18,FALSE)</f>
        <v>20000</v>
      </c>
      <c r="D239" s="3">
        <f>VLOOKUP(Tableau1[[#This Row],[NUM DE FACTURE]],'[1]COMMERCIAL 2019 - 2021'!$D$2:$AO$3999,8,FALSE)</f>
        <v>38016.720000000001</v>
      </c>
      <c r="E239" s="3">
        <f>VLOOKUP(Tableau1[[#This Row],[NUM DE FACTURE]],'[1]COMMERCIAL 2019 - 2021'!$D$2:$AO$3999,10,FALSE)</f>
        <v>13300</v>
      </c>
      <c r="F239" s="3" t="str">
        <f>VLOOKUP(Tableau1[[#This Row],[NUM DE FACTURE]],'[1]COMMERCIAL 2019 - 2021'!$D$2:$AO$3999,12,FALSE)</f>
        <v>Russie</v>
      </c>
      <c r="G239" s="4">
        <f>VLOOKUP(Tableau1[[#This Row],[NUM DE FACTURE]],'[1]COMMERCIAL 2019 - 2021'!$D$2:$AO$3999,13,FALSE)</f>
        <v>43784</v>
      </c>
      <c r="H239" s="3">
        <f>VLOOKUP(Tableau1[[#This Row],[NUM DE FACTURE]],[1]!Tableau1[[#All],[Num Piéce]:[ANNEE]],4,FALSE)</f>
        <v>2019</v>
      </c>
      <c r="I239" s="3">
        <f>MONTH(Tableau1[[#This Row],[DATE LIV]])</f>
        <v>11</v>
      </c>
    </row>
    <row r="240" spans="1:9" x14ac:dyDescent="0.35">
      <c r="A240" s="1" t="str">
        <f>'[1]COMMERCIAL 2019 - 2021'!D238</f>
        <v>FAE-19-00236</v>
      </c>
      <c r="B240" t="str">
        <f>VLOOKUP(Tableau1[[#This Row],[NUM DE FACTURE]],'[1]COMMERCIAL 2019 - 2021'!$D$2:$AO$3999,6,FALSE)</f>
        <v>ARCADIA</v>
      </c>
      <c r="C240" s="2">
        <f>VLOOKUP(Tableau1[[#This Row],[NUM DE FACTURE]],'[1]COMMERCIAL 2019 - 2021'!$D$2:$AO$3999,18,FALSE)</f>
        <v>24692</v>
      </c>
      <c r="D240" s="3">
        <f>VLOOKUP(Tableau1[[#This Row],[NUM DE FACTURE]],'[1]COMMERCIAL 2019 - 2021'!$D$2:$AO$3999,8,FALSE)</f>
        <v>41354.800000000003</v>
      </c>
      <c r="E240" s="3">
        <f>VLOOKUP(Tableau1[[#This Row],[NUM DE FACTURE]],'[1]COMMERCIAL 2019 - 2021'!$D$2:$AO$3999,10,FALSE)</f>
        <v>41354.800000000003</v>
      </c>
      <c r="F240" s="3" t="str">
        <f>VLOOKUP(Tableau1[[#This Row],[NUM DE FACTURE]],'[1]COMMERCIAL 2019 - 2021'!$D$2:$AO$3999,12,FALSE)</f>
        <v>France</v>
      </c>
      <c r="G240" s="4">
        <f>VLOOKUP(Tableau1[[#This Row],[NUM DE FACTURE]],'[1]COMMERCIAL 2019 - 2021'!$D$2:$AO$3999,13,FALSE)</f>
        <v>43787</v>
      </c>
      <c r="H240" s="3">
        <f>VLOOKUP(Tableau1[[#This Row],[NUM DE FACTURE]],[1]!Tableau1[[#All],[Num Piéce]:[ANNEE]],4,FALSE)</f>
        <v>2019</v>
      </c>
      <c r="I240" s="3">
        <f>MONTH(Tableau1[[#This Row],[DATE LIV]])</f>
        <v>11</v>
      </c>
    </row>
    <row r="241" spans="1:9" x14ac:dyDescent="0.35">
      <c r="A241" s="1" t="str">
        <f>'[1]COMMERCIAL 2019 - 2021'!D239</f>
        <v>FAE-19-00237</v>
      </c>
      <c r="B241" t="str">
        <f>VLOOKUP(Tableau1[[#This Row],[NUM DE FACTURE]],'[1]COMMERCIAL 2019 - 2021'!$D$2:$AO$3999,6,FALSE)</f>
        <v>TUNISIAN AFRICAN BUSINESS</v>
      </c>
      <c r="C241" s="2">
        <f>VLOOKUP(Tableau1[[#This Row],[NUM DE FACTURE]],'[1]COMMERCIAL 2019 - 2021'!$D$2:$AO$3999,18,FALSE)</f>
        <v>110040</v>
      </c>
      <c r="D241" s="3">
        <f>VLOOKUP(Tableau1[[#This Row],[NUM DE FACTURE]],'[1]COMMERCIAL 2019 - 2021'!$D$2:$AO$3999,8,FALSE)</f>
        <v>147453.6</v>
      </c>
      <c r="E241" s="3">
        <f>VLOOKUP(Tableau1[[#This Row],[NUM DE FACTURE]],'[1]COMMERCIAL 2019 - 2021'!$D$2:$AO$3999,10,FALSE)</f>
        <v>147453.6</v>
      </c>
      <c r="F241" s="3" t="str">
        <f>VLOOKUP(Tableau1[[#This Row],[NUM DE FACTURE]],'[1]COMMERCIAL 2019 - 2021'!$D$2:$AO$3999,12,FALSE)</f>
        <v>Sénégal</v>
      </c>
      <c r="G241" s="4">
        <f>VLOOKUP(Tableau1[[#This Row],[NUM DE FACTURE]],'[1]COMMERCIAL 2019 - 2021'!$D$2:$AO$3999,13,FALSE)</f>
        <v>43790</v>
      </c>
      <c r="H241" s="3">
        <f>VLOOKUP(Tableau1[[#This Row],[NUM DE FACTURE]],[1]!Tableau1[[#All],[Num Piéce]:[ANNEE]],4,FALSE)</f>
        <v>2019</v>
      </c>
      <c r="I241" s="3">
        <f>MONTH(Tableau1[[#This Row],[DATE LIV]])</f>
        <v>11</v>
      </c>
    </row>
    <row r="242" spans="1:9" x14ac:dyDescent="0.35">
      <c r="A242" s="1" t="str">
        <f>'[1]COMMERCIAL 2019 - 2021'!D240</f>
        <v>FAE-19-00238</v>
      </c>
      <c r="B242" t="str">
        <f>VLOOKUP(Tableau1[[#This Row],[NUM DE FACTURE]],'[1]COMMERCIAL 2019 - 2021'!$D$2:$AO$3999,6,FALSE)</f>
        <v>ANGSTREM TRADING</v>
      </c>
      <c r="C242" s="2">
        <f>VLOOKUP(Tableau1[[#This Row],[NUM DE FACTURE]],'[1]COMMERCIAL 2019 - 2021'!$D$2:$AO$3999,18,FALSE)</f>
        <v>20000</v>
      </c>
      <c r="D242" s="3">
        <f>VLOOKUP(Tableau1[[#This Row],[NUM DE FACTURE]],'[1]COMMERCIAL 2019 - 2021'!$D$2:$AO$3999,8,FALSE)</f>
        <v>36465.919999999998</v>
      </c>
      <c r="E242" s="3">
        <f>VLOOKUP(Tableau1[[#This Row],[NUM DE FACTURE]],'[1]COMMERCIAL 2019 - 2021'!$D$2:$AO$3999,10,FALSE)</f>
        <v>12800</v>
      </c>
      <c r="F242" s="3" t="str">
        <f>VLOOKUP(Tableau1[[#This Row],[NUM DE FACTURE]],'[1]COMMERCIAL 2019 - 2021'!$D$2:$AO$3999,12,FALSE)</f>
        <v>Russie</v>
      </c>
      <c r="G242" s="4">
        <f>VLOOKUP(Tableau1[[#This Row],[NUM DE FACTURE]],'[1]COMMERCIAL 2019 - 2021'!$D$2:$AO$3999,13,FALSE)</f>
        <v>43792</v>
      </c>
      <c r="H242" s="3">
        <f>VLOOKUP(Tableau1[[#This Row],[NUM DE FACTURE]],[1]!Tableau1[[#All],[Num Piéce]:[ANNEE]],4,FALSE)</f>
        <v>2019</v>
      </c>
      <c r="I242" s="3">
        <f>MONTH(Tableau1[[#This Row],[DATE LIV]])</f>
        <v>11</v>
      </c>
    </row>
    <row r="243" spans="1:9" x14ac:dyDescent="0.35">
      <c r="A243" s="1" t="str">
        <f>'[1]COMMERCIAL 2019 - 2021'!D241</f>
        <v>FAE-19-00239</v>
      </c>
      <c r="B243" t="str">
        <f>VLOOKUP(Tableau1[[#This Row],[NUM DE FACTURE]],'[1]COMMERCIAL 2019 - 2021'!$D$2:$AO$3999,6,FALSE)</f>
        <v>SHARIKAT AL HAD AL AKSA</v>
      </c>
      <c r="C243" s="2">
        <f>VLOOKUP(Tableau1[[#This Row],[NUM DE FACTURE]],'[1]COMMERCIAL 2019 - 2021'!$D$2:$AO$3999,18,FALSE)</f>
        <v>300000</v>
      </c>
      <c r="D243" s="3">
        <f>VLOOKUP(Tableau1[[#This Row],[NUM DE FACTURE]],'[1]COMMERCIAL 2019 - 2021'!$D$2:$AO$3999,8,FALSE)</f>
        <v>436210.65</v>
      </c>
      <c r="E243" s="3">
        <f>VLOOKUP(Tableau1[[#This Row],[NUM DE FACTURE]],'[1]COMMERCIAL 2019 - 2021'!$D$2:$AO$3999,10,FALSE)</f>
        <v>153000.00000000003</v>
      </c>
      <c r="F243" s="3" t="str">
        <f>VLOOKUP(Tableau1[[#This Row],[NUM DE FACTURE]],'[1]COMMERCIAL 2019 - 2021'!$D$2:$AO$3999,12,FALSE)</f>
        <v>Libye</v>
      </c>
      <c r="G243" s="4">
        <f>VLOOKUP(Tableau1[[#This Row],[NUM DE FACTURE]],'[1]COMMERCIAL 2019 - 2021'!$D$2:$AO$3999,13,FALSE)</f>
        <v>43792</v>
      </c>
      <c r="H243" s="3">
        <f>VLOOKUP(Tableau1[[#This Row],[NUM DE FACTURE]],[1]!Tableau1[[#All],[Num Piéce]:[ANNEE]],4,FALSE)</f>
        <v>2019</v>
      </c>
      <c r="I243" s="3">
        <f>MONTH(Tableau1[[#This Row],[DATE LIV]])</f>
        <v>11</v>
      </c>
    </row>
    <row r="244" spans="1:9" x14ac:dyDescent="0.35">
      <c r="A244" s="1" t="str">
        <f>'[1]COMMERCIAL 2019 - 2021'!D242</f>
        <v>FAE-19-00240</v>
      </c>
      <c r="B244" t="str">
        <f>VLOOKUP(Tableau1[[#This Row],[NUM DE FACTURE]],'[1]COMMERCIAL 2019 - 2021'!$D$2:$AO$3999,6,FALSE)</f>
        <v>ARCADIA</v>
      </c>
      <c r="C244" s="2">
        <f>VLOOKUP(Tableau1[[#This Row],[NUM DE FACTURE]],'[1]COMMERCIAL 2019 - 2021'!$D$2:$AO$3999,18,FALSE)</f>
        <v>5277</v>
      </c>
      <c r="D244" s="3">
        <f>VLOOKUP(Tableau1[[#This Row],[NUM DE FACTURE]],'[1]COMMERCIAL 2019 - 2021'!$D$2:$AO$3999,8,FALSE)</f>
        <v>8825.49</v>
      </c>
      <c r="E244" s="3">
        <f>VLOOKUP(Tableau1[[#This Row],[NUM DE FACTURE]],'[1]COMMERCIAL 2019 - 2021'!$D$2:$AO$3999,10,FALSE)</f>
        <v>8825.49</v>
      </c>
      <c r="F244" s="3" t="str">
        <f>VLOOKUP(Tableau1[[#This Row],[NUM DE FACTURE]],'[1]COMMERCIAL 2019 - 2021'!$D$2:$AO$3999,12,FALSE)</f>
        <v>Japon</v>
      </c>
      <c r="G244" s="4">
        <f>VLOOKUP(Tableau1[[#This Row],[NUM DE FACTURE]],'[1]COMMERCIAL 2019 - 2021'!$D$2:$AO$3999,13,FALSE)</f>
        <v>43791</v>
      </c>
      <c r="H244" s="3">
        <f>VLOOKUP(Tableau1[[#This Row],[NUM DE FACTURE]],[1]!Tableau1[[#All],[Num Piéce]:[ANNEE]],4,FALSE)</f>
        <v>2019</v>
      </c>
      <c r="I244" s="3">
        <f>MONTH(Tableau1[[#This Row],[DATE LIV]])</f>
        <v>11</v>
      </c>
    </row>
    <row r="245" spans="1:9" x14ac:dyDescent="0.35">
      <c r="A245" s="1" t="str">
        <f>'[1]COMMERCIAL 2019 - 2021'!D243</f>
        <v>FAE-19-00241</v>
      </c>
      <c r="B245" t="str">
        <f>VLOOKUP(Tableau1[[#This Row],[NUM DE FACTURE]],'[1]COMMERCIAL 2019 - 2021'!$D$2:$AO$3999,6,FALSE)</f>
        <v>TUNISIAN AFRICAN BUSINESS</v>
      </c>
      <c r="C245" s="2">
        <f>VLOOKUP(Tableau1[[#This Row],[NUM DE FACTURE]],'[1]COMMERCIAL 2019 - 2021'!$D$2:$AO$3999,18,FALSE)</f>
        <v>77120</v>
      </c>
      <c r="D245" s="3">
        <f>VLOOKUP(Tableau1[[#This Row],[NUM DE FACTURE]],'[1]COMMERCIAL 2019 - 2021'!$D$2:$AO$3999,8,FALSE)</f>
        <v>110777.60000000001</v>
      </c>
      <c r="E245" s="3">
        <f>VLOOKUP(Tableau1[[#This Row],[NUM DE FACTURE]],'[1]COMMERCIAL 2019 - 2021'!$D$2:$AO$3999,10,FALSE)</f>
        <v>110777.60000000001</v>
      </c>
      <c r="F245" s="3" t="str">
        <f>VLOOKUP(Tableau1[[#This Row],[NUM DE FACTURE]],'[1]COMMERCIAL 2019 - 2021'!$D$2:$AO$3999,12,FALSE)</f>
        <v>Gabon</v>
      </c>
      <c r="G245" s="4">
        <f>VLOOKUP(Tableau1[[#This Row],[NUM DE FACTURE]],'[1]COMMERCIAL 2019 - 2021'!$D$2:$AO$3999,13,FALSE)</f>
        <v>43791</v>
      </c>
      <c r="H245" s="3">
        <f>VLOOKUP(Tableau1[[#This Row],[NUM DE FACTURE]],[1]!Tableau1[[#All],[Num Piéce]:[ANNEE]],4,FALSE)</f>
        <v>2019</v>
      </c>
      <c r="I245" s="3">
        <f>MONTH(Tableau1[[#This Row],[DATE LIV]])</f>
        <v>11</v>
      </c>
    </row>
    <row r="246" spans="1:9" x14ac:dyDescent="0.35">
      <c r="A246" s="1" t="str">
        <f>'[1]COMMERCIAL 2019 - 2021'!D244</f>
        <v>FAE-19-00242</v>
      </c>
      <c r="B246" t="str">
        <f>VLOOKUP(Tableau1[[#This Row],[NUM DE FACTURE]],'[1]COMMERCIAL 2019 - 2021'!$D$2:$AO$3999,6,FALSE)</f>
        <v>ARCADIA</v>
      </c>
      <c r="C246" s="2">
        <f>VLOOKUP(Tableau1[[#This Row],[NUM DE FACTURE]],'[1]COMMERCIAL 2019 - 2021'!$D$2:$AO$3999,18,FALSE)</f>
        <v>2348</v>
      </c>
      <c r="D246" s="3">
        <f>VLOOKUP(Tableau1[[#This Row],[NUM DE FACTURE]],'[1]COMMERCIAL 2019 - 2021'!$D$2:$AO$3999,8,FALSE)</f>
        <v>4761.76</v>
      </c>
      <c r="E246" s="3">
        <f>VLOOKUP(Tableau1[[#This Row],[NUM DE FACTURE]],'[1]COMMERCIAL 2019 - 2021'!$D$2:$AO$3999,10,FALSE)</f>
        <v>4761.76</v>
      </c>
      <c r="F246" s="3" t="str">
        <f>VLOOKUP(Tableau1[[#This Row],[NUM DE FACTURE]],'[1]COMMERCIAL 2019 - 2021'!$D$2:$AO$3999,12,FALSE)</f>
        <v>Qatar</v>
      </c>
      <c r="G246" s="4">
        <f>VLOOKUP(Tableau1[[#This Row],[NUM DE FACTURE]],'[1]COMMERCIAL 2019 - 2021'!$D$2:$AO$3999,13,FALSE)</f>
        <v>43797</v>
      </c>
      <c r="H246" s="3">
        <f>VLOOKUP(Tableau1[[#This Row],[NUM DE FACTURE]],[1]!Tableau1[[#All],[Num Piéce]:[ANNEE]],4,FALSE)</f>
        <v>2019</v>
      </c>
      <c r="I246" s="3">
        <f>MONTH(Tableau1[[#This Row],[DATE LIV]])</f>
        <v>11</v>
      </c>
    </row>
    <row r="247" spans="1:9" x14ac:dyDescent="0.35">
      <c r="A247" s="1" t="str">
        <f>'[1]COMMERCIAL 2019 - 2021'!D245</f>
        <v>FAE-19-00243</v>
      </c>
      <c r="B247" t="str">
        <f>VLOOKUP(Tableau1[[#This Row],[NUM DE FACTURE]],'[1]COMMERCIAL 2019 - 2021'!$D$2:$AO$3999,6,FALSE)</f>
        <v>STE DE COMMERCE INTERNATIONAL</v>
      </c>
      <c r="C247" s="2">
        <f>VLOOKUP(Tableau1[[#This Row],[NUM DE FACTURE]],'[1]COMMERCIAL 2019 - 2021'!$D$2:$AO$3999,18,FALSE)</f>
        <v>23400</v>
      </c>
      <c r="D247" s="3">
        <f>VLOOKUP(Tableau1[[#This Row],[NUM DE FACTURE]],'[1]COMMERCIAL 2019 - 2021'!$D$2:$AO$3999,8,FALSE)</f>
        <v>35319</v>
      </c>
      <c r="E247" s="3">
        <f>VLOOKUP(Tableau1[[#This Row],[NUM DE FACTURE]],'[1]COMMERCIAL 2019 - 2021'!$D$2:$AO$3999,10,FALSE)</f>
        <v>35319</v>
      </c>
      <c r="F247" s="3" t="str">
        <f>VLOOKUP(Tableau1[[#This Row],[NUM DE FACTURE]],'[1]COMMERCIAL 2019 - 2021'!$D$2:$AO$3999,12,FALSE)</f>
        <v>Libéria</v>
      </c>
      <c r="G247" s="4">
        <f>VLOOKUP(Tableau1[[#This Row],[NUM DE FACTURE]],'[1]COMMERCIAL 2019 - 2021'!$D$2:$AO$3999,13,FALSE)</f>
        <v>43804</v>
      </c>
      <c r="H247" s="3">
        <f>VLOOKUP(Tableau1[[#This Row],[NUM DE FACTURE]],[1]!Tableau1[[#All],[Num Piéce]:[ANNEE]],4,FALSE)</f>
        <v>2019</v>
      </c>
      <c r="I247" s="3">
        <f>MONTH(Tableau1[[#This Row],[DATE LIV]])</f>
        <v>12</v>
      </c>
    </row>
    <row r="248" spans="1:9" x14ac:dyDescent="0.35">
      <c r="A248" s="1" t="str">
        <f>'[1]COMMERCIAL 2019 - 2021'!D246</f>
        <v>FAE-19-00244</v>
      </c>
      <c r="B248" t="str">
        <f>VLOOKUP(Tableau1[[#This Row],[NUM DE FACTURE]],'[1]COMMERCIAL 2019 - 2021'!$D$2:$AO$3999,6,FALSE)</f>
        <v>ANGSTREM TRADING</v>
      </c>
      <c r="C248" s="2">
        <f>VLOOKUP(Tableau1[[#This Row],[NUM DE FACTURE]],'[1]COMMERCIAL 2019 - 2021'!$D$2:$AO$3999,18,FALSE)</f>
        <v>20150</v>
      </c>
      <c r="D248" s="3">
        <f>VLOOKUP(Tableau1[[#This Row],[NUM DE FACTURE]],'[1]COMMERCIAL 2019 - 2021'!$D$2:$AO$3999,8,FALSE)</f>
        <v>39489.866999999998</v>
      </c>
      <c r="E248" s="3">
        <f>VLOOKUP(Tableau1[[#This Row],[NUM DE FACTURE]],'[1]COMMERCIAL 2019 - 2021'!$D$2:$AO$3999,10,FALSE)</f>
        <v>13798.720058703286</v>
      </c>
      <c r="F248" s="3" t="str">
        <f>VLOOKUP(Tableau1[[#This Row],[NUM DE FACTURE]],'[1]COMMERCIAL 2019 - 2021'!$D$2:$AO$3999,12,FALSE)</f>
        <v>Russie</v>
      </c>
      <c r="G248" s="4">
        <f>VLOOKUP(Tableau1[[#This Row],[NUM DE FACTURE]],'[1]COMMERCIAL 2019 - 2021'!$D$2:$AO$3999,13,FALSE)</f>
        <v>43799</v>
      </c>
      <c r="H248" s="3">
        <f>VLOOKUP(Tableau1[[#This Row],[NUM DE FACTURE]],[1]!Tableau1[[#All],[Num Piéce]:[ANNEE]],4,FALSE)</f>
        <v>2019</v>
      </c>
      <c r="I248" s="3">
        <f>MONTH(Tableau1[[#This Row],[DATE LIV]])</f>
        <v>11</v>
      </c>
    </row>
    <row r="249" spans="1:9" x14ac:dyDescent="0.35">
      <c r="A249" s="1" t="str">
        <f>'[1]COMMERCIAL 2019 - 2021'!D247</f>
        <v>FAE-19-00245</v>
      </c>
      <c r="B249" t="str">
        <f>VLOOKUP(Tableau1[[#This Row],[NUM DE FACTURE]],'[1]COMMERCIAL 2019 - 2021'!$D$2:$AO$3999,6,FALSE)</f>
        <v>TUNISIAN AFRICAN BUSINESS</v>
      </c>
      <c r="C249" s="2">
        <f>VLOOKUP(Tableau1[[#This Row],[NUM DE FACTURE]],'[1]COMMERCIAL 2019 - 2021'!$D$2:$AO$3999,18,FALSE)</f>
        <v>157765</v>
      </c>
      <c r="D249" s="3">
        <f>VLOOKUP(Tableau1[[#This Row],[NUM DE FACTURE]],'[1]COMMERCIAL 2019 - 2021'!$D$2:$AO$3999,8,FALSE)</f>
        <v>219842.95</v>
      </c>
      <c r="E249" s="3">
        <f>VLOOKUP(Tableau1[[#This Row],[NUM DE FACTURE]],'[1]COMMERCIAL 2019 - 2021'!$D$2:$AO$3999,10,FALSE)</f>
        <v>219842.95</v>
      </c>
      <c r="F249" s="3" t="str">
        <f>VLOOKUP(Tableau1[[#This Row],[NUM DE FACTURE]],'[1]COMMERCIAL 2019 - 2021'!$D$2:$AO$3999,12,FALSE)</f>
        <v>Gabon</v>
      </c>
      <c r="G249" s="4">
        <f>VLOOKUP(Tableau1[[#This Row],[NUM DE FACTURE]],'[1]COMMERCIAL 2019 - 2021'!$D$2:$AO$3999,13,FALSE)</f>
        <v>43803</v>
      </c>
      <c r="H249" s="3">
        <f>VLOOKUP(Tableau1[[#This Row],[NUM DE FACTURE]],[1]!Tableau1[[#All],[Num Piéce]:[ANNEE]],4,FALSE)</f>
        <v>2019</v>
      </c>
      <c r="I249" s="3">
        <f>MONTH(Tableau1[[#This Row],[DATE LIV]])</f>
        <v>12</v>
      </c>
    </row>
    <row r="250" spans="1:9" x14ac:dyDescent="0.35">
      <c r="A250" s="1" t="str">
        <f>'[1]COMMERCIAL 2019 - 2021'!D248</f>
        <v>FAE-19-00246</v>
      </c>
      <c r="B250" t="str">
        <f>VLOOKUP(Tableau1[[#This Row],[NUM DE FACTURE]],'[1]COMMERCIAL 2019 - 2021'!$D$2:$AO$3999,6,FALSE)</f>
        <v>AHODHIPE-BENISSAN</v>
      </c>
      <c r="C250" s="2">
        <f>VLOOKUP(Tableau1[[#This Row],[NUM DE FACTURE]],'[1]COMMERCIAL 2019 - 2021'!$D$2:$AO$3999,18,FALSE)</f>
        <v>18000</v>
      </c>
      <c r="D250" s="3">
        <f>VLOOKUP(Tableau1[[#This Row],[NUM DE FACTURE]],'[1]COMMERCIAL 2019 - 2021'!$D$2:$AO$3999,8,FALSE)</f>
        <v>33477.957000000002</v>
      </c>
      <c r="E250" s="3">
        <f>VLOOKUP(Tableau1[[#This Row],[NUM DE FACTURE]],'[1]COMMERCIAL 2019 - 2021'!$D$2:$AO$3999,10,FALSE)</f>
        <v>10620</v>
      </c>
      <c r="F250" s="3" t="str">
        <f>VLOOKUP(Tableau1[[#This Row],[NUM DE FACTURE]],'[1]COMMERCIAL 2019 - 2021'!$D$2:$AO$3999,12,FALSE)</f>
        <v>Togo</v>
      </c>
      <c r="G250" s="4">
        <f>VLOOKUP(Tableau1[[#This Row],[NUM DE FACTURE]],'[1]COMMERCIAL 2019 - 2021'!$D$2:$AO$3999,13,FALSE)</f>
        <v>43799</v>
      </c>
      <c r="H250" s="3">
        <f>VLOOKUP(Tableau1[[#This Row],[NUM DE FACTURE]],[1]!Tableau1[[#All],[Num Piéce]:[ANNEE]],4,FALSE)</f>
        <v>2019</v>
      </c>
      <c r="I250" s="3">
        <f>MONTH(Tableau1[[#This Row],[DATE LIV]])</f>
        <v>11</v>
      </c>
    </row>
    <row r="251" spans="1:9" x14ac:dyDescent="0.35">
      <c r="A251" s="1" t="str">
        <f>'[1]COMMERCIAL 2019 - 2021'!D249</f>
        <v>FAE-19-00247</v>
      </c>
      <c r="B251" t="str">
        <f>VLOOKUP(Tableau1[[#This Row],[NUM DE FACTURE]],'[1]COMMERCIAL 2019 - 2021'!$D$2:$AO$3999,6,FALSE)</f>
        <v>MAMUDOU BAH T/A TEDOUGNAL FARM</v>
      </c>
      <c r="C251" s="2">
        <f>VLOOKUP(Tableau1[[#This Row],[NUM DE FACTURE]],'[1]COMMERCIAL 2019 - 2021'!$D$2:$AO$3999,18,FALSE)</f>
        <v>69408</v>
      </c>
      <c r="D251" s="3">
        <f>VLOOKUP(Tableau1[[#This Row],[NUM DE FACTURE]],'[1]COMMERCIAL 2019 - 2021'!$D$2:$AO$3999,8,FALSE)</f>
        <v>121434.13400000001</v>
      </c>
      <c r="E251" s="3">
        <f>VLOOKUP(Tableau1[[#This Row],[NUM DE FACTURE]],'[1]COMMERCIAL 2019 - 2021'!$D$2:$AO$3999,10,FALSE)</f>
        <v>42432.040113912328</v>
      </c>
      <c r="F251" s="3" t="str">
        <f>VLOOKUP(Tableau1[[#This Row],[NUM DE FACTURE]],'[1]COMMERCIAL 2019 - 2021'!$D$2:$AO$3999,12,FALSE)</f>
        <v>Gambie</v>
      </c>
      <c r="G251" s="4">
        <f>VLOOKUP(Tableau1[[#This Row],[NUM DE FACTURE]],'[1]COMMERCIAL 2019 - 2021'!$D$2:$AO$3999,13,FALSE)</f>
        <v>43802</v>
      </c>
      <c r="H251" s="3">
        <f>VLOOKUP(Tableau1[[#This Row],[NUM DE FACTURE]],[1]!Tableau1[[#All],[Num Piéce]:[ANNEE]],4,FALSE)</f>
        <v>2019</v>
      </c>
      <c r="I251" s="3">
        <f>MONTH(Tableau1[[#This Row],[DATE LIV]])</f>
        <v>12</v>
      </c>
    </row>
    <row r="252" spans="1:9" x14ac:dyDescent="0.35">
      <c r="A252" s="1" t="str">
        <f>'[1]COMMERCIAL 2019 - 2021'!D250</f>
        <v>FAE-19-00248</v>
      </c>
      <c r="B252" t="str">
        <f>VLOOKUP(Tableau1[[#This Row],[NUM DE FACTURE]],'[1]COMMERCIAL 2019 - 2021'!$D$2:$AO$3999,6,FALSE)</f>
        <v>STE MIDCOM INTERNATIONAL</v>
      </c>
      <c r="C252" s="2">
        <f>VLOOKUP(Tableau1[[#This Row],[NUM DE FACTURE]],'[1]COMMERCIAL 2019 - 2021'!$D$2:$AO$3999,18,FALSE)</f>
        <v>39000</v>
      </c>
      <c r="D252" s="3">
        <f>VLOOKUP(Tableau1[[#This Row],[NUM DE FACTURE]],'[1]COMMERCIAL 2019 - 2021'!$D$2:$AO$3999,8,FALSE)</f>
        <v>62400</v>
      </c>
      <c r="E252" s="3">
        <f>VLOOKUP(Tableau1[[#This Row],[NUM DE FACTURE]],'[1]COMMERCIAL 2019 - 2021'!$D$2:$AO$3999,10,FALSE)</f>
        <v>62400</v>
      </c>
      <c r="F252" s="3" t="str">
        <f>VLOOKUP(Tableau1[[#This Row],[NUM DE FACTURE]],'[1]COMMERCIAL 2019 - 2021'!$D$2:$AO$3999,12,FALSE)</f>
        <v>Russie</v>
      </c>
      <c r="G252" s="4">
        <f>VLOOKUP(Tableau1[[#This Row],[NUM DE FACTURE]],'[1]COMMERCIAL 2019 - 2021'!$D$2:$AO$3999,13,FALSE)</f>
        <v>43808</v>
      </c>
      <c r="H252" s="3">
        <f>VLOOKUP(Tableau1[[#This Row],[NUM DE FACTURE]],[1]!Tableau1[[#All],[Num Piéce]:[ANNEE]],4,FALSE)</f>
        <v>2019</v>
      </c>
      <c r="I252" s="3">
        <f>MONTH(Tableau1[[#This Row],[DATE LIV]])</f>
        <v>12</v>
      </c>
    </row>
    <row r="253" spans="1:9" x14ac:dyDescent="0.35">
      <c r="A253" s="1" t="str">
        <f>'[1]COMMERCIAL 2019 - 2021'!D251</f>
        <v>FAE-19-00249</v>
      </c>
      <c r="B253" t="str">
        <f>VLOOKUP(Tableau1[[#This Row],[NUM DE FACTURE]],'[1]COMMERCIAL 2019 - 2021'!$D$2:$AO$3999,6,FALSE)</f>
        <v>ANGSTREM TRADING</v>
      </c>
      <c r="C253" s="2">
        <f>VLOOKUP(Tableau1[[#This Row],[NUM DE FACTURE]],'[1]COMMERCIAL 2019 - 2021'!$D$2:$AO$3999,18,FALSE)</f>
        <v>20000</v>
      </c>
      <c r="D253" s="3">
        <f>VLOOKUP(Tableau1[[#This Row],[NUM DE FACTURE]],'[1]COMMERCIAL 2019 - 2021'!$D$2:$AO$3999,8,FALSE)</f>
        <v>37793.279999999999</v>
      </c>
      <c r="E253" s="3">
        <f>VLOOKUP(Tableau1[[#This Row],[NUM DE FACTURE]],'[1]COMMERCIAL 2019 - 2021'!$D$2:$AO$3999,10,FALSE)</f>
        <v>13300</v>
      </c>
      <c r="F253" s="3" t="str">
        <f>VLOOKUP(Tableau1[[#This Row],[NUM DE FACTURE]],'[1]COMMERCIAL 2019 - 2021'!$D$2:$AO$3999,12,FALSE)</f>
        <v>Russie</v>
      </c>
      <c r="G253" s="4">
        <f>VLOOKUP(Tableau1[[#This Row],[NUM DE FACTURE]],'[1]COMMERCIAL 2019 - 2021'!$D$2:$AO$3999,13,FALSE)</f>
        <v>43823</v>
      </c>
      <c r="H253" s="3">
        <f>VLOOKUP(Tableau1[[#This Row],[NUM DE FACTURE]],[1]!Tableau1[[#All],[Num Piéce]:[ANNEE]],4,FALSE)</f>
        <v>2019</v>
      </c>
      <c r="I253" s="3">
        <f>MONTH(Tableau1[[#This Row],[DATE LIV]])</f>
        <v>12</v>
      </c>
    </row>
    <row r="254" spans="1:9" x14ac:dyDescent="0.35">
      <c r="A254" s="1" t="str">
        <f>'[1]COMMERCIAL 2019 - 2021'!D252</f>
        <v>FAE-19-00250</v>
      </c>
      <c r="B254" t="str">
        <f>VLOOKUP(Tableau1[[#This Row],[NUM DE FACTURE]],'[1]COMMERCIAL 2019 - 2021'!$D$2:$AO$3999,6,FALSE)</f>
        <v>TOYOTA TSUSHO UK LTD</v>
      </c>
      <c r="C254" s="2">
        <f>VLOOKUP(Tableau1[[#This Row],[NUM DE FACTURE]],'[1]COMMERCIAL 2019 - 2021'!$D$2:$AO$3999,18,FALSE)</f>
        <v>278000</v>
      </c>
      <c r="D254" s="3">
        <f>VLOOKUP(Tableau1[[#This Row],[NUM DE FACTURE]],'[1]COMMERCIAL 2019 - 2021'!$D$2:$AO$3999,8,FALSE)</f>
        <v>436712.98</v>
      </c>
      <c r="E254" s="3">
        <f>VLOOKUP(Tableau1[[#This Row],[NUM DE FACTURE]],'[1]COMMERCIAL 2019 - 2021'!$D$2:$AO$3999,10,FALSE)</f>
        <v>152900</v>
      </c>
      <c r="F254" s="3" t="str">
        <f>VLOOKUP(Tableau1[[#This Row],[NUM DE FACTURE]],'[1]COMMERCIAL 2019 - 2021'!$D$2:$AO$3999,12,FALSE)</f>
        <v>Tchad</v>
      </c>
      <c r="G254" s="4">
        <f>VLOOKUP(Tableau1[[#This Row],[NUM DE FACTURE]],'[1]COMMERCIAL 2019 - 2021'!$D$2:$AO$3999,13,FALSE)</f>
        <v>43805</v>
      </c>
      <c r="H254" s="3">
        <f>VLOOKUP(Tableau1[[#This Row],[NUM DE FACTURE]],[1]!Tableau1[[#All],[Num Piéce]:[ANNEE]],4,FALSE)</f>
        <v>2019</v>
      </c>
      <c r="I254" s="3">
        <f>MONTH(Tableau1[[#This Row],[DATE LIV]])</f>
        <v>12</v>
      </c>
    </row>
    <row r="255" spans="1:9" x14ac:dyDescent="0.35">
      <c r="A255" s="1" t="str">
        <f>'[1]COMMERCIAL 2019 - 2021'!D253</f>
        <v>FAE-19-00251</v>
      </c>
      <c r="B255" t="str">
        <f>VLOOKUP(Tableau1[[#This Row],[NUM DE FACTURE]],'[1]COMMERCIAL 2019 - 2021'!$D$2:$AO$3999,6,FALSE)</f>
        <v>BAH MAMADOU SALIOU</v>
      </c>
      <c r="C255" s="2">
        <f>VLOOKUP(Tableau1[[#This Row],[NUM DE FACTURE]],'[1]COMMERCIAL 2019 - 2021'!$D$2:$AO$3999,18,FALSE)</f>
        <v>60000</v>
      </c>
      <c r="D255" s="3">
        <f>VLOOKUP(Tableau1[[#This Row],[NUM DE FACTURE]],'[1]COMMERCIAL 2019 - 2021'!$D$2:$AO$3999,8,FALSE)</f>
        <v>107488.425</v>
      </c>
      <c r="E255" s="3">
        <f>VLOOKUP(Tableau1[[#This Row],[NUM DE FACTURE]],'[1]COMMERCIAL 2019 - 2021'!$D$2:$AO$3999,10,FALSE)</f>
        <v>33900</v>
      </c>
      <c r="F255" s="3" t="str">
        <f>VLOOKUP(Tableau1[[#This Row],[NUM DE FACTURE]],'[1]COMMERCIAL 2019 - 2021'!$D$2:$AO$3999,12,FALSE)</f>
        <v>Guinée</v>
      </c>
      <c r="G255" s="4">
        <f>VLOOKUP(Tableau1[[#This Row],[NUM DE FACTURE]],'[1]COMMERCIAL 2019 - 2021'!$D$2:$AO$3999,13,FALSE)</f>
        <v>43813</v>
      </c>
      <c r="H255" s="3">
        <f>VLOOKUP(Tableau1[[#This Row],[NUM DE FACTURE]],[1]!Tableau1[[#All],[Num Piéce]:[ANNEE]],4,FALSE)</f>
        <v>2019</v>
      </c>
      <c r="I255" s="3">
        <f>MONTH(Tableau1[[#This Row],[DATE LIV]])</f>
        <v>12</v>
      </c>
    </row>
    <row r="256" spans="1:9" x14ac:dyDescent="0.35">
      <c r="A256" s="1" t="str">
        <f>'[1]COMMERCIAL 2019 - 2021'!D254</f>
        <v>FAE-19-00252</v>
      </c>
      <c r="B256" t="str">
        <f>VLOOKUP(Tableau1[[#This Row],[NUM DE FACTURE]],'[1]COMMERCIAL 2019 - 2021'!$D$2:$AO$3999,6,FALSE)</f>
        <v>SAWABA - GUINEE</v>
      </c>
      <c r="C256" s="2">
        <f>VLOOKUP(Tableau1[[#This Row],[NUM DE FACTURE]],'[1]COMMERCIAL 2019 - 2021'!$D$2:$AO$3999,18,FALSE)</f>
        <v>26000</v>
      </c>
      <c r="D256" s="3">
        <f>VLOOKUP(Tableau1[[#This Row],[NUM DE FACTURE]],'[1]COMMERCIAL 2019 - 2021'!$D$2:$AO$3999,8,FALSE)</f>
        <v>40232.51</v>
      </c>
      <c r="E256" s="3">
        <f>VLOOKUP(Tableau1[[#This Row],[NUM DE FACTURE]],'[1]COMMERCIAL 2019 - 2021'!$D$2:$AO$3999,10,FALSE)</f>
        <v>14087.999859934171</v>
      </c>
      <c r="F256" s="3" t="str">
        <f>VLOOKUP(Tableau1[[#This Row],[NUM DE FACTURE]],'[1]COMMERCIAL 2019 - 2021'!$D$2:$AO$3999,12,FALSE)</f>
        <v>Guinée</v>
      </c>
      <c r="G256" s="4">
        <f>VLOOKUP(Tableau1[[#This Row],[NUM DE FACTURE]],'[1]COMMERCIAL 2019 - 2021'!$D$2:$AO$3999,13,FALSE)</f>
        <v>43812</v>
      </c>
      <c r="H256" s="3">
        <f>VLOOKUP(Tableau1[[#This Row],[NUM DE FACTURE]],[1]!Tableau1[[#All],[Num Piéce]:[ANNEE]],4,FALSE)</f>
        <v>2019</v>
      </c>
      <c r="I256" s="3">
        <f>MONTH(Tableau1[[#This Row],[DATE LIV]])</f>
        <v>12</v>
      </c>
    </row>
    <row r="257" spans="1:9" x14ac:dyDescent="0.35">
      <c r="A257" s="1" t="str">
        <f>'[1]COMMERCIAL 2019 - 2021'!D255</f>
        <v>FAE-19-00253</v>
      </c>
      <c r="B257" t="str">
        <f>VLOOKUP(Tableau1[[#This Row],[NUM DE FACTURE]],'[1]COMMERCIAL 2019 - 2021'!$D$2:$AO$3999,6,FALSE)</f>
        <v>SODIFRAM SAS</v>
      </c>
      <c r="C257" s="2">
        <f>VLOOKUP(Tableau1[[#This Row],[NUM DE FACTURE]],'[1]COMMERCIAL 2019 - 2021'!$D$2:$AO$3999,18,FALSE)</f>
        <v>27120</v>
      </c>
      <c r="D257" s="3">
        <f>VLOOKUP(Tableau1[[#This Row],[NUM DE FACTURE]],'[1]COMMERCIAL 2019 - 2021'!$D$2:$AO$3999,8,FALSE)</f>
        <v>49910.142</v>
      </c>
      <c r="E257" s="3">
        <f>VLOOKUP(Tableau1[[#This Row],[NUM DE FACTURE]],'[1]COMMERCIAL 2019 - 2021'!$D$2:$AO$3999,10,FALSE)</f>
        <v>15740.800126153119</v>
      </c>
      <c r="F257" s="3" t="str">
        <f>VLOOKUP(Tableau1[[#This Row],[NUM DE FACTURE]],'[1]COMMERCIAL 2019 - 2021'!$D$2:$AO$3999,12,FALSE)</f>
        <v>Mayotte</v>
      </c>
      <c r="G257" s="4">
        <f>VLOOKUP(Tableau1[[#This Row],[NUM DE FACTURE]],'[1]COMMERCIAL 2019 - 2021'!$D$2:$AO$3999,13,FALSE)</f>
        <v>43809</v>
      </c>
      <c r="H257" s="3">
        <f>VLOOKUP(Tableau1[[#This Row],[NUM DE FACTURE]],[1]!Tableau1[[#All],[Num Piéce]:[ANNEE]],4,FALSE)</f>
        <v>2019</v>
      </c>
      <c r="I257" s="3">
        <f>MONTH(Tableau1[[#This Row],[DATE LIV]])</f>
        <v>12</v>
      </c>
    </row>
    <row r="258" spans="1:9" x14ac:dyDescent="0.35">
      <c r="A258" s="1" t="str">
        <f>'[1]COMMERCIAL 2019 - 2021'!D256</f>
        <v>FAE-19-00254</v>
      </c>
      <c r="B258" t="str">
        <f>VLOOKUP(Tableau1[[#This Row],[NUM DE FACTURE]],'[1]COMMERCIAL 2019 - 2021'!$D$2:$AO$3999,6,FALSE)</f>
        <v>ARCADIA</v>
      </c>
      <c r="C258" s="2">
        <f>VLOOKUP(Tableau1[[#This Row],[NUM DE FACTURE]],'[1]COMMERCIAL 2019 - 2021'!$D$2:$AO$3999,18,FALSE)</f>
        <v>12772.400000000001</v>
      </c>
      <c r="D258" s="3">
        <f>VLOOKUP(Tableau1[[#This Row],[NUM DE FACTURE]],'[1]COMMERCIAL 2019 - 2021'!$D$2:$AO$3999,8,FALSE)</f>
        <v>22221.752</v>
      </c>
      <c r="E258" s="3">
        <f>VLOOKUP(Tableau1[[#This Row],[NUM DE FACTURE]],'[1]COMMERCIAL 2019 - 2021'!$D$2:$AO$3999,10,FALSE)</f>
        <v>22221.752</v>
      </c>
      <c r="F258" s="3" t="str">
        <f>VLOOKUP(Tableau1[[#This Row],[NUM DE FACTURE]],'[1]COMMERCIAL 2019 - 2021'!$D$2:$AO$3999,12,FALSE)</f>
        <v>Japon</v>
      </c>
      <c r="G258" s="4">
        <f>VLOOKUP(Tableau1[[#This Row],[NUM DE FACTURE]],'[1]COMMERCIAL 2019 - 2021'!$D$2:$AO$3999,13,FALSE)</f>
        <v>43826</v>
      </c>
      <c r="H258" s="3">
        <f>VLOOKUP(Tableau1[[#This Row],[NUM DE FACTURE]],[1]!Tableau1[[#All],[Num Piéce]:[ANNEE]],4,FALSE)</f>
        <v>2019</v>
      </c>
      <c r="I258" s="3">
        <f>MONTH(Tableau1[[#This Row],[DATE LIV]])</f>
        <v>12</v>
      </c>
    </row>
    <row r="259" spans="1:9" x14ac:dyDescent="0.35">
      <c r="A259" s="1" t="str">
        <f>'[1]COMMERCIAL 2019 - 2021'!D257</f>
        <v>FAE-19-00255</v>
      </c>
      <c r="B259" t="str">
        <f>VLOOKUP(Tableau1[[#This Row],[NUM DE FACTURE]],'[1]COMMERCIAL 2019 - 2021'!$D$2:$AO$3999,6,FALSE)</f>
        <v>INTERNATIONAL SMART BUSINESS</v>
      </c>
      <c r="C259" s="2">
        <f>VLOOKUP(Tableau1[[#This Row],[NUM DE FACTURE]],'[1]COMMERCIAL 2019 - 2021'!$D$2:$AO$3999,18,FALSE)</f>
        <v>2328</v>
      </c>
      <c r="D259" s="3">
        <f>VLOOKUP(Tableau1[[#This Row],[NUM DE FACTURE]],'[1]COMMERCIAL 2019 - 2021'!$D$2:$AO$3999,8,FALSE)</f>
        <v>4063.92</v>
      </c>
      <c r="E259" s="3">
        <f>VLOOKUP(Tableau1[[#This Row],[NUM DE FACTURE]],'[1]COMMERCIAL 2019 - 2021'!$D$2:$AO$3999,10,FALSE)</f>
        <v>4063.92</v>
      </c>
      <c r="F259" s="3" t="str">
        <f>VLOOKUP(Tableau1[[#This Row],[NUM DE FACTURE]],'[1]COMMERCIAL 2019 - 2021'!$D$2:$AO$3999,12,FALSE)</f>
        <v>France</v>
      </c>
      <c r="G259" s="4">
        <f>VLOOKUP(Tableau1[[#This Row],[NUM DE FACTURE]],'[1]COMMERCIAL 2019 - 2021'!$D$2:$AO$3999,13,FALSE)</f>
        <v>43810</v>
      </c>
      <c r="H259" s="3">
        <f>VLOOKUP(Tableau1[[#This Row],[NUM DE FACTURE]],[1]!Tableau1[[#All],[Num Piéce]:[ANNEE]],4,FALSE)</f>
        <v>2019</v>
      </c>
      <c r="I259" s="3">
        <f>MONTH(Tableau1[[#This Row],[DATE LIV]])</f>
        <v>12</v>
      </c>
    </row>
    <row r="260" spans="1:9" x14ac:dyDescent="0.35">
      <c r="A260" s="1" t="str">
        <f>'[1]COMMERCIAL 2019 - 2021'!D258</f>
        <v>FAE-19-00256</v>
      </c>
      <c r="B260" t="str">
        <f>VLOOKUP(Tableau1[[#This Row],[NUM DE FACTURE]],'[1]COMMERCIAL 2019 - 2021'!$D$2:$AO$3999,6,FALSE)</f>
        <v>SHARIKAT AL HAD AL AKSA</v>
      </c>
      <c r="C260" s="2">
        <f>VLOOKUP(Tableau1[[#This Row],[NUM DE FACTURE]],'[1]COMMERCIAL 2019 - 2021'!$D$2:$AO$3999,18,FALSE)</f>
        <v>300000</v>
      </c>
      <c r="D260" s="3">
        <f>VLOOKUP(Tableau1[[#This Row],[NUM DE FACTURE]],'[1]COMMERCIAL 2019 - 2021'!$D$2:$AO$3999,8,FALSE)</f>
        <v>436937.4</v>
      </c>
      <c r="E260" s="3">
        <f>VLOOKUP(Tableau1[[#This Row],[NUM DE FACTURE]],'[1]COMMERCIAL 2019 - 2021'!$D$2:$AO$3999,10,FALSE)</f>
        <v>153000</v>
      </c>
      <c r="F260" s="3" t="str">
        <f>VLOOKUP(Tableau1[[#This Row],[NUM DE FACTURE]],'[1]COMMERCIAL 2019 - 2021'!$D$2:$AO$3999,12,FALSE)</f>
        <v>Libye</v>
      </c>
      <c r="G260" s="4">
        <f>VLOOKUP(Tableau1[[#This Row],[NUM DE FACTURE]],'[1]COMMERCIAL 2019 - 2021'!$D$2:$AO$3999,13,FALSE)</f>
        <v>43810</v>
      </c>
      <c r="H260" s="3">
        <f>VLOOKUP(Tableau1[[#This Row],[NUM DE FACTURE]],[1]!Tableau1[[#All],[Num Piéce]:[ANNEE]],4,FALSE)</f>
        <v>2019</v>
      </c>
      <c r="I260" s="3">
        <f>MONTH(Tableau1[[#This Row],[DATE LIV]])</f>
        <v>12</v>
      </c>
    </row>
    <row r="261" spans="1:9" x14ac:dyDescent="0.35">
      <c r="A261" s="1" t="str">
        <f>'[1]COMMERCIAL 2019 - 2021'!D259</f>
        <v>FAE-19-00257</v>
      </c>
      <c r="B261" t="str">
        <f>VLOOKUP(Tableau1[[#This Row],[NUM DE FACTURE]],'[1]COMMERCIAL 2019 - 2021'!$D$2:$AO$3999,6,FALSE)</f>
        <v>TUNISIAN AFRICAN BUSINESS</v>
      </c>
      <c r="C261" s="2">
        <f>VLOOKUP(Tableau1[[#This Row],[NUM DE FACTURE]],'[1]COMMERCIAL 2019 - 2021'!$D$2:$AO$3999,18,FALSE)</f>
        <v>220080</v>
      </c>
      <c r="D261" s="3">
        <f>VLOOKUP(Tableau1[[#This Row],[NUM DE FACTURE]],'[1]COMMERCIAL 2019 - 2021'!$D$2:$AO$3999,8,FALSE)</f>
        <v>294907.2</v>
      </c>
      <c r="E261" s="3">
        <f>VLOOKUP(Tableau1[[#This Row],[NUM DE FACTURE]],'[1]COMMERCIAL 2019 - 2021'!$D$2:$AO$3999,10,FALSE)</f>
        <v>294907.2</v>
      </c>
      <c r="F261" s="3" t="str">
        <f>VLOOKUP(Tableau1[[#This Row],[NUM DE FACTURE]],'[1]COMMERCIAL 2019 - 2021'!$D$2:$AO$3999,12,FALSE)</f>
        <v>Sénégal</v>
      </c>
      <c r="G261" s="4">
        <f>VLOOKUP(Tableau1[[#This Row],[NUM DE FACTURE]],'[1]COMMERCIAL 2019 - 2021'!$D$2:$AO$3999,13,FALSE)</f>
        <v>43812</v>
      </c>
      <c r="H261" s="3">
        <f>VLOOKUP(Tableau1[[#This Row],[NUM DE FACTURE]],[1]!Tableau1[[#All],[Num Piéce]:[ANNEE]],4,FALSE)</f>
        <v>2019</v>
      </c>
      <c r="I261" s="3">
        <f>MONTH(Tableau1[[#This Row],[DATE LIV]])</f>
        <v>12</v>
      </c>
    </row>
    <row r="262" spans="1:9" x14ac:dyDescent="0.35">
      <c r="A262" s="1" t="str">
        <f>'[1]COMMERCIAL 2019 - 2021'!D260</f>
        <v>FAE-19-00258</v>
      </c>
      <c r="B262" t="str">
        <f>VLOOKUP(Tableau1[[#This Row],[NUM DE FACTURE]],'[1]COMMERCIAL 2019 - 2021'!$D$2:$AO$3999,6,FALSE)</f>
        <v>TUNISIAN AFRICAN BUSINESS</v>
      </c>
      <c r="C262" s="2">
        <f>VLOOKUP(Tableau1[[#This Row],[NUM DE FACTURE]],'[1]COMMERCIAL 2019 - 2021'!$D$2:$AO$3999,18,FALSE)</f>
        <v>26000</v>
      </c>
      <c r="D262" s="3">
        <f>VLOOKUP(Tableau1[[#This Row],[NUM DE FACTURE]],'[1]COMMERCIAL 2019 - 2021'!$D$2:$AO$3999,8,FALSE)</f>
        <v>36650</v>
      </c>
      <c r="E262" s="3">
        <f>VLOOKUP(Tableau1[[#This Row],[NUM DE FACTURE]],'[1]COMMERCIAL 2019 - 2021'!$D$2:$AO$3999,10,FALSE)</f>
        <v>36650</v>
      </c>
      <c r="F262" s="3" t="str">
        <f>VLOOKUP(Tableau1[[#This Row],[NUM DE FACTURE]],'[1]COMMERCIAL 2019 - 2021'!$D$2:$AO$3999,12,FALSE)</f>
        <v>Gabon</v>
      </c>
      <c r="G262" s="4">
        <f>VLOOKUP(Tableau1[[#This Row],[NUM DE FACTURE]],'[1]COMMERCIAL 2019 - 2021'!$D$2:$AO$3999,13,FALSE)</f>
        <v>43815</v>
      </c>
      <c r="H262" s="3">
        <f>VLOOKUP(Tableau1[[#This Row],[NUM DE FACTURE]],[1]!Tableau1[[#All],[Num Piéce]:[ANNEE]],4,FALSE)</f>
        <v>2019</v>
      </c>
      <c r="I262" s="3">
        <f>MONTH(Tableau1[[#This Row],[DATE LIV]])</f>
        <v>12</v>
      </c>
    </row>
    <row r="263" spans="1:9" x14ac:dyDescent="0.35">
      <c r="A263" s="1" t="str">
        <f>'[1]COMMERCIAL 2019 - 2021'!D261</f>
        <v>FAE-19-00259</v>
      </c>
      <c r="B263" t="str">
        <f>VLOOKUP(Tableau1[[#This Row],[NUM DE FACTURE]],'[1]COMMERCIAL 2019 - 2021'!$D$2:$AO$3999,6,FALSE)</f>
        <v>DAVIS TRADING CO LTD</v>
      </c>
      <c r="C263" s="2">
        <f>VLOOKUP(Tableau1[[#This Row],[NUM DE FACTURE]],'[1]COMMERCIAL 2019 - 2021'!$D$2:$AO$3999,18,FALSE)</f>
        <v>17500</v>
      </c>
      <c r="D263" s="3">
        <f>VLOOKUP(Tableau1[[#This Row],[NUM DE FACTURE]],'[1]COMMERCIAL 2019 - 2021'!$D$2:$AO$3999,8,FALSE)</f>
        <v>60810.239999999998</v>
      </c>
      <c r="E263" s="3">
        <f>VLOOKUP(Tableau1[[#This Row],[NUM DE FACTURE]],'[1]COMMERCIAL 2019 - 2021'!$D$2:$AO$3999,10,FALSE)</f>
        <v>21400</v>
      </c>
      <c r="F263" s="3" t="str">
        <f>VLOOKUP(Tableau1[[#This Row],[NUM DE FACTURE]],'[1]COMMERCIAL 2019 - 2021'!$D$2:$AO$3999,12,FALSE)</f>
        <v>New Zealand</v>
      </c>
      <c r="G263" s="4">
        <f>VLOOKUP(Tableau1[[#This Row],[NUM DE FACTURE]],'[1]COMMERCIAL 2019 - 2021'!$D$2:$AO$3999,13,FALSE)</f>
        <v>43817</v>
      </c>
      <c r="H263" s="3">
        <f>VLOOKUP(Tableau1[[#This Row],[NUM DE FACTURE]],[1]!Tableau1[[#All],[Num Piéce]:[ANNEE]],4,FALSE)</f>
        <v>2019</v>
      </c>
      <c r="I263" s="3">
        <f>MONTH(Tableau1[[#This Row],[DATE LIV]])</f>
        <v>12</v>
      </c>
    </row>
    <row r="264" spans="1:9" x14ac:dyDescent="0.35">
      <c r="A264" s="1" t="str">
        <f>'[1]COMMERCIAL 2019 - 2021'!D262</f>
        <v>FAE-19-00260</v>
      </c>
      <c r="B264" t="str">
        <f>VLOOKUP(Tableau1[[#This Row],[NUM DE FACTURE]],'[1]COMMERCIAL 2019 - 2021'!$D$2:$AO$3999,6,FALSE)</f>
        <v>ARCADIA</v>
      </c>
      <c r="C264" s="2">
        <f>VLOOKUP(Tableau1[[#This Row],[NUM DE FACTURE]],'[1]COMMERCIAL 2019 - 2021'!$D$2:$AO$3999,18,FALSE)</f>
        <v>20157.599999999999</v>
      </c>
      <c r="D264" s="3">
        <f>VLOOKUP(Tableau1[[#This Row],[NUM DE FACTURE]],'[1]COMMERCIAL 2019 - 2021'!$D$2:$AO$3999,8,FALSE)</f>
        <v>33461.616000000002</v>
      </c>
      <c r="E264" s="3">
        <f>VLOOKUP(Tableau1[[#This Row],[NUM DE FACTURE]],'[1]COMMERCIAL 2019 - 2021'!$D$2:$AO$3999,10,FALSE)</f>
        <v>33461.616000000002</v>
      </c>
      <c r="F264" s="3" t="str">
        <f>VLOOKUP(Tableau1[[#This Row],[NUM DE FACTURE]],'[1]COMMERCIAL 2019 - 2021'!$D$2:$AO$3999,12,FALSE)</f>
        <v>USA</v>
      </c>
      <c r="G264" s="4">
        <f>VLOOKUP(Tableau1[[#This Row],[NUM DE FACTURE]],'[1]COMMERCIAL 2019 - 2021'!$D$2:$AO$3999,13,FALSE)</f>
        <v>43829</v>
      </c>
      <c r="H264" s="3">
        <f>VLOOKUP(Tableau1[[#This Row],[NUM DE FACTURE]],[1]!Tableau1[[#All],[Num Piéce]:[ANNEE]],4,FALSE)</f>
        <v>2019</v>
      </c>
      <c r="I264" s="3">
        <f>MONTH(Tableau1[[#This Row],[DATE LIV]])</f>
        <v>12</v>
      </c>
    </row>
    <row r="265" spans="1:9" x14ac:dyDescent="0.35">
      <c r="A265" s="1" t="str">
        <f>'[1]COMMERCIAL 2019 - 2021'!D263</f>
        <v>FAE-19-00261</v>
      </c>
      <c r="B265" t="str">
        <f>VLOOKUP(Tableau1[[#This Row],[NUM DE FACTURE]],'[1]COMMERCIAL 2019 - 2021'!$D$2:$AO$3999,6,FALSE)</f>
        <v>STE AL MAJMOUA MOTTAHIDA</v>
      </c>
      <c r="C265" s="2">
        <f>VLOOKUP(Tableau1[[#This Row],[NUM DE FACTURE]],'[1]COMMERCIAL 2019 - 2021'!$D$2:$AO$3999,18,FALSE)</f>
        <v>274080</v>
      </c>
      <c r="D265" s="3">
        <f>VLOOKUP(Tableau1[[#This Row],[NUM DE FACTURE]],'[1]COMMERCIAL 2019 - 2021'!$D$2:$AO$3999,8,FALSE)</f>
        <v>407592.951</v>
      </c>
      <c r="E265" s="3">
        <f>VLOOKUP(Tableau1[[#This Row],[NUM DE FACTURE]],'[1]COMMERCIAL 2019 - 2021'!$D$2:$AO$3999,10,FALSE)</f>
        <v>143170.80016860444</v>
      </c>
      <c r="F265" s="3" t="str">
        <f>VLOOKUP(Tableau1[[#This Row],[NUM DE FACTURE]],'[1]COMMERCIAL 2019 - 2021'!$D$2:$AO$3999,12,FALSE)</f>
        <v>Libye</v>
      </c>
      <c r="G265" s="4">
        <f>VLOOKUP(Tableau1[[#This Row],[NUM DE FACTURE]],'[1]COMMERCIAL 2019 - 2021'!$D$2:$AO$3999,13,FALSE)</f>
        <v>43823</v>
      </c>
      <c r="H265" s="3">
        <f>VLOOKUP(Tableau1[[#This Row],[NUM DE FACTURE]],[1]!Tableau1[[#All],[Num Piéce]:[ANNEE]],4,FALSE)</f>
        <v>2019</v>
      </c>
      <c r="I265" s="3">
        <f>MONTH(Tableau1[[#This Row],[DATE LIV]])</f>
        <v>12</v>
      </c>
    </row>
    <row r="266" spans="1:9" x14ac:dyDescent="0.35">
      <c r="A266" s="1" t="str">
        <f>'[1]COMMERCIAL 2019 - 2021'!D264</f>
        <v>FAE-19-00262</v>
      </c>
      <c r="B266" t="str">
        <f>VLOOKUP(Tableau1[[#This Row],[NUM DE FACTURE]],'[1]COMMERCIAL 2019 - 2021'!$D$2:$AO$3999,6,FALSE)</f>
        <v>ARCADIA</v>
      </c>
      <c r="C266" s="2">
        <f>VLOOKUP(Tableau1[[#This Row],[NUM DE FACTURE]],'[1]COMMERCIAL 2019 - 2021'!$D$2:$AO$3999,18,FALSE)</f>
        <v>4270</v>
      </c>
      <c r="D266" s="3">
        <f>VLOOKUP(Tableau1[[#This Row],[NUM DE FACTURE]],'[1]COMMERCIAL 2019 - 2021'!$D$2:$AO$3999,8,FALSE)</f>
        <v>16771.400000000001</v>
      </c>
      <c r="E266" s="3">
        <f>VLOOKUP(Tableau1[[#This Row],[NUM DE FACTURE]],'[1]COMMERCIAL 2019 - 2021'!$D$2:$AO$3999,10,FALSE)</f>
        <v>16771.400000000001</v>
      </c>
      <c r="F266" s="3" t="str">
        <f>VLOOKUP(Tableau1[[#This Row],[NUM DE FACTURE]],'[1]COMMERCIAL 2019 - 2021'!$D$2:$AO$3999,12,FALSE)</f>
        <v>Costa Rica</v>
      </c>
      <c r="G266" s="4">
        <f>VLOOKUP(Tableau1[[#This Row],[NUM DE FACTURE]],'[1]COMMERCIAL 2019 - 2021'!$D$2:$AO$3999,13,FALSE)</f>
        <v>43818</v>
      </c>
      <c r="H266" s="3">
        <f>VLOOKUP(Tableau1[[#This Row],[NUM DE FACTURE]],[1]!Tableau1[[#All],[Num Piéce]:[ANNEE]],4,FALSE)</f>
        <v>2019</v>
      </c>
      <c r="I266" s="3">
        <f>MONTH(Tableau1[[#This Row],[DATE LIV]])</f>
        <v>12</v>
      </c>
    </row>
    <row r="267" spans="1:9" x14ac:dyDescent="0.35">
      <c r="A267" s="1" t="str">
        <f>'[1]COMMERCIAL 2019 - 2021'!D265</f>
        <v>FAE-19-00263</v>
      </c>
      <c r="B267" t="str">
        <f>VLOOKUP(Tableau1[[#This Row],[NUM DE FACTURE]],'[1]COMMERCIAL 2019 - 2021'!$D$2:$AO$3999,6,FALSE)</f>
        <v>ARCADIA</v>
      </c>
      <c r="C267" s="2">
        <f>VLOOKUP(Tableau1[[#This Row],[NUM DE FACTURE]],'[1]COMMERCIAL 2019 - 2021'!$D$2:$AO$3999,18,FALSE)</f>
        <v>24789.599999999999</v>
      </c>
      <c r="D267" s="3">
        <f>VLOOKUP(Tableau1[[#This Row],[NUM DE FACTURE]],'[1]COMMERCIAL 2019 - 2021'!$D$2:$AO$3999,8,FALSE)</f>
        <v>43108.008000000002</v>
      </c>
      <c r="E267" s="3">
        <f>VLOOKUP(Tableau1[[#This Row],[NUM DE FACTURE]],'[1]COMMERCIAL 2019 - 2021'!$D$2:$AO$3999,10,FALSE)</f>
        <v>43108.008000000002</v>
      </c>
      <c r="F267" s="3" t="str">
        <f>VLOOKUP(Tableau1[[#This Row],[NUM DE FACTURE]],'[1]COMMERCIAL 2019 - 2021'!$D$2:$AO$3999,12,FALSE)</f>
        <v>Canada</v>
      </c>
      <c r="G267" s="4">
        <f>VLOOKUP(Tableau1[[#This Row],[NUM DE FACTURE]],'[1]COMMERCIAL 2019 - 2021'!$D$2:$AO$3999,13,FALSE)</f>
        <v>43818</v>
      </c>
      <c r="H267" s="3">
        <f>VLOOKUP(Tableau1[[#This Row],[NUM DE FACTURE]],[1]!Tableau1[[#All],[Num Piéce]:[ANNEE]],4,FALSE)</f>
        <v>2019</v>
      </c>
      <c r="I267" s="3">
        <f>MONTH(Tableau1[[#This Row],[DATE LIV]])</f>
        <v>12</v>
      </c>
    </row>
    <row r="268" spans="1:9" x14ac:dyDescent="0.35">
      <c r="A268" s="1" t="str">
        <f>'[1]COMMERCIAL 2019 - 2021'!D266</f>
        <v>FAE-19-00264</v>
      </c>
      <c r="B268" t="str">
        <f>VLOOKUP(Tableau1[[#This Row],[NUM DE FACTURE]],'[1]COMMERCIAL 2019 - 2021'!$D$2:$AO$3999,6,FALSE)</f>
        <v>SAHEL INTERNATIONAL TRADE</v>
      </c>
      <c r="C268" s="2">
        <f>VLOOKUP(Tableau1[[#This Row],[NUM DE FACTURE]],'[1]COMMERCIAL 2019 - 2021'!$D$2:$AO$3999,18,FALSE)</f>
        <v>18000</v>
      </c>
      <c r="D268" s="3">
        <f>VLOOKUP(Tableau1[[#This Row],[NUM DE FACTURE]],'[1]COMMERCIAL 2019 - 2021'!$D$2:$AO$3999,8,FALSE)</f>
        <v>29160</v>
      </c>
      <c r="E268" s="3">
        <f>VLOOKUP(Tableau1[[#This Row],[NUM DE FACTURE]],'[1]COMMERCIAL 2019 - 2021'!$D$2:$AO$3999,10,FALSE)</f>
        <v>29160</v>
      </c>
      <c r="F268" s="3" t="str">
        <f>VLOOKUP(Tableau1[[#This Row],[NUM DE FACTURE]],'[1]COMMERCIAL 2019 - 2021'!$D$2:$AO$3999,12,FALSE)</f>
        <v>Ukraine</v>
      </c>
      <c r="G268" s="4">
        <f>VLOOKUP(Tableau1[[#This Row],[NUM DE FACTURE]],'[1]COMMERCIAL 2019 - 2021'!$D$2:$AO$3999,13,FALSE)</f>
        <v>43822</v>
      </c>
      <c r="H268" s="3">
        <f>VLOOKUP(Tableau1[[#This Row],[NUM DE FACTURE]],[1]!Tableau1[[#All],[Num Piéce]:[ANNEE]],4,FALSE)</f>
        <v>2019</v>
      </c>
      <c r="I268" s="3">
        <f>MONTH(Tableau1[[#This Row],[DATE LIV]])</f>
        <v>12</v>
      </c>
    </row>
    <row r="269" spans="1:9" x14ac:dyDescent="0.35">
      <c r="A269" s="1" t="str">
        <f>'[1]COMMERCIAL 2019 - 2021'!D267</f>
        <v>FAE-19-00265</v>
      </c>
      <c r="B269" t="str">
        <f>VLOOKUP(Tableau1[[#This Row],[NUM DE FACTURE]],'[1]COMMERCIAL 2019 - 2021'!$D$2:$AO$3999,6,FALSE)</f>
        <v>STE OMRANE SAS</v>
      </c>
      <c r="C269" s="2">
        <f>VLOOKUP(Tableau1[[#This Row],[NUM DE FACTURE]],'[1]COMMERCIAL 2019 - 2021'!$D$2:$AO$3999,18,FALSE)</f>
        <v>17960</v>
      </c>
      <c r="D269" s="3">
        <f>VLOOKUP(Tableau1[[#This Row],[NUM DE FACTURE]],'[1]COMMERCIAL 2019 - 2021'!$D$2:$AO$3999,8,FALSE)</f>
        <v>35565.281999999999</v>
      </c>
      <c r="E269" s="3">
        <f>VLOOKUP(Tableau1[[#This Row],[NUM DE FACTURE]],'[1]COMMERCIAL 2019 - 2021'!$D$2:$AO$3999,10,FALSE)</f>
        <v>11333.200133836814</v>
      </c>
      <c r="F269" s="3" t="str">
        <f>VLOOKUP(Tableau1[[#This Row],[NUM DE FACTURE]],'[1]COMMERCIAL 2019 - 2021'!$D$2:$AO$3999,12,FALSE)</f>
        <v>France</v>
      </c>
      <c r="G269" s="4">
        <f>VLOOKUP(Tableau1[[#This Row],[NUM DE FACTURE]],'[1]COMMERCIAL 2019 - 2021'!$D$2:$AO$3999,13,FALSE)</f>
        <v>43829</v>
      </c>
      <c r="H269" s="3">
        <f>VLOOKUP(Tableau1[[#This Row],[NUM DE FACTURE]],[1]!Tableau1[[#All],[Num Piéce]:[ANNEE]],4,FALSE)</f>
        <v>2019</v>
      </c>
      <c r="I269" s="3">
        <f>MONTH(Tableau1[[#This Row],[DATE LIV]])</f>
        <v>12</v>
      </c>
    </row>
    <row r="270" spans="1:9" x14ac:dyDescent="0.35">
      <c r="A270" s="1" t="str">
        <f>'[1]COMMERCIAL 2019 - 2021'!D268</f>
        <v>FAE-19-00266</v>
      </c>
      <c r="B270" t="str">
        <f>VLOOKUP(Tableau1[[#This Row],[NUM DE FACTURE]],'[1]COMMERCIAL 2019 - 2021'!$D$2:$AO$3999,6,FALSE)</f>
        <v>STE DE COMMERCE INTERNATIONAL</v>
      </c>
      <c r="C270" s="2">
        <f>VLOOKUP(Tableau1[[#This Row],[NUM DE FACTURE]],'[1]COMMERCIAL 2019 - 2021'!$D$2:$AO$3999,18,FALSE)</f>
        <v>26000</v>
      </c>
      <c r="D270" s="3">
        <f>VLOOKUP(Tableau1[[#This Row],[NUM DE FACTURE]],'[1]COMMERCIAL 2019 - 2021'!$D$2:$AO$3999,8,FALSE)</f>
        <v>36800</v>
      </c>
      <c r="E270" s="3">
        <f>VLOOKUP(Tableau1[[#This Row],[NUM DE FACTURE]],'[1]COMMERCIAL 2019 - 2021'!$D$2:$AO$3999,10,FALSE)</f>
        <v>36800</v>
      </c>
      <c r="F270" s="3" t="str">
        <f>VLOOKUP(Tableau1[[#This Row],[NUM DE FACTURE]],'[1]COMMERCIAL 2019 - 2021'!$D$2:$AO$3999,12,FALSE)</f>
        <v>Gabon</v>
      </c>
      <c r="G270" s="4">
        <f>VLOOKUP(Tableau1[[#This Row],[NUM DE FACTURE]],'[1]COMMERCIAL 2019 - 2021'!$D$2:$AO$3999,13,FALSE)</f>
        <v>43823</v>
      </c>
      <c r="H270" s="3">
        <f>VLOOKUP(Tableau1[[#This Row],[NUM DE FACTURE]],[1]!Tableau1[[#All],[Num Piéce]:[ANNEE]],4,FALSE)</f>
        <v>2019</v>
      </c>
      <c r="I270" s="3">
        <f>MONTH(Tableau1[[#This Row],[DATE LIV]])</f>
        <v>12</v>
      </c>
    </row>
    <row r="271" spans="1:9" x14ac:dyDescent="0.35">
      <c r="A271" s="1" t="str">
        <f>'[1]COMMERCIAL 2019 - 2021'!D269</f>
        <v>FAE-19-00267</v>
      </c>
      <c r="B271" t="str">
        <f>VLOOKUP(Tableau1[[#This Row],[NUM DE FACTURE]],'[1]COMMERCIAL 2019 - 2021'!$D$2:$AO$3999,6,FALSE)</f>
        <v>SODIFRAM SAS</v>
      </c>
      <c r="C271" s="2">
        <f>VLOOKUP(Tableau1[[#This Row],[NUM DE FACTURE]],'[1]COMMERCIAL 2019 - 2021'!$D$2:$AO$3999,18,FALSE)</f>
        <v>27336</v>
      </c>
      <c r="D271" s="3">
        <f>VLOOKUP(Tableau1[[#This Row],[NUM DE FACTURE]],'[1]COMMERCIAL 2019 - 2021'!$D$2:$AO$3999,8,FALSE)</f>
        <v>50168.877999999997</v>
      </c>
      <c r="E271" s="3">
        <f>VLOOKUP(Tableau1[[#This Row],[NUM DE FACTURE]],'[1]COMMERCIAL 2019 - 2021'!$D$2:$AO$3999,10,FALSE)</f>
        <v>15846.64013392716</v>
      </c>
      <c r="F271" s="3" t="str">
        <f>VLOOKUP(Tableau1[[#This Row],[NUM DE FACTURE]],'[1]COMMERCIAL 2019 - 2021'!$D$2:$AO$3999,12,FALSE)</f>
        <v>Mayotte</v>
      </c>
      <c r="G271" s="4">
        <f>VLOOKUP(Tableau1[[#This Row],[NUM DE FACTURE]],'[1]COMMERCIAL 2019 - 2021'!$D$2:$AO$3999,13,FALSE)</f>
        <v>43823</v>
      </c>
      <c r="H271" s="3">
        <f>VLOOKUP(Tableau1[[#This Row],[NUM DE FACTURE]],[1]!Tableau1[[#All],[Num Piéce]:[ANNEE]],4,FALSE)</f>
        <v>2019</v>
      </c>
      <c r="I271" s="3">
        <f>MONTH(Tableau1[[#This Row],[DATE LIV]])</f>
        <v>12</v>
      </c>
    </row>
    <row r="272" spans="1:9" x14ac:dyDescent="0.35">
      <c r="A272" s="1" t="str">
        <f>'[1]COMMERCIAL 2019 - 2021'!D270</f>
        <v>FAE-19-00268</v>
      </c>
      <c r="B272" t="str">
        <f>VLOOKUP(Tableau1[[#This Row],[NUM DE FACTURE]],'[1]COMMERCIAL 2019 - 2021'!$D$2:$AO$3999,6,FALSE)</f>
        <v>SAWABA - GUINEE</v>
      </c>
      <c r="C272" s="2">
        <f>VLOOKUP(Tableau1[[#This Row],[NUM DE FACTURE]],'[1]COMMERCIAL 2019 - 2021'!$D$2:$AO$3999,18,FALSE)</f>
        <v>136396</v>
      </c>
      <c r="D272" s="3">
        <f>VLOOKUP(Tableau1[[#This Row],[NUM DE FACTURE]],'[1]COMMERCIAL 2019 - 2021'!$D$2:$AO$3999,8,FALSE)</f>
        <v>229137.098</v>
      </c>
      <c r="E272" s="3">
        <f>VLOOKUP(Tableau1[[#This Row],[NUM DE FACTURE]],'[1]COMMERCIAL 2019 - 2021'!$D$2:$AO$3999,10,FALSE)</f>
        <v>80948.58000812534</v>
      </c>
      <c r="F272" s="3" t="str">
        <f>VLOOKUP(Tableau1[[#This Row],[NUM DE FACTURE]],'[1]COMMERCIAL 2019 - 2021'!$D$2:$AO$3999,12,FALSE)</f>
        <v>Guinée</v>
      </c>
      <c r="G272" s="4">
        <f>VLOOKUP(Tableau1[[#This Row],[NUM DE FACTURE]],'[1]COMMERCIAL 2019 - 2021'!$D$2:$AO$3999,13,FALSE)</f>
        <v>43824</v>
      </c>
      <c r="H272" s="3">
        <f>VLOOKUP(Tableau1[[#This Row],[NUM DE FACTURE]],[1]!Tableau1[[#All],[Num Piéce]:[ANNEE]],4,FALSE)</f>
        <v>2019</v>
      </c>
      <c r="I272" s="3">
        <f>MONTH(Tableau1[[#This Row],[DATE LIV]])</f>
        <v>12</v>
      </c>
    </row>
    <row r="273" spans="1:9" x14ac:dyDescent="0.35">
      <c r="A273" s="1" t="str">
        <f>'[1]COMMERCIAL 2019 - 2021'!D271</f>
        <v>FAE-19-00269</v>
      </c>
      <c r="B273" t="str">
        <f>VLOOKUP(Tableau1[[#This Row],[NUM DE FACTURE]],'[1]COMMERCIAL 2019 - 2021'!$D$2:$AO$3999,6,FALSE)</f>
        <v>ETS KASSO IMPORT EXPORT</v>
      </c>
      <c r="C273" s="2">
        <f>VLOOKUP(Tableau1[[#This Row],[NUM DE FACTURE]],'[1]COMMERCIAL 2019 - 2021'!$D$2:$AO$3999,18,FALSE)</f>
        <v>108000</v>
      </c>
      <c r="D273" s="3">
        <f>VLOOKUP(Tableau1[[#This Row],[NUM DE FACTURE]],'[1]COMMERCIAL 2019 - 2021'!$D$2:$AO$3999,8,FALSE)</f>
        <v>145724.076</v>
      </c>
      <c r="E273" s="3">
        <f>VLOOKUP(Tableau1[[#This Row],[NUM DE FACTURE]],'[1]COMMERCIAL 2019 - 2021'!$D$2:$AO$3999,10,FALSE)</f>
        <v>46440</v>
      </c>
      <c r="F273" s="3" t="str">
        <f>VLOOKUP(Tableau1[[#This Row],[NUM DE FACTURE]],'[1]COMMERCIAL 2019 - 2021'!$D$2:$AO$3999,12,FALSE)</f>
        <v>Niger</v>
      </c>
      <c r="G273" s="4">
        <f>VLOOKUP(Tableau1[[#This Row],[NUM DE FACTURE]],'[1]COMMERCIAL 2019 - 2021'!$D$2:$AO$3999,13,FALSE)</f>
        <v>43827</v>
      </c>
      <c r="H273" s="3">
        <f>VLOOKUP(Tableau1[[#This Row],[NUM DE FACTURE]],[1]!Tableau1[[#All],[Num Piéce]:[ANNEE]],4,FALSE)</f>
        <v>2019</v>
      </c>
      <c r="I273" s="3">
        <f>MONTH(Tableau1[[#This Row],[DATE LIV]])</f>
        <v>12</v>
      </c>
    </row>
    <row r="274" spans="1:9" x14ac:dyDescent="0.35">
      <c r="A274" s="1" t="str">
        <f>'[1]COMMERCIAL 2019 - 2021'!D272</f>
        <v>FAE-20-00001</v>
      </c>
      <c r="B274" t="str">
        <f>VLOOKUP(Tableau1[[#This Row],[NUM DE FACTURE]],'[1]COMMERCIAL 2019 - 2021'!$D$2:$AO$3999,6,FALSE)</f>
        <v>ETS KASSO IMPORT EXPORT</v>
      </c>
      <c r="C274" s="2">
        <f>VLOOKUP(Tableau1[[#This Row],[NUM DE FACTURE]],'[1]COMMERCIAL 2019 - 2021'!$D$2:$AO$3999,18,FALSE)</f>
        <v>108000</v>
      </c>
      <c r="D274" s="3">
        <f>VLOOKUP(Tableau1[[#This Row],[NUM DE FACTURE]],'[1]COMMERCIAL 2019 - 2021'!$D$2:$AO$3999,8,FALSE)</f>
        <v>145663.704</v>
      </c>
      <c r="E274" s="3">
        <f>VLOOKUP(Tableau1[[#This Row],[NUM DE FACTURE]],'[1]COMMERCIAL 2019 - 2021'!$D$2:$AO$3999,10,FALSE)</f>
        <v>46440</v>
      </c>
      <c r="F274" s="3" t="str">
        <f>VLOOKUP(Tableau1[[#This Row],[NUM DE FACTURE]],'[1]COMMERCIAL 2019 - 2021'!$D$2:$AO$3999,12,FALSE)</f>
        <v>Niger</v>
      </c>
      <c r="G274" s="4">
        <f>VLOOKUP(Tableau1[[#This Row],[NUM DE FACTURE]],'[1]COMMERCIAL 2019 - 2021'!$D$2:$AO$3999,13,FALSE)</f>
        <v>43838</v>
      </c>
      <c r="H274" s="3">
        <f>VLOOKUP(Tableau1[[#This Row],[NUM DE FACTURE]],[1]!Tableau1[[#All],[Num Piéce]:[ANNEE]],4,FALSE)</f>
        <v>2020</v>
      </c>
      <c r="I274" s="3">
        <f>MONTH(Tableau1[[#This Row],[DATE LIV]])</f>
        <v>1</v>
      </c>
    </row>
    <row r="275" spans="1:9" x14ac:dyDescent="0.35">
      <c r="A275" s="1" t="str">
        <f>'[1]COMMERCIAL 2019 - 2021'!D273</f>
        <v>FAE-20-00002</v>
      </c>
      <c r="B275" t="str">
        <f>VLOOKUP(Tableau1[[#This Row],[NUM DE FACTURE]],'[1]COMMERCIAL 2019 - 2021'!$D$2:$AO$3999,6,FALSE)</f>
        <v>ETS KASSO IMPORT EXPORT</v>
      </c>
      <c r="C275" s="2">
        <f>VLOOKUP(Tableau1[[#This Row],[NUM DE FACTURE]],'[1]COMMERCIAL 2019 - 2021'!$D$2:$AO$3999,18,FALSE)</f>
        <v>108000</v>
      </c>
      <c r="D275" s="3">
        <f>VLOOKUP(Tableau1[[#This Row],[NUM DE FACTURE]],'[1]COMMERCIAL 2019 - 2021'!$D$2:$AO$3999,8,FALSE)</f>
        <v>145561.53599999999</v>
      </c>
      <c r="E275" s="3">
        <f>VLOOKUP(Tableau1[[#This Row],[NUM DE FACTURE]],'[1]COMMERCIAL 2019 - 2021'!$D$2:$AO$3999,10,FALSE)</f>
        <v>46440</v>
      </c>
      <c r="F275" s="3" t="str">
        <f>VLOOKUP(Tableau1[[#This Row],[NUM DE FACTURE]],'[1]COMMERCIAL 2019 - 2021'!$D$2:$AO$3999,12,FALSE)</f>
        <v>Niger</v>
      </c>
      <c r="G275" s="4">
        <f>VLOOKUP(Tableau1[[#This Row],[NUM DE FACTURE]],'[1]COMMERCIAL 2019 - 2021'!$D$2:$AO$3999,13,FALSE)</f>
        <v>43839</v>
      </c>
      <c r="H275" s="3">
        <f>VLOOKUP(Tableau1[[#This Row],[NUM DE FACTURE]],[1]!Tableau1[[#All],[Num Piéce]:[ANNEE]],4,FALSE)</f>
        <v>2020</v>
      </c>
      <c r="I275" s="3">
        <f>MONTH(Tableau1[[#This Row],[DATE LIV]])</f>
        <v>1</v>
      </c>
    </row>
    <row r="276" spans="1:9" x14ac:dyDescent="0.35">
      <c r="A276" s="1" t="str">
        <f>'[1]COMMERCIAL 2019 - 2021'!D274</f>
        <v>FAE-20-00003</v>
      </c>
      <c r="B276" t="str">
        <f>VLOOKUP(Tableau1[[#This Row],[NUM DE FACTURE]],'[1]COMMERCIAL 2019 - 2021'!$D$2:$AO$3999,6,FALSE)</f>
        <v>ETS KASSO IMPORT EXPORT</v>
      </c>
      <c r="C276" s="2">
        <f>VLOOKUP(Tableau1[[#This Row],[NUM DE FACTURE]],'[1]COMMERCIAL 2019 - 2021'!$D$2:$AO$3999,18,FALSE)</f>
        <v>108000</v>
      </c>
      <c r="D276" s="3">
        <f>VLOOKUP(Tableau1[[#This Row],[NUM DE FACTURE]],'[1]COMMERCIAL 2019 - 2021'!$D$2:$AO$3999,8,FALSE)</f>
        <v>145568.50200000001</v>
      </c>
      <c r="E276" s="3">
        <f>VLOOKUP(Tableau1[[#This Row],[NUM DE FACTURE]],'[1]COMMERCIAL 2019 - 2021'!$D$2:$AO$3999,10,FALSE)</f>
        <v>46440</v>
      </c>
      <c r="F276" s="3" t="str">
        <f>VLOOKUP(Tableau1[[#This Row],[NUM DE FACTURE]],'[1]COMMERCIAL 2019 - 2021'!$D$2:$AO$3999,12,FALSE)</f>
        <v>Niger</v>
      </c>
      <c r="G276" s="4">
        <f>VLOOKUP(Tableau1[[#This Row],[NUM DE FACTURE]],'[1]COMMERCIAL 2019 - 2021'!$D$2:$AO$3999,13,FALSE)</f>
        <v>43840</v>
      </c>
      <c r="H276" s="3">
        <f>VLOOKUP(Tableau1[[#This Row],[NUM DE FACTURE]],[1]!Tableau1[[#All],[Num Piéce]:[ANNEE]],4,FALSE)</f>
        <v>2020</v>
      </c>
      <c r="I276" s="3">
        <f>MONTH(Tableau1[[#This Row],[DATE LIV]])</f>
        <v>1</v>
      </c>
    </row>
    <row r="277" spans="1:9" x14ac:dyDescent="0.35">
      <c r="A277" s="1" t="str">
        <f>'[1]COMMERCIAL 2019 - 2021'!D275</f>
        <v>FAE-20-00004</v>
      </c>
      <c r="B277" t="str">
        <f>VLOOKUP(Tableau1[[#This Row],[NUM DE FACTURE]],'[1]COMMERCIAL 2019 - 2021'!$D$2:$AO$3999,6,FALSE)</f>
        <v>ETS KASSO IMPORT EXPORT</v>
      </c>
      <c r="C277" s="2">
        <f>VLOOKUP(Tableau1[[#This Row],[NUM DE FACTURE]],'[1]COMMERCIAL 2019 - 2021'!$D$2:$AO$3999,18,FALSE)</f>
        <v>108000</v>
      </c>
      <c r="D277" s="3">
        <f>VLOOKUP(Tableau1[[#This Row],[NUM DE FACTURE]],'[1]COMMERCIAL 2019 - 2021'!$D$2:$AO$3999,8,FALSE)</f>
        <v>145568.50200000001</v>
      </c>
      <c r="E277" s="3">
        <f>VLOOKUP(Tableau1[[#This Row],[NUM DE FACTURE]],'[1]COMMERCIAL 2019 - 2021'!$D$2:$AO$3999,10,FALSE)</f>
        <v>46440</v>
      </c>
      <c r="F277" s="3" t="str">
        <f>VLOOKUP(Tableau1[[#This Row],[NUM DE FACTURE]],'[1]COMMERCIAL 2019 - 2021'!$D$2:$AO$3999,12,FALSE)</f>
        <v>Niger</v>
      </c>
      <c r="G277" s="4">
        <f>VLOOKUP(Tableau1[[#This Row],[NUM DE FACTURE]],'[1]COMMERCIAL 2019 - 2021'!$D$2:$AO$3999,13,FALSE)</f>
        <v>43841</v>
      </c>
      <c r="H277" s="3">
        <f>VLOOKUP(Tableau1[[#This Row],[NUM DE FACTURE]],[1]!Tableau1[[#All],[Num Piéce]:[ANNEE]],4,FALSE)</f>
        <v>2020</v>
      </c>
      <c r="I277" s="3">
        <f>MONTH(Tableau1[[#This Row],[DATE LIV]])</f>
        <v>1</v>
      </c>
    </row>
    <row r="278" spans="1:9" x14ac:dyDescent="0.35">
      <c r="A278" s="1" t="str">
        <f>'[1]COMMERCIAL 2019 - 2021'!D276</f>
        <v>FAE-20-00005</v>
      </c>
      <c r="B278" t="str">
        <f>VLOOKUP(Tableau1[[#This Row],[NUM DE FACTURE]],'[1]COMMERCIAL 2019 - 2021'!$D$2:$AO$3999,6,FALSE)</f>
        <v>ARCADIA</v>
      </c>
      <c r="C278" s="2">
        <f>VLOOKUP(Tableau1[[#This Row],[NUM DE FACTURE]],'[1]COMMERCIAL 2019 - 2021'!$D$2:$AO$3999,18,FALSE)</f>
        <v>15150</v>
      </c>
      <c r="D278" s="3">
        <f>VLOOKUP(Tableau1[[#This Row],[NUM DE FACTURE]],'[1]COMMERCIAL 2019 - 2021'!$D$2:$AO$3999,8,FALSE)</f>
        <v>25447.5</v>
      </c>
      <c r="E278" s="3">
        <f>VLOOKUP(Tableau1[[#This Row],[NUM DE FACTURE]],'[1]COMMERCIAL 2019 - 2021'!$D$2:$AO$3999,10,FALSE)</f>
        <v>25447.5</v>
      </c>
      <c r="F278" s="3" t="str">
        <f>VLOOKUP(Tableau1[[#This Row],[NUM DE FACTURE]],'[1]COMMERCIAL 2019 - 2021'!$D$2:$AO$3999,12,FALSE)</f>
        <v>Qatar</v>
      </c>
      <c r="G278" s="4">
        <f>VLOOKUP(Tableau1[[#This Row],[NUM DE FACTURE]],'[1]COMMERCIAL 2019 - 2021'!$D$2:$AO$3999,13,FALSE)</f>
        <v>43836</v>
      </c>
      <c r="H278" s="3">
        <f>VLOOKUP(Tableau1[[#This Row],[NUM DE FACTURE]],[1]!Tableau1[[#All],[Num Piéce]:[ANNEE]],4,FALSE)</f>
        <v>2020</v>
      </c>
      <c r="I278" s="3">
        <f>MONTH(Tableau1[[#This Row],[DATE LIV]])</f>
        <v>1</v>
      </c>
    </row>
    <row r="279" spans="1:9" x14ac:dyDescent="0.35">
      <c r="A279" s="1" t="str">
        <f>'[1]COMMERCIAL 2019 - 2021'!D277</f>
        <v>FAE-20-00006</v>
      </c>
      <c r="B279" t="str">
        <f>VLOOKUP(Tableau1[[#This Row],[NUM DE FACTURE]],'[1]COMMERCIAL 2019 - 2021'!$D$2:$AO$3999,6,FALSE)</f>
        <v>SAHEL INTERNATIONAL TRADE</v>
      </c>
      <c r="C279" s="2">
        <f>VLOOKUP(Tableau1[[#This Row],[NUM DE FACTURE]],'[1]COMMERCIAL 2019 - 2021'!$D$2:$AO$3999,18,FALSE)</f>
        <v>21600</v>
      </c>
      <c r="D279" s="3">
        <f>VLOOKUP(Tableau1[[#This Row],[NUM DE FACTURE]],'[1]COMMERCIAL 2019 - 2021'!$D$2:$AO$3999,8,FALSE)</f>
        <v>33480</v>
      </c>
      <c r="E279" s="3">
        <f>VLOOKUP(Tableau1[[#This Row],[NUM DE FACTURE]],'[1]COMMERCIAL 2019 - 2021'!$D$2:$AO$3999,10,FALSE)</f>
        <v>33480</v>
      </c>
      <c r="F279" s="3" t="str">
        <f>VLOOKUP(Tableau1[[#This Row],[NUM DE FACTURE]],'[1]COMMERCIAL 2019 - 2021'!$D$2:$AO$3999,12,FALSE)</f>
        <v>Togo</v>
      </c>
      <c r="G279" s="4">
        <f>VLOOKUP(Tableau1[[#This Row],[NUM DE FACTURE]],'[1]COMMERCIAL 2019 - 2021'!$D$2:$AO$3999,13,FALSE)</f>
        <v>43843</v>
      </c>
      <c r="H279" s="3">
        <f>VLOOKUP(Tableau1[[#This Row],[NUM DE FACTURE]],[1]!Tableau1[[#All],[Num Piéce]:[ANNEE]],4,FALSE)</f>
        <v>2020</v>
      </c>
      <c r="I279" s="3">
        <f>MONTH(Tableau1[[#This Row],[DATE LIV]])</f>
        <v>1</v>
      </c>
    </row>
    <row r="280" spans="1:9" x14ac:dyDescent="0.35">
      <c r="A280" s="1" t="str">
        <f>'[1]COMMERCIAL 2019 - 2021'!D278</f>
        <v>FAE-20-00007</v>
      </c>
      <c r="B280" t="str">
        <f>VLOOKUP(Tableau1[[#This Row],[NUM DE FACTURE]],'[1]COMMERCIAL 2019 - 2021'!$D$2:$AO$3999,6,FALSE)</f>
        <v>STE MIDCOM INTERNATIONAL</v>
      </c>
      <c r="C280" s="2">
        <f>VLOOKUP(Tableau1[[#This Row],[NUM DE FACTURE]],'[1]COMMERCIAL 2019 - 2021'!$D$2:$AO$3999,18,FALSE)</f>
        <v>19500</v>
      </c>
      <c r="D280" s="3">
        <f>VLOOKUP(Tableau1[[#This Row],[NUM DE FACTURE]],'[1]COMMERCIAL 2019 - 2021'!$D$2:$AO$3999,8,FALSE)</f>
        <v>31590</v>
      </c>
      <c r="E280" s="3">
        <f>VLOOKUP(Tableau1[[#This Row],[NUM DE FACTURE]],'[1]COMMERCIAL 2019 - 2021'!$D$2:$AO$3999,10,FALSE)</f>
        <v>31590</v>
      </c>
      <c r="F280" s="3" t="str">
        <f>VLOOKUP(Tableau1[[#This Row],[NUM DE FACTURE]],'[1]COMMERCIAL 2019 - 2021'!$D$2:$AO$3999,12,FALSE)</f>
        <v>Russie</v>
      </c>
      <c r="G280" s="4">
        <f>VLOOKUP(Tableau1[[#This Row],[NUM DE FACTURE]],'[1]COMMERCIAL 2019 - 2021'!$D$2:$AO$3999,13,FALSE)</f>
        <v>43851</v>
      </c>
      <c r="H280" s="3">
        <f>VLOOKUP(Tableau1[[#This Row],[NUM DE FACTURE]],[1]!Tableau1[[#All],[Num Piéce]:[ANNEE]],4,FALSE)</f>
        <v>2020</v>
      </c>
      <c r="I280" s="3">
        <f>MONTH(Tableau1[[#This Row],[DATE LIV]])</f>
        <v>1</v>
      </c>
    </row>
    <row r="281" spans="1:9" x14ac:dyDescent="0.35">
      <c r="A281" s="1" t="str">
        <f>'[1]COMMERCIAL 2019 - 2021'!D279</f>
        <v>FAE-20-00008</v>
      </c>
      <c r="B281" t="str">
        <f>VLOOKUP(Tableau1[[#This Row],[NUM DE FACTURE]],'[1]COMMERCIAL 2019 - 2021'!$D$2:$AO$3999,6,FALSE)</f>
        <v>SODIFRAM SAS</v>
      </c>
      <c r="C281" s="2">
        <f>VLOOKUP(Tableau1[[#This Row],[NUM DE FACTURE]],'[1]COMMERCIAL 2019 - 2021'!$D$2:$AO$3999,18,FALSE)</f>
        <v>21600</v>
      </c>
      <c r="D281" s="3">
        <f>VLOOKUP(Tableau1[[#This Row],[NUM DE FACTURE]],'[1]COMMERCIAL 2019 - 2021'!$D$2:$AO$3999,8,FALSE)</f>
        <v>41207.845999999998</v>
      </c>
      <c r="E281" s="3">
        <f>VLOOKUP(Tableau1[[#This Row],[NUM DE FACTURE]],'[1]COMMERCIAL 2019 - 2021'!$D$2:$AO$3999,10,FALSE)</f>
        <v>13151.999872334993</v>
      </c>
      <c r="F281" s="3" t="str">
        <f>VLOOKUP(Tableau1[[#This Row],[NUM DE FACTURE]],'[1]COMMERCIAL 2019 - 2021'!$D$2:$AO$3999,12,FALSE)</f>
        <v>Mayotte</v>
      </c>
      <c r="G281" s="4">
        <f>VLOOKUP(Tableau1[[#This Row],[NUM DE FACTURE]],'[1]COMMERCIAL 2019 - 2021'!$D$2:$AO$3999,13,FALSE)</f>
        <v>43837</v>
      </c>
      <c r="H281" s="3">
        <f>VLOOKUP(Tableau1[[#This Row],[NUM DE FACTURE]],[1]!Tableau1[[#All],[Num Piéce]:[ANNEE]],4,FALSE)</f>
        <v>2020</v>
      </c>
      <c r="I281" s="3">
        <f>MONTH(Tableau1[[#This Row],[DATE LIV]])</f>
        <v>1</v>
      </c>
    </row>
    <row r="282" spans="1:9" x14ac:dyDescent="0.35">
      <c r="A282" s="1" t="str">
        <f>'[1]COMMERCIAL 2019 - 2021'!D280</f>
        <v>FAE-20-00009</v>
      </c>
      <c r="B282" t="str">
        <f>VLOOKUP(Tableau1[[#This Row],[NUM DE FACTURE]],'[1]COMMERCIAL 2019 - 2021'!$D$2:$AO$3999,6,FALSE)</f>
        <v>SODIFRAM SAS</v>
      </c>
      <c r="C282" s="2">
        <f>VLOOKUP(Tableau1[[#This Row],[NUM DE FACTURE]],'[1]COMMERCIAL 2019 - 2021'!$D$2:$AO$3999,18,FALSE)</f>
        <v>21600</v>
      </c>
      <c r="D282" s="3">
        <f>VLOOKUP(Tableau1[[#This Row],[NUM DE FACTURE]],'[1]COMMERCIAL 2019 - 2021'!$D$2:$AO$3999,8,FALSE)</f>
        <v>41207.845999999998</v>
      </c>
      <c r="E282" s="3">
        <f>VLOOKUP(Tableau1[[#This Row],[NUM DE FACTURE]],'[1]COMMERCIAL 2019 - 2021'!$D$2:$AO$3999,10,FALSE)</f>
        <v>13151.999872334993</v>
      </c>
      <c r="F282" s="3" t="str">
        <f>VLOOKUP(Tableau1[[#This Row],[NUM DE FACTURE]],'[1]COMMERCIAL 2019 - 2021'!$D$2:$AO$3999,12,FALSE)</f>
        <v>Mayotte</v>
      </c>
      <c r="G282" s="4">
        <f>VLOOKUP(Tableau1[[#This Row],[NUM DE FACTURE]],'[1]COMMERCIAL 2019 - 2021'!$D$2:$AO$3999,13,FALSE)</f>
        <v>43837</v>
      </c>
      <c r="H282" s="3">
        <f>VLOOKUP(Tableau1[[#This Row],[NUM DE FACTURE]],[1]!Tableau1[[#All],[Num Piéce]:[ANNEE]],4,FALSE)</f>
        <v>2020</v>
      </c>
      <c r="I282" s="3">
        <f>MONTH(Tableau1[[#This Row],[DATE LIV]])</f>
        <v>1</v>
      </c>
    </row>
    <row r="283" spans="1:9" x14ac:dyDescent="0.35">
      <c r="A283" s="1" t="str">
        <f>'[1]COMMERCIAL 2019 - 2021'!D281</f>
        <v>FAE-20-00010</v>
      </c>
      <c r="B283" t="str">
        <f>VLOOKUP(Tableau1[[#This Row],[NUM DE FACTURE]],'[1]COMMERCIAL 2019 - 2021'!$D$2:$AO$3999,6,FALSE)</f>
        <v>DAVIS TRADING CO LTD</v>
      </c>
      <c r="C283" s="2">
        <f>VLOOKUP(Tableau1[[#This Row],[NUM DE FACTURE]],'[1]COMMERCIAL 2019 - 2021'!$D$2:$AO$3999,18,FALSE)</f>
        <v>20345</v>
      </c>
      <c r="D283" s="3">
        <f>VLOOKUP(Tableau1[[#This Row],[NUM DE FACTURE]],'[1]COMMERCIAL 2019 - 2021'!$D$2:$AO$3999,8,FALSE)</f>
        <v>69961.104999999996</v>
      </c>
      <c r="E283" s="3">
        <f>VLOOKUP(Tableau1[[#This Row],[NUM DE FACTURE]],'[1]COMMERCIAL 2019 - 2021'!$D$2:$AO$3999,10,FALSE)</f>
        <v>24798.349992910815</v>
      </c>
      <c r="F283" s="3" t="str">
        <f>VLOOKUP(Tableau1[[#This Row],[NUM DE FACTURE]],'[1]COMMERCIAL 2019 - 2021'!$D$2:$AO$3999,12,FALSE)</f>
        <v>New Zealand</v>
      </c>
      <c r="G283" s="4">
        <f>VLOOKUP(Tableau1[[#This Row],[NUM DE FACTURE]],'[1]COMMERCIAL 2019 - 2021'!$D$2:$AO$3999,13,FALSE)</f>
        <v>43845</v>
      </c>
      <c r="H283" s="3">
        <f>VLOOKUP(Tableau1[[#This Row],[NUM DE FACTURE]],[1]!Tableau1[[#All],[Num Piéce]:[ANNEE]],4,FALSE)</f>
        <v>2020</v>
      </c>
      <c r="I283" s="3">
        <f>MONTH(Tableau1[[#This Row],[DATE LIV]])</f>
        <v>1</v>
      </c>
    </row>
    <row r="284" spans="1:9" x14ac:dyDescent="0.35">
      <c r="A284" s="1" t="str">
        <f>'[1]COMMERCIAL 2019 - 2021'!D282</f>
        <v>FAE-20-00011</v>
      </c>
      <c r="B284" t="str">
        <f>VLOOKUP(Tableau1[[#This Row],[NUM DE FACTURE]],'[1]COMMERCIAL 2019 - 2021'!$D$2:$AO$3999,6,FALSE)</f>
        <v>ABOURA FOODS</v>
      </c>
      <c r="C284" s="2">
        <f>VLOOKUP(Tableau1[[#This Row],[NUM DE FACTURE]],'[1]COMMERCIAL 2019 - 2021'!$D$2:$AO$3999,18,FALSE)</f>
        <v>3600</v>
      </c>
      <c r="D284" s="3">
        <f>VLOOKUP(Tableau1[[#This Row],[NUM DE FACTURE]],'[1]COMMERCIAL 2019 - 2021'!$D$2:$AO$3999,8,FALSE)</f>
        <v>6307.7809999999999</v>
      </c>
      <c r="E284" s="3">
        <f>VLOOKUP(Tableau1[[#This Row],[NUM DE FACTURE]],'[1]COMMERCIAL 2019 - 2021'!$D$2:$AO$3999,10,FALSE)</f>
        <v>2237.000088660342</v>
      </c>
      <c r="F284" s="3" t="str">
        <f>VLOOKUP(Tableau1[[#This Row],[NUM DE FACTURE]],'[1]COMMERCIAL 2019 - 2021'!$D$2:$AO$3999,12,FALSE)</f>
        <v>Jordanie</v>
      </c>
      <c r="G284" s="4">
        <f>VLOOKUP(Tableau1[[#This Row],[NUM DE FACTURE]],'[1]COMMERCIAL 2019 - 2021'!$D$2:$AO$3999,13,FALSE)</f>
        <v>43840</v>
      </c>
      <c r="H284" s="3">
        <f>VLOOKUP(Tableau1[[#This Row],[NUM DE FACTURE]],[1]!Tableau1[[#All],[Num Piéce]:[ANNEE]],4,FALSE)</f>
        <v>2020</v>
      </c>
      <c r="I284" s="3">
        <f>MONTH(Tableau1[[#This Row],[DATE LIV]])</f>
        <v>1</v>
      </c>
    </row>
    <row r="285" spans="1:9" x14ac:dyDescent="0.35">
      <c r="A285" s="1" t="str">
        <f>'[1]COMMERCIAL 2019 - 2021'!D283</f>
        <v>FAE-20-00012</v>
      </c>
      <c r="B285" t="str">
        <f>VLOOKUP(Tableau1[[#This Row],[NUM DE FACTURE]],'[1]COMMERCIAL 2019 - 2021'!$D$2:$AO$3999,6,FALSE)</f>
        <v>SAHEL INTERNATIONAL TRADE</v>
      </c>
      <c r="C285" s="2">
        <f>VLOOKUP(Tableau1[[#This Row],[NUM DE FACTURE]],'[1]COMMERCIAL 2019 - 2021'!$D$2:$AO$3999,18,FALSE)</f>
        <v>19200</v>
      </c>
      <c r="D285" s="3">
        <f>VLOOKUP(Tableau1[[#This Row],[NUM DE FACTURE]],'[1]COMMERCIAL 2019 - 2021'!$D$2:$AO$3999,8,FALSE)</f>
        <v>30144</v>
      </c>
      <c r="E285" s="3">
        <f>VLOOKUP(Tableau1[[#This Row],[NUM DE FACTURE]],'[1]COMMERCIAL 2019 - 2021'!$D$2:$AO$3999,10,FALSE)</f>
        <v>30144</v>
      </c>
      <c r="F285" s="3" t="str">
        <f>VLOOKUP(Tableau1[[#This Row],[NUM DE FACTURE]],'[1]COMMERCIAL 2019 - 2021'!$D$2:$AO$3999,12,FALSE)</f>
        <v>Ghana</v>
      </c>
      <c r="G285" s="4">
        <f>VLOOKUP(Tableau1[[#This Row],[NUM DE FACTURE]],'[1]COMMERCIAL 2019 - 2021'!$D$2:$AO$3999,13,FALSE)</f>
        <v>43843</v>
      </c>
      <c r="H285" s="3">
        <f>VLOOKUP(Tableau1[[#This Row],[NUM DE FACTURE]],[1]!Tableau1[[#All],[Num Piéce]:[ANNEE]],4,FALSE)</f>
        <v>2020</v>
      </c>
      <c r="I285" s="3">
        <f>MONTH(Tableau1[[#This Row],[DATE LIV]])</f>
        <v>1</v>
      </c>
    </row>
    <row r="286" spans="1:9" x14ac:dyDescent="0.35">
      <c r="A286" s="1" t="str">
        <f>'[1]COMMERCIAL 2019 - 2021'!D284</f>
        <v>FAE-20-00013</v>
      </c>
      <c r="B286" t="str">
        <f>VLOOKUP(Tableau1[[#This Row],[NUM DE FACTURE]],'[1]COMMERCIAL 2019 - 2021'!$D$2:$AO$3999,6,FALSE)</f>
        <v>ANGSTREM TRADING</v>
      </c>
      <c r="C286" s="2">
        <f>VLOOKUP(Tableau1[[#This Row],[NUM DE FACTURE]],'[1]COMMERCIAL 2019 - 2021'!$D$2:$AO$3999,18,FALSE)</f>
        <v>20000</v>
      </c>
      <c r="D286" s="3">
        <f>VLOOKUP(Tableau1[[#This Row],[NUM DE FACTURE]],'[1]COMMERCIAL 2019 - 2021'!$D$2:$AO$3999,8,FALSE)</f>
        <v>38912.550000000003</v>
      </c>
      <c r="E286" s="3">
        <f>VLOOKUP(Tableau1[[#This Row],[NUM DE FACTURE]],'[1]COMMERCIAL 2019 - 2021'!$D$2:$AO$3999,10,FALSE)</f>
        <v>13800.000000000002</v>
      </c>
      <c r="F286" s="3" t="str">
        <f>VLOOKUP(Tableau1[[#This Row],[NUM DE FACTURE]],'[1]COMMERCIAL 2019 - 2021'!$D$2:$AO$3999,12,FALSE)</f>
        <v>Russie</v>
      </c>
      <c r="G286" s="4">
        <f>VLOOKUP(Tableau1[[#This Row],[NUM DE FACTURE]],'[1]COMMERCIAL 2019 - 2021'!$D$2:$AO$3999,13,FALSE)</f>
        <v>43841</v>
      </c>
      <c r="H286" s="3">
        <f>VLOOKUP(Tableau1[[#This Row],[NUM DE FACTURE]],[1]!Tableau1[[#All],[Num Piéce]:[ANNEE]],4,FALSE)</f>
        <v>2020</v>
      </c>
      <c r="I286" s="3">
        <f>MONTH(Tableau1[[#This Row],[DATE LIV]])</f>
        <v>1</v>
      </c>
    </row>
    <row r="287" spans="1:9" x14ac:dyDescent="0.35">
      <c r="A287" s="1" t="str">
        <f>'[1]COMMERCIAL 2019 - 2021'!D285</f>
        <v>FAE-20-00014</v>
      </c>
      <c r="B287" t="str">
        <f>VLOOKUP(Tableau1[[#This Row],[NUM DE FACTURE]],'[1]COMMERCIAL 2019 - 2021'!$D$2:$AO$3999,6,FALSE)</f>
        <v>BIOFIELD</v>
      </c>
      <c r="C287" s="2">
        <f>VLOOKUP(Tableau1[[#This Row],[NUM DE FACTURE]],'[1]COMMERCIAL 2019 - 2021'!$D$2:$AO$3999,18,FALSE)</f>
        <v>28000</v>
      </c>
      <c r="D287" s="3">
        <f>VLOOKUP(Tableau1[[#This Row],[NUM DE FACTURE]],'[1]COMMERCIAL 2019 - 2021'!$D$2:$AO$3999,8,FALSE)</f>
        <v>36400</v>
      </c>
      <c r="E287" s="3">
        <f>VLOOKUP(Tableau1[[#This Row],[NUM DE FACTURE]],'[1]COMMERCIAL 2019 - 2021'!$D$2:$AO$3999,10,FALSE)</f>
        <v>36400</v>
      </c>
      <c r="F287" s="3" t="str">
        <f>VLOOKUP(Tableau1[[#This Row],[NUM DE FACTURE]],'[1]COMMERCIAL 2019 - 2021'!$D$2:$AO$3999,12,FALSE)</f>
        <v>Benin</v>
      </c>
      <c r="G287" s="4">
        <f>VLOOKUP(Tableau1[[#This Row],[NUM DE FACTURE]],'[1]COMMERCIAL 2019 - 2021'!$D$2:$AO$3999,13,FALSE)</f>
        <v>43847</v>
      </c>
      <c r="H287" s="3">
        <f>VLOOKUP(Tableau1[[#This Row],[NUM DE FACTURE]],[1]!Tableau1[[#All],[Num Piéce]:[ANNEE]],4,FALSE)</f>
        <v>2020</v>
      </c>
      <c r="I287" s="3">
        <f>MONTH(Tableau1[[#This Row],[DATE LIV]])</f>
        <v>1</v>
      </c>
    </row>
    <row r="288" spans="1:9" x14ac:dyDescent="0.35">
      <c r="A288" s="1" t="str">
        <f>'[1]COMMERCIAL 2019 - 2021'!D286</f>
        <v>FAE-20-00015</v>
      </c>
      <c r="B288" t="str">
        <f>VLOOKUP(Tableau1[[#This Row],[NUM DE FACTURE]],'[1]COMMERCIAL 2019 - 2021'!$D$2:$AO$3999,6,FALSE)</f>
        <v>STE AL MAJMOUA MOTTAHIDA</v>
      </c>
      <c r="C288" s="2">
        <f>VLOOKUP(Tableau1[[#This Row],[NUM DE FACTURE]],'[1]COMMERCIAL 2019 - 2021'!$D$2:$AO$3999,18,FALSE)</f>
        <v>35250</v>
      </c>
      <c r="D288" s="3">
        <f>VLOOKUP(Tableau1[[#This Row],[NUM DE FACTURE]],'[1]COMMERCIAL 2019 - 2021'!$D$2:$AO$3999,8,FALSE)</f>
        <v>117599.867</v>
      </c>
      <c r="E288" s="3">
        <f>VLOOKUP(Tableau1[[#This Row],[NUM DE FACTURE]],'[1]COMMERCIAL 2019 - 2021'!$D$2:$AO$3999,10,FALSE)</f>
        <v>41602.500044220389</v>
      </c>
      <c r="F288" s="3" t="str">
        <f>VLOOKUP(Tableau1[[#This Row],[NUM DE FACTURE]],'[1]COMMERCIAL 2019 - 2021'!$D$2:$AO$3999,12,FALSE)</f>
        <v>Libye</v>
      </c>
      <c r="G288" s="4">
        <f>VLOOKUP(Tableau1[[#This Row],[NUM DE FACTURE]],'[1]COMMERCIAL 2019 - 2021'!$D$2:$AO$3999,13,FALSE)</f>
        <v>43843</v>
      </c>
      <c r="H288" s="3">
        <f>VLOOKUP(Tableau1[[#This Row],[NUM DE FACTURE]],[1]!Tableau1[[#All],[Num Piéce]:[ANNEE]],4,FALSE)</f>
        <v>2020</v>
      </c>
      <c r="I288" s="3">
        <f>MONTH(Tableau1[[#This Row],[DATE LIV]])</f>
        <v>1</v>
      </c>
    </row>
    <row r="289" spans="1:9" x14ac:dyDescent="0.35">
      <c r="A289" s="1" t="str">
        <f>'[1]COMMERCIAL 2019 - 2021'!D287</f>
        <v>FAE-20-00016</v>
      </c>
      <c r="B289" t="str">
        <f>VLOOKUP(Tableau1[[#This Row],[NUM DE FACTURE]],'[1]COMMERCIAL 2019 - 2021'!$D$2:$AO$3999,6,FALSE)</f>
        <v>STE OMEGA TRADING</v>
      </c>
      <c r="C289" s="2">
        <f>VLOOKUP(Tableau1[[#This Row],[NUM DE FACTURE]],'[1]COMMERCIAL 2019 - 2021'!$D$2:$AO$3999,18,FALSE)</f>
        <v>280000</v>
      </c>
      <c r="D289" s="3">
        <f>VLOOKUP(Tableau1[[#This Row],[NUM DE FACTURE]],'[1]COMMERCIAL 2019 - 2021'!$D$2:$AO$3999,8,FALSE)</f>
        <v>347200</v>
      </c>
      <c r="E289" s="3">
        <f>VLOOKUP(Tableau1[[#This Row],[NUM DE FACTURE]],'[1]COMMERCIAL 2019 - 2021'!$D$2:$AO$3999,10,FALSE)</f>
        <v>347200</v>
      </c>
      <c r="F289" s="3" t="str">
        <f>VLOOKUP(Tableau1[[#This Row],[NUM DE FACTURE]],'[1]COMMERCIAL 2019 - 2021'!$D$2:$AO$3999,12,FALSE)</f>
        <v>Niger</v>
      </c>
      <c r="G289" s="4">
        <f>VLOOKUP(Tableau1[[#This Row],[NUM DE FACTURE]],'[1]COMMERCIAL 2019 - 2021'!$D$2:$AO$3999,13,FALSE)</f>
        <v>43851</v>
      </c>
      <c r="H289" s="3">
        <f>VLOOKUP(Tableau1[[#This Row],[NUM DE FACTURE]],[1]!Tableau1[[#All],[Num Piéce]:[ANNEE]],4,FALSE)</f>
        <v>2020</v>
      </c>
      <c r="I289" s="3">
        <f>MONTH(Tableau1[[#This Row],[DATE LIV]])</f>
        <v>1</v>
      </c>
    </row>
    <row r="290" spans="1:9" x14ac:dyDescent="0.35">
      <c r="A290" s="1" t="str">
        <f>'[1]COMMERCIAL 2019 - 2021'!D288</f>
        <v>FAE-20-00017</v>
      </c>
      <c r="B290" t="str">
        <f>VLOOKUP(Tableau1[[#This Row],[NUM DE FACTURE]],'[1]COMMERCIAL 2019 - 2021'!$D$2:$AO$3999,6,FALSE)</f>
        <v>STE OMEGA TRADING</v>
      </c>
      <c r="C290" s="2">
        <f>VLOOKUP(Tableau1[[#This Row],[NUM DE FACTURE]],'[1]COMMERCIAL 2019 - 2021'!$D$2:$AO$3999,18,FALSE)</f>
        <v>280000</v>
      </c>
      <c r="D290" s="3">
        <f>VLOOKUP(Tableau1[[#This Row],[NUM DE FACTURE]],'[1]COMMERCIAL 2019 - 2021'!$D$2:$AO$3999,8,FALSE)</f>
        <v>347200</v>
      </c>
      <c r="E290" s="3">
        <f>VLOOKUP(Tableau1[[#This Row],[NUM DE FACTURE]],'[1]COMMERCIAL 2019 - 2021'!$D$2:$AO$3999,10,FALSE)</f>
        <v>347200</v>
      </c>
      <c r="F290" s="3" t="str">
        <f>VLOOKUP(Tableau1[[#This Row],[NUM DE FACTURE]],'[1]COMMERCIAL 2019 - 2021'!$D$2:$AO$3999,12,FALSE)</f>
        <v>Niger</v>
      </c>
      <c r="G290" s="4">
        <f>VLOOKUP(Tableau1[[#This Row],[NUM DE FACTURE]],'[1]COMMERCIAL 2019 - 2021'!$D$2:$AO$3999,13,FALSE)</f>
        <v>43858</v>
      </c>
      <c r="H290" s="3">
        <f>VLOOKUP(Tableau1[[#This Row],[NUM DE FACTURE]],[1]!Tableau1[[#All],[Num Piéce]:[ANNEE]],4,FALSE)</f>
        <v>2020</v>
      </c>
      <c r="I290" s="3">
        <f>MONTH(Tableau1[[#This Row],[DATE LIV]])</f>
        <v>1</v>
      </c>
    </row>
    <row r="291" spans="1:9" x14ac:dyDescent="0.35">
      <c r="A291" s="1" t="str">
        <f>'[1]COMMERCIAL 2019 - 2021'!D289</f>
        <v>FAE-20-00018</v>
      </c>
      <c r="B291" t="str">
        <f>VLOOKUP(Tableau1[[#This Row],[NUM DE FACTURE]],'[1]COMMERCIAL 2019 - 2021'!$D$2:$AO$3999,6,FALSE)</f>
        <v>ARCADIA</v>
      </c>
      <c r="C291" s="2">
        <f>VLOOKUP(Tableau1[[#This Row],[NUM DE FACTURE]],'[1]COMMERCIAL 2019 - 2021'!$D$2:$AO$3999,18,FALSE)</f>
        <v>33600</v>
      </c>
      <c r="D291" s="3">
        <f>VLOOKUP(Tableau1[[#This Row],[NUM DE FACTURE]],'[1]COMMERCIAL 2019 - 2021'!$D$2:$AO$3999,8,FALSE)</f>
        <v>57120</v>
      </c>
      <c r="E291" s="3">
        <f>VLOOKUP(Tableau1[[#This Row],[NUM DE FACTURE]],'[1]COMMERCIAL 2019 - 2021'!$D$2:$AO$3999,10,FALSE)</f>
        <v>57120</v>
      </c>
      <c r="F291" s="3" t="str">
        <f>VLOOKUP(Tableau1[[#This Row],[NUM DE FACTURE]],'[1]COMMERCIAL 2019 - 2021'!$D$2:$AO$3999,12,FALSE)</f>
        <v>Japon</v>
      </c>
      <c r="G291" s="4">
        <f>VLOOKUP(Tableau1[[#This Row],[NUM DE FACTURE]],'[1]COMMERCIAL 2019 - 2021'!$D$2:$AO$3999,13,FALSE)</f>
        <v>43846</v>
      </c>
      <c r="H291" s="3">
        <f>VLOOKUP(Tableau1[[#This Row],[NUM DE FACTURE]],[1]!Tableau1[[#All],[Num Piéce]:[ANNEE]],4,FALSE)</f>
        <v>2020</v>
      </c>
      <c r="I291" s="3">
        <f>MONTH(Tableau1[[#This Row],[DATE LIV]])</f>
        <v>1</v>
      </c>
    </row>
    <row r="292" spans="1:9" x14ac:dyDescent="0.35">
      <c r="A292" s="1" t="str">
        <f>'[1]COMMERCIAL 2019 - 2021'!D290</f>
        <v>FAE-20-00019</v>
      </c>
      <c r="B292" t="str">
        <f>VLOOKUP(Tableau1[[#This Row],[NUM DE FACTURE]],'[1]COMMERCIAL 2019 - 2021'!$D$2:$AO$3999,6,FALSE)</f>
        <v>ARCADIA</v>
      </c>
      <c r="C292" s="2">
        <f>VLOOKUP(Tableau1[[#This Row],[NUM DE FACTURE]],'[1]COMMERCIAL 2019 - 2021'!$D$2:$AO$3999,18,FALSE)</f>
        <v>6396</v>
      </c>
      <c r="D292" s="3">
        <f>VLOOKUP(Tableau1[[#This Row],[NUM DE FACTURE]],'[1]COMMERCIAL 2019 - 2021'!$D$2:$AO$3999,8,FALSE)</f>
        <v>11018.4</v>
      </c>
      <c r="E292" s="3">
        <f>VLOOKUP(Tableau1[[#This Row],[NUM DE FACTURE]],'[1]COMMERCIAL 2019 - 2021'!$D$2:$AO$3999,10,FALSE)</f>
        <v>11018.4</v>
      </c>
      <c r="F292" s="3" t="str">
        <f>VLOOKUP(Tableau1[[#This Row],[NUM DE FACTURE]],'[1]COMMERCIAL 2019 - 2021'!$D$2:$AO$3999,12,FALSE)</f>
        <v>Omane</v>
      </c>
      <c r="G292" s="4">
        <f>VLOOKUP(Tableau1[[#This Row],[NUM DE FACTURE]],'[1]COMMERCIAL 2019 - 2021'!$D$2:$AO$3999,13,FALSE)</f>
        <v>43893</v>
      </c>
      <c r="H292" s="3">
        <f>VLOOKUP(Tableau1[[#This Row],[NUM DE FACTURE]],[1]!Tableau1[[#All],[Num Piéce]:[ANNEE]],4,FALSE)</f>
        <v>2020</v>
      </c>
      <c r="I292" s="3">
        <f>MONTH(Tableau1[[#This Row],[DATE LIV]])</f>
        <v>3</v>
      </c>
    </row>
    <row r="293" spans="1:9" x14ac:dyDescent="0.35">
      <c r="A293" s="1" t="str">
        <f>'[1]COMMERCIAL 2019 - 2021'!D291</f>
        <v>FAE-20-00020</v>
      </c>
      <c r="B293" t="str">
        <f>VLOOKUP(Tableau1[[#This Row],[NUM DE FACTURE]],'[1]COMMERCIAL 2019 - 2021'!$D$2:$AO$3999,6,FALSE)</f>
        <v>GOLDEN PEARL</v>
      </c>
      <c r="C293" s="2">
        <f>VLOOKUP(Tableau1[[#This Row],[NUM DE FACTURE]],'[1]COMMERCIAL 2019 - 2021'!$D$2:$AO$3999,18,FALSE)</f>
        <v>2752</v>
      </c>
      <c r="D293" s="3">
        <f>VLOOKUP(Tableau1[[#This Row],[NUM DE FACTURE]],'[1]COMMERCIAL 2019 - 2021'!$D$2:$AO$3999,8,FALSE)</f>
        <v>5596.2</v>
      </c>
      <c r="E293" s="3">
        <f>VLOOKUP(Tableau1[[#This Row],[NUM DE FACTURE]],'[1]COMMERCIAL 2019 - 2021'!$D$2:$AO$3999,10,FALSE)</f>
        <v>5596.2</v>
      </c>
      <c r="F293" s="3" t="str">
        <f>VLOOKUP(Tableau1[[#This Row],[NUM DE FACTURE]],'[1]COMMERCIAL 2019 - 2021'!$D$2:$AO$3999,12,FALSE)</f>
        <v>Qatar</v>
      </c>
      <c r="G293" s="4">
        <f>VLOOKUP(Tableau1[[#This Row],[NUM DE FACTURE]],'[1]COMMERCIAL 2019 - 2021'!$D$2:$AO$3999,13,FALSE)</f>
        <v>43847</v>
      </c>
      <c r="H293" s="3">
        <f>VLOOKUP(Tableau1[[#This Row],[NUM DE FACTURE]],[1]!Tableau1[[#All],[Num Piéce]:[ANNEE]],4,FALSE)</f>
        <v>2020</v>
      </c>
      <c r="I293" s="3">
        <f>MONTH(Tableau1[[#This Row],[DATE LIV]])</f>
        <v>1</v>
      </c>
    </row>
    <row r="294" spans="1:9" x14ac:dyDescent="0.35">
      <c r="A294" s="1" t="str">
        <f>'[1]COMMERCIAL 2019 - 2021'!D292</f>
        <v>FAE-20-00021</v>
      </c>
      <c r="B294" t="str">
        <f>VLOOKUP(Tableau1[[#This Row],[NUM DE FACTURE]],'[1]COMMERCIAL 2019 - 2021'!$D$2:$AO$3999,6,FALSE)</f>
        <v>GAMIL ABDELKARIM</v>
      </c>
      <c r="C294" s="2">
        <f>VLOOKUP(Tableau1[[#This Row],[NUM DE FACTURE]],'[1]COMMERCIAL 2019 - 2021'!$D$2:$AO$3999,18,FALSE)</f>
        <v>27780</v>
      </c>
      <c r="D294" s="3">
        <f>VLOOKUP(Tableau1[[#This Row],[NUM DE FACTURE]],'[1]COMMERCIAL 2019 - 2021'!$D$2:$AO$3999,8,FALSE)</f>
        <v>43192.480000000003</v>
      </c>
      <c r="E294" s="3">
        <f>VLOOKUP(Tableau1[[#This Row],[NUM DE FACTURE]],'[1]COMMERCIAL 2019 - 2021'!$D$2:$AO$3999,10,FALSE)</f>
        <v>15295.599978752412</v>
      </c>
      <c r="F294" s="3" t="str">
        <f>VLOOKUP(Tableau1[[#This Row],[NUM DE FACTURE]],'[1]COMMERCIAL 2019 - 2021'!$D$2:$AO$3999,12,FALSE)</f>
        <v>Djibouti</v>
      </c>
      <c r="G294" s="4">
        <f>VLOOKUP(Tableau1[[#This Row],[NUM DE FACTURE]],'[1]COMMERCIAL 2019 - 2021'!$D$2:$AO$3999,13,FALSE)</f>
        <v>43853</v>
      </c>
      <c r="H294" s="3">
        <f>VLOOKUP(Tableau1[[#This Row],[NUM DE FACTURE]],[1]!Tableau1[[#All],[Num Piéce]:[ANNEE]],4,FALSE)</f>
        <v>2020</v>
      </c>
      <c r="I294" s="3">
        <f>MONTH(Tableau1[[#This Row],[DATE LIV]])</f>
        <v>1</v>
      </c>
    </row>
    <row r="295" spans="1:9" x14ac:dyDescent="0.35">
      <c r="A295" s="1" t="str">
        <f>'[1]COMMERCIAL 2019 - 2021'!D293</f>
        <v>FAE-20-00022</v>
      </c>
      <c r="B295" t="str">
        <f>VLOOKUP(Tableau1[[#This Row],[NUM DE FACTURE]],'[1]COMMERCIAL 2019 - 2021'!$D$2:$AO$3999,6,FALSE)</f>
        <v>ARCADIA</v>
      </c>
      <c r="C295" s="2">
        <f>VLOOKUP(Tableau1[[#This Row],[NUM DE FACTURE]],'[1]COMMERCIAL 2019 - 2021'!$D$2:$AO$3999,18,FALSE)</f>
        <v>20000</v>
      </c>
      <c r="D295" s="3">
        <f>VLOOKUP(Tableau1[[#This Row],[NUM DE FACTURE]],'[1]COMMERCIAL 2019 - 2021'!$D$2:$AO$3999,8,FALSE)</f>
        <v>31600</v>
      </c>
      <c r="E295" s="3">
        <f>VLOOKUP(Tableau1[[#This Row],[NUM DE FACTURE]],'[1]COMMERCIAL 2019 - 2021'!$D$2:$AO$3999,10,FALSE)</f>
        <v>31600</v>
      </c>
      <c r="F295" s="3" t="str">
        <f>VLOOKUP(Tableau1[[#This Row],[NUM DE FACTURE]],'[1]COMMERCIAL 2019 - 2021'!$D$2:$AO$3999,12,FALSE)</f>
        <v>Angleterre</v>
      </c>
      <c r="G295" s="4">
        <f>VLOOKUP(Tableau1[[#This Row],[NUM DE FACTURE]],'[1]COMMERCIAL 2019 - 2021'!$D$2:$AO$3999,13,FALSE)</f>
        <v>43854</v>
      </c>
      <c r="H295" s="3">
        <f>VLOOKUP(Tableau1[[#This Row],[NUM DE FACTURE]],[1]!Tableau1[[#All],[Num Piéce]:[ANNEE]],4,FALSE)</f>
        <v>2020</v>
      </c>
      <c r="I295" s="3">
        <f>MONTH(Tableau1[[#This Row],[DATE LIV]])</f>
        <v>1</v>
      </c>
    </row>
    <row r="296" spans="1:9" x14ac:dyDescent="0.35">
      <c r="A296" s="1" t="str">
        <f>'[1]COMMERCIAL 2019 - 2021'!D294</f>
        <v>FAE-20-00023</v>
      </c>
      <c r="B296" t="str">
        <f>VLOOKUP(Tableau1[[#This Row],[NUM DE FACTURE]],'[1]COMMERCIAL 2019 - 2021'!$D$2:$AO$3999,6,FALSE)</f>
        <v>TOYOTA TSUSHO UK LTD</v>
      </c>
      <c r="C296" s="2">
        <f>VLOOKUP(Tableau1[[#This Row],[NUM DE FACTURE]],'[1]COMMERCIAL 2019 - 2021'!$D$2:$AO$3999,18,FALSE)</f>
        <v>278000</v>
      </c>
      <c r="D296" s="3">
        <f>VLOOKUP(Tableau1[[#This Row],[NUM DE FACTURE]],'[1]COMMERCIAL 2019 - 2021'!$D$2:$AO$3999,8,FALSE)</f>
        <v>442049.19</v>
      </c>
      <c r="E296" s="3">
        <f>VLOOKUP(Tableau1[[#This Row],[NUM DE FACTURE]],'[1]COMMERCIAL 2019 - 2021'!$D$2:$AO$3999,10,FALSE)</f>
        <v>152900</v>
      </c>
      <c r="F296" s="3" t="str">
        <f>VLOOKUP(Tableau1[[#This Row],[NUM DE FACTURE]],'[1]COMMERCIAL 2019 - 2021'!$D$2:$AO$3999,12,FALSE)</f>
        <v>Tchad</v>
      </c>
      <c r="G296" s="4">
        <f>VLOOKUP(Tableau1[[#This Row],[NUM DE FACTURE]],'[1]COMMERCIAL 2019 - 2021'!$D$2:$AO$3999,13,FALSE)</f>
        <v>43889</v>
      </c>
      <c r="H296" s="3">
        <f>VLOOKUP(Tableau1[[#This Row],[NUM DE FACTURE]],[1]!Tableau1[[#All],[Num Piéce]:[ANNEE]],4,FALSE)</f>
        <v>2020</v>
      </c>
      <c r="I296" s="3">
        <f>MONTH(Tableau1[[#This Row],[DATE LIV]])</f>
        <v>2</v>
      </c>
    </row>
    <row r="297" spans="1:9" x14ac:dyDescent="0.35">
      <c r="A297" s="1" t="str">
        <f>'[1]COMMERCIAL 2019 - 2021'!D295</f>
        <v>FAE-20-00024</v>
      </c>
      <c r="B297" t="str">
        <f>VLOOKUP(Tableau1[[#This Row],[NUM DE FACTURE]],'[1]COMMERCIAL 2019 - 2021'!$D$2:$AO$3999,6,FALSE)</f>
        <v>SAWABA - GUINEE</v>
      </c>
      <c r="C297" s="2">
        <f>VLOOKUP(Tableau1[[#This Row],[NUM DE FACTURE]],'[1]COMMERCIAL 2019 - 2021'!$D$2:$AO$3999,18,FALSE)</f>
        <v>52000</v>
      </c>
      <c r="D297" s="3">
        <f>VLOOKUP(Tableau1[[#This Row],[NUM DE FACTURE]],'[1]COMMERCIAL 2019 - 2021'!$D$2:$AO$3999,8,FALSE)</f>
        <v>82741.262000000002</v>
      </c>
      <c r="E297" s="3">
        <f>VLOOKUP(Tableau1[[#This Row],[NUM DE FACTURE]],'[1]COMMERCIAL 2019 - 2021'!$D$2:$AO$3999,10,FALSE)</f>
        <v>29214.999911727842</v>
      </c>
      <c r="F297" s="3" t="str">
        <f>VLOOKUP(Tableau1[[#This Row],[NUM DE FACTURE]],'[1]COMMERCIAL 2019 - 2021'!$D$2:$AO$3999,12,FALSE)</f>
        <v>Guinée</v>
      </c>
      <c r="G297" s="4">
        <f>VLOOKUP(Tableau1[[#This Row],[NUM DE FACTURE]],'[1]COMMERCIAL 2019 - 2021'!$D$2:$AO$3999,13,FALSE)</f>
        <v>43861</v>
      </c>
      <c r="H297" s="3">
        <f>VLOOKUP(Tableau1[[#This Row],[NUM DE FACTURE]],[1]!Tableau1[[#All],[Num Piéce]:[ANNEE]],4,FALSE)</f>
        <v>2020</v>
      </c>
      <c r="I297" s="3">
        <f>MONTH(Tableau1[[#This Row],[DATE LIV]])</f>
        <v>1</v>
      </c>
    </row>
    <row r="298" spans="1:9" x14ac:dyDescent="0.35">
      <c r="A298" s="1" t="str">
        <f>'[1]COMMERCIAL 2019 - 2021'!D296</f>
        <v>FAE-20-00025</v>
      </c>
      <c r="B298" t="str">
        <f>VLOOKUP(Tableau1[[#This Row],[NUM DE FACTURE]],'[1]COMMERCIAL 2019 - 2021'!$D$2:$AO$3999,6,FALSE)</f>
        <v>SAWABA - GUINEE</v>
      </c>
      <c r="C298" s="2">
        <f>VLOOKUP(Tableau1[[#This Row],[NUM DE FACTURE]],'[1]COMMERCIAL 2019 - 2021'!$D$2:$AO$3999,18,FALSE)</f>
        <v>165594</v>
      </c>
      <c r="D298" s="3">
        <f>VLOOKUP(Tableau1[[#This Row],[NUM DE FACTURE]],'[1]COMMERCIAL 2019 - 2021'!$D$2:$AO$3999,8,FALSE)</f>
        <v>278584.11800000002</v>
      </c>
      <c r="E298" s="3">
        <f>VLOOKUP(Tableau1[[#This Row],[NUM DE FACTURE]],'[1]COMMERCIAL 2019 - 2021'!$D$2:$AO$3999,10,FALSE)</f>
        <v>98811.470019685396</v>
      </c>
      <c r="F298" s="3" t="str">
        <f>VLOOKUP(Tableau1[[#This Row],[NUM DE FACTURE]],'[1]COMMERCIAL 2019 - 2021'!$D$2:$AO$3999,12,FALSE)</f>
        <v>Guinée</v>
      </c>
      <c r="G298" s="4">
        <f>VLOOKUP(Tableau1[[#This Row],[NUM DE FACTURE]],'[1]COMMERCIAL 2019 - 2021'!$D$2:$AO$3999,13,FALSE)</f>
        <v>43867</v>
      </c>
      <c r="H298" s="3">
        <f>VLOOKUP(Tableau1[[#This Row],[NUM DE FACTURE]],[1]!Tableau1[[#All],[Num Piéce]:[ANNEE]],4,FALSE)</f>
        <v>2020</v>
      </c>
      <c r="I298" s="3">
        <f>MONTH(Tableau1[[#This Row],[DATE LIV]])</f>
        <v>2</v>
      </c>
    </row>
    <row r="299" spans="1:9" x14ac:dyDescent="0.35">
      <c r="A299" s="1" t="str">
        <f>'[1]COMMERCIAL 2019 - 2021'!D297</f>
        <v>FAE-20-00026</v>
      </c>
      <c r="B299" t="str">
        <f>VLOOKUP(Tableau1[[#This Row],[NUM DE FACTURE]],'[1]COMMERCIAL 2019 - 2021'!$D$2:$AO$3999,6,FALSE)</f>
        <v>ETS KASSO IMPORT EXPORT</v>
      </c>
      <c r="C299" s="2">
        <f>VLOOKUP(Tableau1[[#This Row],[NUM DE FACTURE]],'[1]COMMERCIAL 2019 - 2021'!$D$2:$AO$3999,18,FALSE)</f>
        <v>108000</v>
      </c>
      <c r="D299" s="3">
        <f>VLOOKUP(Tableau1[[#This Row],[NUM DE FACTURE]],'[1]COMMERCIAL 2019 - 2021'!$D$2:$AO$3999,8,FALSE)</f>
        <v>144725.61600000001</v>
      </c>
      <c r="E299" s="3">
        <f>VLOOKUP(Tableau1[[#This Row],[NUM DE FACTURE]],'[1]COMMERCIAL 2019 - 2021'!$D$2:$AO$3999,10,FALSE)</f>
        <v>46440</v>
      </c>
      <c r="F299" s="3" t="str">
        <f>VLOOKUP(Tableau1[[#This Row],[NUM DE FACTURE]],'[1]COMMERCIAL 2019 - 2021'!$D$2:$AO$3999,12,FALSE)</f>
        <v>Niger</v>
      </c>
      <c r="G299" s="4">
        <f>VLOOKUP(Tableau1[[#This Row],[NUM DE FACTURE]],'[1]COMMERCIAL 2019 - 2021'!$D$2:$AO$3999,13,FALSE)</f>
        <v>43861</v>
      </c>
      <c r="H299" s="3">
        <f>VLOOKUP(Tableau1[[#This Row],[NUM DE FACTURE]],[1]!Tableau1[[#All],[Num Piéce]:[ANNEE]],4,FALSE)</f>
        <v>2020</v>
      </c>
      <c r="I299" s="3">
        <f>MONTH(Tableau1[[#This Row],[DATE LIV]])</f>
        <v>1</v>
      </c>
    </row>
    <row r="300" spans="1:9" x14ac:dyDescent="0.35">
      <c r="A300" s="1" t="str">
        <f>'[1]COMMERCIAL 2019 - 2021'!D298</f>
        <v>FAE-20-00027</v>
      </c>
      <c r="B300" t="str">
        <f>VLOOKUP(Tableau1[[#This Row],[NUM DE FACTURE]],'[1]COMMERCIAL 2019 - 2021'!$D$2:$AO$3999,6,FALSE)</f>
        <v>ETS KASSO IMPORT EXPORT</v>
      </c>
      <c r="C300" s="2">
        <f>VLOOKUP(Tableau1[[#This Row],[NUM DE FACTURE]],'[1]COMMERCIAL 2019 - 2021'!$D$2:$AO$3999,18,FALSE)</f>
        <v>108000</v>
      </c>
      <c r="D300" s="3">
        <f>VLOOKUP(Tableau1[[#This Row],[NUM DE FACTURE]],'[1]COMMERCIAL 2019 - 2021'!$D$2:$AO$3999,8,FALSE)</f>
        <v>144883.51199999999</v>
      </c>
      <c r="E300" s="3">
        <f>VLOOKUP(Tableau1[[#This Row],[NUM DE FACTURE]],'[1]COMMERCIAL 2019 - 2021'!$D$2:$AO$3999,10,FALSE)</f>
        <v>46439.999999999993</v>
      </c>
      <c r="F300" s="3" t="str">
        <f>VLOOKUP(Tableau1[[#This Row],[NUM DE FACTURE]],'[1]COMMERCIAL 2019 - 2021'!$D$2:$AO$3999,12,FALSE)</f>
        <v>Niger</v>
      </c>
      <c r="G300" s="4">
        <f>VLOOKUP(Tableau1[[#This Row],[NUM DE FACTURE]],'[1]COMMERCIAL 2019 - 2021'!$D$2:$AO$3999,13,FALSE)</f>
        <v>43868</v>
      </c>
      <c r="H300" s="3">
        <f>VLOOKUP(Tableau1[[#This Row],[NUM DE FACTURE]],[1]!Tableau1[[#All],[Num Piéce]:[ANNEE]],4,FALSE)</f>
        <v>2020</v>
      </c>
      <c r="I300" s="3">
        <f>MONTH(Tableau1[[#This Row],[DATE LIV]])</f>
        <v>2</v>
      </c>
    </row>
    <row r="301" spans="1:9" x14ac:dyDescent="0.35">
      <c r="A301" s="1" t="str">
        <f>'[1]COMMERCIAL 2019 - 2021'!D299</f>
        <v>FAE-20-00028</v>
      </c>
      <c r="B301" t="str">
        <f>VLOOKUP(Tableau1[[#This Row],[NUM DE FACTURE]],'[1]COMMERCIAL 2019 - 2021'!$D$2:$AO$3999,6,FALSE)</f>
        <v>ETS KASSO IMPORT EXPORT</v>
      </c>
      <c r="C301" s="2">
        <f>VLOOKUP(Tableau1[[#This Row],[NUM DE FACTURE]],'[1]COMMERCIAL 2019 - 2021'!$D$2:$AO$3999,18,FALSE)</f>
        <v>108000</v>
      </c>
      <c r="D301" s="3">
        <f>VLOOKUP(Tableau1[[#This Row],[NUM DE FACTURE]],'[1]COMMERCIAL 2019 - 2021'!$D$2:$AO$3999,8,FALSE)</f>
        <v>144883.51199999999</v>
      </c>
      <c r="E301" s="3">
        <f>VLOOKUP(Tableau1[[#This Row],[NUM DE FACTURE]],'[1]COMMERCIAL 2019 - 2021'!$D$2:$AO$3999,10,FALSE)</f>
        <v>46439.999999999993</v>
      </c>
      <c r="F301" s="3" t="str">
        <f>VLOOKUP(Tableau1[[#This Row],[NUM DE FACTURE]],'[1]COMMERCIAL 2019 - 2021'!$D$2:$AO$3999,12,FALSE)</f>
        <v>Niger</v>
      </c>
      <c r="G301" s="4">
        <f>VLOOKUP(Tableau1[[#This Row],[NUM DE FACTURE]],'[1]COMMERCIAL 2019 - 2021'!$D$2:$AO$3999,13,FALSE)</f>
        <v>43869</v>
      </c>
      <c r="H301" s="3">
        <f>VLOOKUP(Tableau1[[#This Row],[NUM DE FACTURE]],[1]!Tableau1[[#All],[Num Piéce]:[ANNEE]],4,FALSE)</f>
        <v>2020</v>
      </c>
      <c r="I301" s="3">
        <f>MONTH(Tableau1[[#This Row],[DATE LIV]])</f>
        <v>2</v>
      </c>
    </row>
    <row r="302" spans="1:9" x14ac:dyDescent="0.35">
      <c r="A302" s="1" t="str">
        <f>'[1]COMMERCIAL 2019 - 2021'!D300</f>
        <v>FAE-20-00029</v>
      </c>
      <c r="B302" t="str">
        <f>VLOOKUP(Tableau1[[#This Row],[NUM DE FACTURE]],'[1]COMMERCIAL 2019 - 2021'!$D$2:$AO$3999,6,FALSE)</f>
        <v>ARCADIA</v>
      </c>
      <c r="C302" s="2">
        <f>VLOOKUP(Tableau1[[#This Row],[NUM DE FACTURE]],'[1]COMMERCIAL 2019 - 2021'!$D$2:$AO$3999,18,FALSE)</f>
        <v>20500</v>
      </c>
      <c r="D302" s="3">
        <f>VLOOKUP(Tableau1[[#This Row],[NUM DE FACTURE]],'[1]COMMERCIAL 2019 - 2021'!$D$2:$AO$3999,8,FALSE)</f>
        <v>32595</v>
      </c>
      <c r="E302" s="3">
        <f>VLOOKUP(Tableau1[[#This Row],[NUM DE FACTURE]],'[1]COMMERCIAL 2019 - 2021'!$D$2:$AO$3999,10,FALSE)</f>
        <v>32595</v>
      </c>
      <c r="F302" s="3" t="str">
        <f>VLOOKUP(Tableau1[[#This Row],[NUM DE FACTURE]],'[1]COMMERCIAL 2019 - 2021'!$D$2:$AO$3999,12,FALSE)</f>
        <v>Pologne</v>
      </c>
      <c r="G302" s="4">
        <f>VLOOKUP(Tableau1[[#This Row],[NUM DE FACTURE]],'[1]COMMERCIAL 2019 - 2021'!$D$2:$AO$3999,13,FALSE)</f>
        <v>43871</v>
      </c>
      <c r="H302" s="3">
        <f>VLOOKUP(Tableau1[[#This Row],[NUM DE FACTURE]],[1]!Tableau1[[#All],[Num Piéce]:[ANNEE]],4,FALSE)</f>
        <v>2020</v>
      </c>
      <c r="I302" s="3">
        <f>MONTH(Tableau1[[#This Row],[DATE LIV]])</f>
        <v>2</v>
      </c>
    </row>
    <row r="303" spans="1:9" x14ac:dyDescent="0.35">
      <c r="A303" s="1" t="str">
        <f>'[1]COMMERCIAL 2019 - 2021'!D301</f>
        <v>FAE-20-00030</v>
      </c>
      <c r="B303" t="str">
        <f>VLOOKUP(Tableau1[[#This Row],[NUM DE FACTURE]],'[1]COMMERCIAL 2019 - 2021'!$D$2:$AO$3999,6,FALSE)</f>
        <v>ANGSTREM TRADING</v>
      </c>
      <c r="C303" s="2">
        <f>VLOOKUP(Tableau1[[#This Row],[NUM DE FACTURE]],'[1]COMMERCIAL 2019 - 2021'!$D$2:$AO$3999,18,FALSE)</f>
        <v>20000</v>
      </c>
      <c r="D303" s="3">
        <f>VLOOKUP(Tableau1[[#This Row],[NUM DE FACTURE]],'[1]COMMERCIAL 2019 - 2021'!$D$2:$AO$3999,8,FALSE)</f>
        <v>37594.445</v>
      </c>
      <c r="E303" s="3">
        <f>VLOOKUP(Tableau1[[#This Row],[NUM DE FACTURE]],'[1]COMMERCIAL 2019 - 2021'!$D$2:$AO$3999,10,FALSE)</f>
        <v>13300</v>
      </c>
      <c r="F303" s="3" t="str">
        <f>VLOOKUP(Tableau1[[#This Row],[NUM DE FACTURE]],'[1]COMMERCIAL 2019 - 2021'!$D$2:$AO$3999,12,FALSE)</f>
        <v>Russie</v>
      </c>
      <c r="G303" s="4">
        <f>VLOOKUP(Tableau1[[#This Row],[NUM DE FACTURE]],'[1]COMMERCIAL 2019 - 2021'!$D$2:$AO$3999,13,FALSE)</f>
        <v>43858</v>
      </c>
      <c r="H303" s="3">
        <f>VLOOKUP(Tableau1[[#This Row],[NUM DE FACTURE]],[1]!Tableau1[[#All],[Num Piéce]:[ANNEE]],4,FALSE)</f>
        <v>2020</v>
      </c>
      <c r="I303" s="3">
        <f>MONTH(Tableau1[[#This Row],[DATE LIV]])</f>
        <v>1</v>
      </c>
    </row>
    <row r="304" spans="1:9" x14ac:dyDescent="0.35">
      <c r="A304" s="1" t="str">
        <f>'[1]COMMERCIAL 2019 - 2021'!D302</f>
        <v>FAE-20-00031</v>
      </c>
      <c r="B304" t="str">
        <f>VLOOKUP(Tableau1[[#This Row],[NUM DE FACTURE]],'[1]COMMERCIAL 2019 - 2021'!$D$2:$AO$3999,6,FALSE)</f>
        <v>SODIFRAM SAS</v>
      </c>
      <c r="C304" s="2">
        <f>VLOOKUP(Tableau1[[#This Row],[NUM DE FACTURE]],'[1]COMMERCIAL 2019 - 2021'!$D$2:$AO$3999,18,FALSE)</f>
        <v>26568</v>
      </c>
      <c r="D304" s="3">
        <f>VLOOKUP(Tableau1[[#This Row],[NUM DE FACTURE]],'[1]COMMERCIAL 2019 - 2021'!$D$2:$AO$3999,8,FALSE)</f>
        <v>49792.264000000003</v>
      </c>
      <c r="E304" s="3">
        <f>VLOOKUP(Tableau1[[#This Row],[NUM DE FACTURE]],'[1]COMMERCIAL 2019 - 2021'!$D$2:$AO$3999,10,FALSE)</f>
        <v>15970.320097504653</v>
      </c>
      <c r="F304" s="3" t="str">
        <f>VLOOKUP(Tableau1[[#This Row],[NUM DE FACTURE]],'[1]COMMERCIAL 2019 - 2021'!$D$2:$AO$3999,12,FALSE)</f>
        <v>Mayotte</v>
      </c>
      <c r="G304" s="4">
        <f>VLOOKUP(Tableau1[[#This Row],[NUM DE FACTURE]],'[1]COMMERCIAL 2019 - 2021'!$D$2:$AO$3999,13,FALSE)</f>
        <v>43869</v>
      </c>
      <c r="H304" s="3">
        <f>VLOOKUP(Tableau1[[#This Row],[NUM DE FACTURE]],[1]!Tableau1[[#All],[Num Piéce]:[ANNEE]],4,FALSE)</f>
        <v>2020</v>
      </c>
      <c r="I304" s="3">
        <f>MONTH(Tableau1[[#This Row],[DATE LIV]])</f>
        <v>2</v>
      </c>
    </row>
    <row r="305" spans="1:9" x14ac:dyDescent="0.35">
      <c r="A305" s="1" t="str">
        <f>'[1]COMMERCIAL 2019 - 2021'!D303</f>
        <v>FAE-20-00032</v>
      </c>
      <c r="B305" t="str">
        <f>VLOOKUP(Tableau1[[#This Row],[NUM DE FACTURE]],'[1]COMMERCIAL 2019 - 2021'!$D$2:$AO$3999,6,FALSE)</f>
        <v>DAVIS FOOD INGREDIENT PTY Ltd</v>
      </c>
      <c r="C305" s="2">
        <f>VLOOKUP(Tableau1[[#This Row],[NUM DE FACTURE]],'[1]COMMERCIAL 2019 - 2021'!$D$2:$AO$3999,18,FALSE)</f>
        <v>11500</v>
      </c>
      <c r="D305" s="3">
        <f>VLOOKUP(Tableau1[[#This Row],[NUM DE FACTURE]],'[1]COMMERCIAL 2019 - 2021'!$D$2:$AO$3999,8,FALSE)</f>
        <v>30050.172999999999</v>
      </c>
      <c r="E305" s="3">
        <f>VLOOKUP(Tableau1[[#This Row],[NUM DE FACTURE]],'[1]COMMERCIAL 2019 - 2021'!$D$2:$AO$3999,10,FALSE)</f>
        <v>10610.000176538088</v>
      </c>
      <c r="F305" s="3" t="str">
        <f>VLOOKUP(Tableau1[[#This Row],[NUM DE FACTURE]],'[1]COMMERCIAL 2019 - 2021'!$D$2:$AO$3999,12,FALSE)</f>
        <v>Australie</v>
      </c>
      <c r="G305" s="4">
        <f>VLOOKUP(Tableau1[[#This Row],[NUM DE FACTURE]],'[1]COMMERCIAL 2019 - 2021'!$D$2:$AO$3999,13,FALSE)</f>
        <v>43859</v>
      </c>
      <c r="H305" s="3">
        <f>VLOOKUP(Tableau1[[#This Row],[NUM DE FACTURE]],[1]!Tableau1[[#All],[Num Piéce]:[ANNEE]],4,FALSE)</f>
        <v>2020</v>
      </c>
      <c r="I305" s="3">
        <f>MONTH(Tableau1[[#This Row],[DATE LIV]])</f>
        <v>1</v>
      </c>
    </row>
    <row r="306" spans="1:9" x14ac:dyDescent="0.35">
      <c r="A306" s="1" t="str">
        <f>'[1]COMMERCIAL 2019 - 2021'!D304</f>
        <v>FAE-20-00033</v>
      </c>
      <c r="B306" t="str">
        <f>VLOOKUP(Tableau1[[#This Row],[NUM DE FACTURE]],'[1]COMMERCIAL 2019 - 2021'!$D$2:$AO$3999,6,FALSE)</f>
        <v>SOCIETE AL BADR EXPORT</v>
      </c>
      <c r="C306" s="2">
        <f>VLOOKUP(Tableau1[[#This Row],[NUM DE FACTURE]],'[1]COMMERCIAL 2019 - 2021'!$D$2:$AO$3999,18,FALSE)</f>
        <v>76800</v>
      </c>
      <c r="D306" s="3">
        <f>VLOOKUP(Tableau1[[#This Row],[NUM DE FACTURE]],'[1]COMMERCIAL 2019 - 2021'!$D$2:$AO$3999,8,FALSE)</f>
        <v>115584</v>
      </c>
      <c r="E306" s="3">
        <f>VLOOKUP(Tableau1[[#This Row],[NUM DE FACTURE]],'[1]COMMERCIAL 2019 - 2021'!$D$2:$AO$3999,10,FALSE)</f>
        <v>115584</v>
      </c>
      <c r="F306" s="3" t="str">
        <f>VLOOKUP(Tableau1[[#This Row],[NUM DE FACTURE]],'[1]COMMERCIAL 2019 - 2021'!$D$2:$AO$3999,12,FALSE)</f>
        <v>Sénégal</v>
      </c>
      <c r="G306" s="4">
        <f>VLOOKUP(Tableau1[[#This Row],[NUM DE FACTURE]],'[1]COMMERCIAL 2019 - 2021'!$D$2:$AO$3999,13,FALSE)</f>
        <v>43860</v>
      </c>
      <c r="H306" s="3">
        <f>VLOOKUP(Tableau1[[#This Row],[NUM DE FACTURE]],[1]!Tableau1[[#All],[Num Piéce]:[ANNEE]],4,FALSE)</f>
        <v>2020</v>
      </c>
      <c r="I306" s="3">
        <f>MONTH(Tableau1[[#This Row],[DATE LIV]])</f>
        <v>1</v>
      </c>
    </row>
    <row r="307" spans="1:9" x14ac:dyDescent="0.35">
      <c r="A307" s="1" t="str">
        <f>'[1]COMMERCIAL 2019 - 2021'!D305</f>
        <v>FAE-20-00034</v>
      </c>
      <c r="B307" t="str">
        <f>VLOOKUP(Tableau1[[#This Row],[NUM DE FACTURE]],'[1]COMMERCIAL 2019 - 2021'!$D$2:$AO$3999,6,FALSE)</f>
        <v>SAHEL INTERNATIONAL TRADE</v>
      </c>
      <c r="C307" s="2">
        <f>VLOOKUP(Tableau1[[#This Row],[NUM DE FACTURE]],'[1]COMMERCIAL 2019 - 2021'!$D$2:$AO$3999,18,FALSE)</f>
        <v>22008</v>
      </c>
      <c r="D307" s="3">
        <f>VLOOKUP(Tableau1[[#This Row],[NUM DE FACTURE]],'[1]COMMERCIAL 2019 - 2021'!$D$2:$AO$3999,8,FALSE)</f>
        <v>33452.160000000003</v>
      </c>
      <c r="E307" s="3">
        <f>VLOOKUP(Tableau1[[#This Row],[NUM DE FACTURE]],'[1]COMMERCIAL 2019 - 2021'!$D$2:$AO$3999,10,FALSE)</f>
        <v>33452.160000000003</v>
      </c>
      <c r="F307" s="3" t="str">
        <f>VLOOKUP(Tableau1[[#This Row],[NUM DE FACTURE]],'[1]COMMERCIAL 2019 - 2021'!$D$2:$AO$3999,12,FALSE)</f>
        <v>Togo</v>
      </c>
      <c r="G307" s="4">
        <f>VLOOKUP(Tableau1[[#This Row],[NUM DE FACTURE]],'[1]COMMERCIAL 2019 - 2021'!$D$2:$AO$3999,13,FALSE)</f>
        <v>43859</v>
      </c>
      <c r="H307" s="3">
        <f>VLOOKUP(Tableau1[[#This Row],[NUM DE FACTURE]],[1]!Tableau1[[#All],[Num Piéce]:[ANNEE]],4,FALSE)</f>
        <v>2020</v>
      </c>
      <c r="I307" s="3">
        <f>MONTH(Tableau1[[#This Row],[DATE LIV]])</f>
        <v>1</v>
      </c>
    </row>
    <row r="308" spans="1:9" x14ac:dyDescent="0.35">
      <c r="A308" s="1" t="str">
        <f>'[1]COMMERCIAL 2019 - 2021'!D306</f>
        <v>FAE-20-00035</v>
      </c>
      <c r="B308" t="str">
        <f>VLOOKUP(Tableau1[[#This Row],[NUM DE FACTURE]],'[1]COMMERCIAL 2019 - 2021'!$D$2:$AO$3999,6,FALSE)</f>
        <v>SAHEL INTERNATIONAL TRADE</v>
      </c>
      <c r="C308" s="2">
        <f>VLOOKUP(Tableau1[[#This Row],[NUM DE FACTURE]],'[1]COMMERCIAL 2019 - 2021'!$D$2:$AO$3999,18,FALSE)</f>
        <v>44016</v>
      </c>
      <c r="D308" s="3">
        <f>VLOOKUP(Tableau1[[#This Row],[NUM DE FACTURE]],'[1]COMMERCIAL 2019 - 2021'!$D$2:$AO$3999,8,FALSE)</f>
        <v>66904.320000000007</v>
      </c>
      <c r="E308" s="3">
        <f>VLOOKUP(Tableau1[[#This Row],[NUM DE FACTURE]],'[1]COMMERCIAL 2019 - 2021'!$D$2:$AO$3999,10,FALSE)</f>
        <v>66904.320000000007</v>
      </c>
      <c r="F308" s="3" t="str">
        <f>VLOOKUP(Tableau1[[#This Row],[NUM DE FACTURE]],'[1]COMMERCIAL 2019 - 2021'!$D$2:$AO$3999,12,FALSE)</f>
        <v>Burkina Faso</v>
      </c>
      <c r="G308" s="4">
        <f>VLOOKUP(Tableau1[[#This Row],[NUM DE FACTURE]],'[1]COMMERCIAL 2019 - 2021'!$D$2:$AO$3999,13,FALSE)</f>
        <v>43859</v>
      </c>
      <c r="H308" s="3">
        <f>VLOOKUP(Tableau1[[#This Row],[NUM DE FACTURE]],[1]!Tableau1[[#All],[Num Piéce]:[ANNEE]],4,FALSE)</f>
        <v>2020</v>
      </c>
      <c r="I308" s="3">
        <f>MONTH(Tableau1[[#This Row],[DATE LIV]])</f>
        <v>1</v>
      </c>
    </row>
    <row r="309" spans="1:9" x14ac:dyDescent="0.35">
      <c r="A309" s="1" t="str">
        <f>'[1]COMMERCIAL 2019 - 2021'!D307</f>
        <v>FAE-20-00036</v>
      </c>
      <c r="B309" t="str">
        <f>VLOOKUP(Tableau1[[#This Row],[NUM DE FACTURE]],'[1]COMMERCIAL 2019 - 2021'!$D$2:$AO$3999,6,FALSE)</f>
        <v>STE DE COMMERCE INTERNATIONAL</v>
      </c>
      <c r="C309" s="2">
        <f>VLOOKUP(Tableau1[[#This Row],[NUM DE FACTURE]],'[1]COMMERCIAL 2019 - 2021'!$D$2:$AO$3999,18,FALSE)</f>
        <v>47200</v>
      </c>
      <c r="D309" s="3">
        <f>VLOOKUP(Tableau1[[#This Row],[NUM DE FACTURE]],'[1]COMMERCIAL 2019 - 2021'!$D$2:$AO$3999,8,FALSE)</f>
        <v>67266</v>
      </c>
      <c r="E309" s="3">
        <f>VLOOKUP(Tableau1[[#This Row],[NUM DE FACTURE]],'[1]COMMERCIAL 2019 - 2021'!$D$2:$AO$3999,10,FALSE)</f>
        <v>67266</v>
      </c>
      <c r="F309" s="3" t="str">
        <f>VLOOKUP(Tableau1[[#This Row],[NUM DE FACTURE]],'[1]COMMERCIAL 2019 - 2021'!$D$2:$AO$3999,12,FALSE)</f>
        <v>Gabon</v>
      </c>
      <c r="G309" s="4">
        <f>VLOOKUP(Tableau1[[#This Row],[NUM DE FACTURE]],'[1]COMMERCIAL 2019 - 2021'!$D$2:$AO$3999,13,FALSE)</f>
        <v>43861</v>
      </c>
      <c r="H309" s="3">
        <f>VLOOKUP(Tableau1[[#This Row],[NUM DE FACTURE]],[1]!Tableau1[[#All],[Num Piéce]:[ANNEE]],4,FALSE)</f>
        <v>2020</v>
      </c>
      <c r="I309" s="3">
        <f>MONTH(Tableau1[[#This Row],[DATE LIV]])</f>
        <v>1</v>
      </c>
    </row>
    <row r="310" spans="1:9" x14ac:dyDescent="0.35">
      <c r="A310" s="1" t="str">
        <f>'[1]COMMERCIAL 2019 - 2021'!D308</f>
        <v>FAE-20-00037</v>
      </c>
      <c r="B310" t="str">
        <f>VLOOKUP(Tableau1[[#This Row],[NUM DE FACTURE]],'[1]COMMERCIAL 2019 - 2021'!$D$2:$AO$3999,6,FALSE)</f>
        <v>SAHEL INTERNATIONAL TRADE</v>
      </c>
      <c r="C310" s="2">
        <f>VLOOKUP(Tableau1[[#This Row],[NUM DE FACTURE]],'[1]COMMERCIAL 2019 - 2021'!$D$2:$AO$3999,18,FALSE)</f>
        <v>82800</v>
      </c>
      <c r="D310" s="3">
        <f>VLOOKUP(Tableau1[[#This Row],[NUM DE FACTURE]],'[1]COMMERCIAL 2019 - 2021'!$D$2:$AO$3999,8,FALSE)</f>
        <v>118440</v>
      </c>
      <c r="E310" s="3">
        <f>VLOOKUP(Tableau1[[#This Row],[NUM DE FACTURE]],'[1]COMMERCIAL 2019 - 2021'!$D$2:$AO$3999,10,FALSE)</f>
        <v>118440</v>
      </c>
      <c r="F310" s="3" t="str">
        <f>VLOOKUP(Tableau1[[#This Row],[NUM DE FACTURE]],'[1]COMMERCIAL 2019 - 2021'!$D$2:$AO$3999,12,FALSE)</f>
        <v>Burkina Faso</v>
      </c>
      <c r="G310" s="4">
        <f>VLOOKUP(Tableau1[[#This Row],[NUM DE FACTURE]],'[1]COMMERCIAL 2019 - 2021'!$D$2:$AO$3999,13,FALSE)</f>
        <v>43866</v>
      </c>
      <c r="H310" s="3">
        <f>VLOOKUP(Tableau1[[#This Row],[NUM DE FACTURE]],[1]!Tableau1[[#All],[Num Piéce]:[ANNEE]],4,FALSE)</f>
        <v>2020</v>
      </c>
      <c r="I310" s="3">
        <f>MONTH(Tableau1[[#This Row],[DATE LIV]])</f>
        <v>2</v>
      </c>
    </row>
    <row r="311" spans="1:9" x14ac:dyDescent="0.35">
      <c r="A311" s="1" t="str">
        <f>'[1]COMMERCIAL 2019 - 2021'!D309</f>
        <v>FAE-20-00038</v>
      </c>
      <c r="B311" t="str">
        <f>VLOOKUP(Tableau1[[#This Row],[NUM DE FACTURE]],'[1]COMMERCIAL 2019 - 2021'!$D$2:$AO$3999,6,FALSE)</f>
        <v>SHARIKAT AL HAD AL AKSA</v>
      </c>
      <c r="C311" s="2">
        <f>VLOOKUP(Tableau1[[#This Row],[NUM DE FACTURE]],'[1]COMMERCIAL 2019 - 2021'!$D$2:$AO$3999,18,FALSE)</f>
        <v>244704</v>
      </c>
      <c r="D311" s="3">
        <f>VLOOKUP(Tableau1[[#This Row],[NUM DE FACTURE]],'[1]COMMERCIAL 2019 - 2021'!$D$2:$AO$3999,8,FALSE)</f>
        <v>353237.44300000003</v>
      </c>
      <c r="E311" s="3">
        <f>VLOOKUP(Tableau1[[#This Row],[NUM DE FACTURE]],'[1]COMMERCIAL 2019 - 2021'!$D$2:$AO$3999,10,FALSE)</f>
        <v>124799.04008196578</v>
      </c>
      <c r="F311" s="3" t="str">
        <f>VLOOKUP(Tableau1[[#This Row],[NUM DE FACTURE]],'[1]COMMERCIAL 2019 - 2021'!$D$2:$AO$3999,12,FALSE)</f>
        <v>Libye</v>
      </c>
      <c r="G311" s="4">
        <f>VLOOKUP(Tableau1[[#This Row],[NUM DE FACTURE]],'[1]COMMERCIAL 2019 - 2021'!$D$2:$AO$3999,13,FALSE)</f>
        <v>43858</v>
      </c>
      <c r="H311" s="3">
        <f>VLOOKUP(Tableau1[[#This Row],[NUM DE FACTURE]],[1]!Tableau1[[#All],[Num Piéce]:[ANNEE]],4,FALSE)</f>
        <v>2020</v>
      </c>
      <c r="I311" s="3">
        <f>MONTH(Tableau1[[#This Row],[DATE LIV]])</f>
        <v>1</v>
      </c>
    </row>
    <row r="312" spans="1:9" x14ac:dyDescent="0.35">
      <c r="A312" s="1" t="str">
        <f>'[1]COMMERCIAL 2019 - 2021'!D310</f>
        <v>FAE-20-00039</v>
      </c>
      <c r="B312" t="str">
        <f>VLOOKUP(Tableau1[[#This Row],[NUM DE FACTURE]],'[1]COMMERCIAL 2019 - 2021'!$D$2:$AO$3999,6,FALSE)</f>
        <v>STE AL MAJMOUA MOTTAHIDA</v>
      </c>
      <c r="C312" s="2">
        <f>VLOOKUP(Tableau1[[#This Row],[NUM DE FACTURE]],'[1]COMMERCIAL 2019 - 2021'!$D$2:$AO$3999,18,FALSE)</f>
        <v>154080</v>
      </c>
      <c r="D312" s="3">
        <f>VLOOKUP(Tableau1[[#This Row],[NUM DE FACTURE]],'[1]COMMERCIAL 2019 - 2021'!$D$2:$AO$3999,8,FALSE)</f>
        <v>224734.50099999999</v>
      </c>
      <c r="E312" s="3">
        <f>VLOOKUP(Tableau1[[#This Row],[NUM DE FACTURE]],'[1]COMMERCIAL 2019 - 2021'!$D$2:$AO$3999,10,FALSE)</f>
        <v>79351.199971752911</v>
      </c>
      <c r="F312" s="3" t="str">
        <f>VLOOKUP(Tableau1[[#This Row],[NUM DE FACTURE]],'[1]COMMERCIAL 2019 - 2021'!$D$2:$AO$3999,12,FALSE)</f>
        <v>Libye</v>
      </c>
      <c r="G312" s="4">
        <f>VLOOKUP(Tableau1[[#This Row],[NUM DE FACTURE]],'[1]COMMERCIAL 2019 - 2021'!$D$2:$AO$3999,13,FALSE)</f>
        <v>43860</v>
      </c>
      <c r="H312" s="3">
        <f>VLOOKUP(Tableau1[[#This Row],[NUM DE FACTURE]],[1]!Tableau1[[#All],[Num Piéce]:[ANNEE]],4,FALSE)</f>
        <v>2020</v>
      </c>
      <c r="I312" s="3">
        <f>MONTH(Tableau1[[#This Row],[DATE LIV]])</f>
        <v>1</v>
      </c>
    </row>
    <row r="313" spans="1:9" x14ac:dyDescent="0.35">
      <c r="A313" s="1" t="str">
        <f>'[1]COMMERCIAL 2019 - 2021'!D311</f>
        <v>FAE-20-00040</v>
      </c>
      <c r="B313" t="str">
        <f>VLOOKUP(Tableau1[[#This Row],[NUM DE FACTURE]],'[1]COMMERCIAL 2019 - 2021'!$D$2:$AO$3999,6,FALSE)</f>
        <v>TUNISIAN AFRICAN BUSINESS</v>
      </c>
      <c r="C313" s="2">
        <f>VLOOKUP(Tableau1[[#This Row],[NUM DE FACTURE]],'[1]COMMERCIAL 2019 - 2021'!$D$2:$AO$3999,18,FALSE)</f>
        <v>132048</v>
      </c>
      <c r="D313" s="3">
        <f>VLOOKUP(Tableau1[[#This Row],[NUM DE FACTURE]],'[1]COMMERCIAL 2019 - 2021'!$D$2:$AO$3999,8,FALSE)</f>
        <v>176944.32</v>
      </c>
      <c r="E313" s="3">
        <f>VLOOKUP(Tableau1[[#This Row],[NUM DE FACTURE]],'[1]COMMERCIAL 2019 - 2021'!$D$2:$AO$3999,10,FALSE)</f>
        <v>176944.32</v>
      </c>
      <c r="F313" s="3" t="str">
        <f>VLOOKUP(Tableau1[[#This Row],[NUM DE FACTURE]],'[1]COMMERCIAL 2019 - 2021'!$D$2:$AO$3999,12,FALSE)</f>
        <v>Sénégal</v>
      </c>
      <c r="G313" s="4">
        <f>VLOOKUP(Tableau1[[#This Row],[NUM DE FACTURE]],'[1]COMMERCIAL 2019 - 2021'!$D$2:$AO$3999,13,FALSE)</f>
        <v>43875</v>
      </c>
      <c r="H313" s="3">
        <f>VLOOKUP(Tableau1[[#This Row],[NUM DE FACTURE]],[1]!Tableau1[[#All],[Num Piéce]:[ANNEE]],4,FALSE)</f>
        <v>2020</v>
      </c>
      <c r="I313" s="3">
        <f>MONTH(Tableau1[[#This Row],[DATE LIV]])</f>
        <v>2</v>
      </c>
    </row>
    <row r="314" spans="1:9" x14ac:dyDescent="0.35">
      <c r="A314" s="1" t="str">
        <f>'[1]COMMERCIAL 2019 - 2021'!D312</f>
        <v>FAE-20-00041</v>
      </c>
      <c r="B314" t="str">
        <f>VLOOKUP(Tableau1[[#This Row],[NUM DE FACTURE]],'[1]COMMERCIAL 2019 - 2021'!$D$2:$AO$3999,6,FALSE)</f>
        <v>STE DE COMMERCE INTERNATIONAL</v>
      </c>
      <c r="C314" s="2">
        <f>VLOOKUP(Tableau1[[#This Row],[NUM DE FACTURE]],'[1]COMMERCIAL 2019 - 2021'!$D$2:$AO$3999,18,FALSE)</f>
        <v>20000</v>
      </c>
      <c r="D314" s="3">
        <f>VLOOKUP(Tableau1[[#This Row],[NUM DE FACTURE]],'[1]COMMERCIAL 2019 - 2021'!$D$2:$AO$3999,8,FALSE)</f>
        <v>30800</v>
      </c>
      <c r="E314" s="3">
        <f>VLOOKUP(Tableau1[[#This Row],[NUM DE FACTURE]],'[1]COMMERCIAL 2019 - 2021'!$D$2:$AO$3999,10,FALSE)</f>
        <v>30800</v>
      </c>
      <c r="F314" s="3" t="str">
        <f>VLOOKUP(Tableau1[[#This Row],[NUM DE FACTURE]],'[1]COMMERCIAL 2019 - 2021'!$D$2:$AO$3999,12,FALSE)</f>
        <v>Gabon</v>
      </c>
      <c r="G314" s="4">
        <f>VLOOKUP(Tableau1[[#This Row],[NUM DE FACTURE]],'[1]COMMERCIAL 2019 - 2021'!$D$2:$AO$3999,13,FALSE)</f>
        <v>43873</v>
      </c>
      <c r="H314" s="3">
        <f>VLOOKUP(Tableau1[[#This Row],[NUM DE FACTURE]],[1]!Tableau1[[#All],[Num Piéce]:[ANNEE]],4,FALSE)</f>
        <v>2020</v>
      </c>
      <c r="I314" s="3">
        <f>MONTH(Tableau1[[#This Row],[DATE LIV]])</f>
        <v>2</v>
      </c>
    </row>
    <row r="315" spans="1:9" x14ac:dyDescent="0.35">
      <c r="A315" s="1" t="str">
        <f>'[1]COMMERCIAL 2019 - 2021'!D313</f>
        <v>FAE-20-00042</v>
      </c>
      <c r="B315" t="str">
        <f>VLOOKUP(Tableau1[[#This Row],[NUM DE FACTURE]],'[1]COMMERCIAL 2019 - 2021'!$D$2:$AO$3999,6,FALSE)</f>
        <v>STE MIDCOM INTERNATIONAL</v>
      </c>
      <c r="C315" s="2">
        <f>VLOOKUP(Tableau1[[#This Row],[NUM DE FACTURE]],'[1]COMMERCIAL 2019 - 2021'!$D$2:$AO$3999,18,FALSE)</f>
        <v>39000</v>
      </c>
      <c r="D315" s="3">
        <f>VLOOKUP(Tableau1[[#This Row],[NUM DE FACTURE]],'[1]COMMERCIAL 2019 - 2021'!$D$2:$AO$3999,8,FALSE)</f>
        <v>63180</v>
      </c>
      <c r="E315" s="3">
        <f>VLOOKUP(Tableau1[[#This Row],[NUM DE FACTURE]],'[1]COMMERCIAL 2019 - 2021'!$D$2:$AO$3999,10,FALSE)</f>
        <v>63180</v>
      </c>
      <c r="F315" s="3" t="str">
        <f>VLOOKUP(Tableau1[[#This Row],[NUM DE FACTURE]],'[1]COMMERCIAL 2019 - 2021'!$D$2:$AO$3999,12,FALSE)</f>
        <v>Russie</v>
      </c>
      <c r="G315" s="4">
        <f>VLOOKUP(Tableau1[[#This Row],[NUM DE FACTURE]],'[1]COMMERCIAL 2019 - 2021'!$D$2:$AO$3999,13,FALSE)</f>
        <v>43879</v>
      </c>
      <c r="H315" s="3">
        <f>VLOOKUP(Tableau1[[#This Row],[NUM DE FACTURE]],[1]!Tableau1[[#All],[Num Piéce]:[ANNEE]],4,FALSE)</f>
        <v>2020</v>
      </c>
      <c r="I315" s="3">
        <f>MONTH(Tableau1[[#This Row],[DATE LIV]])</f>
        <v>2</v>
      </c>
    </row>
    <row r="316" spans="1:9" x14ac:dyDescent="0.35">
      <c r="A316" s="1" t="str">
        <f>'[1]COMMERCIAL 2019 - 2021'!D314</f>
        <v>FAE-20-00043</v>
      </c>
      <c r="B316" t="str">
        <f>VLOOKUP(Tableau1[[#This Row],[NUM DE FACTURE]],'[1]COMMERCIAL 2019 - 2021'!$D$2:$AO$3999,6,FALSE)</f>
        <v>ANGSTREM TRADING</v>
      </c>
      <c r="C316" s="2">
        <f>VLOOKUP(Tableau1[[#This Row],[NUM DE FACTURE]],'[1]COMMERCIAL 2019 - 2021'!$D$2:$AO$3999,18,FALSE)</f>
        <v>20000</v>
      </c>
      <c r="D316" s="3">
        <f>VLOOKUP(Tableau1[[#This Row],[NUM DE FACTURE]],'[1]COMMERCIAL 2019 - 2021'!$D$2:$AO$3999,8,FALSE)</f>
        <v>38121.79</v>
      </c>
      <c r="E316" s="3">
        <f>VLOOKUP(Tableau1[[#This Row],[NUM DE FACTURE]],'[1]COMMERCIAL 2019 - 2021'!$D$2:$AO$3999,10,FALSE)</f>
        <v>13300.000000000002</v>
      </c>
      <c r="F316" s="3" t="str">
        <f>VLOOKUP(Tableau1[[#This Row],[NUM DE FACTURE]],'[1]COMMERCIAL 2019 - 2021'!$D$2:$AO$3999,12,FALSE)</f>
        <v>Russie</v>
      </c>
      <c r="G316" s="4">
        <f>VLOOKUP(Tableau1[[#This Row],[NUM DE FACTURE]],'[1]COMMERCIAL 2019 - 2021'!$D$2:$AO$3999,13,FALSE)</f>
        <v>43879</v>
      </c>
      <c r="H316" s="3">
        <f>VLOOKUP(Tableau1[[#This Row],[NUM DE FACTURE]],[1]!Tableau1[[#All],[Num Piéce]:[ANNEE]],4,FALSE)</f>
        <v>2020</v>
      </c>
      <c r="I316" s="3">
        <f>MONTH(Tableau1[[#This Row],[DATE LIV]])</f>
        <v>2</v>
      </c>
    </row>
    <row r="317" spans="1:9" x14ac:dyDescent="0.35">
      <c r="A317" s="1" t="str">
        <f>'[1]COMMERCIAL 2019 - 2021'!D315</f>
        <v>FAE-20-00044</v>
      </c>
      <c r="B317" t="str">
        <f>VLOOKUP(Tableau1[[#This Row],[NUM DE FACTURE]],'[1]COMMERCIAL 2019 - 2021'!$D$2:$AO$3999,6,FALSE)</f>
        <v>DAVIS TRADING CO LTD</v>
      </c>
      <c r="C317" s="2">
        <f>VLOOKUP(Tableau1[[#This Row],[NUM DE FACTURE]],'[1]COMMERCIAL 2019 - 2021'!$D$2:$AO$3999,18,FALSE)</f>
        <v>19540</v>
      </c>
      <c r="D317" s="3">
        <f>VLOOKUP(Tableau1[[#This Row],[NUM DE FACTURE]],'[1]COMMERCIAL 2019 - 2021'!$D$2:$AO$3999,8,FALSE)</f>
        <v>67517.332999999999</v>
      </c>
      <c r="E317" s="3">
        <f>VLOOKUP(Tableau1[[#This Row],[NUM DE FACTURE]],'[1]COMMERCIAL 2019 - 2021'!$D$2:$AO$3999,10,FALSE)</f>
        <v>23676.999929863938</v>
      </c>
      <c r="F317" s="3" t="str">
        <f>VLOOKUP(Tableau1[[#This Row],[NUM DE FACTURE]],'[1]COMMERCIAL 2019 - 2021'!$D$2:$AO$3999,12,FALSE)</f>
        <v>New Zealand</v>
      </c>
      <c r="G317" s="4">
        <f>VLOOKUP(Tableau1[[#This Row],[NUM DE FACTURE]],'[1]COMMERCIAL 2019 - 2021'!$D$2:$AO$3999,13,FALSE)</f>
        <v>43887</v>
      </c>
      <c r="H317" s="3">
        <f>VLOOKUP(Tableau1[[#This Row],[NUM DE FACTURE]],[1]!Tableau1[[#All],[Num Piéce]:[ANNEE]],4,FALSE)</f>
        <v>2020</v>
      </c>
      <c r="I317" s="3">
        <f>MONTH(Tableau1[[#This Row],[DATE LIV]])</f>
        <v>2</v>
      </c>
    </row>
    <row r="318" spans="1:9" x14ac:dyDescent="0.35">
      <c r="A318" s="1" t="str">
        <f>'[1]COMMERCIAL 2019 - 2021'!D316</f>
        <v>FAE-20-00045</v>
      </c>
      <c r="B318" t="str">
        <f>VLOOKUP(Tableau1[[#This Row],[NUM DE FACTURE]],'[1]COMMERCIAL 2019 - 2021'!$D$2:$AO$3999,6,FALSE)</f>
        <v>GOLDEN PEARL</v>
      </c>
      <c r="C318" s="2">
        <f>VLOOKUP(Tableau1[[#This Row],[NUM DE FACTURE]],'[1]COMMERCIAL 2019 - 2021'!$D$2:$AO$3999,18,FALSE)</f>
        <v>50400</v>
      </c>
      <c r="D318" s="3">
        <f>VLOOKUP(Tableau1[[#This Row],[NUM DE FACTURE]],'[1]COMMERCIAL 2019 - 2021'!$D$2:$AO$3999,8,FALSE)</f>
        <v>89568</v>
      </c>
      <c r="E318" s="3">
        <f>VLOOKUP(Tableau1[[#This Row],[NUM DE FACTURE]],'[1]COMMERCIAL 2019 - 2021'!$D$2:$AO$3999,10,FALSE)</f>
        <v>89568</v>
      </c>
      <c r="F318" s="3" t="str">
        <f>VLOOKUP(Tableau1[[#This Row],[NUM DE FACTURE]],'[1]COMMERCIAL 2019 - 2021'!$D$2:$AO$3999,12,FALSE)</f>
        <v>Qatar</v>
      </c>
      <c r="G318" s="4">
        <f>VLOOKUP(Tableau1[[#This Row],[NUM DE FACTURE]],'[1]COMMERCIAL 2019 - 2021'!$D$2:$AO$3999,13,FALSE)</f>
        <v>43890</v>
      </c>
      <c r="H318" s="3">
        <f>VLOOKUP(Tableau1[[#This Row],[NUM DE FACTURE]],[1]!Tableau1[[#All],[Num Piéce]:[ANNEE]],4,FALSE)</f>
        <v>2020</v>
      </c>
      <c r="I318" s="3">
        <f>MONTH(Tableau1[[#This Row],[DATE LIV]])</f>
        <v>2</v>
      </c>
    </row>
    <row r="319" spans="1:9" x14ac:dyDescent="0.35">
      <c r="A319" s="1" t="str">
        <f>'[1]COMMERCIAL 2019 - 2021'!D317</f>
        <v>FAE-20-00046</v>
      </c>
      <c r="B319" t="str">
        <f>VLOOKUP(Tableau1[[#This Row],[NUM DE FACTURE]],'[1]COMMERCIAL 2019 - 2021'!$D$2:$AO$3999,6,FALSE)</f>
        <v>ABOURA FOODS</v>
      </c>
      <c r="C319" s="2">
        <f>VLOOKUP(Tableau1[[#This Row],[NUM DE FACTURE]],'[1]COMMERCIAL 2019 - 2021'!$D$2:$AO$3999,18,FALSE)</f>
        <v>53200</v>
      </c>
      <c r="D319" s="3">
        <f>VLOOKUP(Tableau1[[#This Row],[NUM DE FACTURE]],'[1]COMMERCIAL 2019 - 2021'!$D$2:$AO$3999,8,FALSE)</f>
        <v>97273.623000000007</v>
      </c>
      <c r="E319" s="3">
        <f>VLOOKUP(Tableau1[[#This Row],[NUM DE FACTURE]],'[1]COMMERCIAL 2019 - 2021'!$D$2:$AO$3999,10,FALSE)</f>
        <v>33936.99996511182</v>
      </c>
      <c r="F319" s="3" t="str">
        <f>VLOOKUP(Tableau1[[#This Row],[NUM DE FACTURE]],'[1]COMMERCIAL 2019 - 2021'!$D$2:$AO$3999,12,FALSE)</f>
        <v>Jordanie</v>
      </c>
      <c r="G319" s="4">
        <f>VLOOKUP(Tableau1[[#This Row],[NUM DE FACTURE]],'[1]COMMERCIAL 2019 - 2021'!$D$2:$AO$3999,13,FALSE)</f>
        <v>43878</v>
      </c>
      <c r="H319" s="3">
        <f>VLOOKUP(Tableau1[[#This Row],[NUM DE FACTURE]],[1]!Tableau1[[#All],[Num Piéce]:[ANNEE]],4,FALSE)</f>
        <v>2020</v>
      </c>
      <c r="I319" s="3">
        <f>MONTH(Tableau1[[#This Row],[DATE LIV]])</f>
        <v>2</v>
      </c>
    </row>
    <row r="320" spans="1:9" x14ac:dyDescent="0.35">
      <c r="A320" s="1" t="str">
        <f>'[1]COMMERCIAL 2019 - 2021'!D318</f>
        <v>FAE-20-00047</v>
      </c>
      <c r="B320" t="str">
        <f>VLOOKUP(Tableau1[[#This Row],[NUM DE FACTURE]],'[1]COMMERCIAL 2019 - 2021'!$D$2:$AO$3999,6,FALSE)</f>
        <v>TUNISIAN AFRICAN BUSINESS</v>
      </c>
      <c r="C320" s="2">
        <f>VLOOKUP(Tableau1[[#This Row],[NUM DE FACTURE]],'[1]COMMERCIAL 2019 - 2021'!$D$2:$AO$3999,18,FALSE)</f>
        <v>106024</v>
      </c>
      <c r="D320" s="3">
        <f>VLOOKUP(Tableau1[[#This Row],[NUM DE FACTURE]],'[1]COMMERCIAL 2019 - 2021'!$D$2:$AO$3999,8,FALSE)</f>
        <v>161641.48000000001</v>
      </c>
      <c r="E320" s="3">
        <f>VLOOKUP(Tableau1[[#This Row],[NUM DE FACTURE]],'[1]COMMERCIAL 2019 - 2021'!$D$2:$AO$3999,10,FALSE)</f>
        <v>161641.48000000001</v>
      </c>
      <c r="F320" s="3" t="str">
        <f>VLOOKUP(Tableau1[[#This Row],[NUM DE FACTURE]],'[1]COMMERCIAL 2019 - 2021'!$D$2:$AO$3999,12,FALSE)</f>
        <v>Sierra Leone</v>
      </c>
      <c r="G320" s="4">
        <f>VLOOKUP(Tableau1[[#This Row],[NUM DE FACTURE]],'[1]COMMERCIAL 2019 - 2021'!$D$2:$AO$3999,13,FALSE)</f>
        <v>43878</v>
      </c>
      <c r="H320" s="3">
        <f>VLOOKUP(Tableau1[[#This Row],[NUM DE FACTURE]],[1]!Tableau1[[#All],[Num Piéce]:[ANNEE]],4,FALSE)</f>
        <v>2020</v>
      </c>
      <c r="I320" s="3">
        <f>MONTH(Tableau1[[#This Row],[DATE LIV]])</f>
        <v>2</v>
      </c>
    </row>
    <row r="321" spans="1:9" x14ac:dyDescent="0.35">
      <c r="A321" s="1" t="str">
        <f>'[1]COMMERCIAL 2019 - 2021'!D319</f>
        <v>FAE-20-00048</v>
      </c>
      <c r="B321" t="str">
        <f>VLOOKUP(Tableau1[[#This Row],[NUM DE FACTURE]],'[1]COMMERCIAL 2019 - 2021'!$D$2:$AO$3999,6,FALSE)</f>
        <v>SAHEL INTERNATIONAL TRADE</v>
      </c>
      <c r="C321" s="2">
        <f>VLOOKUP(Tableau1[[#This Row],[NUM DE FACTURE]],'[1]COMMERCIAL 2019 - 2021'!$D$2:$AO$3999,18,FALSE)</f>
        <v>21600</v>
      </c>
      <c r="D321" s="3">
        <f>VLOOKUP(Tableau1[[#This Row],[NUM DE FACTURE]],'[1]COMMERCIAL 2019 - 2021'!$D$2:$AO$3999,8,FALSE)</f>
        <v>33480</v>
      </c>
      <c r="E321" s="3">
        <f>VLOOKUP(Tableau1[[#This Row],[NUM DE FACTURE]],'[1]COMMERCIAL 2019 - 2021'!$D$2:$AO$3999,10,FALSE)</f>
        <v>33480</v>
      </c>
      <c r="F321" s="3" t="str">
        <f>VLOOKUP(Tableau1[[#This Row],[NUM DE FACTURE]],'[1]COMMERCIAL 2019 - 2021'!$D$2:$AO$3999,12,FALSE)</f>
        <v>Togo</v>
      </c>
      <c r="G321" s="4">
        <f>VLOOKUP(Tableau1[[#This Row],[NUM DE FACTURE]],'[1]COMMERCIAL 2019 - 2021'!$D$2:$AO$3999,13,FALSE)</f>
        <v>43873</v>
      </c>
      <c r="H321" s="3">
        <f>VLOOKUP(Tableau1[[#This Row],[NUM DE FACTURE]],[1]!Tableau1[[#All],[Num Piéce]:[ANNEE]],4,FALSE)</f>
        <v>2020</v>
      </c>
      <c r="I321" s="3">
        <f>MONTH(Tableau1[[#This Row],[DATE LIV]])</f>
        <v>2</v>
      </c>
    </row>
    <row r="322" spans="1:9" x14ac:dyDescent="0.35">
      <c r="A322" s="1" t="str">
        <f>'[1]COMMERCIAL 2019 - 2021'!D320</f>
        <v>FAE-20-00049</v>
      </c>
      <c r="B322" t="str">
        <f>VLOOKUP(Tableau1[[#This Row],[NUM DE FACTURE]],'[1]COMMERCIAL 2019 - 2021'!$D$2:$AO$3999,6,FALSE)</f>
        <v>ARCADIA</v>
      </c>
      <c r="C322" s="2">
        <f>VLOOKUP(Tableau1[[#This Row],[NUM DE FACTURE]],'[1]COMMERCIAL 2019 - 2021'!$D$2:$AO$3999,18,FALSE)</f>
        <v>50400</v>
      </c>
      <c r="D322" s="3">
        <f>VLOOKUP(Tableau1[[#This Row],[NUM DE FACTURE]],'[1]COMMERCIAL 2019 - 2021'!$D$2:$AO$3999,8,FALSE)</f>
        <v>85680</v>
      </c>
      <c r="E322" s="3">
        <f>VLOOKUP(Tableau1[[#This Row],[NUM DE FACTURE]],'[1]COMMERCIAL 2019 - 2021'!$D$2:$AO$3999,10,FALSE)</f>
        <v>85680</v>
      </c>
      <c r="F322" s="3" t="str">
        <f>VLOOKUP(Tableau1[[#This Row],[NUM DE FACTURE]],'[1]COMMERCIAL 2019 - 2021'!$D$2:$AO$3999,12,FALSE)</f>
        <v>Japon</v>
      </c>
      <c r="G322" s="4">
        <f>VLOOKUP(Tableau1[[#This Row],[NUM DE FACTURE]],'[1]COMMERCIAL 2019 - 2021'!$D$2:$AO$3999,13,FALSE)</f>
        <v>43928</v>
      </c>
      <c r="H322" s="3">
        <f>VLOOKUP(Tableau1[[#This Row],[NUM DE FACTURE]],[1]!Tableau1[[#All],[Num Piéce]:[ANNEE]],4,FALSE)</f>
        <v>2020</v>
      </c>
      <c r="I322" s="3">
        <f>MONTH(Tableau1[[#This Row],[DATE LIV]])</f>
        <v>4</v>
      </c>
    </row>
    <row r="323" spans="1:9" x14ac:dyDescent="0.35">
      <c r="A323" s="1" t="str">
        <f>'[1]COMMERCIAL 2019 - 2021'!D321</f>
        <v>FAE-20-00050</v>
      </c>
      <c r="B323" t="str">
        <f>VLOOKUP(Tableau1[[#This Row],[NUM DE FACTURE]],'[1]COMMERCIAL 2019 - 2021'!$D$2:$AO$3999,6,FALSE)</f>
        <v>SAHEL INTERNATIONAL TRADE</v>
      </c>
      <c r="C323" s="2">
        <f>VLOOKUP(Tableau1[[#This Row],[NUM DE FACTURE]],'[1]COMMERCIAL 2019 - 2021'!$D$2:$AO$3999,18,FALSE)</f>
        <v>308000</v>
      </c>
      <c r="D323" s="3">
        <f>VLOOKUP(Tableau1[[#This Row],[NUM DE FACTURE]],'[1]COMMERCIAL 2019 - 2021'!$D$2:$AO$3999,8,FALSE)</f>
        <v>385000</v>
      </c>
      <c r="E323" s="3">
        <f>VLOOKUP(Tableau1[[#This Row],[NUM DE FACTURE]],'[1]COMMERCIAL 2019 - 2021'!$D$2:$AO$3999,10,FALSE)</f>
        <v>385000</v>
      </c>
      <c r="F323" s="3" t="str">
        <f>VLOOKUP(Tableau1[[#This Row],[NUM DE FACTURE]],'[1]COMMERCIAL 2019 - 2021'!$D$2:$AO$3999,12,FALSE)</f>
        <v>Niger</v>
      </c>
      <c r="G323" s="4">
        <f>VLOOKUP(Tableau1[[#This Row],[NUM DE FACTURE]],'[1]COMMERCIAL 2019 - 2021'!$D$2:$AO$3999,13,FALSE)</f>
        <v>43881</v>
      </c>
      <c r="H323" s="3">
        <f>VLOOKUP(Tableau1[[#This Row],[NUM DE FACTURE]],[1]!Tableau1[[#All],[Num Piéce]:[ANNEE]],4,FALSE)</f>
        <v>2020</v>
      </c>
      <c r="I323" s="3">
        <f>MONTH(Tableau1[[#This Row],[DATE LIV]])</f>
        <v>2</v>
      </c>
    </row>
    <row r="324" spans="1:9" x14ac:dyDescent="0.35">
      <c r="A324" s="1" t="str">
        <f>'[1]COMMERCIAL 2019 - 2021'!D322</f>
        <v>FAE-20-00051</v>
      </c>
      <c r="B324" t="str">
        <f>VLOOKUP(Tableau1[[#This Row],[NUM DE FACTURE]],'[1]COMMERCIAL 2019 - 2021'!$D$2:$AO$3999,6,FALSE)</f>
        <v>SAHEL INTERNATIONAL TRADE</v>
      </c>
      <c r="C324" s="2">
        <f>VLOOKUP(Tableau1[[#This Row],[NUM DE FACTURE]],'[1]COMMERCIAL 2019 - 2021'!$D$2:$AO$3999,18,FALSE)</f>
        <v>280000</v>
      </c>
      <c r="D324" s="3">
        <f>VLOOKUP(Tableau1[[#This Row],[NUM DE FACTURE]],'[1]COMMERCIAL 2019 - 2021'!$D$2:$AO$3999,8,FALSE)</f>
        <v>347200</v>
      </c>
      <c r="E324" s="3">
        <f>VLOOKUP(Tableau1[[#This Row],[NUM DE FACTURE]],'[1]COMMERCIAL 2019 - 2021'!$D$2:$AO$3999,10,FALSE)</f>
        <v>347200</v>
      </c>
      <c r="F324" s="3" t="str">
        <f>VLOOKUP(Tableau1[[#This Row],[NUM DE FACTURE]],'[1]COMMERCIAL 2019 - 2021'!$D$2:$AO$3999,12,FALSE)</f>
        <v>Niger</v>
      </c>
      <c r="G324" s="4">
        <f>VLOOKUP(Tableau1[[#This Row],[NUM DE FACTURE]],'[1]COMMERCIAL 2019 - 2021'!$D$2:$AO$3999,13,FALSE)</f>
        <v>43887</v>
      </c>
      <c r="H324" s="3">
        <f>VLOOKUP(Tableau1[[#This Row],[NUM DE FACTURE]],[1]!Tableau1[[#All],[Num Piéce]:[ANNEE]],4,FALSE)</f>
        <v>2020</v>
      </c>
      <c r="I324" s="3">
        <f>MONTH(Tableau1[[#This Row],[DATE LIV]])</f>
        <v>2</v>
      </c>
    </row>
    <row r="325" spans="1:9" x14ac:dyDescent="0.35">
      <c r="A325" s="1" t="str">
        <f>'[1]COMMERCIAL 2019 - 2021'!D323</f>
        <v>FAE-20-00052</v>
      </c>
      <c r="B325" t="str">
        <f>VLOOKUP(Tableau1[[#This Row],[NUM DE FACTURE]],'[1]COMMERCIAL 2019 - 2021'!$D$2:$AO$3999,6,FALSE)</f>
        <v>ARCADIA</v>
      </c>
      <c r="C325" s="2">
        <f>VLOOKUP(Tableau1[[#This Row],[NUM DE FACTURE]],'[1]COMMERCIAL 2019 - 2021'!$D$2:$AO$3999,18,FALSE)</f>
        <v>20000</v>
      </c>
      <c r="D325" s="3">
        <f>VLOOKUP(Tableau1[[#This Row],[NUM DE FACTURE]],'[1]COMMERCIAL 2019 - 2021'!$D$2:$AO$3999,8,FALSE)</f>
        <v>31600</v>
      </c>
      <c r="E325" s="3">
        <f>VLOOKUP(Tableau1[[#This Row],[NUM DE FACTURE]],'[1]COMMERCIAL 2019 - 2021'!$D$2:$AO$3999,10,FALSE)</f>
        <v>31600</v>
      </c>
      <c r="F325" s="3" t="str">
        <f>VLOOKUP(Tableau1[[#This Row],[NUM DE FACTURE]],'[1]COMMERCIAL 2019 - 2021'!$D$2:$AO$3999,12,FALSE)</f>
        <v>Angleterre</v>
      </c>
      <c r="G325" s="4">
        <f>VLOOKUP(Tableau1[[#This Row],[NUM DE FACTURE]],'[1]COMMERCIAL 2019 - 2021'!$D$2:$AO$3999,13,FALSE)</f>
        <v>43879</v>
      </c>
      <c r="H325" s="3">
        <f>VLOOKUP(Tableau1[[#This Row],[NUM DE FACTURE]],[1]!Tableau1[[#All],[Num Piéce]:[ANNEE]],4,FALSE)</f>
        <v>2020</v>
      </c>
      <c r="I325" s="3">
        <f>MONTH(Tableau1[[#This Row],[DATE LIV]])</f>
        <v>2</v>
      </c>
    </row>
    <row r="326" spans="1:9" x14ac:dyDescent="0.35">
      <c r="A326" s="1" t="str">
        <f>'[1]COMMERCIAL 2019 - 2021'!D324</f>
        <v>FAE-20-00053</v>
      </c>
      <c r="B326" t="str">
        <f>VLOOKUP(Tableau1[[#This Row],[NUM DE FACTURE]],'[1]COMMERCIAL 2019 - 2021'!$D$2:$AO$3999,6,FALSE)</f>
        <v>STE AL MAJMOUA MOTTAHIDA</v>
      </c>
      <c r="C326" s="2">
        <f>VLOOKUP(Tableau1[[#This Row],[NUM DE FACTURE]],'[1]COMMERCIAL 2019 - 2021'!$D$2:$AO$3999,18,FALSE)</f>
        <v>268800</v>
      </c>
      <c r="D326" s="3">
        <f>VLOOKUP(Tableau1[[#This Row],[NUM DE FACTURE]],'[1]COMMERCIAL 2019 - 2021'!$D$2:$AO$3999,8,FALSE)</f>
        <v>398507.42200000002</v>
      </c>
      <c r="E326" s="3">
        <f>VLOOKUP(Tableau1[[#This Row],[NUM DE FACTURE]],'[1]COMMERCIAL 2019 - 2021'!$D$2:$AO$3999,10,FALSE)</f>
        <v>139032.00013955275</v>
      </c>
      <c r="F326" s="3" t="str">
        <f>VLOOKUP(Tableau1[[#This Row],[NUM DE FACTURE]],'[1]COMMERCIAL 2019 - 2021'!$D$2:$AO$3999,12,FALSE)</f>
        <v>Libye</v>
      </c>
      <c r="G326" s="4">
        <f>VLOOKUP(Tableau1[[#This Row],[NUM DE FACTURE]],'[1]COMMERCIAL 2019 - 2021'!$D$2:$AO$3999,13,FALSE)</f>
        <v>43879</v>
      </c>
      <c r="H326" s="3">
        <f>VLOOKUP(Tableau1[[#This Row],[NUM DE FACTURE]],[1]!Tableau1[[#All],[Num Piéce]:[ANNEE]],4,FALSE)</f>
        <v>2020</v>
      </c>
      <c r="I326" s="3">
        <f>MONTH(Tableau1[[#This Row],[DATE LIV]])</f>
        <v>2</v>
      </c>
    </row>
    <row r="327" spans="1:9" x14ac:dyDescent="0.35">
      <c r="A327" s="1" t="str">
        <f>'[1]COMMERCIAL 2019 - 2021'!D325</f>
        <v>FAE-20-00054</v>
      </c>
      <c r="B327" t="str">
        <f>VLOOKUP(Tableau1[[#This Row],[NUM DE FACTURE]],'[1]COMMERCIAL 2019 - 2021'!$D$2:$AO$3999,6,FALSE)</f>
        <v>SODIFRAM SAS</v>
      </c>
      <c r="C327" s="2">
        <f>VLOOKUP(Tableau1[[#This Row],[NUM DE FACTURE]],'[1]COMMERCIAL 2019 - 2021'!$D$2:$AO$3999,18,FALSE)</f>
        <v>27336</v>
      </c>
      <c r="D327" s="3">
        <f>VLOOKUP(Tableau1[[#This Row],[NUM DE FACTURE]],'[1]COMMERCIAL 2019 - 2021'!$D$2:$AO$3999,8,FALSE)</f>
        <v>51420.807999999997</v>
      </c>
      <c r="E327" s="3">
        <f>VLOOKUP(Tableau1[[#This Row],[NUM DE FACTURE]],'[1]COMMERCIAL 2019 - 2021'!$D$2:$AO$3999,10,FALSE)</f>
        <v>16346.639963123678</v>
      </c>
      <c r="F327" s="3" t="str">
        <f>VLOOKUP(Tableau1[[#This Row],[NUM DE FACTURE]],'[1]COMMERCIAL 2019 - 2021'!$D$2:$AO$3999,12,FALSE)</f>
        <v>Mayotte</v>
      </c>
      <c r="G327" s="4">
        <f>VLOOKUP(Tableau1[[#This Row],[NUM DE FACTURE]],'[1]COMMERCIAL 2019 - 2021'!$D$2:$AO$3999,13,FALSE)</f>
        <v>43889</v>
      </c>
      <c r="H327" s="3">
        <f>VLOOKUP(Tableau1[[#This Row],[NUM DE FACTURE]],[1]!Tableau1[[#All],[Num Piéce]:[ANNEE]],4,FALSE)</f>
        <v>2020</v>
      </c>
      <c r="I327" s="3">
        <f>MONTH(Tableau1[[#This Row],[DATE LIV]])</f>
        <v>2</v>
      </c>
    </row>
    <row r="328" spans="1:9" x14ac:dyDescent="0.35">
      <c r="A328" s="1" t="str">
        <f>'[1]COMMERCIAL 2019 - 2021'!D326</f>
        <v>FAE-20-00055</v>
      </c>
      <c r="B328" t="str">
        <f>VLOOKUP(Tableau1[[#This Row],[NUM DE FACTURE]],'[1]COMMERCIAL 2019 - 2021'!$D$2:$AO$3999,6,FALSE)</f>
        <v>SAHEL INTERNATIONAL TRADE</v>
      </c>
      <c r="C328" s="2">
        <f>VLOOKUP(Tableau1[[#This Row],[NUM DE FACTURE]],'[1]COMMERCIAL 2019 - 2021'!$D$2:$AO$3999,18,FALSE)</f>
        <v>19200</v>
      </c>
      <c r="D328" s="3">
        <f>VLOOKUP(Tableau1[[#This Row],[NUM DE FACTURE]],'[1]COMMERCIAL 2019 - 2021'!$D$2:$AO$3999,8,FALSE)</f>
        <v>30144</v>
      </c>
      <c r="E328" s="3">
        <f>VLOOKUP(Tableau1[[#This Row],[NUM DE FACTURE]],'[1]COMMERCIAL 2019 - 2021'!$D$2:$AO$3999,10,FALSE)</f>
        <v>30144</v>
      </c>
      <c r="F328" s="3" t="str">
        <f>VLOOKUP(Tableau1[[#This Row],[NUM DE FACTURE]],'[1]COMMERCIAL 2019 - 2021'!$D$2:$AO$3999,12,FALSE)</f>
        <v>Burkina Faso</v>
      </c>
      <c r="G328" s="4">
        <f>VLOOKUP(Tableau1[[#This Row],[NUM DE FACTURE]],'[1]COMMERCIAL 2019 - 2021'!$D$2:$AO$3999,13,FALSE)</f>
        <v>43901</v>
      </c>
      <c r="H328" s="3">
        <f>VLOOKUP(Tableau1[[#This Row],[NUM DE FACTURE]],[1]!Tableau1[[#All],[Num Piéce]:[ANNEE]],4,FALSE)</f>
        <v>2020</v>
      </c>
      <c r="I328" s="3">
        <f>MONTH(Tableau1[[#This Row],[DATE LIV]])</f>
        <v>3</v>
      </c>
    </row>
    <row r="329" spans="1:9" x14ac:dyDescent="0.35">
      <c r="A329" s="1" t="str">
        <f>'[1]COMMERCIAL 2019 - 2021'!D327</f>
        <v>FAE-20-00056</v>
      </c>
      <c r="B329" t="str">
        <f>VLOOKUP(Tableau1[[#This Row],[NUM DE FACTURE]],'[1]COMMERCIAL 2019 - 2021'!$D$2:$AO$3999,6,FALSE)</f>
        <v>ANGSTREM TRADING</v>
      </c>
      <c r="C329" s="2">
        <f>VLOOKUP(Tableau1[[#This Row],[NUM DE FACTURE]],'[1]COMMERCIAL 2019 - 2021'!$D$2:$AO$3999,18,FALSE)</f>
        <v>20000</v>
      </c>
      <c r="D329" s="3">
        <f>VLOOKUP(Tableau1[[#This Row],[NUM DE FACTURE]],'[1]COMMERCIAL 2019 - 2021'!$D$2:$AO$3999,8,FALSE)</f>
        <v>38326.61</v>
      </c>
      <c r="E329" s="3">
        <f>VLOOKUP(Tableau1[[#This Row],[NUM DE FACTURE]],'[1]COMMERCIAL 2019 - 2021'!$D$2:$AO$3999,10,FALSE)</f>
        <v>13300</v>
      </c>
      <c r="F329" s="3" t="str">
        <f>VLOOKUP(Tableau1[[#This Row],[NUM DE FACTURE]],'[1]COMMERCIAL 2019 - 2021'!$D$2:$AO$3999,12,FALSE)</f>
        <v>Russie</v>
      </c>
      <c r="G329" s="4">
        <f>VLOOKUP(Tableau1[[#This Row],[NUM DE FACTURE]],'[1]COMMERCIAL 2019 - 2021'!$D$2:$AO$3999,13,FALSE)</f>
        <v>43889</v>
      </c>
      <c r="H329" s="3">
        <f>VLOOKUP(Tableau1[[#This Row],[NUM DE FACTURE]],[1]!Tableau1[[#All],[Num Piéce]:[ANNEE]],4,FALSE)</f>
        <v>2020</v>
      </c>
      <c r="I329" s="3">
        <f>MONTH(Tableau1[[#This Row],[DATE LIV]])</f>
        <v>2</v>
      </c>
    </row>
    <row r="330" spans="1:9" x14ac:dyDescent="0.35">
      <c r="A330" s="1" t="str">
        <f>'[1]COMMERCIAL 2019 - 2021'!D328</f>
        <v>FAE-20-00057</v>
      </c>
      <c r="B330" t="str">
        <f>VLOOKUP(Tableau1[[#This Row],[NUM DE FACTURE]],'[1]COMMERCIAL 2019 - 2021'!$D$2:$AO$3999,6,FALSE)</f>
        <v>ANGSTREM TRADING</v>
      </c>
      <c r="C330" s="2">
        <f>VLOOKUP(Tableau1[[#This Row],[NUM DE FACTURE]],'[1]COMMERCIAL 2019 - 2021'!$D$2:$AO$3999,18,FALSE)</f>
        <v>20000</v>
      </c>
      <c r="D330" s="3">
        <f>VLOOKUP(Tableau1[[#This Row],[NUM DE FACTURE]],'[1]COMMERCIAL 2019 - 2021'!$D$2:$AO$3999,8,FALSE)</f>
        <v>39860.61</v>
      </c>
      <c r="E330" s="3">
        <f>VLOOKUP(Tableau1[[#This Row],[NUM DE FACTURE]],'[1]COMMERCIAL 2019 - 2021'!$D$2:$AO$3999,10,FALSE)</f>
        <v>13800</v>
      </c>
      <c r="F330" s="3" t="str">
        <f>VLOOKUP(Tableau1[[#This Row],[NUM DE FACTURE]],'[1]COMMERCIAL 2019 - 2021'!$D$2:$AO$3999,12,FALSE)</f>
        <v>Russie</v>
      </c>
      <c r="G330" s="4">
        <f>VLOOKUP(Tableau1[[#This Row],[NUM DE FACTURE]],'[1]COMMERCIAL 2019 - 2021'!$D$2:$AO$3999,13,FALSE)</f>
        <v>43886</v>
      </c>
      <c r="H330" s="3">
        <f>VLOOKUP(Tableau1[[#This Row],[NUM DE FACTURE]],[1]!Tableau1[[#All],[Num Piéce]:[ANNEE]],4,FALSE)</f>
        <v>2020</v>
      </c>
      <c r="I330" s="3">
        <f>MONTH(Tableau1[[#This Row],[DATE LIV]])</f>
        <v>2</v>
      </c>
    </row>
    <row r="331" spans="1:9" x14ac:dyDescent="0.35">
      <c r="A331" s="1" t="str">
        <f>'[1]COMMERCIAL 2019 - 2021'!D329</f>
        <v>FAE-20-00058</v>
      </c>
      <c r="B331" t="str">
        <f>VLOOKUP(Tableau1[[#This Row],[NUM DE FACTURE]],'[1]COMMERCIAL 2019 - 2021'!$D$2:$AO$3999,6,FALSE)</f>
        <v>STE DE COMMERCE INTERNATIONAL</v>
      </c>
      <c r="C331" s="2">
        <f>VLOOKUP(Tableau1[[#This Row],[NUM DE FACTURE]],'[1]COMMERCIAL 2019 - 2021'!$D$2:$AO$3999,18,FALSE)</f>
        <v>32500</v>
      </c>
      <c r="D331" s="3">
        <f>VLOOKUP(Tableau1[[#This Row],[NUM DE FACTURE]],'[1]COMMERCIAL 2019 - 2021'!$D$2:$AO$3999,8,FALSE)</f>
        <v>50050</v>
      </c>
      <c r="E331" s="3">
        <f>VLOOKUP(Tableau1[[#This Row],[NUM DE FACTURE]],'[1]COMMERCIAL 2019 - 2021'!$D$2:$AO$3999,10,FALSE)</f>
        <v>50050</v>
      </c>
      <c r="F331" s="3" t="str">
        <f>VLOOKUP(Tableau1[[#This Row],[NUM DE FACTURE]],'[1]COMMERCIAL 2019 - 2021'!$D$2:$AO$3999,12,FALSE)</f>
        <v>Gabon</v>
      </c>
      <c r="G331" s="4">
        <f>VLOOKUP(Tableau1[[#This Row],[NUM DE FACTURE]],'[1]COMMERCIAL 2019 - 2021'!$D$2:$AO$3999,13,FALSE)</f>
        <v>43902</v>
      </c>
      <c r="H331" s="3">
        <f>VLOOKUP(Tableau1[[#This Row],[NUM DE FACTURE]],[1]!Tableau1[[#All],[Num Piéce]:[ANNEE]],4,FALSE)</f>
        <v>2020</v>
      </c>
      <c r="I331" s="3">
        <f>MONTH(Tableau1[[#This Row],[DATE LIV]])</f>
        <v>3</v>
      </c>
    </row>
    <row r="332" spans="1:9" x14ac:dyDescent="0.35">
      <c r="A332" s="1" t="str">
        <f>'[1]COMMERCIAL 2019 - 2021'!D330</f>
        <v>FAE-20-00059</v>
      </c>
      <c r="B332" t="str">
        <f>VLOOKUP(Tableau1[[#This Row],[NUM DE FACTURE]],'[1]COMMERCIAL 2019 - 2021'!$D$2:$AO$3999,6,FALSE)</f>
        <v>TUNISIAN AFRICAN BUSINESS</v>
      </c>
      <c r="C332" s="2">
        <f>VLOOKUP(Tableau1[[#This Row],[NUM DE FACTURE]],'[1]COMMERCIAL 2019 - 2021'!$D$2:$AO$3999,18,FALSE)</f>
        <v>114552</v>
      </c>
      <c r="D332" s="3">
        <f>VLOOKUP(Tableau1[[#This Row],[NUM DE FACTURE]],'[1]COMMERCIAL 2019 - 2021'!$D$2:$AO$3999,8,FALSE)</f>
        <v>172332.24</v>
      </c>
      <c r="E332" s="3">
        <f>VLOOKUP(Tableau1[[#This Row],[NUM DE FACTURE]],'[1]COMMERCIAL 2019 - 2021'!$D$2:$AO$3999,10,FALSE)</f>
        <v>172332.24</v>
      </c>
      <c r="F332" s="3" t="str">
        <f>VLOOKUP(Tableau1[[#This Row],[NUM DE FACTURE]],'[1]COMMERCIAL 2019 - 2021'!$D$2:$AO$3999,12,FALSE)</f>
        <v>Sierra Leone</v>
      </c>
      <c r="G332" s="4">
        <f>VLOOKUP(Tableau1[[#This Row],[NUM DE FACTURE]],'[1]COMMERCIAL 2019 - 2021'!$D$2:$AO$3999,13,FALSE)</f>
        <v>43895</v>
      </c>
      <c r="H332" s="3">
        <f>VLOOKUP(Tableau1[[#This Row],[NUM DE FACTURE]],[1]!Tableau1[[#All],[Num Piéce]:[ANNEE]],4,FALSE)</f>
        <v>2020</v>
      </c>
      <c r="I332" s="3">
        <f>MONTH(Tableau1[[#This Row],[DATE LIV]])</f>
        <v>3</v>
      </c>
    </row>
    <row r="333" spans="1:9" x14ac:dyDescent="0.35">
      <c r="A333" s="1" t="str">
        <f>'[1]COMMERCIAL 2019 - 2021'!D331</f>
        <v>FAE-20-00060</v>
      </c>
      <c r="B333" t="str">
        <f>VLOOKUP(Tableau1[[#This Row],[NUM DE FACTURE]],'[1]COMMERCIAL 2019 - 2021'!$D$2:$AO$3999,6,FALSE)</f>
        <v>TUNISIAN AFRICAN BUSINESS</v>
      </c>
      <c r="C333" s="2">
        <f>VLOOKUP(Tableau1[[#This Row],[NUM DE FACTURE]],'[1]COMMERCIAL 2019 - 2021'!$D$2:$AO$3999,18,FALSE)</f>
        <v>50400</v>
      </c>
      <c r="D333" s="3">
        <f>VLOOKUP(Tableau1[[#This Row],[NUM DE FACTURE]],'[1]COMMERCIAL 2019 - 2021'!$D$2:$AO$3999,8,FALSE)</f>
        <v>74592</v>
      </c>
      <c r="E333" s="3">
        <f>VLOOKUP(Tableau1[[#This Row],[NUM DE FACTURE]],'[1]COMMERCIAL 2019 - 2021'!$D$2:$AO$3999,10,FALSE)</f>
        <v>74592</v>
      </c>
      <c r="F333" s="3" t="str">
        <f>VLOOKUP(Tableau1[[#This Row],[NUM DE FACTURE]],'[1]COMMERCIAL 2019 - 2021'!$D$2:$AO$3999,12,FALSE)</f>
        <v>Gabon</v>
      </c>
      <c r="G333" s="4">
        <f>VLOOKUP(Tableau1[[#This Row],[NUM DE FACTURE]],'[1]COMMERCIAL 2019 - 2021'!$D$2:$AO$3999,13,FALSE)</f>
        <v>43906</v>
      </c>
      <c r="H333" s="3">
        <f>VLOOKUP(Tableau1[[#This Row],[NUM DE FACTURE]],[1]!Tableau1[[#All],[Num Piéce]:[ANNEE]],4,FALSE)</f>
        <v>2020</v>
      </c>
      <c r="I333" s="3">
        <f>MONTH(Tableau1[[#This Row],[DATE LIV]])</f>
        <v>3</v>
      </c>
    </row>
    <row r="334" spans="1:9" x14ac:dyDescent="0.35">
      <c r="A334" s="1" t="str">
        <f>'[1]COMMERCIAL 2019 - 2021'!D332</f>
        <v>FAE-20-00061</v>
      </c>
      <c r="B334" t="str">
        <f>VLOOKUP(Tableau1[[#This Row],[NUM DE FACTURE]],'[1]COMMERCIAL 2019 - 2021'!$D$2:$AO$3999,6,FALSE)</f>
        <v>SAHEL INTERNATIONAL TRADE</v>
      </c>
      <c r="C334" s="2">
        <f>VLOOKUP(Tableau1[[#This Row],[NUM DE FACTURE]],'[1]COMMERCIAL 2019 - 2021'!$D$2:$AO$3999,18,FALSE)</f>
        <v>308000</v>
      </c>
      <c r="D334" s="3">
        <f>VLOOKUP(Tableau1[[#This Row],[NUM DE FACTURE]],'[1]COMMERCIAL 2019 - 2021'!$D$2:$AO$3999,8,FALSE)</f>
        <v>385000</v>
      </c>
      <c r="E334" s="3">
        <f>VLOOKUP(Tableau1[[#This Row],[NUM DE FACTURE]],'[1]COMMERCIAL 2019 - 2021'!$D$2:$AO$3999,10,FALSE)</f>
        <v>385000</v>
      </c>
      <c r="F334" s="3" t="str">
        <f>VLOOKUP(Tableau1[[#This Row],[NUM DE FACTURE]],'[1]COMMERCIAL 2019 - 2021'!$D$2:$AO$3999,12,FALSE)</f>
        <v>Niger</v>
      </c>
      <c r="G334" s="4">
        <f>VLOOKUP(Tableau1[[#This Row],[NUM DE FACTURE]],'[1]COMMERCIAL 2019 - 2021'!$D$2:$AO$3999,13,FALSE)</f>
        <v>43894</v>
      </c>
      <c r="H334" s="3">
        <f>VLOOKUP(Tableau1[[#This Row],[NUM DE FACTURE]],[1]!Tableau1[[#All],[Num Piéce]:[ANNEE]],4,FALSE)</f>
        <v>2020</v>
      </c>
      <c r="I334" s="3">
        <f>MONTH(Tableau1[[#This Row],[DATE LIV]])</f>
        <v>3</v>
      </c>
    </row>
    <row r="335" spans="1:9" x14ac:dyDescent="0.35">
      <c r="A335" s="1" t="str">
        <f>'[1]COMMERCIAL 2019 - 2021'!D333</f>
        <v>FAE-20-00062</v>
      </c>
      <c r="B335" t="str">
        <f>VLOOKUP(Tableau1[[#This Row],[NUM DE FACTURE]],'[1]COMMERCIAL 2019 - 2021'!$D$2:$AO$3999,6,FALSE)</f>
        <v>MAMUDOU BAH T/A TEDOUGNAL FARM</v>
      </c>
      <c r="C335" s="2">
        <f>VLOOKUP(Tableau1[[#This Row],[NUM DE FACTURE]],'[1]COMMERCIAL 2019 - 2021'!$D$2:$AO$3999,18,FALSE)</f>
        <v>70600</v>
      </c>
      <c r="D335" s="3">
        <f>VLOOKUP(Tableau1[[#This Row],[NUM DE FACTURE]],'[1]COMMERCIAL 2019 - 2021'!$D$2:$AO$3999,8,FALSE)</f>
        <v>120574.224</v>
      </c>
      <c r="E335" s="3">
        <f>VLOOKUP(Tableau1[[#This Row],[NUM DE FACTURE]],'[1]COMMERCIAL 2019 - 2021'!$D$2:$AO$3999,10,FALSE)</f>
        <v>42396</v>
      </c>
      <c r="F335" s="3" t="str">
        <f>VLOOKUP(Tableau1[[#This Row],[NUM DE FACTURE]],'[1]COMMERCIAL 2019 - 2021'!$D$2:$AO$3999,12,FALSE)</f>
        <v>Gambie</v>
      </c>
      <c r="G335" s="4">
        <f>VLOOKUP(Tableau1[[#This Row],[NUM DE FACTURE]],'[1]COMMERCIAL 2019 - 2021'!$D$2:$AO$3999,13,FALSE)</f>
        <v>43896</v>
      </c>
      <c r="H335" s="3">
        <f>VLOOKUP(Tableau1[[#This Row],[NUM DE FACTURE]],[1]!Tableau1[[#All],[Num Piéce]:[ANNEE]],4,FALSE)</f>
        <v>2020</v>
      </c>
      <c r="I335" s="3">
        <f>MONTH(Tableau1[[#This Row],[DATE LIV]])</f>
        <v>3</v>
      </c>
    </row>
    <row r="336" spans="1:9" x14ac:dyDescent="0.35">
      <c r="A336" s="1" t="str">
        <f>'[1]COMMERCIAL 2019 - 2021'!D334</f>
        <v>FAE-20-00063</v>
      </c>
      <c r="B336" t="str">
        <f>VLOOKUP(Tableau1[[#This Row],[NUM DE FACTURE]],'[1]COMMERCIAL 2019 - 2021'!$D$2:$AO$3999,6,FALSE)</f>
        <v>ARCADIA</v>
      </c>
      <c r="C336" s="2">
        <f>VLOOKUP(Tableau1[[#This Row],[NUM DE FACTURE]],'[1]COMMERCIAL 2019 - 2021'!$D$2:$AO$3999,18,FALSE)</f>
        <v>23856</v>
      </c>
      <c r="D336" s="3">
        <f>VLOOKUP(Tableau1[[#This Row],[NUM DE FACTURE]],'[1]COMMERCIAL 2019 - 2021'!$D$2:$AO$3999,8,FALSE)</f>
        <v>42954.8</v>
      </c>
      <c r="E336" s="3">
        <f>VLOOKUP(Tableau1[[#This Row],[NUM DE FACTURE]],'[1]COMMERCIAL 2019 - 2021'!$D$2:$AO$3999,10,FALSE)</f>
        <v>42954.8</v>
      </c>
      <c r="F336" s="3" t="str">
        <f>VLOOKUP(Tableau1[[#This Row],[NUM DE FACTURE]],'[1]COMMERCIAL 2019 - 2021'!$D$2:$AO$3999,12,FALSE)</f>
        <v>Canada</v>
      </c>
      <c r="G336" s="4">
        <f>VLOOKUP(Tableau1[[#This Row],[NUM DE FACTURE]],'[1]COMMERCIAL 2019 - 2021'!$D$2:$AO$3999,13,FALSE)</f>
        <v>43921</v>
      </c>
      <c r="H336" s="3">
        <f>VLOOKUP(Tableau1[[#This Row],[NUM DE FACTURE]],[1]!Tableau1[[#All],[Num Piéce]:[ANNEE]],4,FALSE)</f>
        <v>2020</v>
      </c>
      <c r="I336" s="3">
        <f>MONTH(Tableau1[[#This Row],[DATE LIV]])</f>
        <v>3</v>
      </c>
    </row>
    <row r="337" spans="1:9" x14ac:dyDescent="0.35">
      <c r="A337" s="1" t="str">
        <f>'[1]COMMERCIAL 2019 - 2021'!D335</f>
        <v>FAE-20-00064</v>
      </c>
      <c r="B337" t="str">
        <f>VLOOKUP(Tableau1[[#This Row],[NUM DE FACTURE]],'[1]COMMERCIAL 2019 - 2021'!$D$2:$AO$3999,6,FALSE)</f>
        <v>ARCADIA</v>
      </c>
      <c r="C337" s="2">
        <f>VLOOKUP(Tableau1[[#This Row],[NUM DE FACTURE]],'[1]COMMERCIAL 2019 - 2021'!$D$2:$AO$3999,18,FALSE)</f>
        <v>20430</v>
      </c>
      <c r="D337" s="3">
        <f>VLOOKUP(Tableau1[[#This Row],[NUM DE FACTURE]],'[1]COMMERCIAL 2019 - 2021'!$D$2:$AO$3999,8,FALSE)</f>
        <v>33709.5</v>
      </c>
      <c r="E337" s="3">
        <f>VLOOKUP(Tableau1[[#This Row],[NUM DE FACTURE]],'[1]COMMERCIAL 2019 - 2021'!$D$2:$AO$3999,10,FALSE)</f>
        <v>33709.5</v>
      </c>
      <c r="F337" s="3" t="str">
        <f>VLOOKUP(Tableau1[[#This Row],[NUM DE FACTURE]],'[1]COMMERCIAL 2019 - 2021'!$D$2:$AO$3999,12,FALSE)</f>
        <v>USA</v>
      </c>
      <c r="G337" s="4">
        <f>VLOOKUP(Tableau1[[#This Row],[NUM DE FACTURE]],'[1]COMMERCIAL 2019 - 2021'!$D$2:$AO$3999,13,FALSE)</f>
        <v>43896</v>
      </c>
      <c r="H337" s="3">
        <f>VLOOKUP(Tableau1[[#This Row],[NUM DE FACTURE]],[1]!Tableau1[[#All],[Num Piéce]:[ANNEE]],4,FALSE)</f>
        <v>2020</v>
      </c>
      <c r="I337" s="3">
        <f>MONTH(Tableau1[[#This Row],[DATE LIV]])</f>
        <v>3</v>
      </c>
    </row>
    <row r="338" spans="1:9" x14ac:dyDescent="0.35">
      <c r="A338" s="1" t="str">
        <f>'[1]COMMERCIAL 2019 - 2021'!D336</f>
        <v>FAE-20-00065</v>
      </c>
      <c r="B338" t="str">
        <f>VLOOKUP(Tableau1[[#This Row],[NUM DE FACTURE]],'[1]COMMERCIAL 2019 - 2021'!$D$2:$AO$3999,6,FALSE)</f>
        <v>ARCADIA</v>
      </c>
      <c r="C338" s="2">
        <f>VLOOKUP(Tableau1[[#This Row],[NUM DE FACTURE]],'[1]COMMERCIAL 2019 - 2021'!$D$2:$AO$3999,18,FALSE)</f>
        <v>20430</v>
      </c>
      <c r="D338" s="3">
        <f>VLOOKUP(Tableau1[[#This Row],[NUM DE FACTURE]],'[1]COMMERCIAL 2019 - 2021'!$D$2:$AO$3999,8,FALSE)</f>
        <v>33709.5</v>
      </c>
      <c r="E338" s="3">
        <f>VLOOKUP(Tableau1[[#This Row],[NUM DE FACTURE]],'[1]COMMERCIAL 2019 - 2021'!$D$2:$AO$3999,10,FALSE)</f>
        <v>33709.5</v>
      </c>
      <c r="F338" s="3" t="str">
        <f>VLOOKUP(Tableau1[[#This Row],[NUM DE FACTURE]],'[1]COMMERCIAL 2019 - 2021'!$D$2:$AO$3999,12,FALSE)</f>
        <v>USA</v>
      </c>
      <c r="G338" s="4">
        <f>VLOOKUP(Tableau1[[#This Row],[NUM DE FACTURE]],'[1]COMMERCIAL 2019 - 2021'!$D$2:$AO$3999,13,FALSE)</f>
        <v>43897</v>
      </c>
      <c r="H338" s="3">
        <f>VLOOKUP(Tableau1[[#This Row],[NUM DE FACTURE]],[1]!Tableau1[[#All],[Num Piéce]:[ANNEE]],4,FALSE)</f>
        <v>2020</v>
      </c>
      <c r="I338" s="3">
        <f>MONTH(Tableau1[[#This Row],[DATE LIV]])</f>
        <v>3</v>
      </c>
    </row>
    <row r="339" spans="1:9" x14ac:dyDescent="0.35">
      <c r="A339" s="1" t="str">
        <f>'[1]COMMERCIAL 2019 - 2021'!D337</f>
        <v>FAE-20-00066</v>
      </c>
      <c r="B339" t="str">
        <f>VLOOKUP(Tableau1[[#This Row],[NUM DE FACTURE]],'[1]COMMERCIAL 2019 - 2021'!$D$2:$AO$3999,6,FALSE)</f>
        <v>SAHEL INTERNATIONAL TRADE</v>
      </c>
      <c r="C339" s="2">
        <f>VLOOKUP(Tableau1[[#This Row],[NUM DE FACTURE]],'[1]COMMERCIAL 2019 - 2021'!$D$2:$AO$3999,18,FALSE)</f>
        <v>18000</v>
      </c>
      <c r="D339" s="3">
        <f>VLOOKUP(Tableau1[[#This Row],[NUM DE FACTURE]],'[1]COMMERCIAL 2019 - 2021'!$D$2:$AO$3999,8,FALSE)</f>
        <v>29160</v>
      </c>
      <c r="E339" s="3">
        <f>VLOOKUP(Tableau1[[#This Row],[NUM DE FACTURE]],'[1]COMMERCIAL 2019 - 2021'!$D$2:$AO$3999,10,FALSE)</f>
        <v>29160</v>
      </c>
      <c r="F339" s="3" t="str">
        <f>VLOOKUP(Tableau1[[#This Row],[NUM DE FACTURE]],'[1]COMMERCIAL 2019 - 2021'!$D$2:$AO$3999,12,FALSE)</f>
        <v>Ukraine</v>
      </c>
      <c r="G339" s="4">
        <f>VLOOKUP(Tableau1[[#This Row],[NUM DE FACTURE]],'[1]COMMERCIAL 2019 - 2021'!$D$2:$AO$3999,13,FALSE)</f>
        <v>43901</v>
      </c>
      <c r="H339" s="3">
        <f>VLOOKUP(Tableau1[[#This Row],[NUM DE FACTURE]],[1]!Tableau1[[#All],[Num Piéce]:[ANNEE]],4,FALSE)</f>
        <v>2020</v>
      </c>
      <c r="I339" s="3">
        <f>MONTH(Tableau1[[#This Row],[DATE LIV]])</f>
        <v>3</v>
      </c>
    </row>
    <row r="340" spans="1:9" x14ac:dyDescent="0.35">
      <c r="A340" s="1" t="str">
        <f>'[1]COMMERCIAL 2019 - 2021'!D338</f>
        <v>FAE-20-00067</v>
      </c>
      <c r="B340" t="str">
        <f>VLOOKUP(Tableau1[[#This Row],[NUM DE FACTURE]],'[1]COMMERCIAL 2019 - 2021'!$D$2:$AO$3999,6,FALSE)</f>
        <v>SAHEL INTERNATIONAL TRADE</v>
      </c>
      <c r="C340" s="2">
        <f>VLOOKUP(Tableau1[[#This Row],[NUM DE FACTURE]],'[1]COMMERCIAL 2019 - 2021'!$D$2:$AO$3999,18,FALSE)</f>
        <v>280000</v>
      </c>
      <c r="D340" s="3">
        <f>VLOOKUP(Tableau1[[#This Row],[NUM DE FACTURE]],'[1]COMMERCIAL 2019 - 2021'!$D$2:$AO$3999,8,FALSE)</f>
        <v>347200</v>
      </c>
      <c r="E340" s="3">
        <f>VLOOKUP(Tableau1[[#This Row],[NUM DE FACTURE]],'[1]COMMERCIAL 2019 - 2021'!$D$2:$AO$3999,10,FALSE)</f>
        <v>347200</v>
      </c>
      <c r="F340" s="3" t="str">
        <f>VLOOKUP(Tableau1[[#This Row],[NUM DE FACTURE]],'[1]COMMERCIAL 2019 - 2021'!$D$2:$AO$3999,12,FALSE)</f>
        <v>Niger</v>
      </c>
      <c r="G340" s="4">
        <f>VLOOKUP(Tableau1[[#This Row],[NUM DE FACTURE]],'[1]COMMERCIAL 2019 - 2021'!$D$2:$AO$3999,13,FALSE)</f>
        <v>43927</v>
      </c>
      <c r="H340" s="3">
        <f>VLOOKUP(Tableau1[[#This Row],[NUM DE FACTURE]],[1]!Tableau1[[#All],[Num Piéce]:[ANNEE]],4,FALSE)</f>
        <v>2020</v>
      </c>
      <c r="I340" s="3">
        <f>MONTH(Tableau1[[#This Row],[DATE LIV]])</f>
        <v>4</v>
      </c>
    </row>
    <row r="341" spans="1:9" x14ac:dyDescent="0.35">
      <c r="A341" s="1" t="str">
        <f>'[1]COMMERCIAL 2019 - 2021'!D339</f>
        <v>FAE-20-00068</v>
      </c>
      <c r="B341" t="str">
        <f>VLOOKUP(Tableau1[[#This Row],[NUM DE FACTURE]],'[1]COMMERCIAL 2019 - 2021'!$D$2:$AO$3999,6,FALSE)</f>
        <v>ANGSTREM TRADING</v>
      </c>
      <c r="C341" s="2">
        <f>VLOOKUP(Tableau1[[#This Row],[NUM DE FACTURE]],'[1]COMMERCIAL 2019 - 2021'!$D$2:$AO$3999,18,FALSE)</f>
        <v>20000</v>
      </c>
      <c r="D341" s="3">
        <f>VLOOKUP(Tableau1[[#This Row],[NUM DE FACTURE]],'[1]COMMERCIAL 2019 - 2021'!$D$2:$AO$3999,8,FALSE)</f>
        <v>39247.199999999997</v>
      </c>
      <c r="E341" s="3">
        <f>VLOOKUP(Tableau1[[#This Row],[NUM DE FACTURE]],'[1]COMMERCIAL 2019 - 2021'!$D$2:$AO$3999,10,FALSE)</f>
        <v>13800</v>
      </c>
      <c r="F341" s="3" t="str">
        <f>VLOOKUP(Tableau1[[#This Row],[NUM DE FACTURE]],'[1]COMMERCIAL 2019 - 2021'!$D$2:$AO$3999,12,FALSE)</f>
        <v>Russie</v>
      </c>
      <c r="G341" s="4">
        <f>VLOOKUP(Tableau1[[#This Row],[NUM DE FACTURE]],'[1]COMMERCIAL 2019 - 2021'!$D$2:$AO$3999,13,FALSE)</f>
        <v>43896</v>
      </c>
      <c r="H341" s="3">
        <f>VLOOKUP(Tableau1[[#This Row],[NUM DE FACTURE]],[1]!Tableau1[[#All],[Num Piéce]:[ANNEE]],4,FALSE)</f>
        <v>2020</v>
      </c>
      <c r="I341" s="3">
        <f>MONTH(Tableau1[[#This Row],[DATE LIV]])</f>
        <v>3</v>
      </c>
    </row>
    <row r="342" spans="1:9" x14ac:dyDescent="0.35">
      <c r="A342" s="1" t="str">
        <f>'[1]COMMERCIAL 2019 - 2021'!D340</f>
        <v>FAE-20-00069</v>
      </c>
      <c r="B342" t="str">
        <f>VLOOKUP(Tableau1[[#This Row],[NUM DE FACTURE]],'[1]COMMERCIAL 2019 - 2021'!$D$2:$AO$3999,6,FALSE)</f>
        <v>ANGSTREM TRADING</v>
      </c>
      <c r="C342" s="2">
        <f>VLOOKUP(Tableau1[[#This Row],[NUM DE FACTURE]],'[1]COMMERCIAL 2019 - 2021'!$D$2:$AO$3999,18,FALSE)</f>
        <v>40000</v>
      </c>
      <c r="D342" s="3">
        <f>VLOOKUP(Tableau1[[#This Row],[NUM DE FACTURE]],'[1]COMMERCIAL 2019 - 2021'!$D$2:$AO$3999,8,FALSE)</f>
        <v>75220.81</v>
      </c>
      <c r="E342" s="3">
        <f>VLOOKUP(Tableau1[[#This Row],[NUM DE FACTURE]],'[1]COMMERCIAL 2019 - 2021'!$D$2:$AO$3999,10,FALSE)</f>
        <v>26599.999999999996</v>
      </c>
      <c r="F342" s="3" t="str">
        <f>VLOOKUP(Tableau1[[#This Row],[NUM DE FACTURE]],'[1]COMMERCIAL 2019 - 2021'!$D$2:$AO$3999,12,FALSE)</f>
        <v>Russie</v>
      </c>
      <c r="G342" s="4">
        <f>VLOOKUP(Tableau1[[#This Row],[NUM DE FACTURE]],'[1]COMMERCIAL 2019 - 2021'!$D$2:$AO$3999,13,FALSE)</f>
        <v>43903</v>
      </c>
      <c r="H342" s="3">
        <f>VLOOKUP(Tableau1[[#This Row],[NUM DE FACTURE]],[1]!Tableau1[[#All],[Num Piéce]:[ANNEE]],4,FALSE)</f>
        <v>2020</v>
      </c>
      <c r="I342" s="3">
        <f>MONTH(Tableau1[[#This Row],[DATE LIV]])</f>
        <v>3</v>
      </c>
    </row>
    <row r="343" spans="1:9" x14ac:dyDescent="0.35">
      <c r="A343" s="1" t="str">
        <f>'[1]COMMERCIAL 2019 - 2021'!D341</f>
        <v>FAE-20-00070</v>
      </c>
      <c r="B343" t="str">
        <f>VLOOKUP(Tableau1[[#This Row],[NUM DE FACTURE]],'[1]COMMERCIAL 2019 - 2021'!$D$2:$AO$3999,6,FALSE)</f>
        <v>TUNISIAN AFRICAN BUSINESS</v>
      </c>
      <c r="C343" s="2">
        <f>VLOOKUP(Tableau1[[#This Row],[NUM DE FACTURE]],'[1]COMMERCIAL 2019 - 2021'!$D$2:$AO$3999,18,FALSE)</f>
        <v>57600</v>
      </c>
      <c r="D343" s="3">
        <f>VLOOKUP(Tableau1[[#This Row],[NUM DE FACTURE]],'[1]COMMERCIAL 2019 - 2021'!$D$2:$AO$3999,8,FALSE)</f>
        <v>90432</v>
      </c>
      <c r="E343" s="3">
        <f>VLOOKUP(Tableau1[[#This Row],[NUM DE FACTURE]],'[1]COMMERCIAL 2019 - 2021'!$D$2:$AO$3999,10,FALSE)</f>
        <v>90432</v>
      </c>
      <c r="F343" s="3" t="str">
        <f>VLOOKUP(Tableau1[[#This Row],[NUM DE FACTURE]],'[1]COMMERCIAL 2019 - 2021'!$D$2:$AO$3999,12,FALSE)</f>
        <v>Gambie</v>
      </c>
      <c r="G343" s="4">
        <f>VLOOKUP(Tableau1[[#This Row],[NUM DE FACTURE]],'[1]COMMERCIAL 2019 - 2021'!$D$2:$AO$3999,13,FALSE)</f>
        <v>43907</v>
      </c>
      <c r="H343" s="3">
        <f>VLOOKUP(Tableau1[[#This Row],[NUM DE FACTURE]],[1]!Tableau1[[#All],[Num Piéce]:[ANNEE]],4,FALSE)</f>
        <v>2020</v>
      </c>
      <c r="I343" s="3">
        <f>MONTH(Tableau1[[#This Row],[DATE LIV]])</f>
        <v>3</v>
      </c>
    </row>
    <row r="344" spans="1:9" x14ac:dyDescent="0.35">
      <c r="A344" s="1" t="str">
        <f>'[1]COMMERCIAL 2019 - 2021'!D342</f>
        <v>FAE-20-00071</v>
      </c>
      <c r="B344" t="str">
        <f>VLOOKUP(Tableau1[[#This Row],[NUM DE FACTURE]],'[1]COMMERCIAL 2019 - 2021'!$D$2:$AO$3999,6,FALSE)</f>
        <v>TUNISIAN AFRICAN BUSINESS</v>
      </c>
      <c r="C344" s="2">
        <f>VLOOKUP(Tableau1[[#This Row],[NUM DE FACTURE]],'[1]COMMERCIAL 2019 - 2021'!$D$2:$AO$3999,18,FALSE)</f>
        <v>110040</v>
      </c>
      <c r="D344" s="3">
        <f>VLOOKUP(Tableau1[[#This Row],[NUM DE FACTURE]],'[1]COMMERCIAL 2019 - 2021'!$D$2:$AO$3999,8,FALSE)</f>
        <v>144152.4</v>
      </c>
      <c r="E344" s="3">
        <f>VLOOKUP(Tableau1[[#This Row],[NUM DE FACTURE]],'[1]COMMERCIAL 2019 - 2021'!$D$2:$AO$3999,10,FALSE)</f>
        <v>144152.4</v>
      </c>
      <c r="F344" s="3" t="str">
        <f>VLOOKUP(Tableau1[[#This Row],[NUM DE FACTURE]],'[1]COMMERCIAL 2019 - 2021'!$D$2:$AO$3999,12,FALSE)</f>
        <v>Sénégal</v>
      </c>
      <c r="G344" s="4">
        <f>VLOOKUP(Tableau1[[#This Row],[NUM DE FACTURE]],'[1]COMMERCIAL 2019 - 2021'!$D$2:$AO$3999,13,FALSE)</f>
        <v>43972</v>
      </c>
      <c r="H344" s="3">
        <f>VLOOKUP(Tableau1[[#This Row],[NUM DE FACTURE]],[1]!Tableau1[[#All],[Num Piéce]:[ANNEE]],4,FALSE)</f>
        <v>2020</v>
      </c>
      <c r="I344" s="3">
        <f>MONTH(Tableau1[[#This Row],[DATE LIV]])</f>
        <v>5</v>
      </c>
    </row>
    <row r="345" spans="1:9" x14ac:dyDescent="0.35">
      <c r="A345" s="1" t="str">
        <f>'[1]COMMERCIAL 2019 - 2021'!D343</f>
        <v>FAE-20-00072</v>
      </c>
      <c r="B345" t="str">
        <f>VLOOKUP(Tableau1[[#This Row],[NUM DE FACTURE]],'[1]COMMERCIAL 2019 - 2021'!$D$2:$AO$3999,6,FALSE)</f>
        <v>STE MEDILIFE IMPORT &amp; EXPORT</v>
      </c>
      <c r="C345" s="2">
        <f>VLOOKUP(Tableau1[[#This Row],[NUM DE FACTURE]],'[1]COMMERCIAL 2019 - 2021'!$D$2:$AO$3999,18,FALSE)</f>
        <v>22008</v>
      </c>
      <c r="D345" s="3">
        <f>VLOOKUP(Tableau1[[#This Row],[NUM DE FACTURE]],'[1]COMMERCIAL 2019 - 2021'!$D$2:$AO$3999,8,FALSE)</f>
        <v>33012</v>
      </c>
      <c r="E345" s="3">
        <f>VLOOKUP(Tableau1[[#This Row],[NUM DE FACTURE]],'[1]COMMERCIAL 2019 - 2021'!$D$2:$AO$3999,10,FALSE)</f>
        <v>33012</v>
      </c>
      <c r="F345" s="3" t="str">
        <f>VLOOKUP(Tableau1[[#This Row],[NUM DE FACTURE]],'[1]COMMERCIAL 2019 - 2021'!$D$2:$AO$3999,12,FALSE)</f>
        <v>ANNULEE</v>
      </c>
      <c r="G345" s="4" t="str">
        <f>VLOOKUP(Tableau1[[#This Row],[NUM DE FACTURE]],'[1]COMMERCIAL 2019 - 2021'!$D$2:$AO$3999,13,FALSE)</f>
        <v>ANNULEE</v>
      </c>
      <c r="H345" s="3">
        <f>VLOOKUP(Tableau1[[#This Row],[NUM DE FACTURE]],[1]!Tableau1[[#All],[Num Piéce]:[ANNEE]],4,FALSE)</f>
        <v>2020</v>
      </c>
      <c r="I345" s="3" t="e">
        <f>MONTH(Tableau1[[#This Row],[DATE LIV]])</f>
        <v>#VALUE!</v>
      </c>
    </row>
    <row r="346" spans="1:9" x14ac:dyDescent="0.35">
      <c r="A346" s="1" t="str">
        <f>'[1]COMMERCIAL 2019 - 2021'!D344</f>
        <v>FAE-20-00073</v>
      </c>
      <c r="B346" t="str">
        <f>VLOOKUP(Tableau1[[#This Row],[NUM DE FACTURE]],'[1]COMMERCIAL 2019 - 2021'!$D$2:$AO$3999,6,FALSE)</f>
        <v>STE OMEGA TRADING</v>
      </c>
      <c r="C346" s="2">
        <f>VLOOKUP(Tableau1[[#This Row],[NUM DE FACTURE]],'[1]COMMERCIAL 2019 - 2021'!$D$2:$AO$3999,18,FALSE)</f>
        <v>18600</v>
      </c>
      <c r="D346" s="3">
        <f>VLOOKUP(Tableau1[[#This Row],[NUM DE FACTURE]],'[1]COMMERCIAL 2019 - 2021'!$D$2:$AO$3999,8,FALSE)</f>
        <v>29472</v>
      </c>
      <c r="E346" s="3">
        <f>VLOOKUP(Tableau1[[#This Row],[NUM DE FACTURE]],'[1]COMMERCIAL 2019 - 2021'!$D$2:$AO$3999,10,FALSE)</f>
        <v>29472</v>
      </c>
      <c r="F346" s="3" t="str">
        <f>VLOOKUP(Tableau1[[#This Row],[NUM DE FACTURE]],'[1]COMMERCIAL 2019 - 2021'!$D$2:$AO$3999,12,FALSE)</f>
        <v>Togo</v>
      </c>
      <c r="G346" s="4">
        <f>VLOOKUP(Tableau1[[#This Row],[NUM DE FACTURE]],'[1]COMMERCIAL 2019 - 2021'!$D$2:$AO$3999,13,FALSE)</f>
        <v>43948</v>
      </c>
      <c r="H346" s="3">
        <f>VLOOKUP(Tableau1[[#This Row],[NUM DE FACTURE]],[1]!Tableau1[[#All],[Num Piéce]:[ANNEE]],4,FALSE)</f>
        <v>2020</v>
      </c>
      <c r="I346" s="3">
        <f>MONTH(Tableau1[[#This Row],[DATE LIV]])</f>
        <v>4</v>
      </c>
    </row>
    <row r="347" spans="1:9" x14ac:dyDescent="0.35">
      <c r="A347" s="1" t="str">
        <f>'[1]COMMERCIAL 2019 - 2021'!D345</f>
        <v>FAE-20-00074</v>
      </c>
      <c r="B347" t="str">
        <f>VLOOKUP(Tableau1[[#This Row],[NUM DE FACTURE]],'[1]COMMERCIAL 2019 - 2021'!$D$2:$AO$3999,6,FALSE)</f>
        <v>STE DE COMMERCE INTERNATIONAL</v>
      </c>
      <c r="C347" s="2">
        <f>VLOOKUP(Tableau1[[#This Row],[NUM DE FACTURE]],'[1]COMMERCIAL 2019 - 2021'!$D$2:$AO$3999,18,FALSE)</f>
        <v>49000</v>
      </c>
      <c r="D347" s="3">
        <f>VLOOKUP(Tableau1[[#This Row],[NUM DE FACTURE]],'[1]COMMERCIAL 2019 - 2021'!$D$2:$AO$3999,8,FALSE)</f>
        <v>69440</v>
      </c>
      <c r="E347" s="3">
        <f>VLOOKUP(Tableau1[[#This Row],[NUM DE FACTURE]],'[1]COMMERCIAL 2019 - 2021'!$D$2:$AO$3999,10,FALSE)</f>
        <v>69440</v>
      </c>
      <c r="F347" s="3" t="str">
        <f>VLOOKUP(Tableau1[[#This Row],[NUM DE FACTURE]],'[1]COMMERCIAL 2019 - 2021'!$D$2:$AO$3999,12,FALSE)</f>
        <v>ANNULEE</v>
      </c>
      <c r="G347" s="4" t="str">
        <f>VLOOKUP(Tableau1[[#This Row],[NUM DE FACTURE]],'[1]COMMERCIAL 2019 - 2021'!$D$2:$AO$3999,13,FALSE)</f>
        <v>ANNULEE</v>
      </c>
      <c r="H347" s="3">
        <f>VLOOKUP(Tableau1[[#This Row],[NUM DE FACTURE]],[1]!Tableau1[[#All],[Num Piéce]:[ANNEE]],4,FALSE)</f>
        <v>2020</v>
      </c>
      <c r="I347" s="3" t="e">
        <f>MONTH(Tableau1[[#This Row],[DATE LIV]])</f>
        <v>#VALUE!</v>
      </c>
    </row>
    <row r="348" spans="1:9" x14ac:dyDescent="0.35">
      <c r="A348" s="1" t="str">
        <f>'[1]COMMERCIAL 2019 - 2021'!D346</f>
        <v>FAE-20-00075</v>
      </c>
      <c r="B348" t="str">
        <f>VLOOKUP(Tableau1[[#This Row],[NUM DE FACTURE]],'[1]COMMERCIAL 2019 - 2021'!$D$2:$AO$3999,6,FALSE)</f>
        <v>STE DE COMMERCE INTERNATIONAL</v>
      </c>
      <c r="C348" s="2">
        <f>VLOOKUP(Tableau1[[#This Row],[NUM DE FACTURE]],'[1]COMMERCIAL 2019 - 2021'!$D$2:$AO$3999,18,FALSE)</f>
        <v>26000</v>
      </c>
      <c r="D348" s="3">
        <f>VLOOKUP(Tableau1[[#This Row],[NUM DE FACTURE]],'[1]COMMERCIAL 2019 - 2021'!$D$2:$AO$3999,8,FALSE)</f>
        <v>37310</v>
      </c>
      <c r="E348" s="3">
        <f>VLOOKUP(Tableau1[[#This Row],[NUM DE FACTURE]],'[1]COMMERCIAL 2019 - 2021'!$D$2:$AO$3999,10,FALSE)</f>
        <v>37310</v>
      </c>
      <c r="F348" s="3" t="str">
        <f>VLOOKUP(Tableau1[[#This Row],[NUM DE FACTURE]],'[1]COMMERCIAL 2019 - 2021'!$D$2:$AO$3999,12,FALSE)</f>
        <v>Gabon</v>
      </c>
      <c r="G348" s="4">
        <f>VLOOKUP(Tableau1[[#This Row],[NUM DE FACTURE]],'[1]COMMERCIAL 2019 - 2021'!$D$2:$AO$3999,13,FALSE)</f>
        <v>43967</v>
      </c>
      <c r="H348" s="3">
        <f>VLOOKUP(Tableau1[[#This Row],[NUM DE FACTURE]],[1]!Tableau1[[#All],[Num Piéce]:[ANNEE]],4,FALSE)</f>
        <v>2020</v>
      </c>
      <c r="I348" s="3">
        <f>MONTH(Tableau1[[#This Row],[DATE LIV]])</f>
        <v>5</v>
      </c>
    </row>
    <row r="349" spans="1:9" x14ac:dyDescent="0.35">
      <c r="A349" s="1" t="str">
        <f>'[1]COMMERCIAL 2019 - 2021'!D347</f>
        <v>FAE-20-00076</v>
      </c>
      <c r="B349" t="str">
        <f>VLOOKUP(Tableau1[[#This Row],[NUM DE FACTURE]],'[1]COMMERCIAL 2019 - 2021'!$D$2:$AO$3999,6,FALSE)</f>
        <v>STE DE COMMERCE INTERNATIONAL</v>
      </c>
      <c r="C349" s="2">
        <f>VLOOKUP(Tableau1[[#This Row],[NUM DE FACTURE]],'[1]COMMERCIAL 2019 - 2021'!$D$2:$AO$3999,18,FALSE)</f>
        <v>41160</v>
      </c>
      <c r="D349" s="3">
        <f>VLOOKUP(Tableau1[[#This Row],[NUM DE FACTURE]],'[1]COMMERCIAL 2019 - 2021'!$D$2:$AO$3999,8,FALSE)</f>
        <v>62539.8</v>
      </c>
      <c r="E349" s="3">
        <f>VLOOKUP(Tableau1[[#This Row],[NUM DE FACTURE]],'[1]COMMERCIAL 2019 - 2021'!$D$2:$AO$3999,10,FALSE)</f>
        <v>62539.8</v>
      </c>
      <c r="F349" s="3" t="str">
        <f>VLOOKUP(Tableau1[[#This Row],[NUM DE FACTURE]],'[1]COMMERCIAL 2019 - 2021'!$D$2:$AO$3999,12,FALSE)</f>
        <v>Libéria</v>
      </c>
      <c r="G349" s="4">
        <f>VLOOKUP(Tableau1[[#This Row],[NUM DE FACTURE]],'[1]COMMERCIAL 2019 - 2021'!$D$2:$AO$3999,13,FALSE)</f>
        <v>43967</v>
      </c>
      <c r="H349" s="3">
        <f>VLOOKUP(Tableau1[[#This Row],[NUM DE FACTURE]],[1]!Tableau1[[#All],[Num Piéce]:[ANNEE]],4,FALSE)</f>
        <v>2020</v>
      </c>
      <c r="I349" s="3">
        <f>MONTH(Tableau1[[#This Row],[DATE LIV]])</f>
        <v>5</v>
      </c>
    </row>
    <row r="350" spans="1:9" x14ac:dyDescent="0.35">
      <c r="A350" s="1" t="str">
        <f>'[1]COMMERCIAL 2019 - 2021'!D348</f>
        <v>FAE-20-00077</v>
      </c>
      <c r="B350" t="str">
        <f>VLOOKUP(Tableau1[[#This Row],[NUM DE FACTURE]],'[1]COMMERCIAL 2019 - 2021'!$D$2:$AO$3999,6,FALSE)</f>
        <v>ANGSTREM TRADING</v>
      </c>
      <c r="C350" s="2">
        <f>VLOOKUP(Tableau1[[#This Row],[NUM DE FACTURE]],'[1]COMMERCIAL 2019 - 2021'!$D$2:$AO$3999,18,FALSE)</f>
        <v>20000</v>
      </c>
      <c r="D350" s="3">
        <f>VLOOKUP(Tableau1[[#This Row],[NUM DE FACTURE]],'[1]COMMERCIAL 2019 - 2021'!$D$2:$AO$3999,8,FALSE)</f>
        <v>39487.32</v>
      </c>
      <c r="E350" s="3">
        <f>VLOOKUP(Tableau1[[#This Row],[NUM DE FACTURE]],'[1]COMMERCIAL 2019 - 2021'!$D$2:$AO$3999,10,FALSE)</f>
        <v>13800</v>
      </c>
      <c r="F350" s="3" t="str">
        <f>VLOOKUP(Tableau1[[#This Row],[NUM DE FACTURE]],'[1]COMMERCIAL 2019 - 2021'!$D$2:$AO$3999,12,FALSE)</f>
        <v>Russie</v>
      </c>
      <c r="G350" s="4">
        <f>VLOOKUP(Tableau1[[#This Row],[NUM DE FACTURE]],'[1]COMMERCIAL 2019 - 2021'!$D$2:$AO$3999,13,FALSE)</f>
        <v>43909</v>
      </c>
      <c r="H350" s="3">
        <f>VLOOKUP(Tableau1[[#This Row],[NUM DE FACTURE]],[1]!Tableau1[[#All],[Num Piéce]:[ANNEE]],4,FALSE)</f>
        <v>2020</v>
      </c>
      <c r="I350" s="3">
        <f>MONTH(Tableau1[[#This Row],[DATE LIV]])</f>
        <v>3</v>
      </c>
    </row>
    <row r="351" spans="1:9" x14ac:dyDescent="0.35">
      <c r="A351" s="1" t="str">
        <f>'[1]COMMERCIAL 2019 - 2021'!D349</f>
        <v>FAE-20-00078</v>
      </c>
      <c r="B351" t="str">
        <f>VLOOKUP(Tableau1[[#This Row],[NUM DE FACTURE]],'[1]COMMERCIAL 2019 - 2021'!$D$2:$AO$3999,6,FALSE)</f>
        <v>SODIFRAM SAS</v>
      </c>
      <c r="C351" s="2">
        <f>VLOOKUP(Tableau1[[#This Row],[NUM DE FACTURE]],'[1]COMMERCIAL 2019 - 2021'!$D$2:$AO$3999,18,FALSE)</f>
        <v>27336</v>
      </c>
      <c r="D351" s="3">
        <f>VLOOKUP(Tableau1[[#This Row],[NUM DE FACTURE]],'[1]COMMERCIAL 2019 - 2021'!$D$2:$AO$3999,8,FALSE)</f>
        <v>51561.925000000003</v>
      </c>
      <c r="E351" s="3">
        <f>VLOOKUP(Tableau1[[#This Row],[NUM DE FACTURE]],'[1]COMMERCIAL 2019 - 2021'!$D$2:$AO$3999,10,FALSE)</f>
        <v>16334.640119115504</v>
      </c>
      <c r="F351" s="3" t="str">
        <f>VLOOKUP(Tableau1[[#This Row],[NUM DE FACTURE]],'[1]COMMERCIAL 2019 - 2021'!$D$2:$AO$3999,12,FALSE)</f>
        <v>Mayotte</v>
      </c>
      <c r="G351" s="4">
        <f>VLOOKUP(Tableau1[[#This Row],[NUM DE FACTURE]],'[1]COMMERCIAL 2019 - 2021'!$D$2:$AO$3999,13,FALSE)</f>
        <v>43938</v>
      </c>
      <c r="H351" s="3">
        <f>VLOOKUP(Tableau1[[#This Row],[NUM DE FACTURE]],[1]!Tableau1[[#All],[Num Piéce]:[ANNEE]],4,FALSE)</f>
        <v>2020</v>
      </c>
      <c r="I351" s="3">
        <f>MONTH(Tableau1[[#This Row],[DATE LIV]])</f>
        <v>4</v>
      </c>
    </row>
    <row r="352" spans="1:9" x14ac:dyDescent="0.35">
      <c r="A352" s="1" t="str">
        <f>'[1]COMMERCIAL 2019 - 2021'!D350</f>
        <v>FAE-20-00079</v>
      </c>
      <c r="B352" t="str">
        <f>VLOOKUP(Tableau1[[#This Row],[NUM DE FACTURE]],'[1]COMMERCIAL 2019 - 2021'!$D$2:$AO$3999,6,FALSE)</f>
        <v>BAH MAMADOU SALIOU</v>
      </c>
      <c r="C352" s="2">
        <f>VLOOKUP(Tableau1[[#This Row],[NUM DE FACTURE]],'[1]COMMERCIAL 2019 - 2021'!$D$2:$AO$3999,18,FALSE)</f>
        <v>70208</v>
      </c>
      <c r="D352" s="3">
        <f>VLOOKUP(Tableau1[[#This Row],[NUM DE FACTURE]],'[1]COMMERCIAL 2019 - 2021'!$D$2:$AO$3999,8,FALSE)</f>
        <v>118917.931</v>
      </c>
      <c r="E352" s="3">
        <f>VLOOKUP(Tableau1[[#This Row],[NUM DE FACTURE]],'[1]COMMERCIAL 2019 - 2021'!$D$2:$AO$3999,10,FALSE)</f>
        <v>37695.48007734491</v>
      </c>
      <c r="F352" s="3" t="str">
        <f>VLOOKUP(Tableau1[[#This Row],[NUM DE FACTURE]],'[1]COMMERCIAL 2019 - 2021'!$D$2:$AO$3999,12,FALSE)</f>
        <v>Guinée</v>
      </c>
      <c r="G352" s="4">
        <f>VLOOKUP(Tableau1[[#This Row],[NUM DE FACTURE]],'[1]COMMERCIAL 2019 - 2021'!$D$2:$AO$3999,13,FALSE)</f>
        <v>43966</v>
      </c>
      <c r="H352" s="3">
        <f>VLOOKUP(Tableau1[[#This Row],[NUM DE FACTURE]],[1]!Tableau1[[#All],[Num Piéce]:[ANNEE]],4,FALSE)</f>
        <v>2020</v>
      </c>
      <c r="I352" s="3">
        <f>MONTH(Tableau1[[#This Row],[DATE LIV]])</f>
        <v>5</v>
      </c>
    </row>
    <row r="353" spans="1:9" x14ac:dyDescent="0.35">
      <c r="A353" s="1" t="str">
        <f>'[1]COMMERCIAL 2019 - 2021'!D351</f>
        <v>FAE-20-00080</v>
      </c>
      <c r="B353" t="str">
        <f>VLOOKUP(Tableau1[[#This Row],[NUM DE FACTURE]],'[1]COMMERCIAL 2019 - 2021'!$D$2:$AO$3999,6,FALSE)</f>
        <v>MAMUDOU BAH T/A TEDOUGNAL FARM</v>
      </c>
      <c r="C353" s="2">
        <f>VLOOKUP(Tableau1[[#This Row],[NUM DE FACTURE]],'[1]COMMERCIAL 2019 - 2021'!$D$2:$AO$3999,18,FALSE)</f>
        <v>88008</v>
      </c>
      <c r="D353" s="3">
        <f>VLOOKUP(Tableau1[[#This Row],[NUM DE FACTURE]],'[1]COMMERCIAL 2019 - 2021'!$D$2:$AO$3999,8,FALSE)</f>
        <v>150532.302</v>
      </c>
      <c r="E353" s="3">
        <f>VLOOKUP(Tableau1[[#This Row],[NUM DE FACTURE]],'[1]COMMERCIAL 2019 - 2021'!$D$2:$AO$3999,10,FALSE)</f>
        <v>52607.919899349967</v>
      </c>
      <c r="F353" s="3" t="str">
        <f>VLOOKUP(Tableau1[[#This Row],[NUM DE FACTURE]],'[1]COMMERCIAL 2019 - 2021'!$D$2:$AO$3999,12,FALSE)</f>
        <v>Gambie</v>
      </c>
      <c r="G353" s="4">
        <f>VLOOKUP(Tableau1[[#This Row],[NUM DE FACTURE]],'[1]COMMERCIAL 2019 - 2021'!$D$2:$AO$3999,13,FALSE)</f>
        <v>43908</v>
      </c>
      <c r="H353" s="3">
        <f>VLOOKUP(Tableau1[[#This Row],[NUM DE FACTURE]],[1]!Tableau1[[#All],[Num Piéce]:[ANNEE]],4,FALSE)</f>
        <v>2020</v>
      </c>
      <c r="I353" s="3">
        <f>MONTH(Tableau1[[#This Row],[DATE LIV]])</f>
        <v>3</v>
      </c>
    </row>
    <row r="354" spans="1:9" x14ac:dyDescent="0.35">
      <c r="A354" s="1" t="str">
        <f>'[1]COMMERCIAL 2019 - 2021'!D352</f>
        <v>FAE-20-00081</v>
      </c>
      <c r="B354" t="str">
        <f>VLOOKUP(Tableau1[[#This Row],[NUM DE FACTURE]],'[1]COMMERCIAL 2019 - 2021'!$D$2:$AO$3999,6,FALSE)</f>
        <v>SOPALIM</v>
      </c>
      <c r="C354" s="2">
        <f>VLOOKUP(Tableau1[[#This Row],[NUM DE FACTURE]],'[1]COMMERCIAL 2019 - 2021'!$D$2:$AO$3999,18,FALSE)</f>
        <v>20148</v>
      </c>
      <c r="D354" s="3">
        <f>VLOOKUP(Tableau1[[#This Row],[NUM DE FACTURE]],'[1]COMMERCIAL 2019 - 2021'!$D$2:$AO$3999,8,FALSE)</f>
        <v>0</v>
      </c>
      <c r="E354" s="3">
        <f>VLOOKUP(Tableau1[[#This Row],[NUM DE FACTURE]],'[1]COMMERCIAL 2019 - 2021'!$D$2:$AO$3999,10,FALSE)</f>
        <v>0</v>
      </c>
      <c r="F354" s="3" t="str">
        <f>VLOOKUP(Tableau1[[#This Row],[NUM DE FACTURE]],'[1]COMMERCIAL 2019 - 2021'!$D$2:$AO$3999,12,FALSE)</f>
        <v>ANNULEE</v>
      </c>
      <c r="G354" s="4" t="str">
        <f>VLOOKUP(Tableau1[[#This Row],[NUM DE FACTURE]],'[1]COMMERCIAL 2019 - 2021'!$D$2:$AO$3999,13,FALSE)</f>
        <v>ANNULEE</v>
      </c>
      <c r="H354" s="3">
        <f>VLOOKUP(Tableau1[[#This Row],[NUM DE FACTURE]],[1]!Tableau1[[#All],[Num Piéce]:[ANNEE]],4,FALSE)</f>
        <v>2020</v>
      </c>
      <c r="I354" s="3" t="e">
        <f>MONTH(Tableau1[[#This Row],[DATE LIV]])</f>
        <v>#VALUE!</v>
      </c>
    </row>
    <row r="355" spans="1:9" x14ac:dyDescent="0.35">
      <c r="A355" s="1" t="str">
        <f>'[1]COMMERCIAL 2019 - 2021'!D353</f>
        <v>FAE-20-00082</v>
      </c>
      <c r="B355" t="str">
        <f>VLOOKUP(Tableau1[[#This Row],[NUM DE FACTURE]],'[1]COMMERCIAL 2019 - 2021'!$D$2:$AO$3999,6,FALSE)</f>
        <v>ADJA KHADY FOOD DISTRIBUTORS</v>
      </c>
      <c r="C355" s="2">
        <f>VLOOKUP(Tableau1[[#This Row],[NUM DE FACTURE]],'[1]COMMERCIAL 2019 - 2021'!$D$2:$AO$3999,18,FALSE)</f>
        <v>22008</v>
      </c>
      <c r="D355" s="3">
        <f>VLOOKUP(Tableau1[[#This Row],[NUM DE FACTURE]],'[1]COMMERCIAL 2019 - 2021'!$D$2:$AO$3999,8,FALSE)</f>
        <v>44658.375</v>
      </c>
      <c r="E355" s="3">
        <f>VLOOKUP(Tableau1[[#This Row],[NUM DE FACTURE]],'[1]COMMERCIAL 2019 - 2021'!$D$2:$AO$3999,10,FALSE)</f>
        <v>15317.569885096895</v>
      </c>
      <c r="F355" s="3" t="str">
        <f>VLOOKUP(Tableau1[[#This Row],[NUM DE FACTURE]],'[1]COMMERCIAL 2019 - 2021'!$D$2:$AO$3999,12,FALSE)</f>
        <v>USA</v>
      </c>
      <c r="G355" s="4">
        <f>VLOOKUP(Tableau1[[#This Row],[NUM DE FACTURE]],'[1]COMMERCIAL 2019 - 2021'!$D$2:$AO$3999,13,FALSE)</f>
        <v>43971</v>
      </c>
      <c r="H355" s="3">
        <f>VLOOKUP(Tableau1[[#This Row],[NUM DE FACTURE]],[1]!Tableau1[[#All],[Num Piéce]:[ANNEE]],4,FALSE)</f>
        <v>2020</v>
      </c>
      <c r="I355" s="3">
        <f>MONTH(Tableau1[[#This Row],[DATE LIV]])</f>
        <v>5</v>
      </c>
    </row>
    <row r="356" spans="1:9" x14ac:dyDescent="0.35">
      <c r="A356" s="1" t="str">
        <f>'[1]COMMERCIAL 2019 - 2021'!D354</f>
        <v>FAE-20-00083</v>
      </c>
      <c r="B356" t="str">
        <f>VLOOKUP(Tableau1[[#This Row],[NUM DE FACTURE]],'[1]COMMERCIAL 2019 - 2021'!$D$2:$AO$3999,6,FALSE)</f>
        <v>ANGSTREM TRADING</v>
      </c>
      <c r="C356" s="2">
        <f>VLOOKUP(Tableau1[[#This Row],[NUM DE FACTURE]],'[1]COMMERCIAL 2019 - 2021'!$D$2:$AO$3999,18,FALSE)</f>
        <v>40000</v>
      </c>
      <c r="D356" s="3">
        <f>VLOOKUP(Tableau1[[#This Row],[NUM DE FACTURE]],'[1]COMMERCIAL 2019 - 2021'!$D$2:$AO$3999,8,FALSE)</f>
        <v>77376.740000000005</v>
      </c>
      <c r="E356" s="3">
        <f>VLOOKUP(Tableau1[[#This Row],[NUM DE FACTURE]],'[1]COMMERCIAL 2019 - 2021'!$D$2:$AO$3999,10,FALSE)</f>
        <v>26600</v>
      </c>
      <c r="F356" s="3" t="str">
        <f>VLOOKUP(Tableau1[[#This Row],[NUM DE FACTURE]],'[1]COMMERCIAL 2019 - 2021'!$D$2:$AO$3999,12,FALSE)</f>
        <v>Russie</v>
      </c>
      <c r="G356" s="4">
        <f>VLOOKUP(Tableau1[[#This Row],[NUM DE FACTURE]],'[1]COMMERCIAL 2019 - 2021'!$D$2:$AO$3999,13,FALSE)</f>
        <v>43917</v>
      </c>
      <c r="H356" s="3">
        <f>VLOOKUP(Tableau1[[#This Row],[NUM DE FACTURE]],[1]!Tableau1[[#All],[Num Piéce]:[ANNEE]],4,FALSE)</f>
        <v>2020</v>
      </c>
      <c r="I356" s="3">
        <f>MONTH(Tableau1[[#This Row],[DATE LIV]])</f>
        <v>3</v>
      </c>
    </row>
    <row r="357" spans="1:9" x14ac:dyDescent="0.35">
      <c r="A357" s="1" t="str">
        <f>'[1]COMMERCIAL 2019 - 2021'!D355</f>
        <v>FAE-20-00084</v>
      </c>
      <c r="B357" t="str">
        <f>VLOOKUP(Tableau1[[#This Row],[NUM DE FACTURE]],'[1]COMMERCIAL 2019 - 2021'!$D$2:$AO$3999,6,FALSE)</f>
        <v>STE AL MAJMOUA MOTTAHIDA</v>
      </c>
      <c r="C357" s="2">
        <f>VLOOKUP(Tableau1[[#This Row],[NUM DE FACTURE]],'[1]COMMERCIAL 2019 - 2021'!$D$2:$AO$3999,18,FALSE)</f>
        <v>267360</v>
      </c>
      <c r="D357" s="3">
        <f>VLOOKUP(Tableau1[[#This Row],[NUM DE FACTURE]],'[1]COMMERCIAL 2019 - 2021'!$D$2:$AO$3999,8,FALSE)</f>
        <v>447818.25</v>
      </c>
      <c r="E357" s="3">
        <f>VLOOKUP(Tableau1[[#This Row],[NUM DE FACTURE]],'[1]COMMERCIAL 2019 - 2021'!$D$2:$AO$3999,10,FALSE)</f>
        <v>154500</v>
      </c>
      <c r="F357" s="3" t="str">
        <f>VLOOKUP(Tableau1[[#This Row],[NUM DE FACTURE]],'[1]COMMERCIAL 2019 - 2021'!$D$2:$AO$3999,12,FALSE)</f>
        <v>Libye</v>
      </c>
      <c r="G357" s="4">
        <f>VLOOKUP(Tableau1[[#This Row],[NUM DE FACTURE]],'[1]COMMERCIAL 2019 - 2021'!$D$2:$AO$3999,13,FALSE)</f>
        <v>43960</v>
      </c>
      <c r="H357" s="3">
        <f>VLOOKUP(Tableau1[[#This Row],[NUM DE FACTURE]],[1]!Tableau1[[#All],[Num Piéce]:[ANNEE]],4,FALSE)</f>
        <v>2020</v>
      </c>
      <c r="I357" s="3">
        <f>MONTH(Tableau1[[#This Row],[DATE LIV]])</f>
        <v>5</v>
      </c>
    </row>
    <row r="358" spans="1:9" x14ac:dyDescent="0.35">
      <c r="A358" s="1" t="str">
        <f>'[1]COMMERCIAL 2019 - 2021'!D356</f>
        <v>FAE-20-00085</v>
      </c>
      <c r="B358" t="str">
        <f>VLOOKUP(Tableau1[[#This Row],[NUM DE FACTURE]],'[1]COMMERCIAL 2019 - 2021'!$D$2:$AO$3999,6,FALSE)</f>
        <v>STE DE COMMERCE INTERNATIONAL</v>
      </c>
      <c r="C358" s="2">
        <f>VLOOKUP(Tableau1[[#This Row],[NUM DE FACTURE]],'[1]COMMERCIAL 2019 - 2021'!$D$2:$AO$3999,18,FALSE)</f>
        <v>84000</v>
      </c>
      <c r="D358" s="3">
        <f>VLOOKUP(Tableau1[[#This Row],[NUM DE FACTURE]],'[1]COMMERCIAL 2019 - 2021'!$D$2:$AO$3999,8,FALSE)</f>
        <v>105588</v>
      </c>
      <c r="E358" s="3">
        <f>VLOOKUP(Tableau1[[#This Row],[NUM DE FACTURE]],'[1]COMMERCIAL 2019 - 2021'!$D$2:$AO$3999,10,FALSE)</f>
        <v>105588</v>
      </c>
      <c r="F358" s="3" t="str">
        <f>VLOOKUP(Tableau1[[#This Row],[NUM DE FACTURE]],'[1]COMMERCIAL 2019 - 2021'!$D$2:$AO$3999,12,FALSE)</f>
        <v>Cap Vert</v>
      </c>
      <c r="G358" s="4">
        <f>VLOOKUP(Tableau1[[#This Row],[NUM DE FACTURE]],'[1]COMMERCIAL 2019 - 2021'!$D$2:$AO$3999,13,FALSE)</f>
        <v>43962</v>
      </c>
      <c r="H358" s="3">
        <f>VLOOKUP(Tableau1[[#This Row],[NUM DE FACTURE]],[1]!Tableau1[[#All],[Num Piéce]:[ANNEE]],4,FALSE)</f>
        <v>2020</v>
      </c>
      <c r="I358" s="3">
        <f>MONTH(Tableau1[[#This Row],[DATE LIV]])</f>
        <v>5</v>
      </c>
    </row>
    <row r="359" spans="1:9" x14ac:dyDescent="0.35">
      <c r="A359" s="1" t="str">
        <f>'[1]COMMERCIAL 2019 - 2021'!D357</f>
        <v>FAE-20-00086</v>
      </c>
      <c r="B359" t="str">
        <f>VLOOKUP(Tableau1[[#This Row],[NUM DE FACTURE]],'[1]COMMERCIAL 2019 - 2021'!$D$2:$AO$3999,6,FALSE)</f>
        <v>SAHEL INTERNATIONAL TRADE</v>
      </c>
      <c r="C359" s="2">
        <f>VLOOKUP(Tableau1[[#This Row],[NUM DE FACTURE]],'[1]COMMERCIAL 2019 - 2021'!$D$2:$AO$3999,18,FALSE)</f>
        <v>20500</v>
      </c>
      <c r="D359" s="3">
        <f>VLOOKUP(Tableau1[[#This Row],[NUM DE FACTURE]],'[1]COMMERCIAL 2019 - 2021'!$D$2:$AO$3999,8,FALSE)</f>
        <v>30340</v>
      </c>
      <c r="E359" s="3">
        <f>VLOOKUP(Tableau1[[#This Row],[NUM DE FACTURE]],'[1]COMMERCIAL 2019 - 2021'!$D$2:$AO$3999,10,FALSE)</f>
        <v>30340</v>
      </c>
      <c r="F359" s="3" t="str">
        <f>VLOOKUP(Tableau1[[#This Row],[NUM DE FACTURE]],'[1]COMMERCIAL 2019 - 2021'!$D$2:$AO$3999,12,FALSE)</f>
        <v>Togo</v>
      </c>
      <c r="G359" s="4">
        <f>VLOOKUP(Tableau1[[#This Row],[NUM DE FACTURE]],'[1]COMMERCIAL 2019 - 2021'!$D$2:$AO$3999,13,FALSE)</f>
        <v>43908</v>
      </c>
      <c r="H359" s="3">
        <f>VLOOKUP(Tableau1[[#This Row],[NUM DE FACTURE]],[1]!Tableau1[[#All],[Num Piéce]:[ANNEE]],4,FALSE)</f>
        <v>2020</v>
      </c>
      <c r="I359" s="3">
        <f>MONTH(Tableau1[[#This Row],[DATE LIV]])</f>
        <v>3</v>
      </c>
    </row>
    <row r="360" spans="1:9" x14ac:dyDescent="0.35">
      <c r="A360" s="1" t="str">
        <f>'[1]COMMERCIAL 2019 - 2021'!D358</f>
        <v>FAE-20-00087</v>
      </c>
      <c r="B360" t="str">
        <f>VLOOKUP(Tableau1[[#This Row],[NUM DE FACTURE]],'[1]COMMERCIAL 2019 - 2021'!$D$2:$AO$3999,6,FALSE)</f>
        <v>STE OMRANE SAS</v>
      </c>
      <c r="C360" s="2">
        <f>VLOOKUP(Tableau1[[#This Row],[NUM DE FACTURE]],'[1]COMMERCIAL 2019 - 2021'!$D$2:$AO$3999,18,FALSE)</f>
        <v>20460</v>
      </c>
      <c r="D360" s="3">
        <f>VLOOKUP(Tableau1[[#This Row],[NUM DE FACTURE]],'[1]COMMERCIAL 2019 - 2021'!$D$2:$AO$3999,8,FALSE)</f>
        <v>34493.468999999997</v>
      </c>
      <c r="E360" s="3">
        <f>VLOOKUP(Tableau1[[#This Row],[NUM DE FACTURE]],'[1]COMMERCIAL 2019 - 2021'!$D$2:$AO$3999,10,FALSE)</f>
        <v>10935.900004755638</v>
      </c>
      <c r="F360" s="3" t="str">
        <f>VLOOKUP(Tableau1[[#This Row],[NUM DE FACTURE]],'[1]COMMERCIAL 2019 - 2021'!$D$2:$AO$3999,12,FALSE)</f>
        <v>France</v>
      </c>
      <c r="G360" s="4">
        <f>VLOOKUP(Tableau1[[#This Row],[NUM DE FACTURE]],'[1]COMMERCIAL 2019 - 2021'!$D$2:$AO$3999,13,FALSE)</f>
        <v>43920</v>
      </c>
      <c r="H360" s="3">
        <f>VLOOKUP(Tableau1[[#This Row],[NUM DE FACTURE]],[1]!Tableau1[[#All],[Num Piéce]:[ANNEE]],4,FALSE)</f>
        <v>2020</v>
      </c>
      <c r="I360" s="3">
        <f>MONTH(Tableau1[[#This Row],[DATE LIV]])</f>
        <v>3</v>
      </c>
    </row>
    <row r="361" spans="1:9" x14ac:dyDescent="0.35">
      <c r="A361" s="1" t="str">
        <f>'[1]COMMERCIAL 2019 - 2021'!D359</f>
        <v>FAE-20-00088</v>
      </c>
      <c r="B361" t="str">
        <f>VLOOKUP(Tableau1[[#This Row],[NUM DE FACTURE]],'[1]COMMERCIAL 2019 - 2021'!$D$2:$AO$3999,6,FALSE)</f>
        <v>TUNISIAN AFRICAN BUSINESS</v>
      </c>
      <c r="C361" s="2">
        <f>VLOOKUP(Tableau1[[#This Row],[NUM DE FACTURE]],'[1]COMMERCIAL 2019 - 2021'!$D$2:$AO$3999,18,FALSE)</f>
        <v>112000</v>
      </c>
      <c r="D361" s="3">
        <f>VLOOKUP(Tableau1[[#This Row],[NUM DE FACTURE]],'[1]COMMERCIAL 2019 - 2021'!$D$2:$AO$3999,8,FALSE)</f>
        <v>153440</v>
      </c>
      <c r="E361" s="3">
        <f>VLOOKUP(Tableau1[[#This Row],[NUM DE FACTURE]],'[1]COMMERCIAL 2019 - 2021'!$D$2:$AO$3999,10,FALSE)</f>
        <v>153440</v>
      </c>
      <c r="F361" s="3" t="str">
        <f>VLOOKUP(Tableau1[[#This Row],[NUM DE FACTURE]],'[1]COMMERCIAL 2019 - 2021'!$D$2:$AO$3999,12,FALSE)</f>
        <v>Gabon</v>
      </c>
      <c r="G361" s="4">
        <f>VLOOKUP(Tableau1[[#This Row],[NUM DE FACTURE]],'[1]COMMERCIAL 2019 - 2021'!$D$2:$AO$3999,13,FALSE)</f>
        <v>43953</v>
      </c>
      <c r="H361" s="3">
        <f>VLOOKUP(Tableau1[[#This Row],[NUM DE FACTURE]],[1]!Tableau1[[#All],[Num Piéce]:[ANNEE]],4,FALSE)</f>
        <v>2020</v>
      </c>
      <c r="I361" s="3">
        <f>MONTH(Tableau1[[#This Row],[DATE LIV]])</f>
        <v>5</v>
      </c>
    </row>
    <row r="362" spans="1:9" x14ac:dyDescent="0.35">
      <c r="A362" s="1" t="str">
        <f>'[1]COMMERCIAL 2019 - 2021'!D360</f>
        <v>FAE-20-00089</v>
      </c>
      <c r="B362" t="str">
        <f>VLOOKUP(Tableau1[[#This Row],[NUM DE FACTURE]],'[1]COMMERCIAL 2019 - 2021'!$D$2:$AO$3999,6,FALSE)</f>
        <v>STE OMRANE SAS</v>
      </c>
      <c r="C362" s="2">
        <f>VLOOKUP(Tableau1[[#This Row],[NUM DE FACTURE]],'[1]COMMERCIAL 2019 - 2021'!$D$2:$AO$3999,18,FALSE)</f>
        <v>20424</v>
      </c>
      <c r="D362" s="3">
        <f>VLOOKUP(Tableau1[[#This Row],[NUM DE FACTURE]],'[1]COMMERCIAL 2019 - 2021'!$D$2:$AO$3999,8,FALSE)</f>
        <v>34219.247184</v>
      </c>
      <c r="E362" s="3">
        <f>VLOOKUP(Tableau1[[#This Row],[NUM DE FACTURE]],'[1]COMMERCIAL 2019 - 2021'!$D$2:$AO$3999,10,FALSE)</f>
        <v>10848.96</v>
      </c>
      <c r="F362" s="3" t="str">
        <f>VLOOKUP(Tableau1[[#This Row],[NUM DE FACTURE]],'[1]COMMERCIAL 2019 - 2021'!$D$2:$AO$3999,12,FALSE)</f>
        <v>France</v>
      </c>
      <c r="G362" s="4">
        <f>VLOOKUP(Tableau1[[#This Row],[NUM DE FACTURE]],'[1]COMMERCIAL 2019 - 2021'!$D$2:$AO$3999,13,FALSE)</f>
        <v>43920</v>
      </c>
      <c r="H362" s="3">
        <f>VLOOKUP(Tableau1[[#This Row],[NUM DE FACTURE]],[1]!Tableau1[[#All],[Num Piéce]:[ANNEE]],4,FALSE)</f>
        <v>2020</v>
      </c>
      <c r="I362" s="3">
        <f>MONTH(Tableau1[[#This Row],[DATE LIV]])</f>
        <v>3</v>
      </c>
    </row>
    <row r="363" spans="1:9" x14ac:dyDescent="0.35">
      <c r="A363" s="1" t="str">
        <f>'[1]COMMERCIAL 2019 - 2021'!D361</f>
        <v>FAE-20-00090</v>
      </c>
      <c r="B363" t="str">
        <f>VLOOKUP(Tableau1[[#This Row],[NUM DE FACTURE]],'[1]COMMERCIAL 2019 - 2021'!$D$2:$AO$3999,6,FALSE)</f>
        <v>SARL ANOOR</v>
      </c>
      <c r="C363" s="2">
        <f>VLOOKUP(Tableau1[[#This Row],[NUM DE FACTURE]],'[1]COMMERCIAL 2019 - 2021'!$D$2:$AO$3999,18,FALSE)</f>
        <v>20148</v>
      </c>
      <c r="D363" s="3">
        <f>VLOOKUP(Tableau1[[#This Row],[NUM DE FACTURE]],'[1]COMMERCIAL 2019 - 2021'!$D$2:$AO$3999,8,FALSE)</f>
        <v>35471.449999999997</v>
      </c>
      <c r="E363" s="3">
        <f>VLOOKUP(Tableau1[[#This Row],[NUM DE FACTURE]],'[1]COMMERCIAL 2019 - 2021'!$D$2:$AO$3999,10,FALSE)</f>
        <v>11178.799911758217</v>
      </c>
      <c r="F363" s="3" t="str">
        <f>VLOOKUP(Tableau1[[#This Row],[NUM DE FACTURE]],'[1]COMMERCIAL 2019 - 2021'!$D$2:$AO$3999,12,FALSE)</f>
        <v>France</v>
      </c>
      <c r="G363" s="4">
        <f>VLOOKUP(Tableau1[[#This Row],[NUM DE FACTURE]],'[1]COMMERCIAL 2019 - 2021'!$D$2:$AO$3999,13,FALSE)</f>
        <v>43923</v>
      </c>
      <c r="H363" s="3">
        <f>VLOOKUP(Tableau1[[#This Row],[NUM DE FACTURE]],[1]!Tableau1[[#All],[Num Piéce]:[ANNEE]],4,FALSE)</f>
        <v>2020</v>
      </c>
      <c r="I363" s="3">
        <f>MONTH(Tableau1[[#This Row],[DATE LIV]])</f>
        <v>4</v>
      </c>
    </row>
    <row r="364" spans="1:9" x14ac:dyDescent="0.35">
      <c r="A364" s="1" t="str">
        <f>'[1]COMMERCIAL 2019 - 2021'!D362</f>
        <v>FAE-20-00091</v>
      </c>
      <c r="B364" t="str">
        <f>VLOOKUP(Tableau1[[#This Row],[NUM DE FACTURE]],'[1]COMMERCIAL 2019 - 2021'!$D$2:$AO$3999,6,FALSE)</f>
        <v>DAVIS TRADING CO LTD</v>
      </c>
      <c r="C364" s="2">
        <f>VLOOKUP(Tableau1[[#This Row],[NUM DE FACTURE]],'[1]COMMERCIAL 2019 - 2021'!$D$2:$AO$3999,18,FALSE)</f>
        <v>16848</v>
      </c>
      <c r="D364" s="3">
        <f>VLOOKUP(Tableau1[[#This Row],[NUM DE FACTURE]],'[1]COMMERCIAL 2019 - 2021'!$D$2:$AO$3999,8,FALSE)</f>
        <v>59869.692000000003</v>
      </c>
      <c r="E364" s="3">
        <f>VLOOKUP(Tableau1[[#This Row],[NUM DE FACTURE]],'[1]COMMERCIAL 2019 - 2021'!$D$2:$AO$3999,10,FALSE)</f>
        <v>20514.560032894737</v>
      </c>
      <c r="F364" s="3" t="str">
        <f>VLOOKUP(Tableau1[[#This Row],[NUM DE FACTURE]],'[1]COMMERCIAL 2019 - 2021'!$D$2:$AO$3999,12,FALSE)</f>
        <v>New Zealand</v>
      </c>
      <c r="G364" s="4">
        <f>VLOOKUP(Tableau1[[#This Row],[NUM DE FACTURE]],'[1]COMMERCIAL 2019 - 2021'!$D$2:$AO$3999,13,FALSE)</f>
        <v>43932</v>
      </c>
      <c r="H364" s="3">
        <f>VLOOKUP(Tableau1[[#This Row],[NUM DE FACTURE]],[1]!Tableau1[[#All],[Num Piéce]:[ANNEE]],4,FALSE)</f>
        <v>2020</v>
      </c>
      <c r="I364" s="3">
        <f>MONTH(Tableau1[[#This Row],[DATE LIV]])</f>
        <v>4</v>
      </c>
    </row>
    <row r="365" spans="1:9" x14ac:dyDescent="0.35">
      <c r="A365" s="1" t="str">
        <f>'[1]COMMERCIAL 2019 - 2021'!D363</f>
        <v>FAE-20-00092</v>
      </c>
      <c r="B365" t="str">
        <f>VLOOKUP(Tableau1[[#This Row],[NUM DE FACTURE]],'[1]COMMERCIAL 2019 - 2021'!$D$2:$AO$3999,6,FALSE)</f>
        <v>DAVIS FOOD INGREDIENT PTY Ltd</v>
      </c>
      <c r="C365" s="2">
        <f>VLOOKUP(Tableau1[[#This Row],[NUM DE FACTURE]],'[1]COMMERCIAL 2019 - 2021'!$D$2:$AO$3999,18,FALSE)</f>
        <v>10500</v>
      </c>
      <c r="D365" s="3">
        <f>VLOOKUP(Tableau1[[#This Row],[NUM DE FACTURE]],'[1]COMMERCIAL 2019 - 2021'!$D$2:$AO$3999,8,FALSE)</f>
        <v>29461.248</v>
      </c>
      <c r="E365" s="3">
        <f>VLOOKUP(Tableau1[[#This Row],[NUM DE FACTURE]],'[1]COMMERCIAL 2019 - 2021'!$D$2:$AO$3999,10,FALSE)</f>
        <v>10095</v>
      </c>
      <c r="F365" s="3" t="str">
        <f>VLOOKUP(Tableau1[[#This Row],[NUM DE FACTURE]],'[1]COMMERCIAL 2019 - 2021'!$D$2:$AO$3999,12,FALSE)</f>
        <v>Australie</v>
      </c>
      <c r="G365" s="4">
        <f>VLOOKUP(Tableau1[[#This Row],[NUM DE FACTURE]],'[1]COMMERCIAL 2019 - 2021'!$D$2:$AO$3999,13,FALSE)</f>
        <v>43928</v>
      </c>
      <c r="H365" s="3">
        <f>VLOOKUP(Tableau1[[#This Row],[NUM DE FACTURE]],[1]!Tableau1[[#All],[Num Piéce]:[ANNEE]],4,FALSE)</f>
        <v>2020</v>
      </c>
      <c r="I365" s="3">
        <f>MONTH(Tableau1[[#This Row],[DATE LIV]])</f>
        <v>4</v>
      </c>
    </row>
    <row r="366" spans="1:9" x14ac:dyDescent="0.35">
      <c r="A366" s="1" t="str">
        <f>'[1]COMMERCIAL 2019 - 2021'!D364</f>
        <v>FAE-20-00093</v>
      </c>
      <c r="B366" t="str">
        <f>VLOOKUP(Tableau1[[#This Row],[NUM DE FACTURE]],'[1]COMMERCIAL 2019 - 2021'!$D$2:$AO$3999,6,FALSE)</f>
        <v>SODIFRAM SAS</v>
      </c>
      <c r="C366" s="2">
        <f>VLOOKUP(Tableau1[[#This Row],[NUM DE FACTURE]],'[1]COMMERCIAL 2019 - 2021'!$D$2:$AO$3999,18,FALSE)</f>
        <v>27300</v>
      </c>
      <c r="D366" s="3">
        <f>VLOOKUP(Tableau1[[#This Row],[NUM DE FACTURE]],'[1]COMMERCIAL 2019 - 2021'!$D$2:$AO$3999,8,FALSE)</f>
        <v>51506.241999999998</v>
      </c>
      <c r="E366" s="3">
        <f>VLOOKUP(Tableau1[[#This Row],[NUM DE FACTURE]],'[1]COMMERCIAL 2019 - 2021'!$D$2:$AO$3999,10,FALSE)</f>
        <v>16316.999936640688</v>
      </c>
      <c r="F366" s="3" t="str">
        <f>VLOOKUP(Tableau1[[#This Row],[NUM DE FACTURE]],'[1]COMMERCIAL 2019 - 2021'!$D$2:$AO$3999,12,FALSE)</f>
        <v>Mayotte</v>
      </c>
      <c r="G366" s="4">
        <f>VLOOKUP(Tableau1[[#This Row],[NUM DE FACTURE]],'[1]COMMERCIAL 2019 - 2021'!$D$2:$AO$3999,13,FALSE)</f>
        <v>43938</v>
      </c>
      <c r="H366" s="3">
        <f>VLOOKUP(Tableau1[[#This Row],[NUM DE FACTURE]],[1]!Tableau1[[#All],[Num Piéce]:[ANNEE]],4,FALSE)</f>
        <v>2020</v>
      </c>
      <c r="I366" s="3">
        <f>MONTH(Tableau1[[#This Row],[DATE LIV]])</f>
        <v>4</v>
      </c>
    </row>
    <row r="367" spans="1:9" x14ac:dyDescent="0.35">
      <c r="A367" s="1" t="str">
        <f>'[1]COMMERCIAL 2019 - 2021'!D365</f>
        <v>FAE-20-00094</v>
      </c>
      <c r="B367" t="str">
        <f>VLOOKUP(Tableau1[[#This Row],[NUM DE FACTURE]],'[1]COMMERCIAL 2019 - 2021'!$D$2:$AO$3999,6,FALSE)</f>
        <v>SARL ANOOR</v>
      </c>
      <c r="C367" s="2">
        <f>VLOOKUP(Tableau1[[#This Row],[NUM DE FACTURE]],'[1]COMMERCIAL 2019 - 2021'!$D$2:$AO$3999,18,FALSE)</f>
        <v>19724</v>
      </c>
      <c r="D367" s="3">
        <f>VLOOKUP(Tableau1[[#This Row],[NUM DE FACTURE]],'[1]COMMERCIAL 2019 - 2021'!$D$2:$AO$3999,8,FALSE)</f>
        <v>34606.154000000002</v>
      </c>
      <c r="E367" s="3">
        <f>VLOOKUP(Tableau1[[#This Row],[NUM DE FACTURE]],'[1]COMMERCIAL 2019 - 2021'!$D$2:$AO$3999,10,FALSE)</f>
        <v>10971.799879521892</v>
      </c>
      <c r="F367" s="3" t="str">
        <f>VLOOKUP(Tableau1[[#This Row],[NUM DE FACTURE]],'[1]COMMERCIAL 2019 - 2021'!$D$2:$AO$3999,12,FALSE)</f>
        <v>France</v>
      </c>
      <c r="G367" s="4">
        <f>VLOOKUP(Tableau1[[#This Row],[NUM DE FACTURE]],'[1]COMMERCIAL 2019 - 2021'!$D$2:$AO$3999,13,FALSE)</f>
        <v>43943</v>
      </c>
      <c r="H367" s="3">
        <f>VLOOKUP(Tableau1[[#This Row],[NUM DE FACTURE]],[1]!Tableau1[[#All],[Num Piéce]:[ANNEE]],4,FALSE)</f>
        <v>2020</v>
      </c>
      <c r="I367" s="3">
        <f>MONTH(Tableau1[[#This Row],[DATE LIV]])</f>
        <v>4</v>
      </c>
    </row>
    <row r="368" spans="1:9" x14ac:dyDescent="0.35">
      <c r="A368" s="1" t="str">
        <f>'[1]COMMERCIAL 2019 - 2021'!D366</f>
        <v>FAE-20-00095</v>
      </c>
      <c r="B368" t="str">
        <f>VLOOKUP(Tableau1[[#This Row],[NUM DE FACTURE]],'[1]COMMERCIAL 2019 - 2021'!$D$2:$AO$3999,6,FALSE)</f>
        <v>ANGSTREM TRADING</v>
      </c>
      <c r="C368" s="2">
        <f>VLOOKUP(Tableau1[[#This Row],[NUM DE FACTURE]],'[1]COMMERCIAL 2019 - 2021'!$D$2:$AO$3999,18,FALSE)</f>
        <v>20000</v>
      </c>
      <c r="D368" s="3">
        <f>VLOOKUP(Tableau1[[#This Row],[NUM DE FACTURE]],'[1]COMMERCIAL 2019 - 2021'!$D$2:$AO$3999,8,FALSE)</f>
        <v>40163.519999999997</v>
      </c>
      <c r="E368" s="3">
        <f>VLOOKUP(Tableau1[[#This Row],[NUM DE FACTURE]],'[1]COMMERCIAL 2019 - 2021'!$D$2:$AO$3999,10,FALSE)</f>
        <v>13799.999999999998</v>
      </c>
      <c r="F368" s="3" t="str">
        <f>VLOOKUP(Tableau1[[#This Row],[NUM DE FACTURE]],'[1]COMMERCIAL 2019 - 2021'!$D$2:$AO$3999,12,FALSE)</f>
        <v>Russie</v>
      </c>
      <c r="G368" s="4">
        <f>VLOOKUP(Tableau1[[#This Row],[NUM DE FACTURE]],'[1]COMMERCIAL 2019 - 2021'!$D$2:$AO$3999,13,FALSE)</f>
        <v>43943</v>
      </c>
      <c r="H368" s="3">
        <f>VLOOKUP(Tableau1[[#This Row],[NUM DE FACTURE]],[1]!Tableau1[[#All],[Num Piéce]:[ANNEE]],4,FALSE)</f>
        <v>2020</v>
      </c>
      <c r="I368" s="3">
        <f>MONTH(Tableau1[[#This Row],[DATE LIV]])</f>
        <v>4</v>
      </c>
    </row>
    <row r="369" spans="1:9" x14ac:dyDescent="0.35">
      <c r="A369" s="1" t="str">
        <f>'[1]COMMERCIAL 2019 - 2021'!D367</f>
        <v>FAE-20-00096</v>
      </c>
      <c r="B369" t="str">
        <f>VLOOKUP(Tableau1[[#This Row],[NUM DE FACTURE]],'[1]COMMERCIAL 2019 - 2021'!$D$2:$AO$3999,6,FALSE)</f>
        <v>ANGSTREM TRADING</v>
      </c>
      <c r="C369" s="2">
        <f>VLOOKUP(Tableau1[[#This Row],[NUM DE FACTURE]],'[1]COMMERCIAL 2019 - 2021'!$D$2:$AO$3999,18,FALSE)</f>
        <v>40000</v>
      </c>
      <c r="D369" s="3">
        <f>VLOOKUP(Tableau1[[#This Row],[NUM DE FACTURE]],'[1]COMMERCIAL 2019 - 2021'!$D$2:$AO$3999,8,FALSE)</f>
        <v>77283.64</v>
      </c>
      <c r="E369" s="3">
        <f>VLOOKUP(Tableau1[[#This Row],[NUM DE FACTURE]],'[1]COMMERCIAL 2019 - 2021'!$D$2:$AO$3999,10,FALSE)</f>
        <v>26599.999999999996</v>
      </c>
      <c r="F369" s="3" t="str">
        <f>VLOOKUP(Tableau1[[#This Row],[NUM DE FACTURE]],'[1]COMMERCIAL 2019 - 2021'!$D$2:$AO$3999,12,FALSE)</f>
        <v>Russie</v>
      </c>
      <c r="G369" s="4">
        <f>VLOOKUP(Tableau1[[#This Row],[NUM DE FACTURE]],'[1]COMMERCIAL 2019 - 2021'!$D$2:$AO$3999,13,FALSE)</f>
        <v>43951</v>
      </c>
      <c r="H369" s="3">
        <f>VLOOKUP(Tableau1[[#This Row],[NUM DE FACTURE]],[1]!Tableau1[[#All],[Num Piéce]:[ANNEE]],4,FALSE)</f>
        <v>2020</v>
      </c>
      <c r="I369" s="3">
        <f>MONTH(Tableau1[[#This Row],[DATE LIV]])</f>
        <v>4</v>
      </c>
    </row>
    <row r="370" spans="1:9" x14ac:dyDescent="0.35">
      <c r="A370" s="1" t="str">
        <f>'[1]COMMERCIAL 2019 - 2021'!D368</f>
        <v>FAE-20-00097</v>
      </c>
      <c r="B370" t="str">
        <f>VLOOKUP(Tableau1[[#This Row],[NUM DE FACTURE]],'[1]COMMERCIAL 2019 - 2021'!$D$2:$AO$3999,6,FALSE)</f>
        <v>GOLDEN PEARL</v>
      </c>
      <c r="C370" s="2">
        <f>VLOOKUP(Tableau1[[#This Row],[NUM DE FACTURE]],'[1]COMMERCIAL 2019 - 2021'!$D$2:$AO$3999,18,FALSE)</f>
        <v>109880</v>
      </c>
      <c r="D370" s="3">
        <f>VLOOKUP(Tableau1[[#This Row],[NUM DE FACTURE]],'[1]COMMERCIAL 2019 - 2021'!$D$2:$AO$3999,8,FALSE)</f>
        <v>220510</v>
      </c>
      <c r="E370" s="3">
        <f>VLOOKUP(Tableau1[[#This Row],[NUM DE FACTURE]],'[1]COMMERCIAL 2019 - 2021'!$D$2:$AO$3999,10,FALSE)</f>
        <v>220510</v>
      </c>
      <c r="F370" s="3" t="str">
        <f>VLOOKUP(Tableau1[[#This Row],[NUM DE FACTURE]],'[1]COMMERCIAL 2019 - 2021'!$D$2:$AO$3999,12,FALSE)</f>
        <v>Qatar</v>
      </c>
      <c r="G370" s="4">
        <f>VLOOKUP(Tableau1[[#This Row],[NUM DE FACTURE]],'[1]COMMERCIAL 2019 - 2021'!$D$2:$AO$3999,13,FALSE)</f>
        <v>43945</v>
      </c>
      <c r="H370" s="3">
        <f>VLOOKUP(Tableau1[[#This Row],[NUM DE FACTURE]],[1]!Tableau1[[#All],[Num Piéce]:[ANNEE]],4,FALSE)</f>
        <v>2020</v>
      </c>
      <c r="I370" s="3">
        <f>MONTH(Tableau1[[#This Row],[DATE LIV]])</f>
        <v>4</v>
      </c>
    </row>
    <row r="371" spans="1:9" x14ac:dyDescent="0.35">
      <c r="A371" s="1" t="str">
        <f>'[1]COMMERCIAL 2019 - 2021'!D369</f>
        <v>FAE-20-00098</v>
      </c>
      <c r="B371" t="str">
        <f>VLOOKUP(Tableau1[[#This Row],[NUM DE FACTURE]],'[1]COMMERCIAL 2019 - 2021'!$D$2:$AO$3999,6,FALSE)</f>
        <v>ABOURA FOODS</v>
      </c>
      <c r="C371" s="2">
        <f>VLOOKUP(Tableau1[[#This Row],[NUM DE FACTURE]],'[1]COMMERCIAL 2019 - 2021'!$D$2:$AO$3999,18,FALSE)</f>
        <v>21600</v>
      </c>
      <c r="D371" s="3">
        <f>VLOOKUP(Tableau1[[#This Row],[NUM DE FACTURE]],'[1]COMMERCIAL 2019 - 2021'!$D$2:$AO$3999,8,FALSE)</f>
        <v>40278.773000000001</v>
      </c>
      <c r="E371" s="3">
        <f>VLOOKUP(Tableau1[[#This Row],[NUM DE FACTURE]],'[1]COMMERCIAL 2019 - 2021'!$D$2:$AO$3999,10,FALSE)</f>
        <v>13779.000068418172</v>
      </c>
      <c r="F371" s="3" t="str">
        <f>VLOOKUP(Tableau1[[#This Row],[NUM DE FACTURE]],'[1]COMMERCIAL 2019 - 2021'!$D$2:$AO$3999,12,FALSE)</f>
        <v>Jordanie</v>
      </c>
      <c r="G371" s="4">
        <f>VLOOKUP(Tableau1[[#This Row],[NUM DE FACTURE]],'[1]COMMERCIAL 2019 - 2021'!$D$2:$AO$3999,13,FALSE)</f>
        <v>43948</v>
      </c>
      <c r="H371" s="3">
        <f>VLOOKUP(Tableau1[[#This Row],[NUM DE FACTURE]],[1]!Tableau1[[#All],[Num Piéce]:[ANNEE]],4,FALSE)</f>
        <v>2020</v>
      </c>
      <c r="I371" s="3">
        <f>MONTH(Tableau1[[#This Row],[DATE LIV]])</f>
        <v>4</v>
      </c>
    </row>
    <row r="372" spans="1:9" x14ac:dyDescent="0.35">
      <c r="A372" s="1" t="str">
        <f>'[1]COMMERCIAL 2019 - 2021'!D370</f>
        <v>FAE-20-00099</v>
      </c>
      <c r="B372" t="str">
        <f>VLOOKUP(Tableau1[[#This Row],[NUM DE FACTURE]],'[1]COMMERCIAL 2019 - 2021'!$D$2:$AO$3999,6,FALSE)</f>
        <v>SAWABA - GUINEE</v>
      </c>
      <c r="C372" s="2">
        <f>VLOOKUP(Tableau1[[#This Row],[NUM DE FACTURE]],'[1]COMMERCIAL 2019 - 2021'!$D$2:$AO$3999,18,FALSE)</f>
        <v>165594</v>
      </c>
      <c r="D372" s="3">
        <f>VLOOKUP(Tableau1[[#This Row],[NUM DE FACTURE]],'[1]COMMERCIAL 2019 - 2021'!$D$2:$AO$3999,8,FALSE)</f>
        <v>287086.84499999997</v>
      </c>
      <c r="E372" s="3">
        <f>VLOOKUP(Tableau1[[#This Row],[NUM DE FACTURE]],'[1]COMMERCIAL 2019 - 2021'!$D$2:$AO$3999,10,FALSE)</f>
        <v>98811.470021339555</v>
      </c>
      <c r="F372" s="3" t="str">
        <f>VLOOKUP(Tableau1[[#This Row],[NUM DE FACTURE]],'[1]COMMERCIAL 2019 - 2021'!$D$2:$AO$3999,12,FALSE)</f>
        <v>Guinée</v>
      </c>
      <c r="G372" s="4">
        <f>VLOOKUP(Tableau1[[#This Row],[NUM DE FACTURE]],'[1]COMMERCIAL 2019 - 2021'!$D$2:$AO$3999,13,FALSE)</f>
        <v>43951</v>
      </c>
      <c r="H372" s="3">
        <f>VLOOKUP(Tableau1[[#This Row],[NUM DE FACTURE]],[1]!Tableau1[[#All],[Num Piéce]:[ANNEE]],4,FALSE)</f>
        <v>2020</v>
      </c>
      <c r="I372" s="3">
        <f>MONTH(Tableau1[[#This Row],[DATE LIV]])</f>
        <v>4</v>
      </c>
    </row>
    <row r="373" spans="1:9" x14ac:dyDescent="0.35">
      <c r="A373" s="1" t="str">
        <f>'[1]COMMERCIAL 2019 - 2021'!D371</f>
        <v>FAE-20-00100</v>
      </c>
      <c r="B373" t="str">
        <f>VLOOKUP(Tableau1[[#This Row],[NUM DE FACTURE]],'[1]COMMERCIAL 2019 - 2021'!$D$2:$AO$3999,6,FALSE)</f>
        <v>SAWABA - GUINEE</v>
      </c>
      <c r="C373" s="2">
        <f>VLOOKUP(Tableau1[[#This Row],[NUM DE FACTURE]],'[1]COMMERCIAL 2019 - 2021'!$D$2:$AO$3999,18,FALSE)</f>
        <v>52000</v>
      </c>
      <c r="D373" s="3">
        <f>VLOOKUP(Tableau1[[#This Row],[NUM DE FACTURE]],'[1]COMMERCIAL 2019 - 2021'!$D$2:$AO$3999,8,FALSE)</f>
        <v>84881.260999999999</v>
      </c>
      <c r="E373" s="3">
        <f>VLOOKUP(Tableau1[[#This Row],[NUM DE FACTURE]],'[1]COMMERCIAL 2019 - 2021'!$D$2:$AO$3999,10,FALSE)</f>
        <v>29214.999999999996</v>
      </c>
      <c r="F373" s="3" t="str">
        <f>VLOOKUP(Tableau1[[#This Row],[NUM DE FACTURE]],'[1]COMMERCIAL 2019 - 2021'!$D$2:$AO$3999,12,FALSE)</f>
        <v>Guinée</v>
      </c>
      <c r="G373" s="4">
        <f>VLOOKUP(Tableau1[[#This Row],[NUM DE FACTURE]],'[1]COMMERCIAL 2019 - 2021'!$D$2:$AO$3999,13,FALSE)</f>
        <v>43953</v>
      </c>
      <c r="H373" s="3">
        <f>VLOOKUP(Tableau1[[#This Row],[NUM DE FACTURE]],[1]!Tableau1[[#All],[Num Piéce]:[ANNEE]],4,FALSE)</f>
        <v>2020</v>
      </c>
      <c r="I373" s="3">
        <f>MONTH(Tableau1[[#This Row],[DATE LIV]])</f>
        <v>5</v>
      </c>
    </row>
    <row r="374" spans="1:9" x14ac:dyDescent="0.35">
      <c r="A374" s="1" t="str">
        <f>'[1]COMMERCIAL 2019 - 2021'!D372</f>
        <v>FAE-20-00101</v>
      </c>
      <c r="B374" t="str">
        <f>VLOOKUP(Tableau1[[#This Row],[NUM DE FACTURE]],'[1]COMMERCIAL 2019 - 2021'!$D$2:$AO$3999,6,FALSE)</f>
        <v>TUNISIAN AFRICAN BUSINESS</v>
      </c>
      <c r="C374" s="2">
        <f>VLOOKUP(Tableau1[[#This Row],[NUM DE FACTURE]],'[1]COMMERCIAL 2019 - 2021'!$D$2:$AO$3999,18,FALSE)</f>
        <v>115632</v>
      </c>
      <c r="D374" s="3">
        <f>VLOOKUP(Tableau1[[#This Row],[NUM DE FACTURE]],'[1]COMMERCIAL 2019 - 2021'!$D$2:$AO$3999,8,FALSE)</f>
        <v>173825.04</v>
      </c>
      <c r="E374" s="3">
        <f>VLOOKUP(Tableau1[[#This Row],[NUM DE FACTURE]],'[1]COMMERCIAL 2019 - 2021'!$D$2:$AO$3999,10,FALSE)</f>
        <v>173825.04</v>
      </c>
      <c r="F374" s="3" t="str">
        <f>VLOOKUP(Tableau1[[#This Row],[NUM DE FACTURE]],'[1]COMMERCIAL 2019 - 2021'!$D$2:$AO$3999,12,FALSE)</f>
        <v>Sierra Leone</v>
      </c>
      <c r="G374" s="4">
        <f>VLOOKUP(Tableau1[[#This Row],[NUM DE FACTURE]],'[1]COMMERCIAL 2019 - 2021'!$D$2:$AO$3999,13,FALSE)</f>
        <v>43970</v>
      </c>
      <c r="H374" s="3">
        <f>VLOOKUP(Tableau1[[#This Row],[NUM DE FACTURE]],[1]!Tableau1[[#All],[Num Piéce]:[ANNEE]],4,FALSE)</f>
        <v>2020</v>
      </c>
      <c r="I374" s="3">
        <f>MONTH(Tableau1[[#This Row],[DATE LIV]])</f>
        <v>5</v>
      </c>
    </row>
    <row r="375" spans="1:9" x14ac:dyDescent="0.35">
      <c r="A375" s="1" t="str">
        <f>'[1]COMMERCIAL 2019 - 2021'!D373</f>
        <v>FAE-20-00102</v>
      </c>
      <c r="B375" t="str">
        <f>VLOOKUP(Tableau1[[#This Row],[NUM DE FACTURE]],'[1]COMMERCIAL 2019 - 2021'!$D$2:$AO$3999,6,FALSE)</f>
        <v>TUNISIAN AFRICAN BUSINESS</v>
      </c>
      <c r="C375" s="2">
        <f>VLOOKUP(Tableau1[[#This Row],[NUM DE FACTURE]],'[1]COMMERCIAL 2019 - 2021'!$D$2:$AO$3999,18,FALSE)</f>
        <v>38400</v>
      </c>
      <c r="D375" s="3">
        <f>VLOOKUP(Tableau1[[#This Row],[NUM DE FACTURE]],'[1]COMMERCIAL 2019 - 2021'!$D$2:$AO$3999,8,FALSE)</f>
        <v>60288</v>
      </c>
      <c r="E375" s="3">
        <f>VLOOKUP(Tableau1[[#This Row],[NUM DE FACTURE]],'[1]COMMERCIAL 2019 - 2021'!$D$2:$AO$3999,10,FALSE)</f>
        <v>60288</v>
      </c>
      <c r="F375" s="3" t="str">
        <f>VLOOKUP(Tableau1[[#This Row],[NUM DE FACTURE]],'[1]COMMERCIAL 2019 - 2021'!$D$2:$AO$3999,12,FALSE)</f>
        <v>Gambie</v>
      </c>
      <c r="G375" s="4">
        <f>VLOOKUP(Tableau1[[#This Row],[NUM DE FACTURE]],'[1]COMMERCIAL 2019 - 2021'!$D$2:$AO$3999,13,FALSE)</f>
        <v>43946</v>
      </c>
      <c r="H375" s="3">
        <f>VLOOKUP(Tableau1[[#This Row],[NUM DE FACTURE]],[1]!Tableau1[[#All],[Num Piéce]:[ANNEE]],4,FALSE)</f>
        <v>2020</v>
      </c>
      <c r="I375" s="3">
        <f>MONTH(Tableau1[[#This Row],[DATE LIV]])</f>
        <v>4</v>
      </c>
    </row>
    <row r="376" spans="1:9" x14ac:dyDescent="0.35">
      <c r="A376" s="1" t="str">
        <f>'[1]COMMERCIAL 2019 - 2021'!D374</f>
        <v>FAE-20-00103</v>
      </c>
      <c r="B376" t="str">
        <f>VLOOKUP(Tableau1[[#This Row],[NUM DE FACTURE]],'[1]COMMERCIAL 2019 - 2021'!$D$2:$AO$3999,6,FALSE)</f>
        <v>ETS KASSO IMPORT EXPORT</v>
      </c>
      <c r="C376" s="2">
        <f>VLOOKUP(Tableau1[[#This Row],[NUM DE FACTURE]],'[1]COMMERCIAL 2019 - 2021'!$D$2:$AO$3999,18,FALSE)</f>
        <v>108000</v>
      </c>
      <c r="D376" s="3">
        <f>VLOOKUP(Tableau1[[#This Row],[NUM DE FACTURE]],'[1]COMMERCIAL 2019 - 2021'!$D$2:$AO$3999,8,FALSE)</f>
        <v>146392.81200000001</v>
      </c>
      <c r="E376" s="3">
        <f>VLOOKUP(Tableau1[[#This Row],[NUM DE FACTURE]],'[1]COMMERCIAL 2019 - 2021'!$D$2:$AO$3999,10,FALSE)</f>
        <v>46440</v>
      </c>
      <c r="F376" s="3" t="str">
        <f>VLOOKUP(Tableau1[[#This Row],[NUM DE FACTURE]],'[1]COMMERCIAL 2019 - 2021'!$D$2:$AO$3999,12,FALSE)</f>
        <v>Niger</v>
      </c>
      <c r="G376" s="4">
        <f>VLOOKUP(Tableau1[[#This Row],[NUM DE FACTURE]],'[1]COMMERCIAL 2019 - 2021'!$D$2:$AO$3999,13,FALSE)</f>
        <v>43955</v>
      </c>
      <c r="H376" s="3">
        <f>VLOOKUP(Tableau1[[#This Row],[NUM DE FACTURE]],[1]!Tableau1[[#All],[Num Piéce]:[ANNEE]],4,FALSE)</f>
        <v>2020</v>
      </c>
      <c r="I376" s="3">
        <f>MONTH(Tableau1[[#This Row],[DATE LIV]])</f>
        <v>5</v>
      </c>
    </row>
    <row r="377" spans="1:9" x14ac:dyDescent="0.35">
      <c r="A377" s="1" t="str">
        <f>'[1]COMMERCIAL 2019 - 2021'!D375</f>
        <v>FAE-20-00104</v>
      </c>
      <c r="B377" t="str">
        <f>VLOOKUP(Tableau1[[#This Row],[NUM DE FACTURE]],'[1]COMMERCIAL 2019 - 2021'!$D$2:$AO$3999,6,FALSE)</f>
        <v>ETS KASSO IMPORT EXPORT</v>
      </c>
      <c r="C377" s="2">
        <f>VLOOKUP(Tableau1[[#This Row],[NUM DE FACTURE]],'[1]COMMERCIAL 2019 - 2021'!$D$2:$AO$3999,18,FALSE)</f>
        <v>108000</v>
      </c>
      <c r="D377" s="3">
        <f>VLOOKUP(Tableau1[[#This Row],[NUM DE FACTURE]],'[1]COMMERCIAL 2019 - 2021'!$D$2:$AO$3999,8,FALSE)</f>
        <v>142988.32800000001</v>
      </c>
      <c r="E377" s="3">
        <f>VLOOKUP(Tableau1[[#This Row],[NUM DE FACTURE]],'[1]COMMERCIAL 2019 - 2021'!$D$2:$AO$3999,10,FALSE)</f>
        <v>45360.000000000007</v>
      </c>
      <c r="F377" s="3" t="str">
        <f>VLOOKUP(Tableau1[[#This Row],[NUM DE FACTURE]],'[1]COMMERCIAL 2019 - 2021'!$D$2:$AO$3999,12,FALSE)</f>
        <v>Niger</v>
      </c>
      <c r="G377" s="4">
        <f>VLOOKUP(Tableau1[[#This Row],[NUM DE FACTURE]],'[1]COMMERCIAL 2019 - 2021'!$D$2:$AO$3999,13,FALSE)</f>
        <v>43956</v>
      </c>
      <c r="H377" s="3">
        <f>VLOOKUP(Tableau1[[#This Row],[NUM DE FACTURE]],[1]!Tableau1[[#All],[Num Piéce]:[ANNEE]],4,FALSE)</f>
        <v>2020</v>
      </c>
      <c r="I377" s="3">
        <f>MONTH(Tableau1[[#This Row],[DATE LIV]])</f>
        <v>5</v>
      </c>
    </row>
    <row r="378" spans="1:9" x14ac:dyDescent="0.35">
      <c r="A378" s="1" t="str">
        <f>'[1]COMMERCIAL 2019 - 2021'!D376</f>
        <v>FAE-20-00105</v>
      </c>
      <c r="B378" t="str">
        <f>VLOOKUP(Tableau1[[#This Row],[NUM DE FACTURE]],'[1]COMMERCIAL 2019 - 2021'!$D$2:$AO$3999,6,FALSE)</f>
        <v>ETS KASSO IMPORT EXPORT</v>
      </c>
      <c r="C378" s="2">
        <f>VLOOKUP(Tableau1[[#This Row],[NUM DE FACTURE]],'[1]COMMERCIAL 2019 - 2021'!$D$2:$AO$3999,18,FALSE)</f>
        <v>135000</v>
      </c>
      <c r="D378" s="3">
        <f>VLOOKUP(Tableau1[[#This Row],[NUM DE FACTURE]],'[1]COMMERCIAL 2019 - 2021'!$D$2:$AO$3999,8,FALSE)</f>
        <v>178735.41</v>
      </c>
      <c r="E378" s="3">
        <f>VLOOKUP(Tableau1[[#This Row],[NUM DE FACTURE]],'[1]COMMERCIAL 2019 - 2021'!$D$2:$AO$3999,10,FALSE)</f>
        <v>56700</v>
      </c>
      <c r="F378" s="3" t="str">
        <f>VLOOKUP(Tableau1[[#This Row],[NUM DE FACTURE]],'[1]COMMERCIAL 2019 - 2021'!$D$2:$AO$3999,12,FALSE)</f>
        <v>Niger</v>
      </c>
      <c r="G378" s="4">
        <f>VLOOKUP(Tableau1[[#This Row],[NUM DE FACTURE]],'[1]COMMERCIAL 2019 - 2021'!$D$2:$AO$3999,13,FALSE)</f>
        <v>43957</v>
      </c>
      <c r="H378" s="3">
        <f>VLOOKUP(Tableau1[[#This Row],[NUM DE FACTURE]],[1]!Tableau1[[#All],[Num Piéce]:[ANNEE]],4,FALSE)</f>
        <v>2020</v>
      </c>
      <c r="I378" s="3">
        <f>MONTH(Tableau1[[#This Row],[DATE LIV]])</f>
        <v>5</v>
      </c>
    </row>
    <row r="379" spans="1:9" x14ac:dyDescent="0.35">
      <c r="A379" s="1" t="str">
        <f>'[1]COMMERCIAL 2019 - 2021'!D377</f>
        <v>FAE-20-00106</v>
      </c>
      <c r="B379" t="str">
        <f>VLOOKUP(Tableau1[[#This Row],[NUM DE FACTURE]],'[1]COMMERCIAL 2019 - 2021'!$D$2:$AO$3999,6,FALSE)</f>
        <v>ARCADIA</v>
      </c>
      <c r="C379" s="2">
        <f>VLOOKUP(Tableau1[[#This Row],[NUM DE FACTURE]],'[1]COMMERCIAL 2019 - 2021'!$D$2:$AO$3999,18,FALSE)</f>
        <v>17004</v>
      </c>
      <c r="D379" s="3">
        <f>VLOOKUP(Tableau1[[#This Row],[NUM DE FACTURE]],'[1]COMMERCIAL 2019 - 2021'!$D$2:$AO$3999,8,FALSE)</f>
        <v>25846.080000000002</v>
      </c>
      <c r="E379" s="3">
        <f>VLOOKUP(Tableau1[[#This Row],[NUM DE FACTURE]],'[1]COMMERCIAL 2019 - 2021'!$D$2:$AO$3999,10,FALSE)</f>
        <v>25846.080000000002</v>
      </c>
      <c r="F379" s="3" t="str">
        <f>VLOOKUP(Tableau1[[#This Row],[NUM DE FACTURE]],'[1]COMMERCIAL 2019 - 2021'!$D$2:$AO$3999,12,FALSE)</f>
        <v>France</v>
      </c>
      <c r="G379" s="4">
        <f>VLOOKUP(Tableau1[[#This Row],[NUM DE FACTURE]],'[1]COMMERCIAL 2019 - 2021'!$D$2:$AO$3999,13,FALSE)</f>
        <v>43962</v>
      </c>
      <c r="H379" s="3">
        <f>VLOOKUP(Tableau1[[#This Row],[NUM DE FACTURE]],[1]!Tableau1[[#All],[Num Piéce]:[ANNEE]],4,FALSE)</f>
        <v>2020</v>
      </c>
      <c r="I379" s="3">
        <f>MONTH(Tableau1[[#This Row],[DATE LIV]])</f>
        <v>5</v>
      </c>
    </row>
    <row r="380" spans="1:9" x14ac:dyDescent="0.35">
      <c r="A380" s="1" t="str">
        <f>'[1]COMMERCIAL 2019 - 2021'!D378</f>
        <v>FAE-20-00107</v>
      </c>
      <c r="B380" t="str">
        <f>VLOOKUP(Tableau1[[#This Row],[NUM DE FACTURE]],'[1]COMMERCIAL 2019 - 2021'!$D$2:$AO$3999,6,FALSE)</f>
        <v>ABOURA FOODS</v>
      </c>
      <c r="C380" s="2">
        <f>VLOOKUP(Tableau1[[#This Row],[NUM DE FACTURE]],'[1]COMMERCIAL 2019 - 2021'!$D$2:$AO$3999,18,FALSE)</f>
        <v>11520</v>
      </c>
      <c r="D380" s="3">
        <f>VLOOKUP(Tableau1[[#This Row],[NUM DE FACTURE]],'[1]COMMERCIAL 2019 - 2021'!$D$2:$AO$3999,8,FALSE)</f>
        <v>20853.524000000001</v>
      </c>
      <c r="E380" s="3">
        <f>VLOOKUP(Tableau1[[#This Row],[NUM DE FACTURE]],'[1]COMMERCIAL 2019 - 2021'!$D$2:$AO$3999,10,FALSE)</f>
        <v>7133.7999452654631</v>
      </c>
      <c r="F380" s="3" t="str">
        <f>VLOOKUP(Tableau1[[#This Row],[NUM DE FACTURE]],'[1]COMMERCIAL 2019 - 2021'!$D$2:$AO$3999,12,FALSE)</f>
        <v>Jordanie</v>
      </c>
      <c r="G380" s="4">
        <f>VLOOKUP(Tableau1[[#This Row],[NUM DE FACTURE]],'[1]COMMERCIAL 2019 - 2021'!$D$2:$AO$3999,13,FALSE)</f>
        <v>43948</v>
      </c>
      <c r="H380" s="3">
        <f>VLOOKUP(Tableau1[[#This Row],[NUM DE FACTURE]],[1]!Tableau1[[#All],[Num Piéce]:[ANNEE]],4,FALSE)</f>
        <v>2020</v>
      </c>
      <c r="I380" s="3">
        <f>MONTH(Tableau1[[#This Row],[DATE LIV]])</f>
        <v>4</v>
      </c>
    </row>
    <row r="381" spans="1:9" x14ac:dyDescent="0.35">
      <c r="A381" s="1" t="str">
        <f>'[1]COMMERCIAL 2019 - 2021'!D379</f>
        <v>FAE-20-00108</v>
      </c>
      <c r="B381" t="str">
        <f>VLOOKUP(Tableau1[[#This Row],[NUM DE FACTURE]],'[1]COMMERCIAL 2019 - 2021'!$D$2:$AO$3999,6,FALSE)</f>
        <v>SAHEL INTERNATIONAL TRADE</v>
      </c>
      <c r="C381" s="2">
        <f>VLOOKUP(Tableau1[[#This Row],[NUM DE FACTURE]],'[1]COMMERCIAL 2019 - 2021'!$D$2:$AO$3999,18,FALSE)</f>
        <v>44016</v>
      </c>
      <c r="D381" s="3">
        <f>VLOOKUP(Tableau1[[#This Row],[NUM DE FACTURE]],'[1]COMMERCIAL 2019 - 2021'!$D$2:$AO$3999,8,FALSE)</f>
        <v>66904.320000000007</v>
      </c>
      <c r="E381" s="3">
        <f>VLOOKUP(Tableau1[[#This Row],[NUM DE FACTURE]],'[1]COMMERCIAL 2019 - 2021'!$D$2:$AO$3999,10,FALSE)</f>
        <v>66904.320000000007</v>
      </c>
      <c r="F381" s="3" t="str">
        <f>VLOOKUP(Tableau1[[#This Row],[NUM DE FACTURE]],'[1]COMMERCIAL 2019 - 2021'!$D$2:$AO$3999,12,FALSE)</f>
        <v>Niger</v>
      </c>
      <c r="G381" s="4">
        <f>VLOOKUP(Tableau1[[#This Row],[NUM DE FACTURE]],'[1]COMMERCIAL 2019 - 2021'!$D$2:$AO$3999,13,FALSE)</f>
        <v>43948</v>
      </c>
      <c r="H381" s="3">
        <f>VLOOKUP(Tableau1[[#This Row],[NUM DE FACTURE]],[1]!Tableau1[[#All],[Num Piéce]:[ANNEE]],4,FALSE)</f>
        <v>2020</v>
      </c>
      <c r="I381" s="3">
        <f>MONTH(Tableau1[[#This Row],[DATE LIV]])</f>
        <v>4</v>
      </c>
    </row>
    <row r="382" spans="1:9" x14ac:dyDescent="0.35">
      <c r="A382" s="1" t="str">
        <f>'[1]COMMERCIAL 2019 - 2021'!D380</f>
        <v>FAE-20-00109</v>
      </c>
      <c r="B382" t="str">
        <f>VLOOKUP(Tableau1[[#This Row],[NUM DE FACTURE]],'[1]COMMERCIAL 2019 - 2021'!$D$2:$AO$3999,6,FALSE)</f>
        <v>SAHEL INTERNATIONAL TRADE</v>
      </c>
      <c r="C382" s="2">
        <f>VLOOKUP(Tableau1[[#This Row],[NUM DE FACTURE]],'[1]COMMERCIAL 2019 - 2021'!$D$2:$AO$3999,18,FALSE)</f>
        <v>20500</v>
      </c>
      <c r="D382" s="3">
        <f>VLOOKUP(Tableau1[[#This Row],[NUM DE FACTURE]],'[1]COMMERCIAL 2019 - 2021'!$D$2:$AO$3999,8,FALSE)</f>
        <v>30340</v>
      </c>
      <c r="E382" s="3">
        <f>VLOOKUP(Tableau1[[#This Row],[NUM DE FACTURE]],'[1]COMMERCIAL 2019 - 2021'!$D$2:$AO$3999,10,FALSE)</f>
        <v>30340</v>
      </c>
      <c r="F382" s="3" t="str">
        <f>VLOOKUP(Tableau1[[#This Row],[NUM DE FACTURE]],'[1]COMMERCIAL 2019 - 2021'!$D$2:$AO$3999,12,FALSE)</f>
        <v>Togo</v>
      </c>
      <c r="G382" s="4">
        <f>VLOOKUP(Tableau1[[#This Row],[NUM DE FACTURE]],'[1]COMMERCIAL 2019 - 2021'!$D$2:$AO$3999,13,FALSE)</f>
        <v>43951</v>
      </c>
      <c r="H382" s="3">
        <f>VLOOKUP(Tableau1[[#This Row],[NUM DE FACTURE]],[1]!Tableau1[[#All],[Num Piéce]:[ANNEE]],4,FALSE)</f>
        <v>2020</v>
      </c>
      <c r="I382" s="3">
        <f>MONTH(Tableau1[[#This Row],[DATE LIV]])</f>
        <v>4</v>
      </c>
    </row>
    <row r="383" spans="1:9" x14ac:dyDescent="0.35">
      <c r="A383" s="1" t="str">
        <f>'[1]COMMERCIAL 2019 - 2021'!D381</f>
        <v>FAE-20-00110</v>
      </c>
      <c r="B383" t="str">
        <f>VLOOKUP(Tableau1[[#This Row],[NUM DE FACTURE]],'[1]COMMERCIAL 2019 - 2021'!$D$2:$AO$3999,6,FALSE)</f>
        <v>ARCADIA</v>
      </c>
      <c r="C383" s="2">
        <f>VLOOKUP(Tableau1[[#This Row],[NUM DE FACTURE]],'[1]COMMERCIAL 2019 - 2021'!$D$2:$AO$3999,18,FALSE)</f>
        <v>41000</v>
      </c>
      <c r="D383" s="3">
        <f>VLOOKUP(Tableau1[[#This Row],[NUM DE FACTURE]],'[1]COMMERCIAL 2019 - 2021'!$D$2:$AO$3999,8,FALSE)</f>
        <v>65190</v>
      </c>
      <c r="E383" s="3">
        <f>VLOOKUP(Tableau1[[#This Row],[NUM DE FACTURE]],'[1]COMMERCIAL 2019 - 2021'!$D$2:$AO$3999,10,FALSE)</f>
        <v>65190</v>
      </c>
      <c r="F383" s="3" t="str">
        <f>VLOOKUP(Tableau1[[#This Row],[NUM DE FACTURE]],'[1]COMMERCIAL 2019 - 2021'!$D$2:$AO$3999,12,FALSE)</f>
        <v>Pologne</v>
      </c>
      <c r="G383" s="4">
        <f>VLOOKUP(Tableau1[[#This Row],[NUM DE FACTURE]],'[1]COMMERCIAL 2019 - 2021'!$D$2:$AO$3999,13,FALSE)</f>
        <v>43987</v>
      </c>
      <c r="H383" s="3">
        <f>VLOOKUP(Tableau1[[#This Row],[NUM DE FACTURE]],[1]!Tableau1[[#All],[Num Piéce]:[ANNEE]],4,FALSE)</f>
        <v>2020</v>
      </c>
      <c r="I383" s="3">
        <f>MONTH(Tableau1[[#This Row],[DATE LIV]])</f>
        <v>6</v>
      </c>
    </row>
    <row r="384" spans="1:9" x14ac:dyDescent="0.35">
      <c r="A384" s="1" t="str">
        <f>'[1]COMMERCIAL 2019 - 2021'!D382</f>
        <v>FAE-20-00111</v>
      </c>
      <c r="B384" t="str">
        <f>VLOOKUP(Tableau1[[#This Row],[NUM DE FACTURE]],'[1]COMMERCIAL 2019 - 2021'!$D$2:$AO$3999,6,FALSE)</f>
        <v>SAHEL INTERNATIONAL TRADE</v>
      </c>
      <c r="C384" s="2">
        <f>VLOOKUP(Tableau1[[#This Row],[NUM DE FACTURE]],'[1]COMMERCIAL 2019 - 2021'!$D$2:$AO$3999,18,FALSE)</f>
        <v>18000</v>
      </c>
      <c r="D384" s="3">
        <f>VLOOKUP(Tableau1[[#This Row],[NUM DE FACTURE]],'[1]COMMERCIAL 2019 - 2021'!$D$2:$AO$3999,8,FALSE)</f>
        <v>29160</v>
      </c>
      <c r="E384" s="3">
        <f>VLOOKUP(Tableau1[[#This Row],[NUM DE FACTURE]],'[1]COMMERCIAL 2019 - 2021'!$D$2:$AO$3999,10,FALSE)</f>
        <v>29160</v>
      </c>
      <c r="F384" s="3" t="str">
        <f>VLOOKUP(Tableau1[[#This Row],[NUM DE FACTURE]],'[1]COMMERCIAL 2019 - 2021'!$D$2:$AO$3999,12,FALSE)</f>
        <v>Ukraine</v>
      </c>
      <c r="G384" s="4">
        <f>VLOOKUP(Tableau1[[#This Row],[NUM DE FACTURE]],'[1]COMMERCIAL 2019 - 2021'!$D$2:$AO$3999,13,FALSE)</f>
        <v>43962</v>
      </c>
      <c r="H384" s="3">
        <f>VLOOKUP(Tableau1[[#This Row],[NUM DE FACTURE]],[1]!Tableau1[[#All],[Num Piéce]:[ANNEE]],4,FALSE)</f>
        <v>2020</v>
      </c>
      <c r="I384" s="3">
        <f>MONTH(Tableau1[[#This Row],[DATE LIV]])</f>
        <v>5</v>
      </c>
    </row>
    <row r="385" spans="1:9" x14ac:dyDescent="0.35">
      <c r="A385" s="1" t="str">
        <f>'[1]COMMERCIAL 2019 - 2021'!D383</f>
        <v>FAE-20-00112</v>
      </c>
      <c r="B385" t="str">
        <f>VLOOKUP(Tableau1[[#This Row],[NUM DE FACTURE]],'[1]COMMERCIAL 2019 - 2021'!$D$2:$AO$3999,6,FALSE)</f>
        <v>ARCADIA</v>
      </c>
      <c r="C385" s="2">
        <f>VLOOKUP(Tableau1[[#This Row],[NUM DE FACTURE]],'[1]COMMERCIAL 2019 - 2021'!$D$2:$AO$3999,18,FALSE)</f>
        <v>25440</v>
      </c>
      <c r="D385" s="3">
        <f>VLOOKUP(Tableau1[[#This Row],[NUM DE FACTURE]],'[1]COMMERCIAL 2019 - 2021'!$D$2:$AO$3999,8,FALSE)</f>
        <v>42919.199999999997</v>
      </c>
      <c r="E385" s="3">
        <f>VLOOKUP(Tableau1[[#This Row],[NUM DE FACTURE]],'[1]COMMERCIAL 2019 - 2021'!$D$2:$AO$3999,10,FALSE)</f>
        <v>42919.199999999997</v>
      </c>
      <c r="F385" s="3" t="str">
        <f>VLOOKUP(Tableau1[[#This Row],[NUM DE FACTURE]],'[1]COMMERCIAL 2019 - 2021'!$D$2:$AO$3999,12,FALSE)</f>
        <v>Canada</v>
      </c>
      <c r="G385" s="4">
        <f>VLOOKUP(Tableau1[[#This Row],[NUM DE FACTURE]],'[1]COMMERCIAL 2019 - 2021'!$D$2:$AO$3999,13,FALSE)</f>
        <v>43963</v>
      </c>
      <c r="H385" s="3">
        <f>VLOOKUP(Tableau1[[#This Row],[NUM DE FACTURE]],[1]!Tableau1[[#All],[Num Piéce]:[ANNEE]],4,FALSE)</f>
        <v>2020</v>
      </c>
      <c r="I385" s="3">
        <f>MONTH(Tableau1[[#This Row],[DATE LIV]])</f>
        <v>5</v>
      </c>
    </row>
    <row r="386" spans="1:9" x14ac:dyDescent="0.35">
      <c r="A386" s="1" t="str">
        <f>'[1]COMMERCIAL 2019 - 2021'!D384</f>
        <v>FAE-20-00113</v>
      </c>
      <c r="B386" t="str">
        <f>VLOOKUP(Tableau1[[#This Row],[NUM DE FACTURE]],'[1]COMMERCIAL 2019 - 2021'!$D$2:$AO$3999,6,FALSE)</f>
        <v>ARCADIA</v>
      </c>
      <c r="C386" s="2">
        <f>VLOOKUP(Tableau1[[#This Row],[NUM DE FACTURE]],'[1]COMMERCIAL 2019 - 2021'!$D$2:$AO$3999,18,FALSE)</f>
        <v>25440</v>
      </c>
      <c r="D386" s="3">
        <f>VLOOKUP(Tableau1[[#This Row],[NUM DE FACTURE]],'[1]COMMERCIAL 2019 - 2021'!$D$2:$AO$3999,8,FALSE)</f>
        <v>42490.6</v>
      </c>
      <c r="E386" s="3">
        <f>VLOOKUP(Tableau1[[#This Row],[NUM DE FACTURE]],'[1]COMMERCIAL 2019 - 2021'!$D$2:$AO$3999,10,FALSE)</f>
        <v>42490.6</v>
      </c>
      <c r="F386" s="3" t="str">
        <f>VLOOKUP(Tableau1[[#This Row],[NUM DE FACTURE]],'[1]COMMERCIAL 2019 - 2021'!$D$2:$AO$3999,12,FALSE)</f>
        <v>Canada</v>
      </c>
      <c r="G386" s="4">
        <f>VLOOKUP(Tableau1[[#This Row],[NUM DE FACTURE]],'[1]COMMERCIAL 2019 - 2021'!$D$2:$AO$3999,13,FALSE)</f>
        <v>43965</v>
      </c>
      <c r="H386" s="3">
        <f>VLOOKUP(Tableau1[[#This Row],[NUM DE FACTURE]],[1]!Tableau1[[#All],[Num Piéce]:[ANNEE]],4,FALSE)</f>
        <v>2020</v>
      </c>
      <c r="I386" s="3">
        <f>MONTH(Tableau1[[#This Row],[DATE LIV]])</f>
        <v>5</v>
      </c>
    </row>
    <row r="387" spans="1:9" x14ac:dyDescent="0.35">
      <c r="A387" s="1" t="str">
        <f>'[1]COMMERCIAL 2019 - 2021'!D385</f>
        <v>FAE-20-00114</v>
      </c>
      <c r="B387" t="str">
        <f>VLOOKUP(Tableau1[[#This Row],[NUM DE FACTURE]],'[1]COMMERCIAL 2019 - 2021'!$D$2:$AO$3999,6,FALSE)</f>
        <v>ARCADIA</v>
      </c>
      <c r="C387" s="2">
        <f>VLOOKUP(Tableau1[[#This Row],[NUM DE FACTURE]],'[1]COMMERCIAL 2019 - 2021'!$D$2:$AO$3999,18,FALSE)</f>
        <v>25440</v>
      </c>
      <c r="D387" s="3">
        <f>VLOOKUP(Tableau1[[#This Row],[NUM DE FACTURE]],'[1]COMMERCIAL 2019 - 2021'!$D$2:$AO$3999,8,FALSE)</f>
        <v>42417.599999999999</v>
      </c>
      <c r="E387" s="3">
        <f>VLOOKUP(Tableau1[[#This Row],[NUM DE FACTURE]],'[1]COMMERCIAL 2019 - 2021'!$D$2:$AO$3999,10,FALSE)</f>
        <v>42417.599999999999</v>
      </c>
      <c r="F387" s="3" t="str">
        <f>VLOOKUP(Tableau1[[#This Row],[NUM DE FACTURE]],'[1]COMMERCIAL 2019 - 2021'!$D$2:$AO$3999,12,FALSE)</f>
        <v>Canada</v>
      </c>
      <c r="G387" s="4">
        <f>VLOOKUP(Tableau1[[#This Row],[NUM DE FACTURE]],'[1]COMMERCIAL 2019 - 2021'!$D$2:$AO$3999,13,FALSE)</f>
        <v>43965</v>
      </c>
      <c r="H387" s="3">
        <f>VLOOKUP(Tableau1[[#This Row],[NUM DE FACTURE]],[1]!Tableau1[[#All],[Num Piéce]:[ANNEE]],4,FALSE)</f>
        <v>2020</v>
      </c>
      <c r="I387" s="3">
        <f>MONTH(Tableau1[[#This Row],[DATE LIV]])</f>
        <v>5</v>
      </c>
    </row>
    <row r="388" spans="1:9" x14ac:dyDescent="0.35">
      <c r="A388" s="1" t="str">
        <f>'[1]COMMERCIAL 2019 - 2021'!D386</f>
        <v>FAE-20-00115</v>
      </c>
      <c r="B388" t="str">
        <f>VLOOKUP(Tableau1[[#This Row],[NUM DE FACTURE]],'[1]COMMERCIAL 2019 - 2021'!$D$2:$AO$3999,6,FALSE)</f>
        <v>SAHEL INTERNATIONAL TRADE</v>
      </c>
      <c r="C388" s="2">
        <f>VLOOKUP(Tableau1[[#This Row],[NUM DE FACTURE]],'[1]COMMERCIAL 2019 - 2021'!$D$2:$AO$3999,18,FALSE)</f>
        <v>22008</v>
      </c>
      <c r="D388" s="3">
        <f>VLOOKUP(Tableau1[[#This Row],[NUM DE FACTURE]],'[1]COMMERCIAL 2019 - 2021'!$D$2:$AO$3999,8,FALSE)</f>
        <v>33452.160000000003</v>
      </c>
      <c r="E388" s="3">
        <f>VLOOKUP(Tableau1[[#This Row],[NUM DE FACTURE]],'[1]COMMERCIAL 2019 - 2021'!$D$2:$AO$3999,10,FALSE)</f>
        <v>33452.160000000003</v>
      </c>
      <c r="F388" s="3" t="str">
        <f>VLOOKUP(Tableau1[[#This Row],[NUM DE FACTURE]],'[1]COMMERCIAL 2019 - 2021'!$D$2:$AO$3999,12,FALSE)</f>
        <v>Togo</v>
      </c>
      <c r="G388" s="4">
        <f>VLOOKUP(Tableau1[[#This Row],[NUM DE FACTURE]],'[1]COMMERCIAL 2019 - 2021'!$D$2:$AO$3999,13,FALSE)</f>
        <v>43964</v>
      </c>
      <c r="H388" s="3">
        <f>VLOOKUP(Tableau1[[#This Row],[NUM DE FACTURE]],[1]!Tableau1[[#All],[Num Piéce]:[ANNEE]],4,FALSE)</f>
        <v>2020</v>
      </c>
      <c r="I388" s="3">
        <f>MONTH(Tableau1[[#This Row],[DATE LIV]])</f>
        <v>5</v>
      </c>
    </row>
    <row r="389" spans="1:9" x14ac:dyDescent="0.35">
      <c r="A389" s="1" t="str">
        <f>'[1]COMMERCIAL 2019 - 2021'!D387</f>
        <v>FAE-20-00116</v>
      </c>
      <c r="B389" t="str">
        <f>VLOOKUP(Tableau1[[#This Row],[NUM DE FACTURE]],'[1]COMMERCIAL 2019 - 2021'!$D$2:$AO$3999,6,FALSE)</f>
        <v>SAHEL INTERNATIONAL TRADE</v>
      </c>
      <c r="C389" s="2">
        <f>VLOOKUP(Tableau1[[#This Row],[NUM DE FACTURE]],'[1]COMMERCIAL 2019 - 2021'!$D$2:$AO$3999,18,FALSE)</f>
        <v>88032</v>
      </c>
      <c r="D389" s="3">
        <f>VLOOKUP(Tableau1[[#This Row],[NUM DE FACTURE]],'[1]COMMERCIAL 2019 - 2021'!$D$2:$AO$3999,8,FALSE)</f>
        <v>133808.64000000001</v>
      </c>
      <c r="E389" s="3">
        <f>VLOOKUP(Tableau1[[#This Row],[NUM DE FACTURE]],'[1]COMMERCIAL 2019 - 2021'!$D$2:$AO$3999,10,FALSE)</f>
        <v>133808.64000000001</v>
      </c>
      <c r="F389" s="3" t="str">
        <f>VLOOKUP(Tableau1[[#This Row],[NUM DE FACTURE]],'[1]COMMERCIAL 2019 - 2021'!$D$2:$AO$3999,12,FALSE)</f>
        <v>Burkina Faso</v>
      </c>
      <c r="G389" s="4">
        <f>VLOOKUP(Tableau1[[#This Row],[NUM DE FACTURE]],'[1]COMMERCIAL 2019 - 2021'!$D$2:$AO$3999,13,FALSE)</f>
        <v>43964</v>
      </c>
      <c r="H389" s="3">
        <f>VLOOKUP(Tableau1[[#This Row],[NUM DE FACTURE]],[1]!Tableau1[[#All],[Num Piéce]:[ANNEE]],4,FALSE)</f>
        <v>2020</v>
      </c>
      <c r="I389" s="3">
        <f>MONTH(Tableau1[[#This Row],[DATE LIV]])</f>
        <v>5</v>
      </c>
    </row>
    <row r="390" spans="1:9" x14ac:dyDescent="0.35">
      <c r="A390" s="1" t="str">
        <f>'[1]COMMERCIAL 2019 - 2021'!D388</f>
        <v>FAE-20-00117</v>
      </c>
      <c r="B390" t="str">
        <f>VLOOKUP(Tableau1[[#This Row],[NUM DE FACTURE]],'[1]COMMERCIAL 2019 - 2021'!$D$2:$AO$3999,6,FALSE)</f>
        <v>ARCADIA</v>
      </c>
      <c r="C390" s="2">
        <f>VLOOKUP(Tableau1[[#This Row],[NUM DE FACTURE]],'[1]COMMERCIAL 2019 - 2021'!$D$2:$AO$3999,18,FALSE)</f>
        <v>40000</v>
      </c>
      <c r="D390" s="3">
        <f>VLOOKUP(Tableau1[[#This Row],[NUM DE FACTURE]],'[1]COMMERCIAL 2019 - 2021'!$D$2:$AO$3999,8,FALSE)</f>
        <v>63200</v>
      </c>
      <c r="E390" s="3">
        <f>VLOOKUP(Tableau1[[#This Row],[NUM DE FACTURE]],'[1]COMMERCIAL 2019 - 2021'!$D$2:$AO$3999,10,FALSE)</f>
        <v>63200</v>
      </c>
      <c r="F390" s="3" t="str">
        <f>VLOOKUP(Tableau1[[#This Row],[NUM DE FACTURE]],'[1]COMMERCIAL 2019 - 2021'!$D$2:$AO$3999,12,FALSE)</f>
        <v>Angleterre</v>
      </c>
      <c r="G390" s="4">
        <f>VLOOKUP(Tableau1[[#This Row],[NUM DE FACTURE]],'[1]COMMERCIAL 2019 - 2021'!$D$2:$AO$3999,13,FALSE)</f>
        <v>43965</v>
      </c>
      <c r="H390" s="3">
        <f>VLOOKUP(Tableau1[[#This Row],[NUM DE FACTURE]],[1]!Tableau1[[#All],[Num Piéce]:[ANNEE]],4,FALSE)</f>
        <v>2020</v>
      </c>
      <c r="I390" s="3">
        <f>MONTH(Tableau1[[#This Row],[DATE LIV]])</f>
        <v>5</v>
      </c>
    </row>
    <row r="391" spans="1:9" x14ac:dyDescent="0.35">
      <c r="A391" s="1" t="str">
        <f>'[1]COMMERCIAL 2019 - 2021'!D389</f>
        <v>FAE-20-00118</v>
      </c>
      <c r="B391" t="str">
        <f>VLOOKUP(Tableau1[[#This Row],[NUM DE FACTURE]],'[1]COMMERCIAL 2019 - 2021'!$D$2:$AO$3999,6,FALSE)</f>
        <v>ANGSTREM TRADING</v>
      </c>
      <c r="C391" s="2">
        <f>VLOOKUP(Tableau1[[#This Row],[NUM DE FACTURE]],'[1]COMMERCIAL 2019 - 2021'!$D$2:$AO$3999,18,FALSE)</f>
        <v>20000</v>
      </c>
      <c r="D391" s="3">
        <f>VLOOKUP(Tableau1[[#This Row],[NUM DE FACTURE]],'[1]COMMERCIAL 2019 - 2021'!$D$2:$AO$3999,8,FALSE)</f>
        <v>40153.86</v>
      </c>
      <c r="E391" s="3">
        <f>VLOOKUP(Tableau1[[#This Row],[NUM DE FACTURE]],'[1]COMMERCIAL 2019 - 2021'!$D$2:$AO$3999,10,FALSE)</f>
        <v>13800</v>
      </c>
      <c r="F391" s="3" t="str">
        <f>VLOOKUP(Tableau1[[#This Row],[NUM DE FACTURE]],'[1]COMMERCIAL 2019 - 2021'!$D$2:$AO$3999,12,FALSE)</f>
        <v>Russie</v>
      </c>
      <c r="G391" s="4">
        <f>VLOOKUP(Tableau1[[#This Row],[NUM DE FACTURE]],'[1]COMMERCIAL 2019 - 2021'!$D$2:$AO$3999,13,FALSE)</f>
        <v>43965</v>
      </c>
      <c r="H391" s="3">
        <f>VLOOKUP(Tableau1[[#This Row],[NUM DE FACTURE]],[1]!Tableau1[[#All],[Num Piéce]:[ANNEE]],4,FALSE)</f>
        <v>2020</v>
      </c>
      <c r="I391" s="3">
        <f>MONTH(Tableau1[[#This Row],[DATE LIV]])</f>
        <v>5</v>
      </c>
    </row>
    <row r="392" spans="1:9" x14ac:dyDescent="0.35">
      <c r="A392" s="1" t="str">
        <f>'[1]COMMERCIAL 2019 - 2021'!D390</f>
        <v>FAE-20-00119</v>
      </c>
      <c r="B392" t="str">
        <f>VLOOKUP(Tableau1[[#This Row],[NUM DE FACTURE]],'[1]COMMERCIAL 2019 - 2021'!$D$2:$AO$3999,6,FALSE)</f>
        <v>E.A.S.B. NAFA</v>
      </c>
      <c r="C392" s="2">
        <f>VLOOKUP(Tableau1[[#This Row],[NUM DE FACTURE]],'[1]COMMERCIAL 2019 - 2021'!$D$2:$AO$3999,18,FALSE)</f>
        <v>88032</v>
      </c>
      <c r="D392" s="3">
        <f>VLOOKUP(Tableau1[[#This Row],[NUM DE FACTURE]],'[1]COMMERCIAL 2019 - 2021'!$D$2:$AO$3999,8,FALSE)</f>
        <v>157622.87299999999</v>
      </c>
      <c r="E392" s="3">
        <f>VLOOKUP(Tableau1[[#This Row],[NUM DE FACTURE]],'[1]COMMERCIAL 2019 - 2021'!$D$2:$AO$3999,10,FALSE)</f>
        <v>54463.519919836908</v>
      </c>
      <c r="F392" s="3" t="str">
        <f>VLOOKUP(Tableau1[[#This Row],[NUM DE FACTURE]],'[1]COMMERCIAL 2019 - 2021'!$D$2:$AO$3999,12,FALSE)</f>
        <v>Gambie</v>
      </c>
      <c r="G392" s="4">
        <f>VLOOKUP(Tableau1[[#This Row],[NUM DE FACTURE]],'[1]COMMERCIAL 2019 - 2021'!$D$2:$AO$3999,13,FALSE)</f>
        <v>43972</v>
      </c>
      <c r="H392" s="3">
        <f>VLOOKUP(Tableau1[[#This Row],[NUM DE FACTURE]],[1]!Tableau1[[#All],[Num Piéce]:[ANNEE]],4,FALSE)</f>
        <v>2020</v>
      </c>
      <c r="I392" s="3">
        <f>MONTH(Tableau1[[#This Row],[DATE LIV]])</f>
        <v>5</v>
      </c>
    </row>
    <row r="393" spans="1:9" x14ac:dyDescent="0.35">
      <c r="A393" s="1" t="str">
        <f>'[1]COMMERCIAL 2019 - 2021'!D391</f>
        <v>FAE-20-00120</v>
      </c>
      <c r="B393" t="str">
        <f>VLOOKUP(Tableau1[[#This Row],[NUM DE FACTURE]],'[1]COMMERCIAL 2019 - 2021'!$D$2:$AO$3999,6,FALSE)</f>
        <v>ANGSTREM TRADING</v>
      </c>
      <c r="C393" s="2">
        <f>VLOOKUP(Tableau1[[#This Row],[NUM DE FACTURE]],'[1]COMMERCIAL 2019 - 2021'!$D$2:$AO$3999,18,FALSE)</f>
        <v>40000</v>
      </c>
      <c r="D393" s="3">
        <f>VLOOKUP(Tableau1[[#This Row],[NUM DE FACTURE]],'[1]COMMERCIAL 2019 - 2021'!$D$2:$AO$3999,8,FALSE)</f>
        <v>77898.080000000002</v>
      </c>
      <c r="E393" s="3">
        <f>VLOOKUP(Tableau1[[#This Row],[NUM DE FACTURE]],'[1]COMMERCIAL 2019 - 2021'!$D$2:$AO$3999,10,FALSE)</f>
        <v>27200</v>
      </c>
      <c r="F393" s="3" t="str">
        <f>VLOOKUP(Tableau1[[#This Row],[NUM DE FACTURE]],'[1]COMMERCIAL 2019 - 2021'!$D$2:$AO$3999,12,FALSE)</f>
        <v>Russie</v>
      </c>
      <c r="G393" s="4">
        <f>VLOOKUP(Tableau1[[#This Row],[NUM DE FACTURE]],'[1]COMMERCIAL 2019 - 2021'!$D$2:$AO$3999,13,FALSE)</f>
        <v>43986</v>
      </c>
      <c r="H393" s="3">
        <f>VLOOKUP(Tableau1[[#This Row],[NUM DE FACTURE]],[1]!Tableau1[[#All],[Num Piéce]:[ANNEE]],4,FALSE)</f>
        <v>2020</v>
      </c>
      <c r="I393" s="3">
        <f>MONTH(Tableau1[[#This Row],[DATE LIV]])</f>
        <v>6</v>
      </c>
    </row>
    <row r="394" spans="1:9" x14ac:dyDescent="0.35">
      <c r="A394" s="1" t="str">
        <f>'[1]COMMERCIAL 2019 - 2021'!D392</f>
        <v>FAE-20-00121</v>
      </c>
      <c r="B394" t="str">
        <f>VLOOKUP(Tableau1[[#This Row],[NUM DE FACTURE]],'[1]COMMERCIAL 2019 - 2021'!$D$2:$AO$3999,6,FALSE)</f>
        <v>STE MIDCOM INTERNATIONAL</v>
      </c>
      <c r="C394" s="2">
        <f>VLOOKUP(Tableau1[[#This Row],[NUM DE FACTURE]],'[1]COMMERCIAL 2019 - 2021'!$D$2:$AO$3999,18,FALSE)</f>
        <v>40000</v>
      </c>
      <c r="D394" s="3">
        <f>VLOOKUP(Tableau1[[#This Row],[NUM DE FACTURE]],'[1]COMMERCIAL 2019 - 2021'!$D$2:$AO$3999,8,FALSE)</f>
        <v>64800</v>
      </c>
      <c r="E394" s="3">
        <f>VLOOKUP(Tableau1[[#This Row],[NUM DE FACTURE]],'[1]COMMERCIAL 2019 - 2021'!$D$2:$AO$3999,10,FALSE)</f>
        <v>64800</v>
      </c>
      <c r="F394" s="3" t="str">
        <f>VLOOKUP(Tableau1[[#This Row],[NUM DE FACTURE]],'[1]COMMERCIAL 2019 - 2021'!$D$2:$AO$3999,12,FALSE)</f>
        <v>Russie</v>
      </c>
      <c r="G394" s="4">
        <f>VLOOKUP(Tableau1[[#This Row],[NUM DE FACTURE]],'[1]COMMERCIAL 2019 - 2021'!$D$2:$AO$3999,13,FALSE)</f>
        <v>43978</v>
      </c>
      <c r="H394" s="3">
        <f>VLOOKUP(Tableau1[[#This Row],[NUM DE FACTURE]],[1]!Tableau1[[#All],[Num Piéce]:[ANNEE]],4,FALSE)</f>
        <v>2020</v>
      </c>
      <c r="I394" s="3">
        <f>MONTH(Tableau1[[#This Row],[DATE LIV]])</f>
        <v>5</v>
      </c>
    </row>
    <row r="395" spans="1:9" x14ac:dyDescent="0.35">
      <c r="A395" s="1" t="str">
        <f>'[1]COMMERCIAL 2019 - 2021'!D393</f>
        <v>FAE-20-00122</v>
      </c>
      <c r="B395" t="str">
        <f>VLOOKUP(Tableau1[[#This Row],[NUM DE FACTURE]],'[1]COMMERCIAL 2019 - 2021'!$D$2:$AO$3999,6,FALSE)</f>
        <v>DAVIS TRADING CO LTD</v>
      </c>
      <c r="C395" s="2">
        <f>VLOOKUP(Tableau1[[#This Row],[NUM DE FACTURE]],'[1]COMMERCIAL 2019 - 2021'!$D$2:$AO$3999,18,FALSE)</f>
        <v>16360</v>
      </c>
      <c r="D395" s="3">
        <f>VLOOKUP(Tableau1[[#This Row],[NUM DE FACTURE]],'[1]COMMERCIAL 2019 - 2021'!$D$2:$AO$3999,8,FALSE)</f>
        <v>56728.699000000001</v>
      </c>
      <c r="E395" s="3">
        <f>VLOOKUP(Tableau1[[#This Row],[NUM DE FACTURE]],'[1]COMMERCIAL 2019 - 2021'!$D$2:$AO$3999,10,FALSE)</f>
        <v>19785.400041852678</v>
      </c>
      <c r="F395" s="3" t="str">
        <f>VLOOKUP(Tableau1[[#This Row],[NUM DE FACTURE]],'[1]COMMERCIAL 2019 - 2021'!$D$2:$AO$3999,12,FALSE)</f>
        <v>New Zealand</v>
      </c>
      <c r="G395" s="4">
        <f>VLOOKUP(Tableau1[[#This Row],[NUM DE FACTURE]],'[1]COMMERCIAL 2019 - 2021'!$D$2:$AO$3999,13,FALSE)</f>
        <v>43983</v>
      </c>
      <c r="H395" s="3">
        <f>VLOOKUP(Tableau1[[#This Row],[NUM DE FACTURE]],[1]!Tableau1[[#All],[Num Piéce]:[ANNEE]],4,FALSE)</f>
        <v>2020</v>
      </c>
      <c r="I395" s="3">
        <f>MONTH(Tableau1[[#This Row],[DATE LIV]])</f>
        <v>6</v>
      </c>
    </row>
    <row r="396" spans="1:9" x14ac:dyDescent="0.35">
      <c r="A396" s="1" t="str">
        <f>'[1]COMMERCIAL 2019 - 2021'!D394</f>
        <v>FAE-20-00123</v>
      </c>
      <c r="B396" t="str">
        <f>VLOOKUP(Tableau1[[#This Row],[NUM DE FACTURE]],'[1]COMMERCIAL 2019 - 2021'!$D$2:$AO$3999,6,FALSE)</f>
        <v>STE OMEGA TRADING</v>
      </c>
      <c r="C396" s="2">
        <f>VLOOKUP(Tableau1[[#This Row],[NUM DE FACTURE]],'[1]COMMERCIAL 2019 - 2021'!$D$2:$AO$3999,18,FALSE)</f>
        <v>78000</v>
      </c>
      <c r="D396" s="3">
        <f>VLOOKUP(Tableau1[[#This Row],[NUM DE FACTURE]],'[1]COMMERCIAL 2019 - 2021'!$D$2:$AO$3999,8,FALSE)</f>
        <v>97500</v>
      </c>
      <c r="E396" s="3">
        <f>VLOOKUP(Tableau1[[#This Row],[NUM DE FACTURE]],'[1]COMMERCIAL 2019 - 2021'!$D$2:$AO$3999,10,FALSE)</f>
        <v>97500</v>
      </c>
      <c r="F396" s="3" t="str">
        <f>VLOOKUP(Tableau1[[#This Row],[NUM DE FACTURE]],'[1]COMMERCIAL 2019 - 2021'!$D$2:$AO$3999,12,FALSE)</f>
        <v>Niger</v>
      </c>
      <c r="G396" s="4">
        <f>VLOOKUP(Tableau1[[#This Row],[NUM DE FACTURE]],'[1]COMMERCIAL 2019 - 2021'!$D$2:$AO$3999,13,FALSE)</f>
        <v>43990</v>
      </c>
      <c r="H396" s="3">
        <f>VLOOKUP(Tableau1[[#This Row],[NUM DE FACTURE]],[1]!Tableau1[[#All],[Num Piéce]:[ANNEE]],4,FALSE)</f>
        <v>2020</v>
      </c>
      <c r="I396" s="3">
        <f>MONTH(Tableau1[[#This Row],[DATE LIV]])</f>
        <v>6</v>
      </c>
    </row>
    <row r="397" spans="1:9" x14ac:dyDescent="0.35">
      <c r="A397" s="1" t="str">
        <f>'[1]COMMERCIAL 2019 - 2021'!D395</f>
        <v>FAE-20-00124</v>
      </c>
      <c r="B397" t="str">
        <f>VLOOKUP(Tableau1[[#This Row],[NUM DE FACTURE]],'[1]COMMERCIAL 2019 - 2021'!$D$2:$AO$3999,6,FALSE)</f>
        <v>SAHEL INTERNATIONAL TRADE</v>
      </c>
      <c r="C397" s="2">
        <f>VLOOKUP(Tableau1[[#This Row],[NUM DE FACTURE]],'[1]COMMERCIAL 2019 - 2021'!$D$2:$AO$3999,18,FALSE)</f>
        <v>22008</v>
      </c>
      <c r="D397" s="3">
        <f>VLOOKUP(Tableau1[[#This Row],[NUM DE FACTURE]],'[1]COMMERCIAL 2019 - 2021'!$D$2:$AO$3999,8,FALSE)</f>
        <v>33452.160000000003</v>
      </c>
      <c r="E397" s="3">
        <f>VLOOKUP(Tableau1[[#This Row],[NUM DE FACTURE]],'[1]COMMERCIAL 2019 - 2021'!$D$2:$AO$3999,10,FALSE)</f>
        <v>33452.160000000003</v>
      </c>
      <c r="F397" s="3" t="str">
        <f>VLOOKUP(Tableau1[[#This Row],[NUM DE FACTURE]],'[1]COMMERCIAL 2019 - 2021'!$D$2:$AO$3999,12,FALSE)</f>
        <v>Niger</v>
      </c>
      <c r="G397" s="4">
        <f>VLOOKUP(Tableau1[[#This Row],[NUM DE FACTURE]],'[1]COMMERCIAL 2019 - 2021'!$D$2:$AO$3999,13,FALSE)</f>
        <v>43978</v>
      </c>
      <c r="H397" s="3">
        <f>VLOOKUP(Tableau1[[#This Row],[NUM DE FACTURE]],[1]!Tableau1[[#All],[Num Piéce]:[ANNEE]],4,FALSE)</f>
        <v>2020</v>
      </c>
      <c r="I397" s="3">
        <f>MONTH(Tableau1[[#This Row],[DATE LIV]])</f>
        <v>5</v>
      </c>
    </row>
    <row r="398" spans="1:9" x14ac:dyDescent="0.35">
      <c r="A398" s="1" t="str">
        <f>'[1]COMMERCIAL 2019 - 2021'!D396</f>
        <v>FAE-20-00125</v>
      </c>
      <c r="B398" t="str">
        <f>VLOOKUP(Tableau1[[#This Row],[NUM DE FACTURE]],'[1]COMMERCIAL 2019 - 2021'!$D$2:$AO$3999,6,FALSE)</f>
        <v>ARCADIA</v>
      </c>
      <c r="C398" s="2">
        <f>VLOOKUP(Tableau1[[#This Row],[NUM DE FACTURE]],'[1]COMMERCIAL 2019 - 2021'!$D$2:$AO$3999,18,FALSE)</f>
        <v>14982</v>
      </c>
      <c r="D398" s="3">
        <f>VLOOKUP(Tableau1[[#This Row],[NUM DE FACTURE]],'[1]COMMERCIAL 2019 - 2021'!$D$2:$AO$3999,8,FALSE)</f>
        <v>26368.32</v>
      </c>
      <c r="E398" s="3">
        <f>VLOOKUP(Tableau1[[#This Row],[NUM DE FACTURE]],'[1]COMMERCIAL 2019 - 2021'!$D$2:$AO$3999,10,FALSE)</f>
        <v>26368.32</v>
      </c>
      <c r="F398" s="3" t="str">
        <f>VLOOKUP(Tableau1[[#This Row],[NUM DE FACTURE]],'[1]COMMERCIAL 2019 - 2021'!$D$2:$AO$3999,12,FALSE)</f>
        <v>USA</v>
      </c>
      <c r="G398" s="4">
        <f>VLOOKUP(Tableau1[[#This Row],[NUM DE FACTURE]],'[1]COMMERCIAL 2019 - 2021'!$D$2:$AO$3999,13,FALSE)</f>
        <v>43978</v>
      </c>
      <c r="H398" s="3">
        <f>VLOOKUP(Tableau1[[#This Row],[NUM DE FACTURE]],[1]!Tableau1[[#All],[Num Piéce]:[ANNEE]],4,FALSE)</f>
        <v>2020</v>
      </c>
      <c r="I398" s="3">
        <f>MONTH(Tableau1[[#This Row],[DATE LIV]])</f>
        <v>5</v>
      </c>
    </row>
    <row r="399" spans="1:9" x14ac:dyDescent="0.35">
      <c r="A399" s="1" t="str">
        <f>'[1]COMMERCIAL 2019 - 2021'!D397</f>
        <v>FAE-20-00126</v>
      </c>
      <c r="B399" t="str">
        <f>VLOOKUP(Tableau1[[#This Row],[NUM DE FACTURE]],'[1]COMMERCIAL 2019 - 2021'!$D$2:$AO$3999,6,FALSE)</f>
        <v>SAHEL INTERNATIONAL TRADE</v>
      </c>
      <c r="C399" s="2">
        <f>VLOOKUP(Tableau1[[#This Row],[NUM DE FACTURE]],'[1]COMMERCIAL 2019 - 2021'!$D$2:$AO$3999,18,FALSE)</f>
        <v>21600</v>
      </c>
      <c r="D399" s="3">
        <f>VLOOKUP(Tableau1[[#This Row],[NUM DE FACTURE]],'[1]COMMERCIAL 2019 - 2021'!$D$2:$AO$3999,8,FALSE)</f>
        <v>33264</v>
      </c>
      <c r="E399" s="3">
        <f>VLOOKUP(Tableau1[[#This Row],[NUM DE FACTURE]],'[1]COMMERCIAL 2019 - 2021'!$D$2:$AO$3999,10,FALSE)</f>
        <v>33264</v>
      </c>
      <c r="F399" s="3" t="str">
        <f>VLOOKUP(Tableau1[[#This Row],[NUM DE FACTURE]],'[1]COMMERCIAL 2019 - 2021'!$D$2:$AO$3999,12,FALSE)</f>
        <v>Togo</v>
      </c>
      <c r="G399" s="4">
        <f>VLOOKUP(Tableau1[[#This Row],[NUM DE FACTURE]],'[1]COMMERCIAL 2019 - 2021'!$D$2:$AO$3999,13,FALSE)</f>
        <v>43978</v>
      </c>
      <c r="H399" s="3">
        <f>VLOOKUP(Tableau1[[#This Row],[NUM DE FACTURE]],[1]!Tableau1[[#All],[Num Piéce]:[ANNEE]],4,FALSE)</f>
        <v>2020</v>
      </c>
      <c r="I399" s="3">
        <f>MONTH(Tableau1[[#This Row],[DATE LIV]])</f>
        <v>5</v>
      </c>
    </row>
    <row r="400" spans="1:9" x14ac:dyDescent="0.35">
      <c r="A400" s="1" t="str">
        <f>'[1]COMMERCIAL 2019 - 2021'!D398</f>
        <v>FAE-20-00127</v>
      </c>
      <c r="B400" t="str">
        <f>VLOOKUP(Tableau1[[#This Row],[NUM DE FACTURE]],'[1]COMMERCIAL 2019 - 2021'!$D$2:$AO$3999,6,FALSE)</f>
        <v>SODIFRAM SAS</v>
      </c>
      <c r="C400" s="2">
        <f>VLOOKUP(Tableau1[[#This Row],[NUM DE FACTURE]],'[1]COMMERCIAL 2019 - 2021'!$D$2:$AO$3999,18,FALSE)</f>
        <v>27300</v>
      </c>
      <c r="D400" s="3">
        <f>VLOOKUP(Tableau1[[#This Row],[NUM DE FACTURE]],'[1]COMMERCIAL 2019 - 2021'!$D$2:$AO$3999,8,FALSE)</f>
        <v>51733.972000000002</v>
      </c>
      <c r="E400" s="3">
        <f>VLOOKUP(Tableau1[[#This Row],[NUM DE FACTURE]],'[1]COMMERCIAL 2019 - 2021'!$D$2:$AO$3999,10,FALSE)</f>
        <v>16341.000031586595</v>
      </c>
      <c r="F400" s="3" t="str">
        <f>VLOOKUP(Tableau1[[#This Row],[NUM DE FACTURE]],'[1]COMMERCIAL 2019 - 2021'!$D$2:$AO$3999,12,FALSE)</f>
        <v>Mayotte</v>
      </c>
      <c r="G400" s="4">
        <f>VLOOKUP(Tableau1[[#This Row],[NUM DE FACTURE]],'[1]COMMERCIAL 2019 - 2021'!$D$2:$AO$3999,13,FALSE)</f>
        <v>43973</v>
      </c>
      <c r="H400" s="3">
        <f>VLOOKUP(Tableau1[[#This Row],[NUM DE FACTURE]],[1]!Tableau1[[#All],[Num Piéce]:[ANNEE]],4,FALSE)</f>
        <v>2020</v>
      </c>
      <c r="I400" s="3">
        <f>MONTH(Tableau1[[#This Row],[DATE LIV]])</f>
        <v>5</v>
      </c>
    </row>
    <row r="401" spans="1:9" x14ac:dyDescent="0.35">
      <c r="A401" s="1" t="str">
        <f>'[1]COMMERCIAL 2019 - 2021'!D399</f>
        <v>FAE-20-00128</v>
      </c>
      <c r="B401" t="str">
        <f>VLOOKUP(Tableau1[[#This Row],[NUM DE FACTURE]],'[1]COMMERCIAL 2019 - 2021'!$D$2:$AO$3999,6,FALSE)</f>
        <v>SODIFRAM SAS</v>
      </c>
      <c r="C401" s="2">
        <f>VLOOKUP(Tableau1[[#This Row],[NUM DE FACTURE]],'[1]COMMERCIAL 2019 - 2021'!$D$2:$AO$3999,18,FALSE)</f>
        <v>27336</v>
      </c>
      <c r="D401" s="3">
        <f>VLOOKUP(Tableau1[[#This Row],[NUM DE FACTURE]],'[1]COMMERCIAL 2019 - 2021'!$D$2:$AO$3999,8,FALSE)</f>
        <v>51751.828000000001</v>
      </c>
      <c r="E401" s="3">
        <f>VLOOKUP(Tableau1[[#This Row],[NUM DE FACTURE]],'[1]COMMERCIAL 2019 - 2021'!$D$2:$AO$3999,10,FALSE)</f>
        <v>16346.640133927162</v>
      </c>
      <c r="F401" s="3" t="str">
        <f>VLOOKUP(Tableau1[[#This Row],[NUM DE FACTURE]],'[1]COMMERCIAL 2019 - 2021'!$D$2:$AO$3999,12,FALSE)</f>
        <v>Mayotte</v>
      </c>
      <c r="G401" s="4">
        <f>VLOOKUP(Tableau1[[#This Row],[NUM DE FACTURE]],'[1]COMMERCIAL 2019 - 2021'!$D$2:$AO$3999,13,FALSE)</f>
        <v>43973</v>
      </c>
      <c r="H401" s="3">
        <f>VLOOKUP(Tableau1[[#This Row],[NUM DE FACTURE]],[1]!Tableau1[[#All],[Num Piéce]:[ANNEE]],4,FALSE)</f>
        <v>2020</v>
      </c>
      <c r="I401" s="3">
        <f>MONTH(Tableau1[[#This Row],[DATE LIV]])</f>
        <v>5</v>
      </c>
    </row>
    <row r="402" spans="1:9" x14ac:dyDescent="0.35">
      <c r="A402" s="1" t="str">
        <f>'[1]COMMERCIAL 2019 - 2021'!D400</f>
        <v>FAE-20-00129</v>
      </c>
      <c r="B402" t="str">
        <f>VLOOKUP(Tableau1[[#This Row],[NUM DE FACTURE]],'[1]COMMERCIAL 2019 - 2021'!$D$2:$AO$3999,6,FALSE)</f>
        <v>ARCADIA</v>
      </c>
      <c r="C402" s="2">
        <f>VLOOKUP(Tableau1[[#This Row],[NUM DE FACTURE]],'[1]COMMERCIAL 2019 - 2021'!$D$2:$AO$3999,18,FALSE)</f>
        <v>42500</v>
      </c>
      <c r="D402" s="3">
        <f>VLOOKUP(Tableau1[[#This Row],[NUM DE FACTURE]],'[1]COMMERCIAL 2019 - 2021'!$D$2:$AO$3999,8,FALSE)</f>
        <v>69275</v>
      </c>
      <c r="E402" s="3">
        <f>VLOOKUP(Tableau1[[#This Row],[NUM DE FACTURE]],'[1]COMMERCIAL 2019 - 2021'!$D$2:$AO$3999,10,FALSE)</f>
        <v>69275</v>
      </c>
      <c r="F402" s="3" t="str">
        <f>VLOOKUP(Tableau1[[#This Row],[NUM DE FACTURE]],'[1]COMMERCIAL 2019 - 2021'!$D$2:$AO$3999,12,FALSE)</f>
        <v>USA</v>
      </c>
      <c r="G402" s="4">
        <f>VLOOKUP(Tableau1[[#This Row],[NUM DE FACTURE]],'[1]COMMERCIAL 2019 - 2021'!$D$2:$AO$3999,13,FALSE)</f>
        <v>43977</v>
      </c>
      <c r="H402" s="3">
        <f>VLOOKUP(Tableau1[[#This Row],[NUM DE FACTURE]],[1]!Tableau1[[#All],[Num Piéce]:[ANNEE]],4,FALSE)</f>
        <v>2020</v>
      </c>
      <c r="I402" s="3">
        <f>MONTH(Tableau1[[#This Row],[DATE LIV]])</f>
        <v>5</v>
      </c>
    </row>
    <row r="403" spans="1:9" x14ac:dyDescent="0.35">
      <c r="A403" s="1" t="str">
        <f>'[1]COMMERCIAL 2019 - 2021'!D401</f>
        <v>FAE-20-00130</v>
      </c>
      <c r="B403" t="str">
        <f>VLOOKUP(Tableau1[[#This Row],[NUM DE FACTURE]],'[1]COMMERCIAL 2019 - 2021'!$D$2:$AO$3999,6,FALSE)</f>
        <v>TUNISIAN AFRICAN BUSINESS</v>
      </c>
      <c r="C403" s="2">
        <f>VLOOKUP(Tableau1[[#This Row],[NUM DE FACTURE]],'[1]COMMERCIAL 2019 - 2021'!$D$2:$AO$3999,18,FALSE)</f>
        <v>103800</v>
      </c>
      <c r="D403" s="3">
        <f>VLOOKUP(Tableau1[[#This Row],[NUM DE FACTURE]],'[1]COMMERCIAL 2019 - 2021'!$D$2:$AO$3999,8,FALSE)</f>
        <v>145784</v>
      </c>
      <c r="E403" s="3">
        <f>VLOOKUP(Tableau1[[#This Row],[NUM DE FACTURE]],'[1]COMMERCIAL 2019 - 2021'!$D$2:$AO$3999,10,FALSE)</f>
        <v>145784</v>
      </c>
      <c r="F403" s="3" t="str">
        <f>VLOOKUP(Tableau1[[#This Row],[NUM DE FACTURE]],'[1]COMMERCIAL 2019 - 2021'!$D$2:$AO$3999,12,FALSE)</f>
        <v>Gabon</v>
      </c>
      <c r="G403" s="4" t="str">
        <f>VLOOKUP(Tableau1[[#This Row],[NUM DE FACTURE]],'[1]COMMERCIAL 2019 - 2021'!$D$2:$AO$3999,13,FALSE)</f>
        <v>30/05/2020 &amp; 01/06/2020</v>
      </c>
      <c r="H403" s="3">
        <f>VLOOKUP(Tableau1[[#This Row],[NUM DE FACTURE]],[1]!Tableau1[[#All],[Num Piéce]:[ANNEE]],4,FALSE)</f>
        <v>2020</v>
      </c>
      <c r="I403" s="3" t="e">
        <f>MONTH(Tableau1[[#This Row],[DATE LIV]])</f>
        <v>#VALUE!</v>
      </c>
    </row>
    <row r="404" spans="1:9" x14ac:dyDescent="0.35">
      <c r="A404" s="1" t="str">
        <f>'[1]COMMERCIAL 2019 - 2021'!D402</f>
        <v>FAE-20-00131</v>
      </c>
      <c r="B404" t="str">
        <f>VLOOKUP(Tableau1[[#This Row],[NUM DE FACTURE]],'[1]COMMERCIAL 2019 - 2021'!$D$2:$AO$3999,6,FALSE)</f>
        <v>TUNISIAN AFRICAN BUSINESS</v>
      </c>
      <c r="C404" s="2">
        <f>VLOOKUP(Tableau1[[#This Row],[NUM DE FACTURE]],'[1]COMMERCIAL 2019 - 2021'!$D$2:$AO$3999,18,FALSE)</f>
        <v>75800</v>
      </c>
      <c r="D404" s="3">
        <f>VLOOKUP(Tableau1[[#This Row],[NUM DE FACTURE]],'[1]COMMERCIAL 2019 - 2021'!$D$2:$AO$3999,8,FALSE)</f>
        <v>107424</v>
      </c>
      <c r="E404" s="3">
        <f>VLOOKUP(Tableau1[[#This Row],[NUM DE FACTURE]],'[1]COMMERCIAL 2019 - 2021'!$D$2:$AO$3999,10,FALSE)</f>
        <v>107424</v>
      </c>
      <c r="F404" s="3" t="str">
        <f>VLOOKUP(Tableau1[[#This Row],[NUM DE FACTURE]],'[1]COMMERCIAL 2019 - 2021'!$D$2:$AO$3999,12,FALSE)</f>
        <v>Gabon</v>
      </c>
      <c r="G404" s="4">
        <f>VLOOKUP(Tableau1[[#This Row],[NUM DE FACTURE]],'[1]COMMERCIAL 2019 - 2021'!$D$2:$AO$3999,13,FALSE)</f>
        <v>43983</v>
      </c>
      <c r="H404" s="3">
        <f>VLOOKUP(Tableau1[[#This Row],[NUM DE FACTURE]],[1]!Tableau1[[#All],[Num Piéce]:[ANNEE]],4,FALSE)</f>
        <v>2020</v>
      </c>
      <c r="I404" s="3">
        <f>MONTH(Tableau1[[#This Row],[DATE LIV]])</f>
        <v>6</v>
      </c>
    </row>
    <row r="405" spans="1:9" x14ac:dyDescent="0.35">
      <c r="A405" s="1" t="str">
        <f>'[1]COMMERCIAL 2019 - 2021'!D403</f>
        <v>FAE-20-00132</v>
      </c>
      <c r="B405" t="str">
        <f>VLOOKUP(Tableau1[[#This Row],[NUM DE FACTURE]],'[1]COMMERCIAL 2019 - 2021'!$D$2:$AO$3999,6,FALSE)</f>
        <v>TUNISIAN AFRICAN BUSINESS</v>
      </c>
      <c r="C405" s="2">
        <f>VLOOKUP(Tableau1[[#This Row],[NUM DE FACTURE]],'[1]COMMERCIAL 2019 - 2021'!$D$2:$AO$3999,18,FALSE)</f>
        <v>57600</v>
      </c>
      <c r="D405" s="3">
        <f>VLOOKUP(Tableau1[[#This Row],[NUM DE FACTURE]],'[1]COMMERCIAL 2019 - 2021'!$D$2:$AO$3999,8,FALSE)</f>
        <v>90432</v>
      </c>
      <c r="E405" s="3">
        <f>VLOOKUP(Tableau1[[#This Row],[NUM DE FACTURE]],'[1]COMMERCIAL 2019 - 2021'!$D$2:$AO$3999,10,FALSE)</f>
        <v>90432</v>
      </c>
      <c r="F405" s="3" t="str">
        <f>VLOOKUP(Tableau1[[#This Row],[NUM DE FACTURE]],'[1]COMMERCIAL 2019 - 2021'!$D$2:$AO$3999,12,FALSE)</f>
        <v>Sierra Leone</v>
      </c>
      <c r="G405" s="4">
        <f>VLOOKUP(Tableau1[[#This Row],[NUM DE FACTURE]],'[1]COMMERCIAL 2019 - 2021'!$D$2:$AO$3999,13,FALSE)</f>
        <v>43980</v>
      </c>
      <c r="H405" s="3">
        <f>VLOOKUP(Tableau1[[#This Row],[NUM DE FACTURE]],[1]!Tableau1[[#All],[Num Piéce]:[ANNEE]],4,FALSE)</f>
        <v>2020</v>
      </c>
      <c r="I405" s="3">
        <f>MONTH(Tableau1[[#This Row],[DATE LIV]])</f>
        <v>5</v>
      </c>
    </row>
    <row r="406" spans="1:9" x14ac:dyDescent="0.35">
      <c r="A406" s="1" t="str">
        <f>'[1]COMMERCIAL 2019 - 2021'!D404</f>
        <v>FAE-20-00133</v>
      </c>
      <c r="B406" t="str">
        <f>VLOOKUP(Tableau1[[#This Row],[NUM DE FACTURE]],'[1]COMMERCIAL 2019 - 2021'!$D$2:$AO$3999,6,FALSE)</f>
        <v>TUNISIAN AFRICAN BUSINESS</v>
      </c>
      <c r="C406" s="2">
        <f>VLOOKUP(Tableau1[[#This Row],[NUM DE FACTURE]],'[1]COMMERCIAL 2019 - 2021'!$D$2:$AO$3999,18,FALSE)</f>
        <v>84000</v>
      </c>
      <c r="D406" s="3">
        <f>VLOOKUP(Tableau1[[#This Row],[NUM DE FACTURE]],'[1]COMMERCIAL 2019 - 2021'!$D$2:$AO$3999,8,FALSE)</f>
        <v>115080</v>
      </c>
      <c r="E406" s="3">
        <f>VLOOKUP(Tableau1[[#This Row],[NUM DE FACTURE]],'[1]COMMERCIAL 2019 - 2021'!$D$2:$AO$3999,10,FALSE)</f>
        <v>115080</v>
      </c>
      <c r="F406" s="3" t="str">
        <f>VLOOKUP(Tableau1[[#This Row],[NUM DE FACTURE]],'[1]COMMERCIAL 2019 - 2021'!$D$2:$AO$3999,12,FALSE)</f>
        <v>Gabon</v>
      </c>
      <c r="G406" s="4">
        <f>VLOOKUP(Tableau1[[#This Row],[NUM DE FACTURE]],'[1]COMMERCIAL 2019 - 2021'!$D$2:$AO$3999,13,FALSE)</f>
        <v>44007</v>
      </c>
      <c r="H406" s="3">
        <f>VLOOKUP(Tableau1[[#This Row],[NUM DE FACTURE]],[1]!Tableau1[[#All],[Num Piéce]:[ANNEE]],4,FALSE)</f>
        <v>2020</v>
      </c>
      <c r="I406" s="3">
        <f>MONTH(Tableau1[[#This Row],[DATE LIV]])</f>
        <v>6</v>
      </c>
    </row>
    <row r="407" spans="1:9" x14ac:dyDescent="0.35">
      <c r="A407" s="1" t="str">
        <f>'[1]COMMERCIAL 2019 - 2021'!D405</f>
        <v>FAE-20-00134</v>
      </c>
      <c r="B407" t="str">
        <f>VLOOKUP(Tableau1[[#This Row],[NUM DE FACTURE]],'[1]COMMERCIAL 2019 - 2021'!$D$2:$AO$3999,6,FALSE)</f>
        <v>TUNISIAN AFRICAN BUSINESS</v>
      </c>
      <c r="C407" s="2">
        <f>VLOOKUP(Tableau1[[#This Row],[NUM DE FACTURE]],'[1]COMMERCIAL 2019 - 2021'!$D$2:$AO$3999,18,FALSE)</f>
        <v>28000</v>
      </c>
      <c r="D407" s="3">
        <f>VLOOKUP(Tableau1[[#This Row],[NUM DE FACTURE]],'[1]COMMERCIAL 2019 - 2021'!$D$2:$AO$3999,8,FALSE)</f>
        <v>38360</v>
      </c>
      <c r="E407" s="3">
        <f>VLOOKUP(Tableau1[[#This Row],[NUM DE FACTURE]],'[1]COMMERCIAL 2019 - 2021'!$D$2:$AO$3999,10,FALSE)</f>
        <v>38360</v>
      </c>
      <c r="F407" s="3" t="str">
        <f>VLOOKUP(Tableau1[[#This Row],[NUM DE FACTURE]],'[1]COMMERCIAL 2019 - 2021'!$D$2:$AO$3999,12,FALSE)</f>
        <v>Gabon</v>
      </c>
      <c r="G407" s="4">
        <f>VLOOKUP(Tableau1[[#This Row],[NUM DE FACTURE]],'[1]COMMERCIAL 2019 - 2021'!$D$2:$AO$3999,13,FALSE)</f>
        <v>44007</v>
      </c>
      <c r="H407" s="3">
        <f>VLOOKUP(Tableau1[[#This Row],[NUM DE FACTURE]],[1]!Tableau1[[#All],[Num Piéce]:[ANNEE]],4,FALSE)</f>
        <v>2020</v>
      </c>
      <c r="I407" s="3">
        <f>MONTH(Tableau1[[#This Row],[DATE LIV]])</f>
        <v>6</v>
      </c>
    </row>
    <row r="408" spans="1:9" x14ac:dyDescent="0.35">
      <c r="A408" s="1" t="str">
        <f>'[1]COMMERCIAL 2019 - 2021'!D406</f>
        <v>FAE-20-00135</v>
      </c>
      <c r="B408" t="str">
        <f>VLOOKUP(Tableau1[[#This Row],[NUM DE FACTURE]],'[1]COMMERCIAL 2019 - 2021'!$D$2:$AO$3999,6,FALSE)</f>
        <v>SAHEL INTERNATIONAL TRADE</v>
      </c>
      <c r="C408" s="2">
        <f>VLOOKUP(Tableau1[[#This Row],[NUM DE FACTURE]],'[1]COMMERCIAL 2019 - 2021'!$D$2:$AO$3999,18,FALSE)</f>
        <v>280000</v>
      </c>
      <c r="D408" s="3">
        <f>VLOOKUP(Tableau1[[#This Row],[NUM DE FACTURE]],'[1]COMMERCIAL 2019 - 2021'!$D$2:$AO$3999,8,FALSE)</f>
        <v>347200</v>
      </c>
      <c r="E408" s="3">
        <f>VLOOKUP(Tableau1[[#This Row],[NUM DE FACTURE]],'[1]COMMERCIAL 2019 - 2021'!$D$2:$AO$3999,10,FALSE)</f>
        <v>347200</v>
      </c>
      <c r="F408" s="3" t="str">
        <f>VLOOKUP(Tableau1[[#This Row],[NUM DE FACTURE]],'[1]COMMERCIAL 2019 - 2021'!$D$2:$AO$3999,12,FALSE)</f>
        <v>Niger</v>
      </c>
      <c r="G408" s="4" t="str">
        <f>VLOOKUP(Tableau1[[#This Row],[NUM DE FACTURE]],'[1]COMMERCIAL 2019 - 2021'!$D$2:$AO$3999,13,FALSE)</f>
        <v>03//06/2020</v>
      </c>
      <c r="H408" s="3">
        <f>VLOOKUP(Tableau1[[#This Row],[NUM DE FACTURE]],[1]!Tableau1[[#All],[Num Piéce]:[ANNEE]],4,FALSE)</f>
        <v>2020</v>
      </c>
      <c r="I408" s="3" t="e">
        <f>MONTH(Tableau1[[#This Row],[DATE LIV]])</f>
        <v>#VALUE!</v>
      </c>
    </row>
    <row r="409" spans="1:9" x14ac:dyDescent="0.35">
      <c r="A409" s="1" t="str">
        <f>'[1]COMMERCIAL 2019 - 2021'!D407</f>
        <v>FAE-20-00136</v>
      </c>
      <c r="B409" t="str">
        <f>VLOOKUP(Tableau1[[#This Row],[NUM DE FACTURE]],'[1]COMMERCIAL 2019 - 2021'!$D$2:$AO$3999,6,FALSE)</f>
        <v>STE DE COMMERCE INTERNATIONAL</v>
      </c>
      <c r="C409" s="2">
        <f>VLOOKUP(Tableau1[[#This Row],[NUM DE FACTURE]],'[1]COMMERCIAL 2019 - 2021'!$D$2:$AO$3999,18,FALSE)</f>
        <v>57600</v>
      </c>
      <c r="D409" s="3">
        <f>VLOOKUP(Tableau1[[#This Row],[NUM DE FACTURE]],'[1]COMMERCIAL 2019 - 2021'!$D$2:$AO$3999,8,FALSE)</f>
        <v>90432</v>
      </c>
      <c r="E409" s="3">
        <f>VLOOKUP(Tableau1[[#This Row],[NUM DE FACTURE]],'[1]COMMERCIAL 2019 - 2021'!$D$2:$AO$3999,10,FALSE)</f>
        <v>90432</v>
      </c>
      <c r="F409" s="3" t="str">
        <f>VLOOKUP(Tableau1[[#This Row],[NUM DE FACTURE]],'[1]COMMERCIAL 2019 - 2021'!$D$2:$AO$3999,12,FALSE)</f>
        <v>Burkina Faso</v>
      </c>
      <c r="G409" s="4" t="str">
        <f>VLOOKUP(Tableau1[[#This Row],[NUM DE FACTURE]],'[1]COMMERCIAL 2019 - 2021'!$D$2:$AO$3999,13,FALSE)</f>
        <v>05//06/2020</v>
      </c>
      <c r="H409" s="3">
        <f>VLOOKUP(Tableau1[[#This Row],[NUM DE FACTURE]],[1]!Tableau1[[#All],[Num Piéce]:[ANNEE]],4,FALSE)</f>
        <v>2020</v>
      </c>
      <c r="I409" s="3" t="e">
        <f>MONTH(Tableau1[[#This Row],[DATE LIV]])</f>
        <v>#VALUE!</v>
      </c>
    </row>
    <row r="410" spans="1:9" x14ac:dyDescent="0.35">
      <c r="A410" s="1" t="str">
        <f>'[1]COMMERCIAL 2019 - 2021'!D408</f>
        <v>FAE-20-00137</v>
      </c>
      <c r="B410" t="str">
        <f>VLOOKUP(Tableau1[[#This Row],[NUM DE FACTURE]],'[1]COMMERCIAL 2019 - 2021'!$D$2:$AO$3999,6,FALSE)</f>
        <v>STE MIDCOM INTERNATIONAL</v>
      </c>
      <c r="C410" s="2">
        <f>VLOOKUP(Tableau1[[#This Row],[NUM DE FACTURE]],'[1]COMMERCIAL 2019 - 2021'!$D$2:$AO$3999,18,FALSE)</f>
        <v>20000</v>
      </c>
      <c r="D410" s="3">
        <f>VLOOKUP(Tableau1[[#This Row],[NUM DE FACTURE]],'[1]COMMERCIAL 2019 - 2021'!$D$2:$AO$3999,8,FALSE)</f>
        <v>34800</v>
      </c>
      <c r="E410" s="3">
        <f>VLOOKUP(Tableau1[[#This Row],[NUM DE FACTURE]],'[1]COMMERCIAL 2019 - 2021'!$D$2:$AO$3999,10,FALSE)</f>
        <v>34800</v>
      </c>
      <c r="F410" s="3" t="str">
        <f>VLOOKUP(Tableau1[[#This Row],[NUM DE FACTURE]],'[1]COMMERCIAL 2019 - 2021'!$D$2:$AO$3999,12,FALSE)</f>
        <v>Russie</v>
      </c>
      <c r="G410" s="4" t="str">
        <f>VLOOKUP(Tableau1[[#This Row],[NUM DE FACTURE]],'[1]COMMERCIAL 2019 - 2021'!$D$2:$AO$3999,13,FALSE)</f>
        <v>05//06/2020</v>
      </c>
      <c r="H410" s="3">
        <f>VLOOKUP(Tableau1[[#This Row],[NUM DE FACTURE]],[1]!Tableau1[[#All],[Num Piéce]:[ANNEE]],4,FALSE)</f>
        <v>2020</v>
      </c>
      <c r="I410" s="3" t="e">
        <f>MONTH(Tableau1[[#This Row],[DATE LIV]])</f>
        <v>#VALUE!</v>
      </c>
    </row>
    <row r="411" spans="1:9" x14ac:dyDescent="0.35">
      <c r="A411" s="1" t="str">
        <f>'[1]COMMERCIAL 2019 - 2021'!D409</f>
        <v>FAE-20-00138</v>
      </c>
      <c r="B411" t="str">
        <f>VLOOKUP(Tableau1[[#This Row],[NUM DE FACTURE]],'[1]COMMERCIAL 2019 - 2021'!$D$2:$AO$3999,6,FALSE)</f>
        <v>ANGSTREM TRADING</v>
      </c>
      <c r="C411" s="2">
        <f>VLOOKUP(Tableau1[[#This Row],[NUM DE FACTURE]],'[1]COMMERCIAL 2019 - 2021'!$D$2:$AO$3999,18,FALSE)</f>
        <v>40000</v>
      </c>
      <c r="D411" s="3">
        <f>VLOOKUP(Tableau1[[#This Row],[NUM DE FACTURE]],'[1]COMMERCIAL 2019 - 2021'!$D$2:$AO$3999,8,FALSE)</f>
        <v>80761.98</v>
      </c>
      <c r="E411" s="3">
        <f>VLOOKUP(Tableau1[[#This Row],[NUM DE FACTURE]],'[1]COMMERCIAL 2019 - 2021'!$D$2:$AO$3999,10,FALSE)</f>
        <v>28199.999999999996</v>
      </c>
      <c r="F411" s="3" t="str">
        <f>VLOOKUP(Tableau1[[#This Row],[NUM DE FACTURE]],'[1]COMMERCIAL 2019 - 2021'!$D$2:$AO$3999,12,FALSE)</f>
        <v>Russie</v>
      </c>
      <c r="G411" s="4">
        <f>VLOOKUP(Tableau1[[#This Row],[NUM DE FACTURE]],'[1]COMMERCIAL 2019 - 2021'!$D$2:$AO$3999,13,FALSE)</f>
        <v>44002</v>
      </c>
      <c r="H411" s="3">
        <f>VLOOKUP(Tableau1[[#This Row],[NUM DE FACTURE]],[1]!Tableau1[[#All],[Num Piéce]:[ANNEE]],4,FALSE)</f>
        <v>2020</v>
      </c>
      <c r="I411" s="3">
        <f>MONTH(Tableau1[[#This Row],[DATE LIV]])</f>
        <v>6</v>
      </c>
    </row>
    <row r="412" spans="1:9" x14ac:dyDescent="0.35">
      <c r="A412" s="1" t="str">
        <f>'[1]COMMERCIAL 2019 - 2021'!D410</f>
        <v>FAE-20-00139</v>
      </c>
      <c r="B412" t="str">
        <f>VLOOKUP(Tableau1[[#This Row],[NUM DE FACTURE]],'[1]COMMERCIAL 2019 - 2021'!$D$2:$AO$3999,6,FALSE)</f>
        <v>ARCADIA</v>
      </c>
      <c r="C412" s="2">
        <f>VLOOKUP(Tableau1[[#This Row],[NUM DE FACTURE]],'[1]COMMERCIAL 2019 - 2021'!$D$2:$AO$3999,18,FALSE)</f>
        <v>20000</v>
      </c>
      <c r="D412" s="3">
        <f>VLOOKUP(Tableau1[[#This Row],[NUM DE FACTURE]],'[1]COMMERCIAL 2019 - 2021'!$D$2:$AO$3999,8,FALSE)</f>
        <v>33000</v>
      </c>
      <c r="E412" s="3">
        <f>VLOOKUP(Tableau1[[#This Row],[NUM DE FACTURE]],'[1]COMMERCIAL 2019 - 2021'!$D$2:$AO$3999,10,FALSE)</f>
        <v>33000</v>
      </c>
      <c r="F412" s="3" t="str">
        <f>VLOOKUP(Tableau1[[#This Row],[NUM DE FACTURE]],'[1]COMMERCIAL 2019 - 2021'!$D$2:$AO$3999,12,FALSE)</f>
        <v>Angleterre</v>
      </c>
      <c r="G412" s="4">
        <f>VLOOKUP(Tableau1[[#This Row],[NUM DE FACTURE]],'[1]COMMERCIAL 2019 - 2021'!$D$2:$AO$3999,13,FALSE)</f>
        <v>43999</v>
      </c>
      <c r="H412" s="3">
        <f>VLOOKUP(Tableau1[[#This Row],[NUM DE FACTURE]],[1]!Tableau1[[#All],[Num Piéce]:[ANNEE]],4,FALSE)</f>
        <v>2020</v>
      </c>
      <c r="I412" s="3">
        <f>MONTH(Tableau1[[#This Row],[DATE LIV]])</f>
        <v>6</v>
      </c>
    </row>
    <row r="413" spans="1:9" x14ac:dyDescent="0.35">
      <c r="A413" s="1" t="str">
        <f>'[1]COMMERCIAL 2019 - 2021'!D411</f>
        <v>FAE-20-00140</v>
      </c>
      <c r="B413" t="str">
        <f>VLOOKUP(Tableau1[[#This Row],[NUM DE FACTURE]],'[1]COMMERCIAL 2019 - 2021'!$D$2:$AO$3999,6,FALSE)</f>
        <v>STE AL MAJMOUA MOTTAHIDA</v>
      </c>
      <c r="C413" s="2">
        <f>VLOOKUP(Tableau1[[#This Row],[NUM DE FACTURE]],'[1]COMMERCIAL 2019 - 2021'!$D$2:$AO$3999,18,FALSE)</f>
        <v>579600</v>
      </c>
      <c r="D413" s="3">
        <f>VLOOKUP(Tableau1[[#This Row],[NUM DE FACTURE]],'[1]COMMERCIAL 2019 - 2021'!$D$2:$AO$3999,8,FALSE)</f>
        <v>1009998.679</v>
      </c>
      <c r="E413" s="3">
        <f>VLOOKUP(Tableau1[[#This Row],[NUM DE FACTURE]],'[1]COMMERCIAL 2019 - 2021'!$D$2:$AO$3999,10,FALSE)</f>
        <v>357293.99992924865</v>
      </c>
      <c r="F413" s="3" t="str">
        <f>VLOOKUP(Tableau1[[#This Row],[NUM DE FACTURE]],'[1]COMMERCIAL 2019 - 2021'!$D$2:$AO$3999,12,FALSE)</f>
        <v>Libye</v>
      </c>
      <c r="G413" s="4">
        <f>VLOOKUP(Tableau1[[#This Row],[NUM DE FACTURE]],'[1]COMMERCIAL 2019 - 2021'!$D$2:$AO$3999,13,FALSE)</f>
        <v>44001</v>
      </c>
      <c r="H413" s="3">
        <f>VLOOKUP(Tableau1[[#This Row],[NUM DE FACTURE]],[1]!Tableau1[[#All],[Num Piéce]:[ANNEE]],4,FALSE)</f>
        <v>2020</v>
      </c>
      <c r="I413" s="3">
        <f>MONTH(Tableau1[[#This Row],[DATE LIV]])</f>
        <v>6</v>
      </c>
    </row>
    <row r="414" spans="1:9" x14ac:dyDescent="0.35">
      <c r="A414" s="1" t="str">
        <f>'[1]COMMERCIAL 2019 - 2021'!D412</f>
        <v>FAE-20-00141</v>
      </c>
      <c r="B414" t="str">
        <f>VLOOKUP(Tableau1[[#This Row],[NUM DE FACTURE]],'[1]COMMERCIAL 2019 - 2021'!$D$2:$AO$3999,6,FALSE)</f>
        <v>AL JAWDA AL RAEDA</v>
      </c>
      <c r="C414" s="2">
        <f>VLOOKUP(Tableau1[[#This Row],[NUM DE FACTURE]],'[1]COMMERCIAL 2019 - 2021'!$D$2:$AO$3999,18,FALSE)</f>
        <v>894960</v>
      </c>
      <c r="D414" s="3">
        <f>VLOOKUP(Tableau1[[#This Row],[NUM DE FACTURE]],'[1]COMMERCIAL 2019 - 2021'!$D$2:$AO$3999,8,FALSE)</f>
        <v>1476862.5460000001</v>
      </c>
      <c r="E414" s="3">
        <f>VLOOKUP(Tableau1[[#This Row],[NUM DE FACTURE]],'[1]COMMERCIAL 2019 - 2021'!$D$2:$AO$3999,10,FALSE)</f>
        <v>520416.00014095183</v>
      </c>
      <c r="F414" s="3" t="str">
        <f>VLOOKUP(Tableau1[[#This Row],[NUM DE FACTURE]],'[1]COMMERCIAL 2019 - 2021'!$D$2:$AO$3999,12,FALSE)</f>
        <v>Libye</v>
      </c>
      <c r="G414" s="4">
        <f>VLOOKUP(Tableau1[[#This Row],[NUM DE FACTURE]],'[1]COMMERCIAL 2019 - 2021'!$D$2:$AO$3999,13,FALSE)</f>
        <v>43996</v>
      </c>
      <c r="H414" s="3">
        <f>VLOOKUP(Tableau1[[#This Row],[NUM DE FACTURE]],[1]!Tableau1[[#All],[Num Piéce]:[ANNEE]],4,FALSE)</f>
        <v>2020</v>
      </c>
      <c r="I414" s="3">
        <f>MONTH(Tableau1[[#This Row],[DATE LIV]])</f>
        <v>6</v>
      </c>
    </row>
    <row r="415" spans="1:9" x14ac:dyDescent="0.35">
      <c r="A415" s="1" t="str">
        <f>'[1]COMMERCIAL 2019 - 2021'!D413</f>
        <v>FAE-20-00142</v>
      </c>
      <c r="B415" t="str">
        <f>VLOOKUP(Tableau1[[#This Row],[NUM DE FACTURE]],'[1]COMMERCIAL 2019 - 2021'!$D$2:$AO$3999,6,FALSE)</f>
        <v>TOYOTA TSUSHO UK LTD</v>
      </c>
      <c r="C415" s="2">
        <f>VLOOKUP(Tableau1[[#This Row],[NUM DE FACTURE]],'[1]COMMERCIAL 2019 - 2021'!$D$2:$AO$3999,18,FALSE)</f>
        <v>278000</v>
      </c>
      <c r="D415" s="3">
        <f>VLOOKUP(Tableau1[[#This Row],[NUM DE FACTURE]],'[1]COMMERCIAL 2019 - 2021'!$D$2:$AO$3999,8,FALSE)</f>
        <v>432393.55499999999</v>
      </c>
      <c r="E415" s="3">
        <f>VLOOKUP(Tableau1[[#This Row],[NUM DE FACTURE]],'[1]COMMERCIAL 2019 - 2021'!$D$2:$AO$3999,10,FALSE)</f>
        <v>152900</v>
      </c>
      <c r="F415" s="3" t="str">
        <f>VLOOKUP(Tableau1[[#This Row],[NUM DE FACTURE]],'[1]COMMERCIAL 2019 - 2021'!$D$2:$AO$3999,12,FALSE)</f>
        <v>Tchad</v>
      </c>
      <c r="G415" s="4" t="str">
        <f>VLOOKUP(Tableau1[[#This Row],[NUM DE FACTURE]],'[1]COMMERCIAL 2019 - 2021'!$D$2:$AO$3999,13,FALSE)</f>
        <v>12//06/2020</v>
      </c>
      <c r="H415" s="3">
        <f>VLOOKUP(Tableau1[[#This Row],[NUM DE FACTURE]],[1]!Tableau1[[#All],[Num Piéce]:[ANNEE]],4,FALSE)</f>
        <v>2020</v>
      </c>
      <c r="I415" s="3" t="e">
        <f>MONTH(Tableau1[[#This Row],[DATE LIV]])</f>
        <v>#VALUE!</v>
      </c>
    </row>
    <row r="416" spans="1:9" x14ac:dyDescent="0.35">
      <c r="A416" s="1" t="str">
        <f>'[1]COMMERCIAL 2019 - 2021'!D414</f>
        <v>FAE-20-00143</v>
      </c>
      <c r="B416" t="str">
        <f>VLOOKUP(Tableau1[[#This Row],[NUM DE FACTURE]],'[1]COMMERCIAL 2019 - 2021'!$D$2:$AO$3999,6,FALSE)</f>
        <v>SAHEL INTERNATIONAL TRADE</v>
      </c>
      <c r="C416" s="2">
        <f>VLOOKUP(Tableau1[[#This Row],[NUM DE FACTURE]],'[1]COMMERCIAL 2019 - 2021'!$D$2:$AO$3999,18,FALSE)</f>
        <v>55404</v>
      </c>
      <c r="D416" s="3">
        <f>VLOOKUP(Tableau1[[#This Row],[NUM DE FACTURE]],'[1]COMMERCIAL 2019 - 2021'!$D$2:$AO$3999,8,FALSE)</f>
        <v>79097.52</v>
      </c>
      <c r="E416" s="3">
        <f>VLOOKUP(Tableau1[[#This Row],[NUM DE FACTURE]],'[1]COMMERCIAL 2019 - 2021'!$D$2:$AO$3999,10,FALSE)</f>
        <v>79097.52</v>
      </c>
      <c r="F416" s="3" t="str">
        <f>VLOOKUP(Tableau1[[#This Row],[NUM DE FACTURE]],'[1]COMMERCIAL 2019 - 2021'!$D$2:$AO$3999,12,FALSE)</f>
        <v>Burkina Faso</v>
      </c>
      <c r="G416" s="4">
        <f>VLOOKUP(Tableau1[[#This Row],[NUM DE FACTURE]],'[1]COMMERCIAL 2019 - 2021'!$D$2:$AO$3999,13,FALSE)</f>
        <v>43999</v>
      </c>
      <c r="H416" s="3">
        <f>VLOOKUP(Tableau1[[#This Row],[NUM DE FACTURE]],[1]!Tableau1[[#All],[Num Piéce]:[ANNEE]],4,FALSE)</f>
        <v>2020</v>
      </c>
      <c r="I416" s="3">
        <f>MONTH(Tableau1[[#This Row],[DATE LIV]])</f>
        <v>6</v>
      </c>
    </row>
    <row r="417" spans="1:9" x14ac:dyDescent="0.35">
      <c r="A417" s="1" t="str">
        <f>'[1]COMMERCIAL 2019 - 2021'!D415</f>
        <v>FAE-20-00144</v>
      </c>
      <c r="B417" t="str">
        <f>VLOOKUP(Tableau1[[#This Row],[NUM DE FACTURE]],'[1]COMMERCIAL 2019 - 2021'!$D$2:$AO$3999,6,FALSE)</f>
        <v>SAHEL INTERNATIONAL TRADE</v>
      </c>
      <c r="C417" s="2">
        <f>VLOOKUP(Tableau1[[#This Row],[NUM DE FACTURE]],'[1]COMMERCIAL 2019 - 2021'!$D$2:$AO$3999,18,FALSE)</f>
        <v>55404</v>
      </c>
      <c r="D417" s="3">
        <f>VLOOKUP(Tableau1[[#This Row],[NUM DE FACTURE]],'[1]COMMERCIAL 2019 - 2021'!$D$2:$AO$3999,8,FALSE)</f>
        <v>84637.92</v>
      </c>
      <c r="E417" s="3">
        <f>VLOOKUP(Tableau1[[#This Row],[NUM DE FACTURE]],'[1]COMMERCIAL 2019 - 2021'!$D$2:$AO$3999,10,FALSE)</f>
        <v>84637.92</v>
      </c>
      <c r="F417" s="3" t="str">
        <f>VLOOKUP(Tableau1[[#This Row],[NUM DE FACTURE]],'[1]COMMERCIAL 2019 - 2021'!$D$2:$AO$3999,12,FALSE)</f>
        <v>Burkina Faso</v>
      </c>
      <c r="G417" s="4">
        <f>VLOOKUP(Tableau1[[#This Row],[NUM DE FACTURE]],'[1]COMMERCIAL 2019 - 2021'!$D$2:$AO$3999,13,FALSE)</f>
        <v>43999</v>
      </c>
      <c r="H417" s="3">
        <f>VLOOKUP(Tableau1[[#This Row],[NUM DE FACTURE]],[1]!Tableau1[[#All],[Num Piéce]:[ANNEE]],4,FALSE)</f>
        <v>2020</v>
      </c>
      <c r="I417" s="3">
        <f>MONTH(Tableau1[[#This Row],[DATE LIV]])</f>
        <v>6</v>
      </c>
    </row>
    <row r="418" spans="1:9" x14ac:dyDescent="0.35">
      <c r="A418" s="1" t="str">
        <f>'[1]COMMERCIAL 2019 - 2021'!D416</f>
        <v>FAE-20-00145</v>
      </c>
      <c r="B418" t="str">
        <f>VLOOKUP(Tableau1[[#This Row],[NUM DE FACTURE]],'[1]COMMERCIAL 2019 - 2021'!$D$2:$AO$3999,6,FALSE)</f>
        <v>SAHEL INTERNATIONAL TRADE</v>
      </c>
      <c r="C418" s="2">
        <f>VLOOKUP(Tableau1[[#This Row],[NUM DE FACTURE]],'[1]COMMERCIAL 2019 - 2021'!$D$2:$AO$3999,18,FALSE)</f>
        <v>132000</v>
      </c>
      <c r="D418" s="3">
        <f>VLOOKUP(Tableau1[[#This Row],[NUM DE FACTURE]],'[1]COMMERCIAL 2019 - 2021'!$D$2:$AO$3999,8,FALSE)</f>
        <v>165000</v>
      </c>
      <c r="E418" s="3">
        <f>VLOOKUP(Tableau1[[#This Row],[NUM DE FACTURE]],'[1]COMMERCIAL 2019 - 2021'!$D$2:$AO$3999,10,FALSE)</f>
        <v>165000</v>
      </c>
      <c r="F418" s="3" t="str">
        <f>VLOOKUP(Tableau1[[#This Row],[NUM DE FACTURE]],'[1]COMMERCIAL 2019 - 2021'!$D$2:$AO$3999,12,FALSE)</f>
        <v>Niger</v>
      </c>
      <c r="G418" s="4">
        <f>VLOOKUP(Tableau1[[#This Row],[NUM DE FACTURE]],'[1]COMMERCIAL 2019 - 2021'!$D$2:$AO$3999,13,FALSE)</f>
        <v>44001</v>
      </c>
      <c r="H418" s="3">
        <f>VLOOKUP(Tableau1[[#This Row],[NUM DE FACTURE]],[1]!Tableau1[[#All],[Num Piéce]:[ANNEE]],4,FALSE)</f>
        <v>2020</v>
      </c>
      <c r="I418" s="3">
        <f>MONTH(Tableau1[[#This Row],[DATE LIV]])</f>
        <v>6</v>
      </c>
    </row>
    <row r="419" spans="1:9" x14ac:dyDescent="0.35">
      <c r="A419" s="1" t="str">
        <f>'[1]COMMERCIAL 2019 - 2021'!D417</f>
        <v>FAE-20-00146</v>
      </c>
      <c r="B419" t="str">
        <f>VLOOKUP(Tableau1[[#This Row],[NUM DE FACTURE]],'[1]COMMERCIAL 2019 - 2021'!$D$2:$AO$3999,6,FALSE)</f>
        <v>SAHEL INTERNATIONAL TRADE</v>
      </c>
      <c r="C419" s="2">
        <f>VLOOKUP(Tableau1[[#This Row],[NUM DE FACTURE]],'[1]COMMERCIAL 2019 - 2021'!$D$2:$AO$3999,18,FALSE)</f>
        <v>19200</v>
      </c>
      <c r="D419" s="3">
        <f>VLOOKUP(Tableau1[[#This Row],[NUM DE FACTURE]],'[1]COMMERCIAL 2019 - 2021'!$D$2:$AO$3999,8,FALSE)</f>
        <v>32064</v>
      </c>
      <c r="E419" s="3">
        <f>VLOOKUP(Tableau1[[#This Row],[NUM DE FACTURE]],'[1]COMMERCIAL 2019 - 2021'!$D$2:$AO$3999,10,FALSE)</f>
        <v>32064</v>
      </c>
      <c r="F419" s="3" t="str">
        <f>VLOOKUP(Tableau1[[#This Row],[NUM DE FACTURE]],'[1]COMMERCIAL 2019 - 2021'!$D$2:$AO$3999,12,FALSE)</f>
        <v>Burkina Faso</v>
      </c>
      <c r="G419" s="4">
        <f>VLOOKUP(Tableau1[[#This Row],[NUM DE FACTURE]],'[1]COMMERCIAL 2019 - 2021'!$D$2:$AO$3999,13,FALSE)</f>
        <v>43999</v>
      </c>
      <c r="H419" s="3">
        <f>VLOOKUP(Tableau1[[#This Row],[NUM DE FACTURE]],[1]!Tableau1[[#All],[Num Piéce]:[ANNEE]],4,FALSE)</f>
        <v>2020</v>
      </c>
      <c r="I419" s="3">
        <f>MONTH(Tableau1[[#This Row],[DATE LIV]])</f>
        <v>6</v>
      </c>
    </row>
    <row r="420" spans="1:9" x14ac:dyDescent="0.35">
      <c r="A420" s="1" t="str">
        <f>'[1]COMMERCIAL 2019 - 2021'!D418</f>
        <v>FAE-20-00147</v>
      </c>
      <c r="B420" t="str">
        <f>VLOOKUP(Tableau1[[#This Row],[NUM DE FACTURE]],'[1]COMMERCIAL 2019 - 2021'!$D$2:$AO$3999,6,FALSE)</f>
        <v>TUNISIAN AFRICAN BUSINESS</v>
      </c>
      <c r="C420" s="2">
        <f>VLOOKUP(Tableau1[[#This Row],[NUM DE FACTURE]],'[1]COMMERCIAL 2019 - 2021'!$D$2:$AO$3999,18,FALSE)</f>
        <v>110040</v>
      </c>
      <c r="D420" s="3">
        <f>VLOOKUP(Tableau1[[#This Row],[NUM DE FACTURE]],'[1]COMMERCIAL 2019 - 2021'!$D$2:$AO$3999,8,FALSE)</f>
        <v>147453.6</v>
      </c>
      <c r="E420" s="3">
        <f>VLOOKUP(Tableau1[[#This Row],[NUM DE FACTURE]],'[1]COMMERCIAL 2019 - 2021'!$D$2:$AO$3999,10,FALSE)</f>
        <v>147453.6</v>
      </c>
      <c r="F420" s="3" t="str">
        <f>VLOOKUP(Tableau1[[#This Row],[NUM DE FACTURE]],'[1]COMMERCIAL 2019 - 2021'!$D$2:$AO$3999,12,FALSE)</f>
        <v>Sénégal</v>
      </c>
      <c r="G420" s="4">
        <f>VLOOKUP(Tableau1[[#This Row],[NUM DE FACTURE]],'[1]COMMERCIAL 2019 - 2021'!$D$2:$AO$3999,13,FALSE)</f>
        <v>44002</v>
      </c>
      <c r="H420" s="3">
        <f>VLOOKUP(Tableau1[[#This Row],[NUM DE FACTURE]],[1]!Tableau1[[#All],[Num Piéce]:[ANNEE]],4,FALSE)</f>
        <v>2020</v>
      </c>
      <c r="I420" s="3">
        <f>MONTH(Tableau1[[#This Row],[DATE LIV]])</f>
        <v>6</v>
      </c>
    </row>
    <row r="421" spans="1:9" x14ac:dyDescent="0.35">
      <c r="A421" s="1" t="str">
        <f>'[1]COMMERCIAL 2019 - 2021'!D419</f>
        <v>FAE-20-00148</v>
      </c>
      <c r="B421" t="str">
        <f>VLOOKUP(Tableau1[[#This Row],[NUM DE FACTURE]],'[1]COMMERCIAL 2019 - 2021'!$D$2:$AO$3999,6,FALSE)</f>
        <v>STE DE COMMERCE INTERNATIONAL</v>
      </c>
      <c r="C421" s="2">
        <f>VLOOKUP(Tableau1[[#This Row],[NUM DE FACTURE]],'[1]COMMERCIAL 2019 - 2021'!$D$2:$AO$3999,18,FALSE)</f>
        <v>84000</v>
      </c>
      <c r="D421" s="3">
        <f>VLOOKUP(Tableau1[[#This Row],[NUM DE FACTURE]],'[1]COMMERCIAL 2019 - 2021'!$D$2:$AO$3999,8,FALSE)</f>
        <v>117600</v>
      </c>
      <c r="E421" s="3">
        <f>VLOOKUP(Tableau1[[#This Row],[NUM DE FACTURE]],'[1]COMMERCIAL 2019 - 2021'!$D$2:$AO$3999,10,FALSE)</f>
        <v>117600</v>
      </c>
      <c r="F421" s="3" t="str">
        <f>VLOOKUP(Tableau1[[#This Row],[NUM DE FACTURE]],'[1]COMMERCIAL 2019 - 2021'!$D$2:$AO$3999,12,FALSE)</f>
        <v>Cap Vert</v>
      </c>
      <c r="G421" s="4">
        <f>VLOOKUP(Tableau1[[#This Row],[NUM DE FACTURE]],'[1]COMMERCIAL 2019 - 2021'!$D$2:$AO$3999,13,FALSE)</f>
        <v>44011</v>
      </c>
      <c r="H421" s="3">
        <f>VLOOKUP(Tableau1[[#This Row],[NUM DE FACTURE]],[1]!Tableau1[[#All],[Num Piéce]:[ANNEE]],4,FALSE)</f>
        <v>2020</v>
      </c>
      <c r="I421" s="3">
        <f>MONTH(Tableau1[[#This Row],[DATE LIV]])</f>
        <v>6</v>
      </c>
    </row>
    <row r="422" spans="1:9" x14ac:dyDescent="0.35">
      <c r="A422" s="1" t="str">
        <f>'[1]COMMERCIAL 2019 - 2021'!D420</f>
        <v>FAE-20-00149</v>
      </c>
      <c r="B422" t="str">
        <f>VLOOKUP(Tableau1[[#This Row],[NUM DE FACTURE]],'[1]COMMERCIAL 2019 - 2021'!$D$2:$AO$3999,6,FALSE)</f>
        <v>SODIFRAM SAS</v>
      </c>
      <c r="C422" s="2">
        <f>VLOOKUP(Tableau1[[#This Row],[NUM DE FACTURE]],'[1]COMMERCIAL 2019 - 2021'!$D$2:$AO$3999,18,FALSE)</f>
        <v>27336</v>
      </c>
      <c r="D422" s="3">
        <f>VLOOKUP(Tableau1[[#This Row],[NUM DE FACTURE]],'[1]COMMERCIAL 2019 - 2021'!$D$2:$AO$3999,8,FALSE)</f>
        <v>52315.044000000002</v>
      </c>
      <c r="E422" s="3">
        <f>VLOOKUP(Tableau1[[#This Row],[NUM DE FACTURE]],'[1]COMMERCIAL 2019 - 2021'!$D$2:$AO$3999,10,FALSE)</f>
        <v>16330.079910101138</v>
      </c>
      <c r="F422" s="3" t="str">
        <f>VLOOKUP(Tableau1[[#This Row],[NUM DE FACTURE]],'[1]COMMERCIAL 2019 - 2021'!$D$2:$AO$3999,12,FALSE)</f>
        <v>Mayotte</v>
      </c>
      <c r="G422" s="4">
        <f>VLOOKUP(Tableau1[[#This Row],[NUM DE FACTURE]],'[1]COMMERCIAL 2019 - 2021'!$D$2:$AO$3999,13,FALSE)</f>
        <v>44001</v>
      </c>
      <c r="H422" s="3">
        <f>VLOOKUP(Tableau1[[#This Row],[NUM DE FACTURE]],[1]!Tableau1[[#All],[Num Piéce]:[ANNEE]],4,FALSE)</f>
        <v>2020</v>
      </c>
      <c r="I422" s="3">
        <f>MONTH(Tableau1[[#This Row],[DATE LIV]])</f>
        <v>6</v>
      </c>
    </row>
    <row r="423" spans="1:9" x14ac:dyDescent="0.35">
      <c r="A423" s="1" t="str">
        <f>'[1]COMMERCIAL 2019 - 2021'!D421</f>
        <v>FAE-20-00150</v>
      </c>
      <c r="B423" t="str">
        <f>VLOOKUP(Tableau1[[#This Row],[NUM DE FACTURE]],'[1]COMMERCIAL 2019 - 2021'!$D$2:$AO$3999,6,FALSE)</f>
        <v>SODIFRAM SAS</v>
      </c>
      <c r="C423" s="2">
        <f>VLOOKUP(Tableau1[[#This Row],[NUM DE FACTURE]],'[1]COMMERCIAL 2019 - 2021'!$D$2:$AO$3999,18,FALSE)</f>
        <v>27336</v>
      </c>
      <c r="D423" s="3">
        <f>VLOOKUP(Tableau1[[#This Row],[NUM DE FACTURE]],'[1]COMMERCIAL 2019 - 2021'!$D$2:$AO$3999,8,FALSE)</f>
        <v>52368.095999999998</v>
      </c>
      <c r="E423" s="3">
        <f>VLOOKUP(Tableau1[[#This Row],[NUM DE FACTURE]],'[1]COMMERCIAL 2019 - 2021'!$D$2:$AO$3999,10,FALSE)</f>
        <v>16346.640029966289</v>
      </c>
      <c r="F423" s="3" t="str">
        <f>VLOOKUP(Tableau1[[#This Row],[NUM DE FACTURE]],'[1]COMMERCIAL 2019 - 2021'!$D$2:$AO$3999,12,FALSE)</f>
        <v>Mayotte</v>
      </c>
      <c r="G423" s="4">
        <f>VLOOKUP(Tableau1[[#This Row],[NUM DE FACTURE]],'[1]COMMERCIAL 2019 - 2021'!$D$2:$AO$3999,13,FALSE)</f>
        <v>44001</v>
      </c>
      <c r="H423" s="3">
        <f>VLOOKUP(Tableau1[[#This Row],[NUM DE FACTURE]],[1]!Tableau1[[#All],[Num Piéce]:[ANNEE]],4,FALSE)</f>
        <v>2020</v>
      </c>
      <c r="I423" s="3">
        <f>MONTH(Tableau1[[#This Row],[DATE LIV]])</f>
        <v>6</v>
      </c>
    </row>
    <row r="424" spans="1:9" x14ac:dyDescent="0.35">
      <c r="A424" s="1" t="str">
        <f>'[1]COMMERCIAL 2019 - 2021'!D422</f>
        <v>FAE-20-00151</v>
      </c>
      <c r="B424" t="str">
        <f>VLOOKUP(Tableau1[[#This Row],[NUM DE FACTURE]],'[1]COMMERCIAL 2019 - 2021'!$D$2:$AO$3999,6,FALSE)</f>
        <v>SAWABA - GUINEE</v>
      </c>
      <c r="C424" s="2">
        <f>VLOOKUP(Tableau1[[#This Row],[NUM DE FACTURE]],'[1]COMMERCIAL 2019 - 2021'!$D$2:$AO$3999,18,FALSE)</f>
        <v>174300</v>
      </c>
      <c r="D424" s="3">
        <f>VLOOKUP(Tableau1[[#This Row],[NUM DE FACTURE]],'[1]COMMERCIAL 2019 - 2021'!$D$2:$AO$3999,8,FALSE)</f>
        <v>301411.65700000001</v>
      </c>
      <c r="E424" s="3">
        <f>VLOOKUP(Tableau1[[#This Row],[NUM DE FACTURE]],'[1]COMMERCIAL 2019 - 2021'!$D$2:$AO$3999,10,FALSE)</f>
        <v>106291.79990831188</v>
      </c>
      <c r="F424" s="3" t="str">
        <f>VLOOKUP(Tableau1[[#This Row],[NUM DE FACTURE]],'[1]COMMERCIAL 2019 - 2021'!$D$2:$AO$3999,12,FALSE)</f>
        <v>Guinée</v>
      </c>
      <c r="G424" s="4" t="str">
        <f>VLOOKUP(Tableau1[[#This Row],[NUM DE FACTURE]],'[1]COMMERCIAL 2019 - 2021'!$D$2:$AO$3999,13,FALSE)</f>
        <v>16//06/2020</v>
      </c>
      <c r="H424" s="3">
        <f>VLOOKUP(Tableau1[[#This Row],[NUM DE FACTURE]],[1]!Tableau1[[#All],[Num Piéce]:[ANNEE]],4,FALSE)</f>
        <v>2020</v>
      </c>
      <c r="I424" s="3" t="e">
        <f>MONTH(Tableau1[[#This Row],[DATE LIV]])</f>
        <v>#VALUE!</v>
      </c>
    </row>
    <row r="425" spans="1:9" x14ac:dyDescent="0.35">
      <c r="A425" s="1" t="str">
        <f>'[1]COMMERCIAL 2019 - 2021'!D423</f>
        <v>FAE-20-00152</v>
      </c>
      <c r="B425" t="str">
        <f>VLOOKUP(Tableau1[[#This Row],[NUM DE FACTURE]],'[1]COMMERCIAL 2019 - 2021'!$D$2:$AO$3999,6,FALSE)</f>
        <v>MAMUDOU BAH T/A TEDOUGNAL FARM</v>
      </c>
      <c r="C425" s="2">
        <f>VLOOKUP(Tableau1[[#This Row],[NUM DE FACTURE]],'[1]COMMERCIAL 2019 - 2021'!$D$2:$AO$3999,18,FALSE)</f>
        <v>83400</v>
      </c>
      <c r="D425" s="3">
        <f>VLOOKUP(Tableau1[[#This Row],[NUM DE FACTURE]],'[1]COMMERCIAL 2019 - 2021'!$D$2:$AO$3999,8,FALSE)</f>
        <v>158420.39600000001</v>
      </c>
      <c r="E425" s="3">
        <f>VLOOKUP(Tableau1[[#This Row],[NUM DE FACTURE]],'[1]COMMERCIAL 2019 - 2021'!$D$2:$AO$3999,10,FALSE)</f>
        <v>55446.999982500049</v>
      </c>
      <c r="F425" s="3" t="str">
        <f>VLOOKUP(Tableau1[[#This Row],[NUM DE FACTURE]],'[1]COMMERCIAL 2019 - 2021'!$D$2:$AO$3999,12,FALSE)</f>
        <v>Gambie</v>
      </c>
      <c r="G425" s="4">
        <f>VLOOKUP(Tableau1[[#This Row],[NUM DE FACTURE]],'[1]COMMERCIAL 2019 - 2021'!$D$2:$AO$3999,13,FALSE)</f>
        <v>44006</v>
      </c>
      <c r="H425" s="3">
        <f>VLOOKUP(Tableau1[[#This Row],[NUM DE FACTURE]],[1]!Tableau1[[#All],[Num Piéce]:[ANNEE]],4,FALSE)</f>
        <v>2020</v>
      </c>
      <c r="I425" s="3">
        <f>MONTH(Tableau1[[#This Row],[DATE LIV]])</f>
        <v>6</v>
      </c>
    </row>
    <row r="426" spans="1:9" x14ac:dyDescent="0.35">
      <c r="A426" s="1" t="str">
        <f>'[1]COMMERCIAL 2019 - 2021'!D424</f>
        <v>FAE-20-00153</v>
      </c>
      <c r="B426" t="str">
        <f>VLOOKUP(Tableau1[[#This Row],[NUM DE FACTURE]],'[1]COMMERCIAL 2019 - 2021'!$D$2:$AO$3999,6,FALSE)</f>
        <v xml:space="preserve">BO ET CO </v>
      </c>
      <c r="C426" s="2">
        <f>VLOOKUP(Tableau1[[#This Row],[NUM DE FACTURE]],'[1]COMMERCIAL 2019 - 2021'!$D$2:$AO$3999,18,FALSE)</f>
        <v>5304</v>
      </c>
      <c r="D426" s="3">
        <f>VLOOKUP(Tableau1[[#This Row],[NUM DE FACTURE]],'[1]COMMERCIAL 2019 - 2021'!$D$2:$AO$3999,8,FALSE)</f>
        <v>9238.08</v>
      </c>
      <c r="E426" s="3">
        <f>VLOOKUP(Tableau1[[#This Row],[NUM DE FACTURE]],'[1]COMMERCIAL 2019 - 2021'!$D$2:$AO$3999,10,FALSE)</f>
        <v>9238.08</v>
      </c>
      <c r="F426" s="3" t="str">
        <f>VLOOKUP(Tableau1[[#This Row],[NUM DE FACTURE]],'[1]COMMERCIAL 2019 - 2021'!$D$2:$AO$3999,12,FALSE)</f>
        <v>Iles Maurice</v>
      </c>
      <c r="G426" s="4">
        <f>VLOOKUP(Tableau1[[#This Row],[NUM DE FACTURE]],'[1]COMMERCIAL 2019 - 2021'!$D$2:$AO$3999,13,FALSE)</f>
        <v>44019</v>
      </c>
      <c r="H426" s="3">
        <f>VLOOKUP(Tableau1[[#This Row],[NUM DE FACTURE]],[1]!Tableau1[[#All],[Num Piéce]:[ANNEE]],4,FALSE)</f>
        <v>2020</v>
      </c>
      <c r="I426" s="3">
        <f>MONTH(Tableau1[[#This Row],[DATE LIV]])</f>
        <v>7</v>
      </c>
    </row>
    <row r="427" spans="1:9" x14ac:dyDescent="0.35">
      <c r="A427" s="1" t="str">
        <f>'[1]COMMERCIAL 2019 - 2021'!D425</f>
        <v>FAE-20-00154</v>
      </c>
      <c r="B427" t="str">
        <f>VLOOKUP(Tableau1[[#This Row],[NUM DE FACTURE]],'[1]COMMERCIAL 2019 - 2021'!$D$2:$AO$3999,6,FALSE)</f>
        <v>ALAM ELAMAN FOOD IMPORT CO</v>
      </c>
      <c r="C427" s="2">
        <f>VLOOKUP(Tableau1[[#This Row],[NUM DE FACTURE]],'[1]COMMERCIAL 2019 - 2021'!$D$2:$AO$3999,18,FALSE)</f>
        <v>300000</v>
      </c>
      <c r="D427" s="3">
        <f>VLOOKUP(Tableau1[[#This Row],[NUM DE FACTURE]],'[1]COMMERCIAL 2019 - 2021'!$D$2:$AO$3999,8,FALSE)</f>
        <v>485563.32</v>
      </c>
      <c r="E427" s="3">
        <f>VLOOKUP(Tableau1[[#This Row],[NUM DE FACTURE]],'[1]COMMERCIAL 2019 - 2021'!$D$2:$AO$3999,10,FALSE)</f>
        <v>170400</v>
      </c>
      <c r="F427" s="3" t="str">
        <f>VLOOKUP(Tableau1[[#This Row],[NUM DE FACTURE]],'[1]COMMERCIAL 2019 - 2021'!$D$2:$AO$3999,12,FALSE)</f>
        <v>Libye</v>
      </c>
      <c r="G427" s="4">
        <f>VLOOKUP(Tableau1[[#This Row],[NUM DE FACTURE]],'[1]COMMERCIAL 2019 - 2021'!$D$2:$AO$3999,13,FALSE)</f>
        <v>44002</v>
      </c>
      <c r="H427" s="3">
        <f>VLOOKUP(Tableau1[[#This Row],[NUM DE FACTURE]],[1]!Tableau1[[#All],[Num Piéce]:[ANNEE]],4,FALSE)</f>
        <v>2020</v>
      </c>
      <c r="I427" s="3">
        <f>MONTH(Tableau1[[#This Row],[DATE LIV]])</f>
        <v>6</v>
      </c>
    </row>
    <row r="428" spans="1:9" x14ac:dyDescent="0.35">
      <c r="A428" s="1" t="str">
        <f>'[1]COMMERCIAL 2019 - 2021'!D426</f>
        <v>FAE-20-00155</v>
      </c>
      <c r="B428" t="str">
        <f>VLOOKUP(Tableau1[[#This Row],[NUM DE FACTURE]],'[1]COMMERCIAL 2019 - 2021'!$D$2:$AO$3999,6,FALSE)</f>
        <v>ARCADIA</v>
      </c>
      <c r="C428" s="2">
        <f>VLOOKUP(Tableau1[[#This Row],[NUM DE FACTURE]],'[1]COMMERCIAL 2019 - 2021'!$D$2:$AO$3999,18,FALSE)</f>
        <v>23400</v>
      </c>
      <c r="D428" s="3">
        <f>VLOOKUP(Tableau1[[#This Row],[NUM DE FACTURE]],'[1]COMMERCIAL 2019 - 2021'!$D$2:$AO$3999,8,FALSE)</f>
        <v>38154</v>
      </c>
      <c r="E428" s="3">
        <f>VLOOKUP(Tableau1[[#This Row],[NUM DE FACTURE]],'[1]COMMERCIAL 2019 - 2021'!$D$2:$AO$3999,10,FALSE)</f>
        <v>38154</v>
      </c>
      <c r="F428" s="3" t="str">
        <f>VLOOKUP(Tableau1[[#This Row],[NUM DE FACTURE]],'[1]COMMERCIAL 2019 - 2021'!$D$2:$AO$3999,12,FALSE)</f>
        <v>Bahrein</v>
      </c>
      <c r="G428" s="4">
        <f>VLOOKUP(Tableau1[[#This Row],[NUM DE FACTURE]],'[1]COMMERCIAL 2019 - 2021'!$D$2:$AO$3999,13,FALSE)</f>
        <v>44011</v>
      </c>
      <c r="H428" s="3">
        <f>VLOOKUP(Tableau1[[#This Row],[NUM DE FACTURE]],[1]!Tableau1[[#All],[Num Piéce]:[ANNEE]],4,FALSE)</f>
        <v>2020</v>
      </c>
      <c r="I428" s="3">
        <f>MONTH(Tableau1[[#This Row],[DATE LIV]])</f>
        <v>6</v>
      </c>
    </row>
    <row r="429" spans="1:9" x14ac:dyDescent="0.35">
      <c r="A429" s="1" t="str">
        <f>'[1]COMMERCIAL 2019 - 2021'!D427</f>
        <v>FAE-20-00156</v>
      </c>
      <c r="B429" t="str">
        <f>VLOOKUP(Tableau1[[#This Row],[NUM DE FACTURE]],'[1]COMMERCIAL 2019 - 2021'!$D$2:$AO$3999,6,FALSE)</f>
        <v>STE AL BADR</v>
      </c>
      <c r="C429" s="2">
        <f>VLOOKUP(Tableau1[[#This Row],[NUM DE FACTURE]],'[1]COMMERCIAL 2019 - 2021'!$D$2:$AO$3999,18,FALSE)</f>
        <v>56000</v>
      </c>
      <c r="D429" s="3">
        <f>VLOOKUP(Tableau1[[#This Row],[NUM DE FACTURE]],'[1]COMMERCIAL 2019 - 2021'!$D$2:$AO$3999,8,FALSE)</f>
        <v>75040</v>
      </c>
      <c r="E429" s="3">
        <f>VLOOKUP(Tableau1[[#This Row],[NUM DE FACTURE]],'[1]COMMERCIAL 2019 - 2021'!$D$2:$AO$3999,10,FALSE)</f>
        <v>75040</v>
      </c>
      <c r="F429" s="3" t="str">
        <f>VLOOKUP(Tableau1[[#This Row],[NUM DE FACTURE]],'[1]COMMERCIAL 2019 - 2021'!$D$2:$AO$3999,12,FALSE)</f>
        <v>Madagascar</v>
      </c>
      <c r="G429" s="4">
        <f>VLOOKUP(Tableau1[[#This Row],[NUM DE FACTURE]],'[1]COMMERCIAL 2019 - 2021'!$D$2:$AO$3999,13,FALSE)</f>
        <v>44053</v>
      </c>
      <c r="H429" s="3">
        <f>VLOOKUP(Tableau1[[#This Row],[NUM DE FACTURE]],[1]!Tableau1[[#All],[Num Piéce]:[ANNEE]],4,FALSE)</f>
        <v>2020</v>
      </c>
      <c r="I429" s="3">
        <f>MONTH(Tableau1[[#This Row],[DATE LIV]])</f>
        <v>8</v>
      </c>
    </row>
    <row r="430" spans="1:9" x14ac:dyDescent="0.35">
      <c r="A430" s="1" t="str">
        <f>'[1]COMMERCIAL 2019 - 2021'!D428</f>
        <v>FAE-20-00157</v>
      </c>
      <c r="B430" t="str">
        <f>VLOOKUP(Tableau1[[#This Row],[NUM DE FACTURE]],'[1]COMMERCIAL 2019 - 2021'!$D$2:$AO$3999,6,FALSE)</f>
        <v>SAHEL INTERNATIONAL TRADE</v>
      </c>
      <c r="C430" s="2">
        <f>VLOOKUP(Tableau1[[#This Row],[NUM DE FACTURE]],'[1]COMMERCIAL 2019 - 2021'!$D$2:$AO$3999,18,FALSE)</f>
        <v>44016</v>
      </c>
      <c r="D430" s="3">
        <f>VLOOKUP(Tableau1[[#This Row],[NUM DE FACTURE]],'[1]COMMERCIAL 2019 - 2021'!$D$2:$AO$3999,8,FALSE)</f>
        <v>66904.320000000007</v>
      </c>
      <c r="E430" s="3">
        <f>VLOOKUP(Tableau1[[#This Row],[NUM DE FACTURE]],'[1]COMMERCIAL 2019 - 2021'!$D$2:$AO$3999,10,FALSE)</f>
        <v>66904.320000000007</v>
      </c>
      <c r="F430" s="3" t="str">
        <f>VLOOKUP(Tableau1[[#This Row],[NUM DE FACTURE]],'[1]COMMERCIAL 2019 - 2021'!$D$2:$AO$3999,12,FALSE)</f>
        <v>Togo</v>
      </c>
      <c r="G430" s="4">
        <f>VLOOKUP(Tableau1[[#This Row],[NUM DE FACTURE]],'[1]COMMERCIAL 2019 - 2021'!$D$2:$AO$3999,13,FALSE)</f>
        <v>44006</v>
      </c>
      <c r="H430" s="3">
        <f>VLOOKUP(Tableau1[[#This Row],[NUM DE FACTURE]],[1]!Tableau1[[#All],[Num Piéce]:[ANNEE]],4,FALSE)</f>
        <v>2020</v>
      </c>
      <c r="I430" s="3">
        <f>MONTH(Tableau1[[#This Row],[DATE LIV]])</f>
        <v>6</v>
      </c>
    </row>
    <row r="431" spans="1:9" x14ac:dyDescent="0.35">
      <c r="A431" s="1" t="str">
        <f>'[1]COMMERCIAL 2019 - 2021'!D429</f>
        <v>FAE-20-00158</v>
      </c>
      <c r="B431" t="str">
        <f>VLOOKUP(Tableau1[[#This Row],[NUM DE FACTURE]],'[1]COMMERCIAL 2019 - 2021'!$D$2:$AO$3999,6,FALSE)</f>
        <v>ARCADIA</v>
      </c>
      <c r="C431" s="2">
        <f>VLOOKUP(Tableau1[[#This Row],[NUM DE FACTURE]],'[1]COMMERCIAL 2019 - 2021'!$D$2:$AO$3999,18,FALSE)</f>
        <v>4540</v>
      </c>
      <c r="D431" s="3">
        <f>VLOOKUP(Tableau1[[#This Row],[NUM DE FACTURE]],'[1]COMMERCIAL 2019 - 2021'!$D$2:$AO$3999,8,FALSE)</f>
        <v>8444</v>
      </c>
      <c r="E431" s="3">
        <f>VLOOKUP(Tableau1[[#This Row],[NUM DE FACTURE]],'[1]COMMERCIAL 2019 - 2021'!$D$2:$AO$3999,10,FALSE)</f>
        <v>8444</v>
      </c>
      <c r="F431" s="3" t="str">
        <f>VLOOKUP(Tableau1[[#This Row],[NUM DE FACTURE]],'[1]COMMERCIAL 2019 - 2021'!$D$2:$AO$3999,12,FALSE)</f>
        <v>USA</v>
      </c>
      <c r="G431" s="4">
        <f>VLOOKUP(Tableau1[[#This Row],[NUM DE FACTURE]],'[1]COMMERCIAL 2019 - 2021'!$D$2:$AO$3999,13,FALSE)</f>
        <v>44006</v>
      </c>
      <c r="H431" s="3">
        <f>VLOOKUP(Tableau1[[#This Row],[NUM DE FACTURE]],[1]!Tableau1[[#All],[Num Piéce]:[ANNEE]],4,FALSE)</f>
        <v>2020</v>
      </c>
      <c r="I431" s="3">
        <f>MONTH(Tableau1[[#This Row],[DATE LIV]])</f>
        <v>6</v>
      </c>
    </row>
    <row r="432" spans="1:9" x14ac:dyDescent="0.35">
      <c r="A432" s="1" t="str">
        <f>'[1]COMMERCIAL 2019 - 2021'!D430</f>
        <v>FAE-20-00159</v>
      </c>
      <c r="B432" t="str">
        <f>VLOOKUP(Tableau1[[#This Row],[NUM DE FACTURE]],'[1]COMMERCIAL 2019 - 2021'!$D$2:$AO$3999,6,FALSE)</f>
        <v>STE DE COMMERCE INTERNATIONAL</v>
      </c>
      <c r="C432" s="2">
        <f>VLOOKUP(Tableau1[[#This Row],[NUM DE FACTURE]],'[1]COMMERCIAL 2019 - 2021'!$D$2:$AO$3999,18,FALSE)</f>
        <v>45600</v>
      </c>
      <c r="D432" s="3">
        <f>VLOOKUP(Tableau1[[#This Row],[NUM DE FACTURE]],'[1]COMMERCIAL 2019 - 2021'!$D$2:$AO$3999,8,FALSE)</f>
        <v>68388</v>
      </c>
      <c r="E432" s="3">
        <f>VLOOKUP(Tableau1[[#This Row],[NUM DE FACTURE]],'[1]COMMERCIAL 2019 - 2021'!$D$2:$AO$3999,10,FALSE)</f>
        <v>68388</v>
      </c>
      <c r="F432" s="3" t="str">
        <f>VLOOKUP(Tableau1[[#This Row],[NUM DE FACTURE]],'[1]COMMERCIAL 2019 - 2021'!$D$2:$AO$3999,12,FALSE)</f>
        <v>Libéria</v>
      </c>
      <c r="G432" s="4">
        <f>VLOOKUP(Tableau1[[#This Row],[NUM DE FACTURE]],'[1]COMMERCIAL 2019 - 2021'!$D$2:$AO$3999,13,FALSE)</f>
        <v>44007</v>
      </c>
      <c r="H432" s="3">
        <f>VLOOKUP(Tableau1[[#This Row],[NUM DE FACTURE]],[1]!Tableau1[[#All],[Num Piéce]:[ANNEE]],4,FALSE)</f>
        <v>2020</v>
      </c>
      <c r="I432" s="3">
        <f>MONTH(Tableau1[[#This Row],[DATE LIV]])</f>
        <v>6</v>
      </c>
    </row>
    <row r="433" spans="1:9" x14ac:dyDescent="0.35">
      <c r="A433" s="1" t="str">
        <f>'[1]COMMERCIAL 2019 - 2021'!D431</f>
        <v>FAE-20-00160</v>
      </c>
      <c r="B433" t="str">
        <f>VLOOKUP(Tableau1[[#This Row],[NUM DE FACTURE]],'[1]COMMERCIAL 2019 - 2021'!$D$2:$AO$3999,6,FALSE)</f>
        <v>TUNISIAN AFRICAN BUSINESS</v>
      </c>
      <c r="C433" s="2">
        <f>VLOOKUP(Tableau1[[#This Row],[NUM DE FACTURE]],'[1]COMMERCIAL 2019 - 2021'!$D$2:$AO$3999,18,FALSE)</f>
        <v>24000</v>
      </c>
      <c r="D433" s="3">
        <f>VLOOKUP(Tableau1[[#This Row],[NUM DE FACTURE]],'[1]COMMERCIAL 2019 - 2021'!$D$2:$AO$3999,8,FALSE)</f>
        <v>37200</v>
      </c>
      <c r="E433" s="3">
        <f>VLOOKUP(Tableau1[[#This Row],[NUM DE FACTURE]],'[1]COMMERCIAL 2019 - 2021'!$D$2:$AO$3999,10,FALSE)</f>
        <v>37200</v>
      </c>
      <c r="F433" s="3" t="str">
        <f>VLOOKUP(Tableau1[[#This Row],[NUM DE FACTURE]],'[1]COMMERCIAL 2019 - 2021'!$D$2:$AO$3999,12,FALSE)</f>
        <v>Sierra Leone</v>
      </c>
      <c r="G433" s="4">
        <f>VLOOKUP(Tableau1[[#This Row],[NUM DE FACTURE]],'[1]COMMERCIAL 2019 - 2021'!$D$2:$AO$3999,13,FALSE)</f>
        <v>44008</v>
      </c>
      <c r="H433" s="3">
        <f>VLOOKUP(Tableau1[[#This Row],[NUM DE FACTURE]],[1]!Tableau1[[#All],[Num Piéce]:[ANNEE]],4,FALSE)</f>
        <v>2020</v>
      </c>
      <c r="I433" s="3">
        <f>MONTH(Tableau1[[#This Row],[DATE LIV]])</f>
        <v>6</v>
      </c>
    </row>
    <row r="434" spans="1:9" x14ac:dyDescent="0.35">
      <c r="A434" s="1" t="str">
        <f>'[1]COMMERCIAL 2019 - 2021'!D432</f>
        <v>FAE-20-00161</v>
      </c>
      <c r="B434" t="str">
        <f>VLOOKUP(Tableau1[[#This Row],[NUM DE FACTURE]],'[1]COMMERCIAL 2019 - 2021'!$D$2:$AO$3999,6,FALSE)</f>
        <v>BAH MAMADOU SALIOU</v>
      </c>
      <c r="C434" s="2">
        <f>VLOOKUP(Tableau1[[#This Row],[NUM DE FACTURE]],'[1]COMMERCIAL 2019 - 2021'!$D$2:$AO$3999,18,FALSE)</f>
        <v>80400</v>
      </c>
      <c r="D434" s="3">
        <f>VLOOKUP(Tableau1[[#This Row],[NUM DE FACTURE]],'[1]COMMERCIAL 2019 - 2021'!$D$2:$AO$3999,8,FALSE)</f>
        <v>153884.91200000001</v>
      </c>
      <c r="E434" s="3">
        <f>VLOOKUP(Tableau1[[#This Row],[NUM DE FACTURE]],'[1]COMMERCIAL 2019 - 2021'!$D$2:$AO$3999,10,FALSE)</f>
        <v>48062.000124929727</v>
      </c>
      <c r="F434" s="3" t="str">
        <f>VLOOKUP(Tableau1[[#This Row],[NUM DE FACTURE]],'[1]COMMERCIAL 2019 - 2021'!$D$2:$AO$3999,12,FALSE)</f>
        <v>Guinée</v>
      </c>
      <c r="G434" s="4">
        <f>VLOOKUP(Tableau1[[#This Row],[NUM DE FACTURE]],'[1]COMMERCIAL 2019 - 2021'!$D$2:$AO$3999,13,FALSE)</f>
        <v>44005</v>
      </c>
      <c r="H434" s="3">
        <f>VLOOKUP(Tableau1[[#This Row],[NUM DE FACTURE]],[1]!Tableau1[[#All],[Num Piéce]:[ANNEE]],4,FALSE)</f>
        <v>2020</v>
      </c>
      <c r="I434" s="3">
        <f>MONTH(Tableau1[[#This Row],[DATE LIV]])</f>
        <v>6</v>
      </c>
    </row>
    <row r="435" spans="1:9" x14ac:dyDescent="0.35">
      <c r="A435" s="1" t="str">
        <f>'[1]COMMERCIAL 2019 - 2021'!D433</f>
        <v>FAE-20-00162</v>
      </c>
      <c r="B435" t="str">
        <f>VLOOKUP(Tableau1[[#This Row],[NUM DE FACTURE]],'[1]COMMERCIAL 2019 - 2021'!$D$2:$AO$3999,6,FALSE)</f>
        <v>STE OMEGA TRADING</v>
      </c>
      <c r="C435" s="2">
        <f>VLOOKUP(Tableau1[[#This Row],[NUM DE FACTURE]],'[1]COMMERCIAL 2019 - 2021'!$D$2:$AO$3999,18,FALSE)</f>
        <v>168000</v>
      </c>
      <c r="D435" s="3">
        <f>VLOOKUP(Tableau1[[#This Row],[NUM DE FACTURE]],'[1]COMMERCIAL 2019 - 2021'!$D$2:$AO$3999,8,FALSE)</f>
        <v>218400</v>
      </c>
      <c r="E435" s="3">
        <f>VLOOKUP(Tableau1[[#This Row],[NUM DE FACTURE]],'[1]COMMERCIAL 2019 - 2021'!$D$2:$AO$3999,10,FALSE)</f>
        <v>218400</v>
      </c>
      <c r="F435" s="3" t="str">
        <f>VLOOKUP(Tableau1[[#This Row],[NUM DE FACTURE]],'[1]COMMERCIAL 2019 - 2021'!$D$2:$AO$3999,12,FALSE)</f>
        <v>Niger</v>
      </c>
      <c r="G435" s="4">
        <f>VLOOKUP(Tableau1[[#This Row],[NUM DE FACTURE]],'[1]COMMERCIAL 2019 - 2021'!$D$2:$AO$3999,13,FALSE)</f>
        <v>44019</v>
      </c>
      <c r="H435" s="3">
        <f>VLOOKUP(Tableau1[[#This Row],[NUM DE FACTURE]],[1]!Tableau1[[#All],[Num Piéce]:[ANNEE]],4,FALSE)</f>
        <v>2020</v>
      </c>
      <c r="I435" s="3">
        <f>MONTH(Tableau1[[#This Row],[DATE LIV]])</f>
        <v>7</v>
      </c>
    </row>
    <row r="436" spans="1:9" x14ac:dyDescent="0.35">
      <c r="A436" s="1" t="str">
        <f>'[1]COMMERCIAL 2019 - 2021'!D434</f>
        <v>FAE-20-00163</v>
      </c>
      <c r="B436" t="str">
        <f>VLOOKUP(Tableau1[[#This Row],[NUM DE FACTURE]],'[1]COMMERCIAL 2019 - 2021'!$D$2:$AO$3999,6,FALSE)</f>
        <v>STE MIDCOM INTERNATIONAL</v>
      </c>
      <c r="C436" s="2">
        <f>VLOOKUP(Tableau1[[#This Row],[NUM DE FACTURE]],'[1]COMMERCIAL 2019 - 2021'!$D$2:$AO$3999,18,FALSE)</f>
        <v>102500</v>
      </c>
      <c r="D436" s="3">
        <f>VLOOKUP(Tableau1[[#This Row],[NUM DE FACTURE]],'[1]COMMERCIAL 2019 - 2021'!$D$2:$AO$3999,8,FALSE)</f>
        <v>178350</v>
      </c>
      <c r="E436" s="3">
        <f>VLOOKUP(Tableau1[[#This Row],[NUM DE FACTURE]],'[1]COMMERCIAL 2019 - 2021'!$D$2:$AO$3999,10,FALSE)</f>
        <v>178350</v>
      </c>
      <c r="F436" s="3" t="str">
        <f>VLOOKUP(Tableau1[[#This Row],[NUM DE FACTURE]],'[1]COMMERCIAL 2019 - 2021'!$D$2:$AO$3999,12,FALSE)</f>
        <v>Russie</v>
      </c>
      <c r="G436" s="4">
        <f>VLOOKUP(Tableau1[[#This Row],[NUM DE FACTURE]],'[1]COMMERCIAL 2019 - 2021'!$D$2:$AO$3999,13,FALSE)</f>
        <v>44014</v>
      </c>
      <c r="H436" s="3">
        <f>VLOOKUP(Tableau1[[#This Row],[NUM DE FACTURE]],[1]!Tableau1[[#All],[Num Piéce]:[ANNEE]],4,FALSE)</f>
        <v>2020</v>
      </c>
      <c r="I436" s="3">
        <f>MONTH(Tableau1[[#This Row],[DATE LIV]])</f>
        <v>7</v>
      </c>
    </row>
    <row r="437" spans="1:9" x14ac:dyDescent="0.35">
      <c r="A437" s="1" t="str">
        <f>'[1]COMMERCIAL 2019 - 2021'!D435</f>
        <v>FAE-20-00164</v>
      </c>
      <c r="B437" t="str">
        <f>VLOOKUP(Tableau1[[#This Row],[NUM DE FACTURE]],'[1]COMMERCIAL 2019 - 2021'!$D$2:$AO$3999,6,FALSE)</f>
        <v>STE MIDCOM INTERNATIONAL</v>
      </c>
      <c r="C437" s="2">
        <f>VLOOKUP(Tableau1[[#This Row],[NUM DE FACTURE]],'[1]COMMERCIAL 2019 - 2021'!$D$2:$AO$3999,18,FALSE)</f>
        <v>26000</v>
      </c>
      <c r="D437" s="3">
        <f>VLOOKUP(Tableau1[[#This Row],[NUM DE FACTURE]],'[1]COMMERCIAL 2019 - 2021'!$D$2:$AO$3999,8,FALSE)</f>
        <v>41340</v>
      </c>
      <c r="E437" s="3">
        <f>VLOOKUP(Tableau1[[#This Row],[NUM DE FACTURE]],'[1]COMMERCIAL 2019 - 2021'!$D$2:$AO$3999,10,FALSE)</f>
        <v>41340</v>
      </c>
      <c r="F437" s="3" t="str">
        <f>VLOOKUP(Tableau1[[#This Row],[NUM DE FACTURE]],'[1]COMMERCIAL 2019 - 2021'!$D$2:$AO$3999,12,FALSE)</f>
        <v>Burkina Faso</v>
      </c>
      <c r="G437" s="4">
        <f>VLOOKUP(Tableau1[[#This Row],[NUM DE FACTURE]],'[1]COMMERCIAL 2019 - 2021'!$D$2:$AO$3999,13,FALSE)</f>
        <v>44014</v>
      </c>
      <c r="H437" s="3">
        <f>VLOOKUP(Tableau1[[#This Row],[NUM DE FACTURE]],[1]!Tableau1[[#All],[Num Piéce]:[ANNEE]],4,FALSE)</f>
        <v>2020</v>
      </c>
      <c r="I437" s="3">
        <f>MONTH(Tableau1[[#This Row],[DATE LIV]])</f>
        <v>7</v>
      </c>
    </row>
    <row r="438" spans="1:9" x14ac:dyDescent="0.35">
      <c r="A438" s="1" t="str">
        <f>'[1]COMMERCIAL 2019 - 2021'!D436</f>
        <v>FAE-20-00165</v>
      </c>
      <c r="B438" t="str">
        <f>VLOOKUP(Tableau1[[#This Row],[NUM DE FACTURE]],'[1]COMMERCIAL 2019 - 2021'!$D$2:$AO$3999,6,FALSE)</f>
        <v>TIMBI MADINA</v>
      </c>
      <c r="C438" s="2">
        <f>VLOOKUP(Tableau1[[#This Row],[NUM DE FACTURE]],'[1]COMMERCIAL 2019 - 2021'!$D$2:$AO$3999,18,FALSE)</f>
        <v>52000</v>
      </c>
      <c r="D438" s="3">
        <f>VLOOKUP(Tableau1[[#This Row],[NUM DE FACTURE]],'[1]COMMERCIAL 2019 - 2021'!$D$2:$AO$3999,8,FALSE)</f>
        <v>87585.890499999994</v>
      </c>
      <c r="E438" s="3">
        <f>VLOOKUP(Tableau1[[#This Row],[NUM DE FACTURE]],'[1]COMMERCIAL 2019 - 2021'!$D$2:$AO$3999,10,FALSE)</f>
        <v>27290</v>
      </c>
      <c r="F438" s="3" t="str">
        <f>VLOOKUP(Tableau1[[#This Row],[NUM DE FACTURE]],'[1]COMMERCIAL 2019 - 2021'!$D$2:$AO$3999,12,FALSE)</f>
        <v>Gabon</v>
      </c>
      <c r="G438" s="4" t="str">
        <f>VLOOKUP(Tableau1[[#This Row],[NUM DE FACTURE]],'[1]COMMERCIAL 2019 - 2021'!$D$2:$AO$3999,13,FALSE)</f>
        <v>30/06/2020 &amp; 01/07/2020</v>
      </c>
      <c r="H438" s="3">
        <f>VLOOKUP(Tableau1[[#This Row],[NUM DE FACTURE]],[1]!Tableau1[[#All],[Num Piéce]:[ANNEE]],4,FALSE)</f>
        <v>2020</v>
      </c>
      <c r="I438" s="3" t="e">
        <f>MONTH(Tableau1[[#This Row],[DATE LIV]])</f>
        <v>#VALUE!</v>
      </c>
    </row>
    <row r="439" spans="1:9" x14ac:dyDescent="0.35">
      <c r="A439" s="1" t="str">
        <f>'[1]COMMERCIAL 2019 - 2021'!D437</f>
        <v>FAE-20-00166</v>
      </c>
      <c r="B439" t="str">
        <f>VLOOKUP(Tableau1[[#This Row],[NUM DE FACTURE]],'[1]COMMERCIAL 2019 - 2021'!$D$2:$AO$3999,6,FALSE)</f>
        <v>SAHEL INTERNATIONAL TRADE</v>
      </c>
      <c r="C439" s="2">
        <f>VLOOKUP(Tableau1[[#This Row],[NUM DE FACTURE]],'[1]COMMERCIAL 2019 - 2021'!$D$2:$AO$3999,18,FALSE)</f>
        <v>211440</v>
      </c>
      <c r="D439" s="3">
        <f>VLOOKUP(Tableau1[[#This Row],[NUM DE FACTURE]],'[1]COMMERCIAL 2019 - 2021'!$D$2:$AO$3999,8,FALSE)</f>
        <v>264300</v>
      </c>
      <c r="E439" s="3">
        <f>VLOOKUP(Tableau1[[#This Row],[NUM DE FACTURE]],'[1]COMMERCIAL 2019 - 2021'!$D$2:$AO$3999,10,FALSE)</f>
        <v>264300</v>
      </c>
      <c r="F439" s="3" t="str">
        <f>VLOOKUP(Tableau1[[#This Row],[NUM DE FACTURE]],'[1]COMMERCIAL 2019 - 2021'!$D$2:$AO$3999,12,FALSE)</f>
        <v>Niger</v>
      </c>
      <c r="G439" s="4" t="str">
        <f>VLOOKUP(Tableau1[[#This Row],[NUM DE FACTURE]],'[1]COMMERCIAL 2019 - 2021'!$D$2:$AO$3999,13,FALSE)</f>
        <v>30/06/2020 &amp; 01/07/2020</v>
      </c>
      <c r="H439" s="3">
        <f>VLOOKUP(Tableau1[[#This Row],[NUM DE FACTURE]],[1]!Tableau1[[#All],[Num Piéce]:[ANNEE]],4,FALSE)</f>
        <v>2020</v>
      </c>
      <c r="I439" s="3" t="e">
        <f>MONTH(Tableau1[[#This Row],[DATE LIV]])</f>
        <v>#VALUE!</v>
      </c>
    </row>
    <row r="440" spans="1:9" x14ac:dyDescent="0.35">
      <c r="A440" s="1" t="str">
        <f>'[1]COMMERCIAL 2019 - 2021'!D438</f>
        <v>FAE-20-00167</v>
      </c>
      <c r="B440" t="str">
        <f>VLOOKUP(Tableau1[[#This Row],[NUM DE FACTURE]],'[1]COMMERCIAL 2019 - 2021'!$D$2:$AO$3999,6,FALSE)</f>
        <v>ARCADIA</v>
      </c>
      <c r="C440" s="2">
        <f>VLOOKUP(Tableau1[[#This Row],[NUM DE FACTURE]],'[1]COMMERCIAL 2019 - 2021'!$D$2:$AO$3999,18,FALSE)</f>
        <v>20000</v>
      </c>
      <c r="D440" s="3">
        <f>VLOOKUP(Tableau1[[#This Row],[NUM DE FACTURE]],'[1]COMMERCIAL 2019 - 2021'!$D$2:$AO$3999,8,FALSE)</f>
        <v>33000</v>
      </c>
      <c r="E440" s="3">
        <f>VLOOKUP(Tableau1[[#This Row],[NUM DE FACTURE]],'[1]COMMERCIAL 2019 - 2021'!$D$2:$AO$3999,10,FALSE)</f>
        <v>33000</v>
      </c>
      <c r="F440" s="3" t="str">
        <f>VLOOKUP(Tableau1[[#This Row],[NUM DE FACTURE]],'[1]COMMERCIAL 2019 - 2021'!$D$2:$AO$3999,12,FALSE)</f>
        <v>Angleterre</v>
      </c>
      <c r="G440" s="4">
        <f>VLOOKUP(Tableau1[[#This Row],[NUM DE FACTURE]],'[1]COMMERCIAL 2019 - 2021'!$D$2:$AO$3999,13,FALSE)</f>
        <v>44025</v>
      </c>
      <c r="H440" s="3">
        <f>VLOOKUP(Tableau1[[#This Row],[NUM DE FACTURE]],[1]!Tableau1[[#All],[Num Piéce]:[ANNEE]],4,FALSE)</f>
        <v>2020</v>
      </c>
      <c r="I440" s="3">
        <f>MONTH(Tableau1[[#This Row],[DATE LIV]])</f>
        <v>7</v>
      </c>
    </row>
    <row r="441" spans="1:9" x14ac:dyDescent="0.35">
      <c r="A441" s="1" t="str">
        <f>'[1]COMMERCIAL 2019 - 2021'!D439</f>
        <v>FAE-20-00168</v>
      </c>
      <c r="B441" t="str">
        <f>VLOOKUP(Tableau1[[#This Row],[NUM DE FACTURE]],'[1]COMMERCIAL 2019 - 2021'!$D$2:$AO$3999,6,FALSE)</f>
        <v>SAHEL INTERNATIONAL TRADE</v>
      </c>
      <c r="C441" s="2">
        <f>VLOOKUP(Tableau1[[#This Row],[NUM DE FACTURE]],'[1]COMMERCIAL 2019 - 2021'!$D$2:$AO$3999,18,FALSE)</f>
        <v>198300</v>
      </c>
      <c r="D441" s="3">
        <f>VLOOKUP(Tableau1[[#This Row],[NUM DE FACTURE]],'[1]COMMERCIAL 2019 - 2021'!$D$2:$AO$3999,8,FALSE)</f>
        <v>247875</v>
      </c>
      <c r="E441" s="3">
        <f>VLOOKUP(Tableau1[[#This Row],[NUM DE FACTURE]],'[1]COMMERCIAL 2019 - 2021'!$D$2:$AO$3999,10,FALSE)</f>
        <v>247875</v>
      </c>
      <c r="F441" s="3" t="str">
        <f>VLOOKUP(Tableau1[[#This Row],[NUM DE FACTURE]],'[1]COMMERCIAL 2019 - 2021'!$D$2:$AO$3999,12,FALSE)</f>
        <v>Niger</v>
      </c>
      <c r="G441" s="4">
        <f>VLOOKUP(Tableau1[[#This Row],[NUM DE FACTURE]],'[1]COMMERCIAL 2019 - 2021'!$D$2:$AO$3999,13,FALSE)</f>
        <v>44016</v>
      </c>
      <c r="H441" s="3">
        <f>VLOOKUP(Tableau1[[#This Row],[NUM DE FACTURE]],[1]!Tableau1[[#All],[Num Piéce]:[ANNEE]],4,FALSE)</f>
        <v>2020</v>
      </c>
      <c r="I441" s="3">
        <f>MONTH(Tableau1[[#This Row],[DATE LIV]])</f>
        <v>7</v>
      </c>
    </row>
    <row r="442" spans="1:9" x14ac:dyDescent="0.35">
      <c r="A442" s="1" t="str">
        <f>'[1]COMMERCIAL 2019 - 2021'!D440</f>
        <v>FAE-20-00169</v>
      </c>
      <c r="B442" t="str">
        <f>VLOOKUP(Tableau1[[#This Row],[NUM DE FACTURE]],'[1]COMMERCIAL 2019 - 2021'!$D$2:$AO$3999,6,FALSE)</f>
        <v>STE OMEGA TRADING</v>
      </c>
      <c r="C442" s="2">
        <f>VLOOKUP(Tableau1[[#This Row],[NUM DE FACTURE]],'[1]COMMERCIAL 2019 - 2021'!$D$2:$AO$3999,18,FALSE)</f>
        <v>66024</v>
      </c>
      <c r="D442" s="3">
        <f>VLOOKUP(Tableau1[[#This Row],[NUM DE FACTURE]],'[1]COMMERCIAL 2019 - 2021'!$D$2:$AO$3999,8,FALSE)</f>
        <v>105638.39999999999</v>
      </c>
      <c r="E442" s="3">
        <f>VLOOKUP(Tableau1[[#This Row],[NUM DE FACTURE]],'[1]COMMERCIAL 2019 - 2021'!$D$2:$AO$3999,10,FALSE)</f>
        <v>105638.39999999999</v>
      </c>
      <c r="F442" s="3" t="str">
        <f>VLOOKUP(Tableau1[[#This Row],[NUM DE FACTURE]],'[1]COMMERCIAL 2019 - 2021'!$D$2:$AO$3999,12,FALSE)</f>
        <v>Niger</v>
      </c>
      <c r="G442" s="4">
        <f>VLOOKUP(Tableau1[[#This Row],[NUM DE FACTURE]],'[1]COMMERCIAL 2019 - 2021'!$D$2:$AO$3999,13,FALSE)</f>
        <v>44015</v>
      </c>
      <c r="H442" s="3">
        <f>VLOOKUP(Tableau1[[#This Row],[NUM DE FACTURE]],[1]!Tableau1[[#All],[Num Piéce]:[ANNEE]],4,FALSE)</f>
        <v>2020</v>
      </c>
      <c r="I442" s="3">
        <f>MONTH(Tableau1[[#This Row],[DATE LIV]])</f>
        <v>7</v>
      </c>
    </row>
    <row r="443" spans="1:9" x14ac:dyDescent="0.35">
      <c r="A443" s="1" t="str">
        <f>'[1]COMMERCIAL 2019 - 2021'!D441</f>
        <v>FAE-20-00170</v>
      </c>
      <c r="B443" t="str">
        <f>VLOOKUP(Tableau1[[#This Row],[NUM DE FACTURE]],'[1]COMMERCIAL 2019 - 2021'!$D$2:$AO$3999,6,FALSE)</f>
        <v>ANGSTREM TRADING</v>
      </c>
      <c r="C443" s="2">
        <f>VLOOKUP(Tableau1[[#This Row],[NUM DE FACTURE]],'[1]COMMERCIAL 2019 - 2021'!$D$2:$AO$3999,18,FALSE)</f>
        <v>20000</v>
      </c>
      <c r="D443" s="3">
        <f>VLOOKUP(Tableau1[[#This Row],[NUM DE FACTURE]],'[1]COMMERCIAL 2019 - 2021'!$D$2:$AO$3999,8,FALSE)</f>
        <v>38619.195</v>
      </c>
      <c r="E443" s="3">
        <f>VLOOKUP(Tableau1[[#This Row],[NUM DE FACTURE]],'[1]COMMERCIAL 2019 - 2021'!$D$2:$AO$3999,10,FALSE)</f>
        <v>14100</v>
      </c>
      <c r="F443" s="3" t="str">
        <f>VLOOKUP(Tableau1[[#This Row],[NUM DE FACTURE]],'[1]COMMERCIAL 2019 - 2021'!$D$2:$AO$3999,12,FALSE)</f>
        <v>Russie</v>
      </c>
      <c r="G443" s="4">
        <f>VLOOKUP(Tableau1[[#This Row],[NUM DE FACTURE]],'[1]COMMERCIAL 2019 - 2021'!$D$2:$AO$3999,13,FALSE)</f>
        <v>44064</v>
      </c>
      <c r="H443" s="3">
        <f>VLOOKUP(Tableau1[[#This Row],[NUM DE FACTURE]],[1]!Tableau1[[#All],[Num Piéce]:[ANNEE]],4,FALSE)</f>
        <v>2020</v>
      </c>
      <c r="I443" s="3">
        <f>MONTH(Tableau1[[#This Row],[DATE LIV]])</f>
        <v>8</v>
      </c>
    </row>
    <row r="444" spans="1:9" x14ac:dyDescent="0.35">
      <c r="A444" s="1" t="str">
        <f>'[1]COMMERCIAL 2019 - 2021'!D442</f>
        <v>FAE-20-00171</v>
      </c>
      <c r="B444" t="str">
        <f>VLOOKUP(Tableau1[[#This Row],[NUM DE FACTURE]],'[1]COMMERCIAL 2019 - 2021'!$D$2:$AO$3999,6,FALSE)</f>
        <v>STE AL MAJMOUA MOTTAHIDA</v>
      </c>
      <c r="C444" s="2">
        <f>VLOOKUP(Tableau1[[#This Row],[NUM DE FACTURE]],'[1]COMMERCIAL 2019 - 2021'!$D$2:$AO$3999,18,FALSE)</f>
        <v>444000</v>
      </c>
      <c r="D444" s="3">
        <f>VLOOKUP(Tableau1[[#This Row],[NUM DE FACTURE]],'[1]COMMERCIAL 2019 - 2021'!$D$2:$AO$3999,8,FALSE)</f>
        <v>790951.44759999996</v>
      </c>
      <c r="E444" s="3">
        <f>VLOOKUP(Tableau1[[#This Row],[NUM DE FACTURE]],'[1]COMMERCIAL 2019 - 2021'!$D$2:$AO$3999,10,FALSE)</f>
        <v>277912</v>
      </c>
      <c r="F444" s="3" t="str">
        <f>VLOOKUP(Tableau1[[#This Row],[NUM DE FACTURE]],'[1]COMMERCIAL 2019 - 2021'!$D$2:$AO$3999,12,FALSE)</f>
        <v>Libye</v>
      </c>
      <c r="G444" s="4">
        <f>VLOOKUP(Tableau1[[#This Row],[NUM DE FACTURE]],'[1]COMMERCIAL 2019 - 2021'!$D$2:$AO$3999,13,FALSE)</f>
        <v>44019</v>
      </c>
      <c r="H444" s="3">
        <f>VLOOKUP(Tableau1[[#This Row],[NUM DE FACTURE]],[1]!Tableau1[[#All],[Num Piéce]:[ANNEE]],4,FALSE)</f>
        <v>2020</v>
      </c>
      <c r="I444" s="3">
        <f>MONTH(Tableau1[[#This Row],[DATE LIV]])</f>
        <v>7</v>
      </c>
    </row>
    <row r="445" spans="1:9" x14ac:dyDescent="0.35">
      <c r="A445" s="1" t="str">
        <f>'[1]COMMERCIAL 2019 - 2021'!D443</f>
        <v>FAE-20-00172</v>
      </c>
      <c r="B445" t="str">
        <f>VLOOKUP(Tableau1[[#This Row],[NUM DE FACTURE]],'[1]COMMERCIAL 2019 - 2021'!$D$2:$AO$3999,6,FALSE)</f>
        <v>TUNISIAN AFRICAN BUSINESS</v>
      </c>
      <c r="C445" s="2">
        <f>VLOOKUP(Tableau1[[#This Row],[NUM DE FACTURE]],'[1]COMMERCIAL 2019 - 2021'!$D$2:$AO$3999,18,FALSE)</f>
        <v>22008</v>
      </c>
      <c r="D445" s="3">
        <f>VLOOKUP(Tableau1[[#This Row],[NUM DE FACTURE]],'[1]COMMERCIAL 2019 - 2021'!$D$2:$AO$3999,8,FALSE)</f>
        <v>32791.919999999998</v>
      </c>
      <c r="E445" s="3">
        <f>VLOOKUP(Tableau1[[#This Row],[NUM DE FACTURE]],'[1]COMMERCIAL 2019 - 2021'!$D$2:$AO$3999,10,FALSE)</f>
        <v>32791.919999999998</v>
      </c>
      <c r="F445" s="3" t="str">
        <f>VLOOKUP(Tableau1[[#This Row],[NUM DE FACTURE]],'[1]COMMERCIAL 2019 - 2021'!$D$2:$AO$3999,12,FALSE)</f>
        <v>Sierra Leone</v>
      </c>
      <c r="G445" s="4">
        <f>VLOOKUP(Tableau1[[#This Row],[NUM DE FACTURE]],'[1]COMMERCIAL 2019 - 2021'!$D$2:$AO$3999,13,FALSE)</f>
        <v>44020</v>
      </c>
      <c r="H445" s="3">
        <f>VLOOKUP(Tableau1[[#This Row],[NUM DE FACTURE]],[1]!Tableau1[[#All],[Num Piéce]:[ANNEE]],4,FALSE)</f>
        <v>2020</v>
      </c>
      <c r="I445" s="3">
        <f>MONTH(Tableau1[[#This Row],[DATE LIV]])</f>
        <v>7</v>
      </c>
    </row>
    <row r="446" spans="1:9" x14ac:dyDescent="0.35">
      <c r="A446" s="1" t="str">
        <f>'[1]COMMERCIAL 2019 - 2021'!D444</f>
        <v>FAE-20-00173</v>
      </c>
      <c r="B446" t="str">
        <f>VLOOKUP(Tableau1[[#This Row],[NUM DE FACTURE]],'[1]COMMERCIAL 2019 - 2021'!$D$2:$AO$3999,6,FALSE)</f>
        <v>SOPALIM</v>
      </c>
      <c r="C446" s="2">
        <f>VLOOKUP(Tableau1[[#This Row],[NUM DE FACTURE]],'[1]COMMERCIAL 2019 - 2021'!$D$2:$AO$3999,18,FALSE)</f>
        <v>24724</v>
      </c>
      <c r="D446" s="3">
        <f>VLOOKUP(Tableau1[[#This Row],[NUM DE FACTURE]],'[1]COMMERCIAL 2019 - 2021'!$D$2:$AO$3999,8,FALSE)</f>
        <v>43867.1</v>
      </c>
      <c r="E446" s="3">
        <f>VLOOKUP(Tableau1[[#This Row],[NUM DE FACTURE]],'[1]COMMERCIAL 2019 - 2021'!$D$2:$AO$3999,10,FALSE)</f>
        <v>13661.720051698096</v>
      </c>
      <c r="F446" s="3" t="str">
        <f>VLOOKUP(Tableau1[[#This Row],[NUM DE FACTURE]],'[1]COMMERCIAL 2019 - 2021'!$D$2:$AO$3999,12,FALSE)</f>
        <v>France</v>
      </c>
      <c r="G446" s="4">
        <f>VLOOKUP(Tableau1[[#This Row],[NUM DE FACTURE]],'[1]COMMERCIAL 2019 - 2021'!$D$2:$AO$3999,13,FALSE)</f>
        <v>44021</v>
      </c>
      <c r="H446" s="3">
        <f>VLOOKUP(Tableau1[[#This Row],[NUM DE FACTURE]],[1]!Tableau1[[#All],[Num Piéce]:[ANNEE]],4,FALSE)</f>
        <v>2020</v>
      </c>
      <c r="I446" s="3">
        <f>MONTH(Tableau1[[#This Row],[DATE LIV]])</f>
        <v>7</v>
      </c>
    </row>
    <row r="447" spans="1:9" x14ac:dyDescent="0.35">
      <c r="A447" s="1" t="str">
        <f>'[1]COMMERCIAL 2019 - 2021'!D445</f>
        <v>FAE-20-00174</v>
      </c>
      <c r="B447" t="str">
        <f>VLOOKUP(Tableau1[[#This Row],[NUM DE FACTURE]],'[1]COMMERCIAL 2019 - 2021'!$D$2:$AO$3999,6,FALSE)</f>
        <v>STE OMEGA TRADING</v>
      </c>
      <c r="C447" s="2">
        <f>VLOOKUP(Tableau1[[#This Row],[NUM DE FACTURE]],'[1]COMMERCIAL 2019 - 2021'!$D$2:$AO$3999,18,FALSE)</f>
        <v>112000</v>
      </c>
      <c r="D447" s="3">
        <f>VLOOKUP(Tableau1[[#This Row],[NUM DE FACTURE]],'[1]COMMERCIAL 2019 - 2021'!$D$2:$AO$3999,8,FALSE)</f>
        <v>145600</v>
      </c>
      <c r="E447" s="3">
        <f>VLOOKUP(Tableau1[[#This Row],[NUM DE FACTURE]],'[1]COMMERCIAL 2019 - 2021'!$D$2:$AO$3999,10,FALSE)</f>
        <v>145600</v>
      </c>
      <c r="F447" s="3" t="str">
        <f>VLOOKUP(Tableau1[[#This Row],[NUM DE FACTURE]],'[1]COMMERCIAL 2019 - 2021'!$D$2:$AO$3999,12,FALSE)</f>
        <v>Niger</v>
      </c>
      <c r="G447" s="4">
        <f>VLOOKUP(Tableau1[[#This Row],[NUM DE FACTURE]],'[1]COMMERCIAL 2019 - 2021'!$D$2:$AO$3999,13,FALSE)</f>
        <v>44019</v>
      </c>
      <c r="H447" s="3">
        <f>VLOOKUP(Tableau1[[#This Row],[NUM DE FACTURE]],[1]!Tableau1[[#All],[Num Piéce]:[ANNEE]],4,FALSE)</f>
        <v>2020</v>
      </c>
      <c r="I447" s="3">
        <f>MONTH(Tableau1[[#This Row],[DATE LIV]])</f>
        <v>7</v>
      </c>
    </row>
    <row r="448" spans="1:9" x14ac:dyDescent="0.35">
      <c r="A448" s="1" t="str">
        <f>'[1]COMMERCIAL 2019 - 2021'!D446</f>
        <v>FAE-20-00175</v>
      </c>
      <c r="B448" t="str">
        <f>VLOOKUP(Tableau1[[#This Row],[NUM DE FACTURE]],'[1]COMMERCIAL 2019 - 2021'!$D$2:$AO$3999,6,FALSE)</f>
        <v>SAHEL INTERNATIONAL TRADE</v>
      </c>
      <c r="C448" s="2">
        <f>VLOOKUP(Tableau1[[#This Row],[NUM DE FACTURE]],'[1]COMMERCIAL 2019 - 2021'!$D$2:$AO$3999,18,FALSE)</f>
        <v>56016</v>
      </c>
      <c r="D448" s="3">
        <f>VLOOKUP(Tableau1[[#This Row],[NUM DE FACTURE]],'[1]COMMERCIAL 2019 - 2021'!$D$2:$AO$3999,8,FALSE)</f>
        <v>76181.759999999995</v>
      </c>
      <c r="E448" s="3">
        <f>VLOOKUP(Tableau1[[#This Row],[NUM DE FACTURE]],'[1]COMMERCIAL 2019 - 2021'!$D$2:$AO$3999,10,FALSE)</f>
        <v>76181.759999999995</v>
      </c>
      <c r="F448" s="3" t="str">
        <f>VLOOKUP(Tableau1[[#This Row],[NUM DE FACTURE]],'[1]COMMERCIAL 2019 - 2021'!$D$2:$AO$3999,12,FALSE)</f>
        <v>Togo</v>
      </c>
      <c r="G448" s="4">
        <f>VLOOKUP(Tableau1[[#This Row],[NUM DE FACTURE]],'[1]COMMERCIAL 2019 - 2021'!$D$2:$AO$3999,13,FALSE)</f>
        <v>44027</v>
      </c>
      <c r="H448" s="3">
        <f>VLOOKUP(Tableau1[[#This Row],[NUM DE FACTURE]],[1]!Tableau1[[#All],[Num Piéce]:[ANNEE]],4,FALSE)</f>
        <v>2020</v>
      </c>
      <c r="I448" s="3">
        <f>MONTH(Tableau1[[#This Row],[DATE LIV]])</f>
        <v>7</v>
      </c>
    </row>
    <row r="449" spans="1:9" x14ac:dyDescent="0.35">
      <c r="A449" s="1" t="str">
        <f>'[1]COMMERCIAL 2019 - 2021'!D447</f>
        <v>FAE-20-00176</v>
      </c>
      <c r="B449" t="str">
        <f>VLOOKUP(Tableau1[[#This Row],[NUM DE FACTURE]],'[1]COMMERCIAL 2019 - 2021'!$D$2:$AO$3999,6,FALSE)</f>
        <v>SAHEL INTERNATIONAL TRADE</v>
      </c>
      <c r="C449" s="2">
        <f>VLOOKUP(Tableau1[[#This Row],[NUM DE FACTURE]],'[1]COMMERCIAL 2019 - 2021'!$D$2:$AO$3999,18,FALSE)</f>
        <v>43608</v>
      </c>
      <c r="D449" s="3">
        <f>VLOOKUP(Tableau1[[#This Row],[NUM DE FACTURE]],'[1]COMMERCIAL 2019 - 2021'!$D$2:$AO$3999,8,FALSE)</f>
        <v>68916.960000000006</v>
      </c>
      <c r="E449" s="3">
        <f>VLOOKUP(Tableau1[[#This Row],[NUM DE FACTURE]],'[1]COMMERCIAL 2019 - 2021'!$D$2:$AO$3999,10,FALSE)</f>
        <v>68916.960000000006</v>
      </c>
      <c r="F449" s="3" t="str">
        <f>VLOOKUP(Tableau1[[#This Row],[NUM DE FACTURE]],'[1]COMMERCIAL 2019 - 2021'!$D$2:$AO$3999,12,FALSE)</f>
        <v>Togo</v>
      </c>
      <c r="G449" s="4">
        <f>VLOOKUP(Tableau1[[#This Row],[NUM DE FACTURE]],'[1]COMMERCIAL 2019 - 2021'!$D$2:$AO$3999,13,FALSE)</f>
        <v>44034</v>
      </c>
      <c r="H449" s="3">
        <f>VLOOKUP(Tableau1[[#This Row],[NUM DE FACTURE]],[1]!Tableau1[[#All],[Num Piéce]:[ANNEE]],4,FALSE)</f>
        <v>2020</v>
      </c>
      <c r="I449" s="3">
        <f>MONTH(Tableau1[[#This Row],[DATE LIV]])</f>
        <v>7</v>
      </c>
    </row>
    <row r="450" spans="1:9" x14ac:dyDescent="0.35">
      <c r="A450" s="1" t="str">
        <f>'[1]COMMERCIAL 2019 - 2021'!D448</f>
        <v>FAE-20-00177</v>
      </c>
      <c r="B450" t="str">
        <f>VLOOKUP(Tableau1[[#This Row],[NUM DE FACTURE]],'[1]COMMERCIAL 2019 - 2021'!$D$2:$AO$3999,6,FALSE)</f>
        <v>SAHEL INTERNATIONAL TRADE</v>
      </c>
      <c r="C450" s="2">
        <f>VLOOKUP(Tableau1[[#This Row],[NUM DE FACTURE]],'[1]COMMERCIAL 2019 - 2021'!$D$2:$AO$3999,18,FALSE)</f>
        <v>18030</v>
      </c>
      <c r="D450" s="3">
        <f>VLOOKUP(Tableau1[[#This Row],[NUM DE FACTURE]],'[1]COMMERCIAL 2019 - 2021'!$D$2:$AO$3999,8,FALSE)</f>
        <v>31161</v>
      </c>
      <c r="E450" s="3">
        <f>VLOOKUP(Tableau1[[#This Row],[NUM DE FACTURE]],'[1]COMMERCIAL 2019 - 2021'!$D$2:$AO$3999,10,FALSE)</f>
        <v>31161</v>
      </c>
      <c r="F450" s="3" t="str">
        <f>VLOOKUP(Tableau1[[#This Row],[NUM DE FACTURE]],'[1]COMMERCIAL 2019 - 2021'!$D$2:$AO$3999,12,FALSE)</f>
        <v>Ukraine</v>
      </c>
      <c r="G450" s="4">
        <f>VLOOKUP(Tableau1[[#This Row],[NUM DE FACTURE]],'[1]COMMERCIAL 2019 - 2021'!$D$2:$AO$3999,13,FALSE)</f>
        <v>44022</v>
      </c>
      <c r="H450" s="3">
        <f>VLOOKUP(Tableau1[[#This Row],[NUM DE FACTURE]],[1]!Tableau1[[#All],[Num Piéce]:[ANNEE]],4,FALSE)</f>
        <v>2020</v>
      </c>
      <c r="I450" s="3">
        <f>MONTH(Tableau1[[#This Row],[DATE LIV]])</f>
        <v>7</v>
      </c>
    </row>
    <row r="451" spans="1:9" x14ac:dyDescent="0.35">
      <c r="A451" s="1" t="str">
        <f>'[1]COMMERCIAL 2019 - 2021'!D449</f>
        <v>FAE-20-00178</v>
      </c>
      <c r="B451" t="str">
        <f>VLOOKUP(Tableau1[[#This Row],[NUM DE FACTURE]],'[1]COMMERCIAL 2019 - 2021'!$D$2:$AO$3999,6,FALSE)</f>
        <v>ARCADIA</v>
      </c>
      <c r="C451" s="2">
        <f>VLOOKUP(Tableau1[[#This Row],[NUM DE FACTURE]],'[1]COMMERCIAL 2019 - 2021'!$D$2:$AO$3999,18,FALSE)</f>
        <v>50400</v>
      </c>
      <c r="D451" s="3">
        <f>VLOOKUP(Tableau1[[#This Row],[NUM DE FACTURE]],'[1]COMMERCIAL 2019 - 2021'!$D$2:$AO$3999,8,FALSE)</f>
        <v>78624</v>
      </c>
      <c r="E451" s="3">
        <f>VLOOKUP(Tableau1[[#This Row],[NUM DE FACTURE]],'[1]COMMERCIAL 2019 - 2021'!$D$2:$AO$3999,10,FALSE)</f>
        <v>78624</v>
      </c>
      <c r="F451" s="3" t="str">
        <f>VLOOKUP(Tableau1[[#This Row],[NUM DE FACTURE]],'[1]COMMERCIAL 2019 - 2021'!$D$2:$AO$3999,12,FALSE)</f>
        <v xml:space="preserve">Japon </v>
      </c>
      <c r="G451" s="4">
        <f>VLOOKUP(Tableau1[[#This Row],[NUM DE FACTURE]],'[1]COMMERCIAL 2019 - 2021'!$D$2:$AO$3999,13,FALSE)</f>
        <v>44033</v>
      </c>
      <c r="H451" s="3">
        <f>VLOOKUP(Tableau1[[#This Row],[NUM DE FACTURE]],[1]!Tableau1[[#All],[Num Piéce]:[ANNEE]],4,FALSE)</f>
        <v>2020</v>
      </c>
      <c r="I451" s="3">
        <f>MONTH(Tableau1[[#This Row],[DATE LIV]])</f>
        <v>7</v>
      </c>
    </row>
    <row r="452" spans="1:9" x14ac:dyDescent="0.35">
      <c r="A452" s="1" t="str">
        <f>'[1]COMMERCIAL 2019 - 2021'!D450</f>
        <v>FAE-20-00179</v>
      </c>
      <c r="B452" t="str">
        <f>VLOOKUP(Tableau1[[#This Row],[NUM DE FACTURE]],'[1]COMMERCIAL 2019 - 2021'!$D$2:$AO$3999,6,FALSE)</f>
        <v>ARCADIA</v>
      </c>
      <c r="C452" s="2">
        <f>VLOOKUP(Tableau1[[#This Row],[NUM DE FACTURE]],'[1]COMMERCIAL 2019 - 2021'!$D$2:$AO$3999,18,FALSE)</f>
        <v>20000</v>
      </c>
      <c r="D452" s="3">
        <f>VLOOKUP(Tableau1[[#This Row],[NUM DE FACTURE]],'[1]COMMERCIAL 2019 - 2021'!$D$2:$AO$3999,8,FALSE)</f>
        <v>33000</v>
      </c>
      <c r="E452" s="3">
        <f>VLOOKUP(Tableau1[[#This Row],[NUM DE FACTURE]],'[1]COMMERCIAL 2019 - 2021'!$D$2:$AO$3999,10,FALSE)</f>
        <v>33000</v>
      </c>
      <c r="F452" s="3" t="str">
        <f>VLOOKUP(Tableau1[[#This Row],[NUM DE FACTURE]],'[1]COMMERCIAL 2019 - 2021'!$D$2:$AO$3999,12,FALSE)</f>
        <v>Angleterre</v>
      </c>
      <c r="G452" s="4">
        <f>VLOOKUP(Tableau1[[#This Row],[NUM DE FACTURE]],'[1]COMMERCIAL 2019 - 2021'!$D$2:$AO$3999,13,FALSE)</f>
        <v>44025</v>
      </c>
      <c r="H452" s="3">
        <f>VLOOKUP(Tableau1[[#This Row],[NUM DE FACTURE]],[1]!Tableau1[[#All],[Num Piéce]:[ANNEE]],4,FALSE)</f>
        <v>2020</v>
      </c>
      <c r="I452" s="3">
        <f>MONTH(Tableau1[[#This Row],[DATE LIV]])</f>
        <v>7</v>
      </c>
    </row>
    <row r="453" spans="1:9" x14ac:dyDescent="0.35">
      <c r="A453" s="1" t="str">
        <f>'[1]COMMERCIAL 2019 - 2021'!D451</f>
        <v>FAE-20-00180</v>
      </c>
      <c r="B453" t="str">
        <f>VLOOKUP(Tableau1[[#This Row],[NUM DE FACTURE]],'[1]COMMERCIAL 2019 - 2021'!$D$2:$AO$3999,6,FALSE)</f>
        <v>ARCADIA</v>
      </c>
      <c r="C453" s="2">
        <f>VLOOKUP(Tableau1[[#This Row],[NUM DE FACTURE]],'[1]COMMERCIAL 2019 - 2021'!$D$2:$AO$3999,18,FALSE)</f>
        <v>20000</v>
      </c>
      <c r="D453" s="3">
        <f>VLOOKUP(Tableau1[[#This Row],[NUM DE FACTURE]],'[1]COMMERCIAL 2019 - 2021'!$D$2:$AO$3999,8,FALSE)</f>
        <v>33000</v>
      </c>
      <c r="E453" s="3">
        <f>VLOOKUP(Tableau1[[#This Row],[NUM DE FACTURE]],'[1]COMMERCIAL 2019 - 2021'!$D$2:$AO$3999,10,FALSE)</f>
        <v>33000</v>
      </c>
      <c r="F453" s="3" t="str">
        <f>VLOOKUP(Tableau1[[#This Row],[NUM DE FACTURE]],'[1]COMMERCIAL 2019 - 2021'!$D$2:$AO$3999,12,FALSE)</f>
        <v>Angleterre</v>
      </c>
      <c r="G453" s="4">
        <f>VLOOKUP(Tableau1[[#This Row],[NUM DE FACTURE]],'[1]COMMERCIAL 2019 - 2021'!$D$2:$AO$3999,13,FALSE)</f>
        <v>44025</v>
      </c>
      <c r="H453" s="3">
        <f>VLOOKUP(Tableau1[[#This Row],[NUM DE FACTURE]],[1]!Tableau1[[#All],[Num Piéce]:[ANNEE]],4,FALSE)</f>
        <v>2020</v>
      </c>
      <c r="I453" s="3">
        <f>MONTH(Tableau1[[#This Row],[DATE LIV]])</f>
        <v>7</v>
      </c>
    </row>
    <row r="454" spans="1:9" x14ac:dyDescent="0.35">
      <c r="A454" s="1" t="str">
        <f>'[1]COMMERCIAL 2019 - 2021'!D452</f>
        <v>FAE-20-00181</v>
      </c>
      <c r="B454" t="str">
        <f>VLOOKUP(Tableau1[[#This Row],[NUM DE FACTURE]],'[1]COMMERCIAL 2019 - 2021'!$D$2:$AO$3999,6,FALSE)</f>
        <v>ARCADIA</v>
      </c>
      <c r="C454" s="2">
        <f>VLOOKUP(Tableau1[[#This Row],[NUM DE FACTURE]],'[1]COMMERCIAL 2019 - 2021'!$D$2:$AO$3999,18,FALSE)</f>
        <v>20157.86</v>
      </c>
      <c r="D454" s="3">
        <f>VLOOKUP(Tableau1[[#This Row],[NUM DE FACTURE]],'[1]COMMERCIAL 2019 - 2021'!$D$2:$AO$3999,8,FALSE)</f>
        <v>34771.86</v>
      </c>
      <c r="E454" s="3">
        <f>VLOOKUP(Tableau1[[#This Row],[NUM DE FACTURE]],'[1]COMMERCIAL 2019 - 2021'!$D$2:$AO$3999,10,FALSE)</f>
        <v>34771.86</v>
      </c>
      <c r="F454" s="3" t="str">
        <f>VLOOKUP(Tableau1[[#This Row],[NUM DE FACTURE]],'[1]COMMERCIAL 2019 - 2021'!$D$2:$AO$3999,12,FALSE)</f>
        <v>USA</v>
      </c>
      <c r="G454" s="4">
        <f>VLOOKUP(Tableau1[[#This Row],[NUM DE FACTURE]],'[1]COMMERCIAL 2019 - 2021'!$D$2:$AO$3999,13,FALSE)</f>
        <v>44035</v>
      </c>
      <c r="H454" s="3">
        <f>VLOOKUP(Tableau1[[#This Row],[NUM DE FACTURE]],[1]!Tableau1[[#All],[Num Piéce]:[ANNEE]],4,FALSE)</f>
        <v>2020</v>
      </c>
      <c r="I454" s="3">
        <f>MONTH(Tableau1[[#This Row],[DATE LIV]])</f>
        <v>7</v>
      </c>
    </row>
    <row r="455" spans="1:9" x14ac:dyDescent="0.35">
      <c r="A455" s="1" t="str">
        <f>'[1]COMMERCIAL 2019 - 2021'!D453</f>
        <v>FAE-20-00182</v>
      </c>
      <c r="B455" t="str">
        <f>VLOOKUP(Tableau1[[#This Row],[NUM DE FACTURE]],'[1]COMMERCIAL 2019 - 2021'!$D$2:$AO$3999,6,FALSE)</f>
        <v>TUNISIAN AFRICAN BUSINESS</v>
      </c>
      <c r="C455" s="2">
        <f>VLOOKUP(Tableau1[[#This Row],[NUM DE FACTURE]],'[1]COMMERCIAL 2019 - 2021'!$D$2:$AO$3999,18,FALSE)</f>
        <v>110040</v>
      </c>
      <c r="D455" s="3">
        <f>VLOOKUP(Tableau1[[#This Row],[NUM DE FACTURE]],'[1]COMMERCIAL 2019 - 2021'!$D$2:$AO$3999,8,FALSE)</f>
        <v>148333.92000000001</v>
      </c>
      <c r="E455" s="3">
        <f>VLOOKUP(Tableau1[[#This Row],[NUM DE FACTURE]],'[1]COMMERCIAL 2019 - 2021'!$D$2:$AO$3999,10,FALSE)</f>
        <v>148333.92000000001</v>
      </c>
      <c r="F455" s="3" t="str">
        <f>VLOOKUP(Tableau1[[#This Row],[NUM DE FACTURE]],'[1]COMMERCIAL 2019 - 2021'!$D$2:$AO$3999,12,FALSE)</f>
        <v>Sénégal</v>
      </c>
      <c r="G455" s="4">
        <f>VLOOKUP(Tableau1[[#This Row],[NUM DE FACTURE]],'[1]COMMERCIAL 2019 - 2021'!$D$2:$AO$3999,13,FALSE)</f>
        <v>44032</v>
      </c>
      <c r="H455" s="3">
        <f>VLOOKUP(Tableau1[[#This Row],[NUM DE FACTURE]],[1]!Tableau1[[#All],[Num Piéce]:[ANNEE]],4,FALSE)</f>
        <v>2020</v>
      </c>
      <c r="I455" s="3">
        <f>MONTH(Tableau1[[#This Row],[DATE LIV]])</f>
        <v>7</v>
      </c>
    </row>
    <row r="456" spans="1:9" x14ac:dyDescent="0.35">
      <c r="A456" s="1" t="str">
        <f>'[1]COMMERCIAL 2019 - 2021'!D454</f>
        <v>FAE-20-00183</v>
      </c>
      <c r="B456" t="str">
        <f>VLOOKUP(Tableau1[[#This Row],[NUM DE FACTURE]],'[1]COMMERCIAL 2019 - 2021'!$D$2:$AO$3999,6,FALSE)</f>
        <v>SAWABA - GUINEE</v>
      </c>
      <c r="C456" s="2">
        <f>VLOOKUP(Tableau1[[#This Row],[NUM DE FACTURE]],'[1]COMMERCIAL 2019 - 2021'!$D$2:$AO$3999,18,FALSE)</f>
        <v>290316</v>
      </c>
      <c r="D456" s="3">
        <f>VLOOKUP(Tableau1[[#This Row],[NUM DE FACTURE]],'[1]COMMERCIAL 2019 - 2021'!$D$2:$AO$3999,8,FALSE)</f>
        <v>532095.75300000003</v>
      </c>
      <c r="E456" s="3">
        <f>VLOOKUP(Tableau1[[#This Row],[NUM DE FACTURE]],'[1]COMMERCIAL 2019 - 2021'!$D$2:$AO$3999,10,FALSE)</f>
        <v>189847.73989831415</v>
      </c>
      <c r="F456" s="3" t="str">
        <f>VLOOKUP(Tableau1[[#This Row],[NUM DE FACTURE]],'[1]COMMERCIAL 2019 - 2021'!$D$2:$AO$3999,12,FALSE)</f>
        <v>Guinée</v>
      </c>
      <c r="G456" s="4">
        <f>VLOOKUP(Tableau1[[#This Row],[NUM DE FACTURE]],'[1]COMMERCIAL 2019 - 2021'!$D$2:$AO$3999,13,FALSE)</f>
        <v>44036</v>
      </c>
      <c r="H456" s="3">
        <f>VLOOKUP(Tableau1[[#This Row],[NUM DE FACTURE]],[1]!Tableau1[[#All],[Num Piéce]:[ANNEE]],4,FALSE)</f>
        <v>2020</v>
      </c>
      <c r="I456" s="3">
        <f>MONTH(Tableau1[[#This Row],[DATE LIV]])</f>
        <v>7</v>
      </c>
    </row>
    <row r="457" spans="1:9" x14ac:dyDescent="0.35">
      <c r="A457" s="1" t="str">
        <f>'[1]COMMERCIAL 2019 - 2021'!D455</f>
        <v>FAE-20-00184</v>
      </c>
      <c r="B457" t="str">
        <f>VLOOKUP(Tableau1[[#This Row],[NUM DE FACTURE]],'[1]COMMERCIAL 2019 - 2021'!$D$2:$AO$3999,6,FALSE)</f>
        <v>ANGSTREM TRADING</v>
      </c>
      <c r="C457" s="2">
        <f>VLOOKUP(Tableau1[[#This Row],[NUM DE FACTURE]],'[1]COMMERCIAL 2019 - 2021'!$D$2:$AO$3999,18,FALSE)</f>
        <v>40000</v>
      </c>
      <c r="D457" s="3">
        <f>VLOOKUP(Tableau1[[#This Row],[NUM DE FACTURE]],'[1]COMMERCIAL 2019 - 2021'!$D$2:$AO$3999,8,FALSE)</f>
        <v>76630.559999999998</v>
      </c>
      <c r="E457" s="3">
        <f>VLOOKUP(Tableau1[[#This Row],[NUM DE FACTURE]],'[1]COMMERCIAL 2019 - 2021'!$D$2:$AO$3999,10,FALSE)</f>
        <v>27200</v>
      </c>
      <c r="F457" s="3" t="str">
        <f>VLOOKUP(Tableau1[[#This Row],[NUM DE FACTURE]],'[1]COMMERCIAL 2019 - 2021'!$D$2:$AO$3999,12,FALSE)</f>
        <v>Russie</v>
      </c>
      <c r="G457" s="4">
        <f>VLOOKUP(Tableau1[[#This Row],[NUM DE FACTURE]],'[1]COMMERCIAL 2019 - 2021'!$D$2:$AO$3999,13,FALSE)</f>
        <v>44033</v>
      </c>
      <c r="H457" s="3">
        <f>VLOOKUP(Tableau1[[#This Row],[NUM DE FACTURE]],[1]!Tableau1[[#All],[Num Piéce]:[ANNEE]],4,FALSE)</f>
        <v>2020</v>
      </c>
      <c r="I457" s="3">
        <f>MONTH(Tableau1[[#This Row],[DATE LIV]])</f>
        <v>7</v>
      </c>
    </row>
    <row r="458" spans="1:9" x14ac:dyDescent="0.35">
      <c r="A458" s="1" t="str">
        <f>'[1]COMMERCIAL 2019 - 2021'!D456</f>
        <v>FAE-20-00185</v>
      </c>
      <c r="B458" t="str">
        <f>VLOOKUP(Tableau1[[#This Row],[NUM DE FACTURE]],'[1]COMMERCIAL 2019 - 2021'!$D$2:$AO$3999,6,FALSE)</f>
        <v>SAHEL INTERNATIONAL TRADE</v>
      </c>
      <c r="C458" s="2">
        <f>VLOOKUP(Tableau1[[#This Row],[NUM DE FACTURE]],'[1]COMMERCIAL 2019 - 2021'!$D$2:$AO$3999,18,FALSE)</f>
        <v>280000</v>
      </c>
      <c r="D458" s="3">
        <f>VLOOKUP(Tableau1[[#This Row],[NUM DE FACTURE]],'[1]COMMERCIAL 2019 - 2021'!$D$2:$AO$3999,8,FALSE)</f>
        <v>347200</v>
      </c>
      <c r="E458" s="3">
        <f>VLOOKUP(Tableau1[[#This Row],[NUM DE FACTURE]],'[1]COMMERCIAL 2019 - 2021'!$D$2:$AO$3999,10,FALSE)</f>
        <v>347200</v>
      </c>
      <c r="F458" s="3" t="str">
        <f>VLOOKUP(Tableau1[[#This Row],[NUM DE FACTURE]],'[1]COMMERCIAL 2019 - 2021'!$D$2:$AO$3999,12,FALSE)</f>
        <v>Niger</v>
      </c>
      <c r="G458" s="4">
        <f>VLOOKUP(Tableau1[[#This Row],[NUM DE FACTURE]],'[1]COMMERCIAL 2019 - 2021'!$D$2:$AO$3999,13,FALSE)</f>
        <v>44033</v>
      </c>
      <c r="H458" s="3">
        <f>VLOOKUP(Tableau1[[#This Row],[NUM DE FACTURE]],[1]!Tableau1[[#All],[Num Piéce]:[ANNEE]],4,FALSE)</f>
        <v>2020</v>
      </c>
      <c r="I458" s="3">
        <f>MONTH(Tableau1[[#This Row],[DATE LIV]])</f>
        <v>7</v>
      </c>
    </row>
    <row r="459" spans="1:9" x14ac:dyDescent="0.35">
      <c r="A459" s="1" t="str">
        <f>'[1]COMMERCIAL 2019 - 2021'!D457</f>
        <v>FAE-20-00186</v>
      </c>
      <c r="B459" t="str">
        <f>VLOOKUP(Tableau1[[#This Row],[NUM DE FACTURE]],'[1]COMMERCIAL 2019 - 2021'!$D$2:$AO$3999,6,FALSE)</f>
        <v>SAHEL INTERNATIONAL TRADE</v>
      </c>
      <c r="C459" s="2">
        <f>VLOOKUP(Tableau1[[#This Row],[NUM DE FACTURE]],'[1]COMMERCIAL 2019 - 2021'!$D$2:$AO$3999,18,FALSE)</f>
        <v>41500</v>
      </c>
      <c r="D459" s="3">
        <f>VLOOKUP(Tableau1[[#This Row],[NUM DE FACTURE]],'[1]COMMERCIAL 2019 - 2021'!$D$2:$AO$3999,8,FALSE)</f>
        <v>65570</v>
      </c>
      <c r="E459" s="3">
        <f>VLOOKUP(Tableau1[[#This Row],[NUM DE FACTURE]],'[1]COMMERCIAL 2019 - 2021'!$D$2:$AO$3999,10,FALSE)</f>
        <v>65570</v>
      </c>
      <c r="F459" s="3" t="str">
        <f>VLOOKUP(Tableau1[[#This Row],[NUM DE FACTURE]],'[1]COMMERCIAL 2019 - 2021'!$D$2:$AO$3999,12,FALSE)</f>
        <v>Togo</v>
      </c>
      <c r="G459" s="4">
        <f>VLOOKUP(Tableau1[[#This Row],[NUM DE FACTURE]],'[1]COMMERCIAL 2019 - 2021'!$D$2:$AO$3999,13,FALSE)</f>
        <v>44049</v>
      </c>
      <c r="H459" s="3">
        <f>VLOOKUP(Tableau1[[#This Row],[NUM DE FACTURE]],[1]!Tableau1[[#All],[Num Piéce]:[ANNEE]],4,FALSE)</f>
        <v>2020</v>
      </c>
      <c r="I459" s="3">
        <f>MONTH(Tableau1[[#This Row],[DATE LIV]])</f>
        <v>8</v>
      </c>
    </row>
    <row r="460" spans="1:9" x14ac:dyDescent="0.35">
      <c r="A460" s="1" t="str">
        <f>'[1]COMMERCIAL 2019 - 2021'!D458</f>
        <v>FAE-20-00187</v>
      </c>
      <c r="B460" t="str">
        <f>VLOOKUP(Tableau1[[#This Row],[NUM DE FACTURE]],'[1]COMMERCIAL 2019 - 2021'!$D$2:$AO$3999,6,FALSE)</f>
        <v>STE DE COMMERCE INTERNATIONAL</v>
      </c>
      <c r="C460" s="2">
        <f>VLOOKUP(Tableau1[[#This Row],[NUM DE FACTURE]],'[1]COMMERCIAL 2019 - 2021'!$D$2:$AO$3999,18,FALSE)</f>
        <v>40000</v>
      </c>
      <c r="D460" s="3">
        <f>VLOOKUP(Tableau1[[#This Row],[NUM DE FACTURE]],'[1]COMMERCIAL 2019 - 2021'!$D$2:$AO$3999,8,FALSE)</f>
        <v>64000</v>
      </c>
      <c r="E460" s="3">
        <f>VLOOKUP(Tableau1[[#This Row],[NUM DE FACTURE]],'[1]COMMERCIAL 2019 - 2021'!$D$2:$AO$3999,10,FALSE)</f>
        <v>64000</v>
      </c>
      <c r="F460" s="3" t="str">
        <f>VLOOKUP(Tableau1[[#This Row],[NUM DE FACTURE]],'[1]COMMERCIAL 2019 - 2021'!$D$2:$AO$3999,12,FALSE)</f>
        <v>Gabon</v>
      </c>
      <c r="G460" s="4">
        <f>VLOOKUP(Tableau1[[#This Row],[NUM DE FACTURE]],'[1]COMMERCIAL 2019 - 2021'!$D$2:$AO$3999,13,FALSE)</f>
        <v>44046</v>
      </c>
      <c r="H460" s="3">
        <f>VLOOKUP(Tableau1[[#This Row],[NUM DE FACTURE]],[1]!Tableau1[[#All],[Num Piéce]:[ANNEE]],4,FALSE)</f>
        <v>2020</v>
      </c>
      <c r="I460" s="3">
        <f>MONTH(Tableau1[[#This Row],[DATE LIV]])</f>
        <v>8</v>
      </c>
    </row>
    <row r="461" spans="1:9" x14ac:dyDescent="0.35">
      <c r="A461" s="1" t="str">
        <f>'[1]COMMERCIAL 2019 - 2021'!D459</f>
        <v>FAE-20-00188</v>
      </c>
      <c r="B461" t="str">
        <f>VLOOKUP(Tableau1[[#This Row],[NUM DE FACTURE]],'[1]COMMERCIAL 2019 - 2021'!$D$2:$AO$3999,6,FALSE)</f>
        <v>MAMUDOU BAH T/A TEDOUGNAL FARM</v>
      </c>
      <c r="C461" s="2">
        <f>VLOOKUP(Tableau1[[#This Row],[NUM DE FACTURE]],'[1]COMMERCIAL 2019 - 2021'!$D$2:$AO$3999,18,FALSE)</f>
        <v>57600</v>
      </c>
      <c r="D461" s="3">
        <f>VLOOKUP(Tableau1[[#This Row],[NUM DE FACTURE]],'[1]COMMERCIAL 2019 - 2021'!$D$2:$AO$3999,8,FALSE)</f>
        <v>103000.488</v>
      </c>
      <c r="E461" s="3">
        <f>VLOOKUP(Tableau1[[#This Row],[NUM DE FACTURE]],'[1]COMMERCIAL 2019 - 2021'!$D$2:$AO$3999,10,FALSE)</f>
        <v>36560</v>
      </c>
      <c r="F461" s="3" t="str">
        <f>VLOOKUP(Tableau1[[#This Row],[NUM DE FACTURE]],'[1]COMMERCIAL 2019 - 2021'!$D$2:$AO$3999,12,FALSE)</f>
        <v>Gambie</v>
      </c>
      <c r="G461" s="4">
        <f>VLOOKUP(Tableau1[[#This Row],[NUM DE FACTURE]],'[1]COMMERCIAL 2019 - 2021'!$D$2:$AO$3999,13,FALSE)</f>
        <v>44034</v>
      </c>
      <c r="H461" s="3">
        <f>VLOOKUP(Tableau1[[#This Row],[NUM DE FACTURE]],[1]!Tableau1[[#All],[Num Piéce]:[ANNEE]],4,FALSE)</f>
        <v>2020</v>
      </c>
      <c r="I461" s="3">
        <f>MONTH(Tableau1[[#This Row],[DATE LIV]])</f>
        <v>7</v>
      </c>
    </row>
    <row r="462" spans="1:9" x14ac:dyDescent="0.35">
      <c r="A462" s="1" t="str">
        <f>'[1]COMMERCIAL 2019 - 2021'!D460</f>
        <v>FAE-20-00189</v>
      </c>
      <c r="B462" t="str">
        <f>VLOOKUP(Tableau1[[#This Row],[NUM DE FACTURE]],'[1]COMMERCIAL 2019 - 2021'!$D$2:$AO$3999,6,FALSE)</f>
        <v>AL JAWDA AL RAEDA</v>
      </c>
      <c r="C462" s="2">
        <f>VLOOKUP(Tableau1[[#This Row],[NUM DE FACTURE]],'[1]COMMERCIAL 2019 - 2021'!$D$2:$AO$3999,18,FALSE)</f>
        <v>883200</v>
      </c>
      <c r="D462" s="3">
        <f>VLOOKUP(Tableau1[[#This Row],[NUM DE FACTURE]],'[1]COMMERCIAL 2019 - 2021'!$D$2:$AO$3999,8,FALSE)</f>
        <v>1490778</v>
      </c>
      <c r="E462" s="3">
        <f>VLOOKUP(Tableau1[[#This Row],[NUM DE FACTURE]],'[1]COMMERCIAL 2019 - 2021'!$D$2:$AO$3999,10,FALSE)</f>
        <v>540000</v>
      </c>
      <c r="F462" s="3" t="str">
        <f>VLOOKUP(Tableau1[[#This Row],[NUM DE FACTURE]],'[1]COMMERCIAL 2019 - 2021'!$D$2:$AO$3999,12,FALSE)</f>
        <v>Libye</v>
      </c>
      <c r="G462" s="4" t="str">
        <f>VLOOKUP(Tableau1[[#This Row],[NUM DE FACTURE]],'[1]COMMERCIAL 2019 - 2021'!$D$2:$AO$3999,13,FALSE)</f>
        <v>31/07/2020 &amp; 03/08/2020</v>
      </c>
      <c r="H462" s="3">
        <f>VLOOKUP(Tableau1[[#This Row],[NUM DE FACTURE]],[1]!Tableau1[[#All],[Num Piéce]:[ANNEE]],4,FALSE)</f>
        <v>2020</v>
      </c>
      <c r="I462" s="3" t="e">
        <f>MONTH(Tableau1[[#This Row],[DATE LIV]])</f>
        <v>#VALUE!</v>
      </c>
    </row>
    <row r="463" spans="1:9" x14ac:dyDescent="0.35">
      <c r="A463" s="1" t="str">
        <f>'[1]COMMERCIAL 2019 - 2021'!D461</f>
        <v>FAE-20-00190</v>
      </c>
      <c r="B463" t="str">
        <f>VLOOKUP(Tableau1[[#This Row],[NUM DE FACTURE]],'[1]COMMERCIAL 2019 - 2021'!$D$2:$AO$3999,6,FALSE)</f>
        <v>ALATHEER ALZAHER COMPANY FOR</v>
      </c>
      <c r="C463" s="2">
        <f>VLOOKUP(Tableau1[[#This Row],[NUM DE FACTURE]],'[1]COMMERCIAL 2019 - 2021'!$D$2:$AO$3999,18,FALSE)</f>
        <v>165600</v>
      </c>
      <c r="D463" s="3">
        <f>VLOOKUP(Tableau1[[#This Row],[NUM DE FACTURE]],'[1]COMMERCIAL 2019 - 2021'!$D$2:$AO$3999,8,FALSE)</f>
        <v>282084.32299999997</v>
      </c>
      <c r="E463" s="3">
        <f>VLOOKUP(Tableau1[[#This Row],[NUM DE FACTURE]],'[1]COMMERCIAL 2019 - 2021'!$D$2:$AO$3999,10,FALSE)</f>
        <v>100187.99985793183</v>
      </c>
      <c r="F463" s="3" t="str">
        <f>VLOOKUP(Tableau1[[#This Row],[NUM DE FACTURE]],'[1]COMMERCIAL 2019 - 2021'!$D$2:$AO$3999,12,FALSE)</f>
        <v>Libye</v>
      </c>
      <c r="G463" s="4">
        <f>VLOOKUP(Tableau1[[#This Row],[NUM DE FACTURE]],'[1]COMMERCIAL 2019 - 2021'!$D$2:$AO$3999,13,FALSE)</f>
        <v>44035</v>
      </c>
      <c r="H463" s="3">
        <f>VLOOKUP(Tableau1[[#This Row],[NUM DE FACTURE]],[1]!Tableau1[[#All],[Num Piéce]:[ANNEE]],4,FALSE)</f>
        <v>2020</v>
      </c>
      <c r="I463" s="3">
        <f>MONTH(Tableau1[[#This Row],[DATE LIV]])</f>
        <v>7</v>
      </c>
    </row>
    <row r="464" spans="1:9" x14ac:dyDescent="0.35">
      <c r="A464" s="1" t="str">
        <f>'[1]COMMERCIAL 2019 - 2021'!D462</f>
        <v>FAE-20-00191</v>
      </c>
      <c r="B464" t="str">
        <f>VLOOKUP(Tableau1[[#This Row],[NUM DE FACTURE]],'[1]COMMERCIAL 2019 - 2021'!$D$2:$AO$3999,6,FALSE)</f>
        <v>ETS KASSO IMPORT EXPORT</v>
      </c>
      <c r="C464" s="2">
        <f>VLOOKUP(Tableau1[[#This Row],[NUM DE FACTURE]],'[1]COMMERCIAL 2019 - 2021'!$D$2:$AO$3999,18,FALSE)</f>
        <v>108000</v>
      </c>
      <c r="D464" s="3">
        <f>VLOOKUP(Tableau1[[#This Row],[NUM DE FACTURE]],'[1]COMMERCIAL 2019 - 2021'!$D$2:$AO$3999,8,FALSE)</f>
        <v>150017.454</v>
      </c>
      <c r="E464" s="3">
        <f>VLOOKUP(Tableau1[[#This Row],[NUM DE FACTURE]],'[1]COMMERCIAL 2019 - 2021'!$D$2:$AO$3999,10,FALSE)</f>
        <v>46440</v>
      </c>
      <c r="F464" s="3" t="str">
        <f>VLOOKUP(Tableau1[[#This Row],[NUM DE FACTURE]],'[1]COMMERCIAL 2019 - 2021'!$D$2:$AO$3999,12,FALSE)</f>
        <v>Niger</v>
      </c>
      <c r="G464" s="4">
        <f>VLOOKUP(Tableau1[[#This Row],[NUM DE FACTURE]],'[1]COMMERCIAL 2019 - 2021'!$D$2:$AO$3999,13,FALSE)</f>
        <v>44036</v>
      </c>
      <c r="H464" s="3">
        <f>VLOOKUP(Tableau1[[#This Row],[NUM DE FACTURE]],[1]!Tableau1[[#All],[Num Piéce]:[ANNEE]],4,FALSE)</f>
        <v>2020</v>
      </c>
      <c r="I464" s="3">
        <f>MONTH(Tableau1[[#This Row],[DATE LIV]])</f>
        <v>7</v>
      </c>
    </row>
    <row r="465" spans="1:9" x14ac:dyDescent="0.35">
      <c r="A465" s="1" t="str">
        <f>'[1]COMMERCIAL 2019 - 2021'!D463</f>
        <v>FAE-20-00192</v>
      </c>
      <c r="B465" t="str">
        <f>VLOOKUP(Tableau1[[#This Row],[NUM DE FACTURE]],'[1]COMMERCIAL 2019 - 2021'!$D$2:$AO$3999,6,FALSE)</f>
        <v>ETS KASSO IMPORT EXPORT</v>
      </c>
      <c r="C465" s="2">
        <f>VLOOKUP(Tableau1[[#This Row],[NUM DE FACTURE]],'[1]COMMERCIAL 2019 - 2021'!$D$2:$AO$3999,18,FALSE)</f>
        <v>108000</v>
      </c>
      <c r="D465" s="3">
        <f>VLOOKUP(Tableau1[[#This Row],[NUM DE FACTURE]],'[1]COMMERCIAL 2019 - 2021'!$D$2:$AO$3999,8,FALSE)</f>
        <v>150017.454</v>
      </c>
      <c r="E465" s="3">
        <f>VLOOKUP(Tableau1[[#This Row],[NUM DE FACTURE]],'[1]COMMERCIAL 2019 - 2021'!$D$2:$AO$3999,10,FALSE)</f>
        <v>46440</v>
      </c>
      <c r="F465" s="3" t="str">
        <f>VLOOKUP(Tableau1[[#This Row],[NUM DE FACTURE]],'[1]COMMERCIAL 2019 - 2021'!$D$2:$AO$3999,12,FALSE)</f>
        <v>Niger</v>
      </c>
      <c r="G465" s="4">
        <f>VLOOKUP(Tableau1[[#This Row],[NUM DE FACTURE]],'[1]COMMERCIAL 2019 - 2021'!$D$2:$AO$3999,13,FALSE)</f>
        <v>44036</v>
      </c>
      <c r="H465" s="3">
        <f>VLOOKUP(Tableau1[[#This Row],[NUM DE FACTURE]],[1]!Tableau1[[#All],[Num Piéce]:[ANNEE]],4,FALSE)</f>
        <v>2020</v>
      </c>
      <c r="I465" s="3">
        <f>MONTH(Tableau1[[#This Row],[DATE LIV]])</f>
        <v>7</v>
      </c>
    </row>
    <row r="466" spans="1:9" x14ac:dyDescent="0.35">
      <c r="A466" s="1" t="str">
        <f>'[1]COMMERCIAL 2019 - 2021'!D464</f>
        <v>FAE-20-00193</v>
      </c>
      <c r="B466" t="str">
        <f>VLOOKUP(Tableau1[[#This Row],[NUM DE FACTURE]],'[1]COMMERCIAL 2019 - 2021'!$D$2:$AO$3999,6,FALSE)</f>
        <v>TUNISIAN AFRICAN BUSINESS</v>
      </c>
      <c r="C466" s="2">
        <f>VLOOKUP(Tableau1[[#This Row],[NUM DE FACTURE]],'[1]COMMERCIAL 2019 - 2021'!$D$2:$AO$3999,18,FALSE)</f>
        <v>154056</v>
      </c>
      <c r="D466" s="3">
        <f>VLOOKUP(Tableau1[[#This Row],[NUM DE FACTURE]],'[1]COMMERCIAL 2019 - 2021'!$D$2:$AO$3999,8,FALSE)</f>
        <v>209956.32</v>
      </c>
      <c r="E466" s="3">
        <f>VLOOKUP(Tableau1[[#This Row],[NUM DE FACTURE]],'[1]COMMERCIAL 2019 - 2021'!$D$2:$AO$3999,10,FALSE)</f>
        <v>209956.32</v>
      </c>
      <c r="F466" s="3" t="str">
        <f>VLOOKUP(Tableau1[[#This Row],[NUM DE FACTURE]],'[1]COMMERCIAL 2019 - 2021'!$D$2:$AO$3999,12,FALSE)</f>
        <v>Sénégal</v>
      </c>
      <c r="G466" s="4">
        <f>VLOOKUP(Tableau1[[#This Row],[NUM DE FACTURE]],'[1]COMMERCIAL 2019 - 2021'!$D$2:$AO$3999,13,FALSE)</f>
        <v>44040</v>
      </c>
      <c r="H466" s="3">
        <f>VLOOKUP(Tableau1[[#This Row],[NUM DE FACTURE]],[1]!Tableau1[[#All],[Num Piéce]:[ANNEE]],4,FALSE)</f>
        <v>2020</v>
      </c>
      <c r="I466" s="3">
        <f>MONTH(Tableau1[[#This Row],[DATE LIV]])</f>
        <v>7</v>
      </c>
    </row>
    <row r="467" spans="1:9" x14ac:dyDescent="0.35">
      <c r="A467" s="1" t="str">
        <f>'[1]COMMERCIAL 2019 - 2021'!D465</f>
        <v>FAE-20-00194</v>
      </c>
      <c r="B467" t="str">
        <f>VLOOKUP(Tableau1[[#This Row],[NUM DE FACTURE]],'[1]COMMERCIAL 2019 - 2021'!$D$2:$AO$3999,6,FALSE)</f>
        <v>TUNISIAN AFRICAN BUSINESS</v>
      </c>
      <c r="C467" s="2">
        <f>VLOOKUP(Tableau1[[#This Row],[NUM DE FACTURE]],'[1]COMMERCIAL 2019 - 2021'!$D$2:$AO$3999,18,FALSE)</f>
        <v>135624</v>
      </c>
      <c r="D467" s="3">
        <f>VLOOKUP(Tableau1[[#This Row],[NUM DE FACTURE]],'[1]COMMERCIAL 2019 - 2021'!$D$2:$AO$3999,8,FALSE)</f>
        <v>216002.4</v>
      </c>
      <c r="E467" s="3">
        <f>VLOOKUP(Tableau1[[#This Row],[NUM DE FACTURE]],'[1]COMMERCIAL 2019 - 2021'!$D$2:$AO$3999,10,FALSE)</f>
        <v>216002.4</v>
      </c>
      <c r="F467" s="3" t="str">
        <f>VLOOKUP(Tableau1[[#This Row],[NUM DE FACTURE]],'[1]COMMERCIAL 2019 - 2021'!$D$2:$AO$3999,12,FALSE)</f>
        <v>Sierra Leone</v>
      </c>
      <c r="G467" s="4">
        <f>VLOOKUP(Tableau1[[#This Row],[NUM DE FACTURE]],'[1]COMMERCIAL 2019 - 2021'!$D$2:$AO$3999,13,FALSE)</f>
        <v>44042</v>
      </c>
      <c r="H467" s="3">
        <f>VLOOKUP(Tableau1[[#This Row],[NUM DE FACTURE]],[1]!Tableau1[[#All],[Num Piéce]:[ANNEE]],4,FALSE)</f>
        <v>2020</v>
      </c>
      <c r="I467" s="3">
        <f>MONTH(Tableau1[[#This Row],[DATE LIV]])</f>
        <v>7</v>
      </c>
    </row>
    <row r="468" spans="1:9" x14ac:dyDescent="0.35">
      <c r="A468" s="1" t="str">
        <f>'[1]COMMERCIAL 2019 - 2021'!D466</f>
        <v>FAE-20-00195</v>
      </c>
      <c r="B468" t="str">
        <f>VLOOKUP(Tableau1[[#This Row],[NUM DE FACTURE]],'[1]COMMERCIAL 2019 - 2021'!$D$2:$AO$3999,6,FALSE)</f>
        <v>STE AL MAJMOUA MOTTAHIDA</v>
      </c>
      <c r="C468" s="2">
        <f>VLOOKUP(Tableau1[[#This Row],[NUM DE FACTURE]],'[1]COMMERCIAL 2019 - 2021'!$D$2:$AO$3999,18,FALSE)</f>
        <v>242088</v>
      </c>
      <c r="D468" s="3">
        <f>VLOOKUP(Tableau1[[#This Row],[NUM DE FACTURE]],'[1]COMMERCIAL 2019 - 2021'!$D$2:$AO$3999,8,FALSE)</f>
        <v>441409.21299999999</v>
      </c>
      <c r="E468" s="3">
        <f>VLOOKUP(Tableau1[[#This Row],[NUM DE FACTURE]],'[1]COMMERCIAL 2019 - 2021'!$D$2:$AO$3999,10,FALSE)</f>
        <v>158344.56011335712</v>
      </c>
      <c r="F468" s="3" t="str">
        <f>VLOOKUP(Tableau1[[#This Row],[NUM DE FACTURE]],'[1]COMMERCIAL 2019 - 2021'!$D$2:$AO$3999,12,FALSE)</f>
        <v>Libye</v>
      </c>
      <c r="G468" s="4">
        <f>VLOOKUP(Tableau1[[#This Row],[NUM DE FACTURE]],'[1]COMMERCIAL 2019 - 2021'!$D$2:$AO$3999,13,FALSE)</f>
        <v>44037</v>
      </c>
      <c r="H468" s="3">
        <f>VLOOKUP(Tableau1[[#This Row],[NUM DE FACTURE]],[1]!Tableau1[[#All],[Num Piéce]:[ANNEE]],4,FALSE)</f>
        <v>2020</v>
      </c>
      <c r="I468" s="3">
        <f>MONTH(Tableau1[[#This Row],[DATE LIV]])</f>
        <v>7</v>
      </c>
    </row>
    <row r="469" spans="1:9" x14ac:dyDescent="0.35">
      <c r="A469" s="1" t="str">
        <f>'[1]COMMERCIAL 2019 - 2021'!D467</f>
        <v>FAE-20-00196</v>
      </c>
      <c r="B469" t="str">
        <f>VLOOKUP(Tableau1[[#This Row],[NUM DE FACTURE]],'[1]COMMERCIAL 2019 - 2021'!$D$2:$AO$3999,6,FALSE)</f>
        <v>ARCADIA</v>
      </c>
      <c r="C469" s="2">
        <f>VLOOKUP(Tableau1[[#This Row],[NUM DE FACTURE]],'[1]COMMERCIAL 2019 - 2021'!$D$2:$AO$3999,18,FALSE)</f>
        <v>25209.52</v>
      </c>
      <c r="D469" s="3">
        <f>VLOOKUP(Tableau1[[#This Row],[NUM DE FACTURE]],'[1]COMMERCIAL 2019 - 2021'!$D$2:$AO$3999,8,FALSE)</f>
        <v>59213.826999999997</v>
      </c>
      <c r="E469" s="3">
        <f>VLOOKUP(Tableau1[[#This Row],[NUM DE FACTURE]],'[1]COMMERCIAL 2019 - 2021'!$D$2:$AO$3999,10,FALSE)</f>
        <v>59213.826999999997</v>
      </c>
      <c r="F469" s="3" t="str">
        <f>VLOOKUP(Tableau1[[#This Row],[NUM DE FACTURE]],'[1]COMMERCIAL 2019 - 2021'!$D$2:$AO$3999,12,FALSE)</f>
        <v>Canada</v>
      </c>
      <c r="G469" s="4">
        <f>VLOOKUP(Tableau1[[#This Row],[NUM DE FACTURE]],'[1]COMMERCIAL 2019 - 2021'!$D$2:$AO$3999,13,FALSE)</f>
        <v>44041</v>
      </c>
      <c r="H469" s="3">
        <f>VLOOKUP(Tableau1[[#This Row],[NUM DE FACTURE]],[1]!Tableau1[[#All],[Num Piéce]:[ANNEE]],4,FALSE)</f>
        <v>2020</v>
      </c>
      <c r="I469" s="3">
        <f>MONTH(Tableau1[[#This Row],[DATE LIV]])</f>
        <v>7</v>
      </c>
    </row>
    <row r="470" spans="1:9" x14ac:dyDescent="0.35">
      <c r="A470" s="1" t="str">
        <f>'[1]COMMERCIAL 2019 - 2021'!D468</f>
        <v>FAE-20-00197</v>
      </c>
      <c r="B470" t="str">
        <f>VLOOKUP(Tableau1[[#This Row],[NUM DE FACTURE]],'[1]COMMERCIAL 2019 - 2021'!$D$2:$AO$3999,6,FALSE)</f>
        <v>SODIFRAM SAS</v>
      </c>
      <c r="C470" s="2">
        <f>VLOOKUP(Tableau1[[#This Row],[NUM DE FACTURE]],'[1]COMMERCIAL 2019 - 2021'!$D$2:$AO$3999,18,FALSE)</f>
        <v>27264</v>
      </c>
      <c r="D470" s="3">
        <f>VLOOKUP(Tableau1[[#This Row],[NUM DE FACTURE]],'[1]COMMERCIAL 2019 - 2021'!$D$2:$AO$3999,8,FALSE)</f>
        <v>52831.446000000004</v>
      </c>
      <c r="E470" s="3">
        <f>VLOOKUP(Tableau1[[#This Row],[NUM DE FACTURE]],'[1]COMMERCIAL 2019 - 2021'!$D$2:$AO$3999,10,FALSE)</f>
        <v>16275.35997042605</v>
      </c>
      <c r="F470" s="3" t="str">
        <f>VLOOKUP(Tableau1[[#This Row],[NUM DE FACTURE]],'[1]COMMERCIAL 2019 - 2021'!$D$2:$AO$3999,12,FALSE)</f>
        <v>Mayotte</v>
      </c>
      <c r="G470" s="4">
        <f>VLOOKUP(Tableau1[[#This Row],[NUM DE FACTURE]],'[1]COMMERCIAL 2019 - 2021'!$D$2:$AO$3999,13,FALSE)</f>
        <v>44110</v>
      </c>
      <c r="H470" s="3">
        <f>VLOOKUP(Tableau1[[#This Row],[NUM DE FACTURE]],[1]!Tableau1[[#All],[Num Piéce]:[ANNEE]],4,FALSE)</f>
        <v>2020</v>
      </c>
      <c r="I470" s="3">
        <f>MONTH(Tableau1[[#This Row],[DATE LIV]])</f>
        <v>10</v>
      </c>
    </row>
    <row r="471" spans="1:9" x14ac:dyDescent="0.35">
      <c r="A471" s="1" t="str">
        <f>'[1]COMMERCIAL 2019 - 2021'!D469</f>
        <v>FAE-20-00198</v>
      </c>
      <c r="B471" t="str">
        <f>VLOOKUP(Tableau1[[#This Row],[NUM DE FACTURE]],'[1]COMMERCIAL 2019 - 2021'!$D$2:$AO$3999,6,FALSE)</f>
        <v>SAHEL INTERNATIONAL TRADE</v>
      </c>
      <c r="C471" s="2">
        <f>VLOOKUP(Tableau1[[#This Row],[NUM DE FACTURE]],'[1]COMMERCIAL 2019 - 2021'!$D$2:$AO$3999,18,FALSE)</f>
        <v>277000</v>
      </c>
      <c r="D471" s="3">
        <f>VLOOKUP(Tableau1[[#This Row],[NUM DE FACTURE]],'[1]COMMERCIAL 2019 - 2021'!$D$2:$AO$3999,8,FALSE)</f>
        <v>343480</v>
      </c>
      <c r="E471" s="3">
        <f>VLOOKUP(Tableau1[[#This Row],[NUM DE FACTURE]],'[1]COMMERCIAL 2019 - 2021'!$D$2:$AO$3999,10,FALSE)</f>
        <v>343480</v>
      </c>
      <c r="F471" s="3" t="str">
        <f>VLOOKUP(Tableau1[[#This Row],[NUM DE FACTURE]],'[1]COMMERCIAL 2019 - 2021'!$D$2:$AO$3999,12,FALSE)</f>
        <v>Niger</v>
      </c>
      <c r="G471" s="4">
        <f>VLOOKUP(Tableau1[[#This Row],[NUM DE FACTURE]],'[1]COMMERCIAL 2019 - 2021'!$D$2:$AO$3999,13,FALSE)</f>
        <v>44062</v>
      </c>
      <c r="H471" s="3">
        <f>VLOOKUP(Tableau1[[#This Row],[NUM DE FACTURE]],[1]!Tableau1[[#All],[Num Piéce]:[ANNEE]],4,FALSE)</f>
        <v>2020</v>
      </c>
      <c r="I471" s="3">
        <f>MONTH(Tableau1[[#This Row],[DATE LIV]])</f>
        <v>8</v>
      </c>
    </row>
    <row r="472" spans="1:9" x14ac:dyDescent="0.35">
      <c r="A472" s="1" t="str">
        <f>'[1]COMMERCIAL 2019 - 2021'!D470</f>
        <v>FAE-20-00199</v>
      </c>
      <c r="B472" s="5" t="str">
        <f>VLOOKUP(Tableau1[[#This Row],[NUM DE FACTURE]],'[1]COMMERCIAL 2019 - 2021'!$D$2:$AO$3999,6,FALSE)</f>
        <v>SAHEL INTERNATIONAL TRADE</v>
      </c>
      <c r="C472" s="2">
        <f>VLOOKUP(Tableau1[[#This Row],[NUM DE FACTURE]],'[1]COMMERCIAL 2019 - 2021'!$D$2:$AO$3999,18,FALSE)</f>
        <v>304200</v>
      </c>
      <c r="D472" s="3">
        <f>VLOOKUP(Tableau1[[#This Row],[NUM DE FACTURE]],'[1]COMMERCIAL 2019 - 2021'!$D$2:$AO$3999,8,FALSE)</f>
        <v>380250</v>
      </c>
      <c r="E472" s="3">
        <f>VLOOKUP(Tableau1[[#This Row],[NUM DE FACTURE]],'[1]COMMERCIAL 2019 - 2021'!$D$2:$AO$3999,10,FALSE)</f>
        <v>380250</v>
      </c>
      <c r="F472" s="3" t="str">
        <f>VLOOKUP(Tableau1[[#This Row],[NUM DE FACTURE]],'[1]COMMERCIAL 2019 - 2021'!$D$2:$AO$3999,12,FALSE)</f>
        <v>Niger</v>
      </c>
      <c r="G472" s="4">
        <f>VLOOKUP(Tableau1[[#This Row],[NUM DE FACTURE]],'[1]COMMERCIAL 2019 - 2021'!$D$2:$AO$3999,13,FALSE)</f>
        <v>44069</v>
      </c>
      <c r="H472" s="3">
        <f>VLOOKUP(Tableau1[[#This Row],[NUM DE FACTURE]],[1]!Tableau1[[#All],[Num Piéce]:[ANNEE]],4,FALSE)</f>
        <v>2020</v>
      </c>
      <c r="I472" s="3">
        <f>MONTH(Tableau1[[#This Row],[DATE LIV]])</f>
        <v>8</v>
      </c>
    </row>
    <row r="473" spans="1:9" x14ac:dyDescent="0.35">
      <c r="A473" s="1" t="str">
        <f>'[1]COMMERCIAL 2019 - 2021'!D471</f>
        <v>FAE-20-00200</v>
      </c>
      <c r="B473" s="5" t="str">
        <f>VLOOKUP(Tableau1[[#This Row],[NUM DE FACTURE]],'[1]COMMERCIAL 2019 - 2021'!$D$2:$AO$3999,6,FALSE)</f>
        <v>SAHEL INTERNATIONAL TRADE</v>
      </c>
      <c r="C473" s="2">
        <f>VLOOKUP(Tableau1[[#This Row],[NUM DE FACTURE]],'[1]COMMERCIAL 2019 - 2021'!$D$2:$AO$3999,18,FALSE)</f>
        <v>43404</v>
      </c>
      <c r="D473" s="3">
        <f>VLOOKUP(Tableau1[[#This Row],[NUM DE FACTURE]],'[1]COMMERCIAL 2019 - 2021'!$D$2:$AO$3999,8,FALSE)</f>
        <v>70962.48</v>
      </c>
      <c r="E473" s="3">
        <f>VLOOKUP(Tableau1[[#This Row],[NUM DE FACTURE]],'[1]COMMERCIAL 2019 - 2021'!$D$2:$AO$3999,10,FALSE)</f>
        <v>70962.48</v>
      </c>
      <c r="F473" s="3" t="str">
        <f>VLOOKUP(Tableau1[[#This Row],[NUM DE FACTURE]],'[1]COMMERCIAL 2019 - 2021'!$D$2:$AO$3999,12,FALSE)</f>
        <v>Togo</v>
      </c>
      <c r="G473" s="4">
        <f>VLOOKUP(Tableau1[[#This Row],[NUM DE FACTURE]],'[1]COMMERCIAL 2019 - 2021'!$D$2:$AO$3999,13,FALSE)</f>
        <v>44053</v>
      </c>
      <c r="H473" s="3">
        <f>VLOOKUP(Tableau1[[#This Row],[NUM DE FACTURE]],[1]!Tableau1[[#All],[Num Piéce]:[ANNEE]],4,FALSE)</f>
        <v>2020</v>
      </c>
      <c r="I473" s="3">
        <f>MONTH(Tableau1[[#This Row],[DATE LIV]])</f>
        <v>8</v>
      </c>
    </row>
    <row r="474" spans="1:9" x14ac:dyDescent="0.35">
      <c r="A474" s="1" t="str">
        <f>'[1]COMMERCIAL 2019 - 2021'!D472</f>
        <v>FAE-20-00201</v>
      </c>
      <c r="B474" s="5" t="str">
        <f>VLOOKUP(Tableau1[[#This Row],[NUM DE FACTURE]],'[1]COMMERCIAL 2019 - 2021'!$D$2:$AO$3999,6,FALSE)</f>
        <v>STE MIDCOM INTERNATIONAL</v>
      </c>
      <c r="C474" s="2">
        <f>VLOOKUP(Tableau1[[#This Row],[NUM DE FACTURE]],'[1]COMMERCIAL 2019 - 2021'!$D$2:$AO$3999,18,FALSE)</f>
        <v>246000</v>
      </c>
      <c r="D474" s="3">
        <f>VLOOKUP(Tableau1[[#This Row],[NUM DE FACTURE]],'[1]COMMERCIAL 2019 - 2021'!$D$2:$AO$3999,8,FALSE)</f>
        <v>415740</v>
      </c>
      <c r="E474" s="3">
        <f>VLOOKUP(Tableau1[[#This Row],[NUM DE FACTURE]],'[1]COMMERCIAL 2019 - 2021'!$D$2:$AO$3999,10,FALSE)</f>
        <v>415740</v>
      </c>
      <c r="F474" s="3" t="str">
        <f>VLOOKUP(Tableau1[[#This Row],[NUM DE FACTURE]],'[1]COMMERCIAL 2019 - 2021'!$D$2:$AO$3999,12,FALSE)</f>
        <v>Russie</v>
      </c>
      <c r="G474" s="4">
        <f>VLOOKUP(Tableau1[[#This Row],[NUM DE FACTURE]],'[1]COMMERCIAL 2019 - 2021'!$D$2:$AO$3999,13,FALSE)</f>
        <v>44062</v>
      </c>
      <c r="H474" s="3">
        <f>VLOOKUP(Tableau1[[#This Row],[NUM DE FACTURE]],[1]!Tableau1[[#All],[Num Piéce]:[ANNEE]],4,FALSE)</f>
        <v>2020</v>
      </c>
      <c r="I474" s="3">
        <f>MONTH(Tableau1[[#This Row],[DATE LIV]])</f>
        <v>8</v>
      </c>
    </row>
    <row r="475" spans="1:9" x14ac:dyDescent="0.35">
      <c r="A475" s="1" t="str">
        <f>'[1]COMMERCIAL 2019 - 2021'!D473</f>
        <v>FAE-20-00202</v>
      </c>
      <c r="B475" s="5" t="str">
        <f>VLOOKUP(Tableau1[[#This Row],[NUM DE FACTURE]],'[1]COMMERCIAL 2019 - 2021'!$D$2:$AO$3999,6,FALSE)</f>
        <v>STE OMEGA TRADING</v>
      </c>
      <c r="C475" s="2">
        <f>VLOOKUP(Tableau1[[#This Row],[NUM DE FACTURE]],'[1]COMMERCIAL 2019 - 2021'!$D$2:$AO$3999,18,FALSE)</f>
        <v>280000</v>
      </c>
      <c r="D475" s="3">
        <f>VLOOKUP(Tableau1[[#This Row],[NUM DE FACTURE]],'[1]COMMERCIAL 2019 - 2021'!$D$2:$AO$3999,8,FALSE)</f>
        <v>355600</v>
      </c>
      <c r="E475" s="3">
        <f>VLOOKUP(Tableau1[[#This Row],[NUM DE FACTURE]],'[1]COMMERCIAL 2019 - 2021'!$D$2:$AO$3999,10,FALSE)</f>
        <v>355600</v>
      </c>
      <c r="F475" s="3" t="str">
        <f>VLOOKUP(Tableau1[[#This Row],[NUM DE FACTURE]],'[1]COMMERCIAL 2019 - 2021'!$D$2:$AO$3999,12,FALSE)</f>
        <v>Niger</v>
      </c>
      <c r="G475" s="4">
        <f>VLOOKUP(Tableau1[[#This Row],[NUM DE FACTURE]],'[1]COMMERCIAL 2019 - 2021'!$D$2:$AO$3999,13,FALSE)</f>
        <v>44089</v>
      </c>
      <c r="H475" s="3">
        <f>VLOOKUP(Tableau1[[#This Row],[NUM DE FACTURE]],[1]!Tableau1[[#All],[Num Piéce]:[ANNEE]],4,FALSE)</f>
        <v>2020</v>
      </c>
      <c r="I475" s="3">
        <f>MONTH(Tableau1[[#This Row],[DATE LIV]])</f>
        <v>9</v>
      </c>
    </row>
    <row r="476" spans="1:9" x14ac:dyDescent="0.35">
      <c r="A476" s="1" t="str">
        <f>'[1]COMMERCIAL 2019 - 2021'!D474</f>
        <v>FAE-20-00203</v>
      </c>
      <c r="B476" s="5" t="str">
        <f>VLOOKUP(Tableau1[[#This Row],[NUM DE FACTURE]],'[1]COMMERCIAL 2019 - 2021'!$D$2:$AO$3999,6,FALSE)</f>
        <v>ABOURA FOODS</v>
      </c>
      <c r="C476" s="2">
        <f>VLOOKUP(Tableau1[[#This Row],[NUM DE FACTURE]],'[1]COMMERCIAL 2019 - 2021'!$D$2:$AO$3999,18,FALSE)</f>
        <v>20270</v>
      </c>
      <c r="D476" s="3">
        <f>VLOOKUP(Tableau1[[#This Row],[NUM DE FACTURE]],'[1]COMMERCIAL 2019 - 2021'!$D$2:$AO$3999,8,FALSE)</f>
        <v>57099.925000000003</v>
      </c>
      <c r="E476" s="3">
        <f>VLOOKUP(Tableau1[[#This Row],[NUM DE FACTURE]],'[1]COMMERCIAL 2019 - 2021'!$D$2:$AO$3999,10,FALSE)</f>
        <v>20891.999926823024</v>
      </c>
      <c r="F476" s="3" t="str">
        <f>VLOOKUP(Tableau1[[#This Row],[NUM DE FACTURE]],'[1]COMMERCIAL 2019 - 2021'!$D$2:$AO$3999,12,FALSE)</f>
        <v>Jordanie</v>
      </c>
      <c r="G476" s="4">
        <f>VLOOKUP(Tableau1[[#This Row],[NUM DE FACTURE]],'[1]COMMERCIAL 2019 - 2021'!$D$2:$AO$3999,13,FALSE)</f>
        <v>44051</v>
      </c>
      <c r="H476" s="3">
        <f>VLOOKUP(Tableau1[[#This Row],[NUM DE FACTURE]],[1]!Tableau1[[#All],[Num Piéce]:[ANNEE]],4,FALSE)</f>
        <v>2020</v>
      </c>
      <c r="I476" s="3">
        <f>MONTH(Tableau1[[#This Row],[DATE LIV]])</f>
        <v>8</v>
      </c>
    </row>
    <row r="477" spans="1:9" x14ac:dyDescent="0.35">
      <c r="A477" s="1" t="str">
        <f>'[1]COMMERCIAL 2019 - 2021'!D475</f>
        <v>FAE-20-00204</v>
      </c>
      <c r="B477" s="5" t="str">
        <f>VLOOKUP(Tableau1[[#This Row],[NUM DE FACTURE]],'[1]COMMERCIAL 2019 - 2021'!$D$2:$AO$3999,6,FALSE)</f>
        <v>TUNISIAN AFRICAN BUSINESS</v>
      </c>
      <c r="C477" s="2">
        <f>VLOOKUP(Tableau1[[#This Row],[NUM DE FACTURE]],'[1]COMMERCIAL 2019 - 2021'!$D$2:$AO$3999,18,FALSE)</f>
        <v>52000</v>
      </c>
      <c r="D477" s="3">
        <f>VLOOKUP(Tableau1[[#This Row],[NUM DE FACTURE]],'[1]COMMERCIAL 2019 - 2021'!$D$2:$AO$3999,8,FALSE)</f>
        <v>72540</v>
      </c>
      <c r="E477" s="3">
        <f>VLOOKUP(Tableau1[[#This Row],[NUM DE FACTURE]],'[1]COMMERCIAL 2019 - 2021'!$D$2:$AO$3999,10,FALSE)</f>
        <v>72540</v>
      </c>
      <c r="F477" s="3" t="str">
        <f>VLOOKUP(Tableau1[[#This Row],[NUM DE FACTURE]],'[1]COMMERCIAL 2019 - 2021'!$D$2:$AO$3999,12,FALSE)</f>
        <v>Sénégal</v>
      </c>
      <c r="G477" s="4">
        <f>VLOOKUP(Tableau1[[#This Row],[NUM DE FACTURE]],'[1]COMMERCIAL 2019 - 2021'!$D$2:$AO$3999,13,FALSE)</f>
        <v>44064</v>
      </c>
      <c r="H477" s="3">
        <f>VLOOKUP(Tableau1[[#This Row],[NUM DE FACTURE]],[1]!Tableau1[[#All],[Num Piéce]:[ANNEE]],4,FALSE)</f>
        <v>2020</v>
      </c>
      <c r="I477" s="3">
        <f>MONTH(Tableau1[[#This Row],[DATE LIV]])</f>
        <v>8</v>
      </c>
    </row>
    <row r="478" spans="1:9" x14ac:dyDescent="0.35">
      <c r="A478" s="1" t="str">
        <f>'[1]COMMERCIAL 2019 - 2021'!D476</f>
        <v>FAE-20-00205</v>
      </c>
      <c r="B478" s="5" t="str">
        <f>VLOOKUP(Tableau1[[#This Row],[NUM DE FACTURE]],'[1]COMMERCIAL 2019 - 2021'!$D$2:$AO$3999,6,FALSE)</f>
        <v>TUNISIAN AFRICAN BUSINESS</v>
      </c>
      <c r="C478" s="2">
        <f>VLOOKUP(Tableau1[[#This Row],[NUM DE FACTURE]],'[1]COMMERCIAL 2019 - 2021'!$D$2:$AO$3999,18,FALSE)</f>
        <v>48000</v>
      </c>
      <c r="D478" s="3">
        <f>VLOOKUP(Tableau1[[#This Row],[NUM DE FACTURE]],'[1]COMMERCIAL 2019 - 2021'!$D$2:$AO$3999,8,FALSE)</f>
        <v>75408</v>
      </c>
      <c r="E478" s="3">
        <f>VLOOKUP(Tableau1[[#This Row],[NUM DE FACTURE]],'[1]COMMERCIAL 2019 - 2021'!$D$2:$AO$3999,10,FALSE)</f>
        <v>75408</v>
      </c>
      <c r="F478" s="3" t="str">
        <f>VLOOKUP(Tableau1[[#This Row],[NUM DE FACTURE]],'[1]COMMERCIAL 2019 - 2021'!$D$2:$AO$3999,12,FALSE)</f>
        <v>Sierra Leone</v>
      </c>
      <c r="G478" s="4">
        <f>VLOOKUP(Tableau1[[#This Row],[NUM DE FACTURE]],'[1]COMMERCIAL 2019 - 2021'!$D$2:$AO$3999,13,FALSE)</f>
        <v>44075</v>
      </c>
      <c r="H478" s="3">
        <f>VLOOKUP(Tableau1[[#This Row],[NUM DE FACTURE]],[1]!Tableau1[[#All],[Num Piéce]:[ANNEE]],4,FALSE)</f>
        <v>2020</v>
      </c>
      <c r="I478" s="3">
        <f>MONTH(Tableau1[[#This Row],[DATE LIV]])</f>
        <v>9</v>
      </c>
    </row>
    <row r="479" spans="1:9" x14ac:dyDescent="0.35">
      <c r="A479" s="1" t="str">
        <f>'[1]COMMERCIAL 2019 - 2021'!D477</f>
        <v>FAE-20-00206</v>
      </c>
      <c r="B479" s="5" t="str">
        <f>VLOOKUP(Tableau1[[#This Row],[NUM DE FACTURE]],'[1]COMMERCIAL 2019 - 2021'!$D$2:$AO$3999,6,FALSE)</f>
        <v>GREEN WORLD FOOD EXPRESS</v>
      </c>
      <c r="C479" s="2">
        <f>VLOOKUP(Tableau1[[#This Row],[NUM DE FACTURE]],'[1]COMMERCIAL 2019 - 2021'!$D$2:$AO$3999,18,FALSE)</f>
        <v>23426</v>
      </c>
      <c r="D479" s="3">
        <f>VLOOKUP(Tableau1[[#This Row],[NUM DE FACTURE]],'[1]COMMERCIAL 2019 - 2021'!$D$2:$AO$3999,8,FALSE)</f>
        <v>51157.635000000002</v>
      </c>
      <c r="E479" s="3">
        <f>VLOOKUP(Tableau1[[#This Row],[NUM DE FACTURE]],'[1]COMMERCIAL 2019 - 2021'!$D$2:$AO$3999,10,FALSE)</f>
        <v>18741.119903286079</v>
      </c>
      <c r="F479" s="3" t="str">
        <f>VLOOKUP(Tableau1[[#This Row],[NUM DE FACTURE]],'[1]COMMERCIAL 2019 - 2021'!$D$2:$AO$3999,12,FALSE)</f>
        <v>Canada</v>
      </c>
      <c r="G479" s="4">
        <f>VLOOKUP(Tableau1[[#This Row],[NUM DE FACTURE]],'[1]COMMERCIAL 2019 - 2021'!$D$2:$AO$3999,13,FALSE)</f>
        <v>44064</v>
      </c>
      <c r="H479" s="3">
        <f>VLOOKUP(Tableau1[[#This Row],[NUM DE FACTURE]],[1]!Tableau1[[#All],[Num Piéce]:[ANNEE]],4,FALSE)</f>
        <v>2020</v>
      </c>
      <c r="I479" s="3">
        <f>MONTH(Tableau1[[#This Row],[DATE LIV]])</f>
        <v>8</v>
      </c>
    </row>
    <row r="480" spans="1:9" x14ac:dyDescent="0.35">
      <c r="A480" s="1" t="str">
        <f>'[1]COMMERCIAL 2019 - 2021'!D478</f>
        <v>FAE-20-00207</v>
      </c>
      <c r="B480" s="5" t="str">
        <f>VLOOKUP(Tableau1[[#This Row],[NUM DE FACTURE]],'[1]COMMERCIAL 2019 - 2021'!$D$2:$AO$3999,6,FALSE)</f>
        <v>ARCADIA</v>
      </c>
      <c r="C480" s="2">
        <f>VLOOKUP(Tableau1[[#This Row],[NUM DE FACTURE]],'[1]COMMERCIAL 2019 - 2021'!$D$2:$AO$3999,18,FALSE)</f>
        <v>1906.8</v>
      </c>
      <c r="D480" s="3">
        <f>VLOOKUP(Tableau1[[#This Row],[NUM DE FACTURE]],'[1]COMMERCIAL 2019 - 2021'!$D$2:$AO$3999,8,FALSE)</f>
        <v>3565.7159999999999</v>
      </c>
      <c r="E480" s="3">
        <f>VLOOKUP(Tableau1[[#This Row],[NUM DE FACTURE]],'[1]COMMERCIAL 2019 - 2021'!$D$2:$AO$3999,10,FALSE)</f>
        <v>3565.7159999999999</v>
      </c>
      <c r="F480" s="3" t="str">
        <f>VLOOKUP(Tableau1[[#This Row],[NUM DE FACTURE]],'[1]COMMERCIAL 2019 - 2021'!$D$2:$AO$3999,12,FALSE)</f>
        <v>USA</v>
      </c>
      <c r="G480" s="4">
        <f>VLOOKUP(Tableau1[[#This Row],[NUM DE FACTURE]],'[1]COMMERCIAL 2019 - 2021'!$D$2:$AO$3999,13,FALSE)</f>
        <v>44071</v>
      </c>
      <c r="H480" s="3">
        <f>VLOOKUP(Tableau1[[#This Row],[NUM DE FACTURE]],[1]!Tableau1[[#All],[Num Piéce]:[ANNEE]],4,FALSE)</f>
        <v>2020</v>
      </c>
      <c r="I480" s="3">
        <f>MONTH(Tableau1[[#This Row],[DATE LIV]])</f>
        <v>8</v>
      </c>
    </row>
    <row r="481" spans="1:9" x14ac:dyDescent="0.35">
      <c r="A481" s="1" t="str">
        <f>'[1]COMMERCIAL 2019 - 2021'!D479</f>
        <v>FAE-20-00208</v>
      </c>
      <c r="B481" s="5" t="str">
        <f>VLOOKUP(Tableau1[[#This Row],[NUM DE FACTURE]],'[1]COMMERCIAL 2019 - 2021'!$D$2:$AO$3999,6,FALSE)</f>
        <v>ARCADIA</v>
      </c>
      <c r="C481" s="2">
        <f>VLOOKUP(Tableau1[[#This Row],[NUM DE FACTURE]],'[1]COMMERCIAL 2019 - 2021'!$D$2:$AO$3999,18,FALSE)</f>
        <v>33600</v>
      </c>
      <c r="D481" s="3">
        <f>VLOOKUP(Tableau1[[#This Row],[NUM DE FACTURE]],'[1]COMMERCIAL 2019 - 2021'!$D$2:$AO$3999,8,FALSE)</f>
        <v>52416</v>
      </c>
      <c r="E481" s="3">
        <f>VLOOKUP(Tableau1[[#This Row],[NUM DE FACTURE]],'[1]COMMERCIAL 2019 - 2021'!$D$2:$AO$3999,10,FALSE)</f>
        <v>52416</v>
      </c>
      <c r="F481" s="3" t="str">
        <f>VLOOKUP(Tableau1[[#This Row],[NUM DE FACTURE]],'[1]COMMERCIAL 2019 - 2021'!$D$2:$AO$3999,12,FALSE)</f>
        <v>Japon</v>
      </c>
      <c r="G481" s="4">
        <f>VLOOKUP(Tableau1[[#This Row],[NUM DE FACTURE]],'[1]COMMERCIAL 2019 - 2021'!$D$2:$AO$3999,13,FALSE)</f>
        <v>44077</v>
      </c>
      <c r="H481" s="3">
        <f>VLOOKUP(Tableau1[[#This Row],[NUM DE FACTURE]],[1]!Tableau1[[#All],[Num Piéce]:[ANNEE]],4,FALSE)</f>
        <v>2020</v>
      </c>
      <c r="I481" s="3">
        <f>MONTH(Tableau1[[#This Row],[DATE LIV]])</f>
        <v>9</v>
      </c>
    </row>
    <row r="482" spans="1:9" x14ac:dyDescent="0.35">
      <c r="A482" s="1" t="str">
        <f>'[1]COMMERCIAL 2019 - 2021'!D480</f>
        <v>FAE-20-00209</v>
      </c>
      <c r="B482" s="5" t="str">
        <f>VLOOKUP(Tableau1[[#This Row],[NUM DE FACTURE]],'[1]COMMERCIAL 2019 - 2021'!$D$2:$AO$3999,6,FALSE)</f>
        <v>SAHEL INTERNATIONAL TRADE</v>
      </c>
      <c r="C482" s="2">
        <f>VLOOKUP(Tableau1[[#This Row],[NUM DE FACTURE]],'[1]COMMERCIAL 2019 - 2021'!$D$2:$AO$3999,18,FALSE)</f>
        <v>43608</v>
      </c>
      <c r="D482" s="3">
        <f>VLOOKUP(Tableau1[[#This Row],[NUM DE FACTURE]],'[1]COMMERCIAL 2019 - 2021'!$D$2:$AO$3999,8,FALSE)</f>
        <v>68916.960000000006</v>
      </c>
      <c r="E482" s="3">
        <f>VLOOKUP(Tableau1[[#This Row],[NUM DE FACTURE]],'[1]COMMERCIAL 2019 - 2021'!$D$2:$AO$3999,10,FALSE)</f>
        <v>68916.960000000006</v>
      </c>
      <c r="F482" s="3" t="str">
        <f>VLOOKUP(Tableau1[[#This Row],[NUM DE FACTURE]],'[1]COMMERCIAL 2019 - 2021'!$D$2:$AO$3999,12,FALSE)</f>
        <v>Togo</v>
      </c>
      <c r="G482" s="4">
        <f>VLOOKUP(Tableau1[[#This Row],[NUM DE FACTURE]],'[1]COMMERCIAL 2019 - 2021'!$D$2:$AO$3999,13,FALSE)</f>
        <v>44067</v>
      </c>
      <c r="H482" s="3">
        <f>VLOOKUP(Tableau1[[#This Row],[NUM DE FACTURE]],[1]!Tableau1[[#All],[Num Piéce]:[ANNEE]],4,FALSE)</f>
        <v>2020</v>
      </c>
      <c r="I482" s="3">
        <f>MONTH(Tableau1[[#This Row],[DATE LIV]])</f>
        <v>8</v>
      </c>
    </row>
    <row r="483" spans="1:9" x14ac:dyDescent="0.35">
      <c r="A483" s="1" t="str">
        <f>'[1]COMMERCIAL 2019 - 2021'!D481</f>
        <v>FAE-20-00210</v>
      </c>
      <c r="B483" s="5" t="str">
        <f>VLOOKUP(Tableau1[[#This Row],[NUM DE FACTURE]],'[1]COMMERCIAL 2019 - 2021'!$D$2:$AO$3999,6,FALSE)</f>
        <v>ARCADIA</v>
      </c>
      <c r="C483" s="2">
        <f>VLOOKUP(Tableau1[[#This Row],[NUM DE FACTURE]],'[1]COMMERCIAL 2019 - 2021'!$D$2:$AO$3999,18,FALSE)</f>
        <v>6330</v>
      </c>
      <c r="D483" s="3">
        <f>VLOOKUP(Tableau1[[#This Row],[NUM DE FACTURE]],'[1]COMMERCIAL 2019 - 2021'!$D$2:$AO$3999,8,FALSE)</f>
        <v>11717.7</v>
      </c>
      <c r="E483" s="3">
        <f>VLOOKUP(Tableau1[[#This Row],[NUM DE FACTURE]],'[1]COMMERCIAL 2019 - 2021'!$D$2:$AO$3999,10,FALSE)</f>
        <v>11717.7</v>
      </c>
      <c r="F483" s="3" t="str">
        <f>VLOOKUP(Tableau1[[#This Row],[NUM DE FACTURE]],'[1]COMMERCIAL 2019 - 2021'!$D$2:$AO$3999,12,FALSE)</f>
        <v>Japon</v>
      </c>
      <c r="G483" s="4">
        <f>VLOOKUP(Tableau1[[#This Row],[NUM DE FACTURE]],'[1]COMMERCIAL 2019 - 2021'!$D$2:$AO$3999,13,FALSE)</f>
        <v>44074</v>
      </c>
      <c r="H483" s="3">
        <f>VLOOKUP(Tableau1[[#This Row],[NUM DE FACTURE]],[1]!Tableau1[[#All],[Num Piéce]:[ANNEE]],4,FALSE)</f>
        <v>2020</v>
      </c>
      <c r="I483" s="3">
        <f>MONTH(Tableau1[[#This Row],[DATE LIV]])</f>
        <v>8</v>
      </c>
    </row>
    <row r="484" spans="1:9" x14ac:dyDescent="0.35">
      <c r="A484" s="1" t="str">
        <f>'[1]COMMERCIAL 2019 - 2021'!D482</f>
        <v>FAE-20-00211</v>
      </c>
      <c r="B484" s="5" t="str">
        <f>VLOOKUP(Tableau1[[#This Row],[NUM DE FACTURE]],'[1]COMMERCIAL 2019 - 2021'!$D$2:$AO$3999,6,FALSE)</f>
        <v>STE AL MAJMOUA MOTTAHIDA</v>
      </c>
      <c r="C484" s="2">
        <f>VLOOKUP(Tableau1[[#This Row],[NUM DE FACTURE]],'[1]COMMERCIAL 2019 - 2021'!$D$2:$AO$3999,18,FALSE)</f>
        <v>198072</v>
      </c>
      <c r="D484" s="3">
        <f>VLOOKUP(Tableau1[[#This Row],[NUM DE FACTURE]],'[1]COMMERCIAL 2019 - 2021'!$D$2:$AO$3999,8,FALSE)</f>
        <v>354604.005</v>
      </c>
      <c r="E484" s="3">
        <f>VLOOKUP(Tableau1[[#This Row],[NUM DE FACTURE]],'[1]COMMERCIAL 2019 - 2021'!$D$2:$AO$3999,10,FALSE)</f>
        <v>129554.63994738959</v>
      </c>
      <c r="F484" s="3" t="str">
        <f>VLOOKUP(Tableau1[[#This Row],[NUM DE FACTURE]],'[1]COMMERCIAL 2019 - 2021'!$D$2:$AO$3999,12,FALSE)</f>
        <v>Libye</v>
      </c>
      <c r="G484" s="4">
        <f>VLOOKUP(Tableau1[[#This Row],[NUM DE FACTURE]],'[1]COMMERCIAL 2019 - 2021'!$D$2:$AO$3999,13,FALSE)</f>
        <v>44069</v>
      </c>
      <c r="H484" s="3">
        <f>VLOOKUP(Tableau1[[#This Row],[NUM DE FACTURE]],[1]!Tableau1[[#All],[Num Piéce]:[ANNEE]],4,FALSE)</f>
        <v>2020</v>
      </c>
      <c r="I484" s="3">
        <f>MONTH(Tableau1[[#This Row],[DATE LIV]])</f>
        <v>8</v>
      </c>
    </row>
    <row r="485" spans="1:9" x14ac:dyDescent="0.35">
      <c r="A485" s="1" t="str">
        <f>'[1]COMMERCIAL 2019 - 2021'!D483</f>
        <v>FAE-20-00212</v>
      </c>
      <c r="B485" s="5" t="str">
        <f>VLOOKUP(Tableau1[[#This Row],[NUM DE FACTURE]],'[1]COMMERCIAL 2019 - 2021'!$D$2:$AO$3999,6,FALSE)</f>
        <v>TUNISIAN AFRICAN BUSINESS</v>
      </c>
      <c r="C485" s="2">
        <f>VLOOKUP(Tableau1[[#This Row],[NUM DE FACTURE]],'[1]COMMERCIAL 2019 - 2021'!$D$2:$AO$3999,18,FALSE)</f>
        <v>264096</v>
      </c>
      <c r="D485" s="3">
        <f>VLOOKUP(Tableau1[[#This Row],[NUM DE FACTURE]],'[1]COMMERCIAL 2019 - 2021'!$D$2:$AO$3999,8,FALSE)</f>
        <v>358290.24</v>
      </c>
      <c r="E485" s="3">
        <f>VLOOKUP(Tableau1[[#This Row],[NUM DE FACTURE]],'[1]COMMERCIAL 2019 - 2021'!$D$2:$AO$3999,10,FALSE)</f>
        <v>358290.24</v>
      </c>
      <c r="F485" s="3" t="str">
        <f>VLOOKUP(Tableau1[[#This Row],[NUM DE FACTURE]],'[1]COMMERCIAL 2019 - 2021'!$D$2:$AO$3999,12,FALSE)</f>
        <v>Sénégal</v>
      </c>
      <c r="G485" s="4">
        <f>VLOOKUP(Tableau1[[#This Row],[NUM DE FACTURE]],'[1]COMMERCIAL 2019 - 2021'!$D$2:$AO$3999,13,FALSE)</f>
        <v>44071</v>
      </c>
      <c r="H485" s="3">
        <f>VLOOKUP(Tableau1[[#This Row],[NUM DE FACTURE]],[1]!Tableau1[[#All],[Num Piéce]:[ANNEE]],4,FALSE)</f>
        <v>2020</v>
      </c>
      <c r="I485" s="3">
        <f>MONTH(Tableau1[[#This Row],[DATE LIV]])</f>
        <v>8</v>
      </c>
    </row>
    <row r="486" spans="1:9" x14ac:dyDescent="0.35">
      <c r="A486" s="1" t="str">
        <f>'[1]COMMERCIAL 2019 - 2021'!D484</f>
        <v>FAE-20-00213</v>
      </c>
      <c r="B486" s="5" t="str">
        <f>VLOOKUP(Tableau1[[#This Row],[NUM DE FACTURE]],'[1]COMMERCIAL 2019 - 2021'!$D$2:$AO$3999,6,FALSE)</f>
        <v>ETS KASSO IMPORT EXPORT</v>
      </c>
      <c r="C486" s="2">
        <f>VLOOKUP(Tableau1[[#This Row],[NUM DE FACTURE]],'[1]COMMERCIAL 2019 - 2021'!$D$2:$AO$3999,18,FALSE)</f>
        <v>108000</v>
      </c>
      <c r="D486" s="3">
        <f>VLOOKUP(Tableau1[[#This Row],[NUM DE FACTURE]],'[1]COMMERCIAL 2019 - 2021'!$D$2:$AO$3999,8,FALSE)</f>
        <v>154052.712</v>
      </c>
      <c r="E486" s="3">
        <f>VLOOKUP(Tableau1[[#This Row],[NUM DE FACTURE]],'[1]COMMERCIAL 2019 - 2021'!$D$2:$AO$3999,10,FALSE)</f>
        <v>47520</v>
      </c>
      <c r="F486" s="3" t="str">
        <f>VLOOKUP(Tableau1[[#This Row],[NUM DE FACTURE]],'[1]COMMERCIAL 2019 - 2021'!$D$2:$AO$3999,12,FALSE)</f>
        <v>Niger</v>
      </c>
      <c r="G486" s="4">
        <f>VLOOKUP(Tableau1[[#This Row],[NUM DE FACTURE]],'[1]COMMERCIAL 2019 - 2021'!$D$2:$AO$3999,13,FALSE)</f>
        <v>44070</v>
      </c>
      <c r="H486" s="3">
        <f>VLOOKUP(Tableau1[[#This Row],[NUM DE FACTURE]],[1]!Tableau1[[#All],[Num Piéce]:[ANNEE]],4,FALSE)</f>
        <v>2020</v>
      </c>
      <c r="I486" s="3">
        <f>MONTH(Tableau1[[#This Row],[DATE LIV]])</f>
        <v>8</v>
      </c>
    </row>
    <row r="487" spans="1:9" x14ac:dyDescent="0.35">
      <c r="A487" s="1" t="str">
        <f>'[1]COMMERCIAL 2019 - 2021'!D485</f>
        <v>FAE-20-00214</v>
      </c>
      <c r="B487" s="5" t="str">
        <f>VLOOKUP(Tableau1[[#This Row],[NUM DE FACTURE]],'[1]COMMERCIAL 2019 - 2021'!$D$2:$AO$3999,6,FALSE)</f>
        <v>ETS KASSO IMPORT EXPORT</v>
      </c>
      <c r="C487" s="2">
        <f>VLOOKUP(Tableau1[[#This Row],[NUM DE FACTURE]],'[1]COMMERCIAL 2019 - 2021'!$D$2:$AO$3999,18,FALSE)</f>
        <v>108000</v>
      </c>
      <c r="D487" s="3">
        <f>VLOOKUP(Tableau1[[#This Row],[NUM DE FACTURE]],'[1]COMMERCIAL 2019 - 2021'!$D$2:$AO$3999,8,FALSE)</f>
        <v>154119.24</v>
      </c>
      <c r="E487" s="3">
        <f>VLOOKUP(Tableau1[[#This Row],[NUM DE FACTURE]],'[1]COMMERCIAL 2019 - 2021'!$D$2:$AO$3999,10,FALSE)</f>
        <v>47519.999999999993</v>
      </c>
      <c r="F487" s="3" t="str">
        <f>VLOOKUP(Tableau1[[#This Row],[NUM DE FACTURE]],'[1]COMMERCIAL 2019 - 2021'!$D$2:$AO$3999,12,FALSE)</f>
        <v>Niger</v>
      </c>
      <c r="G487" s="4">
        <f>VLOOKUP(Tableau1[[#This Row],[NUM DE FACTURE]],'[1]COMMERCIAL 2019 - 2021'!$D$2:$AO$3999,13,FALSE)</f>
        <v>44071</v>
      </c>
      <c r="H487" s="3">
        <f>VLOOKUP(Tableau1[[#This Row],[NUM DE FACTURE]],[1]!Tableau1[[#All],[Num Piéce]:[ANNEE]],4,FALSE)</f>
        <v>2020</v>
      </c>
      <c r="I487" s="3">
        <f>MONTH(Tableau1[[#This Row],[DATE LIV]])</f>
        <v>8</v>
      </c>
    </row>
    <row r="488" spans="1:9" x14ac:dyDescent="0.35">
      <c r="A488" s="1" t="str">
        <f>'[1]COMMERCIAL 2019 - 2021'!D486</f>
        <v>FAE-20-00215</v>
      </c>
      <c r="B488" s="5" t="str">
        <f>VLOOKUP(Tableau1[[#This Row],[NUM DE FACTURE]],'[1]COMMERCIAL 2019 - 2021'!$D$2:$AO$3999,6,FALSE)</f>
        <v>ETS KASSO IMPORT EXPORT</v>
      </c>
      <c r="C488" s="2">
        <f>VLOOKUP(Tableau1[[#This Row],[NUM DE FACTURE]],'[1]COMMERCIAL 2019 - 2021'!$D$2:$AO$3999,18,FALSE)</f>
        <v>108000</v>
      </c>
      <c r="D488" s="3">
        <f>VLOOKUP(Tableau1[[#This Row],[NUM DE FACTURE]],'[1]COMMERCIAL 2019 - 2021'!$D$2:$AO$3999,8,FALSE)</f>
        <v>154468.51199999999</v>
      </c>
      <c r="E488" s="3">
        <f>VLOOKUP(Tableau1[[#This Row],[NUM DE FACTURE]],'[1]COMMERCIAL 2019 - 2021'!$D$2:$AO$3999,10,FALSE)</f>
        <v>47520</v>
      </c>
      <c r="F488" s="3" t="str">
        <f>VLOOKUP(Tableau1[[#This Row],[NUM DE FACTURE]],'[1]COMMERCIAL 2019 - 2021'!$D$2:$AO$3999,12,FALSE)</f>
        <v>Niger</v>
      </c>
      <c r="G488" s="4">
        <f>VLOOKUP(Tableau1[[#This Row],[NUM DE FACTURE]],'[1]COMMERCIAL 2019 - 2021'!$D$2:$AO$3999,13,FALSE)</f>
        <v>44072</v>
      </c>
      <c r="H488" s="3">
        <f>VLOOKUP(Tableau1[[#This Row],[NUM DE FACTURE]],[1]!Tableau1[[#All],[Num Piéce]:[ANNEE]],4,FALSE)</f>
        <v>2020</v>
      </c>
      <c r="I488" s="3">
        <f>MONTH(Tableau1[[#This Row],[DATE LIV]])</f>
        <v>8</v>
      </c>
    </row>
    <row r="489" spans="1:9" x14ac:dyDescent="0.35">
      <c r="A489" s="1" t="str">
        <f>'[1]COMMERCIAL 2019 - 2021'!D487</f>
        <v>FAE-20-00216</v>
      </c>
      <c r="B489" s="5" t="str">
        <f>VLOOKUP(Tableau1[[#This Row],[NUM DE FACTURE]],'[1]COMMERCIAL 2019 - 2021'!$D$2:$AO$3999,6,FALSE)</f>
        <v>ALAM ELAMAN FOOD IMPORT CO</v>
      </c>
      <c r="C489" s="2">
        <f>VLOOKUP(Tableau1[[#This Row],[NUM DE FACTURE]],'[1]COMMERCIAL 2019 - 2021'!$D$2:$AO$3999,18,FALSE)</f>
        <v>220080</v>
      </c>
      <c r="D489" s="3">
        <f>VLOOKUP(Tableau1[[#This Row],[NUM DE FACTURE]],'[1]COMMERCIAL 2019 - 2021'!$D$2:$AO$3999,8,FALSE)</f>
        <v>397912.783</v>
      </c>
      <c r="E489" s="3">
        <f>VLOOKUP(Tableau1[[#This Row],[NUM DE FACTURE]],'[1]COMMERCIAL 2019 - 2021'!$D$2:$AO$3999,10,FALSE)</f>
        <v>145252.79999999999</v>
      </c>
      <c r="F489" s="3" t="str">
        <f>VLOOKUP(Tableau1[[#This Row],[NUM DE FACTURE]],'[1]COMMERCIAL 2019 - 2021'!$D$2:$AO$3999,12,FALSE)</f>
        <v>Libye</v>
      </c>
      <c r="G489" s="4">
        <f>VLOOKUP(Tableau1[[#This Row],[NUM DE FACTURE]],'[1]COMMERCIAL 2019 - 2021'!$D$2:$AO$3999,13,FALSE)</f>
        <v>44072</v>
      </c>
      <c r="H489" s="3">
        <f>VLOOKUP(Tableau1[[#This Row],[NUM DE FACTURE]],[1]!Tableau1[[#All],[Num Piéce]:[ANNEE]],4,FALSE)</f>
        <v>2020</v>
      </c>
      <c r="I489" s="3">
        <f>MONTH(Tableau1[[#This Row],[DATE LIV]])</f>
        <v>8</v>
      </c>
    </row>
    <row r="490" spans="1:9" x14ac:dyDescent="0.35">
      <c r="A490" s="1" t="str">
        <f>'[1]COMMERCIAL 2019 - 2021'!D488</f>
        <v>FAE-20-00217</v>
      </c>
      <c r="B490" s="5" t="str">
        <f>VLOOKUP(Tableau1[[#This Row],[NUM DE FACTURE]],'[1]COMMERCIAL 2019 - 2021'!$D$2:$AO$3999,6,FALSE)</f>
        <v>SAHEL INTERNATIONAL TRADE</v>
      </c>
      <c r="C490" s="2">
        <f>VLOOKUP(Tableau1[[#This Row],[NUM DE FACTURE]],'[1]COMMERCIAL 2019 - 2021'!$D$2:$AO$3999,18,FALSE)</f>
        <v>20750</v>
      </c>
      <c r="D490" s="3">
        <f>VLOOKUP(Tableau1[[#This Row],[NUM DE FACTURE]],'[1]COMMERCIAL 2019 - 2021'!$D$2:$AO$3999,8,FALSE)</f>
        <v>32785</v>
      </c>
      <c r="E490" s="3">
        <f>VLOOKUP(Tableau1[[#This Row],[NUM DE FACTURE]],'[1]COMMERCIAL 2019 - 2021'!$D$2:$AO$3999,10,FALSE)</f>
        <v>32785</v>
      </c>
      <c r="F490" s="3" t="str">
        <f>VLOOKUP(Tableau1[[#This Row],[NUM DE FACTURE]],'[1]COMMERCIAL 2019 - 2021'!$D$2:$AO$3999,12,FALSE)</f>
        <v>Togo</v>
      </c>
      <c r="G490" s="4">
        <f>VLOOKUP(Tableau1[[#This Row],[NUM DE FACTURE]],'[1]COMMERCIAL 2019 - 2021'!$D$2:$AO$3999,13,FALSE)</f>
        <v>44076</v>
      </c>
      <c r="H490" s="3">
        <f>VLOOKUP(Tableau1[[#This Row],[NUM DE FACTURE]],[1]!Tableau1[[#All],[Num Piéce]:[ANNEE]],4,FALSE)</f>
        <v>2020</v>
      </c>
      <c r="I490" s="3">
        <f>MONTH(Tableau1[[#This Row],[DATE LIV]])</f>
        <v>9</v>
      </c>
    </row>
    <row r="491" spans="1:9" x14ac:dyDescent="0.35">
      <c r="A491" s="1" t="str">
        <f>'[1]COMMERCIAL 2019 - 2021'!D489</f>
        <v>FAE-20-00218</v>
      </c>
      <c r="B491" s="5" t="str">
        <f>VLOOKUP(Tableau1[[#This Row],[NUM DE FACTURE]],'[1]COMMERCIAL 2019 - 2021'!$D$2:$AO$3999,6,FALSE)</f>
        <v>SAHEL INTERNATIONAL TRADE</v>
      </c>
      <c r="C491" s="2">
        <f>VLOOKUP(Tableau1[[#This Row],[NUM DE FACTURE]],'[1]COMMERCIAL 2019 - 2021'!$D$2:$AO$3999,18,FALSE)</f>
        <v>19200</v>
      </c>
      <c r="D491" s="3">
        <f>VLOOKUP(Tableau1[[#This Row],[NUM DE FACTURE]],'[1]COMMERCIAL 2019 - 2021'!$D$2:$AO$3999,8,FALSE)</f>
        <v>32064</v>
      </c>
      <c r="E491" s="3">
        <f>VLOOKUP(Tableau1[[#This Row],[NUM DE FACTURE]],'[1]COMMERCIAL 2019 - 2021'!$D$2:$AO$3999,10,FALSE)</f>
        <v>32064</v>
      </c>
      <c r="F491" s="3" t="str">
        <f>VLOOKUP(Tableau1[[#This Row],[NUM DE FACTURE]],'[1]COMMERCIAL 2019 - 2021'!$D$2:$AO$3999,12,FALSE)</f>
        <v>Burkina Faso</v>
      </c>
      <c r="G491" s="4">
        <f>VLOOKUP(Tableau1[[#This Row],[NUM DE FACTURE]],'[1]COMMERCIAL 2019 - 2021'!$D$2:$AO$3999,13,FALSE)</f>
        <v>44076</v>
      </c>
      <c r="H491" s="3">
        <f>VLOOKUP(Tableau1[[#This Row],[NUM DE FACTURE]],[1]!Tableau1[[#All],[Num Piéce]:[ANNEE]],4,FALSE)</f>
        <v>2020</v>
      </c>
      <c r="I491" s="3">
        <f>MONTH(Tableau1[[#This Row],[DATE LIV]])</f>
        <v>9</v>
      </c>
    </row>
    <row r="492" spans="1:9" x14ac:dyDescent="0.35">
      <c r="A492" s="1" t="str">
        <f>'[1]COMMERCIAL 2019 - 2021'!D490</f>
        <v>FAE-20-00219</v>
      </c>
      <c r="B492" s="5" t="str">
        <f>VLOOKUP(Tableau1[[#This Row],[NUM DE FACTURE]],'[1]COMMERCIAL 2019 - 2021'!$D$2:$AO$3999,6,FALSE)</f>
        <v>GOLDEN PEARL</v>
      </c>
      <c r="C492" s="2">
        <f>VLOOKUP(Tableau1[[#This Row],[NUM DE FACTURE]],'[1]COMMERCIAL 2019 - 2021'!$D$2:$AO$3999,18,FALSE)</f>
        <v>22200</v>
      </c>
      <c r="D492" s="3">
        <f>VLOOKUP(Tableau1[[#This Row],[NUM DE FACTURE]],'[1]COMMERCIAL 2019 - 2021'!$D$2:$AO$3999,8,FALSE)</f>
        <v>42289.5</v>
      </c>
      <c r="E492" s="3">
        <f>VLOOKUP(Tableau1[[#This Row],[NUM DE FACTURE]],'[1]COMMERCIAL 2019 - 2021'!$D$2:$AO$3999,10,FALSE)</f>
        <v>42289.5</v>
      </c>
      <c r="F492" s="3" t="str">
        <f>VLOOKUP(Tableau1[[#This Row],[NUM DE FACTURE]],'[1]COMMERCIAL 2019 - 2021'!$D$2:$AO$3999,12,FALSE)</f>
        <v>Qatar</v>
      </c>
      <c r="G492" s="4">
        <f>VLOOKUP(Tableau1[[#This Row],[NUM DE FACTURE]],'[1]COMMERCIAL 2019 - 2021'!$D$2:$AO$3999,13,FALSE)</f>
        <v>44083</v>
      </c>
      <c r="H492" s="3">
        <f>VLOOKUP(Tableau1[[#This Row],[NUM DE FACTURE]],[1]!Tableau1[[#All],[Num Piéce]:[ANNEE]],4,FALSE)</f>
        <v>2020</v>
      </c>
      <c r="I492" s="3">
        <f>MONTH(Tableau1[[#This Row],[DATE LIV]])</f>
        <v>9</v>
      </c>
    </row>
    <row r="493" spans="1:9" x14ac:dyDescent="0.35">
      <c r="A493" s="1" t="str">
        <f>'[1]COMMERCIAL 2019 - 2021'!D491</f>
        <v>FAE-20-00220</v>
      </c>
      <c r="B493" s="5" t="str">
        <f>VLOOKUP(Tableau1[[#This Row],[NUM DE FACTURE]],'[1]COMMERCIAL 2019 - 2021'!$D$2:$AO$3999,6,FALSE)</f>
        <v>STE DE COMMERCE INTERNATIONAL</v>
      </c>
      <c r="C493" s="2">
        <f>VLOOKUP(Tableau1[[#This Row],[NUM DE FACTURE]],'[1]COMMERCIAL 2019 - 2021'!$D$2:$AO$3999,18,FALSE)</f>
        <v>137200</v>
      </c>
      <c r="D493" s="3">
        <f>VLOOKUP(Tableau1[[#This Row],[NUM DE FACTURE]],'[1]COMMERCIAL 2019 - 2021'!$D$2:$AO$3999,8,FALSE)</f>
        <v>186592</v>
      </c>
      <c r="E493" s="3">
        <f>VLOOKUP(Tableau1[[#This Row],[NUM DE FACTURE]],'[1]COMMERCIAL 2019 - 2021'!$D$2:$AO$3999,10,FALSE)</f>
        <v>186592</v>
      </c>
      <c r="F493" s="3" t="str">
        <f>VLOOKUP(Tableau1[[#This Row],[NUM DE FACTURE]],'[1]COMMERCIAL 2019 - 2021'!$D$2:$AO$3999,12,FALSE)</f>
        <v>Niger</v>
      </c>
      <c r="G493" s="4">
        <f>VLOOKUP(Tableau1[[#This Row],[NUM DE FACTURE]],'[1]COMMERCIAL 2019 - 2021'!$D$2:$AO$3999,13,FALSE)</f>
        <v>44082</v>
      </c>
      <c r="H493" s="3">
        <f>VLOOKUP(Tableau1[[#This Row],[NUM DE FACTURE]],[1]!Tableau1[[#All],[Num Piéce]:[ANNEE]],4,FALSE)</f>
        <v>2020</v>
      </c>
      <c r="I493" s="3">
        <f>MONTH(Tableau1[[#This Row],[DATE LIV]])</f>
        <v>9</v>
      </c>
    </row>
    <row r="494" spans="1:9" x14ac:dyDescent="0.35">
      <c r="A494" s="1" t="str">
        <f>'[1]COMMERCIAL 2019 - 2021'!D492</f>
        <v>FAE-20-00221</v>
      </c>
      <c r="B494" s="5" t="str">
        <f>VLOOKUP(Tableau1[[#This Row],[NUM DE FACTURE]],'[1]COMMERCIAL 2019 - 2021'!$D$2:$AO$3999,6,FALSE)</f>
        <v>STE OMRANE SAS</v>
      </c>
      <c r="C494" s="2">
        <f>VLOOKUP(Tableau1[[#This Row],[NUM DE FACTURE]],'[1]COMMERCIAL 2019 - 2021'!$D$2:$AO$3999,18,FALSE)</f>
        <v>21540</v>
      </c>
      <c r="D494" s="3">
        <f>VLOOKUP(Tableau1[[#This Row],[NUM DE FACTURE]],'[1]COMMERCIAL 2019 - 2021'!$D$2:$AO$3999,8,FALSE)</f>
        <v>46089.658000000003</v>
      </c>
      <c r="E494" s="3">
        <f>VLOOKUP(Tableau1[[#This Row],[NUM DE FACTURE]],'[1]COMMERCIAL 2019 - 2021'!$D$2:$AO$3999,10,FALSE)</f>
        <v>14188.199910726655</v>
      </c>
      <c r="F494" s="3" t="str">
        <f>VLOOKUP(Tableau1[[#This Row],[NUM DE FACTURE]],'[1]COMMERCIAL 2019 - 2021'!$D$2:$AO$3999,12,FALSE)</f>
        <v>France</v>
      </c>
      <c r="G494" s="4">
        <f>VLOOKUP(Tableau1[[#This Row],[NUM DE FACTURE]],'[1]COMMERCIAL 2019 - 2021'!$D$2:$AO$3999,13,FALSE)</f>
        <v>44123</v>
      </c>
      <c r="H494" s="3">
        <f>VLOOKUP(Tableau1[[#This Row],[NUM DE FACTURE]],[1]!Tableau1[[#All],[Num Piéce]:[ANNEE]],4,FALSE)</f>
        <v>2020</v>
      </c>
      <c r="I494" s="3">
        <f>MONTH(Tableau1[[#This Row],[DATE LIV]])</f>
        <v>10</v>
      </c>
    </row>
    <row r="495" spans="1:9" x14ac:dyDescent="0.35">
      <c r="A495" s="1" t="str">
        <f>'[1]COMMERCIAL 2019 - 2021'!D493</f>
        <v>FAE-20-00222</v>
      </c>
      <c r="B495" s="5" t="str">
        <f>VLOOKUP(Tableau1[[#This Row],[NUM DE FACTURE]],'[1]COMMERCIAL 2019 - 2021'!$D$2:$AO$3999,6,FALSE)</f>
        <v>STE AL BADR</v>
      </c>
      <c r="C495" s="2">
        <f>VLOOKUP(Tableau1[[#This Row],[NUM DE FACTURE]],'[1]COMMERCIAL 2019 - 2021'!$D$2:$AO$3999,18,FALSE)</f>
        <v>96000</v>
      </c>
      <c r="D495" s="3">
        <f>VLOOKUP(Tableau1[[#This Row],[NUM DE FACTURE]],'[1]COMMERCIAL 2019 - 2021'!$D$2:$AO$3999,8,FALSE)</f>
        <v>156480</v>
      </c>
      <c r="E495" s="3">
        <f>VLOOKUP(Tableau1[[#This Row],[NUM DE FACTURE]],'[1]COMMERCIAL 2019 - 2021'!$D$2:$AO$3999,10,FALSE)</f>
        <v>156480</v>
      </c>
      <c r="F495" s="3" t="str">
        <f>VLOOKUP(Tableau1[[#This Row],[NUM DE FACTURE]],'[1]COMMERCIAL 2019 - 2021'!$D$2:$AO$3999,12,FALSE)</f>
        <v>Niger</v>
      </c>
      <c r="G495" s="4">
        <f>VLOOKUP(Tableau1[[#This Row],[NUM DE FACTURE]],'[1]COMMERCIAL 2019 - 2021'!$D$2:$AO$3999,13,FALSE)</f>
        <v>44088</v>
      </c>
      <c r="H495" s="3">
        <f>VLOOKUP(Tableau1[[#This Row],[NUM DE FACTURE]],[1]!Tableau1[[#All],[Num Piéce]:[ANNEE]],4,FALSE)</f>
        <v>2020</v>
      </c>
      <c r="I495" s="3">
        <f>MONTH(Tableau1[[#This Row],[DATE LIV]])</f>
        <v>9</v>
      </c>
    </row>
    <row r="496" spans="1:9" x14ac:dyDescent="0.35">
      <c r="A496" s="1" t="str">
        <f>'[1]COMMERCIAL 2019 - 2021'!D494</f>
        <v>FAE-20-00223</v>
      </c>
      <c r="B496" s="5" t="str">
        <f>VLOOKUP(Tableau1[[#This Row],[NUM DE FACTURE]],'[1]COMMERCIAL 2019 - 2021'!$D$2:$AO$3999,6,FALSE)</f>
        <v>ARCADIA</v>
      </c>
      <c r="C496" s="2">
        <f>VLOOKUP(Tableau1[[#This Row],[NUM DE FACTURE]],'[1]COMMERCIAL 2019 - 2021'!$D$2:$AO$3999,18,FALSE)</f>
        <v>3588</v>
      </c>
      <c r="D496" s="3">
        <f>VLOOKUP(Tableau1[[#This Row],[NUM DE FACTURE]],'[1]COMMERCIAL 2019 - 2021'!$D$2:$AO$3999,8,FALSE)</f>
        <v>5952.6</v>
      </c>
      <c r="E496" s="3">
        <f>VLOOKUP(Tableau1[[#This Row],[NUM DE FACTURE]],'[1]COMMERCIAL 2019 - 2021'!$D$2:$AO$3999,10,FALSE)</f>
        <v>5952.6</v>
      </c>
      <c r="F496" s="3" t="str">
        <f>VLOOKUP(Tableau1[[#This Row],[NUM DE FACTURE]],'[1]COMMERCIAL 2019 - 2021'!$D$2:$AO$3999,12,FALSE)</f>
        <v>OMAN</v>
      </c>
      <c r="G496" s="4">
        <f>VLOOKUP(Tableau1[[#This Row],[NUM DE FACTURE]],'[1]COMMERCIAL 2019 - 2021'!$D$2:$AO$3999,13,FALSE)</f>
        <v>44096</v>
      </c>
      <c r="H496" s="3">
        <f>VLOOKUP(Tableau1[[#This Row],[NUM DE FACTURE]],[1]!Tableau1[[#All],[Num Piéce]:[ANNEE]],4,FALSE)</f>
        <v>2020</v>
      </c>
      <c r="I496" s="3">
        <f>MONTH(Tableau1[[#This Row],[DATE LIV]])</f>
        <v>9</v>
      </c>
    </row>
    <row r="497" spans="1:9" x14ac:dyDescent="0.35">
      <c r="A497" s="1" t="str">
        <f>'[1]COMMERCIAL 2019 - 2021'!D495</f>
        <v>FAE-20-00224</v>
      </c>
      <c r="B497" s="5" t="str">
        <f>VLOOKUP(Tableau1[[#This Row],[NUM DE FACTURE]],'[1]COMMERCIAL 2019 - 2021'!$D$2:$AO$3999,6,FALSE)</f>
        <v>STE MIDCOM INTERNATIONAL</v>
      </c>
      <c r="C497" s="2">
        <f>VLOOKUP(Tableau1[[#This Row],[NUM DE FACTURE]],'[1]COMMERCIAL 2019 - 2021'!$D$2:$AO$3999,18,FALSE)</f>
        <v>20000</v>
      </c>
      <c r="D497" s="3">
        <f>VLOOKUP(Tableau1[[#This Row],[NUM DE FACTURE]],'[1]COMMERCIAL 2019 - 2021'!$D$2:$AO$3999,8,FALSE)</f>
        <v>34750</v>
      </c>
      <c r="E497" s="3">
        <f>VLOOKUP(Tableau1[[#This Row],[NUM DE FACTURE]],'[1]COMMERCIAL 2019 - 2021'!$D$2:$AO$3999,10,FALSE)</f>
        <v>34750</v>
      </c>
      <c r="F497" s="3" t="str">
        <f>VLOOKUP(Tableau1[[#This Row],[NUM DE FACTURE]],'[1]COMMERCIAL 2019 - 2021'!$D$2:$AO$3999,12,FALSE)</f>
        <v>Russie</v>
      </c>
      <c r="G497" s="4">
        <f>VLOOKUP(Tableau1[[#This Row],[NUM DE FACTURE]],'[1]COMMERCIAL 2019 - 2021'!$D$2:$AO$3999,13,FALSE)</f>
        <v>44078</v>
      </c>
      <c r="H497" s="3">
        <f>VLOOKUP(Tableau1[[#This Row],[NUM DE FACTURE]],[1]!Tableau1[[#All],[Num Piéce]:[ANNEE]],4,FALSE)</f>
        <v>2020</v>
      </c>
      <c r="I497" s="3">
        <f>MONTH(Tableau1[[#This Row],[DATE LIV]])</f>
        <v>9</v>
      </c>
    </row>
    <row r="498" spans="1:9" x14ac:dyDescent="0.35">
      <c r="A498" s="1" t="str">
        <f>'[1]COMMERCIAL 2019 - 2021'!D496</f>
        <v>FAE-20-00225</v>
      </c>
      <c r="B498" s="5" t="str">
        <f>VLOOKUP(Tableau1[[#This Row],[NUM DE FACTURE]],'[1]COMMERCIAL 2019 - 2021'!$D$2:$AO$3999,6,FALSE)</f>
        <v>AL JAWDA AL RAEDA</v>
      </c>
      <c r="C498" s="2">
        <f>VLOOKUP(Tableau1[[#This Row],[NUM DE FACTURE]],'[1]COMMERCIAL 2019 - 2021'!$D$2:$AO$3999,18,FALSE)</f>
        <v>1000800</v>
      </c>
      <c r="D498" s="3">
        <f>VLOOKUP(Tableau1[[#This Row],[NUM DE FACTURE]],'[1]COMMERCIAL 2019 - 2021'!$D$2:$AO$3999,8,FALSE)</f>
        <v>1677784.7679999999</v>
      </c>
      <c r="E498" s="3">
        <f>VLOOKUP(Tableau1[[#This Row],[NUM DE FACTURE]],'[1]COMMERCIAL 2019 - 2021'!$D$2:$AO$3999,10,FALSE)</f>
        <v>612251.99992701667</v>
      </c>
      <c r="F498" s="3" t="str">
        <f>VLOOKUP(Tableau1[[#This Row],[NUM DE FACTURE]],'[1]COMMERCIAL 2019 - 2021'!$D$2:$AO$3999,12,FALSE)</f>
        <v>Libye</v>
      </c>
      <c r="G498" s="4">
        <f>VLOOKUP(Tableau1[[#This Row],[NUM DE FACTURE]],'[1]COMMERCIAL 2019 - 2021'!$D$2:$AO$3999,13,FALSE)</f>
        <v>44090</v>
      </c>
      <c r="H498" s="3">
        <f>VLOOKUP(Tableau1[[#This Row],[NUM DE FACTURE]],[1]!Tableau1[[#All],[Num Piéce]:[ANNEE]],4,FALSE)</f>
        <v>2020</v>
      </c>
      <c r="I498" s="3">
        <f>MONTH(Tableau1[[#This Row],[DATE LIV]])</f>
        <v>9</v>
      </c>
    </row>
    <row r="499" spans="1:9" x14ac:dyDescent="0.35">
      <c r="A499" s="1" t="str">
        <f>'[1]COMMERCIAL 2019 - 2021'!D497</f>
        <v>FAE-20-00226</v>
      </c>
      <c r="B499" s="5" t="str">
        <f>VLOOKUP(Tableau1[[#This Row],[NUM DE FACTURE]],'[1]COMMERCIAL 2019 - 2021'!$D$2:$AO$3999,6,FALSE)</f>
        <v>STE AL MAJMOUA MOTTAHIDA</v>
      </c>
      <c r="C499" s="2">
        <f>VLOOKUP(Tableau1[[#This Row],[NUM DE FACTURE]],'[1]COMMERCIAL 2019 - 2021'!$D$2:$AO$3999,18,FALSE)</f>
        <v>579600</v>
      </c>
      <c r="D499" s="3">
        <f>VLOOKUP(Tableau1[[#This Row],[NUM DE FACTURE]],'[1]COMMERCIAL 2019 - 2021'!$D$2:$AO$3999,8,FALSE)</f>
        <v>981343.7</v>
      </c>
      <c r="E499" s="3">
        <f>VLOOKUP(Tableau1[[#This Row],[NUM DE FACTURE]],'[1]COMMERCIAL 2019 - 2021'!$D$2:$AO$3999,10,FALSE)</f>
        <v>357293.99985436536</v>
      </c>
      <c r="F499" s="3" t="str">
        <f>VLOOKUP(Tableau1[[#This Row],[NUM DE FACTURE]],'[1]COMMERCIAL 2019 - 2021'!$D$2:$AO$3999,12,FALSE)</f>
        <v>Libye</v>
      </c>
      <c r="G499" s="4">
        <f>VLOOKUP(Tableau1[[#This Row],[NUM DE FACTURE]],'[1]COMMERCIAL 2019 - 2021'!$D$2:$AO$3999,13,FALSE)</f>
        <v>44096</v>
      </c>
      <c r="H499" s="3">
        <f>VLOOKUP(Tableau1[[#This Row],[NUM DE FACTURE]],[1]!Tableau1[[#All],[Num Piéce]:[ANNEE]],4,FALSE)</f>
        <v>2020</v>
      </c>
      <c r="I499" s="3">
        <f>MONTH(Tableau1[[#This Row],[DATE LIV]])</f>
        <v>9</v>
      </c>
    </row>
    <row r="500" spans="1:9" x14ac:dyDescent="0.35">
      <c r="A500" s="1" t="str">
        <f>'[1]COMMERCIAL 2019 - 2021'!D498</f>
        <v>FAE-20-00227</v>
      </c>
      <c r="B500" s="5" t="str">
        <f>VLOOKUP(Tableau1[[#This Row],[NUM DE FACTURE]],'[1]COMMERCIAL 2019 - 2021'!$D$2:$AO$3999,6,FALSE)</f>
        <v>AL HAMAT AL DAWLIA</v>
      </c>
      <c r="C500" s="2">
        <f>VLOOKUP(Tableau1[[#This Row],[NUM DE FACTURE]],'[1]COMMERCIAL 2019 - 2021'!$D$2:$AO$3999,18,FALSE)</f>
        <v>242088</v>
      </c>
      <c r="D500" s="3">
        <f>VLOOKUP(Tableau1[[#This Row],[NUM DE FACTURE]],'[1]COMMERCIAL 2019 - 2021'!$D$2:$AO$3999,8,FALSE)</f>
        <v>432936.86436000007</v>
      </c>
      <c r="E500" s="3">
        <f>VLOOKUP(Tableau1[[#This Row],[NUM DE FACTURE]],'[1]COMMERCIAL 2019 - 2021'!$D$2:$AO$3999,10,FALSE)</f>
        <v>157357.20000000001</v>
      </c>
      <c r="F500" s="3" t="str">
        <f>VLOOKUP(Tableau1[[#This Row],[NUM DE FACTURE]],'[1]COMMERCIAL 2019 - 2021'!$D$2:$AO$3999,12,FALSE)</f>
        <v>Libye</v>
      </c>
      <c r="G500" s="4">
        <f>VLOOKUP(Tableau1[[#This Row],[NUM DE FACTURE]],'[1]COMMERCIAL 2019 - 2021'!$D$2:$AO$3999,13,FALSE)</f>
        <v>44094</v>
      </c>
      <c r="H500" s="3">
        <f>VLOOKUP(Tableau1[[#This Row],[NUM DE FACTURE]],[1]!Tableau1[[#All],[Num Piéce]:[ANNEE]],4,FALSE)</f>
        <v>2020</v>
      </c>
      <c r="I500" s="3">
        <f>MONTH(Tableau1[[#This Row],[DATE LIV]])</f>
        <v>9</v>
      </c>
    </row>
    <row r="501" spans="1:9" x14ac:dyDescent="0.35">
      <c r="A501" s="1" t="str">
        <f>'[1]COMMERCIAL 2019 - 2021'!D499</f>
        <v>FAE-20-00228</v>
      </c>
      <c r="B501" s="5" t="str">
        <f>VLOOKUP(Tableau1[[#This Row],[NUM DE FACTURE]],'[1]COMMERCIAL 2019 - 2021'!$D$2:$AO$3999,6,FALSE)</f>
        <v>ETS KASSO IMPORT EXPORT</v>
      </c>
      <c r="C501" s="2">
        <f>VLOOKUP(Tableau1[[#This Row],[NUM DE FACTURE]],'[1]COMMERCIAL 2019 - 2021'!$D$2:$AO$3999,18,FALSE)</f>
        <v>108000</v>
      </c>
      <c r="D501" s="3">
        <f>VLOOKUP(Tableau1[[#This Row],[NUM DE FACTURE]],'[1]COMMERCIAL 2019 - 2021'!$D$2:$AO$3999,8,FALSE)</f>
        <v>153938.66399999999</v>
      </c>
      <c r="E501" s="3">
        <f>VLOOKUP(Tableau1[[#This Row],[NUM DE FACTURE]],'[1]COMMERCIAL 2019 - 2021'!$D$2:$AO$3999,10,FALSE)</f>
        <v>47519.999999999993</v>
      </c>
      <c r="F501" s="3" t="str">
        <f>VLOOKUP(Tableau1[[#This Row],[NUM DE FACTURE]],'[1]COMMERCIAL 2019 - 2021'!$D$2:$AO$3999,12,FALSE)</f>
        <v>Niger</v>
      </c>
      <c r="G501" s="4">
        <f>VLOOKUP(Tableau1[[#This Row],[NUM DE FACTURE]],'[1]COMMERCIAL 2019 - 2021'!$D$2:$AO$3999,13,FALSE)</f>
        <v>44084</v>
      </c>
      <c r="H501" s="3">
        <f>VLOOKUP(Tableau1[[#This Row],[NUM DE FACTURE]],[1]!Tableau1[[#All],[Num Piéce]:[ANNEE]],4,FALSE)</f>
        <v>2020</v>
      </c>
      <c r="I501" s="3">
        <f>MONTH(Tableau1[[#This Row],[DATE LIV]])</f>
        <v>9</v>
      </c>
    </row>
    <row r="502" spans="1:9" x14ac:dyDescent="0.35">
      <c r="A502" s="1" t="str">
        <f>'[1]COMMERCIAL 2019 - 2021'!D500</f>
        <v>FAE-20-00229</v>
      </c>
      <c r="B502" s="5" t="str">
        <f>VLOOKUP(Tableau1[[#This Row],[NUM DE FACTURE]],'[1]COMMERCIAL 2019 - 2021'!$D$2:$AO$3999,6,FALSE)</f>
        <v>ETS KASSO IMPORT EXPORT</v>
      </c>
      <c r="C502" s="2">
        <f>VLOOKUP(Tableau1[[#This Row],[NUM DE FACTURE]],'[1]COMMERCIAL 2019 - 2021'!$D$2:$AO$3999,18,FALSE)</f>
        <v>108000</v>
      </c>
      <c r="D502" s="3">
        <f>VLOOKUP(Tableau1[[#This Row],[NUM DE FACTURE]],'[1]COMMERCIAL 2019 - 2021'!$D$2:$AO$3999,8,FALSE)</f>
        <v>153938.66399999999</v>
      </c>
      <c r="E502" s="3">
        <f>VLOOKUP(Tableau1[[#This Row],[NUM DE FACTURE]],'[1]COMMERCIAL 2019 - 2021'!$D$2:$AO$3999,10,FALSE)</f>
        <v>47519.999999999993</v>
      </c>
      <c r="F502" s="3" t="str">
        <f>VLOOKUP(Tableau1[[#This Row],[NUM DE FACTURE]],'[1]COMMERCIAL 2019 - 2021'!$D$2:$AO$3999,12,FALSE)</f>
        <v>Niger</v>
      </c>
      <c r="G502" s="4">
        <f>VLOOKUP(Tableau1[[#This Row],[NUM DE FACTURE]],'[1]COMMERCIAL 2019 - 2021'!$D$2:$AO$3999,13,FALSE)</f>
        <v>44086</v>
      </c>
      <c r="H502" s="3">
        <f>VLOOKUP(Tableau1[[#This Row],[NUM DE FACTURE]],[1]!Tableau1[[#All],[Num Piéce]:[ANNEE]],4,FALSE)</f>
        <v>2020</v>
      </c>
      <c r="I502" s="3">
        <f>MONTH(Tableau1[[#This Row],[DATE LIV]])</f>
        <v>9</v>
      </c>
    </row>
    <row r="503" spans="1:9" x14ac:dyDescent="0.35">
      <c r="A503" s="1" t="str">
        <f>'[1]COMMERCIAL 2019 - 2021'!D501</f>
        <v>FAE-20-00230</v>
      </c>
      <c r="B503" s="5" t="str">
        <f>VLOOKUP(Tableau1[[#This Row],[NUM DE FACTURE]],'[1]COMMERCIAL 2019 - 2021'!$D$2:$AO$3999,6,FALSE)</f>
        <v>ADVENS France</v>
      </c>
      <c r="C503" s="2">
        <f>VLOOKUP(Tableau1[[#This Row],[NUM DE FACTURE]],'[1]COMMERCIAL 2019 - 2021'!$D$2:$AO$3999,18,FALSE)</f>
        <v>20000</v>
      </c>
      <c r="D503" s="3">
        <f>VLOOKUP(Tableau1[[#This Row],[NUM DE FACTURE]],'[1]COMMERCIAL 2019 - 2021'!$D$2:$AO$3999,8,FALSE)</f>
        <v>39767.730000000003</v>
      </c>
      <c r="E503" s="3">
        <f>VLOOKUP(Tableau1[[#This Row],[NUM DE FACTURE]],'[1]COMMERCIAL 2019 - 2021'!$D$2:$AO$3999,10,FALSE)</f>
        <v>12200</v>
      </c>
      <c r="F503" s="3" t="str">
        <f>VLOOKUP(Tableau1[[#This Row],[NUM DE FACTURE]],'[1]COMMERCIAL 2019 - 2021'!$D$2:$AO$3999,12,FALSE)</f>
        <v>Gabon</v>
      </c>
      <c r="G503" s="4">
        <f>VLOOKUP(Tableau1[[#This Row],[NUM DE FACTURE]],'[1]COMMERCIAL 2019 - 2021'!$D$2:$AO$3999,13,FALSE)</f>
        <v>44090</v>
      </c>
      <c r="H503" s="3">
        <f>VLOOKUP(Tableau1[[#This Row],[NUM DE FACTURE]],[1]!Tableau1[[#All],[Num Piéce]:[ANNEE]],4,FALSE)</f>
        <v>2020</v>
      </c>
      <c r="I503" s="3">
        <f>MONTH(Tableau1[[#This Row],[DATE LIV]])</f>
        <v>9</v>
      </c>
    </row>
    <row r="504" spans="1:9" x14ac:dyDescent="0.35">
      <c r="A504" s="1" t="str">
        <f>'[1]COMMERCIAL 2019 - 2021'!D502</f>
        <v>FAE-20-00231</v>
      </c>
      <c r="B504" s="5" t="str">
        <f>VLOOKUP(Tableau1[[#This Row],[NUM DE FACTURE]],'[1]COMMERCIAL 2019 - 2021'!$D$2:$AO$3999,6,FALSE)</f>
        <v>BAH MAMADOU SALIOU</v>
      </c>
      <c r="C504" s="2">
        <f>VLOOKUP(Tableau1[[#This Row],[NUM DE FACTURE]],'[1]COMMERCIAL 2019 - 2021'!$D$2:$AO$3999,18,FALSE)</f>
        <v>106200</v>
      </c>
      <c r="D504" s="3">
        <f>VLOOKUP(Tableau1[[#This Row],[NUM DE FACTURE]],'[1]COMMERCIAL 2019 - 2021'!$D$2:$AO$3999,8,FALSE)</f>
        <v>206454.891</v>
      </c>
      <c r="E504" s="3">
        <f>VLOOKUP(Tableau1[[#This Row],[NUM DE FACTURE]],'[1]COMMERCIAL 2019 - 2021'!$D$2:$AO$3999,10,FALSE)</f>
        <v>63390</v>
      </c>
      <c r="F504" s="3" t="str">
        <f>VLOOKUP(Tableau1[[#This Row],[NUM DE FACTURE]],'[1]COMMERCIAL 2019 - 2021'!$D$2:$AO$3999,12,FALSE)</f>
        <v>Guinée</v>
      </c>
      <c r="G504" s="4">
        <f>VLOOKUP(Tableau1[[#This Row],[NUM DE FACTURE]],'[1]COMMERCIAL 2019 - 2021'!$D$2:$AO$3999,13,FALSE)</f>
        <v>44091</v>
      </c>
      <c r="H504" s="3">
        <f>VLOOKUP(Tableau1[[#This Row],[NUM DE FACTURE]],[1]!Tableau1[[#All],[Num Piéce]:[ANNEE]],4,FALSE)</f>
        <v>2020</v>
      </c>
      <c r="I504" s="3">
        <f>MONTH(Tableau1[[#This Row],[DATE LIV]])</f>
        <v>9</v>
      </c>
    </row>
    <row r="505" spans="1:9" x14ac:dyDescent="0.35">
      <c r="A505" s="1" t="str">
        <f>'[1]COMMERCIAL 2019 - 2021'!D503</f>
        <v>FAE-20-00232</v>
      </c>
      <c r="B505" s="5" t="str">
        <f>VLOOKUP(Tableau1[[#This Row],[NUM DE FACTURE]],'[1]COMMERCIAL 2019 - 2021'!$D$2:$AO$3999,6,FALSE)</f>
        <v>TUNISIAN AFRICAN BUSINESS</v>
      </c>
      <c r="C505" s="2">
        <f>VLOOKUP(Tableau1[[#This Row],[NUM DE FACTURE]],'[1]COMMERCIAL 2019 - 2021'!$D$2:$AO$3999,18,FALSE)</f>
        <v>84000</v>
      </c>
      <c r="D505" s="3">
        <f>VLOOKUP(Tableau1[[#This Row],[NUM DE FACTURE]],'[1]COMMERCIAL 2019 - 2021'!$D$2:$AO$3999,8,FALSE)</f>
        <v>115080</v>
      </c>
      <c r="E505" s="3">
        <f>VLOOKUP(Tableau1[[#This Row],[NUM DE FACTURE]],'[1]COMMERCIAL 2019 - 2021'!$D$2:$AO$3999,10,FALSE)</f>
        <v>115080</v>
      </c>
      <c r="F505" s="3" t="str">
        <f>VLOOKUP(Tableau1[[#This Row],[NUM DE FACTURE]],'[1]COMMERCIAL 2019 - 2021'!$D$2:$AO$3999,12,FALSE)</f>
        <v>Gabon</v>
      </c>
      <c r="G505" s="4">
        <f>VLOOKUP(Tableau1[[#This Row],[NUM DE FACTURE]],'[1]COMMERCIAL 2019 - 2021'!$D$2:$AO$3999,13,FALSE)</f>
        <v>44099</v>
      </c>
      <c r="H505" s="3">
        <f>VLOOKUP(Tableau1[[#This Row],[NUM DE FACTURE]],[1]!Tableau1[[#All],[Num Piéce]:[ANNEE]],4,FALSE)</f>
        <v>2020</v>
      </c>
      <c r="I505" s="3">
        <f>MONTH(Tableau1[[#This Row],[DATE LIV]])</f>
        <v>9</v>
      </c>
    </row>
    <row r="506" spans="1:9" x14ac:dyDescent="0.35">
      <c r="A506" s="1" t="str">
        <f>'[1]COMMERCIAL 2019 - 2021'!D504</f>
        <v>FAE-20-00233</v>
      </c>
      <c r="B506" s="5" t="str">
        <f>VLOOKUP(Tableau1[[#This Row],[NUM DE FACTURE]],'[1]COMMERCIAL 2019 - 2021'!$D$2:$AO$3999,6,FALSE)</f>
        <v>TUNISIAN AFRICAN BUSINESS</v>
      </c>
      <c r="C506" s="2">
        <f>VLOOKUP(Tableau1[[#This Row],[NUM DE FACTURE]],'[1]COMMERCIAL 2019 - 2021'!$D$2:$AO$3999,18,FALSE)</f>
        <v>156000</v>
      </c>
      <c r="D506" s="3">
        <f>VLOOKUP(Tableau1[[#This Row],[NUM DE FACTURE]],'[1]COMMERCIAL 2019 - 2021'!$D$2:$AO$3999,8,FALSE)</f>
        <v>217620</v>
      </c>
      <c r="E506" s="3">
        <f>VLOOKUP(Tableau1[[#This Row],[NUM DE FACTURE]],'[1]COMMERCIAL 2019 - 2021'!$D$2:$AO$3999,10,FALSE)</f>
        <v>217620</v>
      </c>
      <c r="F506" s="3" t="str">
        <f>VLOOKUP(Tableau1[[#This Row],[NUM DE FACTURE]],'[1]COMMERCIAL 2019 - 2021'!$D$2:$AO$3999,12,FALSE)</f>
        <v>Sénégal</v>
      </c>
      <c r="G506" s="4">
        <f>VLOOKUP(Tableau1[[#This Row],[NUM DE FACTURE]],'[1]COMMERCIAL 2019 - 2021'!$D$2:$AO$3999,13,FALSE)</f>
        <v>44092</v>
      </c>
      <c r="H506" s="3">
        <f>VLOOKUP(Tableau1[[#This Row],[NUM DE FACTURE]],[1]!Tableau1[[#All],[Num Piéce]:[ANNEE]],4,FALSE)</f>
        <v>2020</v>
      </c>
      <c r="I506" s="3">
        <f>MONTH(Tableau1[[#This Row],[DATE LIV]])</f>
        <v>9</v>
      </c>
    </row>
    <row r="507" spans="1:9" x14ac:dyDescent="0.35">
      <c r="A507" s="1" t="str">
        <f>'[1]COMMERCIAL 2019 - 2021'!D505</f>
        <v>FAE-20-00234</v>
      </c>
      <c r="B507" s="5" t="str">
        <f>VLOOKUP(Tableau1[[#This Row],[NUM DE FACTURE]],'[1]COMMERCIAL 2019 - 2021'!$D$2:$AO$3999,6,FALSE)</f>
        <v>TOYOTA TSUSHO UK LTD</v>
      </c>
      <c r="C507" s="2">
        <f>VLOOKUP(Tableau1[[#This Row],[NUM DE FACTURE]],'[1]COMMERCIAL 2019 - 2021'!$D$2:$AO$3999,18,FALSE)</f>
        <v>278000</v>
      </c>
      <c r="D507" s="3">
        <f>VLOOKUP(Tableau1[[#This Row],[NUM DE FACTURE]],'[1]COMMERCIAL 2019 - 2021'!$D$2:$AO$3999,8,FALSE)</f>
        <v>461614.27399999998</v>
      </c>
      <c r="E507" s="3">
        <f>VLOOKUP(Tableau1[[#This Row],[NUM DE FACTURE]],'[1]COMMERCIAL 2019 - 2021'!$D$2:$AO$3999,10,FALSE)</f>
        <v>168189.99999999997</v>
      </c>
      <c r="F507" s="3" t="str">
        <f>VLOOKUP(Tableau1[[#This Row],[NUM DE FACTURE]],'[1]COMMERCIAL 2019 - 2021'!$D$2:$AO$3999,12,FALSE)</f>
        <v>Tchad</v>
      </c>
      <c r="G507" s="4">
        <f>VLOOKUP(Tableau1[[#This Row],[NUM DE FACTURE]],'[1]COMMERCIAL 2019 - 2021'!$D$2:$AO$3999,13,FALSE)</f>
        <v>44096</v>
      </c>
      <c r="H507" s="3">
        <f>VLOOKUP(Tableau1[[#This Row],[NUM DE FACTURE]],[1]!Tableau1[[#All],[Num Piéce]:[ANNEE]],4,FALSE)</f>
        <v>2020</v>
      </c>
      <c r="I507" s="3">
        <f>MONTH(Tableau1[[#This Row],[DATE LIV]])</f>
        <v>9</v>
      </c>
    </row>
    <row r="508" spans="1:9" x14ac:dyDescent="0.35">
      <c r="A508" s="1" t="str">
        <f>'[1]COMMERCIAL 2019 - 2021'!D506</f>
        <v>FAE-20-00235</v>
      </c>
      <c r="B508" s="5" t="str">
        <f>VLOOKUP(Tableau1[[#This Row],[NUM DE FACTURE]],'[1]COMMERCIAL 2019 - 2021'!$D$2:$AO$3999,6,FALSE)</f>
        <v>SAWABA - GUINEE</v>
      </c>
      <c r="C508" s="2">
        <f>VLOOKUP(Tableau1[[#This Row],[NUM DE FACTURE]],'[1]COMMERCIAL 2019 - 2021'!$D$2:$AO$3999,18,FALSE)</f>
        <v>236040</v>
      </c>
      <c r="D508" s="3">
        <f>VLOOKUP(Tableau1[[#This Row],[NUM DE FACTURE]],'[1]COMMERCIAL 2019 - 2021'!$D$2:$AO$3999,8,FALSE)</f>
        <v>414999.489</v>
      </c>
      <c r="E508" s="3">
        <f>VLOOKUP(Tableau1[[#This Row],[NUM DE FACTURE]],'[1]COMMERCIAL 2019 - 2021'!$D$2:$AO$3999,10,FALSE)</f>
        <v>150837.60004361573</v>
      </c>
      <c r="F508" s="3" t="str">
        <f>VLOOKUP(Tableau1[[#This Row],[NUM DE FACTURE]],'[1]COMMERCIAL 2019 - 2021'!$D$2:$AO$3999,12,FALSE)</f>
        <v>Guinee</v>
      </c>
      <c r="G508" s="4">
        <f>VLOOKUP(Tableau1[[#This Row],[NUM DE FACTURE]],'[1]COMMERCIAL 2019 - 2021'!$D$2:$AO$3999,13,FALSE)</f>
        <v>44097</v>
      </c>
      <c r="H508" s="3">
        <f>VLOOKUP(Tableau1[[#This Row],[NUM DE FACTURE]],[1]!Tableau1[[#All],[Num Piéce]:[ANNEE]],4,FALSE)</f>
        <v>2020</v>
      </c>
      <c r="I508" s="3">
        <f>MONTH(Tableau1[[#This Row],[DATE LIV]])</f>
        <v>9</v>
      </c>
    </row>
    <row r="509" spans="1:9" x14ac:dyDescent="0.35">
      <c r="A509" s="1" t="str">
        <f>'[1]COMMERCIAL 2019 - 2021'!D507</f>
        <v>FAE-20-00236</v>
      </c>
      <c r="B509" s="5" t="str">
        <f>VLOOKUP(Tableau1[[#This Row],[NUM DE FACTURE]],'[1]COMMERCIAL 2019 - 2021'!$D$2:$AO$3999,6,FALSE)</f>
        <v>SAHEL INTERNATIONAL TRADE</v>
      </c>
      <c r="C509" s="2">
        <f>VLOOKUP(Tableau1[[#This Row],[NUM DE FACTURE]],'[1]COMMERCIAL 2019 - 2021'!$D$2:$AO$3999,18,FALSE)</f>
        <v>88032</v>
      </c>
      <c r="D509" s="3">
        <f>VLOOKUP(Tableau1[[#This Row],[NUM DE FACTURE]],'[1]COMMERCIAL 2019 - 2021'!$D$2:$AO$3999,8,FALSE)</f>
        <v>142611.84</v>
      </c>
      <c r="E509" s="3">
        <f>VLOOKUP(Tableau1[[#This Row],[NUM DE FACTURE]],'[1]COMMERCIAL 2019 - 2021'!$D$2:$AO$3999,10,FALSE)</f>
        <v>142611.84</v>
      </c>
      <c r="F509" s="3" t="str">
        <f>VLOOKUP(Tableau1[[#This Row],[NUM DE FACTURE]],'[1]COMMERCIAL 2019 - 2021'!$D$2:$AO$3999,12,FALSE)</f>
        <v>Burkina Faso</v>
      </c>
      <c r="G509" s="4">
        <f>VLOOKUP(Tableau1[[#This Row],[NUM DE FACTURE]],'[1]COMMERCIAL 2019 - 2021'!$D$2:$AO$3999,13,FALSE)</f>
        <v>44097</v>
      </c>
      <c r="H509" s="3">
        <f>VLOOKUP(Tableau1[[#This Row],[NUM DE FACTURE]],[1]!Tableau1[[#All],[Num Piéce]:[ANNEE]],4,FALSE)</f>
        <v>2020</v>
      </c>
      <c r="I509" s="3">
        <f>MONTH(Tableau1[[#This Row],[DATE LIV]])</f>
        <v>9</v>
      </c>
    </row>
    <row r="510" spans="1:9" x14ac:dyDescent="0.35">
      <c r="A510" s="1" t="str">
        <f>'[1]COMMERCIAL 2019 - 2021'!D508</f>
        <v>FAE-20-00237</v>
      </c>
      <c r="B510" s="5" t="str">
        <f>VLOOKUP(Tableau1[[#This Row],[NUM DE FACTURE]],'[1]COMMERCIAL 2019 - 2021'!$D$2:$AO$3999,6,FALSE)</f>
        <v>SAHEL INTERNATIONAL TRADE</v>
      </c>
      <c r="C510" s="2">
        <f>VLOOKUP(Tableau1[[#This Row],[NUM DE FACTURE]],'[1]COMMERCIAL 2019 - 2021'!$D$2:$AO$3999,18,FALSE)</f>
        <v>22008</v>
      </c>
      <c r="D510" s="3">
        <f>VLOOKUP(Tableau1[[#This Row],[NUM DE FACTURE]],'[1]COMMERCIAL 2019 - 2021'!$D$2:$AO$3999,8,FALSE)</f>
        <v>35652.959999999999</v>
      </c>
      <c r="E510" s="3">
        <f>VLOOKUP(Tableau1[[#This Row],[NUM DE FACTURE]],'[1]COMMERCIAL 2019 - 2021'!$D$2:$AO$3999,10,FALSE)</f>
        <v>35652.959999999999</v>
      </c>
      <c r="F510" s="3" t="str">
        <f>VLOOKUP(Tableau1[[#This Row],[NUM DE FACTURE]],'[1]COMMERCIAL 2019 - 2021'!$D$2:$AO$3999,12,FALSE)</f>
        <v>Burkina Faso</v>
      </c>
      <c r="G510" s="4">
        <f>VLOOKUP(Tableau1[[#This Row],[NUM DE FACTURE]],'[1]COMMERCIAL 2019 - 2021'!$D$2:$AO$3999,13,FALSE)</f>
        <v>44102</v>
      </c>
      <c r="H510" s="3">
        <f>VLOOKUP(Tableau1[[#This Row],[NUM DE FACTURE]],[1]!Tableau1[[#All],[Num Piéce]:[ANNEE]],4,FALSE)</f>
        <v>2020</v>
      </c>
      <c r="I510" s="3">
        <f>MONTH(Tableau1[[#This Row],[DATE LIV]])</f>
        <v>9</v>
      </c>
    </row>
    <row r="511" spans="1:9" x14ac:dyDescent="0.35">
      <c r="A511" s="1" t="str">
        <f>'[1]COMMERCIAL 2019 - 2021'!D509</f>
        <v>FAE-20-00238</v>
      </c>
      <c r="B511" s="5" t="str">
        <f>VLOOKUP(Tableau1[[#This Row],[NUM DE FACTURE]],'[1]COMMERCIAL 2019 - 2021'!$D$2:$AO$3999,6,FALSE)</f>
        <v>ARCADIA</v>
      </c>
      <c r="C511" s="2">
        <f>VLOOKUP(Tableau1[[#This Row],[NUM DE FACTURE]],'[1]COMMERCIAL 2019 - 2021'!$D$2:$AO$3999,18,FALSE)</f>
        <v>20000</v>
      </c>
      <c r="D511" s="3">
        <f>VLOOKUP(Tableau1[[#This Row],[NUM DE FACTURE]],'[1]COMMERCIAL 2019 - 2021'!$D$2:$AO$3999,8,FALSE)</f>
        <v>33000</v>
      </c>
      <c r="E511" s="3">
        <f>VLOOKUP(Tableau1[[#This Row],[NUM DE FACTURE]],'[1]COMMERCIAL 2019 - 2021'!$D$2:$AO$3999,10,FALSE)</f>
        <v>33000</v>
      </c>
      <c r="F511" s="3" t="str">
        <f>VLOOKUP(Tableau1[[#This Row],[NUM DE FACTURE]],'[1]COMMERCIAL 2019 - 2021'!$D$2:$AO$3999,12,FALSE)</f>
        <v>Angleterre</v>
      </c>
      <c r="G511" s="4">
        <f>VLOOKUP(Tableau1[[#This Row],[NUM DE FACTURE]],'[1]COMMERCIAL 2019 - 2021'!$D$2:$AO$3999,13,FALSE)</f>
        <v>44104</v>
      </c>
      <c r="H511" s="3">
        <f>VLOOKUP(Tableau1[[#This Row],[NUM DE FACTURE]],[1]!Tableau1[[#All],[Num Piéce]:[ANNEE]],4,FALSE)</f>
        <v>2020</v>
      </c>
      <c r="I511" s="3">
        <f>MONTH(Tableau1[[#This Row],[DATE LIV]])</f>
        <v>9</v>
      </c>
    </row>
    <row r="512" spans="1:9" x14ac:dyDescent="0.35">
      <c r="A512" s="1" t="str">
        <f>'[1]COMMERCIAL 2019 - 2021'!D510</f>
        <v>FAE-20-00239</v>
      </c>
      <c r="B512" s="5" t="str">
        <f>VLOOKUP(Tableau1[[#This Row],[NUM DE FACTURE]],'[1]COMMERCIAL 2019 - 2021'!$D$2:$AO$3999,6,FALSE)</f>
        <v>ARCADIA</v>
      </c>
      <c r="C512" s="2">
        <f>VLOOKUP(Tableau1[[#This Row],[NUM DE FACTURE]],'[1]COMMERCIAL 2019 - 2021'!$D$2:$AO$3999,18,FALSE)</f>
        <v>20157.599999999999</v>
      </c>
      <c r="D512" s="3">
        <f>VLOOKUP(Tableau1[[#This Row],[NUM DE FACTURE]],'[1]COMMERCIAL 2019 - 2021'!$D$2:$AO$3999,8,FALSE)</f>
        <v>34771.86</v>
      </c>
      <c r="E512" s="3">
        <f>VLOOKUP(Tableau1[[#This Row],[NUM DE FACTURE]],'[1]COMMERCIAL 2019 - 2021'!$D$2:$AO$3999,10,FALSE)</f>
        <v>34771.86</v>
      </c>
      <c r="F512" s="3" t="str">
        <f>VLOOKUP(Tableau1[[#This Row],[NUM DE FACTURE]],'[1]COMMERCIAL 2019 - 2021'!$D$2:$AO$3999,12,FALSE)</f>
        <v>USA</v>
      </c>
      <c r="G512" s="4">
        <f>VLOOKUP(Tableau1[[#This Row],[NUM DE FACTURE]],'[1]COMMERCIAL 2019 - 2021'!$D$2:$AO$3999,13,FALSE)</f>
        <v>44125</v>
      </c>
      <c r="H512" s="3">
        <f>VLOOKUP(Tableau1[[#This Row],[NUM DE FACTURE]],[1]!Tableau1[[#All],[Num Piéce]:[ANNEE]],4,FALSE)</f>
        <v>2020</v>
      </c>
      <c r="I512" s="3">
        <f>MONTH(Tableau1[[#This Row],[DATE LIV]])</f>
        <v>10</v>
      </c>
    </row>
    <row r="513" spans="1:9" x14ac:dyDescent="0.35">
      <c r="A513" s="1" t="str">
        <f>'[1]COMMERCIAL 2019 - 2021'!D511</f>
        <v>FAE-20-00240</v>
      </c>
      <c r="B513" s="5" t="str">
        <f>VLOOKUP(Tableau1[[#This Row],[NUM DE FACTURE]],'[1]COMMERCIAL 2019 - 2021'!$D$2:$AO$3999,6,FALSE)</f>
        <v>STE DE COMMERCE INTERNATIONAL</v>
      </c>
      <c r="C513" s="2">
        <f>VLOOKUP(Tableau1[[#This Row],[NUM DE FACTURE]],'[1]COMMERCIAL 2019 - 2021'!$D$2:$AO$3999,18,FALSE)</f>
        <v>57600</v>
      </c>
      <c r="D513" s="3">
        <f>VLOOKUP(Tableau1[[#This Row],[NUM DE FACTURE]],'[1]COMMERCIAL 2019 - 2021'!$D$2:$AO$3999,8,FALSE)</f>
        <v>93888</v>
      </c>
      <c r="E513" s="3">
        <f>VLOOKUP(Tableau1[[#This Row],[NUM DE FACTURE]],'[1]COMMERCIAL 2019 - 2021'!$D$2:$AO$3999,10,FALSE)</f>
        <v>93888</v>
      </c>
      <c r="F513" s="3" t="str">
        <f>VLOOKUP(Tableau1[[#This Row],[NUM DE FACTURE]],'[1]COMMERCIAL 2019 - 2021'!$D$2:$AO$3999,12,FALSE)</f>
        <v>Gambie</v>
      </c>
      <c r="G513" s="4">
        <f>VLOOKUP(Tableau1[[#This Row],[NUM DE FACTURE]],'[1]COMMERCIAL 2019 - 2021'!$D$2:$AO$3999,13,FALSE)</f>
        <v>44118</v>
      </c>
      <c r="H513" s="3">
        <f>VLOOKUP(Tableau1[[#This Row],[NUM DE FACTURE]],[1]!Tableau1[[#All],[Num Piéce]:[ANNEE]],4,FALSE)</f>
        <v>2020</v>
      </c>
      <c r="I513" s="3">
        <f>MONTH(Tableau1[[#This Row],[DATE LIV]])</f>
        <v>10</v>
      </c>
    </row>
    <row r="514" spans="1:9" x14ac:dyDescent="0.35">
      <c r="A514" s="1" t="str">
        <f>'[1]COMMERCIAL 2019 - 2021'!D512</f>
        <v>FAE-20-00241</v>
      </c>
      <c r="B514" s="5" t="str">
        <f>VLOOKUP(Tableau1[[#This Row],[NUM DE FACTURE]],'[1]COMMERCIAL 2019 - 2021'!$D$2:$AO$3999,6,FALSE)</f>
        <v>TUNISIAN AFRICAN BUSINESS</v>
      </c>
      <c r="C514" s="2">
        <f>VLOOKUP(Tableau1[[#This Row],[NUM DE FACTURE]],'[1]COMMERCIAL 2019 - 2021'!$D$2:$AO$3999,18,FALSE)</f>
        <v>104160</v>
      </c>
      <c r="D514" s="3">
        <f>VLOOKUP(Tableau1[[#This Row],[NUM DE FACTURE]],'[1]COMMERCIAL 2019 - 2021'!$D$2:$AO$3999,8,FALSE)</f>
        <v>150226.4</v>
      </c>
      <c r="E514" s="3">
        <f>VLOOKUP(Tableau1[[#This Row],[NUM DE FACTURE]],'[1]COMMERCIAL 2019 - 2021'!$D$2:$AO$3999,10,FALSE)</f>
        <v>150226.4</v>
      </c>
      <c r="F514" s="3" t="str">
        <f>VLOOKUP(Tableau1[[#This Row],[NUM DE FACTURE]],'[1]COMMERCIAL 2019 - 2021'!$D$2:$AO$3999,12,FALSE)</f>
        <v>Gabon</v>
      </c>
      <c r="G514" s="4" t="str">
        <f>VLOOKUP(Tableau1[[#This Row],[NUM DE FACTURE]],'[1]COMMERCIAL 2019 - 2021'!$D$2:$AO$3999,13,FALSE)</f>
        <v>30/09/2020 &amp; 01/10/2020</v>
      </c>
      <c r="H514" s="3">
        <f>VLOOKUP(Tableau1[[#This Row],[NUM DE FACTURE]],[1]!Tableau1[[#All],[Num Piéce]:[ANNEE]],4,FALSE)</f>
        <v>2020</v>
      </c>
      <c r="I514" s="3" t="e">
        <f>MONTH(Tableau1[[#This Row],[DATE LIV]])</f>
        <v>#VALUE!</v>
      </c>
    </row>
    <row r="515" spans="1:9" x14ac:dyDescent="0.35">
      <c r="A515" s="1" t="str">
        <f>'[1]COMMERCIAL 2019 - 2021'!D513</f>
        <v>FAE-20-00242</v>
      </c>
      <c r="B515" s="5" t="str">
        <f>VLOOKUP(Tableau1[[#This Row],[NUM DE FACTURE]],'[1]COMMERCIAL 2019 - 2021'!$D$2:$AO$3999,6,FALSE)</f>
        <v>DAVIS TRADING CO LTD</v>
      </c>
      <c r="C515" s="2">
        <f>VLOOKUP(Tableau1[[#This Row],[NUM DE FACTURE]],'[1]COMMERCIAL 2019 - 2021'!$D$2:$AO$3999,18,FALSE)</f>
        <v>18050</v>
      </c>
      <c r="D515" s="3">
        <f>VLOOKUP(Tableau1[[#This Row],[NUM DE FACTURE]],'[1]COMMERCIAL 2019 - 2021'!$D$2:$AO$3999,8,FALSE)</f>
        <v>60865.044999999998</v>
      </c>
      <c r="E515" s="3">
        <f>VLOOKUP(Tableau1[[#This Row],[NUM DE FACTURE]],'[1]COMMERCIAL 2019 - 2021'!$D$2:$AO$3999,10,FALSE)</f>
        <v>21921.50009004142</v>
      </c>
      <c r="F515" s="3" t="str">
        <f>VLOOKUP(Tableau1[[#This Row],[NUM DE FACTURE]],'[1]COMMERCIAL 2019 - 2021'!$D$2:$AO$3999,12,FALSE)</f>
        <v>New Zealand</v>
      </c>
      <c r="G515" s="4">
        <f>VLOOKUP(Tableau1[[#This Row],[NUM DE FACTURE]],'[1]COMMERCIAL 2019 - 2021'!$D$2:$AO$3999,13,FALSE)</f>
        <v>44103</v>
      </c>
      <c r="H515" s="3">
        <f>VLOOKUP(Tableau1[[#This Row],[NUM DE FACTURE]],[1]!Tableau1[[#All],[Num Piéce]:[ANNEE]],4,FALSE)</f>
        <v>2020</v>
      </c>
      <c r="I515" s="3">
        <f>MONTH(Tableau1[[#This Row],[DATE LIV]])</f>
        <v>9</v>
      </c>
    </row>
    <row r="516" spans="1:9" x14ac:dyDescent="0.35">
      <c r="A516" s="1" t="str">
        <f>'[1]COMMERCIAL 2019 - 2021'!D514</f>
        <v>FAE-20-00243</v>
      </c>
      <c r="B516" s="5" t="str">
        <f>VLOOKUP(Tableau1[[#This Row],[NUM DE FACTURE]],'[1]COMMERCIAL 2019 - 2021'!$D$2:$AO$3999,6,FALSE)</f>
        <v>SYNERGY INTERNATIONAL</v>
      </c>
      <c r="C516" s="2">
        <f>VLOOKUP(Tableau1[[#This Row],[NUM DE FACTURE]],'[1]COMMERCIAL 2019 - 2021'!$D$2:$AO$3999,18,FALSE)</f>
        <v>20000</v>
      </c>
      <c r="D516" s="3">
        <f>VLOOKUP(Tableau1[[#This Row],[NUM DE FACTURE]],'[1]COMMERCIAL 2019 - 2021'!$D$2:$AO$3999,8,FALSE)</f>
        <v>33600</v>
      </c>
      <c r="E516" s="3">
        <f>VLOOKUP(Tableau1[[#This Row],[NUM DE FACTURE]],'[1]COMMERCIAL 2019 - 2021'!$D$2:$AO$3999,10,FALSE)</f>
        <v>33600</v>
      </c>
      <c r="F516" s="3" t="str">
        <f>VLOOKUP(Tableau1[[#This Row],[NUM DE FACTURE]],'[1]COMMERCIAL 2019 - 2021'!$D$2:$AO$3999,12,FALSE)</f>
        <v>Cameroun</v>
      </c>
      <c r="G516" s="4">
        <f>VLOOKUP(Tableau1[[#This Row],[NUM DE FACTURE]],'[1]COMMERCIAL 2019 - 2021'!$D$2:$AO$3999,13,FALSE)</f>
        <v>44128</v>
      </c>
      <c r="H516" s="3">
        <f>VLOOKUP(Tableau1[[#This Row],[NUM DE FACTURE]],[1]!Tableau1[[#All],[Num Piéce]:[ANNEE]],4,FALSE)</f>
        <v>2020</v>
      </c>
      <c r="I516" s="3">
        <f>MONTH(Tableau1[[#This Row],[DATE LIV]])</f>
        <v>10</v>
      </c>
    </row>
    <row r="517" spans="1:9" x14ac:dyDescent="0.35">
      <c r="A517" s="1" t="str">
        <f>'[1]COMMERCIAL 2019 - 2021'!D515</f>
        <v>FAE-20-00244</v>
      </c>
      <c r="B517" s="5" t="str">
        <f>VLOOKUP(Tableau1[[#This Row],[NUM DE FACTURE]],'[1]COMMERCIAL 2019 - 2021'!$D$2:$AO$3999,6,FALSE)</f>
        <v>RNK DISTRIBUTION</v>
      </c>
      <c r="C517" s="2">
        <f>VLOOKUP(Tableau1[[#This Row],[NUM DE FACTURE]],'[1]COMMERCIAL 2019 - 2021'!$D$2:$AO$3999,18,FALSE)</f>
        <v>42650</v>
      </c>
      <c r="D517" s="3">
        <f>VLOOKUP(Tableau1[[#This Row],[NUM DE FACTURE]],'[1]COMMERCIAL 2019 - 2021'!$D$2:$AO$3999,8,FALSE)</f>
        <v>59365.02</v>
      </c>
      <c r="E517" s="3">
        <f>VLOOKUP(Tableau1[[#This Row],[NUM DE FACTURE]],'[1]COMMERCIAL 2019 - 2021'!$D$2:$AO$3999,10,FALSE)</f>
        <v>21450</v>
      </c>
      <c r="F517" s="3" t="str">
        <f>VLOOKUP(Tableau1[[#This Row],[NUM DE FACTURE]],'[1]COMMERCIAL 2019 - 2021'!$D$2:$AO$3999,12,FALSE)</f>
        <v>Madagascar</v>
      </c>
      <c r="G517" s="4">
        <f>VLOOKUP(Tableau1[[#This Row],[NUM DE FACTURE]],'[1]COMMERCIAL 2019 - 2021'!$D$2:$AO$3999,13,FALSE)</f>
        <v>44109</v>
      </c>
      <c r="H517" s="3">
        <f>VLOOKUP(Tableau1[[#This Row],[NUM DE FACTURE]],[1]!Tableau1[[#All],[Num Piéce]:[ANNEE]],4,FALSE)</f>
        <v>2020</v>
      </c>
      <c r="I517" s="3">
        <f>MONTH(Tableau1[[#This Row],[DATE LIV]])</f>
        <v>10</v>
      </c>
    </row>
    <row r="518" spans="1:9" x14ac:dyDescent="0.35">
      <c r="A518" s="1" t="str">
        <f>'[1]COMMERCIAL 2019 - 2021'!D516</f>
        <v>FAE-20-00245</v>
      </c>
      <c r="B518" s="5" t="str">
        <f>VLOOKUP(Tableau1[[#This Row],[NUM DE FACTURE]],'[1]COMMERCIAL 2019 - 2021'!$D$2:$AO$3999,6,FALSE)</f>
        <v>ALAM ELAMAN FOOD IMPORT CO</v>
      </c>
      <c r="C518" s="2">
        <f>VLOOKUP(Tableau1[[#This Row],[NUM DE FACTURE]],'[1]COMMERCIAL 2019 - 2021'!$D$2:$AO$3999,18,FALSE)</f>
        <v>220080</v>
      </c>
      <c r="D518" s="3">
        <f>VLOOKUP(Tableau1[[#This Row],[NUM DE FACTURE]],'[1]COMMERCIAL 2019 - 2021'!$D$2:$AO$3999,8,FALSE)</f>
        <v>401703.88099999999</v>
      </c>
      <c r="E518" s="3">
        <f>VLOOKUP(Tableau1[[#This Row],[NUM DE FACTURE]],'[1]COMMERCIAL 2019 - 2021'!$D$2:$AO$3999,10,FALSE)</f>
        <v>145252.79998553632</v>
      </c>
      <c r="F518" s="3" t="str">
        <f>VLOOKUP(Tableau1[[#This Row],[NUM DE FACTURE]],'[1]COMMERCIAL 2019 - 2021'!$D$2:$AO$3999,12,FALSE)</f>
        <v>Libye</v>
      </c>
      <c r="G518" s="4">
        <f>VLOOKUP(Tableau1[[#This Row],[NUM DE FACTURE]],'[1]COMMERCIAL 2019 - 2021'!$D$2:$AO$3999,13,FALSE)</f>
        <v>44109</v>
      </c>
      <c r="H518" s="3">
        <f>VLOOKUP(Tableau1[[#This Row],[NUM DE FACTURE]],[1]!Tableau1[[#All],[Num Piéce]:[ANNEE]],4,FALSE)</f>
        <v>2020</v>
      </c>
      <c r="I518" s="3">
        <f>MONTH(Tableau1[[#This Row],[DATE LIV]])</f>
        <v>10</v>
      </c>
    </row>
    <row r="519" spans="1:9" x14ac:dyDescent="0.35">
      <c r="A519" s="1" t="str">
        <f>'[1]COMMERCIAL 2019 - 2021'!D517</f>
        <v>FAE-20-00246</v>
      </c>
      <c r="B519" s="5" t="str">
        <f>VLOOKUP(Tableau1[[#This Row],[NUM DE FACTURE]],'[1]COMMERCIAL 2019 - 2021'!$D$2:$AO$3999,6,FALSE)</f>
        <v>SOPALIM</v>
      </c>
      <c r="C519" s="2">
        <f>VLOOKUP(Tableau1[[#This Row],[NUM DE FACTURE]],'[1]COMMERCIAL 2019 - 2021'!$D$2:$AO$3999,18,FALSE)</f>
        <v>27598</v>
      </c>
      <c r="D519" s="3">
        <f>VLOOKUP(Tableau1[[#This Row],[NUM DE FACTURE]],'[1]COMMERCIAL 2019 - 2021'!$D$2:$AO$3999,8,FALSE)</f>
        <v>54727.428</v>
      </c>
      <c r="E519" s="3">
        <f>VLOOKUP(Tableau1[[#This Row],[NUM DE FACTURE]],'[1]COMMERCIAL 2019 - 2021'!$D$2:$AO$3999,10,FALSE)</f>
        <v>16859.439943316593</v>
      </c>
      <c r="F519" s="3" t="str">
        <f>VLOOKUP(Tableau1[[#This Row],[NUM DE FACTURE]],'[1]COMMERCIAL 2019 - 2021'!$D$2:$AO$3999,12,FALSE)</f>
        <v>France</v>
      </c>
      <c r="G519" s="4">
        <f>VLOOKUP(Tableau1[[#This Row],[NUM DE FACTURE]],'[1]COMMERCIAL 2019 - 2021'!$D$2:$AO$3999,13,FALSE)</f>
        <v>44111</v>
      </c>
      <c r="H519" s="3">
        <f>VLOOKUP(Tableau1[[#This Row],[NUM DE FACTURE]],[1]!Tableau1[[#All],[Num Piéce]:[ANNEE]],4,FALSE)</f>
        <v>2020</v>
      </c>
      <c r="I519" s="3">
        <f>MONTH(Tableau1[[#This Row],[DATE LIV]])</f>
        <v>10</v>
      </c>
    </row>
    <row r="520" spans="1:9" x14ac:dyDescent="0.35">
      <c r="A520" s="1" t="str">
        <f>'[1]COMMERCIAL 2019 - 2021'!D518</f>
        <v>FAE-20-00247</v>
      </c>
      <c r="B520" s="5" t="str">
        <f>VLOOKUP(Tableau1[[#This Row],[NUM DE FACTURE]],'[1]COMMERCIAL 2019 - 2021'!$D$2:$AO$3999,6,FALSE)</f>
        <v>DISTREUROP</v>
      </c>
      <c r="C520" s="2">
        <f>VLOOKUP(Tableau1[[#This Row],[NUM DE FACTURE]],'[1]COMMERCIAL 2019 - 2021'!$D$2:$AO$3999,18,FALSE)</f>
        <v>24480</v>
      </c>
      <c r="D520" s="3">
        <f>VLOOKUP(Tableau1[[#This Row],[NUM DE FACTURE]],'[1]COMMERCIAL 2019 - 2021'!$D$2:$AO$3999,8,FALSE)</f>
        <v>47264.214</v>
      </c>
      <c r="E520" s="3">
        <f>VLOOKUP(Tableau1[[#This Row],[NUM DE FACTURE]],'[1]COMMERCIAL 2019 - 2021'!$D$2:$AO$3999,10,FALSE)</f>
        <v>14529.19998155577</v>
      </c>
      <c r="F520" s="3" t="str">
        <f>VLOOKUP(Tableau1[[#This Row],[NUM DE FACTURE]],'[1]COMMERCIAL 2019 - 2021'!$D$2:$AO$3999,12,FALSE)</f>
        <v>France</v>
      </c>
      <c r="G520" s="4">
        <f>VLOOKUP(Tableau1[[#This Row],[NUM DE FACTURE]],'[1]COMMERCIAL 2019 - 2021'!$D$2:$AO$3999,13,FALSE)</f>
        <v>44117</v>
      </c>
      <c r="H520" s="3">
        <f>VLOOKUP(Tableau1[[#This Row],[NUM DE FACTURE]],[1]!Tableau1[[#All],[Num Piéce]:[ANNEE]],4,FALSE)</f>
        <v>2020</v>
      </c>
      <c r="I520" s="3">
        <f>MONTH(Tableau1[[#This Row],[DATE LIV]])</f>
        <v>10</v>
      </c>
    </row>
    <row r="521" spans="1:9" x14ac:dyDescent="0.35">
      <c r="A521" s="1" t="str">
        <f>'[1]COMMERCIAL 2019 - 2021'!D519</f>
        <v>FAE-20-00248</v>
      </c>
      <c r="B521" s="5" t="str">
        <f>VLOOKUP(Tableau1[[#This Row],[NUM DE FACTURE]],'[1]COMMERCIAL 2019 - 2021'!$D$2:$AO$3999,6,FALSE)</f>
        <v>ARCADIA</v>
      </c>
      <c r="C521" s="2">
        <f>VLOOKUP(Tableau1[[#This Row],[NUM DE FACTURE]],'[1]COMMERCIAL 2019 - 2021'!$D$2:$AO$3999,18,FALSE)</f>
        <v>75024</v>
      </c>
      <c r="D521" s="3">
        <f>VLOOKUP(Tableau1[[#This Row],[NUM DE FACTURE]],'[1]COMMERCIAL 2019 - 2021'!$D$2:$AO$3999,8,FALSE)</f>
        <v>145317.84</v>
      </c>
      <c r="E521" s="3">
        <f>VLOOKUP(Tableau1[[#This Row],[NUM DE FACTURE]],'[1]COMMERCIAL 2019 - 2021'!$D$2:$AO$3999,10,FALSE)</f>
        <v>145317.84</v>
      </c>
      <c r="F521" s="3" t="str">
        <f>VLOOKUP(Tableau1[[#This Row],[NUM DE FACTURE]],'[1]COMMERCIAL 2019 - 2021'!$D$2:$AO$3999,12,FALSE)</f>
        <v>Canada</v>
      </c>
      <c r="G521" s="4">
        <f>VLOOKUP(Tableau1[[#This Row],[NUM DE FACTURE]],'[1]COMMERCIAL 2019 - 2021'!$D$2:$AO$3999,13,FALSE)</f>
        <v>44112</v>
      </c>
      <c r="H521" s="3">
        <f>VLOOKUP(Tableau1[[#This Row],[NUM DE FACTURE]],[1]!Tableau1[[#All],[Num Piéce]:[ANNEE]],4,FALSE)</f>
        <v>2020</v>
      </c>
      <c r="I521" s="3">
        <f>MONTH(Tableau1[[#This Row],[DATE LIV]])</f>
        <v>10</v>
      </c>
    </row>
    <row r="522" spans="1:9" x14ac:dyDescent="0.35">
      <c r="A522" s="1" t="str">
        <f>'[1]COMMERCIAL 2019 - 2021'!D520</f>
        <v>FAE-20-00249</v>
      </c>
      <c r="B522" s="5" t="str">
        <f>VLOOKUP(Tableau1[[#This Row],[NUM DE FACTURE]],'[1]COMMERCIAL 2019 - 2021'!$D$2:$AO$3999,6,FALSE)</f>
        <v>SAHEL INTERNATIONAL TRADE</v>
      </c>
      <c r="C522" s="2">
        <f>VLOOKUP(Tableau1[[#This Row],[NUM DE FACTURE]],'[1]COMMERCIAL 2019 - 2021'!$D$2:$AO$3999,18,FALSE)</f>
        <v>17975</v>
      </c>
      <c r="D522" s="3">
        <f>VLOOKUP(Tableau1[[#This Row],[NUM DE FACTURE]],'[1]COMMERCIAL 2019 - 2021'!$D$2:$AO$3999,8,FALSE)</f>
        <v>30872</v>
      </c>
      <c r="E522" s="3">
        <f>VLOOKUP(Tableau1[[#This Row],[NUM DE FACTURE]],'[1]COMMERCIAL 2019 - 2021'!$D$2:$AO$3999,10,FALSE)</f>
        <v>30872</v>
      </c>
      <c r="F522" s="3" t="str">
        <f>VLOOKUP(Tableau1[[#This Row],[NUM DE FACTURE]],'[1]COMMERCIAL 2019 - 2021'!$D$2:$AO$3999,12,FALSE)</f>
        <v>Ukraine</v>
      </c>
      <c r="G522" s="4">
        <f>VLOOKUP(Tableau1[[#This Row],[NUM DE FACTURE]],'[1]COMMERCIAL 2019 - 2021'!$D$2:$AO$3999,13,FALSE)</f>
        <v>44123</v>
      </c>
      <c r="H522" s="3">
        <f>VLOOKUP(Tableau1[[#This Row],[NUM DE FACTURE]],[1]!Tableau1[[#All],[Num Piéce]:[ANNEE]],4,FALSE)</f>
        <v>2020</v>
      </c>
      <c r="I522" s="3">
        <f>MONTH(Tableau1[[#This Row],[DATE LIV]])</f>
        <v>10</v>
      </c>
    </row>
    <row r="523" spans="1:9" x14ac:dyDescent="0.35">
      <c r="A523" s="1" t="str">
        <f>'[1]COMMERCIAL 2019 - 2021'!D521</f>
        <v>FAE-20-00250</v>
      </c>
      <c r="B523" s="5" t="str">
        <f>VLOOKUP(Tableau1[[#This Row],[NUM DE FACTURE]],'[1]COMMERCIAL 2019 - 2021'!$D$2:$AO$3999,6,FALSE)</f>
        <v>SAHEL INTERNATIONAL TRADE</v>
      </c>
      <c r="C523" s="2">
        <f>VLOOKUP(Tableau1[[#This Row],[NUM DE FACTURE]],'[1]COMMERCIAL 2019 - 2021'!$D$2:$AO$3999,18,FALSE)</f>
        <v>43200</v>
      </c>
      <c r="D523" s="3">
        <f>VLOOKUP(Tableau1[[#This Row],[NUM DE FACTURE]],'[1]COMMERCIAL 2019 - 2021'!$D$2:$AO$3999,8,FALSE)</f>
        <v>70848</v>
      </c>
      <c r="E523" s="3">
        <f>VLOOKUP(Tableau1[[#This Row],[NUM DE FACTURE]],'[1]COMMERCIAL 2019 - 2021'!$D$2:$AO$3999,10,FALSE)</f>
        <v>70848</v>
      </c>
      <c r="F523" s="3" t="str">
        <f>VLOOKUP(Tableau1[[#This Row],[NUM DE FACTURE]],'[1]COMMERCIAL 2019 - 2021'!$D$2:$AO$3999,12,FALSE)</f>
        <v>Togo</v>
      </c>
      <c r="G523" s="4">
        <f>VLOOKUP(Tableau1[[#This Row],[NUM DE FACTURE]],'[1]COMMERCIAL 2019 - 2021'!$D$2:$AO$3999,13,FALSE)</f>
        <v>44126</v>
      </c>
      <c r="H523" s="3">
        <f>VLOOKUP(Tableau1[[#This Row],[NUM DE FACTURE]],[1]!Tableau1[[#All],[Num Piéce]:[ANNEE]],4,FALSE)</f>
        <v>2020</v>
      </c>
      <c r="I523" s="3">
        <f>MONTH(Tableau1[[#This Row],[DATE LIV]])</f>
        <v>10</v>
      </c>
    </row>
    <row r="524" spans="1:9" x14ac:dyDescent="0.35">
      <c r="A524" s="1" t="str">
        <f>'[1]COMMERCIAL 2019 - 2021'!D522</f>
        <v>FAE-20-00251</v>
      </c>
      <c r="B524" s="5" t="str">
        <f>VLOOKUP(Tableau1[[#This Row],[NUM DE FACTURE]],'[1]COMMERCIAL 2019 - 2021'!$D$2:$AO$3999,6,FALSE)</f>
        <v>SAHEL INTERNATIONAL TRADE</v>
      </c>
      <c r="C524" s="2">
        <f>VLOOKUP(Tableau1[[#This Row],[NUM DE FACTURE]],'[1]COMMERCIAL 2019 - 2021'!$D$2:$AO$3999,18,FALSE)</f>
        <v>107208</v>
      </c>
      <c r="D524" s="3">
        <f>VLOOKUP(Tableau1[[#This Row],[NUM DE FACTURE]],'[1]COMMERCIAL 2019 - 2021'!$D$2:$AO$3999,8,FALSE)</f>
        <v>163721.04</v>
      </c>
      <c r="E524" s="3">
        <f>VLOOKUP(Tableau1[[#This Row],[NUM DE FACTURE]],'[1]COMMERCIAL 2019 - 2021'!$D$2:$AO$3999,10,FALSE)</f>
        <v>163721.04</v>
      </c>
      <c r="F524" s="3" t="str">
        <f>VLOOKUP(Tableau1[[#This Row],[NUM DE FACTURE]],'[1]COMMERCIAL 2019 - 2021'!$D$2:$AO$3999,12,FALSE)</f>
        <v>Burkina Faso</v>
      </c>
      <c r="G524" s="4">
        <f>VLOOKUP(Tableau1[[#This Row],[NUM DE FACTURE]],'[1]COMMERCIAL 2019 - 2021'!$D$2:$AO$3999,13,FALSE)</f>
        <v>44118</v>
      </c>
      <c r="H524" s="3">
        <f>VLOOKUP(Tableau1[[#This Row],[NUM DE FACTURE]],[1]!Tableau1[[#All],[Num Piéce]:[ANNEE]],4,FALSE)</f>
        <v>2020</v>
      </c>
      <c r="I524" s="3">
        <f>MONTH(Tableau1[[#This Row],[DATE LIV]])</f>
        <v>10</v>
      </c>
    </row>
    <row r="525" spans="1:9" x14ac:dyDescent="0.35">
      <c r="A525" s="1" t="str">
        <f>'[1]COMMERCIAL 2019 - 2021'!D523</f>
        <v>FAE-20-00252</v>
      </c>
      <c r="B525" s="5" t="str">
        <f>VLOOKUP(Tableau1[[#This Row],[NUM DE FACTURE]],'[1]COMMERCIAL 2019 - 2021'!$D$2:$AO$3999,6,FALSE)</f>
        <v>STE DE COMMERCE INTERNATIONAL</v>
      </c>
      <c r="C525" s="2">
        <f>VLOOKUP(Tableau1[[#This Row],[NUM DE FACTURE]],'[1]COMMERCIAL 2019 - 2021'!$D$2:$AO$3999,18,FALSE)</f>
        <v>280000</v>
      </c>
      <c r="D525" s="3">
        <f>VLOOKUP(Tableau1[[#This Row],[NUM DE FACTURE]],'[1]COMMERCIAL 2019 - 2021'!$D$2:$AO$3999,8,FALSE)</f>
        <v>364000</v>
      </c>
      <c r="E525" s="3">
        <f>VLOOKUP(Tableau1[[#This Row],[NUM DE FACTURE]],'[1]COMMERCIAL 2019 - 2021'!$D$2:$AO$3999,10,FALSE)</f>
        <v>364000</v>
      </c>
      <c r="F525" s="3" t="str">
        <f>VLOOKUP(Tableau1[[#This Row],[NUM DE FACTURE]],'[1]COMMERCIAL 2019 - 2021'!$D$2:$AO$3999,12,FALSE)</f>
        <v>Niger</v>
      </c>
      <c r="G525" s="4">
        <f>VLOOKUP(Tableau1[[#This Row],[NUM DE FACTURE]],'[1]COMMERCIAL 2019 - 2021'!$D$2:$AO$3999,13,FALSE)</f>
        <v>44117</v>
      </c>
      <c r="H525" s="3">
        <f>VLOOKUP(Tableau1[[#This Row],[NUM DE FACTURE]],[1]!Tableau1[[#All],[Num Piéce]:[ANNEE]],4,FALSE)</f>
        <v>2020</v>
      </c>
      <c r="I525" s="3">
        <f>MONTH(Tableau1[[#This Row],[DATE LIV]])</f>
        <v>10</v>
      </c>
    </row>
    <row r="526" spans="1:9" x14ac:dyDescent="0.35">
      <c r="A526" s="1" t="str">
        <f>'[1]COMMERCIAL 2019 - 2021'!D524</f>
        <v>FAE-20-00253</v>
      </c>
      <c r="B526" s="5" t="str">
        <f>VLOOKUP(Tableau1[[#This Row],[NUM DE FACTURE]],'[1]COMMERCIAL 2019 - 2021'!$D$2:$AO$3999,6,FALSE)</f>
        <v>STE DE COMMERCE INTERNATIONAL</v>
      </c>
      <c r="C526" s="2">
        <f>VLOOKUP(Tableau1[[#This Row],[NUM DE FACTURE]],'[1]COMMERCIAL 2019 - 2021'!$D$2:$AO$3999,18,FALSE)</f>
        <v>57600</v>
      </c>
      <c r="D526" s="3">
        <f>VLOOKUP(Tableau1[[#This Row],[NUM DE FACTURE]],'[1]COMMERCIAL 2019 - 2021'!$D$2:$AO$3999,8,FALSE)</f>
        <v>93888</v>
      </c>
      <c r="E526" s="3">
        <f>VLOOKUP(Tableau1[[#This Row],[NUM DE FACTURE]],'[1]COMMERCIAL 2019 - 2021'!$D$2:$AO$3999,10,FALSE)</f>
        <v>93888</v>
      </c>
      <c r="F526" s="3" t="str">
        <f>VLOOKUP(Tableau1[[#This Row],[NUM DE FACTURE]],'[1]COMMERCIAL 2019 - 2021'!$D$2:$AO$3999,12,FALSE)</f>
        <v>Burkina Faso</v>
      </c>
      <c r="G526" s="4">
        <f>VLOOKUP(Tableau1[[#This Row],[NUM DE FACTURE]],'[1]COMMERCIAL 2019 - 2021'!$D$2:$AO$3999,13,FALSE)</f>
        <v>44120</v>
      </c>
      <c r="H526" s="3">
        <f>VLOOKUP(Tableau1[[#This Row],[NUM DE FACTURE]],[1]!Tableau1[[#All],[Num Piéce]:[ANNEE]],4,FALSE)</f>
        <v>2020</v>
      </c>
      <c r="I526" s="3">
        <f>MONTH(Tableau1[[#This Row],[DATE LIV]])</f>
        <v>10</v>
      </c>
    </row>
    <row r="527" spans="1:9" x14ac:dyDescent="0.35">
      <c r="A527" s="1" t="str">
        <f>'[1]COMMERCIAL 2019 - 2021'!D525</f>
        <v>FAE-20-00254</v>
      </c>
      <c r="B527" s="5" t="str">
        <f>VLOOKUP(Tableau1[[#This Row],[NUM DE FACTURE]],'[1]COMMERCIAL 2019 - 2021'!$D$2:$AO$3999,6,FALSE)</f>
        <v>GOLDEN PEARL</v>
      </c>
      <c r="C527" s="2">
        <f>VLOOKUP(Tableau1[[#This Row],[NUM DE FACTURE]],'[1]COMMERCIAL 2019 - 2021'!$D$2:$AO$3999,18,FALSE)</f>
        <v>27610</v>
      </c>
      <c r="D527" s="3">
        <f>VLOOKUP(Tableau1[[#This Row],[NUM DE FACTURE]],'[1]COMMERCIAL 2019 - 2021'!$D$2:$AO$3999,8,FALSE)</f>
        <v>47611.8</v>
      </c>
      <c r="E527" s="3">
        <f>VLOOKUP(Tableau1[[#This Row],[NUM DE FACTURE]],'[1]COMMERCIAL 2019 - 2021'!$D$2:$AO$3999,10,FALSE)</f>
        <v>47611.8</v>
      </c>
      <c r="F527" s="3" t="str">
        <f>VLOOKUP(Tableau1[[#This Row],[NUM DE FACTURE]],'[1]COMMERCIAL 2019 - 2021'!$D$2:$AO$3999,12,FALSE)</f>
        <v>Qatar</v>
      </c>
      <c r="G527" s="4">
        <f>VLOOKUP(Tableau1[[#This Row],[NUM DE FACTURE]],'[1]COMMERCIAL 2019 - 2021'!$D$2:$AO$3999,13,FALSE)</f>
        <v>44126</v>
      </c>
      <c r="H527" s="3">
        <f>VLOOKUP(Tableau1[[#This Row],[NUM DE FACTURE]],[1]!Tableau1[[#All],[Num Piéce]:[ANNEE]],4,FALSE)</f>
        <v>2020</v>
      </c>
      <c r="I527" s="3">
        <f>MONTH(Tableau1[[#This Row],[DATE LIV]])</f>
        <v>10</v>
      </c>
    </row>
    <row r="528" spans="1:9" x14ac:dyDescent="0.35">
      <c r="A528" s="1" t="str">
        <f>'[1]COMMERCIAL 2019 - 2021'!D526</f>
        <v>FAE-20-00255</v>
      </c>
      <c r="B528" s="5" t="str">
        <f>VLOOKUP(Tableau1[[#This Row],[NUM DE FACTURE]],'[1]COMMERCIAL 2019 - 2021'!$D$2:$AO$3999,6,FALSE)</f>
        <v>STE OMEGA TRADING</v>
      </c>
      <c r="C528" s="2">
        <f>VLOOKUP(Tableau1[[#This Row],[NUM DE FACTURE]],'[1]COMMERCIAL 2019 - 2021'!$D$2:$AO$3999,18,FALSE)</f>
        <v>38000</v>
      </c>
      <c r="D528" s="3">
        <f>VLOOKUP(Tableau1[[#This Row],[NUM DE FACTURE]],'[1]COMMERCIAL 2019 - 2021'!$D$2:$AO$3999,8,FALSE)</f>
        <v>64140</v>
      </c>
      <c r="E528" s="3">
        <f>VLOOKUP(Tableau1[[#This Row],[NUM DE FACTURE]],'[1]COMMERCIAL 2019 - 2021'!$D$2:$AO$3999,10,FALSE)</f>
        <v>64140</v>
      </c>
      <c r="F528" s="3" t="str">
        <f>VLOOKUP(Tableau1[[#This Row],[NUM DE FACTURE]],'[1]COMMERCIAL 2019 - 2021'!$D$2:$AO$3999,12,FALSE)</f>
        <v>Niger</v>
      </c>
      <c r="G528" s="4">
        <f>VLOOKUP(Tableau1[[#This Row],[NUM DE FACTURE]],'[1]COMMERCIAL 2019 - 2021'!$D$2:$AO$3999,13,FALSE)</f>
        <v>44131</v>
      </c>
      <c r="H528" s="3">
        <f>VLOOKUP(Tableau1[[#This Row],[NUM DE FACTURE]],[1]!Tableau1[[#All],[Num Piéce]:[ANNEE]],4,FALSE)</f>
        <v>2020</v>
      </c>
      <c r="I528" s="3">
        <f>MONTH(Tableau1[[#This Row],[DATE LIV]])</f>
        <v>10</v>
      </c>
    </row>
    <row r="529" spans="1:9" x14ac:dyDescent="0.35">
      <c r="A529" s="1" t="str">
        <f>'[1]COMMERCIAL 2019 - 2021'!D527</f>
        <v>FAE-20-00256</v>
      </c>
      <c r="B529" s="5" t="str">
        <f>VLOOKUP(Tableau1[[#This Row],[NUM DE FACTURE]],'[1]COMMERCIAL 2019 - 2021'!$D$2:$AO$3999,6,FALSE)</f>
        <v>STE OMEGA TRADING</v>
      </c>
      <c r="C529" s="2">
        <f>VLOOKUP(Tableau1[[#This Row],[NUM DE FACTURE]],'[1]COMMERCIAL 2019 - 2021'!$D$2:$AO$3999,18,FALSE)</f>
        <v>78000</v>
      </c>
      <c r="D529" s="3">
        <f>VLOOKUP(Tableau1[[#This Row],[NUM DE FACTURE]],'[1]COMMERCIAL 2019 - 2021'!$D$2:$AO$3999,8,FALSE)</f>
        <v>102960</v>
      </c>
      <c r="E529" s="3">
        <f>VLOOKUP(Tableau1[[#This Row],[NUM DE FACTURE]],'[1]COMMERCIAL 2019 - 2021'!$D$2:$AO$3999,10,FALSE)</f>
        <v>102960</v>
      </c>
      <c r="F529" s="3" t="str">
        <f>VLOOKUP(Tableau1[[#This Row],[NUM DE FACTURE]],'[1]COMMERCIAL 2019 - 2021'!$D$2:$AO$3999,12,FALSE)</f>
        <v>Niger</v>
      </c>
      <c r="G529" s="4">
        <f>VLOOKUP(Tableau1[[#This Row],[NUM DE FACTURE]],'[1]COMMERCIAL 2019 - 2021'!$D$2:$AO$3999,13,FALSE)</f>
        <v>44132</v>
      </c>
      <c r="H529" s="3">
        <f>VLOOKUP(Tableau1[[#This Row],[NUM DE FACTURE]],[1]!Tableau1[[#All],[Num Piéce]:[ANNEE]],4,FALSE)</f>
        <v>2020</v>
      </c>
      <c r="I529" s="3">
        <f>MONTH(Tableau1[[#This Row],[DATE LIV]])</f>
        <v>10</v>
      </c>
    </row>
    <row r="530" spans="1:9" x14ac:dyDescent="0.35">
      <c r="A530" s="1" t="str">
        <f>'[1]COMMERCIAL 2019 - 2021'!D528</f>
        <v>FAE-20-00257</v>
      </c>
      <c r="B530" s="5" t="str">
        <f>VLOOKUP(Tableau1[[#This Row],[NUM DE FACTURE]],'[1]COMMERCIAL 2019 - 2021'!$D$2:$AO$3999,6,FALSE)</f>
        <v>STE MIDCOM INTERNATIONAL</v>
      </c>
      <c r="C530" s="2">
        <f>VLOOKUP(Tableau1[[#This Row],[NUM DE FACTURE]],'[1]COMMERCIAL 2019 - 2021'!$D$2:$AO$3999,18,FALSE)</f>
        <v>19500</v>
      </c>
      <c r="D530" s="3">
        <f>VLOOKUP(Tableau1[[#This Row],[NUM DE FACTURE]],'[1]COMMERCIAL 2019 - 2021'!$D$2:$AO$3999,8,FALSE)</f>
        <v>32955</v>
      </c>
      <c r="E530" s="3">
        <f>VLOOKUP(Tableau1[[#This Row],[NUM DE FACTURE]],'[1]COMMERCIAL 2019 - 2021'!$D$2:$AO$3999,10,FALSE)</f>
        <v>32955</v>
      </c>
      <c r="F530" s="3" t="str">
        <f>VLOOKUP(Tableau1[[#This Row],[NUM DE FACTURE]],'[1]COMMERCIAL 2019 - 2021'!$D$2:$AO$3999,12,FALSE)</f>
        <v>Russie</v>
      </c>
      <c r="G530" s="4">
        <f>VLOOKUP(Tableau1[[#This Row],[NUM DE FACTURE]],'[1]COMMERCIAL 2019 - 2021'!$D$2:$AO$3999,13,FALSE)</f>
        <v>44139</v>
      </c>
      <c r="H530" s="3">
        <f>VLOOKUP(Tableau1[[#This Row],[NUM DE FACTURE]],[1]!Tableau1[[#All],[Num Piéce]:[ANNEE]],4,FALSE)</f>
        <v>2020</v>
      </c>
      <c r="I530" s="3">
        <f>MONTH(Tableau1[[#This Row],[DATE LIV]])</f>
        <v>11</v>
      </c>
    </row>
    <row r="531" spans="1:9" x14ac:dyDescent="0.35">
      <c r="A531" s="1" t="str">
        <f>'[1]COMMERCIAL 2019 - 2021'!D529</f>
        <v>FAE-20-00258</v>
      </c>
      <c r="B531" s="5" t="str">
        <f>VLOOKUP(Tableau1[[#This Row],[NUM DE FACTURE]],'[1]COMMERCIAL 2019 - 2021'!$D$2:$AO$3999,6,FALSE)</f>
        <v>SAWABA - GUINEE</v>
      </c>
      <c r="C531" s="2">
        <f>VLOOKUP(Tableau1[[#This Row],[NUM DE FACTURE]],'[1]COMMERCIAL 2019 - 2021'!$D$2:$AO$3999,18,FALSE)</f>
        <v>231600</v>
      </c>
      <c r="D531" s="3">
        <f>VLOOKUP(Tableau1[[#This Row],[NUM DE FACTURE]],'[1]COMMERCIAL 2019 - 2021'!$D$2:$AO$3999,8,FALSE)</f>
        <v>405793.239</v>
      </c>
      <c r="E531" s="3">
        <f>VLOOKUP(Tableau1[[#This Row],[NUM DE FACTURE]],'[1]COMMERCIAL 2019 - 2021'!$D$2:$AO$3999,10,FALSE)</f>
        <v>148070.00018244513</v>
      </c>
      <c r="F531" s="3" t="str">
        <f>VLOOKUP(Tableau1[[#This Row],[NUM DE FACTURE]],'[1]COMMERCIAL 2019 - 2021'!$D$2:$AO$3999,12,FALSE)</f>
        <v>Guinée</v>
      </c>
      <c r="G531" s="4">
        <f>VLOOKUP(Tableau1[[#This Row],[NUM DE FACTURE]],'[1]COMMERCIAL 2019 - 2021'!$D$2:$AO$3999,13,FALSE)</f>
        <v>44152</v>
      </c>
      <c r="H531" s="3">
        <f>VLOOKUP(Tableau1[[#This Row],[NUM DE FACTURE]],[1]!Tableau1[[#All],[Num Piéce]:[ANNEE]],4,FALSE)</f>
        <v>2020</v>
      </c>
      <c r="I531" s="3">
        <f>MONTH(Tableau1[[#This Row],[DATE LIV]])</f>
        <v>11</v>
      </c>
    </row>
    <row r="532" spans="1:9" x14ac:dyDescent="0.35">
      <c r="A532" s="1" t="str">
        <f>'[1]COMMERCIAL 2019 - 2021'!D530</f>
        <v>FAE-20-00259</v>
      </c>
      <c r="B532" s="5" t="str">
        <f>VLOOKUP(Tableau1[[#This Row],[NUM DE FACTURE]],'[1]COMMERCIAL 2019 - 2021'!$D$2:$AO$3999,6,FALSE)</f>
        <v>ANGSTREM TRADING</v>
      </c>
      <c r="C532" s="2">
        <f>VLOOKUP(Tableau1[[#This Row],[NUM DE FACTURE]],'[1]COMMERCIAL 2019 - 2021'!$D$2:$AO$3999,18,FALSE)</f>
        <v>20000</v>
      </c>
      <c r="D532" s="3">
        <f>VLOOKUP(Tableau1[[#This Row],[NUM DE FACTURE]],'[1]COMMERCIAL 2019 - 2021'!$D$2:$AO$3999,8,FALSE)</f>
        <v>37657.72</v>
      </c>
      <c r="E532" s="3">
        <f>VLOOKUP(Tableau1[[#This Row],[NUM DE FACTURE]],'[1]COMMERCIAL 2019 - 2021'!$D$2:$AO$3999,10,FALSE)</f>
        <v>13600.000000000002</v>
      </c>
      <c r="F532" s="3" t="str">
        <f>VLOOKUP(Tableau1[[#This Row],[NUM DE FACTURE]],'[1]COMMERCIAL 2019 - 2021'!$D$2:$AO$3999,12,FALSE)</f>
        <v>Russie</v>
      </c>
      <c r="G532" s="4">
        <f>VLOOKUP(Tableau1[[#This Row],[NUM DE FACTURE]],'[1]COMMERCIAL 2019 - 2021'!$D$2:$AO$3999,13,FALSE)</f>
        <v>44124</v>
      </c>
      <c r="H532" s="3">
        <f>VLOOKUP(Tableau1[[#This Row],[NUM DE FACTURE]],[1]!Tableau1[[#All],[Num Piéce]:[ANNEE]],4,FALSE)</f>
        <v>2020</v>
      </c>
      <c r="I532" s="3">
        <f>MONTH(Tableau1[[#This Row],[DATE LIV]])</f>
        <v>10</v>
      </c>
    </row>
    <row r="533" spans="1:9" x14ac:dyDescent="0.35">
      <c r="A533" s="1" t="str">
        <f>'[1]COMMERCIAL 2019 - 2021'!D531</f>
        <v>FAE-20-00260</v>
      </c>
      <c r="B533" s="5" t="str">
        <f>VLOOKUP(Tableau1[[#This Row],[NUM DE FACTURE]],'[1]COMMERCIAL 2019 - 2021'!$D$2:$AO$3999,6,FALSE)</f>
        <v>MAJAN GULF FOODS LLC</v>
      </c>
      <c r="C533" s="2">
        <f>VLOOKUP(Tableau1[[#This Row],[NUM DE FACTURE]],'[1]COMMERCIAL 2019 - 2021'!$D$2:$AO$3999,18,FALSE)</f>
        <v>24370</v>
      </c>
      <c r="D533" s="3">
        <f>VLOOKUP(Tableau1[[#This Row],[NUM DE FACTURE]],'[1]COMMERCIAL 2019 - 2021'!$D$2:$AO$3999,8,FALSE)</f>
        <v>51189.591</v>
      </c>
      <c r="E533" s="3">
        <f>VLOOKUP(Tableau1[[#This Row],[NUM DE FACTURE]],'[1]COMMERCIAL 2019 - 2021'!$D$2:$AO$3999,10,FALSE)</f>
        <v>18629.300167406655</v>
      </c>
      <c r="F533" s="3" t="str">
        <f>VLOOKUP(Tableau1[[#This Row],[NUM DE FACTURE]],'[1]COMMERCIAL 2019 - 2021'!$D$2:$AO$3999,12,FALSE)</f>
        <v>OMAN</v>
      </c>
      <c r="G533" s="4">
        <f>VLOOKUP(Tableau1[[#This Row],[NUM DE FACTURE]],'[1]COMMERCIAL 2019 - 2021'!$D$2:$AO$3999,13,FALSE)</f>
        <v>44130</v>
      </c>
      <c r="H533" s="3">
        <f>VLOOKUP(Tableau1[[#This Row],[NUM DE FACTURE]],[1]!Tableau1[[#All],[Num Piéce]:[ANNEE]],4,FALSE)</f>
        <v>2020</v>
      </c>
      <c r="I533" s="3">
        <f>MONTH(Tableau1[[#This Row],[DATE LIV]])</f>
        <v>10</v>
      </c>
    </row>
    <row r="534" spans="1:9" x14ac:dyDescent="0.35">
      <c r="A534" s="1" t="str">
        <f>'[1]COMMERCIAL 2019 - 2021'!D532</f>
        <v>FAE-20-00261</v>
      </c>
      <c r="B534" s="5" t="str">
        <f>VLOOKUP(Tableau1[[#This Row],[NUM DE FACTURE]],'[1]COMMERCIAL 2019 - 2021'!$D$2:$AO$3999,6,FALSE)</f>
        <v>ARCADIA</v>
      </c>
      <c r="C534" s="2">
        <f>VLOOKUP(Tableau1[[#This Row],[NUM DE FACTURE]],'[1]COMMERCIAL 2019 - 2021'!$D$2:$AO$3999,18,FALSE)</f>
        <v>20000</v>
      </c>
      <c r="D534" s="3">
        <f>VLOOKUP(Tableau1[[#This Row],[NUM DE FACTURE]],'[1]COMMERCIAL 2019 - 2021'!$D$2:$AO$3999,8,FALSE)</f>
        <v>33000</v>
      </c>
      <c r="E534" s="3">
        <f>VLOOKUP(Tableau1[[#This Row],[NUM DE FACTURE]],'[1]COMMERCIAL 2019 - 2021'!$D$2:$AO$3999,10,FALSE)</f>
        <v>33000</v>
      </c>
      <c r="F534" s="3" t="str">
        <f>VLOOKUP(Tableau1[[#This Row],[NUM DE FACTURE]],'[1]COMMERCIAL 2019 - 2021'!$D$2:$AO$3999,12,FALSE)</f>
        <v>Angleterre</v>
      </c>
      <c r="G534" s="4">
        <f>VLOOKUP(Tableau1[[#This Row],[NUM DE FACTURE]],'[1]COMMERCIAL 2019 - 2021'!$D$2:$AO$3999,13,FALSE)</f>
        <v>44139</v>
      </c>
      <c r="H534" s="3">
        <f>VLOOKUP(Tableau1[[#This Row],[NUM DE FACTURE]],[1]!Tableau1[[#All],[Num Piéce]:[ANNEE]],4,FALSE)</f>
        <v>2020</v>
      </c>
      <c r="I534" s="3">
        <f>MONTH(Tableau1[[#This Row],[DATE LIV]])</f>
        <v>11</v>
      </c>
    </row>
    <row r="535" spans="1:9" x14ac:dyDescent="0.35">
      <c r="A535" s="1" t="str">
        <f>'[1]COMMERCIAL 2019 - 2021'!D533</f>
        <v>FAE-20-00262</v>
      </c>
      <c r="B535" s="5" t="str">
        <f>VLOOKUP(Tableau1[[#This Row],[NUM DE FACTURE]],'[1]COMMERCIAL 2019 - 2021'!$D$2:$AO$3999,6,FALSE)</f>
        <v>ARCADIA</v>
      </c>
      <c r="C535" s="2">
        <f>VLOOKUP(Tableau1[[#This Row],[NUM DE FACTURE]],'[1]COMMERCIAL 2019 - 2021'!$D$2:$AO$3999,18,FALSE)</f>
        <v>19976</v>
      </c>
      <c r="D535" s="3">
        <f>VLOOKUP(Tableau1[[#This Row],[NUM DE FACTURE]],'[1]COMMERCIAL 2019 - 2021'!$D$2:$AO$3999,8,FALSE)</f>
        <v>33759</v>
      </c>
      <c r="E535" s="3">
        <f>VLOOKUP(Tableau1[[#This Row],[NUM DE FACTURE]],'[1]COMMERCIAL 2019 - 2021'!$D$2:$AO$3999,10,FALSE)</f>
        <v>33759</v>
      </c>
      <c r="F535" s="3" t="str">
        <f>VLOOKUP(Tableau1[[#This Row],[NUM DE FACTURE]],'[1]COMMERCIAL 2019 - 2021'!$D$2:$AO$3999,12,FALSE)</f>
        <v>USA</v>
      </c>
      <c r="G535" s="4">
        <f>VLOOKUP(Tableau1[[#This Row],[NUM DE FACTURE]],'[1]COMMERCIAL 2019 - 2021'!$D$2:$AO$3999,13,FALSE)</f>
        <v>44127</v>
      </c>
      <c r="H535" s="3">
        <f>VLOOKUP(Tableau1[[#This Row],[NUM DE FACTURE]],[1]!Tableau1[[#All],[Num Piéce]:[ANNEE]],4,FALSE)</f>
        <v>2020</v>
      </c>
      <c r="I535" s="3">
        <f>MONTH(Tableau1[[#This Row],[DATE LIV]])</f>
        <v>10</v>
      </c>
    </row>
    <row r="536" spans="1:9" x14ac:dyDescent="0.35">
      <c r="A536" s="1" t="str">
        <f>'[1]COMMERCIAL 2019 - 2021'!D534</f>
        <v>FAE-20-00263</v>
      </c>
      <c r="B536" s="5" t="str">
        <f>VLOOKUP(Tableau1[[#This Row],[NUM DE FACTURE]],'[1]COMMERCIAL 2019 - 2021'!$D$2:$AO$3999,6,FALSE)</f>
        <v>TUNISIAN AFRICAN BUSINESS</v>
      </c>
      <c r="C536" s="2">
        <f>VLOOKUP(Tableau1[[#This Row],[NUM DE FACTURE]],'[1]COMMERCIAL 2019 - 2021'!$D$2:$AO$3999,18,FALSE)</f>
        <v>260000</v>
      </c>
      <c r="D536" s="3">
        <f>VLOOKUP(Tableau1[[#This Row],[NUM DE FACTURE]],'[1]COMMERCIAL 2019 - 2021'!$D$2:$AO$3999,8,FALSE)</f>
        <v>362700</v>
      </c>
      <c r="E536" s="3">
        <f>VLOOKUP(Tableau1[[#This Row],[NUM DE FACTURE]],'[1]COMMERCIAL 2019 - 2021'!$D$2:$AO$3999,10,FALSE)</f>
        <v>362700</v>
      </c>
      <c r="F536" s="3" t="str">
        <f>VLOOKUP(Tableau1[[#This Row],[NUM DE FACTURE]],'[1]COMMERCIAL 2019 - 2021'!$D$2:$AO$3999,12,FALSE)</f>
        <v>Sénégal</v>
      </c>
      <c r="G536" s="4">
        <f>VLOOKUP(Tableau1[[#This Row],[NUM DE FACTURE]],'[1]COMMERCIAL 2019 - 2021'!$D$2:$AO$3999,13,FALSE)</f>
        <v>44130</v>
      </c>
      <c r="H536" s="3">
        <f>VLOOKUP(Tableau1[[#This Row],[NUM DE FACTURE]],[1]!Tableau1[[#All],[Num Piéce]:[ANNEE]],4,FALSE)</f>
        <v>2020</v>
      </c>
      <c r="I536" s="3">
        <f>MONTH(Tableau1[[#This Row],[DATE LIV]])</f>
        <v>10</v>
      </c>
    </row>
    <row r="537" spans="1:9" x14ac:dyDescent="0.35">
      <c r="A537" s="1" t="str">
        <f>'[1]COMMERCIAL 2019 - 2021'!D535</f>
        <v>FAE-20-00264</v>
      </c>
      <c r="B537" s="5" t="str">
        <f>VLOOKUP(Tableau1[[#This Row],[NUM DE FACTURE]],'[1]COMMERCIAL 2019 - 2021'!$D$2:$AO$3999,6,FALSE)</f>
        <v>TUNISIAN AFRICAN BUSINESS</v>
      </c>
      <c r="C537" s="2">
        <f>VLOOKUP(Tableau1[[#This Row],[NUM DE FACTURE]],'[1]COMMERCIAL 2019 - 2021'!$D$2:$AO$3999,18,FALSE)</f>
        <v>75600</v>
      </c>
      <c r="D537" s="3">
        <f>VLOOKUP(Tableau1[[#This Row],[NUM DE FACTURE]],'[1]COMMERCIAL 2019 - 2021'!$D$2:$AO$3999,8,FALSE)</f>
        <v>116220</v>
      </c>
      <c r="E537" s="3">
        <f>VLOOKUP(Tableau1[[#This Row],[NUM DE FACTURE]],'[1]COMMERCIAL 2019 - 2021'!$D$2:$AO$3999,10,FALSE)</f>
        <v>116220</v>
      </c>
      <c r="F537" s="3" t="str">
        <f>VLOOKUP(Tableau1[[#This Row],[NUM DE FACTURE]],'[1]COMMERCIAL 2019 - 2021'!$D$2:$AO$3999,12,FALSE)</f>
        <v>Sierra Leone</v>
      </c>
      <c r="G537" s="4">
        <f>VLOOKUP(Tableau1[[#This Row],[NUM DE FACTURE]],'[1]COMMERCIAL 2019 - 2021'!$D$2:$AO$3999,13,FALSE)</f>
        <v>44135</v>
      </c>
      <c r="H537" s="3">
        <f>VLOOKUP(Tableau1[[#This Row],[NUM DE FACTURE]],[1]!Tableau1[[#All],[Num Piéce]:[ANNEE]],4,FALSE)</f>
        <v>2020</v>
      </c>
      <c r="I537" s="3">
        <f>MONTH(Tableau1[[#This Row],[DATE LIV]])</f>
        <v>10</v>
      </c>
    </row>
    <row r="538" spans="1:9" x14ac:dyDescent="0.35">
      <c r="A538" s="1" t="str">
        <f>'[1]COMMERCIAL 2019 - 2021'!D536</f>
        <v>FAE-20-00265</v>
      </c>
      <c r="B538" s="5" t="str">
        <f>VLOOKUP(Tableau1[[#This Row],[NUM DE FACTURE]],'[1]COMMERCIAL 2019 - 2021'!$D$2:$AO$3999,6,FALSE)</f>
        <v>TUNISIAN AFRICAN BUSINESS</v>
      </c>
      <c r="C538" s="2">
        <f>VLOOKUP(Tableau1[[#This Row],[NUM DE FACTURE]],'[1]COMMERCIAL 2019 - 2021'!$D$2:$AO$3999,18,FALSE)</f>
        <v>138920</v>
      </c>
      <c r="D538" s="3">
        <f>VLOOKUP(Tableau1[[#This Row],[NUM DE FACTURE]],'[1]COMMERCIAL 2019 - 2021'!$D$2:$AO$3999,8,FALSE)</f>
        <v>221835.68</v>
      </c>
      <c r="E538" s="3">
        <f>VLOOKUP(Tableau1[[#This Row],[NUM DE FACTURE]],'[1]COMMERCIAL 2019 - 2021'!$D$2:$AO$3999,10,FALSE)</f>
        <v>221835.68</v>
      </c>
      <c r="F538" s="3" t="str">
        <f>VLOOKUP(Tableau1[[#This Row],[NUM DE FACTURE]],'[1]COMMERCIAL 2019 - 2021'!$D$2:$AO$3999,12,FALSE)</f>
        <v>Sierra Leone</v>
      </c>
      <c r="G538" s="4">
        <f>VLOOKUP(Tableau1[[#This Row],[NUM DE FACTURE]],'[1]COMMERCIAL 2019 - 2021'!$D$2:$AO$3999,13,FALSE)</f>
        <v>44133</v>
      </c>
      <c r="H538" s="3">
        <f>VLOOKUP(Tableau1[[#This Row],[NUM DE FACTURE]],[1]!Tableau1[[#All],[Num Piéce]:[ANNEE]],4,FALSE)</f>
        <v>2020</v>
      </c>
      <c r="I538" s="3">
        <f>MONTH(Tableau1[[#This Row],[DATE LIV]])</f>
        <v>10</v>
      </c>
    </row>
    <row r="539" spans="1:9" x14ac:dyDescent="0.35">
      <c r="A539" s="1" t="str">
        <f>'[1]COMMERCIAL 2019 - 2021'!D537</f>
        <v>FAE-20-00266</v>
      </c>
      <c r="B539" s="5" t="str">
        <f>VLOOKUP(Tableau1[[#This Row],[NUM DE FACTURE]],'[1]COMMERCIAL 2019 - 2021'!$D$2:$AO$3999,6,FALSE)</f>
        <v>TUNISIAN AFRICAN BUSINESS</v>
      </c>
      <c r="C539" s="2">
        <f>VLOOKUP(Tableau1[[#This Row],[NUM DE FACTURE]],'[1]COMMERCIAL 2019 - 2021'!$D$2:$AO$3999,18,FALSE)</f>
        <v>176064</v>
      </c>
      <c r="D539" s="3">
        <f>VLOOKUP(Tableau1[[#This Row],[NUM DE FACTURE]],'[1]COMMERCIAL 2019 - 2021'!$D$2:$AO$3999,8,FALSE)</f>
        <v>245609.28</v>
      </c>
      <c r="E539" s="3">
        <f>VLOOKUP(Tableau1[[#This Row],[NUM DE FACTURE]],'[1]COMMERCIAL 2019 - 2021'!$D$2:$AO$3999,10,FALSE)</f>
        <v>245609.28</v>
      </c>
      <c r="F539" s="3" t="str">
        <f>VLOOKUP(Tableau1[[#This Row],[NUM DE FACTURE]],'[1]COMMERCIAL 2019 - 2021'!$D$2:$AO$3999,12,FALSE)</f>
        <v>Sénégal</v>
      </c>
      <c r="G539" s="4">
        <f>VLOOKUP(Tableau1[[#This Row],[NUM DE FACTURE]],'[1]COMMERCIAL 2019 - 2021'!$D$2:$AO$3999,13,FALSE)</f>
        <v>44137</v>
      </c>
      <c r="H539" s="3">
        <f>VLOOKUP(Tableau1[[#This Row],[NUM DE FACTURE]],[1]!Tableau1[[#All],[Num Piéce]:[ANNEE]],4,FALSE)</f>
        <v>2020</v>
      </c>
      <c r="I539" s="3">
        <f>MONTH(Tableau1[[#This Row],[DATE LIV]])</f>
        <v>11</v>
      </c>
    </row>
    <row r="540" spans="1:9" x14ac:dyDescent="0.35">
      <c r="A540" s="1" t="str">
        <f>'[1]COMMERCIAL 2019 - 2021'!D538</f>
        <v>FAE-20-00267</v>
      </c>
      <c r="B540" s="5" t="str">
        <f>VLOOKUP(Tableau1[[#This Row],[NUM DE FACTURE]],'[1]COMMERCIAL 2019 - 2021'!$D$2:$AO$3999,6,FALSE)</f>
        <v>STE DE COMMERCE INTERNATIONAL</v>
      </c>
      <c r="C540" s="2">
        <f>VLOOKUP(Tableau1[[#This Row],[NUM DE FACTURE]],'[1]COMMERCIAL 2019 - 2021'!$D$2:$AO$3999,18,FALSE)</f>
        <v>232300</v>
      </c>
      <c r="D540" s="3">
        <f>VLOOKUP(Tableau1[[#This Row],[NUM DE FACTURE]],'[1]COMMERCIAL 2019 - 2021'!$D$2:$AO$3999,8,FALSE)</f>
        <v>314808</v>
      </c>
      <c r="E540" s="3">
        <f>VLOOKUP(Tableau1[[#This Row],[NUM DE FACTURE]],'[1]COMMERCIAL 2019 - 2021'!$D$2:$AO$3999,10,FALSE)</f>
        <v>314808</v>
      </c>
      <c r="F540" s="3" t="str">
        <f>VLOOKUP(Tableau1[[#This Row],[NUM DE FACTURE]],'[1]COMMERCIAL 2019 - 2021'!$D$2:$AO$3999,12,FALSE)</f>
        <v>Niger</v>
      </c>
      <c r="G540" s="4">
        <f>VLOOKUP(Tableau1[[#This Row],[NUM DE FACTURE]],'[1]COMMERCIAL 2019 - 2021'!$D$2:$AO$3999,13,FALSE)</f>
        <v>44135</v>
      </c>
      <c r="H540" s="3">
        <f>VLOOKUP(Tableau1[[#This Row],[NUM DE FACTURE]],[1]!Tableau1[[#All],[Num Piéce]:[ANNEE]],4,FALSE)</f>
        <v>2020</v>
      </c>
      <c r="I540" s="3">
        <f>MONTH(Tableau1[[#This Row],[DATE LIV]])</f>
        <v>10</v>
      </c>
    </row>
    <row r="541" spans="1:9" x14ac:dyDescent="0.35">
      <c r="A541" s="1" t="str">
        <f>'[1]COMMERCIAL 2019 - 2021'!D539</f>
        <v>FAE-20-00268</v>
      </c>
      <c r="B541" s="5" t="str">
        <f>VLOOKUP(Tableau1[[#This Row],[NUM DE FACTURE]],'[1]COMMERCIAL 2019 - 2021'!$D$2:$AO$3999,6,FALSE)</f>
        <v>SODIFRAM SAS</v>
      </c>
      <c r="C541" s="2">
        <f>VLOOKUP(Tableau1[[#This Row],[NUM DE FACTURE]],'[1]COMMERCIAL 2019 - 2021'!$D$2:$AO$3999,18,FALSE)</f>
        <v>27312</v>
      </c>
      <c r="D541" s="3">
        <f>VLOOKUP(Tableau1[[#This Row],[NUM DE FACTURE]],'[1]COMMERCIAL 2019 - 2021'!$D$2:$AO$3999,8,FALSE)</f>
        <v>53146.214</v>
      </c>
      <c r="E541" s="3">
        <f>VLOOKUP(Tableau1[[#This Row],[NUM DE FACTURE]],'[1]COMMERCIAL 2019 - 2021'!$D$2:$AO$3999,10,FALSE)</f>
        <v>16349.159873258066</v>
      </c>
      <c r="F541" s="3" t="str">
        <f>VLOOKUP(Tableau1[[#This Row],[NUM DE FACTURE]],'[1]COMMERCIAL 2019 - 2021'!$D$2:$AO$3999,12,FALSE)</f>
        <v>Mayotte</v>
      </c>
      <c r="G541" s="4">
        <f>VLOOKUP(Tableau1[[#This Row],[NUM DE FACTURE]],'[1]COMMERCIAL 2019 - 2021'!$D$2:$AO$3999,13,FALSE)</f>
        <v>44145</v>
      </c>
      <c r="H541" s="3">
        <f>VLOOKUP(Tableau1[[#This Row],[NUM DE FACTURE]],[1]!Tableau1[[#All],[Num Piéce]:[ANNEE]],4,FALSE)</f>
        <v>2020</v>
      </c>
      <c r="I541" s="3">
        <f>MONTH(Tableau1[[#This Row],[DATE LIV]])</f>
        <v>11</v>
      </c>
    </row>
    <row r="542" spans="1:9" x14ac:dyDescent="0.35">
      <c r="A542" s="1" t="str">
        <f>'[1]COMMERCIAL 2019 - 2021'!D540</f>
        <v>FAE-20-00269</v>
      </c>
      <c r="B542" s="5" t="str">
        <f>VLOOKUP(Tableau1[[#This Row],[NUM DE FACTURE]],'[1]COMMERCIAL 2019 - 2021'!$D$2:$AO$3999,6,FALSE)</f>
        <v>MAMUDOU BAH T/A TEDOUGNAL FARM</v>
      </c>
      <c r="C542" s="2">
        <f>VLOOKUP(Tableau1[[#This Row],[NUM DE FACTURE]],'[1]COMMERCIAL 2019 - 2021'!$D$2:$AO$3999,18,FALSE)</f>
        <v>82416</v>
      </c>
      <c r="D542" s="3">
        <f>VLOOKUP(Tableau1[[#This Row],[NUM DE FACTURE]],'[1]COMMERCIAL 2019 - 2021'!$D$2:$AO$3999,8,FALSE)</f>
        <v>145751.09</v>
      </c>
      <c r="E542" s="3">
        <f>VLOOKUP(Tableau1[[#This Row],[NUM DE FACTURE]],'[1]COMMERCIAL 2019 - 2021'!$D$2:$AO$3999,10,FALSE)</f>
        <v>53037.040136821801</v>
      </c>
      <c r="F542" s="3" t="str">
        <f>VLOOKUP(Tableau1[[#This Row],[NUM DE FACTURE]],'[1]COMMERCIAL 2019 - 2021'!$D$2:$AO$3999,12,FALSE)</f>
        <v>Gambie</v>
      </c>
      <c r="G542" s="4">
        <f>VLOOKUP(Tableau1[[#This Row],[NUM DE FACTURE]],'[1]COMMERCIAL 2019 - 2021'!$D$2:$AO$3999,13,FALSE)</f>
        <v>44149</v>
      </c>
      <c r="H542" s="3">
        <f>VLOOKUP(Tableau1[[#This Row],[NUM DE FACTURE]],[1]!Tableau1[[#All],[Num Piéce]:[ANNEE]],4,FALSE)</f>
        <v>2020</v>
      </c>
      <c r="I542" s="3">
        <f>MONTH(Tableau1[[#This Row],[DATE LIV]])</f>
        <v>11</v>
      </c>
    </row>
    <row r="543" spans="1:9" x14ac:dyDescent="0.35">
      <c r="A543" s="1" t="str">
        <f>'[1]COMMERCIAL 2019 - 2021'!D541</f>
        <v>FAE-20-00270</v>
      </c>
      <c r="B543" s="5" t="str">
        <f>VLOOKUP(Tableau1[[#This Row],[NUM DE FACTURE]],'[1]COMMERCIAL 2019 - 2021'!$D$2:$AO$3999,6,FALSE)</f>
        <v>ANGSTREM TRADING</v>
      </c>
      <c r="C543" s="2">
        <f>VLOOKUP(Tableau1[[#This Row],[NUM DE FACTURE]],'[1]COMMERCIAL 2019 - 2021'!$D$2:$AO$3999,18,FALSE)</f>
        <v>60000</v>
      </c>
      <c r="D543" s="3">
        <f>VLOOKUP(Tableau1[[#This Row],[NUM DE FACTURE]],'[1]COMMERCIAL 2019 - 2021'!$D$2:$AO$3999,8,FALSE)</f>
        <v>112044.96</v>
      </c>
      <c r="E543" s="3">
        <f>VLOOKUP(Tableau1[[#This Row],[NUM DE FACTURE]],'[1]COMMERCIAL 2019 - 2021'!$D$2:$AO$3999,10,FALSE)</f>
        <v>40800</v>
      </c>
      <c r="F543" s="3" t="str">
        <f>VLOOKUP(Tableau1[[#This Row],[NUM DE FACTURE]],'[1]COMMERCIAL 2019 - 2021'!$D$2:$AO$3999,12,FALSE)</f>
        <v>Russie</v>
      </c>
      <c r="G543" s="4">
        <f>VLOOKUP(Tableau1[[#This Row],[NUM DE FACTURE]],'[1]COMMERCIAL 2019 - 2021'!$D$2:$AO$3999,13,FALSE)</f>
        <v>44145</v>
      </c>
      <c r="H543" s="3">
        <f>VLOOKUP(Tableau1[[#This Row],[NUM DE FACTURE]],[1]!Tableau1[[#All],[Num Piéce]:[ANNEE]],4,FALSE)</f>
        <v>2020</v>
      </c>
      <c r="I543" s="3">
        <f>MONTH(Tableau1[[#This Row],[DATE LIV]])</f>
        <v>11</v>
      </c>
    </row>
    <row r="544" spans="1:9" x14ac:dyDescent="0.35">
      <c r="A544" s="1" t="str">
        <f>'[1]COMMERCIAL 2019 - 2021'!D542</f>
        <v>FAE-20-00271</v>
      </c>
      <c r="B544" s="5" t="str">
        <f>VLOOKUP(Tableau1[[#This Row],[NUM DE FACTURE]],'[1]COMMERCIAL 2019 - 2021'!$D$2:$AO$3999,6,FALSE)</f>
        <v>SAHEL INTERNATIONAL TRADE</v>
      </c>
      <c r="C544" s="2">
        <f>VLOOKUP(Tableau1[[#This Row],[NUM DE FACTURE]],'[1]COMMERCIAL 2019 - 2021'!$D$2:$AO$3999,18,FALSE)</f>
        <v>188460</v>
      </c>
      <c r="D544" s="3">
        <f>VLOOKUP(Tableau1[[#This Row],[NUM DE FACTURE]],'[1]COMMERCIAL 2019 - 2021'!$D$2:$AO$3999,8,FALSE)</f>
        <v>235575</v>
      </c>
      <c r="E544" s="3">
        <f>VLOOKUP(Tableau1[[#This Row],[NUM DE FACTURE]],'[1]COMMERCIAL 2019 - 2021'!$D$2:$AO$3999,10,FALSE)</f>
        <v>235575</v>
      </c>
      <c r="F544" s="3" t="str">
        <f>VLOOKUP(Tableau1[[#This Row],[NUM DE FACTURE]],'[1]COMMERCIAL 2019 - 2021'!$D$2:$AO$3999,12,FALSE)</f>
        <v>Niger</v>
      </c>
      <c r="G544" s="4">
        <f>VLOOKUP(Tableau1[[#This Row],[NUM DE FACTURE]],'[1]COMMERCIAL 2019 - 2021'!$D$2:$AO$3999,13,FALSE)</f>
        <v>44132</v>
      </c>
      <c r="H544" s="3">
        <f>VLOOKUP(Tableau1[[#This Row],[NUM DE FACTURE]],[1]!Tableau1[[#All],[Num Piéce]:[ANNEE]],4,FALSE)</f>
        <v>2020</v>
      </c>
      <c r="I544" s="3">
        <f>MONTH(Tableau1[[#This Row],[DATE LIV]])</f>
        <v>10</v>
      </c>
    </row>
    <row r="545" spans="1:9" x14ac:dyDescent="0.35">
      <c r="A545" s="1" t="str">
        <f>'[1]COMMERCIAL 2019 - 2021'!D543</f>
        <v>FAE-20-00272</v>
      </c>
      <c r="B545" s="5" t="str">
        <f>VLOOKUP(Tableau1[[#This Row],[NUM DE FACTURE]],'[1]COMMERCIAL 2019 - 2021'!$D$2:$AO$3999,6,FALSE)</f>
        <v>STE DE COMMERCE INTERNATIONAL</v>
      </c>
      <c r="C545" s="2">
        <f>VLOOKUP(Tableau1[[#This Row],[NUM DE FACTURE]],'[1]COMMERCIAL 2019 - 2021'!$D$2:$AO$3999,18,FALSE)</f>
        <v>57600</v>
      </c>
      <c r="D545" s="3">
        <f>VLOOKUP(Tableau1[[#This Row],[NUM DE FACTURE]],'[1]COMMERCIAL 2019 - 2021'!$D$2:$AO$3999,8,FALSE)</f>
        <v>93888</v>
      </c>
      <c r="E545" s="3">
        <f>VLOOKUP(Tableau1[[#This Row],[NUM DE FACTURE]],'[1]COMMERCIAL 2019 - 2021'!$D$2:$AO$3999,10,FALSE)</f>
        <v>93888</v>
      </c>
      <c r="F545" s="3" t="str">
        <f>VLOOKUP(Tableau1[[#This Row],[NUM DE FACTURE]],'[1]COMMERCIAL 2019 - 2021'!$D$2:$AO$3999,12,FALSE)</f>
        <v>Gambie</v>
      </c>
      <c r="G545" s="4">
        <f>VLOOKUP(Tableau1[[#This Row],[NUM DE FACTURE]],'[1]COMMERCIAL 2019 - 2021'!$D$2:$AO$3999,13,FALSE)</f>
        <v>44148</v>
      </c>
      <c r="H545" s="3">
        <f>VLOOKUP(Tableau1[[#This Row],[NUM DE FACTURE]],[1]!Tableau1[[#All],[Num Piéce]:[ANNEE]],4,FALSE)</f>
        <v>2020</v>
      </c>
      <c r="I545" s="3">
        <f>MONTH(Tableau1[[#This Row],[DATE LIV]])</f>
        <v>11</v>
      </c>
    </row>
    <row r="546" spans="1:9" x14ac:dyDescent="0.35">
      <c r="A546" s="1" t="str">
        <f>'[1]COMMERCIAL 2019 - 2021'!D544</f>
        <v>FAE-20-00273</v>
      </c>
      <c r="B546" s="5" t="str">
        <f>VLOOKUP(Tableau1[[#This Row],[NUM DE FACTURE]],'[1]COMMERCIAL 2019 - 2021'!$D$2:$AO$3999,6,FALSE)</f>
        <v>STE DE COMMERCE INTERNATIONAL</v>
      </c>
      <c r="C546" s="2">
        <f>VLOOKUP(Tableau1[[#This Row],[NUM DE FACTURE]],'[1]COMMERCIAL 2019 - 2021'!$D$2:$AO$3999,18,FALSE)</f>
        <v>20000</v>
      </c>
      <c r="D546" s="3">
        <f>VLOOKUP(Tableau1[[#This Row],[NUM DE FACTURE]],'[1]COMMERCIAL 2019 - 2021'!$D$2:$AO$3999,8,FALSE)</f>
        <v>32000</v>
      </c>
      <c r="E546" s="3">
        <f>VLOOKUP(Tableau1[[#This Row],[NUM DE FACTURE]],'[1]COMMERCIAL 2019 - 2021'!$D$2:$AO$3999,10,FALSE)</f>
        <v>32000</v>
      </c>
      <c r="F546" s="3" t="str">
        <f>VLOOKUP(Tableau1[[#This Row],[NUM DE FACTURE]],'[1]COMMERCIAL 2019 - 2021'!$D$2:$AO$3999,12,FALSE)</f>
        <v>Gabon</v>
      </c>
      <c r="G546" s="4">
        <f>VLOOKUP(Tableau1[[#This Row],[NUM DE FACTURE]],'[1]COMMERCIAL 2019 - 2021'!$D$2:$AO$3999,13,FALSE)</f>
        <v>44172</v>
      </c>
      <c r="H546" s="3">
        <f>VLOOKUP(Tableau1[[#This Row],[NUM DE FACTURE]],[1]!Tableau1[[#All],[Num Piéce]:[ANNEE]],4,FALSE)</f>
        <v>2020</v>
      </c>
      <c r="I546" s="3">
        <f>MONTH(Tableau1[[#This Row],[DATE LIV]])</f>
        <v>12</v>
      </c>
    </row>
    <row r="547" spans="1:9" x14ac:dyDescent="0.35">
      <c r="A547" s="1" t="str">
        <f>'[1]COMMERCIAL 2019 - 2021'!D545</f>
        <v>FAE-20-00274</v>
      </c>
      <c r="B547" s="5" t="str">
        <f>VLOOKUP(Tableau1[[#This Row],[NUM DE FACTURE]],'[1]COMMERCIAL 2019 - 2021'!$D$2:$AO$3999,6,FALSE)</f>
        <v>SAHEL INTERNATIONAL TRADE</v>
      </c>
      <c r="C547" s="2">
        <f>VLOOKUP(Tableau1[[#This Row],[NUM DE FACTURE]],'[1]COMMERCIAL 2019 - 2021'!$D$2:$AO$3999,18,FALSE)</f>
        <v>19200</v>
      </c>
      <c r="D547" s="3">
        <f>VLOOKUP(Tableau1[[#This Row],[NUM DE FACTURE]],'[1]COMMERCIAL 2019 - 2021'!$D$2:$AO$3999,8,FALSE)</f>
        <v>32064</v>
      </c>
      <c r="E547" s="3">
        <f>VLOOKUP(Tableau1[[#This Row],[NUM DE FACTURE]],'[1]COMMERCIAL 2019 - 2021'!$D$2:$AO$3999,10,FALSE)</f>
        <v>32064</v>
      </c>
      <c r="F547" s="3" t="str">
        <f>VLOOKUP(Tableau1[[#This Row],[NUM DE FACTURE]],'[1]COMMERCIAL 2019 - 2021'!$D$2:$AO$3999,12,FALSE)</f>
        <v>Burkina Faso</v>
      </c>
      <c r="G547" s="4">
        <f>VLOOKUP(Tableau1[[#This Row],[NUM DE FACTURE]],'[1]COMMERCIAL 2019 - 2021'!$D$2:$AO$3999,13,FALSE)</f>
        <v>44146</v>
      </c>
      <c r="H547" s="3">
        <f>VLOOKUP(Tableau1[[#This Row],[NUM DE FACTURE]],[1]!Tableau1[[#All],[Num Piéce]:[ANNEE]],4,FALSE)</f>
        <v>2020</v>
      </c>
      <c r="I547" s="3">
        <f>MONTH(Tableau1[[#This Row],[DATE LIV]])</f>
        <v>11</v>
      </c>
    </row>
    <row r="548" spans="1:9" x14ac:dyDescent="0.35">
      <c r="A548" s="1" t="str">
        <f>'[1]COMMERCIAL 2019 - 2021'!D546</f>
        <v>FAE-20-00275</v>
      </c>
      <c r="B548" s="5" t="str">
        <f>VLOOKUP(Tableau1[[#This Row],[NUM DE FACTURE]],'[1]COMMERCIAL 2019 - 2021'!$D$2:$AO$3999,6,FALSE)</f>
        <v>VALENCIA FOR MARKETING</v>
      </c>
      <c r="C548" s="2">
        <f>VLOOKUP(Tableau1[[#This Row],[NUM DE FACTURE]],'[1]COMMERCIAL 2019 - 2021'!$D$2:$AO$3999,18,FALSE)</f>
        <v>35000</v>
      </c>
      <c r="D548" s="3">
        <f>VLOOKUP(Tableau1[[#This Row],[NUM DE FACTURE]],'[1]COMMERCIAL 2019 - 2021'!$D$2:$AO$3999,8,FALSE)</f>
        <v>124471.515</v>
      </c>
      <c r="E548" s="3">
        <f>VLOOKUP(Tableau1[[#This Row],[NUM DE FACTURE]],'[1]COMMERCIAL 2019 - 2021'!$D$2:$AO$3999,10,FALSE)</f>
        <v>45325</v>
      </c>
      <c r="F548" s="3" t="str">
        <f>VLOOKUP(Tableau1[[#This Row],[NUM DE FACTURE]],'[1]COMMERCIAL 2019 - 2021'!$D$2:$AO$3999,12,FALSE)</f>
        <v>Liban</v>
      </c>
      <c r="G548" s="4">
        <f>VLOOKUP(Tableau1[[#This Row],[NUM DE FACTURE]],'[1]COMMERCIAL 2019 - 2021'!$D$2:$AO$3999,13,FALSE)</f>
        <v>44146</v>
      </c>
      <c r="H548" s="3">
        <f>VLOOKUP(Tableau1[[#This Row],[NUM DE FACTURE]],[1]!Tableau1[[#All],[Num Piéce]:[ANNEE]],4,FALSE)</f>
        <v>2020</v>
      </c>
      <c r="I548" s="3">
        <f>MONTH(Tableau1[[#This Row],[DATE LIV]])</f>
        <v>11</v>
      </c>
    </row>
    <row r="549" spans="1:9" x14ac:dyDescent="0.35">
      <c r="A549" s="1" t="str">
        <f>'[1]COMMERCIAL 2019 - 2021'!D547</f>
        <v>FAE-20-00276</v>
      </c>
      <c r="B549" s="5" t="str">
        <f>VLOOKUP(Tableau1[[#This Row],[NUM DE FACTURE]],'[1]COMMERCIAL 2019 - 2021'!$D$2:$AO$3999,6,FALSE)</f>
        <v>CENTRAL FOOD</v>
      </c>
      <c r="C549" s="2">
        <f>VLOOKUP(Tableau1[[#This Row],[NUM DE FACTURE]],'[1]COMMERCIAL 2019 - 2021'!$D$2:$AO$3999,18,FALSE)</f>
        <v>18320</v>
      </c>
      <c r="D549" s="3">
        <f>VLOOKUP(Tableau1[[#This Row],[NUM DE FACTURE]],'[1]COMMERCIAL 2019 - 2021'!$D$2:$AO$3999,8,FALSE)</f>
        <v>40885.197999999997</v>
      </c>
      <c r="E549" s="3">
        <f>VLOOKUP(Tableau1[[#This Row],[NUM DE FACTURE]],'[1]COMMERCIAL 2019 - 2021'!$D$2:$AO$3999,10,FALSE)</f>
        <v>12598.279974116414</v>
      </c>
      <c r="F549" s="3" t="str">
        <f>VLOOKUP(Tableau1[[#This Row],[NUM DE FACTURE]],'[1]COMMERCIAL 2019 - 2021'!$D$2:$AO$3999,12,FALSE)</f>
        <v>France</v>
      </c>
      <c r="G549" s="4">
        <f>VLOOKUP(Tableau1[[#This Row],[NUM DE FACTURE]],'[1]COMMERCIAL 2019 - 2021'!$D$2:$AO$3999,13,FALSE)</f>
        <v>44144</v>
      </c>
      <c r="H549" s="3">
        <f>VLOOKUP(Tableau1[[#This Row],[NUM DE FACTURE]],[1]!Tableau1[[#All],[Num Piéce]:[ANNEE]],4,FALSE)</f>
        <v>2020</v>
      </c>
      <c r="I549" s="3">
        <f>MONTH(Tableau1[[#This Row],[DATE LIV]])</f>
        <v>11</v>
      </c>
    </row>
    <row r="550" spans="1:9" x14ac:dyDescent="0.35">
      <c r="A550" s="1" t="str">
        <f>'[1]COMMERCIAL 2019 - 2021'!D548</f>
        <v>FAE-20-00277</v>
      </c>
      <c r="B550" s="5" t="str">
        <f>VLOOKUP(Tableau1[[#This Row],[NUM DE FACTURE]],'[1]COMMERCIAL 2019 - 2021'!$D$2:$AO$3999,6,FALSE)</f>
        <v>HMM EXPORT</v>
      </c>
      <c r="C550" s="2">
        <f>VLOOKUP(Tableau1[[#This Row],[NUM DE FACTURE]],'[1]COMMERCIAL 2019 - 2021'!$D$2:$AO$3999,18,FALSE)</f>
        <v>12036</v>
      </c>
      <c r="D550" s="3">
        <f>VLOOKUP(Tableau1[[#This Row],[NUM DE FACTURE]],'[1]COMMERCIAL 2019 - 2021'!$D$2:$AO$3999,8,FALSE)</f>
        <v>21664.799999999999</v>
      </c>
      <c r="E550" s="3">
        <f>VLOOKUP(Tableau1[[#This Row],[NUM DE FACTURE]],'[1]COMMERCIAL 2019 - 2021'!$D$2:$AO$3999,10,FALSE)</f>
        <v>21664.799999999999</v>
      </c>
      <c r="F550" s="3" t="str">
        <f>VLOOKUP(Tableau1[[#This Row],[NUM DE FACTURE]],'[1]COMMERCIAL 2019 - 2021'!$D$2:$AO$3999,12,FALSE)</f>
        <v>France</v>
      </c>
      <c r="G550" s="4">
        <f>VLOOKUP(Tableau1[[#This Row],[NUM DE FACTURE]],'[1]COMMERCIAL 2019 - 2021'!$D$2:$AO$3999,13,FALSE)</f>
        <v>44147</v>
      </c>
      <c r="H550" s="3">
        <f>VLOOKUP(Tableau1[[#This Row],[NUM DE FACTURE]],[1]!Tableau1[[#All],[Num Piéce]:[ANNEE]],4,FALSE)</f>
        <v>2020</v>
      </c>
      <c r="I550" s="3">
        <f>MONTH(Tableau1[[#This Row],[DATE LIV]])</f>
        <v>11</v>
      </c>
    </row>
    <row r="551" spans="1:9" x14ac:dyDescent="0.35">
      <c r="A551" s="1" t="str">
        <f>'[1]COMMERCIAL 2019 - 2021'!D549</f>
        <v>FAE-20-00278</v>
      </c>
      <c r="B551" s="5" t="str">
        <f>VLOOKUP(Tableau1[[#This Row],[NUM DE FACTURE]],'[1]COMMERCIAL 2019 - 2021'!$D$2:$AO$3999,6,FALSE)</f>
        <v>ABOURA FOODS</v>
      </c>
      <c r="C551" s="2">
        <f>VLOOKUP(Tableau1[[#This Row],[NUM DE FACTURE]],'[1]COMMERCIAL 2019 - 2021'!$D$2:$AO$3999,18,FALSE)</f>
        <v>24360</v>
      </c>
      <c r="D551" s="3">
        <f>VLOOKUP(Tableau1[[#This Row],[NUM DE FACTURE]],'[1]COMMERCIAL 2019 - 2021'!$D$2:$AO$3999,8,FALSE)</f>
        <v>51578.966</v>
      </c>
      <c r="E551" s="3">
        <f>VLOOKUP(Tableau1[[#This Row],[NUM DE FACTURE]],'[1]COMMERCIAL 2019 - 2021'!$D$2:$AO$3999,10,FALSE)</f>
        <v>18686.000072455892</v>
      </c>
      <c r="F551" s="3" t="str">
        <f>VLOOKUP(Tableau1[[#This Row],[NUM DE FACTURE]],'[1]COMMERCIAL 2019 - 2021'!$D$2:$AO$3999,12,FALSE)</f>
        <v>Jordanie</v>
      </c>
      <c r="G551" s="4">
        <f>VLOOKUP(Tableau1[[#This Row],[NUM DE FACTURE]],'[1]COMMERCIAL 2019 - 2021'!$D$2:$AO$3999,13,FALSE)</f>
        <v>44144</v>
      </c>
      <c r="H551" s="3">
        <f>VLOOKUP(Tableau1[[#This Row],[NUM DE FACTURE]],[1]!Tableau1[[#All],[Num Piéce]:[ANNEE]],4,FALSE)</f>
        <v>2020</v>
      </c>
      <c r="I551" s="3">
        <f>MONTH(Tableau1[[#This Row],[DATE LIV]])</f>
        <v>11</v>
      </c>
    </row>
    <row r="552" spans="1:9" x14ac:dyDescent="0.35">
      <c r="A552" s="1" t="str">
        <f>'[1]COMMERCIAL 2019 - 2021'!D550</f>
        <v>FAE-20-00279</v>
      </c>
      <c r="B552" s="5" t="str">
        <f>VLOOKUP(Tableau1[[#This Row],[NUM DE FACTURE]],'[1]COMMERCIAL 2019 - 2021'!$D$2:$AO$3999,6,FALSE)</f>
        <v>ARCADIA</v>
      </c>
      <c r="C552" s="2">
        <f>VLOOKUP(Tableau1[[#This Row],[NUM DE FACTURE]],'[1]COMMERCIAL 2019 - 2021'!$D$2:$AO$3999,18,FALSE)</f>
        <v>15360</v>
      </c>
      <c r="D552" s="3">
        <f>VLOOKUP(Tableau1[[#This Row],[NUM DE FACTURE]],'[1]COMMERCIAL 2019 - 2021'!$D$2:$AO$3999,8,FALSE)</f>
        <v>26265</v>
      </c>
      <c r="E552" s="3">
        <f>VLOOKUP(Tableau1[[#This Row],[NUM DE FACTURE]],'[1]COMMERCIAL 2019 - 2021'!$D$2:$AO$3999,10,FALSE)</f>
        <v>26265</v>
      </c>
      <c r="F552" s="3" t="str">
        <f>VLOOKUP(Tableau1[[#This Row],[NUM DE FACTURE]],'[1]COMMERCIAL 2019 - 2021'!$D$2:$AO$3999,12,FALSE)</f>
        <v>Canada</v>
      </c>
      <c r="G552" s="4">
        <f>VLOOKUP(Tableau1[[#This Row],[NUM DE FACTURE]],'[1]COMMERCIAL 2019 - 2021'!$D$2:$AO$3999,13,FALSE)</f>
        <v>44145</v>
      </c>
      <c r="H552" s="3">
        <f>VLOOKUP(Tableau1[[#This Row],[NUM DE FACTURE]],[1]!Tableau1[[#All],[Num Piéce]:[ANNEE]],4,FALSE)</f>
        <v>2020</v>
      </c>
      <c r="I552" s="3">
        <f>MONTH(Tableau1[[#This Row],[DATE LIV]])</f>
        <v>11</v>
      </c>
    </row>
    <row r="553" spans="1:9" x14ac:dyDescent="0.35">
      <c r="A553" s="1" t="str">
        <f>'[1]COMMERCIAL 2019 - 2021'!D551</f>
        <v>FAE-20-00280</v>
      </c>
      <c r="B553" s="5" t="str">
        <f>VLOOKUP(Tableau1[[#This Row],[NUM DE FACTURE]],'[1]COMMERCIAL 2019 - 2021'!$D$2:$AO$3999,6,FALSE)</f>
        <v>A LUISI GENERAL TRADING / ALGT</v>
      </c>
      <c r="C553" s="2">
        <f>VLOOKUP(Tableau1[[#This Row],[NUM DE FACTURE]],'[1]COMMERCIAL 2019 - 2021'!$D$2:$AO$3999,18,FALSE)</f>
        <v>24360</v>
      </c>
      <c r="D553" s="3">
        <f>VLOOKUP(Tableau1[[#This Row],[NUM DE FACTURE]],'[1]COMMERCIAL 2019 - 2021'!$D$2:$AO$3999,8,FALSE)</f>
        <v>51020.281000000003</v>
      </c>
      <c r="E553" s="3">
        <f>VLOOKUP(Tableau1[[#This Row],[NUM DE FACTURE]],'[1]COMMERCIAL 2019 - 2021'!$D$2:$AO$3999,10,FALSE)</f>
        <v>18483.599971017644</v>
      </c>
      <c r="F553" s="3" t="str">
        <f>VLOOKUP(Tableau1[[#This Row],[NUM DE FACTURE]],'[1]COMMERCIAL 2019 - 2021'!$D$2:$AO$3999,12,FALSE)</f>
        <v>Dubai</v>
      </c>
      <c r="G553" s="4">
        <f>VLOOKUP(Tableau1[[#This Row],[NUM DE FACTURE]],'[1]COMMERCIAL 2019 - 2021'!$D$2:$AO$3999,13,FALSE)</f>
        <v>44144</v>
      </c>
      <c r="H553" s="3">
        <f>VLOOKUP(Tableau1[[#This Row],[NUM DE FACTURE]],[1]!Tableau1[[#All],[Num Piéce]:[ANNEE]],4,FALSE)</f>
        <v>2020</v>
      </c>
      <c r="I553" s="3">
        <f>MONTH(Tableau1[[#This Row],[DATE LIV]])</f>
        <v>11</v>
      </c>
    </row>
    <row r="554" spans="1:9" x14ac:dyDescent="0.35">
      <c r="A554" s="1" t="str">
        <f>'[1]COMMERCIAL 2019 - 2021'!D552</f>
        <v>FAE-20-00281</v>
      </c>
      <c r="B554" s="5" t="str">
        <f>VLOOKUP(Tableau1[[#This Row],[NUM DE FACTURE]],'[1]COMMERCIAL 2019 - 2021'!$D$2:$AO$3999,6,FALSE)</f>
        <v>STE AL MAJMOUA MOTTAHIDA</v>
      </c>
      <c r="C554" s="2">
        <f>VLOOKUP(Tableau1[[#This Row],[NUM DE FACTURE]],'[1]COMMERCIAL 2019 - 2021'!$D$2:$AO$3999,18,FALSE)</f>
        <v>122304</v>
      </c>
      <c r="D554" s="3">
        <f>VLOOKUP(Tableau1[[#This Row],[NUM DE FACTURE]],'[1]COMMERCIAL 2019 - 2021'!$D$2:$AO$3999,8,FALSE)</f>
        <v>208689.85200000001</v>
      </c>
      <c r="E554" s="3">
        <f>VLOOKUP(Tableau1[[#This Row],[NUM DE FACTURE]],'[1]COMMERCIAL 2019 - 2021'!$D$2:$AO$3999,10,FALSE)</f>
        <v>76297.840011699343</v>
      </c>
      <c r="F554" s="3" t="str">
        <f>VLOOKUP(Tableau1[[#This Row],[NUM DE FACTURE]],'[1]COMMERCIAL 2019 - 2021'!$D$2:$AO$3999,12,FALSE)</f>
        <v>Libye</v>
      </c>
      <c r="G554" s="4">
        <f>VLOOKUP(Tableau1[[#This Row],[NUM DE FACTURE]],'[1]COMMERCIAL 2019 - 2021'!$D$2:$AO$3999,13,FALSE)</f>
        <v>44161</v>
      </c>
      <c r="H554" s="3">
        <f>VLOOKUP(Tableau1[[#This Row],[NUM DE FACTURE]],[1]!Tableau1[[#All],[Num Piéce]:[ANNEE]],4,FALSE)</f>
        <v>2020</v>
      </c>
      <c r="I554" s="3">
        <f>MONTH(Tableau1[[#This Row],[DATE LIV]])</f>
        <v>11</v>
      </c>
    </row>
    <row r="555" spans="1:9" x14ac:dyDescent="0.35">
      <c r="A555" s="1" t="str">
        <f>'[1]COMMERCIAL 2019 - 2021'!D553</f>
        <v>FAE-20-00282</v>
      </c>
      <c r="B555" s="5" t="str">
        <f>VLOOKUP(Tableau1[[#This Row],[NUM DE FACTURE]],'[1]COMMERCIAL 2019 - 2021'!$D$2:$AO$3999,6,FALSE)</f>
        <v>SAHEL INTERNATIONAL TRADE</v>
      </c>
      <c r="C555" s="2">
        <f>VLOOKUP(Tableau1[[#This Row],[NUM DE FACTURE]],'[1]COMMERCIAL 2019 - 2021'!$D$2:$AO$3999,18,FALSE)</f>
        <v>88032</v>
      </c>
      <c r="D555" s="3">
        <f>VLOOKUP(Tableau1[[#This Row],[NUM DE FACTURE]],'[1]COMMERCIAL 2019 - 2021'!$D$2:$AO$3999,8,FALSE)</f>
        <v>142611.84</v>
      </c>
      <c r="E555" s="3">
        <f>VLOOKUP(Tableau1[[#This Row],[NUM DE FACTURE]],'[1]COMMERCIAL 2019 - 2021'!$D$2:$AO$3999,10,FALSE)</f>
        <v>142611.84</v>
      </c>
      <c r="F555" s="3" t="str">
        <f>VLOOKUP(Tableau1[[#This Row],[NUM DE FACTURE]],'[1]COMMERCIAL 2019 - 2021'!$D$2:$AO$3999,12,FALSE)</f>
        <v>Burkina Faso</v>
      </c>
      <c r="G555" s="4">
        <f>VLOOKUP(Tableau1[[#This Row],[NUM DE FACTURE]],'[1]COMMERCIAL 2019 - 2021'!$D$2:$AO$3999,13,FALSE)</f>
        <v>44140</v>
      </c>
      <c r="H555" s="3">
        <f>VLOOKUP(Tableau1[[#This Row],[NUM DE FACTURE]],[1]!Tableau1[[#All],[Num Piéce]:[ANNEE]],4,FALSE)</f>
        <v>2020</v>
      </c>
      <c r="I555" s="3">
        <f>MONTH(Tableau1[[#This Row],[DATE LIV]])</f>
        <v>11</v>
      </c>
    </row>
    <row r="556" spans="1:9" x14ac:dyDescent="0.35">
      <c r="A556" s="1" t="str">
        <f>'[1]COMMERCIAL 2019 - 2021'!D554</f>
        <v>FAE-20-00283</v>
      </c>
      <c r="B556" s="5" t="str">
        <f>VLOOKUP(Tableau1[[#This Row],[NUM DE FACTURE]],'[1]COMMERCIAL 2019 - 2021'!$D$2:$AO$3999,6,FALSE)</f>
        <v>ETS KASSO IMPORT EXPORT</v>
      </c>
      <c r="C556" s="2">
        <f>VLOOKUP(Tableau1[[#This Row],[NUM DE FACTURE]],'[1]COMMERCIAL 2019 - 2021'!$D$2:$AO$3999,18,FALSE)</f>
        <v>108000</v>
      </c>
      <c r="D556" s="3">
        <f>VLOOKUP(Tableau1[[#This Row],[NUM DE FACTURE]],'[1]COMMERCIAL 2019 - 2021'!$D$2:$AO$3999,8,FALSE)</f>
        <v>146948.25599999999</v>
      </c>
      <c r="E556" s="3">
        <f>VLOOKUP(Tableau1[[#This Row],[NUM DE FACTURE]],'[1]COMMERCIAL 2019 - 2021'!$D$2:$AO$3999,10,FALSE)</f>
        <v>45360</v>
      </c>
      <c r="F556" s="3" t="str">
        <f>VLOOKUP(Tableau1[[#This Row],[NUM DE FACTURE]],'[1]COMMERCIAL 2019 - 2021'!$D$2:$AO$3999,12,FALSE)</f>
        <v>Niger</v>
      </c>
      <c r="G556" s="4">
        <f>VLOOKUP(Tableau1[[#This Row],[NUM DE FACTURE]],'[1]COMMERCIAL 2019 - 2021'!$D$2:$AO$3999,13,FALSE)</f>
        <v>44141</v>
      </c>
      <c r="H556" s="3">
        <f>VLOOKUP(Tableau1[[#This Row],[NUM DE FACTURE]],[1]!Tableau1[[#All],[Num Piéce]:[ANNEE]],4,FALSE)</f>
        <v>2020</v>
      </c>
      <c r="I556" s="3">
        <f>MONTH(Tableau1[[#This Row],[DATE LIV]])</f>
        <v>11</v>
      </c>
    </row>
    <row r="557" spans="1:9" x14ac:dyDescent="0.35">
      <c r="A557" s="1" t="str">
        <f>'[1]COMMERCIAL 2019 - 2021'!D555</f>
        <v>FAE-20-00284</v>
      </c>
      <c r="B557" s="5" t="str">
        <f>VLOOKUP(Tableau1[[#This Row],[NUM DE FACTURE]],'[1]COMMERCIAL 2019 - 2021'!$D$2:$AO$3999,6,FALSE)</f>
        <v>ETS KASSO IMPORT EXPORT</v>
      </c>
      <c r="C557" s="2">
        <f>VLOOKUP(Tableau1[[#This Row],[NUM DE FACTURE]],'[1]COMMERCIAL 2019 - 2021'!$D$2:$AO$3999,18,FALSE)</f>
        <v>108000</v>
      </c>
      <c r="D557" s="3">
        <f>VLOOKUP(Tableau1[[#This Row],[NUM DE FACTURE]],'[1]COMMERCIAL 2019 - 2021'!$D$2:$AO$3999,8,FALSE)</f>
        <v>146948.25599999999</v>
      </c>
      <c r="E557" s="3">
        <f>VLOOKUP(Tableau1[[#This Row],[NUM DE FACTURE]],'[1]COMMERCIAL 2019 - 2021'!$D$2:$AO$3999,10,FALSE)</f>
        <v>45360</v>
      </c>
      <c r="F557" s="3" t="str">
        <f>VLOOKUP(Tableau1[[#This Row],[NUM DE FACTURE]],'[1]COMMERCIAL 2019 - 2021'!$D$2:$AO$3999,12,FALSE)</f>
        <v>Niger</v>
      </c>
      <c r="G557" s="4">
        <f>VLOOKUP(Tableau1[[#This Row],[NUM DE FACTURE]],'[1]COMMERCIAL 2019 - 2021'!$D$2:$AO$3999,13,FALSE)</f>
        <v>44141</v>
      </c>
      <c r="H557" s="3">
        <f>VLOOKUP(Tableau1[[#This Row],[NUM DE FACTURE]],[1]!Tableau1[[#All],[Num Piéce]:[ANNEE]],4,FALSE)</f>
        <v>2020</v>
      </c>
      <c r="I557" s="3">
        <f>MONTH(Tableau1[[#This Row],[DATE LIV]])</f>
        <v>11</v>
      </c>
    </row>
    <row r="558" spans="1:9" x14ac:dyDescent="0.35">
      <c r="A558" s="1" t="str">
        <f>'[1]COMMERCIAL 2019 - 2021'!D556</f>
        <v>FAE-20-00285</v>
      </c>
      <c r="B558" s="5" t="str">
        <f>VLOOKUP(Tableau1[[#This Row],[NUM DE FACTURE]],'[1]COMMERCIAL 2019 - 2021'!$D$2:$AO$3999,6,FALSE)</f>
        <v>ETS KASSO IMPORT EXPORT</v>
      </c>
      <c r="C558" s="2">
        <f>VLOOKUP(Tableau1[[#This Row],[NUM DE FACTURE]],'[1]COMMERCIAL 2019 - 2021'!$D$2:$AO$3999,18,FALSE)</f>
        <v>108000</v>
      </c>
      <c r="D558" s="3">
        <f>VLOOKUP(Tableau1[[#This Row],[NUM DE FACTURE]],'[1]COMMERCIAL 2019 - 2021'!$D$2:$AO$3999,8,FALSE)</f>
        <v>147206.80799999999</v>
      </c>
      <c r="E558" s="3">
        <f>VLOOKUP(Tableau1[[#This Row],[NUM DE FACTURE]],'[1]COMMERCIAL 2019 - 2021'!$D$2:$AO$3999,10,FALSE)</f>
        <v>45360</v>
      </c>
      <c r="F558" s="3" t="str">
        <f>VLOOKUP(Tableau1[[#This Row],[NUM DE FACTURE]],'[1]COMMERCIAL 2019 - 2021'!$D$2:$AO$3999,12,FALSE)</f>
        <v>Niger</v>
      </c>
      <c r="G558" s="4">
        <f>VLOOKUP(Tableau1[[#This Row],[NUM DE FACTURE]],'[1]COMMERCIAL 2019 - 2021'!$D$2:$AO$3999,13,FALSE)</f>
        <v>44142</v>
      </c>
      <c r="H558" s="3">
        <f>VLOOKUP(Tableau1[[#This Row],[NUM DE FACTURE]],[1]!Tableau1[[#All],[Num Piéce]:[ANNEE]],4,FALSE)</f>
        <v>2020</v>
      </c>
      <c r="I558" s="3">
        <f>MONTH(Tableau1[[#This Row],[DATE LIV]])</f>
        <v>11</v>
      </c>
    </row>
    <row r="559" spans="1:9" x14ac:dyDescent="0.35">
      <c r="A559" s="1" t="str">
        <f>'[1]COMMERCIAL 2019 - 2021'!D557</f>
        <v>FAE-20-00286</v>
      </c>
      <c r="B559" s="5" t="str">
        <f>VLOOKUP(Tableau1[[#This Row],[NUM DE FACTURE]],'[1]COMMERCIAL 2019 - 2021'!$D$2:$AO$3999,6,FALSE)</f>
        <v>ETS KASSO IMPORT EXPORT</v>
      </c>
      <c r="C559" s="2">
        <f>VLOOKUP(Tableau1[[#This Row],[NUM DE FACTURE]],'[1]COMMERCIAL 2019 - 2021'!$D$2:$AO$3999,18,FALSE)</f>
        <v>108000</v>
      </c>
      <c r="D559" s="3">
        <f>VLOOKUP(Tableau1[[#This Row],[NUM DE FACTURE]],'[1]COMMERCIAL 2019 - 2021'!$D$2:$AO$3999,8,FALSE)</f>
        <v>147206.80799999999</v>
      </c>
      <c r="E559" s="3">
        <f>VLOOKUP(Tableau1[[#This Row],[NUM DE FACTURE]],'[1]COMMERCIAL 2019 - 2021'!$D$2:$AO$3999,10,FALSE)</f>
        <v>45360</v>
      </c>
      <c r="F559" s="3" t="str">
        <f>VLOOKUP(Tableau1[[#This Row],[NUM DE FACTURE]],'[1]COMMERCIAL 2019 - 2021'!$D$2:$AO$3999,12,FALSE)</f>
        <v>Niger</v>
      </c>
      <c r="G559" s="4">
        <f>VLOOKUP(Tableau1[[#This Row],[NUM DE FACTURE]],'[1]COMMERCIAL 2019 - 2021'!$D$2:$AO$3999,13,FALSE)</f>
        <v>44142</v>
      </c>
      <c r="H559" s="3">
        <f>VLOOKUP(Tableau1[[#This Row],[NUM DE FACTURE]],[1]!Tableau1[[#All],[Num Piéce]:[ANNEE]],4,FALSE)</f>
        <v>2020</v>
      </c>
      <c r="I559" s="3">
        <f>MONTH(Tableau1[[#This Row],[DATE LIV]])</f>
        <v>11</v>
      </c>
    </row>
    <row r="560" spans="1:9" x14ac:dyDescent="0.35">
      <c r="A560" s="1" t="str">
        <f>'[1]COMMERCIAL 2019 - 2021'!D558</f>
        <v>FAE-20-00287</v>
      </c>
      <c r="B560" s="5" t="str">
        <f>VLOOKUP(Tableau1[[#This Row],[NUM DE FACTURE]],'[1]COMMERCIAL 2019 - 2021'!$D$2:$AO$3999,6,FALSE)</f>
        <v>ARCADIA</v>
      </c>
      <c r="C560" s="2">
        <f>VLOOKUP(Tableau1[[#This Row],[NUM DE FACTURE]],'[1]COMMERCIAL 2019 - 2021'!$D$2:$AO$3999,18,FALSE)</f>
        <v>21728</v>
      </c>
      <c r="D560" s="3">
        <f>VLOOKUP(Tableau1[[#This Row],[NUM DE FACTURE]],'[1]COMMERCIAL 2019 - 2021'!$D$2:$AO$3999,8,FALSE)</f>
        <v>44785.279999999999</v>
      </c>
      <c r="E560" s="3">
        <f>VLOOKUP(Tableau1[[#This Row],[NUM DE FACTURE]],'[1]COMMERCIAL 2019 - 2021'!$D$2:$AO$3999,10,FALSE)</f>
        <v>44785.279999999999</v>
      </c>
      <c r="F560" s="3" t="str">
        <f>VLOOKUP(Tableau1[[#This Row],[NUM DE FACTURE]],'[1]COMMERCIAL 2019 - 2021'!$D$2:$AO$3999,12,FALSE)</f>
        <v>Canada</v>
      </c>
      <c r="G560" s="4">
        <f>VLOOKUP(Tableau1[[#This Row],[NUM DE FACTURE]],'[1]COMMERCIAL 2019 - 2021'!$D$2:$AO$3999,13,FALSE)</f>
        <v>44146</v>
      </c>
      <c r="H560" s="3">
        <f>VLOOKUP(Tableau1[[#This Row],[NUM DE FACTURE]],[1]!Tableau1[[#All],[Num Piéce]:[ANNEE]],4,FALSE)</f>
        <v>2020</v>
      </c>
      <c r="I560" s="3">
        <f>MONTH(Tableau1[[#This Row],[DATE LIV]])</f>
        <v>11</v>
      </c>
    </row>
    <row r="561" spans="1:9" x14ac:dyDescent="0.35">
      <c r="A561" s="1" t="str">
        <f>'[1]COMMERCIAL 2019 - 2021'!D559</f>
        <v>FAE-20-00288</v>
      </c>
      <c r="B561" s="5" t="str">
        <f>VLOOKUP(Tableau1[[#This Row],[NUM DE FACTURE]],'[1]COMMERCIAL 2019 - 2021'!$D$2:$AO$3999,6,FALSE)</f>
        <v>SAHEL INTERNATIONAL TRADE</v>
      </c>
      <c r="C561" s="2">
        <f>VLOOKUP(Tableau1[[#This Row],[NUM DE FACTURE]],'[1]COMMERCIAL 2019 - 2021'!$D$2:$AO$3999,18,FALSE)</f>
        <v>41500</v>
      </c>
      <c r="D561" s="3">
        <f>VLOOKUP(Tableau1[[#This Row],[NUM DE FACTURE]],'[1]COMMERCIAL 2019 - 2021'!$D$2:$AO$3999,8,FALSE)</f>
        <v>65570</v>
      </c>
      <c r="E561" s="3">
        <f>VLOOKUP(Tableau1[[#This Row],[NUM DE FACTURE]],'[1]COMMERCIAL 2019 - 2021'!$D$2:$AO$3999,10,FALSE)</f>
        <v>65570</v>
      </c>
      <c r="F561" s="3" t="str">
        <f>VLOOKUP(Tableau1[[#This Row],[NUM DE FACTURE]],'[1]COMMERCIAL 2019 - 2021'!$D$2:$AO$3999,12,FALSE)</f>
        <v>Togo</v>
      </c>
      <c r="G561" s="4">
        <f>VLOOKUP(Tableau1[[#This Row],[NUM DE FACTURE]],'[1]COMMERCIAL 2019 - 2021'!$D$2:$AO$3999,13,FALSE)</f>
        <v>44146</v>
      </c>
      <c r="H561" s="3">
        <f>VLOOKUP(Tableau1[[#This Row],[NUM DE FACTURE]],[1]!Tableau1[[#All],[Num Piéce]:[ANNEE]],4,FALSE)</f>
        <v>2020</v>
      </c>
      <c r="I561" s="3">
        <f>MONTH(Tableau1[[#This Row],[DATE LIV]])</f>
        <v>11</v>
      </c>
    </row>
    <row r="562" spans="1:9" x14ac:dyDescent="0.35">
      <c r="A562" s="1" t="str">
        <f>'[1]COMMERCIAL 2019 - 2021'!D560</f>
        <v>FAE-20-00289</v>
      </c>
      <c r="B562" s="5" t="str">
        <f>VLOOKUP(Tableau1[[#This Row],[NUM DE FACTURE]],'[1]COMMERCIAL 2019 - 2021'!$D$2:$AO$3999,6,FALSE)</f>
        <v>TUNISIAN AFRICAN BUSINESS</v>
      </c>
      <c r="C562" s="2">
        <f>VLOOKUP(Tableau1[[#This Row],[NUM DE FACTURE]],'[1]COMMERCIAL 2019 - 2021'!$D$2:$AO$3999,18,FALSE)</f>
        <v>312000</v>
      </c>
      <c r="D562" s="3">
        <f>VLOOKUP(Tableau1[[#This Row],[NUM DE FACTURE]],'[1]COMMERCIAL 2019 - 2021'!$D$2:$AO$3999,8,FALSE)</f>
        <v>435240</v>
      </c>
      <c r="E562" s="3">
        <f>VLOOKUP(Tableau1[[#This Row],[NUM DE FACTURE]],'[1]COMMERCIAL 2019 - 2021'!$D$2:$AO$3999,10,FALSE)</f>
        <v>435240</v>
      </c>
      <c r="F562" s="3" t="str">
        <f>VLOOKUP(Tableau1[[#This Row],[NUM DE FACTURE]],'[1]COMMERCIAL 2019 - 2021'!$D$2:$AO$3999,12,FALSE)</f>
        <v>Sénégal</v>
      </c>
      <c r="G562" s="4">
        <f>VLOOKUP(Tableau1[[#This Row],[NUM DE FACTURE]],'[1]COMMERCIAL 2019 - 2021'!$D$2:$AO$3999,13,FALSE)</f>
        <v>44161</v>
      </c>
      <c r="H562" s="3">
        <f>VLOOKUP(Tableau1[[#This Row],[NUM DE FACTURE]],[1]!Tableau1[[#All],[Num Piéce]:[ANNEE]],4,FALSE)</f>
        <v>2020</v>
      </c>
      <c r="I562" s="3">
        <f>MONTH(Tableau1[[#This Row],[DATE LIV]])</f>
        <v>11</v>
      </c>
    </row>
    <row r="563" spans="1:9" x14ac:dyDescent="0.35">
      <c r="A563" s="1" t="str">
        <f>'[1]COMMERCIAL 2019 - 2021'!D561</f>
        <v>FAE-20-00290</v>
      </c>
      <c r="B563" s="5" t="str">
        <f>VLOOKUP(Tableau1[[#This Row],[NUM DE FACTURE]],'[1]COMMERCIAL 2019 - 2021'!$D$2:$AO$3999,6,FALSE)</f>
        <v>STE DE COMMERCE INTERNATIONAL</v>
      </c>
      <c r="C563" s="2">
        <f>VLOOKUP(Tableau1[[#This Row],[NUM DE FACTURE]],'[1]COMMERCIAL 2019 - 2021'!$D$2:$AO$3999,18,FALSE)</f>
        <v>280000</v>
      </c>
      <c r="D563" s="3">
        <f>VLOOKUP(Tableau1[[#This Row],[NUM DE FACTURE]],'[1]COMMERCIAL 2019 - 2021'!$D$2:$AO$3999,8,FALSE)</f>
        <v>364000</v>
      </c>
      <c r="E563" s="3">
        <f>VLOOKUP(Tableau1[[#This Row],[NUM DE FACTURE]],'[1]COMMERCIAL 2019 - 2021'!$D$2:$AO$3999,10,FALSE)</f>
        <v>364000</v>
      </c>
      <c r="F563" s="3" t="str">
        <f>VLOOKUP(Tableau1[[#This Row],[NUM DE FACTURE]],'[1]COMMERCIAL 2019 - 2021'!$D$2:$AO$3999,12,FALSE)</f>
        <v>Niger</v>
      </c>
      <c r="G563" s="4">
        <f>VLOOKUP(Tableau1[[#This Row],[NUM DE FACTURE]],'[1]COMMERCIAL 2019 - 2021'!$D$2:$AO$3999,13,FALSE)</f>
        <v>44154</v>
      </c>
      <c r="H563" s="3">
        <f>VLOOKUP(Tableau1[[#This Row],[NUM DE FACTURE]],[1]!Tableau1[[#All],[Num Piéce]:[ANNEE]],4,FALSE)</f>
        <v>2020</v>
      </c>
      <c r="I563" s="3">
        <f>MONTH(Tableau1[[#This Row],[DATE LIV]])</f>
        <v>11</v>
      </c>
    </row>
    <row r="564" spans="1:9" x14ac:dyDescent="0.35">
      <c r="A564" s="1" t="str">
        <f>'[1]COMMERCIAL 2019 - 2021'!D562</f>
        <v>FAE-20-00291</v>
      </c>
      <c r="B564" s="5" t="str">
        <f>VLOOKUP(Tableau1[[#This Row],[NUM DE FACTURE]],'[1]COMMERCIAL 2019 - 2021'!$D$2:$AO$3999,6,FALSE)</f>
        <v>SAHEL INTERNATIONAL TRADE</v>
      </c>
      <c r="C564" s="2">
        <f>VLOOKUP(Tableau1[[#This Row],[NUM DE FACTURE]],'[1]COMMERCIAL 2019 - 2021'!$D$2:$AO$3999,18,FALSE)</f>
        <v>43200</v>
      </c>
      <c r="D564" s="3">
        <f>VLOOKUP(Tableau1[[#This Row],[NUM DE FACTURE]],'[1]COMMERCIAL 2019 - 2021'!$D$2:$AO$3999,8,FALSE)</f>
        <v>70848</v>
      </c>
      <c r="E564" s="3">
        <f>VLOOKUP(Tableau1[[#This Row],[NUM DE FACTURE]],'[1]COMMERCIAL 2019 - 2021'!$D$2:$AO$3999,10,FALSE)</f>
        <v>70848</v>
      </c>
      <c r="F564" s="3" t="str">
        <f>VLOOKUP(Tableau1[[#This Row],[NUM DE FACTURE]],'[1]COMMERCIAL 2019 - 2021'!$D$2:$AO$3999,12,FALSE)</f>
        <v>Togo</v>
      </c>
      <c r="G564" s="4">
        <f>VLOOKUP(Tableau1[[#This Row],[NUM DE FACTURE]],'[1]COMMERCIAL 2019 - 2021'!$D$2:$AO$3999,13,FALSE)</f>
        <v>44159</v>
      </c>
      <c r="H564" s="3">
        <f>VLOOKUP(Tableau1[[#This Row],[NUM DE FACTURE]],[1]!Tableau1[[#All],[Num Piéce]:[ANNEE]],4,FALSE)</f>
        <v>2020</v>
      </c>
      <c r="I564" s="3">
        <f>MONTH(Tableau1[[#This Row],[DATE LIV]])</f>
        <v>11</v>
      </c>
    </row>
    <row r="565" spans="1:9" x14ac:dyDescent="0.35">
      <c r="A565" s="1" t="str">
        <f>'[1]COMMERCIAL 2019 - 2021'!D563</f>
        <v>FAE-20-00292</v>
      </c>
      <c r="B565" s="5" t="str">
        <f>VLOOKUP(Tableau1[[#This Row],[NUM DE FACTURE]],'[1]COMMERCIAL 2019 - 2021'!$D$2:$AO$3999,6,FALSE)</f>
        <v>SAHEL INTERNATIONAL TRADE</v>
      </c>
      <c r="C565" s="2">
        <f>VLOOKUP(Tableau1[[#This Row],[NUM DE FACTURE]],'[1]COMMERCIAL 2019 - 2021'!$D$2:$AO$3999,18,FALSE)</f>
        <v>43060</v>
      </c>
      <c r="D565" s="3">
        <f>VLOOKUP(Tableau1[[#This Row],[NUM DE FACTURE]],'[1]COMMERCIAL 2019 - 2021'!$D$2:$AO$3999,8,FALSE)</f>
        <v>70089.2</v>
      </c>
      <c r="E565" s="3">
        <f>VLOOKUP(Tableau1[[#This Row],[NUM DE FACTURE]],'[1]COMMERCIAL 2019 - 2021'!$D$2:$AO$3999,10,FALSE)</f>
        <v>70089.2</v>
      </c>
      <c r="F565" s="3" t="str">
        <f>VLOOKUP(Tableau1[[#This Row],[NUM DE FACTURE]],'[1]COMMERCIAL 2019 - 2021'!$D$2:$AO$3999,12,FALSE)</f>
        <v>Togo</v>
      </c>
      <c r="G565" s="4">
        <f>VLOOKUP(Tableau1[[#This Row],[NUM DE FACTURE]],'[1]COMMERCIAL 2019 - 2021'!$D$2:$AO$3999,13,FALSE)</f>
        <v>44159</v>
      </c>
      <c r="H565" s="3">
        <f>VLOOKUP(Tableau1[[#This Row],[NUM DE FACTURE]],[1]!Tableau1[[#All],[Num Piéce]:[ANNEE]],4,FALSE)</f>
        <v>2020</v>
      </c>
      <c r="I565" s="3">
        <f>MONTH(Tableau1[[#This Row],[DATE LIV]])</f>
        <v>11</v>
      </c>
    </row>
    <row r="566" spans="1:9" x14ac:dyDescent="0.35">
      <c r="A566" s="1" t="str">
        <f>'[1]COMMERCIAL 2019 - 2021'!D564</f>
        <v>FAE-20-00293</v>
      </c>
      <c r="B566" s="5" t="str">
        <f>VLOOKUP(Tableau1[[#This Row],[NUM DE FACTURE]],'[1]COMMERCIAL 2019 - 2021'!$D$2:$AO$3999,6,FALSE)</f>
        <v>STE MIDCOM INTERNATIONAL</v>
      </c>
      <c r="C566" s="2">
        <f>VLOOKUP(Tableau1[[#This Row],[NUM DE FACTURE]],'[1]COMMERCIAL 2019 - 2021'!$D$2:$AO$3999,18,FALSE)</f>
        <v>19200</v>
      </c>
      <c r="D566" s="3">
        <f>VLOOKUP(Tableau1[[#This Row],[NUM DE FACTURE]],'[1]COMMERCIAL 2019 - 2021'!$D$2:$AO$3999,8,FALSE)</f>
        <v>29952</v>
      </c>
      <c r="E566" s="3">
        <f>VLOOKUP(Tableau1[[#This Row],[NUM DE FACTURE]],'[1]COMMERCIAL 2019 - 2021'!$D$2:$AO$3999,10,FALSE)</f>
        <v>29952</v>
      </c>
      <c r="F566" s="3" t="str">
        <f>VLOOKUP(Tableau1[[#This Row],[NUM DE FACTURE]],'[1]COMMERCIAL 2019 - 2021'!$D$2:$AO$3999,12,FALSE)</f>
        <v>Guinee Bissau</v>
      </c>
      <c r="G566" s="4">
        <f>VLOOKUP(Tableau1[[#This Row],[NUM DE FACTURE]],'[1]COMMERCIAL 2019 - 2021'!$D$2:$AO$3999,13,FALSE)</f>
        <v>44158</v>
      </c>
      <c r="H566" s="3">
        <f>VLOOKUP(Tableau1[[#This Row],[NUM DE FACTURE]],[1]!Tableau1[[#All],[Num Piéce]:[ANNEE]],4,FALSE)</f>
        <v>2020</v>
      </c>
      <c r="I566" s="3">
        <f>MONTH(Tableau1[[#This Row],[DATE LIV]])</f>
        <v>11</v>
      </c>
    </row>
    <row r="567" spans="1:9" x14ac:dyDescent="0.35">
      <c r="A567" s="1" t="str">
        <f>'[1]COMMERCIAL 2019 - 2021'!D565</f>
        <v>FAE-20-00294</v>
      </c>
      <c r="B567" s="5" t="str">
        <f>VLOOKUP(Tableau1[[#This Row],[NUM DE FACTURE]],'[1]COMMERCIAL 2019 - 2021'!$D$2:$AO$3999,6,FALSE)</f>
        <v>DAVIS TRADING CO LTD</v>
      </c>
      <c r="C567" s="2">
        <f>VLOOKUP(Tableau1[[#This Row],[NUM DE FACTURE]],'[1]COMMERCIAL 2019 - 2021'!$D$2:$AO$3999,18,FALSE)</f>
        <v>15480</v>
      </c>
      <c r="D567" s="3">
        <f>VLOOKUP(Tableau1[[#This Row],[NUM DE FACTURE]],'[1]COMMERCIAL 2019 - 2021'!$D$2:$AO$3999,8,FALSE)</f>
        <v>51716.093000000001</v>
      </c>
      <c r="E567" s="3">
        <f>VLOOKUP(Tableau1[[#This Row],[NUM DE FACTURE]],'[1]COMMERCIAL 2019 - 2021'!$D$2:$AO$3999,10,FALSE)</f>
        <v>18795.59985462475</v>
      </c>
      <c r="F567" s="3" t="str">
        <f>VLOOKUP(Tableau1[[#This Row],[NUM DE FACTURE]],'[1]COMMERCIAL 2019 - 2021'!$D$2:$AO$3999,12,FALSE)</f>
        <v>New Zealand</v>
      </c>
      <c r="G567" s="4">
        <f>VLOOKUP(Tableau1[[#This Row],[NUM DE FACTURE]],'[1]COMMERCIAL 2019 - 2021'!$D$2:$AO$3999,13,FALSE)</f>
        <v>44158</v>
      </c>
      <c r="H567" s="3">
        <f>VLOOKUP(Tableau1[[#This Row],[NUM DE FACTURE]],[1]!Tableau1[[#All],[Num Piéce]:[ANNEE]],4,FALSE)</f>
        <v>2020</v>
      </c>
      <c r="I567" s="3">
        <f>MONTH(Tableau1[[#This Row],[DATE LIV]])</f>
        <v>11</v>
      </c>
    </row>
    <row r="568" spans="1:9" x14ac:dyDescent="0.35">
      <c r="A568" s="1" t="str">
        <f>'[1]COMMERCIAL 2019 - 2021'!D566</f>
        <v>FAE-20-00295</v>
      </c>
      <c r="B568" s="5" t="str">
        <f>VLOOKUP(Tableau1[[#This Row],[NUM DE FACTURE]],'[1]COMMERCIAL 2019 - 2021'!$D$2:$AO$3999,6,FALSE)</f>
        <v>ARCADIA</v>
      </c>
      <c r="C568" s="2">
        <f>VLOOKUP(Tableau1[[#This Row],[NUM DE FACTURE]],'[1]COMMERCIAL 2019 - 2021'!$D$2:$AO$3999,18,FALSE)</f>
        <v>20000</v>
      </c>
      <c r="D568" s="3">
        <f>VLOOKUP(Tableau1[[#This Row],[NUM DE FACTURE]],'[1]COMMERCIAL 2019 - 2021'!$D$2:$AO$3999,8,FALSE)</f>
        <v>33900</v>
      </c>
      <c r="E568" s="3">
        <f>VLOOKUP(Tableau1[[#This Row],[NUM DE FACTURE]],'[1]COMMERCIAL 2019 - 2021'!$D$2:$AO$3999,10,FALSE)</f>
        <v>33900</v>
      </c>
      <c r="F568" s="3" t="str">
        <f>VLOOKUP(Tableau1[[#This Row],[NUM DE FACTURE]],'[1]COMMERCIAL 2019 - 2021'!$D$2:$AO$3999,12,FALSE)</f>
        <v>Angleterre</v>
      </c>
      <c r="G568" s="4">
        <f>VLOOKUP(Tableau1[[#This Row],[NUM DE FACTURE]],'[1]COMMERCIAL 2019 - 2021'!$D$2:$AO$3999,13,FALSE)</f>
        <v>44158</v>
      </c>
      <c r="H568" s="3">
        <f>VLOOKUP(Tableau1[[#This Row],[NUM DE FACTURE]],[1]!Tableau1[[#All],[Num Piéce]:[ANNEE]],4,FALSE)</f>
        <v>2020</v>
      </c>
      <c r="I568" s="3">
        <f>MONTH(Tableau1[[#This Row],[DATE LIV]])</f>
        <v>11</v>
      </c>
    </row>
    <row r="569" spans="1:9" x14ac:dyDescent="0.35">
      <c r="A569" s="1" t="str">
        <f>'[1]COMMERCIAL 2019 - 2021'!D567</f>
        <v>FAE-20-00296</v>
      </c>
      <c r="B569" s="5" t="str">
        <f>VLOOKUP(Tableau1[[#This Row],[NUM DE FACTURE]],'[1]COMMERCIAL 2019 - 2021'!$D$2:$AO$3999,6,FALSE)</f>
        <v>SAHEL INTERNATIONAL TRADE</v>
      </c>
      <c r="C569" s="2">
        <f>VLOOKUP(Tableau1[[#This Row],[NUM DE FACTURE]],'[1]COMMERCIAL 2019 - 2021'!$D$2:$AO$3999,18,FALSE)</f>
        <v>19200</v>
      </c>
      <c r="D569" s="3">
        <f>VLOOKUP(Tableau1[[#This Row],[NUM DE FACTURE]],'[1]COMMERCIAL 2019 - 2021'!$D$2:$AO$3999,8,FALSE)</f>
        <v>32064</v>
      </c>
      <c r="E569" s="3">
        <f>VLOOKUP(Tableau1[[#This Row],[NUM DE FACTURE]],'[1]COMMERCIAL 2019 - 2021'!$D$2:$AO$3999,10,FALSE)</f>
        <v>32064</v>
      </c>
      <c r="F569" s="3" t="str">
        <f>VLOOKUP(Tableau1[[#This Row],[NUM DE FACTURE]],'[1]COMMERCIAL 2019 - 2021'!$D$2:$AO$3999,12,FALSE)</f>
        <v>Burkina Faso</v>
      </c>
      <c r="G569" s="4">
        <f>VLOOKUP(Tableau1[[#This Row],[NUM DE FACTURE]],'[1]COMMERCIAL 2019 - 2021'!$D$2:$AO$3999,13,FALSE)</f>
        <v>44159</v>
      </c>
      <c r="H569" s="3">
        <f>VLOOKUP(Tableau1[[#This Row],[NUM DE FACTURE]],[1]!Tableau1[[#All],[Num Piéce]:[ANNEE]],4,FALSE)</f>
        <v>2020</v>
      </c>
      <c r="I569" s="3">
        <f>MONTH(Tableau1[[#This Row],[DATE LIV]])</f>
        <v>11</v>
      </c>
    </row>
    <row r="570" spans="1:9" x14ac:dyDescent="0.35">
      <c r="A570" s="1" t="str">
        <f>'[1]COMMERCIAL 2019 - 2021'!D568</f>
        <v>FAE-20-00297</v>
      </c>
      <c r="B570" s="5" t="str">
        <f>VLOOKUP(Tableau1[[#This Row],[NUM DE FACTURE]],'[1]COMMERCIAL 2019 - 2021'!$D$2:$AO$3999,6,FALSE)</f>
        <v>ARCADIA</v>
      </c>
      <c r="C570" s="2">
        <f>VLOOKUP(Tableau1[[#This Row],[NUM DE FACTURE]],'[1]COMMERCIAL 2019 - 2021'!$D$2:$AO$3999,18,FALSE)</f>
        <v>41000</v>
      </c>
      <c r="D570" s="3">
        <f>VLOOKUP(Tableau1[[#This Row],[NUM DE FACTURE]],'[1]COMMERCIAL 2019 - 2021'!$D$2:$AO$3999,8,FALSE)</f>
        <v>69700</v>
      </c>
      <c r="E570" s="3">
        <f>VLOOKUP(Tableau1[[#This Row],[NUM DE FACTURE]],'[1]COMMERCIAL 2019 - 2021'!$D$2:$AO$3999,10,FALSE)</f>
        <v>69700</v>
      </c>
      <c r="F570" s="3" t="str">
        <f>VLOOKUP(Tableau1[[#This Row],[NUM DE FACTURE]],'[1]COMMERCIAL 2019 - 2021'!$D$2:$AO$3999,12,FALSE)</f>
        <v>Pologne</v>
      </c>
      <c r="G570" s="4">
        <f>VLOOKUP(Tableau1[[#This Row],[NUM DE FACTURE]],'[1]COMMERCIAL 2019 - 2021'!$D$2:$AO$3999,13,FALSE)</f>
        <v>44174</v>
      </c>
      <c r="H570" s="3">
        <f>VLOOKUP(Tableau1[[#This Row],[NUM DE FACTURE]],[1]!Tableau1[[#All],[Num Piéce]:[ANNEE]],4,FALSE)</f>
        <v>2020</v>
      </c>
      <c r="I570" s="3">
        <f>MONTH(Tableau1[[#This Row],[DATE LIV]])</f>
        <v>12</v>
      </c>
    </row>
    <row r="571" spans="1:9" x14ac:dyDescent="0.35">
      <c r="A571" s="1" t="str">
        <f>'[1]COMMERCIAL 2019 - 2021'!D569</f>
        <v>FAE-20-00298</v>
      </c>
      <c r="B571" s="5" t="str">
        <f>VLOOKUP(Tableau1[[#This Row],[NUM DE FACTURE]],'[1]COMMERCIAL 2019 - 2021'!$D$2:$AO$3999,6,FALSE)</f>
        <v>SODIFRAM SAS</v>
      </c>
      <c r="C571" s="2">
        <f>VLOOKUP(Tableau1[[#This Row],[NUM DE FACTURE]],'[1]COMMERCIAL 2019 - 2021'!$D$2:$AO$3999,18,FALSE)</f>
        <v>27336</v>
      </c>
      <c r="D571" s="3">
        <f>VLOOKUP(Tableau1[[#This Row],[NUM DE FACTURE]],'[1]COMMERCIAL 2019 - 2021'!$D$2:$AO$3999,8,FALSE)</f>
        <v>53288.908000000003</v>
      </c>
      <c r="E571" s="3">
        <f>VLOOKUP(Tableau1[[#This Row],[NUM DE FACTURE]],'[1]COMMERCIAL 2019 - 2021'!$D$2:$AO$3999,10,FALSE)</f>
        <v>16346.040091409641</v>
      </c>
      <c r="F571" s="3" t="str">
        <f>VLOOKUP(Tableau1[[#This Row],[NUM DE FACTURE]],'[1]COMMERCIAL 2019 - 2021'!$D$2:$AO$3999,12,FALSE)</f>
        <v>Mayotte</v>
      </c>
      <c r="G571" s="4">
        <f>VLOOKUP(Tableau1[[#This Row],[NUM DE FACTURE]],'[1]COMMERCIAL 2019 - 2021'!$D$2:$AO$3999,13,FALSE)</f>
        <v>44163</v>
      </c>
      <c r="H571" s="3">
        <f>VLOOKUP(Tableau1[[#This Row],[NUM DE FACTURE]],[1]!Tableau1[[#All],[Num Piéce]:[ANNEE]],4,FALSE)</f>
        <v>2020</v>
      </c>
      <c r="I571" s="3">
        <f>MONTH(Tableau1[[#This Row],[DATE LIV]])</f>
        <v>11</v>
      </c>
    </row>
    <row r="572" spans="1:9" x14ac:dyDescent="0.35">
      <c r="A572" s="1" t="str">
        <f>'[1]COMMERCIAL 2019 - 2021'!D570</f>
        <v>FAE-20-00299</v>
      </c>
      <c r="B572" s="5" t="str">
        <f>VLOOKUP(Tableau1[[#This Row],[NUM DE FACTURE]],'[1]COMMERCIAL 2019 - 2021'!$D$2:$AO$3999,6,FALSE)</f>
        <v>STE DE COMMERCE INTERNATIONAL</v>
      </c>
      <c r="C572" s="2">
        <f>VLOOKUP(Tableau1[[#This Row],[NUM DE FACTURE]],'[1]COMMERCIAL 2019 - 2021'!$D$2:$AO$3999,18,FALSE)</f>
        <v>185400</v>
      </c>
      <c r="D572" s="3">
        <f>VLOOKUP(Tableau1[[#This Row],[NUM DE FACTURE]],'[1]COMMERCIAL 2019 - 2021'!$D$2:$AO$3999,8,FALSE)</f>
        <v>245424</v>
      </c>
      <c r="E572" s="3">
        <f>VLOOKUP(Tableau1[[#This Row],[NUM DE FACTURE]],'[1]COMMERCIAL 2019 - 2021'!$D$2:$AO$3999,10,FALSE)</f>
        <v>245424</v>
      </c>
      <c r="F572" s="3" t="str">
        <f>VLOOKUP(Tableau1[[#This Row],[NUM DE FACTURE]],'[1]COMMERCIAL 2019 - 2021'!$D$2:$AO$3999,12,FALSE)</f>
        <v>Niger</v>
      </c>
      <c r="G572" s="4">
        <f>VLOOKUP(Tableau1[[#This Row],[NUM DE FACTURE]],'[1]COMMERCIAL 2019 - 2021'!$D$2:$AO$3999,13,FALSE)</f>
        <v>44163</v>
      </c>
      <c r="H572" s="3">
        <f>VLOOKUP(Tableau1[[#This Row],[NUM DE FACTURE]],[1]!Tableau1[[#All],[Num Piéce]:[ANNEE]],4,FALSE)</f>
        <v>2020</v>
      </c>
      <c r="I572" s="3">
        <f>MONTH(Tableau1[[#This Row],[DATE LIV]])</f>
        <v>11</v>
      </c>
    </row>
    <row r="573" spans="1:9" x14ac:dyDescent="0.35">
      <c r="A573" s="1" t="str">
        <f>'[1]COMMERCIAL 2019 - 2021'!D571</f>
        <v>FAE-20-00300</v>
      </c>
      <c r="B573" s="5" t="str">
        <f>VLOOKUP(Tableau1[[#This Row],[NUM DE FACTURE]],'[1]COMMERCIAL 2019 - 2021'!$D$2:$AO$3999,6,FALSE)</f>
        <v>SAHEL INTERNATIONAL TRADE</v>
      </c>
      <c r="C573" s="2">
        <f>VLOOKUP(Tableau1[[#This Row],[NUM DE FACTURE]],'[1]COMMERCIAL 2019 - 2021'!$D$2:$AO$3999,18,FALSE)</f>
        <v>196800</v>
      </c>
      <c r="D573" s="3">
        <f>VLOOKUP(Tableau1[[#This Row],[NUM DE FACTURE]],'[1]COMMERCIAL 2019 - 2021'!$D$2:$AO$3999,8,FALSE)</f>
        <v>255840</v>
      </c>
      <c r="E573" s="3">
        <f>VLOOKUP(Tableau1[[#This Row],[NUM DE FACTURE]],'[1]COMMERCIAL 2019 - 2021'!$D$2:$AO$3999,10,FALSE)</f>
        <v>255840</v>
      </c>
      <c r="F573" s="3" t="str">
        <f>VLOOKUP(Tableau1[[#This Row],[NUM DE FACTURE]],'[1]COMMERCIAL 2019 - 2021'!$D$2:$AO$3999,12,FALSE)</f>
        <v>Niger</v>
      </c>
      <c r="G573" s="4">
        <f>VLOOKUP(Tableau1[[#This Row],[NUM DE FACTURE]],'[1]COMMERCIAL 2019 - 2021'!$D$2:$AO$3999,13,FALSE)</f>
        <v>44160</v>
      </c>
      <c r="H573" s="3">
        <f>VLOOKUP(Tableau1[[#This Row],[NUM DE FACTURE]],[1]!Tableau1[[#All],[Num Piéce]:[ANNEE]],4,FALSE)</f>
        <v>2020</v>
      </c>
      <c r="I573" s="3">
        <f>MONTH(Tableau1[[#This Row],[DATE LIV]])</f>
        <v>11</v>
      </c>
    </row>
    <row r="574" spans="1:9" x14ac:dyDescent="0.35">
      <c r="A574" s="1" t="str">
        <f>'[1]COMMERCIAL 2019 - 2021'!D572</f>
        <v>FAE-20-00301</v>
      </c>
      <c r="B574" s="5" t="str">
        <f>VLOOKUP(Tableau1[[#This Row],[NUM DE FACTURE]],'[1]COMMERCIAL 2019 - 2021'!$D$2:$AO$3999,6,FALSE)</f>
        <v>MBCD RUNGIS</v>
      </c>
      <c r="C574" s="2">
        <f>VLOOKUP(Tableau1[[#This Row],[NUM DE FACTURE]],'[1]COMMERCIAL 2019 - 2021'!$D$2:$AO$3999,18,FALSE)</f>
        <v>24868</v>
      </c>
      <c r="D574" s="3">
        <f>VLOOKUP(Tableau1[[#This Row],[NUM DE FACTURE]],'[1]COMMERCIAL 2019 - 2021'!$D$2:$AO$3999,8,FALSE)</f>
        <v>50183.383999999998</v>
      </c>
      <c r="E574" s="3">
        <f>VLOOKUP(Tableau1[[#This Row],[NUM DE FACTURE]],'[1]COMMERCIAL 2019 - 2021'!$D$2:$AO$3999,10,FALSE)</f>
        <v>15393.439977914448</v>
      </c>
      <c r="F574" s="3" t="str">
        <f>VLOOKUP(Tableau1[[#This Row],[NUM DE FACTURE]],'[1]COMMERCIAL 2019 - 2021'!$D$2:$AO$3999,12,FALSE)</f>
        <v>France</v>
      </c>
      <c r="G574" s="4">
        <f>VLOOKUP(Tableau1[[#This Row],[NUM DE FACTURE]],'[1]COMMERCIAL 2019 - 2021'!$D$2:$AO$3999,13,FALSE)</f>
        <v>44170</v>
      </c>
      <c r="H574" s="3">
        <f>VLOOKUP(Tableau1[[#This Row],[NUM DE FACTURE]],[1]!Tableau1[[#All],[Num Piéce]:[ANNEE]],4,FALSE)</f>
        <v>2020</v>
      </c>
      <c r="I574" s="3">
        <f>MONTH(Tableau1[[#This Row],[DATE LIV]])</f>
        <v>12</v>
      </c>
    </row>
    <row r="575" spans="1:9" x14ac:dyDescent="0.35">
      <c r="A575" s="1" t="str">
        <f>'[1]COMMERCIAL 2019 - 2021'!D573</f>
        <v>FAE-20-00302</v>
      </c>
      <c r="B575" s="5" t="str">
        <f>VLOOKUP(Tableau1[[#This Row],[NUM DE FACTURE]],'[1]COMMERCIAL 2019 - 2021'!$D$2:$AO$3999,6,FALSE)</f>
        <v>SAHEL INTERNATIONAL TRADE</v>
      </c>
      <c r="C575" s="2">
        <f>VLOOKUP(Tableau1[[#This Row],[NUM DE FACTURE]],'[1]COMMERCIAL 2019 - 2021'!$D$2:$AO$3999,18,FALSE)</f>
        <v>17975</v>
      </c>
      <c r="D575" s="3">
        <f>VLOOKUP(Tableau1[[#This Row],[NUM DE FACTURE]],'[1]COMMERCIAL 2019 - 2021'!$D$2:$AO$3999,8,FALSE)</f>
        <v>30872</v>
      </c>
      <c r="E575" s="3">
        <f>VLOOKUP(Tableau1[[#This Row],[NUM DE FACTURE]],'[1]COMMERCIAL 2019 - 2021'!$D$2:$AO$3999,10,FALSE)</f>
        <v>30872</v>
      </c>
      <c r="F575" s="3" t="str">
        <f>VLOOKUP(Tableau1[[#This Row],[NUM DE FACTURE]],'[1]COMMERCIAL 2019 - 2021'!$D$2:$AO$3999,12,FALSE)</f>
        <v>Ukraine</v>
      </c>
      <c r="G575" s="4">
        <f>VLOOKUP(Tableau1[[#This Row],[NUM DE FACTURE]],'[1]COMMERCIAL 2019 - 2021'!$D$2:$AO$3999,13,FALSE)</f>
        <v>44165</v>
      </c>
      <c r="H575" s="3">
        <f>VLOOKUP(Tableau1[[#This Row],[NUM DE FACTURE]],[1]!Tableau1[[#All],[Num Piéce]:[ANNEE]],4,FALSE)</f>
        <v>2020</v>
      </c>
      <c r="I575" s="3">
        <f>MONTH(Tableau1[[#This Row],[DATE LIV]])</f>
        <v>11</v>
      </c>
    </row>
    <row r="576" spans="1:9" x14ac:dyDescent="0.35">
      <c r="A576" s="1" t="str">
        <f>'[1]COMMERCIAL 2019 - 2021'!D574</f>
        <v>FAE-20-00303</v>
      </c>
      <c r="B576" s="5" t="str">
        <f>VLOOKUP(Tableau1[[#This Row],[NUM DE FACTURE]],'[1]COMMERCIAL 2019 - 2021'!$D$2:$AO$3999,6,FALSE)</f>
        <v>STE DE COMMERCE INTERNATIONAL</v>
      </c>
      <c r="C576" s="2">
        <f>VLOOKUP(Tableau1[[#This Row],[NUM DE FACTURE]],'[1]COMMERCIAL 2019 - 2021'!$D$2:$AO$3999,18,FALSE)</f>
        <v>52000</v>
      </c>
      <c r="D576" s="3">
        <f>VLOOKUP(Tableau1[[#This Row],[NUM DE FACTURE]],'[1]COMMERCIAL 2019 - 2021'!$D$2:$AO$3999,8,FALSE)</f>
        <v>76180</v>
      </c>
      <c r="E576" s="3">
        <f>VLOOKUP(Tableau1[[#This Row],[NUM DE FACTURE]],'[1]COMMERCIAL 2019 - 2021'!$D$2:$AO$3999,10,FALSE)</f>
        <v>76180</v>
      </c>
      <c r="F576" s="3" t="str">
        <f>VLOOKUP(Tableau1[[#This Row],[NUM DE FACTURE]],'[1]COMMERCIAL 2019 - 2021'!$D$2:$AO$3999,12,FALSE)</f>
        <v>Guinee Equatoriale</v>
      </c>
      <c r="G576" s="4">
        <f>VLOOKUP(Tableau1[[#This Row],[NUM DE FACTURE]],'[1]COMMERCIAL 2019 - 2021'!$D$2:$AO$3999,13,FALSE)</f>
        <v>44160</v>
      </c>
      <c r="H576" s="3">
        <f>VLOOKUP(Tableau1[[#This Row],[NUM DE FACTURE]],[1]!Tableau1[[#All],[Num Piéce]:[ANNEE]],4,FALSE)</f>
        <v>2020</v>
      </c>
      <c r="I576" s="3">
        <f>MONTH(Tableau1[[#This Row],[DATE LIV]])</f>
        <v>11</v>
      </c>
    </row>
    <row r="577" spans="1:9" x14ac:dyDescent="0.35">
      <c r="A577" s="1" t="str">
        <f>'[1]COMMERCIAL 2019 - 2021'!D575</f>
        <v>FAE-20-00304</v>
      </c>
      <c r="B577" s="5" t="str">
        <f>VLOOKUP(Tableau1[[#This Row],[NUM DE FACTURE]],'[1]COMMERCIAL 2019 - 2021'!$D$2:$AO$3999,6,FALSE)</f>
        <v>SAHEL INTERNATIONAL TRADE</v>
      </c>
      <c r="C577" s="2">
        <f>VLOOKUP(Tableau1[[#This Row],[NUM DE FACTURE]],'[1]COMMERCIAL 2019 - 2021'!$D$2:$AO$3999,18,FALSE)</f>
        <v>76800</v>
      </c>
      <c r="D577" s="3">
        <f>VLOOKUP(Tableau1[[#This Row],[NUM DE FACTURE]],'[1]COMMERCIAL 2019 - 2021'!$D$2:$AO$3999,8,FALSE)</f>
        <v>127488</v>
      </c>
      <c r="E577" s="3">
        <f>VLOOKUP(Tableau1[[#This Row],[NUM DE FACTURE]],'[1]COMMERCIAL 2019 - 2021'!$D$2:$AO$3999,10,FALSE)</f>
        <v>127488</v>
      </c>
      <c r="F577" s="3" t="str">
        <f>VLOOKUP(Tableau1[[#This Row],[NUM DE FACTURE]],'[1]COMMERCIAL 2019 - 2021'!$D$2:$AO$3999,12,FALSE)</f>
        <v>Sénégal</v>
      </c>
      <c r="G577" s="4">
        <f>VLOOKUP(Tableau1[[#This Row],[NUM DE FACTURE]],'[1]COMMERCIAL 2019 - 2021'!$D$2:$AO$3999,13,FALSE)</f>
        <v>44167</v>
      </c>
      <c r="H577" s="3">
        <f>VLOOKUP(Tableau1[[#This Row],[NUM DE FACTURE]],[1]!Tableau1[[#All],[Num Piéce]:[ANNEE]],4,FALSE)</f>
        <v>2020</v>
      </c>
      <c r="I577" s="3">
        <f>MONTH(Tableau1[[#This Row],[DATE LIV]])</f>
        <v>12</v>
      </c>
    </row>
    <row r="578" spans="1:9" x14ac:dyDescent="0.35">
      <c r="A578" s="1" t="str">
        <f>'[1]COMMERCIAL 2019 - 2021'!D576</f>
        <v>FAE-20-00305</v>
      </c>
      <c r="B578" s="5" t="str">
        <f>VLOOKUP(Tableau1[[#This Row],[NUM DE FACTURE]],'[1]COMMERCIAL 2019 - 2021'!$D$2:$AO$3999,6,FALSE)</f>
        <v>SAHEL INTERNATIONAL TRADE</v>
      </c>
      <c r="C578" s="2">
        <f>VLOOKUP(Tableau1[[#This Row],[NUM DE FACTURE]],'[1]COMMERCIAL 2019 - 2021'!$D$2:$AO$3999,18,FALSE)</f>
        <v>79008</v>
      </c>
      <c r="D578" s="3">
        <f>VLOOKUP(Tableau1[[#This Row],[NUM DE FACTURE]],'[1]COMMERCIAL 2019 - 2021'!$D$2:$AO$3999,8,FALSE)</f>
        <v>119973.12</v>
      </c>
      <c r="E578" s="3">
        <f>VLOOKUP(Tableau1[[#This Row],[NUM DE FACTURE]],'[1]COMMERCIAL 2019 - 2021'!$D$2:$AO$3999,10,FALSE)</f>
        <v>119973.12</v>
      </c>
      <c r="F578" s="3" t="str">
        <f>VLOOKUP(Tableau1[[#This Row],[NUM DE FACTURE]],'[1]COMMERCIAL 2019 - 2021'!$D$2:$AO$3999,12,FALSE)</f>
        <v>Burkina Faso</v>
      </c>
      <c r="G578" s="4">
        <f>VLOOKUP(Tableau1[[#This Row],[NUM DE FACTURE]],'[1]COMMERCIAL 2019 - 2021'!$D$2:$AO$3999,13,FALSE)</f>
        <v>44174</v>
      </c>
      <c r="H578" s="3">
        <f>VLOOKUP(Tableau1[[#This Row],[NUM DE FACTURE]],[1]!Tableau1[[#All],[Num Piéce]:[ANNEE]],4,FALSE)</f>
        <v>2020</v>
      </c>
      <c r="I578" s="3">
        <f>MONTH(Tableau1[[#This Row],[DATE LIV]])</f>
        <v>12</v>
      </c>
    </row>
    <row r="579" spans="1:9" x14ac:dyDescent="0.35">
      <c r="A579" s="1" t="str">
        <f>'[1]COMMERCIAL 2019 - 2021'!D577</f>
        <v>FAE-20-00306</v>
      </c>
      <c r="B579" s="5" t="str">
        <f>VLOOKUP(Tableau1[[#This Row],[NUM DE FACTURE]],'[1]COMMERCIAL 2019 - 2021'!$D$2:$AO$3999,6,FALSE)</f>
        <v>MAMUDOU BAH T/A TEDOUGNAL FARM</v>
      </c>
      <c r="C579" s="2">
        <f>VLOOKUP(Tableau1[[#This Row],[NUM DE FACTURE]],'[1]COMMERCIAL 2019 - 2021'!$D$2:$AO$3999,18,FALSE)</f>
        <v>38400</v>
      </c>
      <c r="D579" s="3">
        <f>VLOOKUP(Tableau1[[#This Row],[NUM DE FACTURE]],'[1]COMMERCIAL 2019 - 2021'!$D$2:$AO$3999,8,FALSE)</f>
        <v>71477.528000000006</v>
      </c>
      <c r="E579" s="3">
        <f>VLOOKUP(Tableau1[[#This Row],[NUM DE FACTURE]],'[1]COMMERCIAL 2019 - 2021'!$D$2:$AO$3999,10,FALSE)</f>
        <v>26540</v>
      </c>
      <c r="F579" s="3" t="str">
        <f>VLOOKUP(Tableau1[[#This Row],[NUM DE FACTURE]],'[1]COMMERCIAL 2019 - 2021'!$D$2:$AO$3999,12,FALSE)</f>
        <v>Gambie</v>
      </c>
      <c r="G579" s="4">
        <f>VLOOKUP(Tableau1[[#This Row],[NUM DE FACTURE]],'[1]COMMERCIAL 2019 - 2021'!$D$2:$AO$3999,13,FALSE)</f>
        <v>44191</v>
      </c>
      <c r="H579" s="3">
        <f>VLOOKUP(Tableau1[[#This Row],[NUM DE FACTURE]],[1]!Tableau1[[#All],[Num Piéce]:[ANNEE]],4,FALSE)</f>
        <v>2020</v>
      </c>
      <c r="I579" s="3">
        <f>MONTH(Tableau1[[#This Row],[DATE LIV]])</f>
        <v>12</v>
      </c>
    </row>
    <row r="580" spans="1:9" x14ac:dyDescent="0.35">
      <c r="A580" s="1" t="str">
        <f>'[1]COMMERCIAL 2019 - 2021'!D578</f>
        <v>FAE-20-00307</v>
      </c>
      <c r="B580" s="5" t="str">
        <f>VLOOKUP(Tableau1[[#This Row],[NUM DE FACTURE]],'[1]COMMERCIAL 2019 - 2021'!$D$2:$AO$3999,6,FALSE)</f>
        <v>ANGSTREM TRADING</v>
      </c>
      <c r="C580" s="2">
        <f>VLOOKUP(Tableau1[[#This Row],[NUM DE FACTURE]],'[1]COMMERCIAL 2019 - 2021'!$D$2:$AO$3999,18,FALSE)</f>
        <v>20000</v>
      </c>
      <c r="D580" s="3">
        <f>VLOOKUP(Tableau1[[#This Row],[NUM DE FACTURE]],'[1]COMMERCIAL 2019 - 2021'!$D$2:$AO$3999,8,FALSE)</f>
        <v>38134.154999999999</v>
      </c>
      <c r="E580" s="3">
        <f>VLOOKUP(Tableau1[[#This Row],[NUM DE FACTURE]],'[1]COMMERCIAL 2019 - 2021'!$D$2:$AO$3999,10,FALSE)</f>
        <v>14100</v>
      </c>
      <c r="F580" s="3" t="str">
        <f>VLOOKUP(Tableau1[[#This Row],[NUM DE FACTURE]],'[1]COMMERCIAL 2019 - 2021'!$D$2:$AO$3999,12,FALSE)</f>
        <v>Russie</v>
      </c>
      <c r="G580" s="4">
        <f>VLOOKUP(Tableau1[[#This Row],[NUM DE FACTURE]],'[1]COMMERCIAL 2019 - 2021'!$D$2:$AO$3999,13,FALSE)</f>
        <v>44173</v>
      </c>
      <c r="H580" s="3">
        <f>VLOOKUP(Tableau1[[#This Row],[NUM DE FACTURE]],[1]!Tableau1[[#All],[Num Piéce]:[ANNEE]],4,FALSE)</f>
        <v>2020</v>
      </c>
      <c r="I580" s="3">
        <f>MONTH(Tableau1[[#This Row],[DATE LIV]])</f>
        <v>12</v>
      </c>
    </row>
    <row r="581" spans="1:9" x14ac:dyDescent="0.35">
      <c r="A581" s="1" t="str">
        <f>'[1]COMMERCIAL 2019 - 2021'!D579</f>
        <v>FAE-20-00308</v>
      </c>
      <c r="B581" s="5" t="str">
        <f>VLOOKUP(Tableau1[[#This Row],[NUM DE FACTURE]],'[1]COMMERCIAL 2019 - 2021'!$D$2:$AO$3999,6,FALSE)</f>
        <v>STE DE COMMERCE INTERNATIONAL</v>
      </c>
      <c r="C581" s="2">
        <f>VLOOKUP(Tableau1[[#This Row],[NUM DE FACTURE]],'[1]COMMERCIAL 2019 - 2021'!$D$2:$AO$3999,18,FALSE)</f>
        <v>22800</v>
      </c>
      <c r="D581" s="3">
        <f>VLOOKUP(Tableau1[[#This Row],[NUM DE FACTURE]],'[1]COMMERCIAL 2019 - 2021'!$D$2:$AO$3999,8,FALSE)</f>
        <v>33744</v>
      </c>
      <c r="E581" s="3">
        <f>VLOOKUP(Tableau1[[#This Row],[NUM DE FACTURE]],'[1]COMMERCIAL 2019 - 2021'!$D$2:$AO$3999,10,FALSE)</f>
        <v>33744</v>
      </c>
      <c r="F581" s="3" t="str">
        <f>VLOOKUP(Tableau1[[#This Row],[NUM DE FACTURE]],'[1]COMMERCIAL 2019 - 2021'!$D$2:$AO$3999,12,FALSE)</f>
        <v>Cap Vert</v>
      </c>
      <c r="G581" s="4">
        <f>VLOOKUP(Tableau1[[#This Row],[NUM DE FACTURE]],'[1]COMMERCIAL 2019 - 2021'!$D$2:$AO$3999,13,FALSE)</f>
        <v>44174</v>
      </c>
      <c r="H581" s="3">
        <f>VLOOKUP(Tableau1[[#This Row],[NUM DE FACTURE]],[1]!Tableau1[[#All],[Num Piéce]:[ANNEE]],4,FALSE)</f>
        <v>2020</v>
      </c>
      <c r="I581" s="3">
        <f>MONTH(Tableau1[[#This Row],[DATE LIV]])</f>
        <v>12</v>
      </c>
    </row>
    <row r="582" spans="1:9" x14ac:dyDescent="0.35">
      <c r="A582" s="1" t="str">
        <f>'[1]COMMERCIAL 2019 - 2021'!D580</f>
        <v>FAE-20-00309</v>
      </c>
      <c r="B582" s="5" t="str">
        <f>VLOOKUP(Tableau1[[#This Row],[NUM DE FACTURE]],'[1]COMMERCIAL 2019 - 2021'!$D$2:$AO$3999,6,FALSE)</f>
        <v>TUNISIAN AFRICAN BUSINESS</v>
      </c>
      <c r="C582" s="2">
        <f>VLOOKUP(Tableau1[[#This Row],[NUM DE FACTURE]],'[1]COMMERCIAL 2019 - 2021'!$D$2:$AO$3999,18,FALSE)</f>
        <v>79640</v>
      </c>
      <c r="D582" s="3">
        <f>VLOOKUP(Tableau1[[#This Row],[NUM DE FACTURE]],'[1]COMMERCIAL 2019 - 2021'!$D$2:$AO$3999,8,FALSE)</f>
        <v>117780.4</v>
      </c>
      <c r="E582" s="3">
        <f>VLOOKUP(Tableau1[[#This Row],[NUM DE FACTURE]],'[1]COMMERCIAL 2019 - 2021'!$D$2:$AO$3999,10,FALSE)</f>
        <v>117780.4</v>
      </c>
      <c r="F582" s="3" t="str">
        <f>VLOOKUP(Tableau1[[#This Row],[NUM DE FACTURE]],'[1]COMMERCIAL 2019 - 2021'!$D$2:$AO$3999,12,FALSE)</f>
        <v>Gabon</v>
      </c>
      <c r="G582" s="4">
        <f>VLOOKUP(Tableau1[[#This Row],[NUM DE FACTURE]],'[1]COMMERCIAL 2019 - 2021'!$D$2:$AO$3999,13,FALSE)</f>
        <v>44176</v>
      </c>
      <c r="H582" s="3">
        <f>VLOOKUP(Tableau1[[#This Row],[NUM DE FACTURE]],[1]!Tableau1[[#All],[Num Piéce]:[ANNEE]],4,FALSE)</f>
        <v>2020</v>
      </c>
      <c r="I582" s="3">
        <f>MONTH(Tableau1[[#This Row],[DATE LIV]])</f>
        <v>12</v>
      </c>
    </row>
    <row r="583" spans="1:9" x14ac:dyDescent="0.35">
      <c r="A583" s="1" t="str">
        <f>'[1]COMMERCIAL 2019 - 2021'!D581</f>
        <v>FAE-20-00310</v>
      </c>
      <c r="B583" s="5" t="str">
        <f>VLOOKUP(Tableau1[[#This Row],[NUM DE FACTURE]],'[1]COMMERCIAL 2019 - 2021'!$D$2:$AO$3999,6,FALSE)</f>
        <v>STE DE COMMERCE INTERNATIONAL</v>
      </c>
      <c r="C583" s="2">
        <f>VLOOKUP(Tableau1[[#This Row],[NUM DE FACTURE]],'[1]COMMERCIAL 2019 - 2021'!$D$2:$AO$3999,18,FALSE)</f>
        <v>560000</v>
      </c>
      <c r="D583" s="3">
        <f>VLOOKUP(Tableau1[[#This Row],[NUM DE FACTURE]],'[1]COMMERCIAL 2019 - 2021'!$D$2:$AO$3999,8,FALSE)</f>
        <v>736400</v>
      </c>
      <c r="E583" s="3">
        <f>VLOOKUP(Tableau1[[#This Row],[NUM DE FACTURE]],'[1]COMMERCIAL 2019 - 2021'!$D$2:$AO$3999,10,FALSE)</f>
        <v>736400</v>
      </c>
      <c r="F583" s="3" t="str">
        <f>VLOOKUP(Tableau1[[#This Row],[NUM DE FACTURE]],'[1]COMMERCIAL 2019 - 2021'!$D$2:$AO$3999,12,FALSE)</f>
        <v>Niger</v>
      </c>
      <c r="G583" s="4">
        <f>VLOOKUP(Tableau1[[#This Row],[NUM DE FACTURE]],'[1]COMMERCIAL 2019 - 2021'!$D$2:$AO$3999,13,FALSE)</f>
        <v>44186</v>
      </c>
      <c r="H583" s="3">
        <f>VLOOKUP(Tableau1[[#This Row],[NUM DE FACTURE]],[1]!Tableau1[[#All],[Num Piéce]:[ANNEE]],4,FALSE)</f>
        <v>2020</v>
      </c>
      <c r="I583" s="3">
        <f>MONTH(Tableau1[[#This Row],[DATE LIV]])</f>
        <v>12</v>
      </c>
    </row>
    <row r="584" spans="1:9" x14ac:dyDescent="0.35">
      <c r="A584" s="1" t="str">
        <f>'[1]COMMERCIAL 2019 - 2021'!D582</f>
        <v>FAE-20-00311</v>
      </c>
      <c r="B584" s="5" t="str">
        <f>VLOOKUP(Tableau1[[#This Row],[NUM DE FACTURE]],'[1]COMMERCIAL 2019 - 2021'!$D$2:$AO$3999,6,FALSE)</f>
        <v>SAHEL INTERNATIONAL TRADE</v>
      </c>
      <c r="C584" s="2">
        <f>VLOOKUP(Tableau1[[#This Row],[NUM DE FACTURE]],'[1]COMMERCIAL 2019 - 2021'!$D$2:$AO$3999,18,FALSE)</f>
        <v>44016</v>
      </c>
      <c r="D584" s="3">
        <f>VLOOKUP(Tableau1[[#This Row],[NUM DE FACTURE]],'[1]COMMERCIAL 2019 - 2021'!$D$2:$AO$3999,8,FALSE)</f>
        <v>73506.720000000001</v>
      </c>
      <c r="E584" s="3">
        <f>VLOOKUP(Tableau1[[#This Row],[NUM DE FACTURE]],'[1]COMMERCIAL 2019 - 2021'!$D$2:$AO$3999,10,FALSE)</f>
        <v>73506.720000000001</v>
      </c>
      <c r="F584" s="3" t="str">
        <f>VLOOKUP(Tableau1[[#This Row],[NUM DE FACTURE]],'[1]COMMERCIAL 2019 - 2021'!$D$2:$AO$3999,12,FALSE)</f>
        <v>Burkina Faso</v>
      </c>
      <c r="G584" s="4">
        <f>VLOOKUP(Tableau1[[#This Row],[NUM DE FACTURE]],'[1]COMMERCIAL 2019 - 2021'!$D$2:$AO$3999,13,FALSE)</f>
        <v>44174</v>
      </c>
      <c r="H584" s="3">
        <f>VLOOKUP(Tableau1[[#This Row],[NUM DE FACTURE]],[1]!Tableau1[[#All],[Num Piéce]:[ANNEE]],4,FALSE)</f>
        <v>2020</v>
      </c>
      <c r="I584" s="3">
        <f>MONTH(Tableau1[[#This Row],[DATE LIV]])</f>
        <v>12</v>
      </c>
    </row>
    <row r="585" spans="1:9" x14ac:dyDescent="0.35">
      <c r="A585" s="1" t="str">
        <f>'[1]COMMERCIAL 2019 - 2021'!D583</f>
        <v>FAE-20-00312</v>
      </c>
      <c r="B585" s="5" t="str">
        <f>VLOOKUP(Tableau1[[#This Row],[NUM DE FACTURE]],'[1]COMMERCIAL 2019 - 2021'!$D$2:$AO$3999,6,FALSE)</f>
        <v>ARCADIA</v>
      </c>
      <c r="C585" s="2">
        <f>VLOOKUP(Tableau1[[#This Row],[NUM DE FACTURE]],'[1]COMMERCIAL 2019 - 2021'!$D$2:$AO$3999,18,FALSE)</f>
        <v>25600</v>
      </c>
      <c r="D585" s="3">
        <f>VLOOKUP(Tableau1[[#This Row],[NUM DE FACTURE]],'[1]COMMERCIAL 2019 - 2021'!$D$2:$AO$3999,8,FALSE)</f>
        <v>76928</v>
      </c>
      <c r="E585" s="3">
        <f>VLOOKUP(Tableau1[[#This Row],[NUM DE FACTURE]],'[1]COMMERCIAL 2019 - 2021'!$D$2:$AO$3999,10,FALSE)</f>
        <v>76928</v>
      </c>
      <c r="F585" s="3" t="str">
        <f>VLOOKUP(Tableau1[[#This Row],[NUM DE FACTURE]],'[1]COMMERCIAL 2019 - 2021'!$D$2:$AO$3999,12,FALSE)</f>
        <v>Canada</v>
      </c>
      <c r="G585" s="4">
        <f>VLOOKUP(Tableau1[[#This Row],[NUM DE FACTURE]],'[1]COMMERCIAL 2019 - 2021'!$D$2:$AO$3999,13,FALSE)</f>
        <v>44176</v>
      </c>
      <c r="H585" s="3">
        <f>VLOOKUP(Tableau1[[#This Row],[NUM DE FACTURE]],[1]!Tableau1[[#All],[Num Piéce]:[ANNEE]],4,FALSE)</f>
        <v>2020</v>
      </c>
      <c r="I585" s="3">
        <f>MONTH(Tableau1[[#This Row],[DATE LIV]])</f>
        <v>12</v>
      </c>
    </row>
    <row r="586" spans="1:9" x14ac:dyDescent="0.35">
      <c r="A586" s="1" t="str">
        <f>'[1]COMMERCIAL 2019 - 2021'!D584</f>
        <v>FAE-20-00313</v>
      </c>
      <c r="B586" s="5" t="str">
        <f>VLOOKUP(Tableau1[[#This Row],[NUM DE FACTURE]],'[1]COMMERCIAL 2019 - 2021'!$D$2:$AO$3999,6,FALSE)</f>
        <v>ARCADIA</v>
      </c>
      <c r="C586" s="2">
        <f>VLOOKUP(Tableau1[[#This Row],[NUM DE FACTURE]],'[1]COMMERCIAL 2019 - 2021'!$D$2:$AO$3999,18,FALSE)</f>
        <v>20157.599999999999</v>
      </c>
      <c r="D586" s="3">
        <f>VLOOKUP(Tableau1[[#This Row],[NUM DE FACTURE]],'[1]COMMERCIAL 2019 - 2021'!$D$2:$AO$3999,8,FALSE)</f>
        <v>34771.86</v>
      </c>
      <c r="E586" s="3">
        <f>VLOOKUP(Tableau1[[#This Row],[NUM DE FACTURE]],'[1]COMMERCIAL 2019 - 2021'!$D$2:$AO$3999,10,FALSE)</f>
        <v>34771.86</v>
      </c>
      <c r="F586" s="3" t="str">
        <f>VLOOKUP(Tableau1[[#This Row],[NUM DE FACTURE]],'[1]COMMERCIAL 2019 - 2021'!$D$2:$AO$3999,12,FALSE)</f>
        <v>USA</v>
      </c>
      <c r="G586" s="4">
        <f>VLOOKUP(Tableau1[[#This Row],[NUM DE FACTURE]],'[1]COMMERCIAL 2019 - 2021'!$D$2:$AO$3999,13,FALSE)</f>
        <v>44181</v>
      </c>
      <c r="H586" s="3">
        <f>VLOOKUP(Tableau1[[#This Row],[NUM DE FACTURE]],[1]!Tableau1[[#All],[Num Piéce]:[ANNEE]],4,FALSE)</f>
        <v>2020</v>
      </c>
      <c r="I586" s="3">
        <f>MONTH(Tableau1[[#This Row],[DATE LIV]])</f>
        <v>12</v>
      </c>
    </row>
    <row r="587" spans="1:9" x14ac:dyDescent="0.35">
      <c r="A587" s="1" t="str">
        <f>'[1]COMMERCIAL 2019 - 2021'!D585</f>
        <v>FAE-20-00314</v>
      </c>
      <c r="B587" s="5" t="str">
        <f>VLOOKUP(Tableau1[[#This Row],[NUM DE FACTURE]],'[1]COMMERCIAL 2019 - 2021'!$D$2:$AO$3999,6,FALSE)</f>
        <v>SAHEL INTERNATIONAL TRADE</v>
      </c>
      <c r="C587" s="2">
        <f>VLOOKUP(Tableau1[[#This Row],[NUM DE FACTURE]],'[1]COMMERCIAL 2019 - 2021'!$D$2:$AO$3999,18,FALSE)</f>
        <v>131600</v>
      </c>
      <c r="D587" s="3">
        <f>VLOOKUP(Tableau1[[#This Row],[NUM DE FACTURE]],'[1]COMMERCIAL 2019 - 2021'!$D$2:$AO$3999,8,FALSE)</f>
        <v>171080</v>
      </c>
      <c r="E587" s="3">
        <f>VLOOKUP(Tableau1[[#This Row],[NUM DE FACTURE]],'[1]COMMERCIAL 2019 - 2021'!$D$2:$AO$3999,10,FALSE)</f>
        <v>171080</v>
      </c>
      <c r="F587" s="3" t="str">
        <f>VLOOKUP(Tableau1[[#This Row],[NUM DE FACTURE]],'[1]COMMERCIAL 2019 - 2021'!$D$2:$AO$3999,12,FALSE)</f>
        <v>Niger</v>
      </c>
      <c r="G587" s="4">
        <f>VLOOKUP(Tableau1[[#This Row],[NUM DE FACTURE]],'[1]COMMERCIAL 2019 - 2021'!$D$2:$AO$3999,13,FALSE)</f>
        <v>44181</v>
      </c>
      <c r="H587" s="3">
        <f>VLOOKUP(Tableau1[[#This Row],[NUM DE FACTURE]],[1]!Tableau1[[#All],[Num Piéce]:[ANNEE]],4,FALSE)</f>
        <v>2020</v>
      </c>
      <c r="I587" s="3">
        <f>MONTH(Tableau1[[#This Row],[DATE LIV]])</f>
        <v>12</v>
      </c>
    </row>
    <row r="588" spans="1:9" x14ac:dyDescent="0.35">
      <c r="A588" s="1" t="str">
        <f>'[1]COMMERCIAL 2019 - 2021'!D586</f>
        <v>FAE-20-00315</v>
      </c>
      <c r="B588" s="5" t="str">
        <f>VLOOKUP(Tableau1[[#This Row],[NUM DE FACTURE]],'[1]COMMERCIAL 2019 - 2021'!$D$2:$AO$3999,6,FALSE)</f>
        <v>SAHEL INTERNATIONAL TRADE</v>
      </c>
      <c r="C588" s="2">
        <f>VLOOKUP(Tableau1[[#This Row],[NUM DE FACTURE]],'[1]COMMERCIAL 2019 - 2021'!$D$2:$AO$3999,18,FALSE)</f>
        <v>199020</v>
      </c>
      <c r="D588" s="3">
        <f>VLOOKUP(Tableau1[[#This Row],[NUM DE FACTURE]],'[1]COMMERCIAL 2019 - 2021'!$D$2:$AO$3999,8,FALSE)</f>
        <v>248775</v>
      </c>
      <c r="E588" s="3">
        <f>VLOOKUP(Tableau1[[#This Row],[NUM DE FACTURE]],'[1]COMMERCIAL 2019 - 2021'!$D$2:$AO$3999,10,FALSE)</f>
        <v>248775</v>
      </c>
      <c r="F588" s="3" t="str">
        <f>VLOOKUP(Tableau1[[#This Row],[NUM DE FACTURE]],'[1]COMMERCIAL 2019 - 2021'!$D$2:$AO$3999,12,FALSE)</f>
        <v>Niger</v>
      </c>
      <c r="G588" s="4">
        <f>VLOOKUP(Tableau1[[#This Row],[NUM DE FACTURE]],'[1]COMMERCIAL 2019 - 2021'!$D$2:$AO$3999,13,FALSE)</f>
        <v>44188</v>
      </c>
      <c r="H588" s="3">
        <f>VLOOKUP(Tableau1[[#This Row],[NUM DE FACTURE]],[1]!Tableau1[[#All],[Num Piéce]:[ANNEE]],4,FALSE)</f>
        <v>2020</v>
      </c>
      <c r="I588" s="3">
        <f>MONTH(Tableau1[[#This Row],[DATE LIV]])</f>
        <v>12</v>
      </c>
    </row>
    <row r="589" spans="1:9" x14ac:dyDescent="0.35">
      <c r="A589" s="1" t="str">
        <f>'[1]COMMERCIAL 2019 - 2021'!D587</f>
        <v>FAE-20-00316</v>
      </c>
      <c r="B589" s="5" t="str">
        <f>VLOOKUP(Tableau1[[#This Row],[NUM DE FACTURE]],'[1]COMMERCIAL 2019 - 2021'!$D$2:$AO$3999,6,FALSE)</f>
        <v>SAHEL INTERNATIONAL TRADE</v>
      </c>
      <c r="C589" s="2">
        <f>VLOOKUP(Tableau1[[#This Row],[NUM DE FACTURE]],'[1]COMMERCIAL 2019 - 2021'!$D$2:$AO$3999,18,FALSE)</f>
        <v>35950</v>
      </c>
      <c r="D589" s="3">
        <f>VLOOKUP(Tableau1[[#This Row],[NUM DE FACTURE]],'[1]COMMERCIAL 2019 - 2021'!$D$2:$AO$3999,8,FALSE)</f>
        <v>63541.5</v>
      </c>
      <c r="E589" s="3">
        <f>VLOOKUP(Tableau1[[#This Row],[NUM DE FACTURE]],'[1]COMMERCIAL 2019 - 2021'!$D$2:$AO$3999,10,FALSE)</f>
        <v>63541.5</v>
      </c>
      <c r="F589" s="3" t="str">
        <f>VLOOKUP(Tableau1[[#This Row],[NUM DE FACTURE]],'[1]COMMERCIAL 2019 - 2021'!$D$2:$AO$3999,12,FALSE)</f>
        <v>Ukraine</v>
      </c>
      <c r="G589" s="4">
        <f>VLOOKUP(Tableau1[[#This Row],[NUM DE FACTURE]],'[1]COMMERCIAL 2019 - 2021'!$D$2:$AO$3999,13,FALSE)</f>
        <v>44193</v>
      </c>
      <c r="H589" s="3">
        <f>VLOOKUP(Tableau1[[#This Row],[NUM DE FACTURE]],[1]!Tableau1[[#All],[Num Piéce]:[ANNEE]],4,FALSE)</f>
        <v>2020</v>
      </c>
      <c r="I589" s="3">
        <f>MONTH(Tableau1[[#This Row],[DATE LIV]])</f>
        <v>12</v>
      </c>
    </row>
    <row r="590" spans="1:9" x14ac:dyDescent="0.35">
      <c r="A590" s="1" t="str">
        <f>'[1]COMMERCIAL 2019 - 2021'!D588</f>
        <v>FAE-20-00317</v>
      </c>
      <c r="B590" s="5" t="str">
        <f>VLOOKUP(Tableau1[[#This Row],[NUM DE FACTURE]],'[1]COMMERCIAL 2019 - 2021'!$D$2:$AO$3999,6,FALSE)</f>
        <v>ANGSTREM TRADING</v>
      </c>
      <c r="C590" s="2">
        <f>VLOOKUP(Tableau1[[#This Row],[NUM DE FACTURE]],'[1]COMMERCIAL 2019 - 2021'!$D$2:$AO$3999,18,FALSE)</f>
        <v>40000</v>
      </c>
      <c r="D590" s="3">
        <f>VLOOKUP(Tableau1[[#This Row],[NUM DE FACTURE]],'[1]COMMERCIAL 2019 - 2021'!$D$2:$AO$3999,8,FALSE)</f>
        <v>73021.12000000001</v>
      </c>
      <c r="E590" s="3">
        <f>VLOOKUP(Tableau1[[#This Row],[NUM DE FACTURE]],'[1]COMMERCIAL 2019 - 2021'!$D$2:$AO$3999,10,FALSE)</f>
        <v>27200.000000000004</v>
      </c>
      <c r="F590" s="3" t="str">
        <f>VLOOKUP(Tableau1[[#This Row],[NUM DE FACTURE]],'[1]COMMERCIAL 2019 - 2021'!$D$2:$AO$3999,12,FALSE)</f>
        <v>Russie</v>
      </c>
      <c r="G590" s="4">
        <f>VLOOKUP(Tableau1[[#This Row],[NUM DE FACTURE]],'[1]COMMERCIAL 2019 - 2021'!$D$2:$AO$3999,13,FALSE)</f>
        <v>44187</v>
      </c>
      <c r="H590" s="3">
        <f>VLOOKUP(Tableau1[[#This Row],[NUM DE FACTURE]],[1]!Tableau1[[#All],[Num Piéce]:[ANNEE]],4,FALSE)</f>
        <v>2020</v>
      </c>
      <c r="I590" s="3">
        <f>MONTH(Tableau1[[#This Row],[DATE LIV]])</f>
        <v>12</v>
      </c>
    </row>
    <row r="591" spans="1:9" x14ac:dyDescent="0.35">
      <c r="A591" s="1" t="str">
        <f>'[1]COMMERCIAL 2019 - 2021'!D589</f>
        <v>FAE-20-00318</v>
      </c>
      <c r="B591" s="5" t="str">
        <f>VLOOKUP(Tableau1[[#This Row],[NUM DE FACTURE]],'[1]COMMERCIAL 2019 - 2021'!$D$2:$AO$3999,6,FALSE)</f>
        <v>DAVIS TRADING CO LTD</v>
      </c>
      <c r="C591" s="2">
        <f>VLOOKUP(Tableau1[[#This Row],[NUM DE FACTURE]],'[1]COMMERCIAL 2019 - 2021'!$D$2:$AO$3999,18,FALSE)</f>
        <v>17720</v>
      </c>
      <c r="D591" s="3">
        <f>VLOOKUP(Tableau1[[#This Row],[NUM DE FACTURE]],'[1]COMMERCIAL 2019 - 2021'!$D$2:$AO$3999,8,FALSE)</f>
        <v>57859.573040000003</v>
      </c>
      <c r="E591" s="3">
        <f>VLOOKUP(Tableau1[[#This Row],[NUM DE FACTURE]],'[1]COMMERCIAL 2019 - 2021'!$D$2:$AO$3999,10,FALSE)</f>
        <v>21552.400000000001</v>
      </c>
      <c r="F591" s="3" t="str">
        <f>VLOOKUP(Tableau1[[#This Row],[NUM DE FACTURE]],'[1]COMMERCIAL 2019 - 2021'!$D$2:$AO$3999,12,FALSE)</f>
        <v>New Zealand</v>
      </c>
      <c r="G591" s="4">
        <f>VLOOKUP(Tableau1[[#This Row],[NUM DE FACTURE]],'[1]COMMERCIAL 2019 - 2021'!$D$2:$AO$3999,13,FALSE)</f>
        <v>44186</v>
      </c>
      <c r="H591" s="3">
        <f>VLOOKUP(Tableau1[[#This Row],[NUM DE FACTURE]],[1]!Tableau1[[#All],[Num Piéce]:[ANNEE]],4,FALSE)</f>
        <v>2020</v>
      </c>
      <c r="I591" s="3">
        <f>MONTH(Tableau1[[#This Row],[DATE LIV]])</f>
        <v>12</v>
      </c>
    </row>
    <row r="592" spans="1:9" x14ac:dyDescent="0.35">
      <c r="A592" s="1" t="str">
        <f>'[1]COMMERCIAL 2019 - 2021'!D590</f>
        <v>FAE-20-00319</v>
      </c>
      <c r="B592" s="5" t="str">
        <f>VLOOKUP(Tableau1[[#This Row],[NUM DE FACTURE]],'[1]COMMERCIAL 2019 - 2021'!$D$2:$AO$3999,6,FALSE)</f>
        <v>GOLDEN PEARL</v>
      </c>
      <c r="C592" s="2">
        <f>VLOOKUP(Tableau1[[#This Row],[NUM DE FACTURE]],'[1]COMMERCIAL 2019 - 2021'!$D$2:$AO$3999,18,FALSE)</f>
        <v>52850</v>
      </c>
      <c r="D592" s="3">
        <f>VLOOKUP(Tableau1[[#This Row],[NUM DE FACTURE]],'[1]COMMERCIAL 2019 - 2021'!$D$2:$AO$3999,8,FALSE)</f>
        <v>91723</v>
      </c>
      <c r="E592" s="3">
        <f>VLOOKUP(Tableau1[[#This Row],[NUM DE FACTURE]],'[1]COMMERCIAL 2019 - 2021'!$D$2:$AO$3999,10,FALSE)</f>
        <v>91723</v>
      </c>
      <c r="F592" s="3" t="str">
        <f>VLOOKUP(Tableau1[[#This Row],[NUM DE FACTURE]],'[1]COMMERCIAL 2019 - 2021'!$D$2:$AO$3999,12,FALSE)</f>
        <v>Qatar</v>
      </c>
      <c r="G592" s="4">
        <f>VLOOKUP(Tableau1[[#This Row],[NUM DE FACTURE]],'[1]COMMERCIAL 2019 - 2021'!$D$2:$AO$3999,13,FALSE)</f>
        <v>44189</v>
      </c>
      <c r="H592" s="3">
        <f>VLOOKUP(Tableau1[[#This Row],[NUM DE FACTURE]],[1]!Tableau1[[#All],[Num Piéce]:[ANNEE]],4,FALSE)</f>
        <v>2020</v>
      </c>
      <c r="I592" s="3">
        <f>MONTH(Tableau1[[#This Row],[DATE LIV]])</f>
        <v>12</v>
      </c>
    </row>
    <row r="593" spans="1:9" x14ac:dyDescent="0.35">
      <c r="A593" s="1" t="str">
        <f>'[1]COMMERCIAL 2019 - 2021'!D591</f>
        <v>FAE-20-00320</v>
      </c>
      <c r="B593" s="5" t="str">
        <f>VLOOKUP(Tableau1[[#This Row],[NUM DE FACTURE]],'[1]COMMERCIAL 2019 - 2021'!$D$2:$AO$3999,6,FALSE)</f>
        <v>TUNISIAN AFRICAN BUSINESS</v>
      </c>
      <c r="C593" s="2">
        <f>VLOOKUP(Tableau1[[#This Row],[NUM DE FACTURE]],'[1]COMMERCIAL 2019 - 2021'!$D$2:$AO$3999,18,FALSE)</f>
        <v>156824</v>
      </c>
      <c r="D593" s="3">
        <f>VLOOKUP(Tableau1[[#This Row],[NUM DE FACTURE]],'[1]COMMERCIAL 2019 - 2021'!$D$2:$AO$3999,8,FALSE)</f>
        <v>251675.12</v>
      </c>
      <c r="E593" s="3">
        <f>VLOOKUP(Tableau1[[#This Row],[NUM DE FACTURE]],'[1]COMMERCIAL 2019 - 2021'!$D$2:$AO$3999,10,FALSE)</f>
        <v>251675.12</v>
      </c>
      <c r="F593" s="3" t="str">
        <f>VLOOKUP(Tableau1[[#This Row],[NUM DE FACTURE]],'[1]COMMERCIAL 2019 - 2021'!$D$2:$AO$3999,12,FALSE)</f>
        <v>Sierra Leone</v>
      </c>
      <c r="G593" s="4">
        <f>VLOOKUP(Tableau1[[#This Row],[NUM DE FACTURE]],'[1]COMMERCIAL 2019 - 2021'!$D$2:$AO$3999,13,FALSE)</f>
        <v>44180</v>
      </c>
      <c r="H593" s="3">
        <f>VLOOKUP(Tableau1[[#This Row],[NUM DE FACTURE]],[1]!Tableau1[[#All],[Num Piéce]:[ANNEE]],4,FALSE)</f>
        <v>2020</v>
      </c>
      <c r="I593" s="3">
        <f>MONTH(Tableau1[[#This Row],[DATE LIV]])</f>
        <v>12</v>
      </c>
    </row>
    <row r="594" spans="1:9" x14ac:dyDescent="0.35">
      <c r="A594" s="1" t="str">
        <f>'[1]COMMERCIAL 2019 - 2021'!D592</f>
        <v>FAE-20-00321</v>
      </c>
      <c r="B594" s="5" t="str">
        <f>VLOOKUP(Tableau1[[#This Row],[NUM DE FACTURE]],'[1]COMMERCIAL 2019 - 2021'!$D$2:$AO$3999,6,FALSE)</f>
        <v>TUNISIAN AFRICAN BUSINESS</v>
      </c>
      <c r="C594" s="2">
        <f>VLOOKUP(Tableau1[[#This Row],[NUM DE FACTURE]],'[1]COMMERCIAL 2019 - 2021'!$D$2:$AO$3999,18,FALSE)</f>
        <v>146424</v>
      </c>
      <c r="D594" s="3">
        <f>VLOOKUP(Tableau1[[#This Row],[NUM DE FACTURE]],'[1]COMMERCIAL 2019 - 2021'!$D$2:$AO$3999,8,FALSE)</f>
        <v>233331.12</v>
      </c>
      <c r="E594" s="3">
        <f>VLOOKUP(Tableau1[[#This Row],[NUM DE FACTURE]],'[1]COMMERCIAL 2019 - 2021'!$D$2:$AO$3999,10,FALSE)</f>
        <v>233331.12</v>
      </c>
      <c r="F594" s="3" t="str">
        <f>VLOOKUP(Tableau1[[#This Row],[NUM DE FACTURE]],'[1]COMMERCIAL 2019 - 2021'!$D$2:$AO$3999,12,FALSE)</f>
        <v>Sierra Leone</v>
      </c>
      <c r="G594" s="4">
        <f>VLOOKUP(Tableau1[[#This Row],[NUM DE FACTURE]],'[1]COMMERCIAL 2019 - 2021'!$D$2:$AO$3999,13,FALSE)</f>
        <v>44184</v>
      </c>
      <c r="H594" s="3">
        <f>VLOOKUP(Tableau1[[#This Row],[NUM DE FACTURE]],[1]!Tableau1[[#All],[Num Piéce]:[ANNEE]],4,FALSE)</f>
        <v>2020</v>
      </c>
      <c r="I594" s="3">
        <f>MONTH(Tableau1[[#This Row],[DATE LIV]])</f>
        <v>12</v>
      </c>
    </row>
    <row r="595" spans="1:9" x14ac:dyDescent="0.35">
      <c r="A595" s="1" t="str">
        <f>'[1]COMMERCIAL 2019 - 2021'!D593</f>
        <v>FAE-20-00322</v>
      </c>
      <c r="B595" s="5" t="str">
        <f>VLOOKUP(Tableau1[[#This Row],[NUM DE FACTURE]],'[1]COMMERCIAL 2019 - 2021'!$D$2:$AO$3999,6,FALSE)</f>
        <v>ARCADIA</v>
      </c>
      <c r="C595" s="2">
        <f>VLOOKUP(Tableau1[[#This Row],[NUM DE FACTURE]],'[1]COMMERCIAL 2019 - 2021'!$D$2:$AO$3999,18,FALSE)</f>
        <v>24645</v>
      </c>
      <c r="D595" s="3">
        <f>VLOOKUP(Tableau1[[#This Row],[NUM DE FACTURE]],'[1]COMMERCIAL 2019 - 2021'!$D$2:$AO$3999,8,FALSE)</f>
        <v>44756.652999999998</v>
      </c>
      <c r="E595" s="3">
        <f>VLOOKUP(Tableau1[[#This Row],[NUM DE FACTURE]],'[1]COMMERCIAL 2019 - 2021'!$D$2:$AO$3999,10,FALSE)</f>
        <v>44756.652999999998</v>
      </c>
      <c r="F595" s="3" t="str">
        <f>VLOOKUP(Tableau1[[#This Row],[NUM DE FACTURE]],'[1]COMMERCIAL 2019 - 2021'!$D$2:$AO$3999,12,FALSE)</f>
        <v>Canada</v>
      </c>
      <c r="G595" s="4">
        <f>VLOOKUP(Tableau1[[#This Row],[NUM DE FACTURE]],'[1]COMMERCIAL 2019 - 2021'!$D$2:$AO$3999,13,FALSE)</f>
        <v>44190</v>
      </c>
      <c r="H595" s="3">
        <f>VLOOKUP(Tableau1[[#This Row],[NUM DE FACTURE]],[1]!Tableau1[[#All],[Num Piéce]:[ANNEE]],4,FALSE)</f>
        <v>2020</v>
      </c>
      <c r="I595" s="3">
        <f>MONTH(Tableau1[[#This Row],[DATE LIV]])</f>
        <v>12</v>
      </c>
    </row>
    <row r="596" spans="1:9" x14ac:dyDescent="0.35">
      <c r="A596" s="1" t="str">
        <f>'[1]COMMERCIAL 2019 - 2021'!D594</f>
        <v>FAE-20-00323</v>
      </c>
      <c r="B596" s="5" t="str">
        <f>VLOOKUP(Tableau1[[#This Row],[NUM DE FACTURE]],'[1]COMMERCIAL 2019 - 2021'!$D$2:$AO$3999,6,FALSE)</f>
        <v>SODIFRAM SAS</v>
      </c>
      <c r="C596" s="2">
        <f>VLOOKUP(Tableau1[[#This Row],[NUM DE FACTURE]],'[1]COMMERCIAL 2019 - 2021'!$D$2:$AO$3999,18,FALSE)</f>
        <v>68544</v>
      </c>
      <c r="D596" s="3">
        <f>VLOOKUP(Tableau1[[#This Row],[NUM DE FACTURE]],'[1]COMMERCIAL 2019 - 2021'!$D$2:$AO$3999,8,FALSE)</f>
        <v>148828.984</v>
      </c>
      <c r="E596" s="3">
        <f>VLOOKUP(Tableau1[[#This Row],[NUM DE FACTURE]],'[1]COMMERCIAL 2019 - 2021'!$D$2:$AO$3999,10,FALSE)</f>
        <v>45260.15996107411</v>
      </c>
      <c r="F596" s="3" t="str">
        <f>VLOOKUP(Tableau1[[#This Row],[NUM DE FACTURE]],'[1]COMMERCIAL 2019 - 2021'!$D$2:$AO$3999,12,FALSE)</f>
        <v>Mayotte</v>
      </c>
      <c r="G596" s="4">
        <f>VLOOKUP(Tableau1[[#This Row],[NUM DE FACTURE]],'[1]COMMERCIAL 2019 - 2021'!$D$2:$AO$3999,13,FALSE)</f>
        <v>44189</v>
      </c>
      <c r="H596" s="3">
        <f>VLOOKUP(Tableau1[[#This Row],[NUM DE FACTURE]],[1]!Tableau1[[#All],[Num Piéce]:[ANNEE]],4,FALSE)</f>
        <v>2020</v>
      </c>
      <c r="I596" s="3">
        <f>MONTH(Tableau1[[#This Row],[DATE LIV]])</f>
        <v>12</v>
      </c>
    </row>
    <row r="597" spans="1:9" x14ac:dyDescent="0.35">
      <c r="A597" s="1" t="str">
        <f>'[1]COMMERCIAL 2019 - 2021'!D595</f>
        <v>FAE-20-00324</v>
      </c>
      <c r="B597" s="5" t="str">
        <f>VLOOKUP(Tableau1[[#This Row],[NUM DE FACTURE]],'[1]COMMERCIAL 2019 - 2021'!$D$2:$AO$3999,6,FALSE)</f>
        <v>STE OMRANE SAS</v>
      </c>
      <c r="C597" s="2">
        <f>VLOOKUP(Tableau1[[#This Row],[NUM DE FACTURE]],'[1]COMMERCIAL 2019 - 2021'!$D$2:$AO$3999,18,FALSE)</f>
        <v>19004</v>
      </c>
      <c r="D597" s="3">
        <f>VLOOKUP(Tableau1[[#This Row],[NUM DE FACTURE]],'[1]COMMERCIAL 2019 - 2021'!$D$2:$AO$3999,8,FALSE)</f>
        <v>38376.443496</v>
      </c>
      <c r="E597" s="3">
        <f>VLOOKUP(Tableau1[[#This Row],[NUM DE FACTURE]],'[1]COMMERCIAL 2019 - 2021'!$D$2:$AO$3999,10,FALSE)</f>
        <v>11657.84</v>
      </c>
      <c r="F597" s="3" t="str">
        <f>VLOOKUP(Tableau1[[#This Row],[NUM DE FACTURE]],'[1]COMMERCIAL 2019 - 2021'!$D$2:$AO$3999,12,FALSE)</f>
        <v>France</v>
      </c>
      <c r="G597" s="4">
        <f>VLOOKUP(Tableau1[[#This Row],[NUM DE FACTURE]],'[1]COMMERCIAL 2019 - 2021'!$D$2:$AO$3999,13,FALSE)</f>
        <v>44186</v>
      </c>
      <c r="H597" s="3">
        <f>VLOOKUP(Tableau1[[#This Row],[NUM DE FACTURE]],[1]!Tableau1[[#All],[Num Piéce]:[ANNEE]],4,FALSE)</f>
        <v>2020</v>
      </c>
      <c r="I597" s="3">
        <f>MONTH(Tableau1[[#This Row],[DATE LIV]])</f>
        <v>12</v>
      </c>
    </row>
    <row r="598" spans="1:9" x14ac:dyDescent="0.35">
      <c r="A598" s="1" t="str">
        <f>'[1]COMMERCIAL 2019 - 2021'!D596</f>
        <v>FAE-20-00325</v>
      </c>
      <c r="B598" s="5" t="str">
        <f>VLOOKUP(Tableau1[[#This Row],[NUM DE FACTURE]],'[1]COMMERCIAL 2019 - 2021'!$D$2:$AO$3999,6,FALSE)</f>
        <v>ABOURA FOODS</v>
      </c>
      <c r="C598" s="2">
        <f>VLOOKUP(Tableau1[[#This Row],[NUM DE FACTURE]],'[1]COMMERCIAL 2019 - 2021'!$D$2:$AO$3999,18,FALSE)</f>
        <v>7500</v>
      </c>
      <c r="D598" s="3">
        <f>VLOOKUP(Tableau1[[#This Row],[NUM DE FACTURE]],'[1]COMMERCIAL 2019 - 2021'!$D$2:$AO$3999,8,FALSE)</f>
        <v>33074.272000000004</v>
      </c>
      <c r="E598" s="3">
        <f>VLOOKUP(Tableau1[[#This Row],[NUM DE FACTURE]],'[1]COMMERCIAL 2019 - 2021'!$D$2:$AO$3999,10,FALSE)</f>
        <v>12320.000000000002</v>
      </c>
      <c r="F598" s="3" t="str">
        <f>VLOOKUP(Tableau1[[#This Row],[NUM DE FACTURE]],'[1]COMMERCIAL 2019 - 2021'!$D$2:$AO$3999,12,FALSE)</f>
        <v>Jordanie</v>
      </c>
      <c r="G598" s="4">
        <f>VLOOKUP(Tableau1[[#This Row],[NUM DE FACTURE]],'[1]COMMERCIAL 2019 - 2021'!$D$2:$AO$3999,13,FALSE)</f>
        <v>44186</v>
      </c>
      <c r="H598" s="3">
        <f>VLOOKUP(Tableau1[[#This Row],[NUM DE FACTURE]],[1]!Tableau1[[#All],[Num Piéce]:[ANNEE]],4,FALSE)</f>
        <v>2020</v>
      </c>
      <c r="I598" s="3">
        <f>MONTH(Tableau1[[#This Row],[DATE LIV]])</f>
        <v>12</v>
      </c>
    </row>
    <row r="599" spans="1:9" x14ac:dyDescent="0.35">
      <c r="A599" s="1" t="str">
        <f>'[1]COMMERCIAL 2019 - 2021'!D597</f>
        <v>FAE-20-00326</v>
      </c>
      <c r="B599" s="5" t="str">
        <f>VLOOKUP(Tableau1[[#This Row],[NUM DE FACTURE]],'[1]COMMERCIAL 2019 - 2021'!$D$2:$AO$3999,6,FALSE)</f>
        <v>SODISCOUNT</v>
      </c>
      <c r="C599" s="2">
        <f>VLOOKUP(Tableau1[[#This Row],[NUM DE FACTURE]],'[1]COMMERCIAL 2019 - 2021'!$D$2:$AO$3999,18,FALSE)</f>
        <v>27372</v>
      </c>
      <c r="D599" s="3">
        <f>VLOOKUP(Tableau1[[#This Row],[NUM DE FACTURE]],'[1]COMMERCIAL 2019 - 2021'!$D$2:$AO$3999,8,FALSE)</f>
        <v>58957.048722</v>
      </c>
      <c r="E599" s="3">
        <f>VLOOKUP(Tableau1[[#This Row],[NUM DE FACTURE]],'[1]COMMERCIAL 2019 - 2021'!$D$2:$AO$3999,10,FALSE)</f>
        <v>17929.34</v>
      </c>
      <c r="F599" s="3" t="str">
        <f>VLOOKUP(Tableau1[[#This Row],[NUM DE FACTURE]],'[1]COMMERCIAL 2019 - 2021'!$D$2:$AO$3999,12,FALSE)</f>
        <v>Mayotte</v>
      </c>
      <c r="G599" s="4">
        <f>VLOOKUP(Tableau1[[#This Row],[NUM DE FACTURE]],'[1]COMMERCIAL 2019 - 2021'!$D$2:$AO$3999,13,FALSE)</f>
        <v>44189</v>
      </c>
      <c r="H599" s="3">
        <f>VLOOKUP(Tableau1[[#This Row],[NUM DE FACTURE]],[1]!Tableau1[[#All],[Num Piéce]:[ANNEE]],4,FALSE)</f>
        <v>2020</v>
      </c>
      <c r="I599" s="3">
        <f>MONTH(Tableau1[[#This Row],[DATE LIV]])</f>
        <v>12</v>
      </c>
    </row>
    <row r="600" spans="1:9" x14ac:dyDescent="0.35">
      <c r="A600" s="1" t="str">
        <f>'[1]COMMERCIAL 2019 - 2021'!D598</f>
        <v>FAE-20-00327</v>
      </c>
      <c r="B600" s="5" t="str">
        <f>VLOOKUP(Tableau1[[#This Row],[NUM DE FACTURE]],'[1]COMMERCIAL 2019 - 2021'!$D$2:$AO$3999,6,FALSE)</f>
        <v>SAHEL INTERNATIONAL TRADE</v>
      </c>
      <c r="C600" s="2">
        <f>VLOOKUP(Tableau1[[#This Row],[NUM DE FACTURE]],'[1]COMMERCIAL 2019 - 2021'!$D$2:$AO$3999,18,FALSE)</f>
        <v>22008</v>
      </c>
      <c r="D600" s="3">
        <f>VLOOKUP(Tableau1[[#This Row],[NUM DE FACTURE]],'[1]COMMERCIAL 2019 - 2021'!$D$2:$AO$3999,8,FALSE)</f>
        <v>36753.360000000001</v>
      </c>
      <c r="E600" s="3">
        <f>VLOOKUP(Tableau1[[#This Row],[NUM DE FACTURE]],'[1]COMMERCIAL 2019 - 2021'!$D$2:$AO$3999,10,FALSE)</f>
        <v>36753.360000000001</v>
      </c>
      <c r="F600" s="3" t="str">
        <f>VLOOKUP(Tableau1[[#This Row],[NUM DE FACTURE]],'[1]COMMERCIAL 2019 - 2021'!$D$2:$AO$3999,12,FALSE)</f>
        <v>Burkina Faso</v>
      </c>
      <c r="G600" s="4">
        <f>VLOOKUP(Tableau1[[#This Row],[NUM DE FACTURE]],'[1]COMMERCIAL 2019 - 2021'!$D$2:$AO$3999,13,FALSE)</f>
        <v>44181</v>
      </c>
      <c r="H600" s="3">
        <f>VLOOKUP(Tableau1[[#This Row],[NUM DE FACTURE]],[1]!Tableau1[[#All],[Num Piéce]:[ANNEE]],4,FALSE)</f>
        <v>2020</v>
      </c>
      <c r="I600" s="3">
        <f>MONTH(Tableau1[[#This Row],[DATE LIV]])</f>
        <v>12</v>
      </c>
    </row>
    <row r="601" spans="1:9" x14ac:dyDescent="0.35">
      <c r="A601" s="1" t="str">
        <f>'[1]COMMERCIAL 2019 - 2021'!D599</f>
        <v>FAE-20-00328</v>
      </c>
      <c r="B601" s="5" t="str">
        <f>VLOOKUP(Tableau1[[#This Row],[NUM DE FACTURE]],'[1]COMMERCIAL 2019 - 2021'!$D$2:$AO$3999,6,FALSE)</f>
        <v>SAHEL INTERNATIONAL TRADE</v>
      </c>
      <c r="C601" s="2">
        <f>VLOOKUP(Tableau1[[#This Row],[NUM DE FACTURE]],'[1]COMMERCIAL 2019 - 2021'!$D$2:$AO$3999,18,FALSE)</f>
        <v>19200</v>
      </c>
      <c r="D601" s="3">
        <f>VLOOKUP(Tableau1[[#This Row],[NUM DE FACTURE]],'[1]COMMERCIAL 2019 - 2021'!$D$2:$AO$3999,8,FALSE)</f>
        <v>33024</v>
      </c>
      <c r="E601" s="3">
        <f>VLOOKUP(Tableau1[[#This Row],[NUM DE FACTURE]],'[1]COMMERCIAL 2019 - 2021'!$D$2:$AO$3999,10,FALSE)</f>
        <v>33024</v>
      </c>
      <c r="F601" s="3" t="str">
        <f>VLOOKUP(Tableau1[[#This Row],[NUM DE FACTURE]],'[1]COMMERCIAL 2019 - 2021'!$D$2:$AO$3999,12,FALSE)</f>
        <v>Burkina Faso</v>
      </c>
      <c r="G601" s="4">
        <f>VLOOKUP(Tableau1[[#This Row],[NUM DE FACTURE]],'[1]COMMERCIAL 2019 - 2021'!$D$2:$AO$3999,13,FALSE)</f>
        <v>44188</v>
      </c>
      <c r="H601" s="3">
        <f>VLOOKUP(Tableau1[[#This Row],[NUM DE FACTURE]],[1]!Tableau1[[#All],[Num Piéce]:[ANNEE]],4,FALSE)</f>
        <v>2020</v>
      </c>
      <c r="I601" s="3">
        <f>MONTH(Tableau1[[#This Row],[DATE LIV]])</f>
        <v>12</v>
      </c>
    </row>
    <row r="602" spans="1:9" x14ac:dyDescent="0.35">
      <c r="A602" s="1" t="str">
        <f>'[1]COMMERCIAL 2019 - 2021'!D600</f>
        <v>FAE-20-00329</v>
      </c>
      <c r="B602" s="5" t="str">
        <f>VLOOKUP(Tableau1[[#This Row],[NUM DE FACTURE]],'[1]COMMERCIAL 2019 - 2021'!$D$2:$AO$3999,6,FALSE)</f>
        <v>SAHEL INTERNATIONAL TRADE</v>
      </c>
      <c r="C602" s="2">
        <f>VLOOKUP(Tableau1[[#This Row],[NUM DE FACTURE]],'[1]COMMERCIAL 2019 - 2021'!$D$2:$AO$3999,18,FALSE)</f>
        <v>21580</v>
      </c>
      <c r="D602" s="3">
        <f>VLOOKUP(Tableau1[[#This Row],[NUM DE FACTURE]],'[1]COMMERCIAL 2019 - 2021'!$D$2:$AO$3999,8,FALSE)</f>
        <v>26975</v>
      </c>
      <c r="E602" s="3">
        <f>VLOOKUP(Tableau1[[#This Row],[NUM DE FACTURE]],'[1]COMMERCIAL 2019 - 2021'!$D$2:$AO$3999,10,FALSE)</f>
        <v>26975</v>
      </c>
      <c r="F602" s="3" t="str">
        <f>VLOOKUP(Tableau1[[#This Row],[NUM DE FACTURE]],'[1]COMMERCIAL 2019 - 2021'!$D$2:$AO$3999,12,FALSE)</f>
        <v>Niger</v>
      </c>
      <c r="G602" s="4">
        <f>VLOOKUP(Tableau1[[#This Row],[NUM DE FACTURE]],'[1]COMMERCIAL 2019 - 2021'!$D$2:$AO$3999,13,FALSE)</f>
        <v>44195</v>
      </c>
      <c r="H602" s="3">
        <f>VLOOKUP(Tableau1[[#This Row],[NUM DE FACTURE]],[1]!Tableau1[[#All],[Num Piéce]:[ANNEE]],4,FALSE)</f>
        <v>2020</v>
      </c>
      <c r="I602" s="3">
        <f>MONTH(Tableau1[[#This Row],[DATE LIV]])</f>
        <v>12</v>
      </c>
    </row>
    <row r="603" spans="1:9" x14ac:dyDescent="0.35">
      <c r="A603" s="1" t="str">
        <f>'[1]COMMERCIAL 2019 - 2021'!D601</f>
        <v>FAE-20-00330</v>
      </c>
      <c r="B603" s="5" t="str">
        <f>VLOOKUP(Tableau1[[#This Row],[NUM DE FACTURE]],'[1]COMMERCIAL 2019 - 2021'!$D$2:$AO$3999,6,FALSE)</f>
        <v>STE DE COMMERCE INTERNATIONAL</v>
      </c>
      <c r="C603" s="2">
        <f>VLOOKUP(Tableau1[[#This Row],[NUM DE FACTURE]],'[1]COMMERCIAL 2019 - 2021'!$D$2:$AO$3999,18,FALSE)</f>
        <v>76800</v>
      </c>
      <c r="D603" s="3">
        <f>VLOOKUP(Tableau1[[#This Row],[NUM DE FACTURE]],'[1]COMMERCIAL 2019 - 2021'!$D$2:$AO$3999,8,FALSE)</f>
        <v>129024</v>
      </c>
      <c r="E603" s="3">
        <f>VLOOKUP(Tableau1[[#This Row],[NUM DE FACTURE]],'[1]COMMERCIAL 2019 - 2021'!$D$2:$AO$3999,10,FALSE)</f>
        <v>129024</v>
      </c>
      <c r="F603" s="3" t="str">
        <f>VLOOKUP(Tableau1[[#This Row],[NUM DE FACTURE]],'[1]COMMERCIAL 2019 - 2021'!$D$2:$AO$3999,12,FALSE)</f>
        <v>Gambie</v>
      </c>
      <c r="G603" s="4">
        <f>VLOOKUP(Tableau1[[#This Row],[NUM DE FACTURE]],'[1]COMMERCIAL 2019 - 2021'!$D$2:$AO$3999,13,FALSE)</f>
        <v>44195</v>
      </c>
      <c r="H603" s="3">
        <f>VLOOKUP(Tableau1[[#This Row],[NUM DE FACTURE]],[1]!Tableau1[[#All],[Num Piéce]:[ANNEE]],4,FALSE)</f>
        <v>2020</v>
      </c>
      <c r="I603" s="3">
        <f>MONTH(Tableau1[[#This Row],[DATE LIV]])</f>
        <v>12</v>
      </c>
    </row>
    <row r="604" spans="1:9" x14ac:dyDescent="0.35">
      <c r="A604" s="1" t="str">
        <f>'[1]COMMERCIAL 2019 - 2021'!D602</f>
        <v>FAE-20-00331</v>
      </c>
      <c r="B604" s="5" t="str">
        <f>VLOOKUP(Tableau1[[#This Row],[NUM DE FACTURE]],'[1]COMMERCIAL 2019 - 2021'!$D$2:$AO$3999,6,FALSE)</f>
        <v>STE DE COMMERCE INTERNATIONAL</v>
      </c>
      <c r="C604" s="2">
        <f>VLOOKUP(Tableau1[[#This Row],[NUM DE FACTURE]],'[1]COMMERCIAL 2019 - 2021'!$D$2:$AO$3999,18,FALSE)</f>
        <v>68000</v>
      </c>
      <c r="D604" s="3">
        <f>VLOOKUP(Tableau1[[#This Row],[NUM DE FACTURE]],'[1]COMMERCIAL 2019 - 2021'!$D$2:$AO$3999,8,FALSE)</f>
        <v>104400</v>
      </c>
      <c r="E604" s="3">
        <f>VLOOKUP(Tableau1[[#This Row],[NUM DE FACTURE]],'[1]COMMERCIAL 2019 - 2021'!$D$2:$AO$3999,10,FALSE)</f>
        <v>104400</v>
      </c>
      <c r="F604" s="3" t="str">
        <f>VLOOKUP(Tableau1[[#This Row],[NUM DE FACTURE]],'[1]COMMERCIAL 2019 - 2021'!$D$2:$AO$3999,12,FALSE)</f>
        <v>Gabon</v>
      </c>
      <c r="G604" s="4">
        <f>VLOOKUP(Tableau1[[#This Row],[NUM DE FACTURE]],'[1]COMMERCIAL 2019 - 2021'!$D$2:$AO$3999,13,FALSE)</f>
        <v>44193</v>
      </c>
      <c r="H604" s="3">
        <f>VLOOKUP(Tableau1[[#This Row],[NUM DE FACTURE]],[1]!Tableau1[[#All],[Num Piéce]:[ANNEE]],4,FALSE)</f>
        <v>2020</v>
      </c>
      <c r="I604" s="3">
        <f>MONTH(Tableau1[[#This Row],[DATE LIV]])</f>
        <v>12</v>
      </c>
    </row>
    <row r="605" spans="1:9" x14ac:dyDescent="0.35">
      <c r="A605" s="1" t="str">
        <f>'[1]COMMERCIAL 2019 - 2021'!D603</f>
        <v>FAE-20-00332</v>
      </c>
      <c r="B605" s="5" t="str">
        <f>VLOOKUP(Tableau1[[#This Row],[NUM DE FACTURE]],'[1]COMMERCIAL 2019 - 2021'!$D$2:$AO$3999,6,FALSE)</f>
        <v>STE DE COMMERCE INTERNATIONAL</v>
      </c>
      <c r="C605" s="2">
        <f>VLOOKUP(Tableau1[[#This Row],[NUM DE FACTURE]],'[1]COMMERCIAL 2019 - 2021'!$D$2:$AO$3999,18,FALSE)</f>
        <v>24000</v>
      </c>
      <c r="D605" s="3">
        <f>VLOOKUP(Tableau1[[#This Row],[NUM DE FACTURE]],'[1]COMMERCIAL 2019 - 2021'!$D$2:$AO$3999,8,FALSE)</f>
        <v>35900</v>
      </c>
      <c r="E605" s="3">
        <f>VLOOKUP(Tableau1[[#This Row],[NUM DE FACTURE]],'[1]COMMERCIAL 2019 - 2021'!$D$2:$AO$3999,10,FALSE)</f>
        <v>35900</v>
      </c>
      <c r="F605" s="3" t="str">
        <f>VLOOKUP(Tableau1[[#This Row],[NUM DE FACTURE]],'[1]COMMERCIAL 2019 - 2021'!$D$2:$AO$3999,12,FALSE)</f>
        <v>Gabon</v>
      </c>
      <c r="G605" s="4">
        <f>VLOOKUP(Tableau1[[#This Row],[NUM DE FACTURE]],'[1]COMMERCIAL 2019 - 2021'!$D$2:$AO$3999,13,FALSE)</f>
        <v>44193</v>
      </c>
      <c r="H605" s="3">
        <f>VLOOKUP(Tableau1[[#This Row],[NUM DE FACTURE]],[1]!Tableau1[[#All],[Num Piéce]:[ANNEE]],4,FALSE)</f>
        <v>2020</v>
      </c>
      <c r="I605" s="3">
        <f>MONTH(Tableau1[[#This Row],[DATE LIV]])</f>
        <v>12</v>
      </c>
    </row>
    <row r="606" spans="1:9" x14ac:dyDescent="0.35">
      <c r="A606" s="1" t="str">
        <f>'[1]COMMERCIAL 2019 - 2021'!D604</f>
        <v>FAE-20-00333</v>
      </c>
      <c r="B606" s="5" t="str">
        <f>VLOOKUP(Tableau1[[#This Row],[NUM DE FACTURE]],'[1]COMMERCIAL 2019 - 2021'!$D$2:$AO$3999,6,FALSE)</f>
        <v>TUNISIAN AFRICAN BUSINESS</v>
      </c>
      <c r="C606" s="2">
        <f>VLOOKUP(Tableau1[[#This Row],[NUM DE FACTURE]],'[1]COMMERCIAL 2019 - 2021'!$D$2:$AO$3999,18,FALSE)</f>
        <v>45600</v>
      </c>
      <c r="D606" s="3">
        <f>VLOOKUP(Tableau1[[#This Row],[NUM DE FACTURE]],'[1]COMMERCIAL 2019 - 2021'!$D$2:$AO$3999,8,FALSE)</f>
        <v>67488</v>
      </c>
      <c r="E606" s="3">
        <f>VLOOKUP(Tableau1[[#This Row],[NUM DE FACTURE]],'[1]COMMERCIAL 2019 - 2021'!$D$2:$AO$3999,10,FALSE)</f>
        <v>67488</v>
      </c>
      <c r="F606" s="3" t="str">
        <f>VLOOKUP(Tableau1[[#This Row],[NUM DE FACTURE]],'[1]COMMERCIAL 2019 - 2021'!$D$2:$AO$3999,12,FALSE)</f>
        <v>Sierra Leone</v>
      </c>
      <c r="G606" s="4">
        <f>VLOOKUP(Tableau1[[#This Row],[NUM DE FACTURE]],'[1]COMMERCIAL 2019 - 2021'!$D$2:$AO$3999,13,FALSE)</f>
        <v>44193</v>
      </c>
      <c r="H606" s="3">
        <f>VLOOKUP(Tableau1[[#This Row],[NUM DE FACTURE]],[1]!Tableau1[[#All],[Num Piéce]:[ANNEE]],4,FALSE)</f>
        <v>2020</v>
      </c>
      <c r="I606" s="3">
        <f>MONTH(Tableau1[[#This Row],[DATE LIV]])</f>
        <v>12</v>
      </c>
    </row>
    <row r="607" spans="1:9" x14ac:dyDescent="0.35">
      <c r="A607" s="1" t="str">
        <f>'[1]COMMERCIAL 2019 - 2021'!D605</f>
        <v>FAE-20-00334</v>
      </c>
      <c r="B607" s="5" t="str">
        <f>VLOOKUP(Tableau1[[#This Row],[NUM DE FACTURE]],'[1]COMMERCIAL 2019 - 2021'!$D$2:$AO$3999,6,FALSE)</f>
        <v>STE MIDCOM INTERNATIONAL</v>
      </c>
      <c r="C607" s="2">
        <f>VLOOKUP(Tableau1[[#This Row],[NUM DE FACTURE]],'[1]COMMERCIAL 2019 - 2021'!$D$2:$AO$3999,18,FALSE)</f>
        <v>20400</v>
      </c>
      <c r="D607" s="3">
        <f>VLOOKUP(Tableau1[[#This Row],[NUM DE FACTURE]],'[1]COMMERCIAL 2019 - 2021'!$D$2:$AO$3999,8,FALSE)</f>
        <v>34476</v>
      </c>
      <c r="E607" s="3">
        <f>VLOOKUP(Tableau1[[#This Row],[NUM DE FACTURE]],'[1]COMMERCIAL 2019 - 2021'!$D$2:$AO$3999,10,FALSE)</f>
        <v>34476</v>
      </c>
      <c r="F607" s="3" t="str">
        <f>VLOOKUP(Tableau1[[#This Row],[NUM DE FACTURE]],'[1]COMMERCIAL 2019 - 2021'!$D$2:$AO$3999,12,FALSE)</f>
        <v>Guinee Bissau</v>
      </c>
      <c r="G607" s="4">
        <f>VLOOKUP(Tableau1[[#This Row],[NUM DE FACTURE]],'[1]COMMERCIAL 2019 - 2021'!$D$2:$AO$3999,13,FALSE)</f>
        <v>44195</v>
      </c>
      <c r="H607" s="3">
        <f>VLOOKUP(Tableau1[[#This Row],[NUM DE FACTURE]],[1]!Tableau1[[#All],[Num Piéce]:[ANNEE]],4,FALSE)</f>
        <v>2020</v>
      </c>
      <c r="I607" s="3">
        <f>MONTH(Tableau1[[#This Row],[DATE LIV]])</f>
        <v>12</v>
      </c>
    </row>
    <row r="608" spans="1:9" x14ac:dyDescent="0.35">
      <c r="A608" s="1" t="str">
        <f>'[1]COMMERCIAL 2019 - 2021'!D606</f>
        <v>FAE-21-00001</v>
      </c>
      <c r="B608" s="5" t="str">
        <f>VLOOKUP(Tableau1[[#This Row],[NUM DE FACTURE]],'[1]COMMERCIAL 2019 - 2021'!$D$2:$AO$3999,6,FALSE)</f>
        <v>TUNISIAN AFRICAN BUSINESS</v>
      </c>
      <c r="C608" s="2">
        <f>VLOOKUP(Tableau1[[#This Row],[NUM DE FACTURE]],'[1]COMMERCIAL 2019 - 2021'!$D$2:$AO$3999,18,FALSE)</f>
        <v>156000</v>
      </c>
      <c r="D608" s="3">
        <f>VLOOKUP(Tableau1[[#This Row],[NUM DE FACTURE]],'[1]COMMERCIAL 2019 - 2021'!$D$2:$AO$3999,8,FALSE)</f>
        <v>221520</v>
      </c>
      <c r="E608" s="3">
        <f>VLOOKUP(Tableau1[[#This Row],[NUM DE FACTURE]],'[1]COMMERCIAL 2019 - 2021'!$D$2:$AO$3999,10,FALSE)</f>
        <v>221520</v>
      </c>
      <c r="F608" s="3" t="str">
        <f>VLOOKUP(Tableau1[[#This Row],[NUM DE FACTURE]],'[1]COMMERCIAL 2019 - 2021'!$D$2:$AO$3999,12,FALSE)</f>
        <v>Sénégal</v>
      </c>
      <c r="G608" s="4">
        <f>VLOOKUP(Tableau1[[#This Row],[NUM DE FACTURE]],'[1]COMMERCIAL 2019 - 2021'!$D$2:$AO$3999,13,FALSE)</f>
        <v>44211</v>
      </c>
      <c r="H608" s="3">
        <f>VLOOKUP(Tableau1[[#This Row],[NUM DE FACTURE]],[1]!Tableau1[[#All],[Num Piéce]:[ANNEE]],4,FALSE)</f>
        <v>2021</v>
      </c>
      <c r="I608" s="3">
        <f>MONTH(Tableau1[[#This Row],[DATE LIV]])</f>
        <v>1</v>
      </c>
    </row>
    <row r="609" spans="1:9" x14ac:dyDescent="0.35">
      <c r="A609" s="1" t="str">
        <f>'[1]COMMERCIAL 2019 - 2021'!D607</f>
        <v>FAE-21-00002</v>
      </c>
      <c r="B609" s="5" t="str">
        <f>VLOOKUP(Tableau1[[#This Row],[NUM DE FACTURE]],'[1]COMMERCIAL 2019 - 2021'!$D$2:$AO$3999,6,FALSE)</f>
        <v>STE DE COMMERCE INTERNATIONAL</v>
      </c>
      <c r="C609" s="2">
        <f>VLOOKUP(Tableau1[[#This Row],[NUM DE FACTURE]],'[1]COMMERCIAL 2019 - 2021'!$D$2:$AO$3999,18,FALSE)</f>
        <v>96000</v>
      </c>
      <c r="D609" s="3">
        <f>VLOOKUP(Tableau1[[#This Row],[NUM DE FACTURE]],'[1]COMMERCIAL 2019 - 2021'!$D$2:$AO$3999,8,FALSE)</f>
        <v>161280</v>
      </c>
      <c r="E609" s="3">
        <f>VLOOKUP(Tableau1[[#This Row],[NUM DE FACTURE]],'[1]COMMERCIAL 2019 - 2021'!$D$2:$AO$3999,10,FALSE)</f>
        <v>161280</v>
      </c>
      <c r="F609" s="3" t="str">
        <f>VLOOKUP(Tableau1[[#This Row],[NUM DE FACTURE]],'[1]COMMERCIAL 2019 - 2021'!$D$2:$AO$3999,12,FALSE)</f>
        <v>Gambie</v>
      </c>
      <c r="G609" s="4">
        <f>VLOOKUP(Tableau1[[#This Row],[NUM DE FACTURE]],'[1]COMMERCIAL 2019 - 2021'!$D$2:$AO$3999,13,FALSE)</f>
        <v>44217</v>
      </c>
      <c r="H609" s="3">
        <f>VLOOKUP(Tableau1[[#This Row],[NUM DE FACTURE]],[1]!Tableau1[[#All],[Num Piéce]:[ANNEE]],4,FALSE)</f>
        <v>2021</v>
      </c>
      <c r="I609" s="3">
        <f>MONTH(Tableau1[[#This Row],[DATE LIV]])</f>
        <v>1</v>
      </c>
    </row>
    <row r="610" spans="1:9" x14ac:dyDescent="0.35">
      <c r="A610" s="1" t="str">
        <f>'[1]COMMERCIAL 2019 - 2021'!D608</f>
        <v>FAE-21-00003</v>
      </c>
      <c r="B610" s="5" t="str">
        <f>VLOOKUP(Tableau1[[#This Row],[NUM DE FACTURE]],'[1]COMMERCIAL 2019 - 2021'!$D$2:$AO$3999,6,FALSE)</f>
        <v>STE DE COMMERCE INTERNATIONAL</v>
      </c>
      <c r="C610" s="2">
        <f>VLOOKUP(Tableau1[[#This Row],[NUM DE FACTURE]],'[1]COMMERCIAL 2019 - 2021'!$D$2:$AO$3999,18,FALSE)</f>
        <v>76800</v>
      </c>
      <c r="D610" s="3">
        <f>VLOOKUP(Tableau1[[#This Row],[NUM DE FACTURE]],'[1]COMMERCIAL 2019 - 2021'!$D$2:$AO$3999,8,FALSE)</f>
        <v>129024</v>
      </c>
      <c r="E610" s="3">
        <f>VLOOKUP(Tableau1[[#This Row],[NUM DE FACTURE]],'[1]COMMERCIAL 2019 - 2021'!$D$2:$AO$3999,10,FALSE)</f>
        <v>129024</v>
      </c>
      <c r="F610" s="3" t="str">
        <f>VLOOKUP(Tableau1[[#This Row],[NUM DE FACTURE]],'[1]COMMERCIAL 2019 - 2021'!$D$2:$AO$3999,12,FALSE)</f>
        <v>Gambie</v>
      </c>
      <c r="G610" s="4">
        <f>VLOOKUP(Tableau1[[#This Row],[NUM DE FACTURE]],'[1]COMMERCIAL 2019 - 2021'!$D$2:$AO$3999,13,FALSE)</f>
        <v>44224</v>
      </c>
      <c r="H610" s="3">
        <f>VLOOKUP(Tableau1[[#This Row],[NUM DE FACTURE]],[1]!Tableau1[[#All],[Num Piéce]:[ANNEE]],4,FALSE)</f>
        <v>2021</v>
      </c>
      <c r="I610" s="3">
        <f>MONTH(Tableau1[[#This Row],[DATE LIV]])</f>
        <v>1</v>
      </c>
    </row>
    <row r="611" spans="1:9" x14ac:dyDescent="0.35">
      <c r="A611" s="1" t="str">
        <f>'[1]COMMERCIAL 2019 - 2021'!D609</f>
        <v>FAE-21-00004</v>
      </c>
      <c r="B611" s="5" t="str">
        <f>VLOOKUP(Tableau1[[#This Row],[NUM DE FACTURE]],'[1]COMMERCIAL 2019 - 2021'!$D$2:$AO$3999,6,FALSE)</f>
        <v>SODIFRAM SAS</v>
      </c>
      <c r="C611" s="2">
        <f>VLOOKUP(Tableau1[[#This Row],[NUM DE FACTURE]],'[1]COMMERCIAL 2019 - 2021'!$D$2:$AO$3999,18,FALSE)</f>
        <v>10800</v>
      </c>
      <c r="D611" s="3">
        <f>VLOOKUP(Tableau1[[#This Row],[NUM DE FACTURE]],'[1]COMMERCIAL 2019 - 2021'!$D$2:$AO$3999,8,FALSE)</f>
        <v>25070.207400000003</v>
      </c>
      <c r="E611" s="3">
        <f>VLOOKUP(Tableau1[[#This Row],[NUM DE FACTURE]],'[1]COMMERCIAL 2019 - 2021'!$D$2:$AO$3999,10,FALSE)</f>
        <v>7638</v>
      </c>
      <c r="F611" s="3" t="str">
        <f>VLOOKUP(Tableau1[[#This Row],[NUM DE FACTURE]],'[1]COMMERCIAL 2019 - 2021'!$D$2:$AO$3999,12,FALSE)</f>
        <v>Mayotte</v>
      </c>
      <c r="G611" s="4">
        <f>VLOOKUP(Tableau1[[#This Row],[NUM DE FACTURE]],'[1]COMMERCIAL 2019 - 2021'!$D$2:$AO$3999,13,FALSE)</f>
        <v>44211</v>
      </c>
      <c r="H611" s="3">
        <f>VLOOKUP(Tableau1[[#This Row],[NUM DE FACTURE]],[1]!Tableau1[[#All],[Num Piéce]:[ANNEE]],4,FALSE)</f>
        <v>2021</v>
      </c>
      <c r="I611" s="3">
        <f>MONTH(Tableau1[[#This Row],[DATE LIV]])</f>
        <v>1</v>
      </c>
    </row>
    <row r="612" spans="1:9" x14ac:dyDescent="0.35">
      <c r="A612" s="1" t="str">
        <f>'[1]COMMERCIAL 2019 - 2021'!D610</f>
        <v>FAE-21-00005</v>
      </c>
      <c r="B612" s="5" t="str">
        <f>VLOOKUP(Tableau1[[#This Row],[NUM DE FACTURE]],'[1]COMMERCIAL 2019 - 2021'!$D$2:$AO$3999,6,FALSE)</f>
        <v>SODIFRAM SAS</v>
      </c>
      <c r="C612" s="2">
        <f>VLOOKUP(Tableau1[[#This Row],[NUM DE FACTURE]],'[1]COMMERCIAL 2019 - 2021'!$D$2:$AO$3999,18,FALSE)</f>
        <v>27336</v>
      </c>
      <c r="D612" s="3">
        <f>VLOOKUP(Tableau1[[#This Row],[NUM DE FACTURE]],'[1]COMMERCIAL 2019 - 2021'!$D$2:$AO$3999,8,FALSE)</f>
        <v>58786.255584000013</v>
      </c>
      <c r="E612" s="3">
        <f>VLOOKUP(Tableau1[[#This Row],[NUM DE FACTURE]],'[1]COMMERCIAL 2019 - 2021'!$D$2:$AO$3999,10,FALSE)</f>
        <v>17910.080000000002</v>
      </c>
      <c r="F612" s="3" t="str">
        <f>VLOOKUP(Tableau1[[#This Row],[NUM DE FACTURE]],'[1]COMMERCIAL 2019 - 2021'!$D$2:$AO$3999,12,FALSE)</f>
        <v>Mayotte</v>
      </c>
      <c r="G612" s="4">
        <f>VLOOKUP(Tableau1[[#This Row],[NUM DE FACTURE]],'[1]COMMERCIAL 2019 - 2021'!$D$2:$AO$3999,13,FALSE)</f>
        <v>44211</v>
      </c>
      <c r="H612" s="3">
        <f>VLOOKUP(Tableau1[[#This Row],[NUM DE FACTURE]],[1]!Tableau1[[#All],[Num Piéce]:[ANNEE]],4,FALSE)</f>
        <v>2021</v>
      </c>
      <c r="I612" s="3">
        <f>MONTH(Tableau1[[#This Row],[DATE LIV]])</f>
        <v>1</v>
      </c>
    </row>
    <row r="613" spans="1:9" x14ac:dyDescent="0.35">
      <c r="A613" s="1" t="str">
        <f>'[1]COMMERCIAL 2019 - 2021'!D611</f>
        <v>FAE-21-00006</v>
      </c>
      <c r="B613" s="5" t="str">
        <f>VLOOKUP(Tableau1[[#This Row],[NUM DE FACTURE]],'[1]COMMERCIAL 2019 - 2021'!$D$2:$AO$3999,6,FALSE)</f>
        <v>MATMATA TRADING</v>
      </c>
      <c r="C613" s="2">
        <f>VLOOKUP(Tableau1[[#This Row],[NUM DE FACTURE]],'[1]COMMERCIAL 2019 - 2021'!$D$2:$AO$3999,18,FALSE)</f>
        <v>19200</v>
      </c>
      <c r="D613" s="3">
        <f>VLOOKUP(Tableau1[[#This Row],[NUM DE FACTURE]],'[1]COMMERCIAL 2019 - 2021'!$D$2:$AO$3999,8,FALSE)</f>
        <v>39628.582399999999</v>
      </c>
      <c r="E613" s="3">
        <f>VLOOKUP(Tableau1[[#This Row],[NUM DE FACTURE]],'[1]COMMERCIAL 2019 - 2021'!$D$2:$AO$3999,10,FALSE)</f>
        <v>14608</v>
      </c>
      <c r="F613" s="3" t="str">
        <f>VLOOKUP(Tableau1[[#This Row],[NUM DE FACTURE]],'[1]COMMERCIAL 2019 - 2021'!$D$2:$AO$3999,12,FALSE)</f>
        <v>Mauritanie</v>
      </c>
      <c r="G613" s="4">
        <f>VLOOKUP(Tableau1[[#This Row],[NUM DE FACTURE]],'[1]COMMERCIAL 2019 - 2021'!$D$2:$AO$3999,13,FALSE)</f>
        <v>44217</v>
      </c>
      <c r="H613" s="3">
        <f>VLOOKUP(Tableau1[[#This Row],[NUM DE FACTURE]],[1]!Tableau1[[#All],[Num Piéce]:[ANNEE]],4,FALSE)</f>
        <v>2021</v>
      </c>
      <c r="I613" s="3">
        <f>MONTH(Tableau1[[#This Row],[DATE LIV]])</f>
        <v>1</v>
      </c>
    </row>
    <row r="614" spans="1:9" x14ac:dyDescent="0.35">
      <c r="A614" s="1" t="str">
        <f>'[1]COMMERCIAL 2019 - 2021'!D612</f>
        <v>FAE-21-00007</v>
      </c>
      <c r="B614" s="5" t="str">
        <f>VLOOKUP(Tableau1[[#This Row],[NUM DE FACTURE]],'[1]COMMERCIAL 2019 - 2021'!$D$2:$AO$3999,6,FALSE)</f>
        <v>SAHEL INTERNATIONAL TRADE</v>
      </c>
      <c r="C614" s="2">
        <f>VLOOKUP(Tableau1[[#This Row],[NUM DE FACTURE]],'[1]COMMERCIAL 2019 - 2021'!$D$2:$AO$3999,18,FALSE)</f>
        <v>22008</v>
      </c>
      <c r="D614" s="3">
        <f>VLOOKUP(Tableau1[[#This Row],[NUM DE FACTURE]],'[1]COMMERCIAL 2019 - 2021'!$D$2:$AO$3999,8,FALSE)</f>
        <v>36753.360000000001</v>
      </c>
      <c r="E614" s="3">
        <f>VLOOKUP(Tableau1[[#This Row],[NUM DE FACTURE]],'[1]COMMERCIAL 2019 - 2021'!$D$2:$AO$3999,10,FALSE)</f>
        <v>36753.360000000001</v>
      </c>
      <c r="F614" s="3" t="str">
        <f>VLOOKUP(Tableau1[[#This Row],[NUM DE FACTURE]],'[1]COMMERCIAL 2019 - 2021'!$D$2:$AO$3999,12,FALSE)</f>
        <v>Togo</v>
      </c>
      <c r="G614" s="4">
        <f>VLOOKUP(Tableau1[[#This Row],[NUM DE FACTURE]],'[1]COMMERCIAL 2019 - 2021'!$D$2:$AO$3999,13,FALSE)</f>
        <v>44237</v>
      </c>
      <c r="H614" s="3">
        <f>VLOOKUP(Tableau1[[#This Row],[NUM DE FACTURE]],[1]!Tableau1[[#All],[Num Piéce]:[ANNEE]],4,FALSE)</f>
        <v>2021</v>
      </c>
      <c r="I614" s="3">
        <f>MONTH(Tableau1[[#This Row],[DATE LIV]])</f>
        <v>2</v>
      </c>
    </row>
    <row r="615" spans="1:9" x14ac:dyDescent="0.35">
      <c r="A615" s="1" t="str">
        <f>'[1]COMMERCIAL 2019 - 2021'!D613</f>
        <v>FAE-21-00008</v>
      </c>
      <c r="B615" s="5" t="str">
        <f>VLOOKUP(Tableau1[[#This Row],[NUM DE FACTURE]],'[1]COMMERCIAL 2019 - 2021'!$D$2:$AO$3999,6,FALSE)</f>
        <v>SAHEL INTERNATIONAL TRADE</v>
      </c>
      <c r="C615" s="2">
        <f>VLOOKUP(Tableau1[[#This Row],[NUM DE FACTURE]],'[1]COMMERCIAL 2019 - 2021'!$D$2:$AO$3999,18,FALSE)</f>
        <v>41500</v>
      </c>
      <c r="D615" s="3">
        <f>VLOOKUP(Tableau1[[#This Row],[NUM DE FACTURE]],'[1]COMMERCIAL 2019 - 2021'!$D$2:$AO$3999,8,FALSE)</f>
        <v>67645</v>
      </c>
      <c r="E615" s="3">
        <f>VLOOKUP(Tableau1[[#This Row],[NUM DE FACTURE]],'[1]COMMERCIAL 2019 - 2021'!$D$2:$AO$3999,10,FALSE)</f>
        <v>67645</v>
      </c>
      <c r="F615" s="3" t="str">
        <f>VLOOKUP(Tableau1[[#This Row],[NUM DE FACTURE]],'[1]COMMERCIAL 2019 - 2021'!$D$2:$AO$3999,12,FALSE)</f>
        <v>Togo</v>
      </c>
      <c r="G615" s="4">
        <f>VLOOKUP(Tableau1[[#This Row],[NUM DE FACTURE]],'[1]COMMERCIAL 2019 - 2021'!$D$2:$AO$3999,13,FALSE)</f>
        <v>44214</v>
      </c>
      <c r="H615" s="3">
        <f>VLOOKUP(Tableau1[[#This Row],[NUM DE FACTURE]],[1]!Tableau1[[#All],[Num Piéce]:[ANNEE]],4,FALSE)</f>
        <v>2021</v>
      </c>
      <c r="I615" s="3">
        <f>MONTH(Tableau1[[#This Row],[DATE LIV]])</f>
        <v>1</v>
      </c>
    </row>
    <row r="616" spans="1:9" x14ac:dyDescent="0.35">
      <c r="A616" s="1" t="str">
        <f>'[1]COMMERCIAL 2019 - 2021'!D614</f>
        <v>FAE-21-00009</v>
      </c>
      <c r="B616" s="5" t="str">
        <f>VLOOKUP(Tableau1[[#This Row],[NUM DE FACTURE]],'[1]COMMERCIAL 2019 - 2021'!$D$2:$AO$3999,6,FALSE)</f>
        <v>SAHEL INTERNATIONAL TRADE</v>
      </c>
      <c r="C616" s="2">
        <f>VLOOKUP(Tableau1[[#This Row],[NUM DE FACTURE]],'[1]COMMERCIAL 2019 - 2021'!$D$2:$AO$3999,18,FALSE)</f>
        <v>19200</v>
      </c>
      <c r="D616" s="3">
        <f>VLOOKUP(Tableau1[[#This Row],[NUM DE FACTURE]],'[1]COMMERCIAL 2019 - 2021'!$D$2:$AO$3999,8,FALSE)</f>
        <v>33024</v>
      </c>
      <c r="E616" s="3">
        <f>VLOOKUP(Tableau1[[#This Row],[NUM DE FACTURE]],'[1]COMMERCIAL 2019 - 2021'!$D$2:$AO$3999,10,FALSE)</f>
        <v>33024</v>
      </c>
      <c r="F616" s="3" t="str">
        <f>VLOOKUP(Tableau1[[#This Row],[NUM DE FACTURE]],'[1]COMMERCIAL 2019 - 2021'!$D$2:$AO$3999,12,FALSE)</f>
        <v>Burkina Faso</v>
      </c>
      <c r="G616" s="4">
        <f>VLOOKUP(Tableau1[[#This Row],[NUM DE FACTURE]],'[1]COMMERCIAL 2019 - 2021'!$D$2:$AO$3999,13,FALSE)</f>
        <v>44228</v>
      </c>
      <c r="H616" s="3">
        <f>VLOOKUP(Tableau1[[#This Row],[NUM DE FACTURE]],[1]!Tableau1[[#All],[Num Piéce]:[ANNEE]],4,FALSE)</f>
        <v>2021</v>
      </c>
      <c r="I616" s="3">
        <f>MONTH(Tableau1[[#This Row],[DATE LIV]])</f>
        <v>2</v>
      </c>
    </row>
    <row r="617" spans="1:9" x14ac:dyDescent="0.35">
      <c r="A617" s="1" t="str">
        <f>'[1]COMMERCIAL 2019 - 2021'!D615</f>
        <v>FAE-21-00010</v>
      </c>
      <c r="B617" s="5" t="str">
        <f>VLOOKUP(Tableau1[[#This Row],[NUM DE FACTURE]],'[1]COMMERCIAL 2019 - 2021'!$D$2:$AO$3999,6,FALSE)</f>
        <v>SAHEL INTERNATIONAL TRADE</v>
      </c>
      <c r="C617" s="2">
        <f>VLOOKUP(Tableau1[[#This Row],[NUM DE FACTURE]],'[1]COMMERCIAL 2019 - 2021'!$D$2:$AO$3999,18,FALSE)</f>
        <v>35950</v>
      </c>
      <c r="D617" s="3">
        <f>VLOOKUP(Tableau1[[#This Row],[NUM DE FACTURE]],'[1]COMMERCIAL 2019 - 2021'!$D$2:$AO$3999,8,FALSE)</f>
        <v>63541.5</v>
      </c>
      <c r="E617" s="3">
        <f>VLOOKUP(Tableau1[[#This Row],[NUM DE FACTURE]],'[1]COMMERCIAL 2019 - 2021'!$D$2:$AO$3999,10,FALSE)</f>
        <v>63541.5</v>
      </c>
      <c r="F617" s="3" t="str">
        <f>VLOOKUP(Tableau1[[#This Row],[NUM DE FACTURE]],'[1]COMMERCIAL 2019 - 2021'!$D$2:$AO$3999,12,FALSE)</f>
        <v>Ukraine</v>
      </c>
      <c r="G617" s="4">
        <f>VLOOKUP(Tableau1[[#This Row],[NUM DE FACTURE]],'[1]COMMERCIAL 2019 - 2021'!$D$2:$AO$3999,13,FALSE)</f>
        <v>44222</v>
      </c>
      <c r="H617" s="3">
        <f>VLOOKUP(Tableau1[[#This Row],[NUM DE FACTURE]],[1]!Tableau1[[#All],[Num Piéce]:[ANNEE]],4,FALSE)</f>
        <v>2021</v>
      </c>
      <c r="I617" s="3">
        <f>MONTH(Tableau1[[#This Row],[DATE LIV]])</f>
        <v>1</v>
      </c>
    </row>
    <row r="618" spans="1:9" x14ac:dyDescent="0.35">
      <c r="A618" s="1" t="str">
        <f>'[1]COMMERCIAL 2019 - 2021'!D616</f>
        <v>FAE-21-00011</v>
      </c>
      <c r="B618" s="5" t="str">
        <f>VLOOKUP(Tableau1[[#This Row],[NUM DE FACTURE]],'[1]COMMERCIAL 2019 - 2021'!$D$2:$AO$3999,6,FALSE)</f>
        <v>SAHEL INTERNATIONAL TRADE</v>
      </c>
      <c r="C618" s="2">
        <f>VLOOKUP(Tableau1[[#This Row],[NUM DE FACTURE]],'[1]COMMERCIAL 2019 - 2021'!$D$2:$AO$3999,18,FALSE)</f>
        <v>44016</v>
      </c>
      <c r="D618" s="3">
        <f>VLOOKUP(Tableau1[[#This Row],[NUM DE FACTURE]],'[1]COMMERCIAL 2019 - 2021'!$D$2:$AO$3999,8,FALSE)</f>
        <v>73506.720000000001</v>
      </c>
      <c r="E618" s="3">
        <f>VLOOKUP(Tableau1[[#This Row],[NUM DE FACTURE]],'[1]COMMERCIAL 2019 - 2021'!$D$2:$AO$3999,10,FALSE)</f>
        <v>73506.720000000001</v>
      </c>
      <c r="F618" s="3" t="str">
        <f>VLOOKUP(Tableau1[[#This Row],[NUM DE FACTURE]],'[1]COMMERCIAL 2019 - 2021'!$D$2:$AO$3999,12,FALSE)</f>
        <v>Burkina Faso</v>
      </c>
      <c r="G618" s="4">
        <f>VLOOKUP(Tableau1[[#This Row],[NUM DE FACTURE]],'[1]COMMERCIAL 2019 - 2021'!$D$2:$AO$3999,13,FALSE)</f>
        <v>44209</v>
      </c>
      <c r="H618" s="3">
        <f>VLOOKUP(Tableau1[[#This Row],[NUM DE FACTURE]],[1]!Tableau1[[#All],[Num Piéce]:[ANNEE]],4,FALSE)</f>
        <v>2021</v>
      </c>
      <c r="I618" s="3">
        <f>MONTH(Tableau1[[#This Row],[DATE LIV]])</f>
        <v>1</v>
      </c>
    </row>
    <row r="619" spans="1:9" x14ac:dyDescent="0.35">
      <c r="A619" s="1" t="str">
        <f>'[1]COMMERCIAL 2019 - 2021'!D617</f>
        <v>FAE-21-00012</v>
      </c>
      <c r="B619" s="5" t="str">
        <f>VLOOKUP(Tableau1[[#This Row],[NUM DE FACTURE]],'[1]COMMERCIAL 2019 - 2021'!$D$2:$AO$3999,6,FALSE)</f>
        <v>SAWABA - GUINEE</v>
      </c>
      <c r="C619" s="2">
        <f>VLOOKUP(Tableau1[[#This Row],[NUM DE FACTURE]],'[1]COMMERCIAL 2019 - 2021'!$D$2:$AO$3999,18,FALSE)</f>
        <v>279120</v>
      </c>
      <c r="D619" s="3">
        <f>VLOOKUP(Tableau1[[#This Row],[NUM DE FACTURE]],'[1]COMMERCIAL 2019 - 2021'!$D$2:$AO$3999,8,FALSE)</f>
        <v>499824.9118</v>
      </c>
      <c r="E619" s="3">
        <f>VLOOKUP(Tableau1[[#This Row],[NUM DE FACTURE]],'[1]COMMERCIAL 2019 - 2021'!$D$2:$AO$3999,10,FALSE)</f>
        <v>185051.8</v>
      </c>
      <c r="F619" s="3" t="str">
        <f>VLOOKUP(Tableau1[[#This Row],[NUM DE FACTURE]],'[1]COMMERCIAL 2019 - 2021'!$D$2:$AO$3999,12,FALSE)</f>
        <v>Guinée</v>
      </c>
      <c r="G619" s="4">
        <f>VLOOKUP(Tableau1[[#This Row],[NUM DE FACTURE]],'[1]COMMERCIAL 2019 - 2021'!$D$2:$AO$3999,13,FALSE)</f>
        <v>44216</v>
      </c>
      <c r="H619" s="3">
        <f>VLOOKUP(Tableau1[[#This Row],[NUM DE FACTURE]],[1]!Tableau1[[#All],[Num Piéce]:[ANNEE]],4,FALSE)</f>
        <v>2021</v>
      </c>
      <c r="I619" s="3">
        <f>MONTH(Tableau1[[#This Row],[DATE LIV]])</f>
        <v>1</v>
      </c>
    </row>
    <row r="620" spans="1:9" x14ac:dyDescent="0.35">
      <c r="A620" s="1" t="str">
        <f>'[1]COMMERCIAL 2019 - 2021'!D618</f>
        <v>FAE-21-00013</v>
      </c>
      <c r="B620" s="5" t="str">
        <f>VLOOKUP(Tableau1[[#This Row],[NUM DE FACTURE]],'[1]COMMERCIAL 2019 - 2021'!$D$2:$AO$3999,6,FALSE)</f>
        <v>SAHEL INTERNATIONAL TRADE</v>
      </c>
      <c r="C620" s="2">
        <f>VLOOKUP(Tableau1[[#This Row],[NUM DE FACTURE]],'[1]COMMERCIAL 2019 - 2021'!$D$2:$AO$3999,18,FALSE)</f>
        <v>105372</v>
      </c>
      <c r="D620" s="3">
        <f>VLOOKUP(Tableau1[[#This Row],[NUM DE FACTURE]],'[1]COMMERCIAL 2019 - 2021'!$D$2:$AO$3999,8,FALSE)</f>
        <v>165274.20000000001</v>
      </c>
      <c r="E620" s="3">
        <f>VLOOKUP(Tableau1[[#This Row],[NUM DE FACTURE]],'[1]COMMERCIAL 2019 - 2021'!$D$2:$AO$3999,10,FALSE)</f>
        <v>165274.20000000001</v>
      </c>
      <c r="F620" s="3" t="str">
        <f>VLOOKUP(Tableau1[[#This Row],[NUM DE FACTURE]],'[1]COMMERCIAL 2019 - 2021'!$D$2:$AO$3999,12,FALSE)</f>
        <v>Burkina Faso</v>
      </c>
      <c r="G620" s="4">
        <f>VLOOKUP(Tableau1[[#This Row],[NUM DE FACTURE]],'[1]COMMERCIAL 2019 - 2021'!$D$2:$AO$3999,13,FALSE)</f>
        <v>44216</v>
      </c>
      <c r="H620" s="3">
        <f>VLOOKUP(Tableau1[[#This Row],[NUM DE FACTURE]],[1]!Tableau1[[#All],[Num Piéce]:[ANNEE]],4,FALSE)</f>
        <v>2021</v>
      </c>
      <c r="I620" s="3">
        <f>MONTH(Tableau1[[#This Row],[DATE LIV]])</f>
        <v>1</v>
      </c>
    </row>
    <row r="621" spans="1:9" x14ac:dyDescent="0.35">
      <c r="A621" s="1" t="str">
        <f>'[1]COMMERCIAL 2019 - 2021'!D619</f>
        <v>FAE-21-00014</v>
      </c>
      <c r="B621" s="5" t="str">
        <f>VLOOKUP(Tableau1[[#This Row],[NUM DE FACTURE]],'[1]COMMERCIAL 2019 - 2021'!$D$2:$AO$3999,6,FALSE)</f>
        <v>SAHEL INTERNATIONAL TRADE</v>
      </c>
      <c r="C621" s="2">
        <f>VLOOKUP(Tableau1[[#This Row],[NUM DE FACTURE]],'[1]COMMERCIAL 2019 - 2021'!$D$2:$AO$3999,18,FALSE)</f>
        <v>22008</v>
      </c>
      <c r="D621" s="3">
        <f>VLOOKUP(Tableau1[[#This Row],[NUM DE FACTURE]],'[1]COMMERCIAL 2019 - 2021'!$D$2:$AO$3999,8,FALSE)</f>
        <v>36753.360000000001</v>
      </c>
      <c r="E621" s="3">
        <f>VLOOKUP(Tableau1[[#This Row],[NUM DE FACTURE]],'[1]COMMERCIAL 2019 - 2021'!$D$2:$AO$3999,10,FALSE)</f>
        <v>36753.360000000001</v>
      </c>
      <c r="F621" s="3" t="str">
        <f>VLOOKUP(Tableau1[[#This Row],[NUM DE FACTURE]],'[1]COMMERCIAL 2019 - 2021'!$D$2:$AO$3999,12,FALSE)</f>
        <v>Niger</v>
      </c>
      <c r="G621" s="4">
        <f>VLOOKUP(Tableau1[[#This Row],[NUM DE FACTURE]],'[1]COMMERCIAL 2019 - 2021'!$D$2:$AO$3999,13,FALSE)</f>
        <v>44209</v>
      </c>
      <c r="H621" s="3">
        <f>VLOOKUP(Tableau1[[#This Row],[NUM DE FACTURE]],[1]!Tableau1[[#All],[Num Piéce]:[ANNEE]],4,FALSE)</f>
        <v>2021</v>
      </c>
      <c r="I621" s="3">
        <f>MONTH(Tableau1[[#This Row],[DATE LIV]])</f>
        <v>1</v>
      </c>
    </row>
    <row r="622" spans="1:9" x14ac:dyDescent="0.35">
      <c r="A622" s="1" t="str">
        <f>'[1]COMMERCIAL 2019 - 2021'!D620</f>
        <v>FAE-21-00015</v>
      </c>
      <c r="B622" s="5" t="str">
        <f>VLOOKUP(Tableau1[[#This Row],[NUM DE FACTURE]],'[1]COMMERCIAL 2019 - 2021'!$D$2:$AO$3999,6,FALSE)</f>
        <v>ARCADIA</v>
      </c>
      <c r="C622" s="2">
        <f>VLOOKUP(Tableau1[[#This Row],[NUM DE FACTURE]],'[1]COMMERCIAL 2019 - 2021'!$D$2:$AO$3999,18,FALSE)</f>
        <v>20000</v>
      </c>
      <c r="D622" s="3">
        <f>VLOOKUP(Tableau1[[#This Row],[NUM DE FACTURE]],'[1]COMMERCIAL 2019 - 2021'!$D$2:$AO$3999,8,FALSE)</f>
        <v>33200</v>
      </c>
      <c r="E622" s="3">
        <f>VLOOKUP(Tableau1[[#This Row],[NUM DE FACTURE]],'[1]COMMERCIAL 2019 - 2021'!$D$2:$AO$3999,10,FALSE)</f>
        <v>33200</v>
      </c>
      <c r="F622" s="3" t="str">
        <f>VLOOKUP(Tableau1[[#This Row],[NUM DE FACTURE]],'[1]COMMERCIAL 2019 - 2021'!$D$2:$AO$3999,12,FALSE)</f>
        <v>Angleterre</v>
      </c>
      <c r="G622" s="4">
        <f>VLOOKUP(Tableau1[[#This Row],[NUM DE FACTURE]],'[1]COMMERCIAL 2019 - 2021'!$D$2:$AO$3999,13,FALSE)</f>
        <v>44214</v>
      </c>
      <c r="H622" s="3">
        <f>VLOOKUP(Tableau1[[#This Row],[NUM DE FACTURE]],[1]!Tableau1[[#All],[Num Piéce]:[ANNEE]],4,FALSE)</f>
        <v>2021</v>
      </c>
      <c r="I622" s="3">
        <f>MONTH(Tableau1[[#This Row],[DATE LIV]])</f>
        <v>1</v>
      </c>
    </row>
    <row r="623" spans="1:9" x14ac:dyDescent="0.35">
      <c r="A623" s="1" t="str">
        <f>'[1]COMMERCIAL 2019 - 2021'!D621</f>
        <v>FAE-21-00016</v>
      </c>
      <c r="B623" s="5" t="str">
        <f>VLOOKUP(Tableau1[[#This Row],[NUM DE FACTURE]],'[1]COMMERCIAL 2019 - 2021'!$D$2:$AO$3999,6,FALSE)</f>
        <v>ANGSTREM TRADING</v>
      </c>
      <c r="C623" s="2">
        <f>VLOOKUP(Tableau1[[#This Row],[NUM DE FACTURE]],'[1]COMMERCIAL 2019 - 2021'!$D$2:$AO$3999,18,FALSE)</f>
        <v>20000</v>
      </c>
      <c r="D623" s="3">
        <f>VLOOKUP(Tableau1[[#This Row],[NUM DE FACTURE]],'[1]COMMERCIAL 2019 - 2021'!$D$2:$AO$3999,8,FALSE)</f>
        <v>37924.770000000004</v>
      </c>
      <c r="E623" s="3">
        <f>VLOOKUP(Tableau1[[#This Row],[NUM DE FACTURE]],'[1]COMMERCIAL 2019 - 2021'!$D$2:$AO$3999,10,FALSE)</f>
        <v>14100</v>
      </c>
      <c r="F623" s="3" t="str">
        <f>VLOOKUP(Tableau1[[#This Row],[NUM DE FACTURE]],'[1]COMMERCIAL 2019 - 2021'!$D$2:$AO$3999,12,FALSE)</f>
        <v>Russie</v>
      </c>
      <c r="G623" s="4">
        <f>VLOOKUP(Tableau1[[#This Row],[NUM DE FACTURE]],'[1]COMMERCIAL 2019 - 2021'!$D$2:$AO$3999,13,FALSE)</f>
        <v>44208</v>
      </c>
      <c r="H623" s="3">
        <f>VLOOKUP(Tableau1[[#This Row],[NUM DE FACTURE]],[1]!Tableau1[[#All],[Num Piéce]:[ANNEE]],4,FALSE)</f>
        <v>2021</v>
      </c>
      <c r="I623" s="3">
        <f>MONTH(Tableau1[[#This Row],[DATE LIV]])</f>
        <v>1</v>
      </c>
    </row>
    <row r="624" spans="1:9" x14ac:dyDescent="0.35">
      <c r="A624" s="1" t="str">
        <f>'[1]COMMERCIAL 2019 - 2021'!D622</f>
        <v>FAE-21-00017</v>
      </c>
      <c r="B624" s="5" t="str">
        <f>VLOOKUP(Tableau1[[#This Row],[NUM DE FACTURE]],'[1]COMMERCIAL 2019 - 2021'!$D$2:$AO$3999,6,FALSE)</f>
        <v>GREEN WORLD FOOD EXPRESS</v>
      </c>
      <c r="C624" s="2">
        <f>VLOOKUP(Tableau1[[#This Row],[NUM DE FACTURE]],'[1]COMMERCIAL 2019 - 2021'!$D$2:$AO$3999,18,FALSE)</f>
        <v>23426</v>
      </c>
      <c r="D624" s="3">
        <f>VLOOKUP(Tableau1[[#This Row],[NUM DE FACTURE]],'[1]COMMERCIAL 2019 - 2021'!$D$2:$AO$3999,8,FALSE)</f>
        <v>50619.765119999996</v>
      </c>
      <c r="E624" s="3">
        <f>VLOOKUP(Tableau1[[#This Row],[NUM DE FACTURE]],'[1]COMMERCIAL 2019 - 2021'!$D$2:$AO$3999,10,FALSE)</f>
        <v>18741.12</v>
      </c>
      <c r="F624" s="3" t="str">
        <f>VLOOKUP(Tableau1[[#This Row],[NUM DE FACTURE]],'[1]COMMERCIAL 2019 - 2021'!$D$2:$AO$3999,12,FALSE)</f>
        <v>Canada</v>
      </c>
      <c r="G624" s="4">
        <f>VLOOKUP(Tableau1[[#This Row],[NUM DE FACTURE]],'[1]COMMERCIAL 2019 - 2021'!$D$2:$AO$3999,13,FALSE)</f>
        <v>44211</v>
      </c>
      <c r="H624" s="3">
        <f>VLOOKUP(Tableau1[[#This Row],[NUM DE FACTURE]],[1]!Tableau1[[#All],[Num Piéce]:[ANNEE]],4,FALSE)</f>
        <v>2021</v>
      </c>
      <c r="I624" s="3">
        <f>MONTH(Tableau1[[#This Row],[DATE LIV]])</f>
        <v>1</v>
      </c>
    </row>
    <row r="625" spans="1:9" x14ac:dyDescent="0.35">
      <c r="A625" s="1" t="str">
        <f>'[1]COMMERCIAL 2019 - 2021'!D623</f>
        <v>FAE-21-00018</v>
      </c>
      <c r="B625" s="5" t="str">
        <f>VLOOKUP(Tableau1[[#This Row],[NUM DE FACTURE]],'[1]COMMERCIAL 2019 - 2021'!$D$2:$AO$3999,6,FALSE)</f>
        <v>STE DE COMMERCE INTERNATIONAL</v>
      </c>
      <c r="C625" s="2">
        <f>VLOOKUP(Tableau1[[#This Row],[NUM DE FACTURE]],'[1]COMMERCIAL 2019 - 2021'!$D$2:$AO$3999,18,FALSE)</f>
        <v>140000</v>
      </c>
      <c r="D625" s="3">
        <f>VLOOKUP(Tableau1[[#This Row],[NUM DE FACTURE]],'[1]COMMERCIAL 2019 - 2021'!$D$2:$AO$3999,8,FALSE)</f>
        <v>184800</v>
      </c>
      <c r="E625" s="3">
        <f>VLOOKUP(Tableau1[[#This Row],[NUM DE FACTURE]],'[1]COMMERCIAL 2019 - 2021'!$D$2:$AO$3999,10,FALSE)</f>
        <v>184800</v>
      </c>
      <c r="F625" s="3" t="str">
        <f>VLOOKUP(Tableau1[[#This Row],[NUM DE FACTURE]],'[1]COMMERCIAL 2019 - 2021'!$D$2:$AO$3999,12,FALSE)</f>
        <v>Madagascar</v>
      </c>
      <c r="G625" s="4">
        <f>VLOOKUP(Tableau1[[#This Row],[NUM DE FACTURE]],'[1]COMMERCIAL 2019 - 2021'!$D$2:$AO$3999,13,FALSE)</f>
        <v>44214</v>
      </c>
      <c r="H625" s="3">
        <f>VLOOKUP(Tableau1[[#This Row],[NUM DE FACTURE]],[1]!Tableau1[[#All],[Num Piéce]:[ANNEE]],4,FALSE)</f>
        <v>2021</v>
      </c>
      <c r="I625" s="3">
        <f>MONTH(Tableau1[[#This Row],[DATE LIV]])</f>
        <v>1</v>
      </c>
    </row>
    <row r="626" spans="1:9" x14ac:dyDescent="0.35">
      <c r="A626" s="1" t="str">
        <f>'[1]COMMERCIAL 2019 - 2021'!D624</f>
        <v>FAE-21-00019</v>
      </c>
      <c r="B626" s="5" t="str">
        <f>VLOOKUP(Tableau1[[#This Row],[NUM DE FACTURE]],'[1]COMMERCIAL 2019 - 2021'!$D$2:$AO$3999,6,FALSE)</f>
        <v>STE DE COMMERCE INTERNATIONAL</v>
      </c>
      <c r="C626" s="2">
        <f>VLOOKUP(Tableau1[[#This Row],[NUM DE FACTURE]],'[1]COMMERCIAL 2019 - 2021'!$D$2:$AO$3999,18,FALSE)</f>
        <v>140000</v>
      </c>
      <c r="D626" s="3">
        <f>VLOOKUP(Tableau1[[#This Row],[NUM DE FACTURE]],'[1]COMMERCIAL 2019 - 2021'!$D$2:$AO$3999,8,FALSE)</f>
        <v>184800</v>
      </c>
      <c r="E626" s="3">
        <f>VLOOKUP(Tableau1[[#This Row],[NUM DE FACTURE]],'[1]COMMERCIAL 2019 - 2021'!$D$2:$AO$3999,10,FALSE)</f>
        <v>184800</v>
      </c>
      <c r="F626" s="3" t="str">
        <f>VLOOKUP(Tableau1[[#This Row],[NUM DE FACTURE]],'[1]COMMERCIAL 2019 - 2021'!$D$2:$AO$3999,12,FALSE)</f>
        <v>Madagascar</v>
      </c>
      <c r="G626" s="4">
        <f>VLOOKUP(Tableau1[[#This Row],[NUM DE FACTURE]],'[1]COMMERCIAL 2019 - 2021'!$D$2:$AO$3999,13,FALSE)</f>
        <v>44217</v>
      </c>
      <c r="H626" s="3">
        <f>VLOOKUP(Tableau1[[#This Row],[NUM DE FACTURE]],[1]!Tableau1[[#All],[Num Piéce]:[ANNEE]],4,FALSE)</f>
        <v>2021</v>
      </c>
      <c r="I626" s="3">
        <f>MONTH(Tableau1[[#This Row],[DATE LIV]])</f>
        <v>1</v>
      </c>
    </row>
    <row r="627" spans="1:9" x14ac:dyDescent="0.35">
      <c r="A627" s="1" t="str">
        <f>'[1]COMMERCIAL 2019 - 2021'!D625</f>
        <v>FAE-21-00020</v>
      </c>
      <c r="B627" s="5" t="str">
        <f>VLOOKUP(Tableau1[[#This Row],[NUM DE FACTURE]],'[1]COMMERCIAL 2019 - 2021'!$D$2:$AO$3999,6,FALSE)</f>
        <v>ARCADIA</v>
      </c>
      <c r="C627" s="2">
        <f>VLOOKUP(Tableau1[[#This Row],[NUM DE FACTURE]],'[1]COMMERCIAL 2019 - 2021'!$D$2:$AO$3999,18,FALSE)</f>
        <v>41768</v>
      </c>
      <c r="D627" s="3">
        <f>VLOOKUP(Tableau1[[#This Row],[NUM DE FACTURE]],'[1]COMMERCIAL 2019 - 2021'!$D$2:$AO$3999,8,FALSE)</f>
        <v>73330.080000000002</v>
      </c>
      <c r="E627" s="3">
        <f>VLOOKUP(Tableau1[[#This Row],[NUM DE FACTURE]],'[1]COMMERCIAL 2019 - 2021'!$D$2:$AO$3999,10,FALSE)</f>
        <v>73330.080000000002</v>
      </c>
      <c r="F627" s="3" t="str">
        <f>VLOOKUP(Tableau1[[#This Row],[NUM DE FACTURE]],'[1]COMMERCIAL 2019 - 2021'!$D$2:$AO$3999,12,FALSE)</f>
        <v>Canada</v>
      </c>
      <c r="G627" s="4">
        <f>VLOOKUP(Tableau1[[#This Row],[NUM DE FACTURE]],'[1]COMMERCIAL 2019 - 2021'!$D$2:$AO$3999,13,FALSE)</f>
        <v>44216</v>
      </c>
      <c r="H627" s="3">
        <f>VLOOKUP(Tableau1[[#This Row],[NUM DE FACTURE]],[1]!Tableau1[[#All],[Num Piéce]:[ANNEE]],4,FALSE)</f>
        <v>2021</v>
      </c>
      <c r="I627" s="3">
        <f>MONTH(Tableau1[[#This Row],[DATE LIV]])</f>
        <v>1</v>
      </c>
    </row>
    <row r="628" spans="1:9" x14ac:dyDescent="0.35">
      <c r="A628" s="1" t="str">
        <f>'[1]COMMERCIAL 2019 - 2021'!D626</f>
        <v>FAE-21-00021</v>
      </c>
      <c r="B628" s="5" t="str">
        <f>VLOOKUP(Tableau1[[#This Row],[NUM DE FACTURE]],'[1]COMMERCIAL 2019 - 2021'!$D$2:$AO$3999,6,FALSE)</f>
        <v>DAVIS TRADING CO LTD</v>
      </c>
      <c r="C628" s="2">
        <f>VLOOKUP(Tableau1[[#This Row],[NUM DE FACTURE]],'[1]COMMERCIAL 2019 - 2021'!$D$2:$AO$3999,18,FALSE)</f>
        <v>17320</v>
      </c>
      <c r="D628" s="3">
        <f>VLOOKUP(Tableau1[[#This Row],[NUM DE FACTURE]],'[1]COMMERCIAL 2019 - 2021'!$D$2:$AO$3999,8,FALSE)</f>
        <v>56824.447320000007</v>
      </c>
      <c r="E628" s="3">
        <f>VLOOKUP(Tableau1[[#This Row],[NUM DE FACTURE]],'[1]COMMERCIAL 2019 - 2021'!$D$2:$AO$3999,10,FALSE)</f>
        <v>21020.400000000001</v>
      </c>
      <c r="F628" s="3" t="str">
        <f>VLOOKUP(Tableau1[[#This Row],[NUM DE FACTURE]],'[1]COMMERCIAL 2019 - 2021'!$D$2:$AO$3999,12,FALSE)</f>
        <v>New Zealand</v>
      </c>
      <c r="G628" s="4">
        <f>VLOOKUP(Tableau1[[#This Row],[NUM DE FACTURE]],'[1]COMMERCIAL 2019 - 2021'!$D$2:$AO$3999,13,FALSE)</f>
        <v>44222</v>
      </c>
      <c r="H628" s="3">
        <f>VLOOKUP(Tableau1[[#This Row],[NUM DE FACTURE]],[1]!Tableau1[[#All],[Num Piéce]:[ANNEE]],4,FALSE)</f>
        <v>2021</v>
      </c>
      <c r="I628" s="3">
        <f>MONTH(Tableau1[[#This Row],[DATE LIV]])</f>
        <v>1</v>
      </c>
    </row>
    <row r="629" spans="1:9" x14ac:dyDescent="0.35">
      <c r="A629" s="1" t="str">
        <f>'[1]COMMERCIAL 2019 - 2021'!D627</f>
        <v>FAE-21-00022</v>
      </c>
      <c r="B629" s="5" t="str">
        <f>VLOOKUP(Tableau1[[#This Row],[NUM DE FACTURE]],'[1]COMMERCIAL 2019 - 2021'!$D$2:$AO$3999,6,FALSE)</f>
        <v>TUNISIAN AFRICAN BUSINESS</v>
      </c>
      <c r="C629" s="2">
        <f>VLOOKUP(Tableau1[[#This Row],[NUM DE FACTURE]],'[1]COMMERCIAL 2019 - 2021'!$D$2:$AO$3999,18,FALSE)</f>
        <v>264096</v>
      </c>
      <c r="D629" s="3">
        <f>VLOOKUP(Tableau1[[#This Row],[NUM DE FACTURE]],'[1]COMMERCIAL 2019 - 2021'!$D$2:$AO$3999,8,FALSE)</f>
        <v>368413.92</v>
      </c>
      <c r="E629" s="3">
        <f>VLOOKUP(Tableau1[[#This Row],[NUM DE FACTURE]],'[1]COMMERCIAL 2019 - 2021'!$D$2:$AO$3999,10,FALSE)</f>
        <v>368413.92</v>
      </c>
      <c r="F629" s="3" t="str">
        <f>VLOOKUP(Tableau1[[#This Row],[NUM DE FACTURE]],'[1]COMMERCIAL 2019 - 2021'!$D$2:$AO$3999,12,FALSE)</f>
        <v>Sénégal</v>
      </c>
      <c r="G629" s="4">
        <f>VLOOKUP(Tableau1[[#This Row],[NUM DE FACTURE]],'[1]COMMERCIAL 2019 - 2021'!$D$2:$AO$3999,13,FALSE)</f>
        <v>44221</v>
      </c>
      <c r="H629" s="3">
        <f>VLOOKUP(Tableau1[[#This Row],[NUM DE FACTURE]],[1]!Tableau1[[#All],[Num Piéce]:[ANNEE]],4,FALSE)</f>
        <v>2021</v>
      </c>
      <c r="I629" s="3">
        <f>MONTH(Tableau1[[#This Row],[DATE LIV]])</f>
        <v>1</v>
      </c>
    </row>
    <row r="630" spans="1:9" x14ac:dyDescent="0.35">
      <c r="A630" s="1" t="str">
        <f>'[1]COMMERCIAL 2019 - 2021'!D628</f>
        <v>FAE-21-00023</v>
      </c>
      <c r="B630" s="5" t="str">
        <f>VLOOKUP(Tableau1[[#This Row],[NUM DE FACTURE]],'[1]COMMERCIAL 2019 - 2021'!$D$2:$AO$3999,6,FALSE)</f>
        <v>MAMUDOU BAH T/A TEDOUGNAL FARM</v>
      </c>
      <c r="C630" s="2">
        <f>VLOOKUP(Tableau1[[#This Row],[NUM DE FACTURE]],'[1]COMMERCIAL 2019 - 2021'!$D$2:$AO$3999,18,FALSE)</f>
        <v>44016</v>
      </c>
      <c r="D630" s="3">
        <f>VLOOKUP(Tableau1[[#This Row],[NUM DE FACTURE]],'[1]COMMERCIAL 2019 - 2021'!$D$2:$AO$3999,8,FALSE)</f>
        <v>71858.645040000003</v>
      </c>
      <c r="E630" s="3">
        <f>VLOOKUP(Tableau1[[#This Row],[NUM DE FACTURE]],'[1]COMMERCIAL 2019 - 2021'!$D$2:$AO$3999,10,FALSE)</f>
        <v>26608.400000000001</v>
      </c>
      <c r="F630" s="3" t="str">
        <f>VLOOKUP(Tableau1[[#This Row],[NUM DE FACTURE]],'[1]COMMERCIAL 2019 - 2021'!$D$2:$AO$3999,12,FALSE)</f>
        <v>Gambie</v>
      </c>
      <c r="G630" s="4">
        <f>VLOOKUP(Tableau1[[#This Row],[NUM DE FACTURE]],'[1]COMMERCIAL 2019 - 2021'!$D$2:$AO$3999,13,FALSE)</f>
        <v>44228</v>
      </c>
      <c r="H630" s="3">
        <f>VLOOKUP(Tableau1[[#This Row],[NUM DE FACTURE]],[1]!Tableau1[[#All],[Num Piéce]:[ANNEE]],4,FALSE)</f>
        <v>2021</v>
      </c>
      <c r="I630" s="3">
        <f>MONTH(Tableau1[[#This Row],[DATE LIV]])</f>
        <v>2</v>
      </c>
    </row>
    <row r="631" spans="1:9" x14ac:dyDescent="0.35">
      <c r="A631" s="1" t="str">
        <f>'[1]COMMERCIAL 2019 - 2021'!D629</f>
        <v>FAE-21-00024</v>
      </c>
      <c r="B631" s="5" t="str">
        <f>VLOOKUP(Tableau1[[#This Row],[NUM DE FACTURE]],'[1]COMMERCIAL 2019 - 2021'!$D$2:$AO$3999,6,FALSE)</f>
        <v>DISTREUROP</v>
      </c>
      <c r="C631" s="2">
        <f>VLOOKUP(Tableau1[[#This Row],[NUM DE FACTURE]],'[1]COMMERCIAL 2019 - 2021'!$D$2:$AO$3999,18,FALSE)</f>
        <v>8092</v>
      </c>
      <c r="D631" s="3">
        <f>VLOOKUP(Tableau1[[#This Row],[NUM DE FACTURE]],'[1]COMMERCIAL 2019 - 2021'!$D$2:$AO$3999,8,FALSE)</f>
        <v>20858.623295999998</v>
      </c>
      <c r="E631" s="3">
        <f>VLOOKUP(Tableau1[[#This Row],[NUM DE FACTURE]],'[1]COMMERCIAL 2019 - 2021'!$D$2:$AO$3999,10,FALSE)</f>
        <v>6362.44</v>
      </c>
      <c r="F631" s="3" t="str">
        <f>VLOOKUP(Tableau1[[#This Row],[NUM DE FACTURE]],'[1]COMMERCIAL 2019 - 2021'!$D$2:$AO$3999,12,FALSE)</f>
        <v>France</v>
      </c>
      <c r="G631" s="4">
        <f>VLOOKUP(Tableau1[[#This Row],[NUM DE FACTURE]],'[1]COMMERCIAL 2019 - 2021'!$D$2:$AO$3999,13,FALSE)</f>
        <v>44223</v>
      </c>
      <c r="H631" s="3">
        <f>VLOOKUP(Tableau1[[#This Row],[NUM DE FACTURE]],[1]!Tableau1[[#All],[Num Piéce]:[ANNEE]],4,FALSE)</f>
        <v>2021</v>
      </c>
      <c r="I631" s="3">
        <f>MONTH(Tableau1[[#This Row],[DATE LIV]])</f>
        <v>1</v>
      </c>
    </row>
    <row r="632" spans="1:9" x14ac:dyDescent="0.35">
      <c r="A632" s="1" t="str">
        <f>'[1]COMMERCIAL 2019 - 2021'!D630</f>
        <v>FAE-21-00025</v>
      </c>
      <c r="B632" s="5" t="str">
        <f>VLOOKUP(Tableau1[[#This Row],[NUM DE FACTURE]],'[1]COMMERCIAL 2019 - 2021'!$D$2:$AO$3999,6,FALSE)</f>
        <v>ETS KASSO IMPORT EXPORT</v>
      </c>
      <c r="C632" s="2">
        <f>VLOOKUP(Tableau1[[#This Row],[NUM DE FACTURE]],'[1]COMMERCIAL 2019 - 2021'!$D$2:$AO$3999,18,FALSE)</f>
        <v>108000</v>
      </c>
      <c r="D632" s="3">
        <f>VLOOKUP(Tableau1[[#This Row],[NUM DE FACTURE]],'[1]COMMERCIAL 2019 - 2021'!$D$2:$AO$3999,8,FALSE)</f>
        <v>162885.81600000002</v>
      </c>
      <c r="E632" s="3">
        <f>VLOOKUP(Tableau1[[#This Row],[NUM DE FACTURE]],'[1]COMMERCIAL 2019 - 2021'!$D$2:$AO$3999,10,FALSE)</f>
        <v>49680</v>
      </c>
      <c r="F632" s="3" t="str">
        <f>VLOOKUP(Tableau1[[#This Row],[NUM DE FACTURE]],'[1]COMMERCIAL 2019 - 2021'!$D$2:$AO$3999,12,FALSE)</f>
        <v>Niger</v>
      </c>
      <c r="G632" s="4">
        <f>VLOOKUP(Tableau1[[#This Row],[NUM DE FACTURE]],'[1]COMMERCIAL 2019 - 2021'!$D$2:$AO$3999,13,FALSE)</f>
        <v>44231</v>
      </c>
      <c r="H632" s="3">
        <f>VLOOKUP(Tableau1[[#This Row],[NUM DE FACTURE]],[1]!Tableau1[[#All],[Num Piéce]:[ANNEE]],4,FALSE)</f>
        <v>2021</v>
      </c>
      <c r="I632" s="3">
        <f>MONTH(Tableau1[[#This Row],[DATE LIV]])</f>
        <v>2</v>
      </c>
    </row>
    <row r="633" spans="1:9" x14ac:dyDescent="0.35">
      <c r="A633" s="1" t="str">
        <f>'[1]COMMERCIAL 2019 - 2021'!D631</f>
        <v>FAE-21-00026</v>
      </c>
      <c r="B633" s="5" t="str">
        <f>VLOOKUP(Tableau1[[#This Row],[NUM DE FACTURE]],'[1]COMMERCIAL 2019 - 2021'!$D$2:$AO$3999,6,FALSE)</f>
        <v>ETS KASSO IMPORT EXPORT</v>
      </c>
      <c r="C633" s="2">
        <f>VLOOKUP(Tableau1[[#This Row],[NUM DE FACTURE]],'[1]COMMERCIAL 2019 - 2021'!$D$2:$AO$3999,18,FALSE)</f>
        <v>108000</v>
      </c>
      <c r="D633" s="3">
        <f>VLOOKUP(Tableau1[[#This Row],[NUM DE FACTURE]],'[1]COMMERCIAL 2019 - 2021'!$D$2:$AO$3999,8,FALSE)</f>
        <v>162885.81600000002</v>
      </c>
      <c r="E633" s="3">
        <f>VLOOKUP(Tableau1[[#This Row],[NUM DE FACTURE]],'[1]COMMERCIAL 2019 - 2021'!$D$2:$AO$3999,10,FALSE)</f>
        <v>49680</v>
      </c>
      <c r="F633" s="3" t="str">
        <f>VLOOKUP(Tableau1[[#This Row],[NUM DE FACTURE]],'[1]COMMERCIAL 2019 - 2021'!$D$2:$AO$3999,12,FALSE)</f>
        <v>Niger</v>
      </c>
      <c r="G633" s="4">
        <f>VLOOKUP(Tableau1[[#This Row],[NUM DE FACTURE]],'[1]COMMERCIAL 2019 - 2021'!$D$2:$AO$3999,13,FALSE)</f>
        <v>44230</v>
      </c>
      <c r="H633" s="3">
        <f>VLOOKUP(Tableau1[[#This Row],[NUM DE FACTURE]],[1]!Tableau1[[#All],[Num Piéce]:[ANNEE]],4,FALSE)</f>
        <v>2021</v>
      </c>
      <c r="I633" s="3">
        <f>MONTH(Tableau1[[#This Row],[DATE LIV]])</f>
        <v>2</v>
      </c>
    </row>
    <row r="634" spans="1:9" x14ac:dyDescent="0.35">
      <c r="A634" s="1" t="str">
        <f>'[1]COMMERCIAL 2019 - 2021'!D632</f>
        <v>FAE-21-00027</v>
      </c>
      <c r="B634" s="5" t="str">
        <f>VLOOKUP(Tableau1[[#This Row],[NUM DE FACTURE]],'[1]COMMERCIAL 2019 - 2021'!$D$2:$AO$3999,6,FALSE)</f>
        <v>ETS KASSO IMPORT EXPORT</v>
      </c>
      <c r="C634" s="2">
        <f>VLOOKUP(Tableau1[[#This Row],[NUM DE FACTURE]],'[1]COMMERCIAL 2019 - 2021'!$D$2:$AO$3999,18,FALSE)</f>
        <v>108000</v>
      </c>
      <c r="D634" s="3">
        <f>VLOOKUP(Tableau1[[#This Row],[NUM DE FACTURE]],'[1]COMMERCIAL 2019 - 2021'!$D$2:$AO$3999,8,FALSE)</f>
        <v>162736.77600000001</v>
      </c>
      <c r="E634" s="3">
        <f>VLOOKUP(Tableau1[[#This Row],[NUM DE FACTURE]],'[1]COMMERCIAL 2019 - 2021'!$D$2:$AO$3999,10,FALSE)</f>
        <v>49680</v>
      </c>
      <c r="F634" s="3" t="str">
        <f>VLOOKUP(Tableau1[[#This Row],[NUM DE FACTURE]],'[1]COMMERCIAL 2019 - 2021'!$D$2:$AO$3999,12,FALSE)</f>
        <v>Niger</v>
      </c>
      <c r="G634" s="4">
        <f>VLOOKUP(Tableau1[[#This Row],[NUM DE FACTURE]],'[1]COMMERCIAL 2019 - 2021'!$D$2:$AO$3999,13,FALSE)</f>
        <v>44232</v>
      </c>
      <c r="H634" s="3">
        <f>VLOOKUP(Tableau1[[#This Row],[NUM DE FACTURE]],[1]!Tableau1[[#All],[Num Piéce]:[ANNEE]],4,FALSE)</f>
        <v>2021</v>
      </c>
      <c r="I634" s="3">
        <f>MONTH(Tableau1[[#This Row],[DATE LIV]])</f>
        <v>2</v>
      </c>
    </row>
    <row r="635" spans="1:9" x14ac:dyDescent="0.35">
      <c r="A635" s="1" t="str">
        <f>'[1]COMMERCIAL 2019 - 2021'!D633</f>
        <v>FAE-21-00028</v>
      </c>
      <c r="B635" s="5" t="str">
        <f>VLOOKUP(Tableau1[[#This Row],[NUM DE FACTURE]],'[1]COMMERCIAL 2019 - 2021'!$D$2:$AO$3999,6,FALSE)</f>
        <v>SAHEL INTERNATIONAL TRADE</v>
      </c>
      <c r="C635" s="2">
        <f>VLOOKUP(Tableau1[[#This Row],[NUM DE FACTURE]],'[1]COMMERCIAL 2019 - 2021'!$D$2:$AO$3999,18,FALSE)</f>
        <v>20750</v>
      </c>
      <c r="D635" s="3">
        <f>VLOOKUP(Tableau1[[#This Row],[NUM DE FACTURE]],'[1]COMMERCIAL 2019 - 2021'!$D$2:$AO$3999,8,FALSE)</f>
        <v>33822.5</v>
      </c>
      <c r="E635" s="3">
        <f>VLOOKUP(Tableau1[[#This Row],[NUM DE FACTURE]],'[1]COMMERCIAL 2019 - 2021'!$D$2:$AO$3999,10,FALSE)</f>
        <v>33822.5</v>
      </c>
      <c r="F635" s="3" t="str">
        <f>VLOOKUP(Tableau1[[#This Row],[NUM DE FACTURE]],'[1]COMMERCIAL 2019 - 2021'!$D$2:$AO$3999,12,FALSE)</f>
        <v>Togo</v>
      </c>
      <c r="G635" s="4">
        <f>VLOOKUP(Tableau1[[#This Row],[NUM DE FACTURE]],'[1]COMMERCIAL 2019 - 2021'!$D$2:$AO$3999,13,FALSE)</f>
        <v>44228</v>
      </c>
      <c r="H635" s="3">
        <f>VLOOKUP(Tableau1[[#This Row],[NUM DE FACTURE]],[1]!Tableau1[[#All],[Num Piéce]:[ANNEE]],4,FALSE)</f>
        <v>2021</v>
      </c>
      <c r="I635" s="3">
        <f>MONTH(Tableau1[[#This Row],[DATE LIV]])</f>
        <v>2</v>
      </c>
    </row>
    <row r="636" spans="1:9" x14ac:dyDescent="0.35">
      <c r="A636" s="1" t="str">
        <f>'[1]COMMERCIAL 2019 - 2021'!D634</f>
        <v>FAE-21-00029</v>
      </c>
      <c r="B636" s="5" t="str">
        <f>VLOOKUP(Tableau1[[#This Row],[NUM DE FACTURE]],'[1]COMMERCIAL 2019 - 2021'!$D$2:$AO$3999,6,FALSE)</f>
        <v>ARCADIA</v>
      </c>
      <c r="C636" s="2">
        <f>VLOOKUP(Tableau1[[#This Row],[NUM DE FACTURE]],'[1]COMMERCIAL 2019 - 2021'!$D$2:$AO$3999,18,FALSE)</f>
        <v>13200</v>
      </c>
      <c r="D636" s="3">
        <f>VLOOKUP(Tableau1[[#This Row],[NUM DE FACTURE]],'[1]COMMERCIAL 2019 - 2021'!$D$2:$AO$3999,8,FALSE)</f>
        <v>23744.400000000001</v>
      </c>
      <c r="E636" s="3">
        <f>VLOOKUP(Tableau1[[#This Row],[NUM DE FACTURE]],'[1]COMMERCIAL 2019 - 2021'!$D$2:$AO$3999,10,FALSE)</f>
        <v>23744.400000000001</v>
      </c>
      <c r="F636" s="3" t="str">
        <f>VLOOKUP(Tableau1[[#This Row],[NUM DE FACTURE]],'[1]COMMERCIAL 2019 - 2021'!$D$2:$AO$3999,12,FALSE)</f>
        <v>Allemagne</v>
      </c>
      <c r="G636" s="4">
        <f>VLOOKUP(Tableau1[[#This Row],[NUM DE FACTURE]],'[1]COMMERCIAL 2019 - 2021'!$D$2:$AO$3999,13,FALSE)</f>
        <v>44237</v>
      </c>
      <c r="H636" s="3">
        <f>VLOOKUP(Tableau1[[#This Row],[NUM DE FACTURE]],[1]!Tableau1[[#All],[Num Piéce]:[ANNEE]],4,FALSE)</f>
        <v>2021</v>
      </c>
      <c r="I636" s="3">
        <f>MONTH(Tableau1[[#This Row],[DATE LIV]])</f>
        <v>2</v>
      </c>
    </row>
    <row r="637" spans="1:9" x14ac:dyDescent="0.35">
      <c r="A637" s="1" t="str">
        <f>'[1]COMMERCIAL 2019 - 2021'!D635</f>
        <v>FAE-21-00030</v>
      </c>
      <c r="B637" s="5" t="str">
        <f>VLOOKUP(Tableau1[[#This Row],[NUM DE FACTURE]],'[1]COMMERCIAL 2019 - 2021'!$D$2:$AO$3999,6,FALSE)</f>
        <v>ARCADIA</v>
      </c>
      <c r="C637" s="2">
        <f>VLOOKUP(Tableau1[[#This Row],[NUM DE FACTURE]],'[1]COMMERCIAL 2019 - 2021'!$D$2:$AO$3999,18,FALSE)</f>
        <v>20000</v>
      </c>
      <c r="D637" s="3">
        <f>VLOOKUP(Tableau1[[#This Row],[NUM DE FACTURE]],'[1]COMMERCIAL 2019 - 2021'!$D$2:$AO$3999,8,FALSE)</f>
        <v>34000</v>
      </c>
      <c r="E637" s="3">
        <f>VLOOKUP(Tableau1[[#This Row],[NUM DE FACTURE]],'[1]COMMERCIAL 2019 - 2021'!$D$2:$AO$3999,10,FALSE)</f>
        <v>34000</v>
      </c>
      <c r="F637" s="3" t="str">
        <f>VLOOKUP(Tableau1[[#This Row],[NUM DE FACTURE]],'[1]COMMERCIAL 2019 - 2021'!$D$2:$AO$3999,12,FALSE)</f>
        <v>Angleterre</v>
      </c>
      <c r="G637" s="4">
        <f>VLOOKUP(Tableau1[[#This Row],[NUM DE FACTURE]],'[1]COMMERCIAL 2019 - 2021'!$D$2:$AO$3999,13,FALSE)</f>
        <v>44242</v>
      </c>
      <c r="H637" s="3">
        <f>VLOOKUP(Tableau1[[#This Row],[NUM DE FACTURE]],[1]!Tableau1[[#All],[Num Piéce]:[ANNEE]],4,FALSE)</f>
        <v>2021</v>
      </c>
      <c r="I637" s="3">
        <f>MONTH(Tableau1[[#This Row],[DATE LIV]])</f>
        <v>2</v>
      </c>
    </row>
    <row r="638" spans="1:9" x14ac:dyDescent="0.35">
      <c r="A638" s="1" t="str">
        <f>'[1]COMMERCIAL 2019 - 2021'!D636</f>
        <v>FAE-21-00031</v>
      </c>
      <c r="B638" s="5" t="str">
        <f>VLOOKUP(Tableau1[[#This Row],[NUM DE FACTURE]],'[1]COMMERCIAL 2019 - 2021'!$D$2:$AO$3999,6,FALSE)</f>
        <v>STE DE COMMERCE INTERNATIONAL</v>
      </c>
      <c r="C638" s="2">
        <f>VLOOKUP(Tableau1[[#This Row],[NUM DE FACTURE]],'[1]COMMERCIAL 2019 - 2021'!$D$2:$AO$3999,18,FALSE)</f>
        <v>96000</v>
      </c>
      <c r="D638" s="3">
        <f>VLOOKUP(Tableau1[[#This Row],[NUM DE FACTURE]],'[1]COMMERCIAL 2019 - 2021'!$D$2:$AO$3999,8,FALSE)</f>
        <v>161280</v>
      </c>
      <c r="E638" s="3">
        <f>VLOOKUP(Tableau1[[#This Row],[NUM DE FACTURE]],'[1]COMMERCIAL 2019 - 2021'!$D$2:$AO$3999,10,FALSE)</f>
        <v>161280</v>
      </c>
      <c r="F638" s="3" t="str">
        <f>VLOOKUP(Tableau1[[#This Row],[NUM DE FACTURE]],'[1]COMMERCIAL 2019 - 2021'!$D$2:$AO$3999,12,FALSE)</f>
        <v>Gambie</v>
      </c>
      <c r="G638" s="4">
        <f>VLOOKUP(Tableau1[[#This Row],[NUM DE FACTURE]],'[1]COMMERCIAL 2019 - 2021'!$D$2:$AO$3999,13,FALSE)</f>
        <v>44235</v>
      </c>
      <c r="H638" s="3">
        <f>VLOOKUP(Tableau1[[#This Row],[NUM DE FACTURE]],[1]!Tableau1[[#All],[Num Piéce]:[ANNEE]],4,FALSE)</f>
        <v>2021</v>
      </c>
      <c r="I638" s="3">
        <f>MONTH(Tableau1[[#This Row],[DATE LIV]])</f>
        <v>2</v>
      </c>
    </row>
    <row r="639" spans="1:9" x14ac:dyDescent="0.35">
      <c r="A639" s="1" t="str">
        <f>'[1]COMMERCIAL 2019 - 2021'!D637</f>
        <v>FAE-21-00032</v>
      </c>
      <c r="B639" s="5" t="str">
        <f>VLOOKUP(Tableau1[[#This Row],[NUM DE FACTURE]],'[1]COMMERCIAL 2019 - 2021'!$D$2:$AO$3999,6,FALSE)</f>
        <v>SAWABA - GUINEE</v>
      </c>
      <c r="C639" s="2">
        <f>VLOOKUP(Tableau1[[#This Row],[NUM DE FACTURE]],'[1]COMMERCIAL 2019 - 2021'!$D$2:$AO$3999,18,FALSE)</f>
        <v>104000</v>
      </c>
      <c r="D639" s="3">
        <f>VLOOKUP(Tableau1[[#This Row],[NUM DE FACTURE]],'[1]COMMERCIAL 2019 - 2021'!$D$2:$AO$3999,8,FALSE)</f>
        <v>177732.54265000002</v>
      </c>
      <c r="E639" s="3">
        <f>VLOOKUP(Tableau1[[#This Row],[NUM DE FACTURE]],'[1]COMMERCIAL 2019 - 2021'!$D$2:$AO$3999,10,FALSE)</f>
        <v>65119</v>
      </c>
      <c r="F639" s="3" t="str">
        <f>VLOOKUP(Tableau1[[#This Row],[NUM DE FACTURE]],'[1]COMMERCIAL 2019 - 2021'!$D$2:$AO$3999,12,FALSE)</f>
        <v>Guinée</v>
      </c>
      <c r="G639" s="4">
        <f>VLOOKUP(Tableau1[[#This Row],[NUM DE FACTURE]],'[1]COMMERCIAL 2019 - 2021'!$D$2:$AO$3999,13,FALSE)</f>
        <v>44237</v>
      </c>
      <c r="H639" s="3">
        <f>VLOOKUP(Tableau1[[#This Row],[NUM DE FACTURE]],[1]!Tableau1[[#All],[Num Piéce]:[ANNEE]],4,FALSE)</f>
        <v>2021</v>
      </c>
      <c r="I639" s="3">
        <f>MONTH(Tableau1[[#This Row],[DATE LIV]])</f>
        <v>2</v>
      </c>
    </row>
    <row r="640" spans="1:9" x14ac:dyDescent="0.35">
      <c r="A640" s="1" t="str">
        <f>'[1]COMMERCIAL 2019 - 2021'!D638</f>
        <v>FAE-21-00033</v>
      </c>
      <c r="B640" s="5" t="str">
        <f>VLOOKUP(Tableau1[[#This Row],[NUM DE FACTURE]],'[1]COMMERCIAL 2019 - 2021'!$D$2:$AO$3999,6,FALSE)</f>
        <v>SAWABA - GUINEE</v>
      </c>
      <c r="C640" s="2">
        <f>VLOOKUP(Tableau1[[#This Row],[NUM DE FACTURE]],'[1]COMMERCIAL 2019 - 2021'!$D$2:$AO$3999,18,FALSE)</f>
        <v>335904</v>
      </c>
      <c r="D640" s="3">
        <f>VLOOKUP(Tableau1[[#This Row],[NUM DE FACTURE]],'[1]COMMERCIAL 2019 - 2021'!$D$2:$AO$3999,8,FALSE)</f>
        <v>598716.39495600003</v>
      </c>
      <c r="E640" s="3">
        <f>VLOOKUP(Tableau1[[#This Row],[NUM DE FACTURE]],'[1]COMMERCIAL 2019 - 2021'!$D$2:$AO$3999,10,FALSE)</f>
        <v>221361.48</v>
      </c>
      <c r="F640" s="3" t="str">
        <f>VLOOKUP(Tableau1[[#This Row],[NUM DE FACTURE]],'[1]COMMERCIAL 2019 - 2021'!$D$2:$AO$3999,12,FALSE)</f>
        <v>Guinée</v>
      </c>
      <c r="G640" s="4">
        <f>VLOOKUP(Tableau1[[#This Row],[NUM DE FACTURE]],'[1]COMMERCIAL 2019 - 2021'!$D$2:$AO$3999,13,FALSE)</f>
        <v>44245</v>
      </c>
      <c r="H640" s="3">
        <f>VLOOKUP(Tableau1[[#This Row],[NUM DE FACTURE]],[1]!Tableau1[[#All],[Num Piéce]:[ANNEE]],4,FALSE)</f>
        <v>2021</v>
      </c>
      <c r="I640" s="3">
        <f>MONTH(Tableau1[[#This Row],[DATE LIV]])</f>
        <v>2</v>
      </c>
    </row>
    <row r="641" spans="1:9" x14ac:dyDescent="0.35">
      <c r="A641" s="1" t="str">
        <f>'[1]COMMERCIAL 2019 - 2021'!D639</f>
        <v>FAE-21-00034</v>
      </c>
      <c r="B641" s="5" t="str">
        <f>VLOOKUP(Tableau1[[#This Row],[NUM DE FACTURE]],'[1]COMMERCIAL 2019 - 2021'!$D$2:$AO$3999,6,FALSE)</f>
        <v>TUNISIAN AFRICAN BUSINESS</v>
      </c>
      <c r="C641" s="2">
        <f>VLOOKUP(Tableau1[[#This Row],[NUM DE FACTURE]],'[1]COMMERCIAL 2019 - 2021'!$D$2:$AO$3999,18,FALSE)</f>
        <v>131040</v>
      </c>
      <c r="D641" s="3">
        <f>VLOOKUP(Tableau1[[#This Row],[NUM DE FACTURE]],'[1]COMMERCIAL 2019 - 2021'!$D$2:$AO$3999,8,FALSE)</f>
        <v>221208.95999999999</v>
      </c>
      <c r="E641" s="3">
        <f>VLOOKUP(Tableau1[[#This Row],[NUM DE FACTURE]],'[1]COMMERCIAL 2019 - 2021'!$D$2:$AO$3999,10,FALSE)</f>
        <v>221208.95999999999</v>
      </c>
      <c r="F641" s="3" t="str">
        <f>VLOOKUP(Tableau1[[#This Row],[NUM DE FACTURE]],'[1]COMMERCIAL 2019 - 2021'!$D$2:$AO$3999,12,FALSE)</f>
        <v>Sierra Leone</v>
      </c>
      <c r="G641" s="4">
        <f>VLOOKUP(Tableau1[[#This Row],[NUM DE FACTURE]],'[1]COMMERCIAL 2019 - 2021'!$D$2:$AO$3999,13,FALSE)</f>
        <v>44247</v>
      </c>
      <c r="H641" s="3">
        <f>VLOOKUP(Tableau1[[#This Row],[NUM DE FACTURE]],[1]!Tableau1[[#All],[Num Piéce]:[ANNEE]],4,FALSE)</f>
        <v>2021</v>
      </c>
      <c r="I641" s="3">
        <f>MONTH(Tableau1[[#This Row],[DATE LIV]])</f>
        <v>2</v>
      </c>
    </row>
    <row r="642" spans="1:9" x14ac:dyDescent="0.35">
      <c r="A642" s="1" t="str">
        <f>'[1]COMMERCIAL 2019 - 2021'!D640</f>
        <v>FAE-21-00035</v>
      </c>
      <c r="B642" s="5" t="str">
        <f>VLOOKUP(Tableau1[[#This Row],[NUM DE FACTURE]],'[1]COMMERCIAL 2019 - 2021'!$D$2:$AO$3999,6,FALSE)</f>
        <v>TUNISIAN AFRICAN BUSINESS</v>
      </c>
      <c r="C642" s="2">
        <f>VLOOKUP(Tableau1[[#This Row],[NUM DE FACTURE]],'[1]COMMERCIAL 2019 - 2021'!$D$2:$AO$3999,18,FALSE)</f>
        <v>157520</v>
      </c>
      <c r="D642" s="3">
        <f>VLOOKUP(Tableau1[[#This Row],[NUM DE FACTURE]],'[1]COMMERCIAL 2019 - 2021'!$D$2:$AO$3999,8,FALSE)</f>
        <v>265289.12</v>
      </c>
      <c r="E642" s="3">
        <f>VLOOKUP(Tableau1[[#This Row],[NUM DE FACTURE]],'[1]COMMERCIAL 2019 - 2021'!$D$2:$AO$3999,10,FALSE)</f>
        <v>265289.12</v>
      </c>
      <c r="F642" s="3" t="str">
        <f>VLOOKUP(Tableau1[[#This Row],[NUM DE FACTURE]],'[1]COMMERCIAL 2019 - 2021'!$D$2:$AO$3999,12,FALSE)</f>
        <v>Sierra Leone</v>
      </c>
      <c r="G642" s="4">
        <f>VLOOKUP(Tableau1[[#This Row],[NUM DE FACTURE]],'[1]COMMERCIAL 2019 - 2021'!$D$2:$AO$3999,13,FALSE)</f>
        <v>44240</v>
      </c>
      <c r="H642" s="3">
        <f>VLOOKUP(Tableau1[[#This Row],[NUM DE FACTURE]],[1]!Tableau1[[#All],[Num Piéce]:[ANNEE]],4,FALSE)</f>
        <v>2021</v>
      </c>
      <c r="I642" s="3">
        <f>MONTH(Tableau1[[#This Row],[DATE LIV]])</f>
        <v>2</v>
      </c>
    </row>
    <row r="643" spans="1:9" x14ac:dyDescent="0.35">
      <c r="A643" s="1" t="str">
        <f>'[1]COMMERCIAL 2019 - 2021'!D641</f>
        <v>FAE-21-00036</v>
      </c>
      <c r="B643" s="5" t="str">
        <f>VLOOKUP(Tableau1[[#This Row],[NUM DE FACTURE]],'[1]COMMERCIAL 2019 - 2021'!$D$2:$AO$3999,6,FALSE)</f>
        <v>STE DE COMMERCE INTERNATIONAL</v>
      </c>
      <c r="C643" s="2">
        <f>VLOOKUP(Tableau1[[#This Row],[NUM DE FACTURE]],'[1]COMMERCIAL 2019 - 2021'!$D$2:$AO$3999,18,FALSE)</f>
        <v>57600</v>
      </c>
      <c r="D643" s="3">
        <f>VLOOKUP(Tableau1[[#This Row],[NUM DE FACTURE]],'[1]COMMERCIAL 2019 - 2021'!$D$2:$AO$3999,8,FALSE)</f>
        <v>101376</v>
      </c>
      <c r="E643" s="3">
        <f>VLOOKUP(Tableau1[[#This Row],[NUM DE FACTURE]],'[1]COMMERCIAL 2019 - 2021'!$D$2:$AO$3999,10,FALSE)</f>
        <v>101376</v>
      </c>
      <c r="F643" s="3" t="str">
        <f>VLOOKUP(Tableau1[[#This Row],[NUM DE FACTURE]],'[1]COMMERCIAL 2019 - 2021'!$D$2:$AO$3999,12,FALSE)</f>
        <v>Burkina Faso</v>
      </c>
      <c r="G643" s="4">
        <f>VLOOKUP(Tableau1[[#This Row],[NUM DE FACTURE]],'[1]COMMERCIAL 2019 - 2021'!$D$2:$AO$3999,13,FALSE)</f>
        <v>44249</v>
      </c>
      <c r="H643" s="3">
        <f>VLOOKUP(Tableau1[[#This Row],[NUM DE FACTURE]],[1]!Tableau1[[#All],[Num Piéce]:[ANNEE]],4,FALSE)</f>
        <v>2021</v>
      </c>
      <c r="I643" s="3">
        <f>MONTH(Tableau1[[#This Row],[DATE LIV]])</f>
        <v>2</v>
      </c>
    </row>
    <row r="644" spans="1:9" x14ac:dyDescent="0.35">
      <c r="A644" s="1" t="str">
        <f>'[1]COMMERCIAL 2019 - 2021'!D642</f>
        <v>FAE-21-00037</v>
      </c>
      <c r="B644" s="5" t="str">
        <f>VLOOKUP(Tableau1[[#This Row],[NUM DE FACTURE]],'[1]COMMERCIAL 2019 - 2021'!$D$2:$AO$3999,6,FALSE)</f>
        <v>SAHEL INTERNATIONAL TRADE</v>
      </c>
      <c r="C644" s="2">
        <f>VLOOKUP(Tableau1[[#This Row],[NUM DE FACTURE]],'[1]COMMERCIAL 2019 - 2021'!$D$2:$AO$3999,18,FALSE)</f>
        <v>44016</v>
      </c>
      <c r="D644" s="3">
        <f>VLOOKUP(Tableau1[[#This Row],[NUM DE FACTURE]],'[1]COMMERCIAL 2019 - 2021'!$D$2:$AO$3999,8,FALSE)</f>
        <v>73506.720000000001</v>
      </c>
      <c r="E644" s="3">
        <f>VLOOKUP(Tableau1[[#This Row],[NUM DE FACTURE]],'[1]COMMERCIAL 2019 - 2021'!$D$2:$AO$3999,10,FALSE)</f>
        <v>73506.720000000001</v>
      </c>
      <c r="F644" s="3" t="str">
        <f>VLOOKUP(Tableau1[[#This Row],[NUM DE FACTURE]],'[1]COMMERCIAL 2019 - 2021'!$D$2:$AO$3999,12,FALSE)</f>
        <v>Burkina Faso</v>
      </c>
      <c r="G644" s="4">
        <f>VLOOKUP(Tableau1[[#This Row],[NUM DE FACTURE]],'[1]COMMERCIAL 2019 - 2021'!$D$2:$AO$3999,13,FALSE)</f>
        <v>44237</v>
      </c>
      <c r="H644" s="3">
        <f>VLOOKUP(Tableau1[[#This Row],[NUM DE FACTURE]],[1]!Tableau1[[#All],[Num Piéce]:[ANNEE]],4,FALSE)</f>
        <v>2021</v>
      </c>
      <c r="I644" s="3">
        <f>MONTH(Tableau1[[#This Row],[DATE LIV]])</f>
        <v>2</v>
      </c>
    </row>
    <row r="645" spans="1:9" x14ac:dyDescent="0.35">
      <c r="A645" s="1" t="str">
        <f>'[1]COMMERCIAL 2019 - 2021'!D643</f>
        <v>FAE-21-00038</v>
      </c>
      <c r="B645" s="5" t="str">
        <f>VLOOKUP(Tableau1[[#This Row],[NUM DE FACTURE]],'[1]COMMERCIAL 2019 - 2021'!$D$2:$AO$3999,6,FALSE)</f>
        <v>STE DE COMMERCE INTERNATIONAL</v>
      </c>
      <c r="C645" s="2">
        <f>VLOOKUP(Tableau1[[#This Row],[NUM DE FACTURE]],'[1]COMMERCIAL 2019 - 2021'!$D$2:$AO$3999,18,FALSE)</f>
        <v>140000</v>
      </c>
      <c r="D645" s="3">
        <f>VLOOKUP(Tableau1[[#This Row],[NUM DE FACTURE]],'[1]COMMERCIAL 2019 - 2021'!$D$2:$AO$3999,8,FALSE)</f>
        <v>191800</v>
      </c>
      <c r="E645" s="3">
        <f>VLOOKUP(Tableau1[[#This Row],[NUM DE FACTURE]],'[1]COMMERCIAL 2019 - 2021'!$D$2:$AO$3999,10,FALSE)</f>
        <v>191800</v>
      </c>
      <c r="F645" s="3" t="str">
        <f>VLOOKUP(Tableau1[[#This Row],[NUM DE FACTURE]],'[1]COMMERCIAL 2019 - 2021'!$D$2:$AO$3999,12,FALSE)</f>
        <v>Madagascar</v>
      </c>
      <c r="G645" s="4">
        <f>VLOOKUP(Tableau1[[#This Row],[NUM DE FACTURE]],'[1]COMMERCIAL 2019 - 2021'!$D$2:$AO$3999,13,FALSE)</f>
        <v>44243</v>
      </c>
      <c r="H645" s="3">
        <f>VLOOKUP(Tableau1[[#This Row],[NUM DE FACTURE]],[1]!Tableau1[[#All],[Num Piéce]:[ANNEE]],4,FALSE)</f>
        <v>2021</v>
      </c>
      <c r="I645" s="3">
        <f>MONTH(Tableau1[[#This Row],[DATE LIV]])</f>
        <v>2</v>
      </c>
    </row>
    <row r="646" spans="1:9" x14ac:dyDescent="0.35">
      <c r="A646" s="1" t="str">
        <f>'[1]COMMERCIAL 2019 - 2021'!D644</f>
        <v>FAE-21-00039</v>
      </c>
      <c r="B646" s="5" t="str">
        <f>VLOOKUP(Tableau1[[#This Row],[NUM DE FACTURE]],'[1]COMMERCIAL 2019 - 2021'!$D$2:$AO$3999,6,FALSE)</f>
        <v>CENTRAL FOOD</v>
      </c>
      <c r="C646" s="2">
        <f>VLOOKUP(Tableau1[[#This Row],[NUM DE FACTURE]],'[1]COMMERCIAL 2019 - 2021'!$D$2:$AO$3999,18,FALSE)</f>
        <v>25702</v>
      </c>
      <c r="D646" s="3">
        <f>VLOOKUP(Tableau1[[#This Row],[NUM DE FACTURE]],'[1]COMMERCIAL 2019 - 2021'!$D$2:$AO$3999,8,FALSE)</f>
        <v>51980.777182500002</v>
      </c>
      <c r="E646" s="3">
        <f>VLOOKUP(Tableau1[[#This Row],[NUM DE FACTURE]],'[1]COMMERCIAL 2019 - 2021'!$D$2:$AO$3999,10,FALSE)</f>
        <v>15827.29</v>
      </c>
      <c r="F646" s="3" t="str">
        <f>VLOOKUP(Tableau1[[#This Row],[NUM DE FACTURE]],'[1]COMMERCIAL 2019 - 2021'!$D$2:$AO$3999,12,FALSE)</f>
        <v>France</v>
      </c>
      <c r="G646" s="4">
        <f>VLOOKUP(Tableau1[[#This Row],[NUM DE FACTURE]],'[1]COMMERCIAL 2019 - 2021'!$D$2:$AO$3999,13,FALSE)</f>
        <v>44239</v>
      </c>
      <c r="H646" s="3">
        <f>VLOOKUP(Tableau1[[#This Row],[NUM DE FACTURE]],[1]!Tableau1[[#All],[Num Piéce]:[ANNEE]],4,FALSE)</f>
        <v>2021</v>
      </c>
      <c r="I646" s="3">
        <f>MONTH(Tableau1[[#This Row],[DATE LIV]])</f>
        <v>2</v>
      </c>
    </row>
    <row r="647" spans="1:9" x14ac:dyDescent="0.35">
      <c r="A647" s="1" t="str">
        <f>'[1]COMMERCIAL 2019 - 2021'!D645</f>
        <v>FAE-21-00040</v>
      </c>
      <c r="B647" s="5" t="str">
        <f>VLOOKUP(Tableau1[[#This Row],[NUM DE FACTURE]],'[1]COMMERCIAL 2019 - 2021'!$D$2:$AO$3999,6,FALSE)</f>
        <v>SAHEL INTERNATIONAL TRADE</v>
      </c>
      <c r="C647" s="2">
        <f>VLOOKUP(Tableau1[[#This Row],[NUM DE FACTURE]],'[1]COMMERCIAL 2019 - 2021'!$D$2:$AO$3999,18,FALSE)</f>
        <v>27000</v>
      </c>
      <c r="D647" s="3">
        <f>VLOOKUP(Tableau1[[#This Row],[NUM DE FACTURE]],'[1]COMMERCIAL 2019 - 2021'!$D$2:$AO$3999,8,FALSE)</f>
        <v>44100</v>
      </c>
      <c r="E647" s="3">
        <f>VLOOKUP(Tableau1[[#This Row],[NUM DE FACTURE]],'[1]COMMERCIAL 2019 - 2021'!$D$2:$AO$3999,10,FALSE)</f>
        <v>44100</v>
      </c>
      <c r="F647" s="3" t="str">
        <f>VLOOKUP(Tableau1[[#This Row],[NUM DE FACTURE]],'[1]COMMERCIAL 2019 - 2021'!$D$2:$AO$3999,12,FALSE)</f>
        <v>Burkina Faso</v>
      </c>
      <c r="G647" s="4">
        <f>VLOOKUP(Tableau1[[#This Row],[NUM DE FACTURE]],'[1]COMMERCIAL 2019 - 2021'!$D$2:$AO$3999,13,FALSE)</f>
        <v>44237</v>
      </c>
      <c r="H647" s="3">
        <f>VLOOKUP(Tableau1[[#This Row],[NUM DE FACTURE]],[1]!Tableau1[[#All],[Num Piéce]:[ANNEE]],4,FALSE)</f>
        <v>2021</v>
      </c>
      <c r="I647" s="3">
        <f>MONTH(Tableau1[[#This Row],[DATE LIV]])</f>
        <v>2</v>
      </c>
    </row>
    <row r="648" spans="1:9" x14ac:dyDescent="0.35">
      <c r="A648" s="1" t="str">
        <f>'[1]COMMERCIAL 2019 - 2021'!D646</f>
        <v>FAE-21-00041</v>
      </c>
      <c r="B648" s="5" t="str">
        <f>VLOOKUP(Tableau1[[#This Row],[NUM DE FACTURE]],'[1]COMMERCIAL 2019 - 2021'!$D$2:$AO$3999,6,FALSE)</f>
        <v>MAMUDOU BAH T/A TEDOUGNAL FARM</v>
      </c>
      <c r="C648" s="2">
        <f>VLOOKUP(Tableau1[[#This Row],[NUM DE FACTURE]],'[1]COMMERCIAL 2019 - 2021'!$D$2:$AO$3999,18,FALSE)</f>
        <v>107016</v>
      </c>
      <c r="D648" s="3">
        <f>VLOOKUP(Tableau1[[#This Row],[NUM DE FACTURE]],'[1]COMMERCIAL 2019 - 2021'!$D$2:$AO$3999,8,FALSE)</f>
        <v>195272.94503999999</v>
      </c>
      <c r="E648" s="3">
        <f>VLOOKUP(Tableau1[[#This Row],[NUM DE FACTURE]],'[1]COMMERCIAL 2019 - 2021'!$D$2:$AO$3999,10,FALSE)</f>
        <v>71968.800000000003</v>
      </c>
      <c r="F648" s="3" t="str">
        <f>VLOOKUP(Tableau1[[#This Row],[NUM DE FACTURE]],'[1]COMMERCIAL 2019 - 2021'!$D$2:$AO$3999,12,FALSE)</f>
        <v>Gambie</v>
      </c>
      <c r="G648" s="4">
        <f>VLOOKUP(Tableau1[[#This Row],[NUM DE FACTURE]],'[1]COMMERCIAL 2019 - 2021'!$D$2:$AO$3999,13,FALSE)</f>
        <v>44238</v>
      </c>
      <c r="H648" s="3">
        <f>VLOOKUP(Tableau1[[#This Row],[NUM DE FACTURE]],[1]!Tableau1[[#All],[Num Piéce]:[ANNEE]],4,FALSE)</f>
        <v>2021</v>
      </c>
      <c r="I648" s="3">
        <f>MONTH(Tableau1[[#This Row],[DATE LIV]])</f>
        <v>2</v>
      </c>
    </row>
    <row r="649" spans="1:9" x14ac:dyDescent="0.35">
      <c r="A649" s="1" t="str">
        <f>'[1]COMMERCIAL 2019 - 2021'!D647</f>
        <v>FAE-21-00042</v>
      </c>
      <c r="B649" s="5" t="str">
        <f>VLOOKUP(Tableau1[[#This Row],[NUM DE FACTURE]],'[1]COMMERCIAL 2019 - 2021'!$D$2:$AO$3999,6,FALSE)</f>
        <v>ETS KASSO IMPORT EXPORT</v>
      </c>
      <c r="C649" s="2">
        <f>VLOOKUP(Tableau1[[#This Row],[NUM DE FACTURE]],'[1]COMMERCIAL 2019 - 2021'!$D$2:$AO$3999,18,FALSE)</f>
        <v>108000</v>
      </c>
      <c r="D649" s="3">
        <f>VLOOKUP(Tableau1[[#This Row],[NUM DE FACTURE]],'[1]COMMERCIAL 2019 - 2021'!$D$2:$AO$3999,8,FALSE)</f>
        <v>163136.70000000001</v>
      </c>
      <c r="E649" s="3">
        <f>VLOOKUP(Tableau1[[#This Row],[NUM DE FACTURE]],'[1]COMMERCIAL 2019 - 2021'!$D$2:$AO$3999,10,FALSE)</f>
        <v>49680</v>
      </c>
      <c r="F649" s="3" t="str">
        <f>VLOOKUP(Tableau1[[#This Row],[NUM DE FACTURE]],'[1]COMMERCIAL 2019 - 2021'!$D$2:$AO$3999,12,FALSE)</f>
        <v>Niger</v>
      </c>
      <c r="G649" s="4">
        <f>VLOOKUP(Tableau1[[#This Row],[NUM DE FACTURE]],'[1]COMMERCIAL 2019 - 2021'!$D$2:$AO$3999,13,FALSE)</f>
        <v>44240</v>
      </c>
      <c r="H649" s="3">
        <f>VLOOKUP(Tableau1[[#This Row],[NUM DE FACTURE]],[1]!Tableau1[[#All],[Num Piéce]:[ANNEE]],4,FALSE)</f>
        <v>2021</v>
      </c>
      <c r="I649" s="3">
        <f>MONTH(Tableau1[[#This Row],[DATE LIV]])</f>
        <v>2</v>
      </c>
    </row>
    <row r="650" spans="1:9" x14ac:dyDescent="0.35">
      <c r="A650" s="1" t="str">
        <f>'[1]COMMERCIAL 2019 - 2021'!D648</f>
        <v>FAE-21-00043</v>
      </c>
      <c r="B650" s="5" t="str">
        <f>VLOOKUP(Tableau1[[#This Row],[NUM DE FACTURE]],'[1]COMMERCIAL 2019 - 2021'!$D$2:$AO$3999,6,FALSE)</f>
        <v>ETS KASSO IMPORT EXPORT</v>
      </c>
      <c r="C650" s="2">
        <f>VLOOKUP(Tableau1[[#This Row],[NUM DE FACTURE]],'[1]COMMERCIAL 2019 - 2021'!$D$2:$AO$3999,18,FALSE)</f>
        <v>108000</v>
      </c>
      <c r="D650" s="3">
        <f>VLOOKUP(Tableau1[[#This Row],[NUM DE FACTURE]],'[1]COMMERCIAL 2019 - 2021'!$D$2:$AO$3999,8,FALSE)</f>
        <v>163136.70000000001</v>
      </c>
      <c r="E650" s="3">
        <f>VLOOKUP(Tableau1[[#This Row],[NUM DE FACTURE]],'[1]COMMERCIAL 2019 - 2021'!$D$2:$AO$3999,10,FALSE)</f>
        <v>49680</v>
      </c>
      <c r="F650" s="3" t="str">
        <f>VLOOKUP(Tableau1[[#This Row],[NUM DE FACTURE]],'[1]COMMERCIAL 2019 - 2021'!$D$2:$AO$3999,12,FALSE)</f>
        <v>Niger</v>
      </c>
      <c r="G650" s="4">
        <f>VLOOKUP(Tableau1[[#This Row],[NUM DE FACTURE]],'[1]COMMERCIAL 2019 - 2021'!$D$2:$AO$3999,13,FALSE)</f>
        <v>44242</v>
      </c>
      <c r="H650" s="3">
        <f>VLOOKUP(Tableau1[[#This Row],[NUM DE FACTURE]],[1]!Tableau1[[#All],[Num Piéce]:[ANNEE]],4,FALSE)</f>
        <v>2021</v>
      </c>
      <c r="I650" s="3">
        <f>MONTH(Tableau1[[#This Row],[DATE LIV]])</f>
        <v>2</v>
      </c>
    </row>
    <row r="651" spans="1:9" x14ac:dyDescent="0.35">
      <c r="A651" s="1" t="str">
        <f>'[1]COMMERCIAL 2019 - 2021'!D649</f>
        <v>FAE-21-00044</v>
      </c>
      <c r="B651" s="5" t="str">
        <f>VLOOKUP(Tableau1[[#This Row],[NUM DE FACTURE]],'[1]COMMERCIAL 2019 - 2021'!$D$2:$AO$3999,6,FALSE)</f>
        <v>SOGETRAC</v>
      </c>
      <c r="C651" s="2">
        <f>VLOOKUP(Tableau1[[#This Row],[NUM DE FACTURE]],'[1]COMMERCIAL 2019 - 2021'!$D$2:$AO$3999,18,FALSE)</f>
        <v>26680</v>
      </c>
      <c r="D651" s="3">
        <f>VLOOKUP(Tableau1[[#This Row],[NUM DE FACTURE]],'[1]COMMERCIAL 2019 - 2021'!$D$2:$AO$3999,8,FALSE)</f>
        <v>76002</v>
      </c>
      <c r="E651" s="3">
        <f>VLOOKUP(Tableau1[[#This Row],[NUM DE FACTURE]],'[1]COMMERCIAL 2019 - 2021'!$D$2:$AO$3999,10,FALSE)</f>
        <v>76002</v>
      </c>
      <c r="F651" s="3" t="str">
        <f>VLOOKUP(Tableau1[[#This Row],[NUM DE FACTURE]],'[1]COMMERCIAL 2019 - 2021'!$D$2:$AO$3999,12,FALSE)</f>
        <v>Belgique</v>
      </c>
      <c r="G651" s="4">
        <f>VLOOKUP(Tableau1[[#This Row],[NUM DE FACTURE]],'[1]COMMERCIAL 2019 - 2021'!$D$2:$AO$3999,13,FALSE)</f>
        <v>44242</v>
      </c>
      <c r="H651" s="3">
        <f>VLOOKUP(Tableau1[[#This Row],[NUM DE FACTURE]],[1]!Tableau1[[#All],[Num Piéce]:[ANNEE]],4,FALSE)</f>
        <v>2021</v>
      </c>
      <c r="I651" s="3">
        <f>MONTH(Tableau1[[#This Row],[DATE LIV]])</f>
        <v>2</v>
      </c>
    </row>
    <row r="652" spans="1:9" x14ac:dyDescent="0.35">
      <c r="A652" s="1" t="str">
        <f>'[1]COMMERCIAL 2019 - 2021'!D650</f>
        <v>FAE-21-00045</v>
      </c>
      <c r="B652" s="5" t="str">
        <f>VLOOKUP(Tableau1[[#This Row],[NUM DE FACTURE]],'[1]COMMERCIAL 2019 - 2021'!$D$2:$AO$3999,6,FALSE)</f>
        <v>STE CT TRADING DE COMMERCE INTR</v>
      </c>
      <c r="C652" s="2">
        <f>VLOOKUP(Tableau1[[#This Row],[NUM DE FACTURE]],'[1]COMMERCIAL 2019 - 2021'!$D$2:$AO$3999,18,FALSE)</f>
        <v>9324</v>
      </c>
      <c r="D652" s="3">
        <f>VLOOKUP(Tableau1[[#This Row],[NUM DE FACTURE]],'[1]COMMERCIAL 2019 - 2021'!$D$2:$AO$3999,8,FALSE)</f>
        <v>20991.599999999999</v>
      </c>
      <c r="E652" s="3">
        <f>VLOOKUP(Tableau1[[#This Row],[NUM DE FACTURE]],'[1]COMMERCIAL 2019 - 2021'!$D$2:$AO$3999,10,FALSE)</f>
        <v>20991.599999999999</v>
      </c>
      <c r="F652" s="3" t="str">
        <f>VLOOKUP(Tableau1[[#This Row],[NUM DE FACTURE]],'[1]COMMERCIAL 2019 - 2021'!$D$2:$AO$3999,12,FALSE)</f>
        <v>Belgique</v>
      </c>
      <c r="G652" s="4">
        <f>VLOOKUP(Tableau1[[#This Row],[NUM DE FACTURE]],'[1]COMMERCIAL 2019 - 2021'!$D$2:$AO$3999,13,FALSE)</f>
        <v>44250</v>
      </c>
      <c r="H652" s="3">
        <f>VLOOKUP(Tableau1[[#This Row],[NUM DE FACTURE]],[1]!Tableau1[[#All],[Num Piéce]:[ANNEE]],4,FALSE)</f>
        <v>2021</v>
      </c>
      <c r="I652" s="3">
        <f>MONTH(Tableau1[[#This Row],[DATE LIV]])</f>
        <v>2</v>
      </c>
    </row>
    <row r="653" spans="1:9" x14ac:dyDescent="0.35">
      <c r="A653" s="1" t="str">
        <f>'[1]COMMERCIAL 2019 - 2021'!D651</f>
        <v>FAE-21-00046</v>
      </c>
      <c r="B653" s="5" t="str">
        <f>VLOOKUP(Tableau1[[#This Row],[NUM DE FACTURE]],'[1]COMMERCIAL 2019 - 2021'!$D$2:$AO$3999,6,FALSE)</f>
        <v>STE OMEGA TRADING</v>
      </c>
      <c r="C653" s="2">
        <f>VLOOKUP(Tableau1[[#This Row],[NUM DE FACTURE]],'[1]COMMERCIAL 2019 - 2021'!$D$2:$AO$3999,18,FALSE)</f>
        <v>38000</v>
      </c>
      <c r="D653" s="3">
        <f>VLOOKUP(Tableau1[[#This Row],[NUM DE FACTURE]],'[1]COMMERCIAL 2019 - 2021'!$D$2:$AO$3999,8,FALSE)</f>
        <v>66688</v>
      </c>
      <c r="E653" s="3">
        <f>VLOOKUP(Tableau1[[#This Row],[NUM DE FACTURE]],'[1]COMMERCIAL 2019 - 2021'!$D$2:$AO$3999,10,FALSE)</f>
        <v>66688</v>
      </c>
      <c r="F653" s="3" t="str">
        <f>VLOOKUP(Tableau1[[#This Row],[NUM DE FACTURE]],'[1]COMMERCIAL 2019 - 2021'!$D$2:$AO$3999,12,FALSE)</f>
        <v>Togo</v>
      </c>
      <c r="G653" s="4">
        <f>VLOOKUP(Tableau1[[#This Row],[NUM DE FACTURE]],'[1]COMMERCIAL 2019 - 2021'!$D$2:$AO$3999,13,FALSE)</f>
        <v>44244</v>
      </c>
      <c r="H653" s="3">
        <f>VLOOKUP(Tableau1[[#This Row],[NUM DE FACTURE]],[1]!Tableau1[[#All],[Num Piéce]:[ANNEE]],4,FALSE)</f>
        <v>2021</v>
      </c>
      <c r="I653" s="3">
        <f>MONTH(Tableau1[[#This Row],[DATE LIV]])</f>
        <v>2</v>
      </c>
    </row>
    <row r="654" spans="1:9" x14ac:dyDescent="0.35">
      <c r="A654" s="1" t="str">
        <f>'[1]COMMERCIAL 2019 - 2021'!D652</f>
        <v>FAE-21-00047</v>
      </c>
      <c r="B654" s="5" t="str">
        <f>VLOOKUP(Tableau1[[#This Row],[NUM DE FACTURE]],'[1]COMMERCIAL 2019 - 2021'!$D$2:$AO$3999,6,FALSE)</f>
        <v>ARCADIA</v>
      </c>
      <c r="C654" s="2">
        <f>VLOOKUP(Tableau1[[#This Row],[NUM DE FACTURE]],'[1]COMMERCIAL 2019 - 2021'!$D$2:$AO$3999,18,FALSE)</f>
        <v>25800</v>
      </c>
      <c r="D654" s="3">
        <f>VLOOKUP(Tableau1[[#This Row],[NUM DE FACTURE]],'[1]COMMERCIAL 2019 - 2021'!$D$2:$AO$3999,8,FALSE)</f>
        <v>45141</v>
      </c>
      <c r="E654" s="3">
        <f>VLOOKUP(Tableau1[[#This Row],[NUM DE FACTURE]],'[1]COMMERCIAL 2019 - 2021'!$D$2:$AO$3999,10,FALSE)</f>
        <v>45141</v>
      </c>
      <c r="F654" s="3" t="str">
        <f>VLOOKUP(Tableau1[[#This Row],[NUM DE FACTURE]],'[1]COMMERCIAL 2019 - 2021'!$D$2:$AO$3999,12,FALSE)</f>
        <v>Bahrein</v>
      </c>
      <c r="G654" s="4">
        <f>VLOOKUP(Tableau1[[#This Row],[NUM DE FACTURE]],'[1]COMMERCIAL 2019 - 2021'!$D$2:$AO$3999,13,FALSE)</f>
        <v>44245</v>
      </c>
      <c r="H654" s="3">
        <f>VLOOKUP(Tableau1[[#This Row],[NUM DE FACTURE]],[1]!Tableau1[[#All],[Num Piéce]:[ANNEE]],4,FALSE)</f>
        <v>2021</v>
      </c>
      <c r="I654" s="3">
        <f>MONTH(Tableau1[[#This Row],[DATE LIV]])</f>
        <v>2</v>
      </c>
    </row>
    <row r="655" spans="1:9" x14ac:dyDescent="0.35">
      <c r="A655" s="1" t="str">
        <f>'[1]COMMERCIAL 2019 - 2021'!D653</f>
        <v>FAE-21-00048</v>
      </c>
      <c r="B655" s="5" t="str">
        <f>VLOOKUP(Tableau1[[#This Row],[NUM DE FACTURE]],'[1]COMMERCIAL 2019 - 2021'!$D$2:$AO$3999,6,FALSE)</f>
        <v>ARCADIA</v>
      </c>
      <c r="C655" s="2">
        <f>VLOOKUP(Tableau1[[#This Row],[NUM DE FACTURE]],'[1]COMMERCIAL 2019 - 2021'!$D$2:$AO$3999,18,FALSE)</f>
        <v>4540</v>
      </c>
      <c r="D655" s="3">
        <f>VLOOKUP(Tableau1[[#This Row],[NUM DE FACTURE]],'[1]COMMERCIAL 2019 - 2021'!$D$2:$AO$3999,8,FALSE)</f>
        <v>8512.5</v>
      </c>
      <c r="E655" s="3">
        <f>VLOOKUP(Tableau1[[#This Row],[NUM DE FACTURE]],'[1]COMMERCIAL 2019 - 2021'!$D$2:$AO$3999,10,FALSE)</f>
        <v>8512.5</v>
      </c>
      <c r="F655" s="3" t="str">
        <f>VLOOKUP(Tableau1[[#This Row],[NUM DE FACTURE]],'[1]COMMERCIAL 2019 - 2021'!$D$2:$AO$3999,12,FALSE)</f>
        <v>USA</v>
      </c>
      <c r="G655" s="4">
        <f>VLOOKUP(Tableau1[[#This Row],[NUM DE FACTURE]],'[1]COMMERCIAL 2019 - 2021'!$D$2:$AO$3999,13,FALSE)</f>
        <v>44246</v>
      </c>
      <c r="H655" s="3">
        <f>VLOOKUP(Tableau1[[#This Row],[NUM DE FACTURE]],[1]!Tableau1[[#All],[Num Piéce]:[ANNEE]],4,FALSE)</f>
        <v>2021</v>
      </c>
      <c r="I655" s="3">
        <f>MONTH(Tableau1[[#This Row],[DATE LIV]])</f>
        <v>2</v>
      </c>
    </row>
    <row r="656" spans="1:9" x14ac:dyDescent="0.35">
      <c r="A656" s="1" t="str">
        <f>'[1]COMMERCIAL 2019 - 2021'!D654</f>
        <v>FAE-21-00049</v>
      </c>
      <c r="B656" s="5" t="str">
        <f>VLOOKUP(Tableau1[[#This Row],[NUM DE FACTURE]],'[1]COMMERCIAL 2019 - 2021'!$D$2:$AO$3999,6,FALSE)</f>
        <v>MBCD RUNGIS</v>
      </c>
      <c r="C656" s="2">
        <f>VLOOKUP(Tableau1[[#This Row],[NUM DE FACTURE]],'[1]COMMERCIAL 2019 - 2021'!$D$2:$AO$3999,18,FALSE)</f>
        <v>22112</v>
      </c>
      <c r="D656" s="3">
        <f>VLOOKUP(Tableau1[[#This Row],[NUM DE FACTURE]],'[1]COMMERCIAL 2019 - 2021'!$D$2:$AO$3999,8,FALSE)</f>
        <v>64458.560271999995</v>
      </c>
      <c r="E656" s="3">
        <f>VLOOKUP(Tableau1[[#This Row],[NUM DE FACTURE]],'[1]COMMERCIAL 2019 - 2021'!$D$2:$AO$3999,10,FALSE)</f>
        <v>19615.52</v>
      </c>
      <c r="F656" s="3" t="str">
        <f>VLOOKUP(Tableau1[[#This Row],[NUM DE FACTURE]],'[1]COMMERCIAL 2019 - 2021'!$D$2:$AO$3999,12,FALSE)</f>
        <v>France</v>
      </c>
      <c r="G656" s="4">
        <f>VLOOKUP(Tableau1[[#This Row],[NUM DE FACTURE]],'[1]COMMERCIAL 2019 - 2021'!$D$2:$AO$3999,13,FALSE)</f>
        <v>44260</v>
      </c>
      <c r="H656" s="3">
        <f>VLOOKUP(Tableau1[[#This Row],[NUM DE FACTURE]],[1]!Tableau1[[#All],[Num Piéce]:[ANNEE]],4,FALSE)</f>
        <v>2021</v>
      </c>
      <c r="I656" s="3">
        <f>MONTH(Tableau1[[#This Row],[DATE LIV]])</f>
        <v>3</v>
      </c>
    </row>
    <row r="657" spans="1:9" x14ac:dyDescent="0.35">
      <c r="A657" s="1" t="str">
        <f>'[1]COMMERCIAL 2019 - 2021'!D655</f>
        <v>FAE-21-00050</v>
      </c>
      <c r="B657" s="5" t="str">
        <f>VLOOKUP(Tableau1[[#This Row],[NUM DE FACTURE]],'[1]COMMERCIAL 2019 - 2021'!$D$2:$AO$3999,6,FALSE)</f>
        <v>RNK DISTRIBUTION</v>
      </c>
      <c r="C657" s="2">
        <f>VLOOKUP(Tableau1[[#This Row],[NUM DE FACTURE]],'[1]COMMERCIAL 2019 - 2021'!$D$2:$AO$3999,18,FALSE)</f>
        <v>60440</v>
      </c>
      <c r="D657" s="3">
        <f>VLOOKUP(Tableau1[[#This Row],[NUM DE FACTURE]],'[1]COMMERCIAL 2019 - 2021'!$D$2:$AO$3999,8,FALSE)</f>
        <v>132312.63045</v>
      </c>
      <c r="E657" s="3">
        <f>VLOOKUP(Tableau1[[#This Row],[NUM DE FACTURE]],'[1]COMMERCIAL 2019 - 2021'!$D$2:$AO$3999,10,FALSE)</f>
        <v>48747.4</v>
      </c>
      <c r="F657" s="3" t="str">
        <f>VLOOKUP(Tableau1[[#This Row],[NUM DE FACTURE]],'[1]COMMERCIAL 2019 - 2021'!$D$2:$AO$3999,12,FALSE)</f>
        <v>Madagascar</v>
      </c>
      <c r="G657" s="4">
        <f>VLOOKUP(Tableau1[[#This Row],[NUM DE FACTURE]],'[1]COMMERCIAL 2019 - 2021'!$D$2:$AO$3999,13,FALSE)</f>
        <v>44251</v>
      </c>
      <c r="H657" s="3">
        <f>VLOOKUP(Tableau1[[#This Row],[NUM DE FACTURE]],[1]!Tableau1[[#All],[Num Piéce]:[ANNEE]],4,FALSE)</f>
        <v>2021</v>
      </c>
      <c r="I657" s="3">
        <f>MONTH(Tableau1[[#This Row],[DATE LIV]])</f>
        <v>2</v>
      </c>
    </row>
    <row r="658" spans="1:9" x14ac:dyDescent="0.35">
      <c r="A658" s="1" t="str">
        <f>'[1]COMMERCIAL 2019 - 2021'!D656</f>
        <v>FAE-21-00051</v>
      </c>
      <c r="B658" s="5" t="str">
        <f>VLOOKUP(Tableau1[[#This Row],[NUM DE FACTURE]],'[1]COMMERCIAL 2019 - 2021'!$D$2:$AO$3999,6,FALSE)</f>
        <v>BAH MAMADOU SALIOU</v>
      </c>
      <c r="C658" s="2">
        <f>VLOOKUP(Tableau1[[#This Row],[NUM DE FACTURE]],'[1]COMMERCIAL 2019 - 2021'!$D$2:$AO$3999,18,FALSE)</f>
        <v>126000</v>
      </c>
      <c r="D658" s="3">
        <f>VLOOKUP(Tableau1[[#This Row],[NUM DE FACTURE]],'[1]COMMERCIAL 2019 - 2021'!$D$2:$AO$3999,8,FALSE)</f>
        <v>246786.11</v>
      </c>
      <c r="E658" s="3">
        <f>VLOOKUP(Tableau1[[#This Row],[NUM DE FACTURE]],'[1]COMMERCIAL 2019 - 2021'!$D$2:$AO$3999,10,FALSE)</f>
        <v>75100</v>
      </c>
      <c r="F658" s="3" t="str">
        <f>VLOOKUP(Tableau1[[#This Row],[NUM DE FACTURE]],'[1]COMMERCIAL 2019 - 2021'!$D$2:$AO$3999,12,FALSE)</f>
        <v>Guinée</v>
      </c>
      <c r="G658" s="4">
        <f>VLOOKUP(Tableau1[[#This Row],[NUM DE FACTURE]],'[1]COMMERCIAL 2019 - 2021'!$D$2:$AO$3999,13,FALSE)</f>
        <v>44259</v>
      </c>
      <c r="H658" s="3">
        <f>VLOOKUP(Tableau1[[#This Row],[NUM DE FACTURE]],[1]!Tableau1[[#All],[Num Piéce]:[ANNEE]],4,FALSE)</f>
        <v>2021</v>
      </c>
      <c r="I658" s="3">
        <f>MONTH(Tableau1[[#This Row],[DATE LIV]])</f>
        <v>3</v>
      </c>
    </row>
    <row r="659" spans="1:9" x14ac:dyDescent="0.35">
      <c r="A659" s="1" t="str">
        <f>'[1]COMMERCIAL 2019 - 2021'!D657</f>
        <v>FAE-21-00052</v>
      </c>
      <c r="B659" s="5" t="str">
        <f>VLOOKUP(Tableau1[[#This Row],[NUM DE FACTURE]],'[1]COMMERCIAL 2019 - 2021'!$D$2:$AO$3999,6,FALSE)</f>
        <v>ABOURA FOODS</v>
      </c>
      <c r="C659" s="2">
        <f>VLOOKUP(Tableau1[[#This Row],[NUM DE FACTURE]],'[1]COMMERCIAL 2019 - 2021'!$D$2:$AO$3999,18,FALSE)</f>
        <v>26780</v>
      </c>
      <c r="D659" s="3">
        <f>VLOOKUP(Tableau1[[#This Row],[NUM DE FACTURE]],'[1]COMMERCIAL 2019 - 2021'!$D$2:$AO$3999,8,FALSE)</f>
        <v>51974.067950000004</v>
      </c>
      <c r="E659" s="3">
        <f>VLOOKUP(Tableau1[[#This Row],[NUM DE FACTURE]],'[1]COMMERCIAL 2019 - 2021'!$D$2:$AO$3999,10,FALSE)</f>
        <v>19176.5</v>
      </c>
      <c r="F659" s="3" t="str">
        <f>VLOOKUP(Tableau1[[#This Row],[NUM DE FACTURE]],'[1]COMMERCIAL 2019 - 2021'!$D$2:$AO$3999,12,FALSE)</f>
        <v>Jordanie</v>
      </c>
      <c r="G659" s="4">
        <f>VLOOKUP(Tableau1[[#This Row],[NUM DE FACTURE]],'[1]COMMERCIAL 2019 - 2021'!$D$2:$AO$3999,13,FALSE)</f>
        <v>44250</v>
      </c>
      <c r="H659" s="3">
        <f>VLOOKUP(Tableau1[[#This Row],[NUM DE FACTURE]],[1]!Tableau1[[#All],[Num Piéce]:[ANNEE]],4,FALSE)</f>
        <v>2021</v>
      </c>
      <c r="I659" s="3">
        <f>MONTH(Tableau1[[#This Row],[DATE LIV]])</f>
        <v>2</v>
      </c>
    </row>
    <row r="660" spans="1:9" x14ac:dyDescent="0.35">
      <c r="A660" s="1" t="str">
        <f>'[1]COMMERCIAL 2019 - 2021'!D658</f>
        <v>FAE-21-00053</v>
      </c>
      <c r="B660" s="5" t="str">
        <f>VLOOKUP(Tableau1[[#This Row],[NUM DE FACTURE]],'[1]COMMERCIAL 2019 - 2021'!$D$2:$AO$3999,6,FALSE)</f>
        <v>ABOURA FOODS</v>
      </c>
      <c r="C660" s="2">
        <f>VLOOKUP(Tableau1[[#This Row],[NUM DE FACTURE]],'[1]COMMERCIAL 2019 - 2021'!$D$2:$AO$3999,18,FALSE)</f>
        <v>8330</v>
      </c>
      <c r="D660" s="3">
        <f>VLOOKUP(Tableau1[[#This Row],[NUM DE FACTURE]],'[1]COMMERCIAL 2019 - 2021'!$D$2:$AO$3999,8,FALSE)</f>
        <v>37209.302155000005</v>
      </c>
      <c r="E660" s="3">
        <f>VLOOKUP(Tableau1[[#This Row],[NUM DE FACTURE]],'[1]COMMERCIAL 2019 - 2021'!$D$2:$AO$3999,10,FALSE)</f>
        <v>13728.85</v>
      </c>
      <c r="F660" s="3" t="str">
        <f>VLOOKUP(Tableau1[[#This Row],[NUM DE FACTURE]],'[1]COMMERCIAL 2019 - 2021'!$D$2:$AO$3999,12,FALSE)</f>
        <v>Jordanie</v>
      </c>
      <c r="G660" s="4">
        <f>VLOOKUP(Tableau1[[#This Row],[NUM DE FACTURE]],'[1]COMMERCIAL 2019 - 2021'!$D$2:$AO$3999,13,FALSE)</f>
        <v>44250</v>
      </c>
      <c r="H660" s="3">
        <f>VLOOKUP(Tableau1[[#This Row],[NUM DE FACTURE]],[1]!Tableau1[[#All],[Num Piéce]:[ANNEE]],4,FALSE)</f>
        <v>2021</v>
      </c>
      <c r="I660" s="3">
        <f>MONTH(Tableau1[[#This Row],[DATE LIV]])</f>
        <v>2</v>
      </c>
    </row>
    <row r="661" spans="1:9" x14ac:dyDescent="0.35">
      <c r="A661" s="1" t="str">
        <f>'[1]COMMERCIAL 2019 - 2021'!D659</f>
        <v>FAE-21-00054</v>
      </c>
      <c r="B661" s="5" t="str">
        <f>VLOOKUP(Tableau1[[#This Row],[NUM DE FACTURE]],'[1]COMMERCIAL 2019 - 2021'!$D$2:$AO$3999,6,FALSE)</f>
        <v>SAHEL INTERNATIONAL TRADE</v>
      </c>
      <c r="C661" s="2">
        <f>VLOOKUP(Tableau1[[#This Row],[NUM DE FACTURE]],'[1]COMMERCIAL 2019 - 2021'!$D$2:$AO$3999,18,FALSE)</f>
        <v>35940</v>
      </c>
      <c r="D661" s="3">
        <f>VLOOKUP(Tableau1[[#This Row],[NUM DE FACTURE]],'[1]COMMERCIAL 2019 - 2021'!$D$2:$AO$3999,8,FALSE)</f>
        <v>63919.8</v>
      </c>
      <c r="E661" s="3">
        <f>VLOOKUP(Tableau1[[#This Row],[NUM DE FACTURE]],'[1]COMMERCIAL 2019 - 2021'!$D$2:$AO$3999,10,FALSE)</f>
        <v>63919.8</v>
      </c>
      <c r="F661" s="3" t="str">
        <f>VLOOKUP(Tableau1[[#This Row],[NUM DE FACTURE]],'[1]COMMERCIAL 2019 - 2021'!$D$2:$AO$3999,12,FALSE)</f>
        <v>Ukraine</v>
      </c>
      <c r="G661" s="4">
        <f>VLOOKUP(Tableau1[[#This Row],[NUM DE FACTURE]],'[1]COMMERCIAL 2019 - 2021'!$D$2:$AO$3999,13,FALSE)</f>
        <v>44254</v>
      </c>
      <c r="H661" s="3">
        <f>VLOOKUP(Tableau1[[#This Row],[NUM DE FACTURE]],[1]!Tableau1[[#All],[Num Piéce]:[ANNEE]],4,FALSE)</f>
        <v>2021</v>
      </c>
      <c r="I661" s="3">
        <f>MONTH(Tableau1[[#This Row],[DATE LIV]])</f>
        <v>2</v>
      </c>
    </row>
    <row r="662" spans="1:9" x14ac:dyDescent="0.35">
      <c r="A662" s="1" t="str">
        <f>'[1]COMMERCIAL 2019 - 2021'!D660</f>
        <v>FAE-21-00055</v>
      </c>
      <c r="B662" s="5" t="str">
        <f>VLOOKUP(Tableau1[[#This Row],[NUM DE FACTURE]],'[1]COMMERCIAL 2019 - 2021'!$D$2:$AO$3999,6,FALSE)</f>
        <v>SAHEL INTERNATIONAL TRADE</v>
      </c>
      <c r="C662" s="2">
        <f>VLOOKUP(Tableau1[[#This Row],[NUM DE FACTURE]],'[1]COMMERCIAL 2019 - 2021'!$D$2:$AO$3999,18,FALSE)</f>
        <v>38400</v>
      </c>
      <c r="D662" s="3">
        <f>VLOOKUP(Tableau1[[#This Row],[NUM DE FACTURE]],'[1]COMMERCIAL 2019 - 2021'!$D$2:$AO$3999,8,FALSE)</f>
        <v>67296</v>
      </c>
      <c r="E662" s="3">
        <f>VLOOKUP(Tableau1[[#This Row],[NUM DE FACTURE]],'[1]COMMERCIAL 2019 - 2021'!$D$2:$AO$3999,10,FALSE)</f>
        <v>67296</v>
      </c>
      <c r="F662" s="3" t="str">
        <f>VLOOKUP(Tableau1[[#This Row],[NUM DE FACTURE]],'[1]COMMERCIAL 2019 - 2021'!$D$2:$AO$3999,12,FALSE)</f>
        <v>Sénégal</v>
      </c>
      <c r="G662" s="4">
        <f>VLOOKUP(Tableau1[[#This Row],[NUM DE FACTURE]],'[1]COMMERCIAL 2019 - 2021'!$D$2:$AO$3999,13,FALSE)</f>
        <v>44256</v>
      </c>
      <c r="H662" s="3">
        <f>VLOOKUP(Tableau1[[#This Row],[NUM DE FACTURE]],[1]!Tableau1[[#All],[Num Piéce]:[ANNEE]],4,FALSE)</f>
        <v>2021</v>
      </c>
      <c r="I662" s="3">
        <f>MONTH(Tableau1[[#This Row],[DATE LIV]])</f>
        <v>3</v>
      </c>
    </row>
    <row r="663" spans="1:9" x14ac:dyDescent="0.35">
      <c r="A663" s="1" t="str">
        <f>'[1]COMMERCIAL 2019 - 2021'!D661</f>
        <v>FAE-21-00056</v>
      </c>
      <c r="B663" s="5" t="str">
        <f>VLOOKUP(Tableau1[[#This Row],[NUM DE FACTURE]],'[1]COMMERCIAL 2019 - 2021'!$D$2:$AO$3999,6,FALSE)</f>
        <v>SAHEL INTERNATIONAL TRADE</v>
      </c>
      <c r="C663" s="2">
        <f>VLOOKUP(Tableau1[[#This Row],[NUM DE FACTURE]],'[1]COMMERCIAL 2019 - 2021'!$D$2:$AO$3999,18,FALSE)</f>
        <v>107940</v>
      </c>
      <c r="D663" s="3">
        <f>VLOOKUP(Tableau1[[#This Row],[NUM DE FACTURE]],'[1]COMMERCIAL 2019 - 2021'!$D$2:$AO$3999,8,FALSE)</f>
        <v>172305.96</v>
      </c>
      <c r="E663" s="3">
        <f>VLOOKUP(Tableau1[[#This Row],[NUM DE FACTURE]],'[1]COMMERCIAL 2019 - 2021'!$D$2:$AO$3999,10,FALSE)</f>
        <v>172305.96</v>
      </c>
      <c r="F663" s="3" t="str">
        <f>VLOOKUP(Tableau1[[#This Row],[NUM DE FACTURE]],'[1]COMMERCIAL 2019 - 2021'!$D$2:$AO$3999,12,FALSE)</f>
        <v>Burkina Faso</v>
      </c>
      <c r="G663" s="4">
        <f>VLOOKUP(Tableau1[[#This Row],[NUM DE FACTURE]],'[1]COMMERCIAL 2019 - 2021'!$D$2:$AO$3999,13,FALSE)</f>
        <v>44265</v>
      </c>
      <c r="H663" s="3">
        <f>VLOOKUP(Tableau1[[#This Row],[NUM DE FACTURE]],[1]!Tableau1[[#All],[Num Piéce]:[ANNEE]],4,FALSE)</f>
        <v>2021</v>
      </c>
      <c r="I663" s="3">
        <f>MONTH(Tableau1[[#This Row],[DATE LIV]])</f>
        <v>3</v>
      </c>
    </row>
    <row r="664" spans="1:9" x14ac:dyDescent="0.35">
      <c r="A664" s="1" t="str">
        <f>'[1]COMMERCIAL 2019 - 2021'!D662</f>
        <v>FAE-21-00057</v>
      </c>
      <c r="B664" s="5" t="str">
        <f>VLOOKUP(Tableau1[[#This Row],[NUM DE FACTURE]],'[1]COMMERCIAL 2019 - 2021'!$D$2:$AO$3999,6,FALSE)</f>
        <v>SAHEL INTERNATIONAL TRADE</v>
      </c>
      <c r="C664" s="2">
        <f>VLOOKUP(Tableau1[[#This Row],[NUM DE FACTURE]],'[1]COMMERCIAL 2019 - 2021'!$D$2:$AO$3999,18,FALSE)</f>
        <v>38400</v>
      </c>
      <c r="D664" s="3">
        <f>VLOOKUP(Tableau1[[#This Row],[NUM DE FACTURE]],'[1]COMMERCIAL 2019 - 2021'!$D$2:$AO$3999,8,FALSE)</f>
        <v>67968</v>
      </c>
      <c r="E664" s="3">
        <f>VLOOKUP(Tableau1[[#This Row],[NUM DE FACTURE]],'[1]COMMERCIAL 2019 - 2021'!$D$2:$AO$3999,10,FALSE)</f>
        <v>67968</v>
      </c>
      <c r="F664" s="3" t="str">
        <f>VLOOKUP(Tableau1[[#This Row],[NUM DE FACTURE]],'[1]COMMERCIAL 2019 - 2021'!$D$2:$AO$3999,12,FALSE)</f>
        <v>Burkina Faso</v>
      </c>
      <c r="G664" s="4">
        <f>VLOOKUP(Tableau1[[#This Row],[NUM DE FACTURE]],'[1]COMMERCIAL 2019 - 2021'!$D$2:$AO$3999,13,FALSE)</f>
        <v>44265</v>
      </c>
      <c r="H664" s="3">
        <f>VLOOKUP(Tableau1[[#This Row],[NUM DE FACTURE]],[1]!Tableau1[[#All],[Num Piéce]:[ANNEE]],4,FALSE)</f>
        <v>2021</v>
      </c>
      <c r="I664" s="3">
        <f>MONTH(Tableau1[[#This Row],[DATE LIV]])</f>
        <v>3</v>
      </c>
    </row>
    <row r="665" spans="1:9" x14ac:dyDescent="0.35">
      <c r="A665" s="1" t="str">
        <f>'[1]COMMERCIAL 2019 - 2021'!D663</f>
        <v>FAE-21-00058</v>
      </c>
      <c r="B665" s="5" t="str">
        <f>VLOOKUP(Tableau1[[#This Row],[NUM DE FACTURE]],'[1]COMMERCIAL 2019 - 2021'!$D$2:$AO$3999,6,FALSE)</f>
        <v>STE OMEGA TRADING</v>
      </c>
      <c r="C665" s="2">
        <f>VLOOKUP(Tableau1[[#This Row],[NUM DE FACTURE]],'[1]COMMERCIAL 2019 - 2021'!$D$2:$AO$3999,18,FALSE)</f>
        <v>280000</v>
      </c>
      <c r="D665" s="3">
        <f>VLOOKUP(Tableau1[[#This Row],[NUM DE FACTURE]],'[1]COMMERCIAL 2019 - 2021'!$D$2:$AO$3999,8,FALSE)</f>
        <v>378000</v>
      </c>
      <c r="E665" s="3">
        <f>VLOOKUP(Tableau1[[#This Row],[NUM DE FACTURE]],'[1]COMMERCIAL 2019 - 2021'!$D$2:$AO$3999,10,FALSE)</f>
        <v>378000</v>
      </c>
      <c r="F665" s="3" t="str">
        <f>VLOOKUP(Tableau1[[#This Row],[NUM DE FACTURE]],'[1]COMMERCIAL 2019 - 2021'!$D$2:$AO$3999,12,FALSE)</f>
        <v>Niger</v>
      </c>
      <c r="G665" s="4">
        <f>VLOOKUP(Tableau1[[#This Row],[NUM DE FACTURE]],'[1]COMMERCIAL 2019 - 2021'!$D$2:$AO$3999,13,FALSE)</f>
        <v>44268</v>
      </c>
      <c r="H665" s="3">
        <f>VLOOKUP(Tableau1[[#This Row],[NUM DE FACTURE]],[1]!Tableau1[[#All],[Num Piéce]:[ANNEE]],4,FALSE)</f>
        <v>2021</v>
      </c>
      <c r="I665" s="3">
        <f>MONTH(Tableau1[[#This Row],[DATE LIV]])</f>
        <v>3</v>
      </c>
    </row>
    <row r="666" spans="1:9" x14ac:dyDescent="0.35">
      <c r="A666" s="1" t="str">
        <f>'[1]COMMERCIAL 2019 - 2021'!D664</f>
        <v>FAE-21-00059</v>
      </c>
      <c r="B666" s="5" t="str">
        <f>VLOOKUP(Tableau1[[#This Row],[NUM DE FACTURE]],'[1]COMMERCIAL 2019 - 2021'!$D$2:$AO$3999,6,FALSE)</f>
        <v>STE DORCAS INTER TRADE</v>
      </c>
      <c r="C666" s="2">
        <f>VLOOKUP(Tableau1[[#This Row],[NUM DE FACTURE]],'[1]COMMERCIAL 2019 - 2021'!$D$2:$AO$3999,18,FALSE)</f>
        <v>54600</v>
      </c>
      <c r="D666" s="3">
        <f>VLOOKUP(Tableau1[[#This Row],[NUM DE FACTURE]],'[1]COMMERCIAL 2019 - 2021'!$D$2:$AO$3999,8,FALSE)</f>
        <v>74256</v>
      </c>
      <c r="E666" s="3">
        <f>VLOOKUP(Tableau1[[#This Row],[NUM DE FACTURE]],'[1]COMMERCIAL 2019 - 2021'!$D$2:$AO$3999,10,FALSE)</f>
        <v>74256</v>
      </c>
      <c r="F666" s="3" t="str">
        <f>VLOOKUP(Tableau1[[#This Row],[NUM DE FACTURE]],'[1]COMMERCIAL 2019 - 2021'!$D$2:$AO$3999,12,FALSE)</f>
        <v>Madagascar</v>
      </c>
      <c r="G666" s="4">
        <f>VLOOKUP(Tableau1[[#This Row],[NUM DE FACTURE]],'[1]COMMERCIAL 2019 - 2021'!$D$2:$AO$3999,13,FALSE)</f>
        <v>44265</v>
      </c>
      <c r="H666" s="3">
        <f>VLOOKUP(Tableau1[[#This Row],[NUM DE FACTURE]],[1]!Tableau1[[#All],[Num Piéce]:[ANNEE]],4,FALSE)</f>
        <v>2021</v>
      </c>
      <c r="I666" s="3">
        <f>MONTH(Tableau1[[#This Row],[DATE LIV]])</f>
        <v>3</v>
      </c>
    </row>
    <row r="667" spans="1:9" x14ac:dyDescent="0.35">
      <c r="A667" s="1" t="str">
        <f>'[1]COMMERCIAL 2019 - 2021'!D665</f>
        <v>FAE-21-00060</v>
      </c>
      <c r="B667" s="5" t="str">
        <f>VLOOKUP(Tableau1[[#This Row],[NUM DE FACTURE]],'[1]COMMERCIAL 2019 - 2021'!$D$2:$AO$3999,6,FALSE)</f>
        <v>ANGSTREM TRADING</v>
      </c>
      <c r="C667" s="2">
        <f>VLOOKUP(Tableau1[[#This Row],[NUM DE FACTURE]],'[1]COMMERCIAL 2019 - 2021'!$D$2:$AO$3999,18,FALSE)</f>
        <v>40000</v>
      </c>
      <c r="D667" s="3">
        <f>VLOOKUP(Tableau1[[#This Row],[NUM DE FACTURE]],'[1]COMMERCIAL 2019 - 2021'!$D$2:$AO$3999,8,FALSE)</f>
        <v>81324</v>
      </c>
      <c r="E667" s="3">
        <f>VLOOKUP(Tableau1[[#This Row],[NUM DE FACTURE]],'[1]COMMERCIAL 2019 - 2021'!$D$2:$AO$3999,10,FALSE)</f>
        <v>30000</v>
      </c>
      <c r="F667" s="3" t="str">
        <f>VLOOKUP(Tableau1[[#This Row],[NUM DE FACTURE]],'[1]COMMERCIAL 2019 - 2021'!$D$2:$AO$3999,12,FALSE)</f>
        <v>Russie</v>
      </c>
      <c r="G667" s="4">
        <f>VLOOKUP(Tableau1[[#This Row],[NUM DE FACTURE]],'[1]COMMERCIAL 2019 - 2021'!$D$2:$AO$3999,13,FALSE)</f>
        <v>44258</v>
      </c>
      <c r="H667" s="3">
        <f>VLOOKUP(Tableau1[[#This Row],[NUM DE FACTURE]],[1]!Tableau1[[#All],[Num Piéce]:[ANNEE]],4,FALSE)</f>
        <v>2021</v>
      </c>
      <c r="I667" s="3">
        <f>MONTH(Tableau1[[#This Row],[DATE LIV]])</f>
        <v>3</v>
      </c>
    </row>
    <row r="668" spans="1:9" x14ac:dyDescent="0.35">
      <c r="A668" s="1" t="str">
        <f>'[1]COMMERCIAL 2019 - 2021'!D666</f>
        <v>FAE-21-00061</v>
      </c>
      <c r="B668" s="5" t="str">
        <f>VLOOKUP(Tableau1[[#This Row],[NUM DE FACTURE]],'[1]COMMERCIAL 2019 - 2021'!$D$2:$AO$3999,6,FALSE)</f>
        <v>ARCADIA</v>
      </c>
      <c r="C668" s="2">
        <f>VLOOKUP(Tableau1[[#This Row],[NUM DE FACTURE]],'[1]COMMERCIAL 2019 - 2021'!$D$2:$AO$3999,18,FALSE)</f>
        <v>40000</v>
      </c>
      <c r="D668" s="3">
        <f>VLOOKUP(Tableau1[[#This Row],[NUM DE FACTURE]],'[1]COMMERCIAL 2019 - 2021'!$D$2:$AO$3999,8,FALSE)</f>
        <v>72000</v>
      </c>
      <c r="E668" s="3">
        <f>VLOOKUP(Tableau1[[#This Row],[NUM DE FACTURE]],'[1]COMMERCIAL 2019 - 2021'!$D$2:$AO$3999,10,FALSE)</f>
        <v>72000</v>
      </c>
      <c r="F668" s="3" t="str">
        <f>VLOOKUP(Tableau1[[#This Row],[NUM DE FACTURE]],'[1]COMMERCIAL 2019 - 2021'!$D$2:$AO$3999,12,FALSE)</f>
        <v>Belarus</v>
      </c>
      <c r="G668" s="4">
        <f>VLOOKUP(Tableau1[[#This Row],[NUM DE FACTURE]],'[1]COMMERCIAL 2019 - 2021'!$D$2:$AO$3999,13,FALSE)</f>
        <v>44272</v>
      </c>
      <c r="H668" s="3">
        <f>VLOOKUP(Tableau1[[#This Row],[NUM DE FACTURE]],[1]!Tableau1[[#All],[Num Piéce]:[ANNEE]],4,FALSE)</f>
        <v>2021</v>
      </c>
      <c r="I668" s="3">
        <f>MONTH(Tableau1[[#This Row],[DATE LIV]])</f>
        <v>3</v>
      </c>
    </row>
    <row r="669" spans="1:9" x14ac:dyDescent="0.35">
      <c r="A669" s="1" t="str">
        <f>'[1]COMMERCIAL 2019 - 2021'!D667</f>
        <v>FAE-21-00062</v>
      </c>
      <c r="B669" s="5" t="str">
        <f>VLOOKUP(Tableau1[[#This Row],[NUM DE FACTURE]],'[1]COMMERCIAL 2019 - 2021'!$D$2:$AO$3999,6,FALSE)</f>
        <v>ARCADIA</v>
      </c>
      <c r="C669" s="2">
        <f>VLOOKUP(Tableau1[[#This Row],[NUM DE FACTURE]],'[1]COMMERCIAL 2019 - 2021'!$D$2:$AO$3999,18,FALSE)</f>
        <v>20157.599999999999</v>
      </c>
      <c r="D669" s="3">
        <f>VLOOKUP(Tableau1[[#This Row],[NUM DE FACTURE]],'[1]COMMERCIAL 2019 - 2021'!$D$2:$AO$3999,8,FALSE)</f>
        <v>35880.527999999998</v>
      </c>
      <c r="E669" s="3">
        <f>VLOOKUP(Tableau1[[#This Row],[NUM DE FACTURE]],'[1]COMMERCIAL 2019 - 2021'!$D$2:$AO$3999,10,FALSE)</f>
        <v>35880.527999999998</v>
      </c>
      <c r="F669" s="3" t="str">
        <f>VLOOKUP(Tableau1[[#This Row],[NUM DE FACTURE]],'[1]COMMERCIAL 2019 - 2021'!$D$2:$AO$3999,12,FALSE)</f>
        <v>USA</v>
      </c>
      <c r="G669" s="4">
        <f>VLOOKUP(Tableau1[[#This Row],[NUM DE FACTURE]],'[1]COMMERCIAL 2019 - 2021'!$D$2:$AO$3999,13,FALSE)</f>
        <v>44288</v>
      </c>
      <c r="H669" s="3">
        <f>VLOOKUP(Tableau1[[#This Row],[NUM DE FACTURE]],[1]!Tableau1[[#All],[Num Piéce]:[ANNEE]],4,FALSE)</f>
        <v>2021</v>
      </c>
      <c r="I669" s="3">
        <f>MONTH(Tableau1[[#This Row],[DATE LIV]])</f>
        <v>4</v>
      </c>
    </row>
    <row r="670" spans="1:9" x14ac:dyDescent="0.35">
      <c r="A670" s="1" t="str">
        <f>'[1]COMMERCIAL 2019 - 2021'!D668</f>
        <v>FAE-21-00063</v>
      </c>
      <c r="B670" s="5" t="str">
        <f>VLOOKUP(Tableau1[[#This Row],[NUM DE FACTURE]],'[1]COMMERCIAL 2019 - 2021'!$D$2:$AO$3999,6,FALSE)</f>
        <v>DISTREUROP</v>
      </c>
      <c r="C670" s="2">
        <f>VLOOKUP(Tableau1[[#This Row],[NUM DE FACTURE]],'[1]COMMERCIAL 2019 - 2021'!$D$2:$AO$3999,18,FALSE)</f>
        <v>20464</v>
      </c>
      <c r="D670" s="3">
        <f>VLOOKUP(Tableau1[[#This Row],[NUM DE FACTURE]],'[1]COMMERCIAL 2019 - 2021'!$D$2:$AO$3999,8,FALSE)</f>
        <v>54328.522080000002</v>
      </c>
      <c r="E670" s="3">
        <f>VLOOKUP(Tableau1[[#This Row],[NUM DE FACTURE]],'[1]COMMERCIAL 2019 - 2021'!$D$2:$AO$3999,10,FALSE)</f>
        <v>16495.68</v>
      </c>
      <c r="F670" s="3" t="str">
        <f>VLOOKUP(Tableau1[[#This Row],[NUM DE FACTURE]],'[1]COMMERCIAL 2019 - 2021'!$D$2:$AO$3999,12,FALSE)</f>
        <v>France</v>
      </c>
      <c r="G670" s="4">
        <f>VLOOKUP(Tableau1[[#This Row],[NUM DE FACTURE]],'[1]COMMERCIAL 2019 - 2021'!$D$2:$AO$3999,13,FALSE)</f>
        <v>44257</v>
      </c>
      <c r="H670" s="3">
        <f>VLOOKUP(Tableau1[[#This Row],[NUM DE FACTURE]],[1]!Tableau1[[#All],[Num Piéce]:[ANNEE]],4,FALSE)</f>
        <v>2021</v>
      </c>
      <c r="I670" s="3">
        <f>MONTH(Tableau1[[#This Row],[DATE LIV]])</f>
        <v>3</v>
      </c>
    </row>
    <row r="671" spans="1:9" x14ac:dyDescent="0.35">
      <c r="A671" s="1" t="str">
        <f>'[1]COMMERCIAL 2019 - 2021'!D669</f>
        <v>FAE-21-00064</v>
      </c>
      <c r="B671" s="5" t="str">
        <f>VLOOKUP(Tableau1[[#This Row],[NUM DE FACTURE]],'[1]COMMERCIAL 2019 - 2021'!$D$2:$AO$3999,6,FALSE)</f>
        <v>SODIFRAM SAS</v>
      </c>
      <c r="C671" s="2">
        <f>VLOOKUP(Tableau1[[#This Row],[NUM DE FACTURE]],'[1]COMMERCIAL 2019 - 2021'!$D$2:$AO$3999,18,FALSE)</f>
        <v>27336</v>
      </c>
      <c r="D671" s="3">
        <f>VLOOKUP(Tableau1[[#This Row],[NUM DE FACTURE]],'[1]COMMERCIAL 2019 - 2021'!$D$2:$AO$3999,8,FALSE)</f>
        <v>58986.453259999995</v>
      </c>
      <c r="E671" s="3">
        <f>VLOOKUP(Tableau1[[#This Row],[NUM DE FACTURE]],'[1]COMMERCIAL 2019 - 2021'!$D$2:$AO$3999,10,FALSE)</f>
        <v>17909.96</v>
      </c>
      <c r="F671" s="3" t="str">
        <f>VLOOKUP(Tableau1[[#This Row],[NUM DE FACTURE]],'[1]COMMERCIAL 2019 - 2021'!$D$2:$AO$3999,12,FALSE)</f>
        <v>Mayotte</v>
      </c>
      <c r="G671" s="4">
        <f>VLOOKUP(Tableau1[[#This Row],[NUM DE FACTURE]],'[1]COMMERCIAL 2019 - 2021'!$D$2:$AO$3999,13,FALSE)</f>
        <v>44256</v>
      </c>
      <c r="H671" s="3">
        <f>VLOOKUP(Tableau1[[#This Row],[NUM DE FACTURE]],[1]!Tableau1[[#All],[Num Piéce]:[ANNEE]],4,FALSE)</f>
        <v>2021</v>
      </c>
      <c r="I671" s="3">
        <f>MONTH(Tableau1[[#This Row],[DATE LIV]])</f>
        <v>3</v>
      </c>
    </row>
    <row r="672" spans="1:9" x14ac:dyDescent="0.35">
      <c r="A672" s="1" t="str">
        <f>'[1]COMMERCIAL 2019 - 2021'!D670</f>
        <v>FAE-21-00065</v>
      </c>
      <c r="B672" s="5" t="str">
        <f>VLOOKUP(Tableau1[[#This Row],[NUM DE FACTURE]],'[1]COMMERCIAL 2019 - 2021'!$D$2:$AO$3999,6,FALSE)</f>
        <v>TUNISIAN AFRICAN BUSINESS</v>
      </c>
      <c r="C672" s="2">
        <f>VLOOKUP(Tableau1[[#This Row],[NUM DE FACTURE]],'[1]COMMERCIAL 2019 - 2021'!$D$2:$AO$3999,18,FALSE)</f>
        <v>78000</v>
      </c>
      <c r="D672" s="3">
        <f>VLOOKUP(Tableau1[[#This Row],[NUM DE FACTURE]],'[1]COMMERCIAL 2019 - 2021'!$D$2:$AO$3999,8,FALSE)</f>
        <v>110760</v>
      </c>
      <c r="E672" s="3">
        <f>VLOOKUP(Tableau1[[#This Row],[NUM DE FACTURE]],'[1]COMMERCIAL 2019 - 2021'!$D$2:$AO$3999,10,FALSE)</f>
        <v>110760</v>
      </c>
      <c r="F672" s="3" t="str">
        <f>VLOOKUP(Tableau1[[#This Row],[NUM DE FACTURE]],'[1]COMMERCIAL 2019 - 2021'!$D$2:$AO$3999,12,FALSE)</f>
        <v>Sénégal</v>
      </c>
      <c r="G672" s="4">
        <f>VLOOKUP(Tableau1[[#This Row],[NUM DE FACTURE]],'[1]COMMERCIAL 2019 - 2021'!$D$2:$AO$3999,13,FALSE)</f>
        <v>44252</v>
      </c>
      <c r="H672" s="3">
        <f>VLOOKUP(Tableau1[[#This Row],[NUM DE FACTURE]],[1]!Tableau1[[#All],[Num Piéce]:[ANNEE]],4,FALSE)</f>
        <v>2021</v>
      </c>
      <c r="I672" s="3">
        <f>MONTH(Tableau1[[#This Row],[DATE LIV]])</f>
        <v>2</v>
      </c>
    </row>
    <row r="673" spans="1:9" x14ac:dyDescent="0.35">
      <c r="A673" s="1" t="str">
        <f>'[1]COMMERCIAL 2019 - 2021'!D671</f>
        <v>FAE-21-00066</v>
      </c>
      <c r="B673" s="5" t="str">
        <f>VLOOKUP(Tableau1[[#This Row],[NUM DE FACTURE]],'[1]COMMERCIAL 2019 - 2021'!$D$2:$AO$3999,6,FALSE)</f>
        <v>SAHEL INTERNATIONAL TRADE</v>
      </c>
      <c r="C673" s="2">
        <f>VLOOKUP(Tableau1[[#This Row],[NUM DE FACTURE]],'[1]COMMERCIAL 2019 - 2021'!$D$2:$AO$3999,18,FALSE)</f>
        <v>19200</v>
      </c>
      <c r="D673" s="3">
        <f>VLOOKUP(Tableau1[[#This Row],[NUM DE FACTURE]],'[1]COMMERCIAL 2019 - 2021'!$D$2:$AO$3999,8,FALSE)</f>
        <v>33024</v>
      </c>
      <c r="E673" s="3">
        <f>VLOOKUP(Tableau1[[#This Row],[NUM DE FACTURE]],'[1]COMMERCIAL 2019 - 2021'!$D$2:$AO$3999,10,FALSE)</f>
        <v>33024</v>
      </c>
      <c r="F673" s="3" t="str">
        <f>VLOOKUP(Tableau1[[#This Row],[NUM DE FACTURE]],'[1]COMMERCIAL 2019 - 2021'!$D$2:$AO$3999,12,FALSE)</f>
        <v>Burkina Faso</v>
      </c>
      <c r="G673" s="4">
        <f>VLOOKUP(Tableau1[[#This Row],[NUM DE FACTURE]],'[1]COMMERCIAL 2019 - 2021'!$D$2:$AO$3999,13,FALSE)</f>
        <v>44258</v>
      </c>
      <c r="H673" s="3">
        <f>VLOOKUP(Tableau1[[#This Row],[NUM DE FACTURE]],[1]!Tableau1[[#All],[Num Piéce]:[ANNEE]],4,FALSE)</f>
        <v>2021</v>
      </c>
      <c r="I673" s="3">
        <f>MONTH(Tableau1[[#This Row],[DATE LIV]])</f>
        <v>3</v>
      </c>
    </row>
    <row r="674" spans="1:9" x14ac:dyDescent="0.35">
      <c r="A674" s="1" t="str">
        <f>'[1]COMMERCIAL 2019 - 2021'!D672</f>
        <v>FAE-21-00067</v>
      </c>
      <c r="B674" s="5" t="str">
        <f>VLOOKUP(Tableau1[[#This Row],[NUM DE FACTURE]],'[1]COMMERCIAL 2019 - 2021'!$D$2:$AO$3999,6,FALSE)</f>
        <v>SAHEL INTERNATIONAL TRADE</v>
      </c>
      <c r="C674" s="2">
        <f>VLOOKUP(Tableau1[[#This Row],[NUM DE FACTURE]],'[1]COMMERCIAL 2019 - 2021'!$D$2:$AO$3999,18,FALSE)</f>
        <v>21600</v>
      </c>
      <c r="D674" s="3">
        <f>VLOOKUP(Tableau1[[#This Row],[NUM DE FACTURE]],'[1]COMMERCIAL 2019 - 2021'!$D$2:$AO$3999,8,FALSE)</f>
        <v>36504</v>
      </c>
      <c r="E674" s="3">
        <f>VLOOKUP(Tableau1[[#This Row],[NUM DE FACTURE]],'[1]COMMERCIAL 2019 - 2021'!$D$2:$AO$3999,10,FALSE)</f>
        <v>21600</v>
      </c>
      <c r="F674" s="3" t="str">
        <f>VLOOKUP(Tableau1[[#This Row],[NUM DE FACTURE]],'[1]COMMERCIAL 2019 - 2021'!$D$2:$AO$3999,12,FALSE)</f>
        <v>Togo</v>
      </c>
      <c r="G674" s="4">
        <f>VLOOKUP(Tableau1[[#This Row],[NUM DE FACTURE]],'[1]COMMERCIAL 2019 - 2021'!$D$2:$AO$3999,13,FALSE)</f>
        <v>44259</v>
      </c>
      <c r="H674" s="3">
        <f>VLOOKUP(Tableau1[[#This Row],[NUM DE FACTURE]],[1]!Tableau1[[#All],[Num Piéce]:[ANNEE]],4,FALSE)</f>
        <v>2021</v>
      </c>
      <c r="I674" s="3">
        <f>MONTH(Tableau1[[#This Row],[DATE LIV]])</f>
        <v>3</v>
      </c>
    </row>
    <row r="675" spans="1:9" x14ac:dyDescent="0.35">
      <c r="A675" s="1" t="str">
        <f>'[1]COMMERCIAL 2019 - 2021'!D673</f>
        <v>FAE-21-00068</v>
      </c>
      <c r="B675" s="5" t="str">
        <f>VLOOKUP(Tableau1[[#This Row],[NUM DE FACTURE]],'[1]COMMERCIAL 2019 - 2021'!$D$2:$AO$3999,6,FALSE)</f>
        <v>SEYAL TCHAD SA</v>
      </c>
      <c r="C675" s="2">
        <f>VLOOKUP(Tableau1[[#This Row],[NUM DE FACTURE]],'[1]COMMERCIAL 2019 - 2021'!$D$2:$AO$3999,18,FALSE)</f>
        <v>382752</v>
      </c>
      <c r="D675" s="3">
        <f>VLOOKUP(Tableau1[[#This Row],[NUM DE FACTURE]],'[1]COMMERCIAL 2019 - 2021'!$D$2:$AO$3999,8,FALSE)</f>
        <v>645579.21542599995</v>
      </c>
      <c r="E675" s="3">
        <f>VLOOKUP(Tableau1[[#This Row],[NUM DE FACTURE]],'[1]COMMERCIAL 2019 - 2021'!$D$2:$AO$3999,10,FALSE)</f>
        <v>196242.58</v>
      </c>
      <c r="F675" s="3" t="str">
        <f>VLOOKUP(Tableau1[[#This Row],[NUM DE FACTURE]],'[1]COMMERCIAL 2019 - 2021'!$D$2:$AO$3999,12,FALSE)</f>
        <v>Tchad</v>
      </c>
      <c r="G675" s="4">
        <f>VLOOKUP(Tableau1[[#This Row],[NUM DE FACTURE]],'[1]COMMERCIAL 2019 - 2021'!$D$2:$AO$3999,13,FALSE)</f>
        <v>44264</v>
      </c>
      <c r="H675" s="3">
        <f>VLOOKUP(Tableau1[[#This Row],[NUM DE FACTURE]],[1]!Tableau1[[#All],[Num Piéce]:[ANNEE]],4,FALSE)</f>
        <v>2021</v>
      </c>
      <c r="I675" s="3">
        <f>MONTH(Tableau1[[#This Row],[DATE LIV]])</f>
        <v>3</v>
      </c>
    </row>
    <row r="676" spans="1:9" x14ac:dyDescent="0.35">
      <c r="A676" s="1" t="str">
        <f>'[1]COMMERCIAL 2019 - 2021'!D674</f>
        <v>FAE-21-00069</v>
      </c>
      <c r="B676" s="5" t="str">
        <f>VLOOKUP(Tableau1[[#This Row],[NUM DE FACTURE]],'[1]COMMERCIAL 2019 - 2021'!$D$2:$AO$3999,6,FALSE)</f>
        <v>SEYAL TCHAD SA</v>
      </c>
      <c r="C676" s="2">
        <f>VLOOKUP(Tableau1[[#This Row],[NUM DE FACTURE]],'[1]COMMERCIAL 2019 - 2021'!$D$2:$AO$3999,18,FALSE)</f>
        <v>22008</v>
      </c>
      <c r="D676" s="3">
        <f>VLOOKUP(Tableau1[[#This Row],[NUM DE FACTURE]],'[1]COMMERCIAL 2019 - 2021'!$D$2:$AO$3999,8,FALSE)</f>
        <v>42715.833383999998</v>
      </c>
      <c r="E676" s="3">
        <f>VLOOKUP(Tableau1[[#This Row],[NUM DE FACTURE]],'[1]COMMERCIAL 2019 - 2021'!$D$2:$AO$3999,10,FALSE)</f>
        <v>12984.72</v>
      </c>
      <c r="F676" s="3" t="str">
        <f>VLOOKUP(Tableau1[[#This Row],[NUM DE FACTURE]],'[1]COMMERCIAL 2019 - 2021'!$D$2:$AO$3999,12,FALSE)</f>
        <v>Tchad</v>
      </c>
      <c r="G676" s="4">
        <f>VLOOKUP(Tableau1[[#This Row],[NUM DE FACTURE]],'[1]COMMERCIAL 2019 - 2021'!$D$2:$AO$3999,13,FALSE)</f>
        <v>44264</v>
      </c>
      <c r="H676" s="3">
        <f>VLOOKUP(Tableau1[[#This Row],[NUM DE FACTURE]],[1]!Tableau1[[#All],[Num Piéce]:[ANNEE]],4,FALSE)</f>
        <v>2021</v>
      </c>
      <c r="I676" s="3">
        <f>MONTH(Tableau1[[#This Row],[DATE LIV]])</f>
        <v>3</v>
      </c>
    </row>
    <row r="677" spans="1:9" x14ac:dyDescent="0.35">
      <c r="A677" s="1" t="str">
        <f>'[1]COMMERCIAL 2019 - 2021'!D675</f>
        <v>FAE-21-00070</v>
      </c>
      <c r="B677" s="5" t="str">
        <f>VLOOKUP(Tableau1[[#This Row],[NUM DE FACTURE]],'[1]COMMERCIAL 2019 - 2021'!$D$2:$AO$3999,6,FALSE)</f>
        <v>A LUISI GENERAL TRADING / ALGT</v>
      </c>
      <c r="C677" s="2">
        <f>VLOOKUP(Tableau1[[#This Row],[NUM DE FACTURE]],'[1]COMMERCIAL 2019 - 2021'!$D$2:$AO$3999,18,FALSE)</f>
        <v>24360</v>
      </c>
      <c r="D677" s="3">
        <f>VLOOKUP(Tableau1[[#This Row],[NUM DE FACTURE]],'[1]COMMERCIAL 2019 - 2021'!$D$2:$AO$3999,8,FALSE)</f>
        <v>50356.719839999998</v>
      </c>
      <c r="E677" s="3">
        <f>VLOOKUP(Tableau1[[#This Row],[NUM DE FACTURE]],'[1]COMMERCIAL 2019 - 2021'!$D$2:$AO$3999,10,FALSE)</f>
        <v>18483.599999999999</v>
      </c>
      <c r="F677" s="3" t="str">
        <f>VLOOKUP(Tableau1[[#This Row],[NUM DE FACTURE]],'[1]COMMERCIAL 2019 - 2021'!$D$2:$AO$3999,12,FALSE)</f>
        <v>Dubai</v>
      </c>
      <c r="G677" s="4">
        <f>VLOOKUP(Tableau1[[#This Row],[NUM DE FACTURE]],'[1]COMMERCIAL 2019 - 2021'!$D$2:$AO$3999,13,FALSE)</f>
        <v>44263</v>
      </c>
      <c r="H677" s="3">
        <f>VLOOKUP(Tableau1[[#This Row],[NUM DE FACTURE]],[1]!Tableau1[[#All],[Num Piéce]:[ANNEE]],4,FALSE)</f>
        <v>2021</v>
      </c>
      <c r="I677" s="3">
        <f>MONTH(Tableau1[[#This Row],[DATE LIV]])</f>
        <v>3</v>
      </c>
    </row>
    <row r="678" spans="1:9" x14ac:dyDescent="0.35">
      <c r="A678" s="1" t="str">
        <f>'[1]COMMERCIAL 2019 - 2021'!D676</f>
        <v>FAE-21-00071</v>
      </c>
      <c r="B678" s="5" t="str">
        <f>VLOOKUP(Tableau1[[#This Row],[NUM DE FACTURE]],'[1]COMMERCIAL 2019 - 2021'!$D$2:$AO$3999,6,FALSE)</f>
        <v>ARCADIA</v>
      </c>
      <c r="C678" s="2">
        <f>VLOOKUP(Tableau1[[#This Row],[NUM DE FACTURE]],'[1]COMMERCIAL 2019 - 2021'!$D$2:$AO$3999,18,FALSE)</f>
        <v>16800</v>
      </c>
      <c r="D678" s="3">
        <f>VLOOKUP(Tableau1[[#This Row],[NUM DE FACTURE]],'[1]COMMERCIAL 2019 - 2021'!$D$2:$AO$3999,8,FALSE)</f>
        <v>22982.400000000001</v>
      </c>
      <c r="E678" s="3">
        <f>VLOOKUP(Tableau1[[#This Row],[NUM DE FACTURE]],'[1]COMMERCIAL 2019 - 2021'!$D$2:$AO$3999,10,FALSE)</f>
        <v>22982.400000000001</v>
      </c>
      <c r="F678" s="3" t="str">
        <f>VLOOKUP(Tableau1[[#This Row],[NUM DE FACTURE]],'[1]COMMERCIAL 2019 - 2021'!$D$2:$AO$3999,12,FALSE)</f>
        <v>Japon</v>
      </c>
      <c r="G678" s="4">
        <f>VLOOKUP(Tableau1[[#This Row],[NUM DE FACTURE]],'[1]COMMERCIAL 2019 - 2021'!$D$2:$AO$3999,13,FALSE)</f>
        <v>44263</v>
      </c>
      <c r="H678" s="3">
        <f>VLOOKUP(Tableau1[[#This Row],[NUM DE FACTURE]],[1]!Tableau1[[#All],[Num Piéce]:[ANNEE]],4,FALSE)</f>
        <v>2021</v>
      </c>
      <c r="I678" s="3">
        <f>MONTH(Tableau1[[#This Row],[DATE LIV]])</f>
        <v>3</v>
      </c>
    </row>
    <row r="679" spans="1:9" x14ac:dyDescent="0.35">
      <c r="A679" s="1" t="str">
        <f>'[1]COMMERCIAL 2019 - 2021'!D677</f>
        <v>FAE-21-00072</v>
      </c>
      <c r="B679" s="5" t="str">
        <f>VLOOKUP(Tableau1[[#This Row],[NUM DE FACTURE]],'[1]COMMERCIAL 2019 - 2021'!$D$2:$AO$3999,6,FALSE)</f>
        <v>DAVIS TRADING CO LTD</v>
      </c>
      <c r="C679" s="2">
        <f>VLOOKUP(Tableau1[[#This Row],[NUM DE FACTURE]],'[1]COMMERCIAL 2019 - 2021'!$D$2:$AO$3999,18,FALSE)</f>
        <v>18480</v>
      </c>
      <c r="D679" s="3">
        <f>VLOOKUP(Tableau1[[#This Row],[NUM DE FACTURE]],'[1]COMMERCIAL 2019 - 2021'!$D$2:$AO$3999,8,FALSE)</f>
        <v>61259.768640000002</v>
      </c>
      <c r="E679" s="3">
        <f>VLOOKUP(Tableau1[[#This Row],[NUM DE FACTURE]],'[1]COMMERCIAL 2019 - 2021'!$D$2:$AO$3999,10,FALSE)</f>
        <v>22485.599999999999</v>
      </c>
      <c r="F679" s="3" t="str">
        <f>VLOOKUP(Tableau1[[#This Row],[NUM DE FACTURE]],'[1]COMMERCIAL 2019 - 2021'!$D$2:$AO$3999,12,FALSE)</f>
        <v>New Zealand</v>
      </c>
      <c r="G679" s="4">
        <f>VLOOKUP(Tableau1[[#This Row],[NUM DE FACTURE]],'[1]COMMERCIAL 2019 - 2021'!$D$2:$AO$3999,13,FALSE)</f>
        <v>44264</v>
      </c>
      <c r="H679" s="3">
        <f>VLOOKUP(Tableau1[[#This Row],[NUM DE FACTURE]],[1]!Tableau1[[#All],[Num Piéce]:[ANNEE]],4,FALSE)</f>
        <v>2021</v>
      </c>
      <c r="I679" s="3">
        <f>MONTH(Tableau1[[#This Row],[DATE LIV]])</f>
        <v>3</v>
      </c>
    </row>
    <row r="680" spans="1:9" x14ac:dyDescent="0.35">
      <c r="A680" s="1" t="str">
        <f>'[1]COMMERCIAL 2019 - 2021'!D678</f>
        <v>FAE-21-00073</v>
      </c>
      <c r="B680" s="5" t="str">
        <f>VLOOKUP(Tableau1[[#This Row],[NUM DE FACTURE]],'[1]COMMERCIAL 2019 - 2021'!$D$2:$AO$3999,6,FALSE)</f>
        <v>ARCADIA</v>
      </c>
      <c r="C680" s="2">
        <f>VLOOKUP(Tableau1[[#This Row],[NUM DE FACTURE]],'[1]COMMERCIAL 2019 - 2021'!$D$2:$AO$3999,18,FALSE)</f>
        <v>20000</v>
      </c>
      <c r="D680" s="3">
        <f>VLOOKUP(Tableau1[[#This Row],[NUM DE FACTURE]],'[1]COMMERCIAL 2019 - 2021'!$D$2:$AO$3999,8,FALSE)</f>
        <v>35200</v>
      </c>
      <c r="E680" s="3">
        <f>VLOOKUP(Tableau1[[#This Row],[NUM DE FACTURE]],'[1]COMMERCIAL 2019 - 2021'!$D$2:$AO$3999,10,FALSE)</f>
        <v>35200</v>
      </c>
      <c r="F680" s="3" t="str">
        <f>VLOOKUP(Tableau1[[#This Row],[NUM DE FACTURE]],'[1]COMMERCIAL 2019 - 2021'!$D$2:$AO$3999,12,FALSE)</f>
        <v>Angleterre</v>
      </c>
      <c r="G680" s="4">
        <f>VLOOKUP(Tableau1[[#This Row],[NUM DE FACTURE]],'[1]COMMERCIAL 2019 - 2021'!$D$2:$AO$3999,13,FALSE)</f>
        <v>44270</v>
      </c>
      <c r="H680" s="3">
        <f>VLOOKUP(Tableau1[[#This Row],[NUM DE FACTURE]],[1]!Tableau1[[#All],[Num Piéce]:[ANNEE]],4,FALSE)</f>
        <v>2021</v>
      </c>
      <c r="I680" s="3">
        <f>MONTH(Tableau1[[#This Row],[DATE LIV]])</f>
        <v>3</v>
      </c>
    </row>
    <row r="681" spans="1:9" x14ac:dyDescent="0.35">
      <c r="A681" s="1" t="str">
        <f>'[1]COMMERCIAL 2019 - 2021'!D679</f>
        <v>FAE-21-00074</v>
      </c>
      <c r="B681" s="5" t="str">
        <f>VLOOKUP(Tableau1[[#This Row],[NUM DE FACTURE]],'[1]COMMERCIAL 2019 - 2021'!$D$2:$AO$3999,6,FALSE)</f>
        <v>ARCADIA</v>
      </c>
      <c r="C681" s="2">
        <f>VLOOKUP(Tableau1[[#This Row],[NUM DE FACTURE]],'[1]COMMERCIAL 2019 - 2021'!$D$2:$AO$3999,18,FALSE)</f>
        <v>10036</v>
      </c>
      <c r="D681" s="3">
        <f>VLOOKUP(Tableau1[[#This Row],[NUM DE FACTURE]],'[1]COMMERCIAL 2019 - 2021'!$D$2:$AO$3999,8,FALSE)</f>
        <v>19591</v>
      </c>
      <c r="E681" s="3">
        <f>VLOOKUP(Tableau1[[#This Row],[NUM DE FACTURE]],'[1]COMMERCIAL 2019 - 2021'!$D$2:$AO$3999,10,FALSE)</f>
        <v>19591</v>
      </c>
      <c r="F681" s="3" t="str">
        <f>VLOOKUP(Tableau1[[#This Row],[NUM DE FACTURE]],'[1]COMMERCIAL 2019 - 2021'!$D$2:$AO$3999,12,FALSE)</f>
        <v>Suisse</v>
      </c>
      <c r="G681" s="4">
        <f>VLOOKUP(Tableau1[[#This Row],[NUM DE FACTURE]],'[1]COMMERCIAL 2019 - 2021'!$D$2:$AO$3999,13,FALSE)</f>
        <v>44267</v>
      </c>
      <c r="H681" s="3">
        <f>VLOOKUP(Tableau1[[#This Row],[NUM DE FACTURE]],[1]!Tableau1[[#All],[Num Piéce]:[ANNEE]],4,FALSE)</f>
        <v>2021</v>
      </c>
      <c r="I681" s="3">
        <f>MONTH(Tableau1[[#This Row],[DATE LIV]])</f>
        <v>3</v>
      </c>
    </row>
    <row r="682" spans="1:9" x14ac:dyDescent="0.35">
      <c r="A682" s="1" t="str">
        <f>'[1]COMMERCIAL 2019 - 2021'!D680</f>
        <v>FAE-21-00075</v>
      </c>
      <c r="B682" s="5" t="str">
        <f>VLOOKUP(Tableau1[[#This Row],[NUM DE FACTURE]],'[1]COMMERCIAL 2019 - 2021'!$D$2:$AO$3999,6,FALSE)</f>
        <v>STE CT TRADING DE COMMERCE INTR</v>
      </c>
      <c r="C682" s="2">
        <f>VLOOKUP(Tableau1[[#This Row],[NUM DE FACTURE]],'[1]COMMERCIAL 2019 - 2021'!$D$2:$AO$3999,18,FALSE)</f>
        <v>10760</v>
      </c>
      <c r="D682" s="3">
        <f>VLOOKUP(Tableau1[[#This Row],[NUM DE FACTURE]],'[1]COMMERCIAL 2019 - 2021'!$D$2:$AO$3999,8,FALSE)</f>
        <v>42312</v>
      </c>
      <c r="E682" s="3">
        <f>VLOOKUP(Tableau1[[#This Row],[NUM DE FACTURE]],'[1]COMMERCIAL 2019 - 2021'!$D$2:$AO$3999,10,FALSE)</f>
        <v>42312</v>
      </c>
      <c r="F682" s="3" t="str">
        <f>VLOOKUP(Tableau1[[#This Row],[NUM DE FACTURE]],'[1]COMMERCIAL 2019 - 2021'!$D$2:$AO$3999,12,FALSE)</f>
        <v>France</v>
      </c>
      <c r="G682" s="4">
        <f>VLOOKUP(Tableau1[[#This Row],[NUM DE FACTURE]],'[1]COMMERCIAL 2019 - 2021'!$D$2:$AO$3999,13,FALSE)</f>
        <v>44274</v>
      </c>
      <c r="H682" s="3">
        <f>VLOOKUP(Tableau1[[#This Row],[NUM DE FACTURE]],[1]!Tableau1[[#All],[Num Piéce]:[ANNEE]],4,FALSE)</f>
        <v>2021</v>
      </c>
      <c r="I682" s="3">
        <f>MONTH(Tableau1[[#This Row],[DATE LIV]])</f>
        <v>3</v>
      </c>
    </row>
    <row r="683" spans="1:9" x14ac:dyDescent="0.35">
      <c r="A683" s="1" t="str">
        <f>'[1]COMMERCIAL 2019 - 2021'!D681</f>
        <v>FAE-21-00076</v>
      </c>
      <c r="B683" s="5" t="str">
        <f>VLOOKUP(Tableau1[[#This Row],[NUM DE FACTURE]],'[1]COMMERCIAL 2019 - 2021'!$D$2:$AO$3999,6,FALSE)</f>
        <v>HERMES GENERAL TRADING</v>
      </c>
      <c r="C683" s="2">
        <f>VLOOKUP(Tableau1[[#This Row],[NUM DE FACTURE]],'[1]COMMERCIAL 2019 - 2021'!$D$2:$AO$3999,18,FALSE)</f>
        <v>11076</v>
      </c>
      <c r="D683" s="3">
        <f>VLOOKUP(Tableau1[[#This Row],[NUM DE FACTURE]],'[1]COMMERCIAL 2019 - 2021'!$D$2:$AO$3999,8,FALSE)</f>
        <v>25574.400000000001</v>
      </c>
      <c r="E683" s="3">
        <f>VLOOKUP(Tableau1[[#This Row],[NUM DE FACTURE]],'[1]COMMERCIAL 2019 - 2021'!$D$2:$AO$3999,10,FALSE)</f>
        <v>25574.400000000001</v>
      </c>
      <c r="F683" s="3" t="str">
        <f>VLOOKUP(Tableau1[[#This Row],[NUM DE FACTURE]],'[1]COMMERCIAL 2019 - 2021'!$D$2:$AO$3999,12,FALSE)</f>
        <v>Tcheque</v>
      </c>
      <c r="G683" s="4">
        <f>VLOOKUP(Tableau1[[#This Row],[NUM DE FACTURE]],'[1]COMMERCIAL 2019 - 2021'!$D$2:$AO$3999,13,FALSE)</f>
        <v>44270</v>
      </c>
      <c r="H683" s="3">
        <f>VLOOKUP(Tableau1[[#This Row],[NUM DE FACTURE]],[1]!Tableau1[[#All],[Num Piéce]:[ANNEE]],4,FALSE)</f>
        <v>2021</v>
      </c>
      <c r="I683" s="3">
        <f>MONTH(Tableau1[[#This Row],[DATE LIV]])</f>
        <v>3</v>
      </c>
    </row>
    <row r="684" spans="1:9" x14ac:dyDescent="0.35">
      <c r="A684" s="1" t="str">
        <f>'[1]COMMERCIAL 2019 - 2021'!D682</f>
        <v>FAE-21-00077</v>
      </c>
      <c r="B684" s="5" t="str">
        <f>VLOOKUP(Tableau1[[#This Row],[NUM DE FACTURE]],'[1]COMMERCIAL 2019 - 2021'!$D$2:$AO$3999,6,FALSE)</f>
        <v>ARCADIA</v>
      </c>
      <c r="C684" s="2">
        <f>VLOOKUP(Tableau1[[#This Row],[NUM DE FACTURE]],'[1]COMMERCIAL 2019 - 2021'!$D$2:$AO$3999,18,FALSE)</f>
        <v>5460</v>
      </c>
      <c r="D684" s="3">
        <f>VLOOKUP(Tableau1[[#This Row],[NUM DE FACTURE]],'[1]COMMERCIAL 2019 - 2021'!$D$2:$AO$3999,8,FALSE)</f>
        <v>14117.4</v>
      </c>
      <c r="E684" s="3">
        <f>VLOOKUP(Tableau1[[#This Row],[NUM DE FACTURE]],'[1]COMMERCIAL 2019 - 2021'!$D$2:$AO$3999,10,FALSE)</f>
        <v>14117.4</v>
      </c>
      <c r="F684" s="3" t="str">
        <f>VLOOKUP(Tableau1[[#This Row],[NUM DE FACTURE]],'[1]COMMERCIAL 2019 - 2021'!$D$2:$AO$3999,12,FALSE)</f>
        <v>USA</v>
      </c>
      <c r="G684" s="4">
        <f>VLOOKUP(Tableau1[[#This Row],[NUM DE FACTURE]],'[1]COMMERCIAL 2019 - 2021'!$D$2:$AO$3999,13,FALSE)</f>
        <v>44273</v>
      </c>
      <c r="H684" s="3">
        <f>VLOOKUP(Tableau1[[#This Row],[NUM DE FACTURE]],[1]!Tableau1[[#All],[Num Piéce]:[ANNEE]],4,FALSE)</f>
        <v>2021</v>
      </c>
      <c r="I684" s="3">
        <f>MONTH(Tableau1[[#This Row],[DATE LIV]])</f>
        <v>3</v>
      </c>
    </row>
    <row r="685" spans="1:9" x14ac:dyDescent="0.35">
      <c r="A685" s="1" t="str">
        <f>'[1]COMMERCIAL 2019 - 2021'!D683</f>
        <v>FAE-21-00078</v>
      </c>
      <c r="B685" s="5" t="str">
        <f>VLOOKUP(Tableau1[[#This Row],[NUM DE FACTURE]],'[1]COMMERCIAL 2019 - 2021'!$D$2:$AO$3999,6,FALSE)</f>
        <v>SAHEL INTERNATIONAL TRADE</v>
      </c>
      <c r="C685" s="2">
        <f>VLOOKUP(Tableau1[[#This Row],[NUM DE FACTURE]],'[1]COMMERCIAL 2019 - 2021'!$D$2:$AO$3999,18,FALSE)</f>
        <v>20750</v>
      </c>
      <c r="D685" s="3">
        <f>VLOOKUP(Tableau1[[#This Row],[NUM DE FACTURE]],'[1]COMMERCIAL 2019 - 2021'!$D$2:$AO$3999,8,FALSE)</f>
        <v>33822.5</v>
      </c>
      <c r="E685" s="3">
        <f>VLOOKUP(Tableau1[[#This Row],[NUM DE FACTURE]],'[1]COMMERCIAL 2019 - 2021'!$D$2:$AO$3999,10,FALSE)</f>
        <v>33822.5</v>
      </c>
      <c r="F685" s="3" t="str">
        <f>VLOOKUP(Tableau1[[#This Row],[NUM DE FACTURE]],'[1]COMMERCIAL 2019 - 2021'!$D$2:$AO$3999,12,FALSE)</f>
        <v>Togo</v>
      </c>
      <c r="G685" s="4">
        <f>VLOOKUP(Tableau1[[#This Row],[NUM DE FACTURE]],'[1]COMMERCIAL 2019 - 2021'!$D$2:$AO$3999,13,FALSE)</f>
        <v>44272</v>
      </c>
      <c r="H685" s="3">
        <f>VLOOKUP(Tableau1[[#This Row],[NUM DE FACTURE]],[1]!Tableau1[[#All],[Num Piéce]:[ANNEE]],4,FALSE)</f>
        <v>2021</v>
      </c>
      <c r="I685" s="3">
        <f>MONTH(Tableau1[[#This Row],[DATE LIV]])</f>
        <v>3</v>
      </c>
    </row>
    <row r="686" spans="1:9" x14ac:dyDescent="0.35">
      <c r="A686" s="1" t="str">
        <f>'[1]COMMERCIAL 2019 - 2021'!D684</f>
        <v>FAE-21-00079</v>
      </c>
      <c r="B686" s="5" t="str">
        <f>VLOOKUP(Tableau1[[#This Row],[NUM DE FACTURE]],'[1]COMMERCIAL 2019 - 2021'!$D$2:$AO$3999,6,FALSE)</f>
        <v>ABOURA FOODS</v>
      </c>
      <c r="C686" s="2">
        <f>VLOOKUP(Tableau1[[#This Row],[NUM DE FACTURE]],'[1]COMMERCIAL 2019 - 2021'!$D$2:$AO$3999,18,FALSE)</f>
        <v>23460</v>
      </c>
      <c r="D686" s="3">
        <f>VLOOKUP(Tableau1[[#This Row],[NUM DE FACTURE]],'[1]COMMERCIAL 2019 - 2021'!$D$2:$AO$3999,8,FALSE)</f>
        <v>46962.026749999997</v>
      </c>
      <c r="E686" s="3">
        <f>VLOOKUP(Tableau1[[#This Row],[NUM DE FACTURE]],'[1]COMMERCIAL 2019 - 2021'!$D$2:$AO$3999,10,FALSE)</f>
        <v>17065</v>
      </c>
      <c r="F686" s="3" t="str">
        <f>VLOOKUP(Tableau1[[#This Row],[NUM DE FACTURE]],'[1]COMMERCIAL 2019 - 2021'!$D$2:$AO$3999,12,FALSE)</f>
        <v>Jordanie</v>
      </c>
      <c r="G686" s="4">
        <f>VLOOKUP(Tableau1[[#This Row],[NUM DE FACTURE]],'[1]COMMERCIAL 2019 - 2021'!$D$2:$AO$3999,13,FALSE)</f>
        <v>44274</v>
      </c>
      <c r="H686" s="3">
        <f>VLOOKUP(Tableau1[[#This Row],[NUM DE FACTURE]],[1]!Tableau1[[#All],[Num Piéce]:[ANNEE]],4,FALSE)</f>
        <v>2021</v>
      </c>
      <c r="I686" s="3">
        <f>MONTH(Tableau1[[#This Row],[DATE LIV]])</f>
        <v>3</v>
      </c>
    </row>
    <row r="687" spans="1:9" x14ac:dyDescent="0.35">
      <c r="A687" s="1" t="str">
        <f>'[1]COMMERCIAL 2019 - 2021'!D685</f>
        <v>FAE-21-00080</v>
      </c>
      <c r="B687" s="5" t="str">
        <f>VLOOKUP(Tableau1[[#This Row],[NUM DE FACTURE]],'[1]COMMERCIAL 2019 - 2021'!$D$2:$AO$3999,6,FALSE)</f>
        <v>SOPALIM</v>
      </c>
      <c r="C687" s="2">
        <f>VLOOKUP(Tableau1[[#This Row],[NUM DE FACTURE]],'[1]COMMERCIAL 2019 - 2021'!$D$2:$AO$3999,18,FALSE)</f>
        <v>23652</v>
      </c>
      <c r="D687" s="3">
        <f>VLOOKUP(Tableau1[[#This Row],[NUM DE FACTURE]],'[1]COMMERCIAL 2019 - 2021'!$D$2:$AO$3999,8,FALSE)</f>
        <v>56090.810534000004</v>
      </c>
      <c r="E687" s="3">
        <f>VLOOKUP(Tableau1[[#This Row],[NUM DE FACTURE]],'[1]COMMERCIAL 2019 - 2021'!$D$2:$AO$3999,10,FALSE)</f>
        <v>17054.84</v>
      </c>
      <c r="F687" s="3" t="str">
        <f>VLOOKUP(Tableau1[[#This Row],[NUM DE FACTURE]],'[1]COMMERCIAL 2019 - 2021'!$D$2:$AO$3999,12,FALSE)</f>
        <v>France</v>
      </c>
      <c r="G687" s="4">
        <f>VLOOKUP(Tableau1[[#This Row],[NUM DE FACTURE]],'[1]COMMERCIAL 2019 - 2021'!$D$2:$AO$3999,13,FALSE)</f>
        <v>44298</v>
      </c>
      <c r="H687" s="3">
        <f>VLOOKUP(Tableau1[[#This Row],[NUM DE FACTURE]],[1]!Tableau1[[#All],[Num Piéce]:[ANNEE]],4,FALSE)</f>
        <v>2021</v>
      </c>
      <c r="I687" s="3">
        <f>MONTH(Tableau1[[#This Row],[DATE LIV]])</f>
        <v>4</v>
      </c>
    </row>
    <row r="688" spans="1:9" x14ac:dyDescent="0.35">
      <c r="A688" s="1" t="str">
        <f>'[1]COMMERCIAL 2019 - 2021'!D686</f>
        <v>FAE-21-00081</v>
      </c>
      <c r="B688" s="5" t="str">
        <f>VLOOKUP(Tableau1[[#This Row],[NUM DE FACTURE]],'[1]COMMERCIAL 2019 - 2021'!$D$2:$AO$3999,6,FALSE)</f>
        <v>TUNISIAN AFRICAN BUSINESS</v>
      </c>
      <c r="C688" s="2">
        <f>VLOOKUP(Tableau1[[#This Row],[NUM DE FACTURE]],'[1]COMMERCIAL 2019 - 2021'!$D$2:$AO$3999,18,FALSE)</f>
        <v>88032</v>
      </c>
      <c r="D688" s="3">
        <f>VLOOKUP(Tableau1[[#This Row],[NUM DE FACTURE]],'[1]COMMERCIAL 2019 - 2021'!$D$2:$AO$3999,8,FALSE)</f>
        <v>149654.39999999999</v>
      </c>
      <c r="E688" s="3">
        <f>VLOOKUP(Tableau1[[#This Row],[NUM DE FACTURE]],'[1]COMMERCIAL 2019 - 2021'!$D$2:$AO$3999,10,FALSE)</f>
        <v>149654.39999999999</v>
      </c>
      <c r="F688" s="3" t="str">
        <f>VLOOKUP(Tableau1[[#This Row],[NUM DE FACTURE]],'[1]COMMERCIAL 2019 - 2021'!$D$2:$AO$3999,12,FALSE)</f>
        <v>Sierra Leone</v>
      </c>
      <c r="G688" s="4">
        <f>VLOOKUP(Tableau1[[#This Row],[NUM DE FACTURE]],'[1]COMMERCIAL 2019 - 2021'!$D$2:$AO$3999,13,FALSE)</f>
        <v>44274</v>
      </c>
      <c r="H688" s="3">
        <f>VLOOKUP(Tableau1[[#This Row],[NUM DE FACTURE]],[1]!Tableau1[[#All],[Num Piéce]:[ANNEE]],4,FALSE)</f>
        <v>2021</v>
      </c>
      <c r="I688" s="3">
        <f>MONTH(Tableau1[[#This Row],[DATE LIV]])</f>
        <v>3</v>
      </c>
    </row>
    <row r="689" spans="1:9" x14ac:dyDescent="0.35">
      <c r="A689" s="1" t="str">
        <f>'[1]COMMERCIAL 2019 - 2021'!D687</f>
        <v>FAE-21-00082</v>
      </c>
      <c r="B689" s="5" t="str">
        <f>VLOOKUP(Tableau1[[#This Row],[NUM DE FACTURE]],'[1]COMMERCIAL 2019 - 2021'!$D$2:$AO$3999,6,FALSE)</f>
        <v>SODIFRAM SAS</v>
      </c>
      <c r="C689" s="2">
        <f>VLOOKUP(Tableau1[[#This Row],[NUM DE FACTURE]],'[1]COMMERCIAL 2019 - 2021'!$D$2:$AO$3999,18,FALSE)</f>
        <v>27336</v>
      </c>
      <c r="D689" s="3">
        <f>VLOOKUP(Tableau1[[#This Row],[NUM DE FACTURE]],'[1]COMMERCIAL 2019 - 2021'!$D$2:$AO$3999,8,FALSE)</f>
        <v>58782.618527999999</v>
      </c>
      <c r="E689" s="3">
        <f>VLOOKUP(Tableau1[[#This Row],[NUM DE FACTURE]],'[1]COMMERCIAL 2019 - 2021'!$D$2:$AO$3999,10,FALSE)</f>
        <v>17917.16</v>
      </c>
      <c r="F689" s="3" t="str">
        <f>VLOOKUP(Tableau1[[#This Row],[NUM DE FACTURE]],'[1]COMMERCIAL 2019 - 2021'!$D$2:$AO$3999,12,FALSE)</f>
        <v>Mayotte</v>
      </c>
      <c r="G689" s="4">
        <f>VLOOKUP(Tableau1[[#This Row],[NUM DE FACTURE]],'[1]COMMERCIAL 2019 - 2021'!$D$2:$AO$3999,13,FALSE)</f>
        <v>44271</v>
      </c>
      <c r="H689" s="3">
        <f>VLOOKUP(Tableau1[[#This Row],[NUM DE FACTURE]],[1]!Tableau1[[#All],[Num Piéce]:[ANNEE]],4,FALSE)</f>
        <v>2021</v>
      </c>
      <c r="I689" s="3">
        <f>MONTH(Tableau1[[#This Row],[DATE LIV]])</f>
        <v>3</v>
      </c>
    </row>
    <row r="690" spans="1:9" x14ac:dyDescent="0.35">
      <c r="A690" s="1" t="str">
        <f>'[1]COMMERCIAL 2019 - 2021'!D688</f>
        <v>FAE-21-00083</v>
      </c>
      <c r="B690" s="5" t="str">
        <f>VLOOKUP(Tableau1[[#This Row],[NUM DE FACTURE]],'[1]COMMERCIAL 2019 - 2021'!$D$2:$AO$3999,6,FALSE)</f>
        <v>STE DE COMMERCE INTERNATIONAL</v>
      </c>
      <c r="C690" s="2">
        <f>VLOOKUP(Tableau1[[#This Row],[NUM DE FACTURE]],'[1]COMMERCIAL 2019 - 2021'!$D$2:$AO$3999,18,FALSE)</f>
        <v>96000</v>
      </c>
      <c r="D690" s="3">
        <f>VLOOKUP(Tableau1[[#This Row],[NUM DE FACTURE]],'[1]COMMERCIAL 2019 - 2021'!$D$2:$AO$3999,8,FALSE)</f>
        <v>164640</v>
      </c>
      <c r="E690" s="3">
        <f>VLOOKUP(Tableau1[[#This Row],[NUM DE FACTURE]],'[1]COMMERCIAL 2019 - 2021'!$D$2:$AO$3999,10,FALSE)</f>
        <v>164640</v>
      </c>
      <c r="F690" s="3" t="str">
        <f>VLOOKUP(Tableau1[[#This Row],[NUM DE FACTURE]],'[1]COMMERCIAL 2019 - 2021'!$D$2:$AO$3999,12,FALSE)</f>
        <v>Gambie</v>
      </c>
      <c r="G690" s="4">
        <f>VLOOKUP(Tableau1[[#This Row],[NUM DE FACTURE]],'[1]COMMERCIAL 2019 - 2021'!$D$2:$AO$3999,13,FALSE)</f>
        <v>44280</v>
      </c>
      <c r="H690" s="3">
        <f>VLOOKUP(Tableau1[[#This Row],[NUM DE FACTURE]],[1]!Tableau1[[#All],[Num Piéce]:[ANNEE]],4,FALSE)</f>
        <v>2021</v>
      </c>
      <c r="I690" s="3">
        <f>MONTH(Tableau1[[#This Row],[DATE LIV]])</f>
        <v>3</v>
      </c>
    </row>
    <row r="691" spans="1:9" x14ac:dyDescent="0.35">
      <c r="A691" s="1" t="str">
        <f>'[1]COMMERCIAL 2019 - 2021'!D689</f>
        <v>FAE-21-00084</v>
      </c>
      <c r="B691" s="5" t="str">
        <f>VLOOKUP(Tableau1[[#This Row],[NUM DE FACTURE]],'[1]COMMERCIAL 2019 - 2021'!$D$2:$AO$3999,6,FALSE)</f>
        <v>TUNISIAN AFRICAN BUSINESS</v>
      </c>
      <c r="C691" s="2">
        <f>VLOOKUP(Tableau1[[#This Row],[NUM DE FACTURE]],'[1]COMMERCIAL 2019 - 2021'!$D$2:$AO$3999,18,FALSE)</f>
        <v>156000</v>
      </c>
      <c r="D691" s="3">
        <f>VLOOKUP(Tableau1[[#This Row],[NUM DE FACTURE]],'[1]COMMERCIAL 2019 - 2021'!$D$2:$AO$3999,8,FALSE)</f>
        <v>221520</v>
      </c>
      <c r="E691" s="3">
        <f>VLOOKUP(Tableau1[[#This Row],[NUM DE FACTURE]],'[1]COMMERCIAL 2019 - 2021'!$D$2:$AO$3999,10,FALSE)</f>
        <v>221520</v>
      </c>
      <c r="F691" s="3" t="str">
        <f>VLOOKUP(Tableau1[[#This Row],[NUM DE FACTURE]],'[1]COMMERCIAL 2019 - 2021'!$D$2:$AO$3999,12,FALSE)</f>
        <v>Sénégal</v>
      </c>
      <c r="G691" s="4">
        <f>VLOOKUP(Tableau1[[#This Row],[NUM DE FACTURE]],'[1]COMMERCIAL 2019 - 2021'!$D$2:$AO$3999,13,FALSE)</f>
        <v>44273</v>
      </c>
      <c r="H691" s="3">
        <f>VLOOKUP(Tableau1[[#This Row],[NUM DE FACTURE]],[1]!Tableau1[[#All],[Num Piéce]:[ANNEE]],4,FALSE)</f>
        <v>2021</v>
      </c>
      <c r="I691" s="3">
        <f>MONTH(Tableau1[[#This Row],[DATE LIV]])</f>
        <v>3</v>
      </c>
    </row>
    <row r="692" spans="1:9" x14ac:dyDescent="0.35">
      <c r="A692" s="1" t="str">
        <f>'[1]COMMERCIAL 2019 - 2021'!D690</f>
        <v>FAE-21-00085</v>
      </c>
      <c r="B692" s="5" t="str">
        <f>VLOOKUP(Tableau1[[#This Row],[NUM DE FACTURE]],'[1]COMMERCIAL 2019 - 2021'!$D$2:$AO$3999,6,FALSE)</f>
        <v>TUNISIAN AFRICAN BUSINESS</v>
      </c>
      <c r="C692" s="2">
        <f>VLOOKUP(Tableau1[[#This Row],[NUM DE FACTURE]],'[1]COMMERCIAL 2019 - 2021'!$D$2:$AO$3999,18,FALSE)</f>
        <v>231240</v>
      </c>
      <c r="D692" s="3">
        <f>VLOOKUP(Tableau1[[#This Row],[NUM DE FACTURE]],'[1]COMMERCIAL 2019 - 2021'!$D$2:$AO$3999,8,FALSE)</f>
        <v>385620</v>
      </c>
      <c r="E692" s="3">
        <f>VLOOKUP(Tableau1[[#This Row],[NUM DE FACTURE]],'[1]COMMERCIAL 2019 - 2021'!$D$2:$AO$3999,10,FALSE)</f>
        <v>385620</v>
      </c>
      <c r="F692" s="3" t="str">
        <f>VLOOKUP(Tableau1[[#This Row],[NUM DE FACTURE]],'[1]COMMERCIAL 2019 - 2021'!$D$2:$AO$3999,12,FALSE)</f>
        <v>Sierra Leone</v>
      </c>
      <c r="G692" s="4">
        <f>VLOOKUP(Tableau1[[#This Row],[NUM DE FACTURE]],'[1]COMMERCIAL 2019 - 2021'!$D$2:$AO$3999,13,FALSE)</f>
        <v>44338</v>
      </c>
      <c r="H692" s="3">
        <f>VLOOKUP(Tableau1[[#This Row],[NUM DE FACTURE]],[1]!Tableau1[[#All],[Num Piéce]:[ANNEE]],4,FALSE)</f>
        <v>2021</v>
      </c>
      <c r="I692" s="3">
        <f>MONTH(Tableau1[[#This Row],[DATE LIV]])</f>
        <v>5</v>
      </c>
    </row>
    <row r="693" spans="1:9" x14ac:dyDescent="0.35">
      <c r="A693" s="1" t="str">
        <f>'[1]COMMERCIAL 2019 - 2021'!D691</f>
        <v>FAE-21-00086</v>
      </c>
      <c r="B693" s="5" t="str">
        <f>VLOOKUP(Tableau1[[#This Row],[NUM DE FACTURE]],'[1]COMMERCIAL 2019 - 2021'!$D$2:$AO$3999,6,FALSE)</f>
        <v>ANGSTREM TRADING</v>
      </c>
      <c r="C693" s="2">
        <f>VLOOKUP(Tableau1[[#This Row],[NUM DE FACTURE]],'[1]COMMERCIAL 2019 - 2021'!$D$2:$AO$3999,18,FALSE)</f>
        <v>20000</v>
      </c>
      <c r="D693" s="3">
        <f>VLOOKUP(Tableau1[[#This Row],[NUM DE FACTURE]],'[1]COMMERCIAL 2019 - 2021'!$D$2:$AO$3999,8,FALSE)</f>
        <v>41934.519999999997</v>
      </c>
      <c r="E693" s="3">
        <f>VLOOKUP(Tableau1[[#This Row],[NUM DE FACTURE]],'[1]COMMERCIAL 2019 - 2021'!$D$2:$AO$3999,10,FALSE)</f>
        <v>15200</v>
      </c>
      <c r="F693" s="3" t="str">
        <f>VLOOKUP(Tableau1[[#This Row],[NUM DE FACTURE]],'[1]COMMERCIAL 2019 - 2021'!$D$2:$AO$3999,12,FALSE)</f>
        <v>Russie</v>
      </c>
      <c r="G693" s="4">
        <f>VLOOKUP(Tableau1[[#This Row],[NUM DE FACTURE]],'[1]COMMERCIAL 2019 - 2021'!$D$2:$AO$3999,13,FALSE)</f>
        <v>44280</v>
      </c>
      <c r="H693" s="3">
        <f>VLOOKUP(Tableau1[[#This Row],[NUM DE FACTURE]],[1]!Tableau1[[#All],[Num Piéce]:[ANNEE]],4,FALSE)</f>
        <v>2021</v>
      </c>
      <c r="I693" s="3">
        <f>MONTH(Tableau1[[#This Row],[DATE LIV]])</f>
        <v>3</v>
      </c>
    </row>
    <row r="694" spans="1:9" x14ac:dyDescent="0.35">
      <c r="A694" s="1" t="str">
        <f>'[1]COMMERCIAL 2019 - 2021'!D692</f>
        <v>FAE-21-00087</v>
      </c>
      <c r="B694" s="5" t="str">
        <f>VLOOKUP(Tableau1[[#This Row],[NUM DE FACTURE]],'[1]COMMERCIAL 2019 - 2021'!$D$2:$AO$3999,6,FALSE)</f>
        <v>ARCADIA</v>
      </c>
      <c r="C694" s="2">
        <f>VLOOKUP(Tableau1[[#This Row],[NUM DE FACTURE]],'[1]COMMERCIAL 2019 - 2021'!$D$2:$AO$3999,18,FALSE)</f>
        <v>635.6</v>
      </c>
      <c r="D694" s="3">
        <f>VLOOKUP(Tableau1[[#This Row],[NUM DE FACTURE]],'[1]COMMERCIAL 2019 - 2021'!$D$2:$AO$3999,8,FALSE)</f>
        <v>1226.7080000000001</v>
      </c>
      <c r="E694" s="3">
        <f>VLOOKUP(Tableau1[[#This Row],[NUM DE FACTURE]],'[1]COMMERCIAL 2019 - 2021'!$D$2:$AO$3999,10,FALSE)</f>
        <v>1226.7080000000001</v>
      </c>
      <c r="F694" s="3" t="str">
        <f>VLOOKUP(Tableau1[[#This Row],[NUM DE FACTURE]],'[1]COMMERCIAL 2019 - 2021'!$D$2:$AO$3999,12,FALSE)</f>
        <v>USA</v>
      </c>
      <c r="G694" s="4">
        <f>VLOOKUP(Tableau1[[#This Row],[NUM DE FACTURE]],'[1]COMMERCIAL 2019 - 2021'!$D$2:$AO$3999,13,FALSE)</f>
        <v>44280</v>
      </c>
      <c r="H694" s="3">
        <f>VLOOKUP(Tableau1[[#This Row],[NUM DE FACTURE]],[1]!Tableau1[[#All],[Num Piéce]:[ANNEE]],4,FALSE)</f>
        <v>2021</v>
      </c>
      <c r="I694" s="3">
        <f>MONTH(Tableau1[[#This Row],[DATE LIV]])</f>
        <v>3</v>
      </c>
    </row>
    <row r="695" spans="1:9" x14ac:dyDescent="0.35">
      <c r="A695" s="1" t="str">
        <f>'[1]COMMERCIAL 2019 - 2021'!D693</f>
        <v>FAE-21-00088</v>
      </c>
      <c r="B695" s="5" t="str">
        <f>VLOOKUP(Tableau1[[#This Row],[NUM DE FACTURE]],'[1]COMMERCIAL 2019 - 2021'!$D$2:$AO$3999,6,FALSE)</f>
        <v>SAHEL INTERNATIONAL TRADE</v>
      </c>
      <c r="C695" s="2">
        <f>VLOOKUP(Tableau1[[#This Row],[NUM DE FACTURE]],'[1]COMMERCIAL 2019 - 2021'!$D$2:$AO$3999,18,FALSE)</f>
        <v>115200</v>
      </c>
      <c r="D695" s="3">
        <f>VLOOKUP(Tableau1[[#This Row],[NUM DE FACTURE]],'[1]COMMERCIAL 2019 - 2021'!$D$2:$AO$3999,8,FALSE)</f>
        <v>202176</v>
      </c>
      <c r="E695" s="3">
        <f>VLOOKUP(Tableau1[[#This Row],[NUM DE FACTURE]],'[1]COMMERCIAL 2019 - 2021'!$D$2:$AO$3999,10,FALSE)</f>
        <v>202176</v>
      </c>
      <c r="F695" s="3" t="str">
        <f>VLOOKUP(Tableau1[[#This Row],[NUM DE FACTURE]],'[1]COMMERCIAL 2019 - 2021'!$D$2:$AO$3999,12,FALSE)</f>
        <v>Sénégal</v>
      </c>
      <c r="G695" s="4">
        <f>VLOOKUP(Tableau1[[#This Row],[NUM DE FACTURE]],'[1]COMMERCIAL 2019 - 2021'!$D$2:$AO$3999,13,FALSE)</f>
        <v>44278</v>
      </c>
      <c r="H695" s="3">
        <f>VLOOKUP(Tableau1[[#This Row],[NUM DE FACTURE]],[1]!Tableau1[[#All],[Num Piéce]:[ANNEE]],4,FALSE)</f>
        <v>2021</v>
      </c>
      <c r="I695" s="3">
        <f>MONTH(Tableau1[[#This Row],[DATE LIV]])</f>
        <v>3</v>
      </c>
    </row>
    <row r="696" spans="1:9" x14ac:dyDescent="0.35">
      <c r="A696" s="1" t="str">
        <f>'[1]COMMERCIAL 2019 - 2021'!D694</f>
        <v>FAE-21-00089</v>
      </c>
      <c r="B696" s="5" t="str">
        <f>VLOOKUP(Tableau1[[#This Row],[NUM DE FACTURE]],'[1]COMMERCIAL 2019 - 2021'!$D$2:$AO$3999,6,FALSE)</f>
        <v>STE AL MAJMOUA MOTTAHIDA</v>
      </c>
      <c r="C696" s="2">
        <f>VLOOKUP(Tableau1[[#This Row],[NUM DE FACTURE]],'[1]COMMERCIAL 2019 - 2021'!$D$2:$AO$3999,18,FALSE)</f>
        <v>65100</v>
      </c>
      <c r="D696" s="3">
        <f>VLOOKUP(Tableau1[[#This Row],[NUM DE FACTURE]],'[1]COMMERCIAL 2019 - 2021'!$D$2:$AO$3999,8,FALSE)</f>
        <v>214288.9265</v>
      </c>
      <c r="E696" s="3">
        <f>VLOOKUP(Tableau1[[#This Row],[NUM DE FACTURE]],'[1]COMMERCIAL 2019 - 2021'!$D$2:$AO$3999,10,FALSE)</f>
        <v>77902</v>
      </c>
      <c r="F696" s="3" t="str">
        <f>VLOOKUP(Tableau1[[#This Row],[NUM DE FACTURE]],'[1]COMMERCIAL 2019 - 2021'!$D$2:$AO$3999,12,FALSE)</f>
        <v>Libye</v>
      </c>
      <c r="G696" s="4">
        <f>VLOOKUP(Tableau1[[#This Row],[NUM DE FACTURE]],'[1]COMMERCIAL 2019 - 2021'!$D$2:$AO$3999,13,FALSE)</f>
        <v>44277</v>
      </c>
      <c r="H696" s="3">
        <f>VLOOKUP(Tableau1[[#This Row],[NUM DE FACTURE]],[1]!Tableau1[[#All],[Num Piéce]:[ANNEE]],4,FALSE)</f>
        <v>2021</v>
      </c>
      <c r="I696" s="3">
        <f>MONTH(Tableau1[[#This Row],[DATE LIV]])</f>
        <v>3</v>
      </c>
    </row>
    <row r="697" spans="1:9" x14ac:dyDescent="0.35">
      <c r="A697" s="1" t="str">
        <f>'[1]COMMERCIAL 2019 - 2021'!D695</f>
        <v>FAE-21-00090</v>
      </c>
      <c r="B697" s="5" t="str">
        <f>VLOOKUP(Tableau1[[#This Row],[NUM DE FACTURE]],'[1]COMMERCIAL 2019 - 2021'!$D$2:$AO$3999,6,FALSE)</f>
        <v>DAVIS FOOD INGREDIENT PTY Ltd</v>
      </c>
      <c r="C697" s="2">
        <f>VLOOKUP(Tableau1[[#This Row],[NUM DE FACTURE]],'[1]COMMERCIAL 2019 - 2021'!$D$2:$AO$3999,18,FALSE)</f>
        <v>15150</v>
      </c>
      <c r="D697" s="3">
        <f>VLOOKUP(Tableau1[[#This Row],[NUM DE FACTURE]],'[1]COMMERCIAL 2019 - 2021'!$D$2:$AO$3999,8,FALSE)</f>
        <v>39781.839599999999</v>
      </c>
      <c r="E697" s="3">
        <f>VLOOKUP(Tableau1[[#This Row],[NUM DE FACTURE]],'[1]COMMERCIAL 2019 - 2021'!$D$2:$AO$3999,10,FALSE)</f>
        <v>14271</v>
      </c>
      <c r="F697" s="3" t="str">
        <f>VLOOKUP(Tableau1[[#This Row],[NUM DE FACTURE]],'[1]COMMERCIAL 2019 - 2021'!$D$2:$AO$3999,12,FALSE)</f>
        <v>Australie</v>
      </c>
      <c r="G697" s="4">
        <f>VLOOKUP(Tableau1[[#This Row],[NUM DE FACTURE]],'[1]COMMERCIAL 2019 - 2021'!$D$2:$AO$3999,13,FALSE)</f>
        <v>44287</v>
      </c>
      <c r="H697" s="3">
        <f>VLOOKUP(Tableau1[[#This Row],[NUM DE FACTURE]],[1]!Tableau1[[#All],[Num Piéce]:[ANNEE]],4,FALSE)</f>
        <v>2021</v>
      </c>
      <c r="I697" s="3">
        <f>MONTH(Tableau1[[#This Row],[DATE LIV]])</f>
        <v>4</v>
      </c>
    </row>
    <row r="698" spans="1:9" x14ac:dyDescent="0.35">
      <c r="A698" s="1" t="str">
        <f>'[1]COMMERCIAL 2019 - 2021'!D696</f>
        <v>FAE-21-00091</v>
      </c>
      <c r="B698" s="5" t="str">
        <f>VLOOKUP(Tableau1[[#This Row],[NUM DE FACTURE]],'[1]COMMERCIAL 2019 - 2021'!$D$2:$AO$3999,6,FALSE)</f>
        <v>STE OMEGA TRADING</v>
      </c>
      <c r="C698" s="2">
        <f>VLOOKUP(Tableau1[[#This Row],[NUM DE FACTURE]],'[1]COMMERCIAL 2019 - 2021'!$D$2:$AO$3999,18,FALSE)</f>
        <v>100000</v>
      </c>
      <c r="D698" s="3">
        <f>VLOOKUP(Tableau1[[#This Row],[NUM DE FACTURE]],'[1]COMMERCIAL 2019 - 2021'!$D$2:$AO$3999,8,FALSE)</f>
        <v>140000</v>
      </c>
      <c r="E698" s="3">
        <f>VLOOKUP(Tableau1[[#This Row],[NUM DE FACTURE]],'[1]COMMERCIAL 2019 - 2021'!$D$2:$AO$3999,10,FALSE)</f>
        <v>140000</v>
      </c>
      <c r="F698" s="3" t="str">
        <f>VLOOKUP(Tableau1[[#This Row],[NUM DE FACTURE]],'[1]COMMERCIAL 2019 - 2021'!$D$2:$AO$3999,12,FALSE)</f>
        <v>Niger</v>
      </c>
      <c r="G698" s="4">
        <f>VLOOKUP(Tableau1[[#This Row],[NUM DE FACTURE]],'[1]COMMERCIAL 2019 - 2021'!$D$2:$AO$3999,13,FALSE)</f>
        <v>44274</v>
      </c>
      <c r="H698" s="3">
        <f>VLOOKUP(Tableau1[[#This Row],[NUM DE FACTURE]],[1]!Tableau1[[#All],[Num Piéce]:[ANNEE]],4,FALSE)</f>
        <v>2021</v>
      </c>
      <c r="I698" s="3">
        <f>MONTH(Tableau1[[#This Row],[DATE LIV]])</f>
        <v>3</v>
      </c>
    </row>
    <row r="699" spans="1:9" x14ac:dyDescent="0.35">
      <c r="A699" s="1" t="str">
        <f>'[1]COMMERCIAL 2019 - 2021'!D697</f>
        <v>FAE-21-00092</v>
      </c>
      <c r="B699" s="5" t="str">
        <f>VLOOKUP(Tableau1[[#This Row],[NUM DE FACTURE]],'[1]COMMERCIAL 2019 - 2021'!$D$2:$AO$3999,6,FALSE)</f>
        <v>AL JAWDA AL RAEDA</v>
      </c>
      <c r="C699" s="2">
        <f>VLOOKUP(Tableau1[[#This Row],[NUM DE FACTURE]],'[1]COMMERCIAL 2019 - 2021'!$D$2:$AO$3999,18,FALSE)</f>
        <v>1000800</v>
      </c>
      <c r="D699" s="3">
        <f>VLOOKUP(Tableau1[[#This Row],[NUM DE FACTURE]],'[1]COMMERCIAL 2019 - 2021'!$D$2:$AO$3999,8,FALSE)</f>
        <v>1734259.851</v>
      </c>
      <c r="E699" s="3">
        <f>VLOOKUP(Tableau1[[#This Row],[NUM DE FACTURE]],'[1]COMMERCIAL 2019 - 2021'!$D$2:$AO$3999,10,FALSE)</f>
        <v>630468</v>
      </c>
      <c r="F699" s="3" t="str">
        <f>VLOOKUP(Tableau1[[#This Row],[NUM DE FACTURE]],'[1]COMMERCIAL 2019 - 2021'!$D$2:$AO$3999,12,FALSE)</f>
        <v>Libye</v>
      </c>
      <c r="G699" s="4">
        <f>VLOOKUP(Tableau1[[#This Row],[NUM DE FACTURE]],'[1]COMMERCIAL 2019 - 2021'!$D$2:$AO$3999,13,FALSE)</f>
        <v>44281</v>
      </c>
      <c r="H699" s="3">
        <f>VLOOKUP(Tableau1[[#This Row],[NUM DE FACTURE]],[1]!Tableau1[[#All],[Num Piéce]:[ANNEE]],4,FALSE)</f>
        <v>2021</v>
      </c>
      <c r="I699" s="3">
        <f>MONTH(Tableau1[[#This Row],[DATE LIV]])</f>
        <v>3</v>
      </c>
    </row>
    <row r="700" spans="1:9" x14ac:dyDescent="0.35">
      <c r="A700" s="1" t="str">
        <f>'[1]COMMERCIAL 2019 - 2021'!D698</f>
        <v>FAE-21-00093</v>
      </c>
      <c r="B700" s="5" t="str">
        <f>VLOOKUP(Tableau1[[#This Row],[NUM DE FACTURE]],'[1]COMMERCIAL 2019 - 2021'!$D$2:$AO$3999,6,FALSE)</f>
        <v>STE DORCAS INTER TRADE</v>
      </c>
      <c r="C700" s="2">
        <f>VLOOKUP(Tableau1[[#This Row],[NUM DE FACTURE]],'[1]COMMERCIAL 2019 - 2021'!$D$2:$AO$3999,18,FALSE)</f>
        <v>57600</v>
      </c>
      <c r="D700" s="3">
        <f>VLOOKUP(Tableau1[[#This Row],[NUM DE FACTURE]],'[1]COMMERCIAL 2019 - 2021'!$D$2:$AO$3999,8,FALSE)</f>
        <v>99072</v>
      </c>
      <c r="E700" s="3">
        <f>VLOOKUP(Tableau1[[#This Row],[NUM DE FACTURE]],'[1]COMMERCIAL 2019 - 2021'!$D$2:$AO$3999,10,FALSE)</f>
        <v>99072</v>
      </c>
      <c r="F700" s="3" t="str">
        <f>VLOOKUP(Tableau1[[#This Row],[NUM DE FACTURE]],'[1]COMMERCIAL 2019 - 2021'!$D$2:$AO$3999,12,FALSE)</f>
        <v>Sénégal</v>
      </c>
      <c r="G700" s="4">
        <f>VLOOKUP(Tableau1[[#This Row],[NUM DE FACTURE]],'[1]COMMERCIAL 2019 - 2021'!$D$2:$AO$3999,13,FALSE)</f>
        <v>44301</v>
      </c>
      <c r="H700" s="3">
        <f>VLOOKUP(Tableau1[[#This Row],[NUM DE FACTURE]],[1]!Tableau1[[#All],[Num Piéce]:[ANNEE]],4,FALSE)</f>
        <v>2021</v>
      </c>
      <c r="I700" s="3">
        <f>MONTH(Tableau1[[#This Row],[DATE LIV]])</f>
        <v>4</v>
      </c>
    </row>
    <row r="701" spans="1:9" x14ac:dyDescent="0.35">
      <c r="A701" s="1" t="str">
        <f>'[1]COMMERCIAL 2019 - 2021'!D699</f>
        <v>FAE-21-00094</v>
      </c>
      <c r="B701" s="5" t="str">
        <f>VLOOKUP(Tableau1[[#This Row],[NUM DE FACTURE]],'[1]COMMERCIAL 2019 - 2021'!$D$2:$AO$3999,6,FALSE)</f>
        <v>SAWABA - GUINEE</v>
      </c>
      <c r="C701" s="2">
        <f>VLOOKUP(Tableau1[[#This Row],[NUM DE FACTURE]],'[1]COMMERCIAL 2019 - 2021'!$D$2:$AO$3999,18,FALSE)</f>
        <v>335904</v>
      </c>
      <c r="D701" s="3">
        <f>VLOOKUP(Tableau1[[#This Row],[NUM DE FACTURE]],'[1]COMMERCIAL 2019 - 2021'!$D$2:$AO$3999,8,FALSE)</f>
        <v>571207.63473000005</v>
      </c>
      <c r="E701" s="3">
        <f>VLOOKUP(Tableau1[[#This Row],[NUM DE FACTURE]],'[1]COMMERCIAL 2019 - 2021'!$D$2:$AO$3999,10,FALSE)</f>
        <v>205267.32</v>
      </c>
      <c r="F701" s="3" t="str">
        <f>VLOOKUP(Tableau1[[#This Row],[NUM DE FACTURE]],'[1]COMMERCIAL 2019 - 2021'!$D$2:$AO$3999,12,FALSE)</f>
        <v>Guinée</v>
      </c>
      <c r="G701" s="4">
        <f>VLOOKUP(Tableau1[[#This Row],[NUM DE FACTURE]],'[1]COMMERCIAL 2019 - 2021'!$D$2:$AO$3999,13,FALSE)</f>
        <v>44286</v>
      </c>
      <c r="H701" s="3">
        <f>VLOOKUP(Tableau1[[#This Row],[NUM DE FACTURE]],[1]!Tableau1[[#All],[Num Piéce]:[ANNEE]],4,FALSE)</f>
        <v>2021</v>
      </c>
      <c r="I701" s="3">
        <f>MONTH(Tableau1[[#This Row],[DATE LIV]])</f>
        <v>3</v>
      </c>
    </row>
    <row r="702" spans="1:9" x14ac:dyDescent="0.35">
      <c r="A702" s="1" t="str">
        <f>'[1]COMMERCIAL 2019 - 2021'!D700</f>
        <v>FAE-21-00095</v>
      </c>
      <c r="B702" s="5" t="str">
        <f>VLOOKUP(Tableau1[[#This Row],[NUM DE FACTURE]],'[1]COMMERCIAL 2019 - 2021'!$D$2:$AO$3999,6,FALSE)</f>
        <v>TUNISIAN AFRICAN BUSINESS</v>
      </c>
      <c r="C702" s="2">
        <f>VLOOKUP(Tableau1[[#This Row],[NUM DE FACTURE]],'[1]COMMERCIAL 2019 - 2021'!$D$2:$AO$3999,18,FALSE)</f>
        <v>88032</v>
      </c>
      <c r="D702" s="3">
        <f>VLOOKUP(Tableau1[[#This Row],[NUM DE FACTURE]],'[1]COMMERCIAL 2019 - 2021'!$D$2:$AO$3999,8,FALSE)</f>
        <v>124125.12</v>
      </c>
      <c r="E702" s="3">
        <f>VLOOKUP(Tableau1[[#This Row],[NUM DE FACTURE]],'[1]COMMERCIAL 2019 - 2021'!$D$2:$AO$3999,10,FALSE)</f>
        <v>124125.12</v>
      </c>
      <c r="F702" s="3" t="str">
        <f>VLOOKUP(Tableau1[[#This Row],[NUM DE FACTURE]],'[1]COMMERCIAL 2019 - 2021'!$D$2:$AO$3999,12,FALSE)</f>
        <v>Sénégal</v>
      </c>
      <c r="G702" s="4">
        <f>VLOOKUP(Tableau1[[#This Row],[NUM DE FACTURE]],'[1]COMMERCIAL 2019 - 2021'!$D$2:$AO$3999,13,FALSE)</f>
        <v>44292</v>
      </c>
      <c r="H702" s="3">
        <f>VLOOKUP(Tableau1[[#This Row],[NUM DE FACTURE]],[1]!Tableau1[[#All],[Num Piéce]:[ANNEE]],4,FALSE)</f>
        <v>2021</v>
      </c>
      <c r="I702" s="3">
        <f>MONTH(Tableau1[[#This Row],[DATE LIV]])</f>
        <v>4</v>
      </c>
    </row>
    <row r="703" spans="1:9" x14ac:dyDescent="0.35">
      <c r="A703" s="1" t="str">
        <f>'[1]COMMERCIAL 2019 - 2021'!D701</f>
        <v>FAE-21-00096</v>
      </c>
      <c r="B703" s="5" t="str">
        <f>VLOOKUP(Tableau1[[#This Row],[NUM DE FACTURE]],'[1]COMMERCIAL 2019 - 2021'!$D$2:$AO$3999,6,FALSE)</f>
        <v>ETS KASSO IMPORT EXPORT</v>
      </c>
      <c r="C703" s="2">
        <f>VLOOKUP(Tableau1[[#This Row],[NUM DE FACTURE]],'[1]COMMERCIAL 2019 - 2021'!$D$2:$AO$3999,18,FALSE)</f>
        <v>108000</v>
      </c>
      <c r="D703" s="3">
        <f>VLOOKUP(Tableau1[[#This Row],[NUM DE FACTURE]],'[1]COMMERCIAL 2019 - 2021'!$D$2:$AO$3999,8,FALSE)</f>
        <v>163799.92799999999</v>
      </c>
      <c r="E703" s="3">
        <f>VLOOKUP(Tableau1[[#This Row],[NUM DE FACTURE]],'[1]COMMERCIAL 2019 - 2021'!$D$2:$AO$3999,10,FALSE)</f>
        <v>49680</v>
      </c>
      <c r="F703" s="3" t="str">
        <f>VLOOKUP(Tableau1[[#This Row],[NUM DE FACTURE]],'[1]COMMERCIAL 2019 - 2021'!$D$2:$AO$3999,12,FALSE)</f>
        <v>Niger</v>
      </c>
      <c r="G703" s="4">
        <f>VLOOKUP(Tableau1[[#This Row],[NUM DE FACTURE]],'[1]COMMERCIAL 2019 - 2021'!$D$2:$AO$3999,13,FALSE)</f>
        <v>44302</v>
      </c>
      <c r="H703" s="3">
        <f>VLOOKUP(Tableau1[[#This Row],[NUM DE FACTURE]],[1]!Tableau1[[#All],[Num Piéce]:[ANNEE]],4,FALSE)</f>
        <v>2021</v>
      </c>
      <c r="I703" s="3">
        <f>MONTH(Tableau1[[#This Row],[DATE LIV]])</f>
        <v>4</v>
      </c>
    </row>
    <row r="704" spans="1:9" x14ac:dyDescent="0.35">
      <c r="A704" s="1" t="str">
        <f>'[1]COMMERCIAL 2019 - 2021'!D702</f>
        <v>FAE-21-00097</v>
      </c>
      <c r="B704" s="5" t="str">
        <f>VLOOKUP(Tableau1[[#This Row],[NUM DE FACTURE]],'[1]COMMERCIAL 2019 - 2021'!$D$2:$AO$3999,6,FALSE)</f>
        <v>ETS KASSO IMPORT EXPORT</v>
      </c>
      <c r="C704" s="2">
        <f>VLOOKUP(Tableau1[[#This Row],[NUM DE FACTURE]],'[1]COMMERCIAL 2019 - 2021'!$D$2:$AO$3999,18,FALSE)</f>
        <v>108000</v>
      </c>
      <c r="D704" s="3">
        <f>VLOOKUP(Tableau1[[#This Row],[NUM DE FACTURE]],'[1]COMMERCIAL 2019 - 2021'!$D$2:$AO$3999,8,FALSE)</f>
        <v>163901.772</v>
      </c>
      <c r="E704" s="3">
        <f>VLOOKUP(Tableau1[[#This Row],[NUM DE FACTURE]],'[1]COMMERCIAL 2019 - 2021'!$D$2:$AO$3999,10,FALSE)</f>
        <v>49680</v>
      </c>
      <c r="F704" s="3" t="str">
        <f>VLOOKUP(Tableau1[[#This Row],[NUM DE FACTURE]],'[1]COMMERCIAL 2019 - 2021'!$D$2:$AO$3999,12,FALSE)</f>
        <v>Niger</v>
      </c>
      <c r="G704" s="4">
        <f>VLOOKUP(Tableau1[[#This Row],[NUM DE FACTURE]],'[1]COMMERCIAL 2019 - 2021'!$D$2:$AO$3999,13,FALSE)</f>
        <v>44303</v>
      </c>
      <c r="H704" s="3">
        <f>VLOOKUP(Tableau1[[#This Row],[NUM DE FACTURE]],[1]!Tableau1[[#All],[Num Piéce]:[ANNEE]],4,FALSE)</f>
        <v>2021</v>
      </c>
      <c r="I704" s="3">
        <f>MONTH(Tableau1[[#This Row],[DATE LIV]])</f>
        <v>4</v>
      </c>
    </row>
    <row r="705" spans="1:9" x14ac:dyDescent="0.35">
      <c r="A705" s="1" t="str">
        <f>'[1]COMMERCIAL 2019 - 2021'!D703</f>
        <v>FAE-21-00098</v>
      </c>
      <c r="B705" s="5" t="str">
        <f>VLOOKUP(Tableau1[[#This Row],[NUM DE FACTURE]],'[1]COMMERCIAL 2019 - 2021'!$D$2:$AO$3999,6,FALSE)</f>
        <v>ETS KASSO IMPORT EXPORT</v>
      </c>
      <c r="C705" s="2">
        <f>VLOOKUP(Tableau1[[#This Row],[NUM DE FACTURE]],'[1]COMMERCIAL 2019 - 2021'!$D$2:$AO$3999,18,FALSE)</f>
        <v>108000</v>
      </c>
      <c r="D705" s="3">
        <f>VLOOKUP(Tableau1[[#This Row],[NUM DE FACTURE]],'[1]COMMERCIAL 2019 - 2021'!$D$2:$AO$3999,8,FALSE)</f>
        <v>163971.32399999999</v>
      </c>
      <c r="E705" s="3">
        <f>VLOOKUP(Tableau1[[#This Row],[NUM DE FACTURE]],'[1]COMMERCIAL 2019 - 2021'!$D$2:$AO$3999,10,FALSE)</f>
        <v>49680</v>
      </c>
      <c r="F705" s="3" t="str">
        <f>VLOOKUP(Tableau1[[#This Row],[NUM DE FACTURE]],'[1]COMMERCIAL 2019 - 2021'!$D$2:$AO$3999,12,FALSE)</f>
        <v>Niger</v>
      </c>
      <c r="G705" s="4">
        <f>VLOOKUP(Tableau1[[#This Row],[NUM DE FACTURE]],'[1]COMMERCIAL 2019 - 2021'!$D$2:$AO$3999,13,FALSE)</f>
        <v>44305</v>
      </c>
      <c r="H705" s="3">
        <f>VLOOKUP(Tableau1[[#This Row],[NUM DE FACTURE]],[1]!Tableau1[[#All],[Num Piéce]:[ANNEE]],4,FALSE)</f>
        <v>2021</v>
      </c>
      <c r="I705" s="3">
        <f>MONTH(Tableau1[[#This Row],[DATE LIV]])</f>
        <v>4</v>
      </c>
    </row>
    <row r="706" spans="1:9" x14ac:dyDescent="0.35">
      <c r="A706" s="1" t="str">
        <f>'[1]COMMERCIAL 2019 - 2021'!D704</f>
        <v>FAE-21-00099</v>
      </c>
      <c r="B706" s="5" t="str">
        <f>VLOOKUP(Tableau1[[#This Row],[NUM DE FACTURE]],'[1]COMMERCIAL 2019 - 2021'!$D$2:$AO$3999,6,FALSE)</f>
        <v>STE DE COMMERCE INTERNATIONAL</v>
      </c>
      <c r="C706" s="2">
        <f>VLOOKUP(Tableau1[[#This Row],[NUM DE FACTURE]],'[1]COMMERCIAL 2019 - 2021'!$D$2:$AO$3999,18,FALSE)</f>
        <v>280000</v>
      </c>
      <c r="D706" s="3">
        <f>VLOOKUP(Tableau1[[#This Row],[NUM DE FACTURE]],'[1]COMMERCIAL 2019 - 2021'!$D$2:$AO$3999,8,FALSE)</f>
        <v>383600</v>
      </c>
      <c r="E706" s="3">
        <f>VLOOKUP(Tableau1[[#This Row],[NUM DE FACTURE]],'[1]COMMERCIAL 2019 - 2021'!$D$2:$AO$3999,10,FALSE)</f>
        <v>383600</v>
      </c>
      <c r="F706" s="3" t="str">
        <f>VLOOKUP(Tableau1[[#This Row],[NUM DE FACTURE]],'[1]COMMERCIAL 2019 - 2021'!$D$2:$AO$3999,12,FALSE)</f>
        <v>Madagascar</v>
      </c>
      <c r="G706" s="4">
        <f>VLOOKUP(Tableau1[[#This Row],[NUM DE FACTURE]],'[1]COMMERCIAL 2019 - 2021'!$D$2:$AO$3999,13,FALSE)</f>
        <v>44296</v>
      </c>
      <c r="H706" s="3">
        <f>VLOOKUP(Tableau1[[#This Row],[NUM DE FACTURE]],[1]!Tableau1[[#All],[Num Piéce]:[ANNEE]],4,FALSE)</f>
        <v>2021</v>
      </c>
      <c r="I706" s="3">
        <f>MONTH(Tableau1[[#This Row],[DATE LIV]])</f>
        <v>4</v>
      </c>
    </row>
    <row r="707" spans="1:9" x14ac:dyDescent="0.35">
      <c r="A707" s="1" t="str">
        <f>'[1]COMMERCIAL 2019 - 2021'!D705</f>
        <v>FAE-21-00100</v>
      </c>
      <c r="B707" s="5" t="str">
        <f>VLOOKUP(Tableau1[[#This Row],[NUM DE FACTURE]],'[1]COMMERCIAL 2019 - 2021'!$D$2:$AO$3999,6,FALSE)</f>
        <v>NEW ADAMER</v>
      </c>
      <c r="C707" s="2">
        <f>VLOOKUP(Tableau1[[#This Row],[NUM DE FACTURE]],'[1]COMMERCIAL 2019 - 2021'!$D$2:$AO$3999,18,FALSE)</f>
        <v>24000</v>
      </c>
      <c r="D707" s="3">
        <f>VLOOKUP(Tableau1[[#This Row],[NUM DE FACTURE]],'[1]COMMERCIAL 2019 - 2021'!$D$2:$AO$3999,8,FALSE)</f>
        <v>46513.119640000004</v>
      </c>
      <c r="E707" s="3">
        <f>VLOOKUP(Tableau1[[#This Row],[NUM DE FACTURE]],'[1]COMMERCIAL 2019 - 2021'!$D$2:$AO$3999,10,FALSE)</f>
        <v>14179.1</v>
      </c>
      <c r="F707" s="3" t="str">
        <f>VLOOKUP(Tableau1[[#This Row],[NUM DE FACTURE]],'[1]COMMERCIAL 2019 - 2021'!$D$2:$AO$3999,12,FALSE)</f>
        <v>France</v>
      </c>
      <c r="G707" s="4">
        <f>VLOOKUP(Tableau1[[#This Row],[NUM DE FACTURE]],'[1]COMMERCIAL 2019 - 2021'!$D$2:$AO$3999,13,FALSE)</f>
        <v>44293</v>
      </c>
      <c r="H707" s="3">
        <f>VLOOKUP(Tableau1[[#This Row],[NUM DE FACTURE]],[1]!Tableau1[[#All],[Num Piéce]:[ANNEE]],4,FALSE)</f>
        <v>2021</v>
      </c>
      <c r="I707" s="3">
        <f>MONTH(Tableau1[[#This Row],[DATE LIV]])</f>
        <v>4</v>
      </c>
    </row>
    <row r="708" spans="1:9" x14ac:dyDescent="0.35">
      <c r="A708" s="1" t="str">
        <f>'[1]COMMERCIAL 2019 - 2021'!D706</f>
        <v>FAE-21-00101</v>
      </c>
      <c r="B708" s="5" t="str">
        <f>VLOOKUP(Tableau1[[#This Row],[NUM DE FACTURE]],'[1]COMMERCIAL 2019 - 2021'!$D$2:$AO$3999,6,FALSE)</f>
        <v>ANGSTREM TRADING</v>
      </c>
      <c r="C708" s="2">
        <f>VLOOKUP(Tableau1[[#This Row],[NUM DE FACTURE]],'[1]COMMERCIAL 2019 - 2021'!$D$2:$AO$3999,18,FALSE)</f>
        <v>40000</v>
      </c>
      <c r="D708" s="3">
        <f>VLOOKUP(Tableau1[[#This Row],[NUM DE FACTURE]],'[1]COMMERCIAL 2019 - 2021'!$D$2:$AO$3999,8,FALSE)</f>
        <v>83629.5</v>
      </c>
      <c r="E708" s="3">
        <f>VLOOKUP(Tableau1[[#This Row],[NUM DE FACTURE]],'[1]COMMERCIAL 2019 - 2021'!$D$2:$AO$3999,10,FALSE)</f>
        <v>30000</v>
      </c>
      <c r="F708" s="3" t="str">
        <f>VLOOKUP(Tableau1[[#This Row],[NUM DE FACTURE]],'[1]COMMERCIAL 2019 - 2021'!$D$2:$AO$3999,12,FALSE)</f>
        <v>Russie</v>
      </c>
      <c r="G708" s="4">
        <f>VLOOKUP(Tableau1[[#This Row],[NUM DE FACTURE]],'[1]COMMERCIAL 2019 - 2021'!$D$2:$AO$3999,13,FALSE)</f>
        <v>44289</v>
      </c>
      <c r="H708" s="3">
        <f>VLOOKUP(Tableau1[[#This Row],[NUM DE FACTURE]],[1]!Tableau1[[#All],[Num Piéce]:[ANNEE]],4,FALSE)</f>
        <v>2021</v>
      </c>
      <c r="I708" s="3">
        <f>MONTH(Tableau1[[#This Row],[DATE LIV]])</f>
        <v>4</v>
      </c>
    </row>
    <row r="709" spans="1:9" x14ac:dyDescent="0.35">
      <c r="A709" s="1" t="str">
        <f>'[1]COMMERCIAL 2019 - 2021'!D707</f>
        <v>FAE-21-00102</v>
      </c>
      <c r="B709" s="5" t="str">
        <f>VLOOKUP(Tableau1[[#This Row],[NUM DE FACTURE]],'[1]COMMERCIAL 2019 - 2021'!$D$2:$AO$3999,6,FALSE)</f>
        <v>ARCADIA</v>
      </c>
      <c r="C709" s="2">
        <f>VLOOKUP(Tableau1[[#This Row],[NUM DE FACTURE]],'[1]COMMERCIAL 2019 - 2021'!$D$2:$AO$3999,18,FALSE)</f>
        <v>20157.599999999999</v>
      </c>
      <c r="D709" s="3">
        <f>VLOOKUP(Tableau1[[#This Row],[NUM DE FACTURE]],'[1]COMMERCIAL 2019 - 2021'!$D$2:$AO$3999,8,FALSE)</f>
        <v>35880.527999999998</v>
      </c>
      <c r="E709" s="3">
        <f>VLOOKUP(Tableau1[[#This Row],[NUM DE FACTURE]],'[1]COMMERCIAL 2019 - 2021'!$D$2:$AO$3999,10,FALSE)</f>
        <v>35880.527999999998</v>
      </c>
      <c r="F709" s="3" t="str">
        <f>VLOOKUP(Tableau1[[#This Row],[NUM DE FACTURE]],'[1]COMMERCIAL 2019 - 2021'!$D$2:$AO$3999,12,FALSE)</f>
        <v>USA</v>
      </c>
      <c r="G709" s="4">
        <f>VLOOKUP(Tableau1[[#This Row],[NUM DE FACTURE]],'[1]COMMERCIAL 2019 - 2021'!$D$2:$AO$3999,13,FALSE)</f>
        <v>44291</v>
      </c>
      <c r="H709" s="3">
        <f>VLOOKUP(Tableau1[[#This Row],[NUM DE FACTURE]],[1]!Tableau1[[#All],[Num Piéce]:[ANNEE]],4,FALSE)</f>
        <v>2021</v>
      </c>
      <c r="I709" s="3">
        <f>MONTH(Tableau1[[#This Row],[DATE LIV]])</f>
        <v>4</v>
      </c>
    </row>
    <row r="710" spans="1:9" x14ac:dyDescent="0.35">
      <c r="A710" s="1" t="str">
        <f>'[1]COMMERCIAL 2019 - 2021'!D708</f>
        <v>FAE-21-00103</v>
      </c>
      <c r="B710" s="5" t="str">
        <f>VLOOKUP(Tableau1[[#This Row],[NUM DE FACTURE]],'[1]COMMERCIAL 2019 - 2021'!$D$2:$AO$3999,6,FALSE)</f>
        <v>ARCADIA</v>
      </c>
      <c r="C710" s="2">
        <f>VLOOKUP(Tableau1[[#This Row],[NUM DE FACTURE]],'[1]COMMERCIAL 2019 - 2021'!$D$2:$AO$3999,18,FALSE)</f>
        <v>38150</v>
      </c>
      <c r="D710" s="3">
        <f>VLOOKUP(Tableau1[[#This Row],[NUM DE FACTURE]],'[1]COMMERCIAL 2019 - 2021'!$D$2:$AO$3999,8,FALSE)</f>
        <v>68450.5</v>
      </c>
      <c r="E710" s="3">
        <f>VLOOKUP(Tableau1[[#This Row],[NUM DE FACTURE]],'[1]COMMERCIAL 2019 - 2021'!$D$2:$AO$3999,10,FALSE)</f>
        <v>68450.5</v>
      </c>
      <c r="F710" s="3" t="str">
        <f>VLOOKUP(Tableau1[[#This Row],[NUM DE FACTURE]],'[1]COMMERCIAL 2019 - 2021'!$D$2:$AO$3999,12,FALSE)</f>
        <v>Oman</v>
      </c>
      <c r="G710" s="4">
        <f>VLOOKUP(Tableau1[[#This Row],[NUM DE FACTURE]],'[1]COMMERCIAL 2019 - 2021'!$D$2:$AO$3999,13,FALSE)</f>
        <v>44293</v>
      </c>
      <c r="H710" s="3">
        <f>VLOOKUP(Tableau1[[#This Row],[NUM DE FACTURE]],[1]!Tableau1[[#All],[Num Piéce]:[ANNEE]],4,FALSE)</f>
        <v>2021</v>
      </c>
      <c r="I710" s="3">
        <f>MONTH(Tableau1[[#This Row],[DATE LIV]])</f>
        <v>4</v>
      </c>
    </row>
    <row r="711" spans="1:9" x14ac:dyDescent="0.35">
      <c r="A711" s="1" t="str">
        <f>'[1]COMMERCIAL 2019 - 2021'!D709</f>
        <v>FAE-21-00104</v>
      </c>
      <c r="B711" s="5" t="str">
        <f>VLOOKUP(Tableau1[[#This Row],[NUM DE FACTURE]],'[1]COMMERCIAL 2019 - 2021'!$D$2:$AO$3999,6,FALSE)</f>
        <v>SAHEL INTERNATIONAL TRADE</v>
      </c>
      <c r="C711" s="2">
        <f>VLOOKUP(Tableau1[[#This Row],[NUM DE FACTURE]],'[1]COMMERCIAL 2019 - 2021'!$D$2:$AO$3999,18,FALSE)</f>
        <v>47208</v>
      </c>
      <c r="D711" s="3">
        <f>VLOOKUP(Tableau1[[#This Row],[NUM DE FACTURE]],'[1]COMMERCIAL 2019 - 2021'!$D$2:$AO$3999,8,FALSE)</f>
        <v>77669.759999999995</v>
      </c>
      <c r="E711" s="3">
        <f>VLOOKUP(Tableau1[[#This Row],[NUM DE FACTURE]],'[1]COMMERCIAL 2019 - 2021'!$D$2:$AO$3999,10,FALSE)</f>
        <v>77669.759999999995</v>
      </c>
      <c r="F711" s="3" t="str">
        <f>VLOOKUP(Tableau1[[#This Row],[NUM DE FACTURE]],'[1]COMMERCIAL 2019 - 2021'!$D$2:$AO$3999,12,FALSE)</f>
        <v>Burkina Faso</v>
      </c>
      <c r="G711" s="4">
        <f>VLOOKUP(Tableau1[[#This Row],[NUM DE FACTURE]],'[1]COMMERCIAL 2019 - 2021'!$D$2:$AO$3999,13,FALSE)</f>
        <v>44293</v>
      </c>
      <c r="H711" s="3">
        <f>VLOOKUP(Tableau1[[#This Row],[NUM DE FACTURE]],[1]!Tableau1[[#All],[Num Piéce]:[ANNEE]],4,FALSE)</f>
        <v>2021</v>
      </c>
      <c r="I711" s="3">
        <f>MONTH(Tableau1[[#This Row],[DATE LIV]])</f>
        <v>4</v>
      </c>
    </row>
    <row r="712" spans="1:9" x14ac:dyDescent="0.35">
      <c r="A712" s="1" t="str">
        <f>'[1]COMMERCIAL 2019 - 2021'!D710</f>
        <v>FAE-21-00105</v>
      </c>
      <c r="B712" s="5" t="str">
        <f>VLOOKUP(Tableau1[[#This Row],[NUM DE FACTURE]],'[1]COMMERCIAL 2019 - 2021'!$D$2:$AO$3999,6,FALSE)</f>
        <v>SAHEL INTERNATIONAL TRADE</v>
      </c>
      <c r="C712" s="2">
        <f>VLOOKUP(Tableau1[[#This Row],[NUM DE FACTURE]],'[1]COMMERCIAL 2019 - 2021'!$D$2:$AO$3999,18,FALSE)</f>
        <v>43608</v>
      </c>
      <c r="D712" s="3">
        <f>VLOOKUP(Tableau1[[#This Row],[NUM DE FACTURE]],'[1]COMMERCIAL 2019 - 2021'!$D$2:$AO$3999,8,FALSE)</f>
        <v>75657.84</v>
      </c>
      <c r="E712" s="3">
        <f>VLOOKUP(Tableau1[[#This Row],[NUM DE FACTURE]],'[1]COMMERCIAL 2019 - 2021'!$D$2:$AO$3999,10,FALSE)</f>
        <v>75657.84</v>
      </c>
      <c r="F712" s="3" t="str">
        <f>VLOOKUP(Tableau1[[#This Row],[NUM DE FACTURE]],'[1]COMMERCIAL 2019 - 2021'!$D$2:$AO$3999,12,FALSE)</f>
        <v>Sierra Leone</v>
      </c>
      <c r="G712" s="4">
        <f>VLOOKUP(Tableau1[[#This Row],[NUM DE FACTURE]],'[1]COMMERCIAL 2019 - 2021'!$D$2:$AO$3999,13,FALSE)</f>
        <v>44308</v>
      </c>
      <c r="H712" s="3">
        <f>VLOOKUP(Tableau1[[#This Row],[NUM DE FACTURE]],[1]!Tableau1[[#All],[Num Piéce]:[ANNEE]],4,FALSE)</f>
        <v>2021</v>
      </c>
      <c r="I712" s="3">
        <f>MONTH(Tableau1[[#This Row],[DATE LIV]])</f>
        <v>4</v>
      </c>
    </row>
    <row r="713" spans="1:9" x14ac:dyDescent="0.35">
      <c r="A713" s="1" t="str">
        <f>'[1]COMMERCIAL 2019 - 2021'!D711</f>
        <v>FAE-21-00106</v>
      </c>
      <c r="B713" s="5" t="str">
        <f>VLOOKUP(Tableau1[[#This Row],[NUM DE FACTURE]],'[1]COMMERCIAL 2019 - 2021'!$D$2:$AO$3999,6,FALSE)</f>
        <v>ADVENS France</v>
      </c>
      <c r="C713" s="2">
        <f>VLOOKUP(Tableau1[[#This Row],[NUM DE FACTURE]],'[1]COMMERCIAL 2019 - 2021'!$D$2:$AO$3999,18,FALSE)</f>
        <v>20000</v>
      </c>
      <c r="D713" s="3">
        <f>VLOOKUP(Tableau1[[#This Row],[NUM DE FACTURE]],'[1]COMMERCIAL 2019 - 2021'!$D$2:$AO$3999,8,FALSE)</f>
        <v>43412.82</v>
      </c>
      <c r="E713" s="3">
        <f>VLOOKUP(Tableau1[[#This Row],[NUM DE FACTURE]],'[1]COMMERCIAL 2019 - 2021'!$D$2:$AO$3999,10,FALSE)</f>
        <v>13200</v>
      </c>
      <c r="F713" s="3" t="str">
        <f>VLOOKUP(Tableau1[[#This Row],[NUM DE FACTURE]],'[1]COMMERCIAL 2019 - 2021'!$D$2:$AO$3999,12,FALSE)</f>
        <v>Gabon</v>
      </c>
      <c r="G713" s="4">
        <f>VLOOKUP(Tableau1[[#This Row],[NUM DE FACTURE]],'[1]COMMERCIAL 2019 - 2021'!$D$2:$AO$3999,13,FALSE)</f>
        <v>44298</v>
      </c>
      <c r="H713" s="3">
        <f>VLOOKUP(Tableau1[[#This Row],[NUM DE FACTURE]],[1]!Tableau1[[#All],[Num Piéce]:[ANNEE]],4,FALSE)</f>
        <v>2021</v>
      </c>
      <c r="I713" s="3">
        <f>MONTH(Tableau1[[#This Row],[DATE LIV]])</f>
        <v>4</v>
      </c>
    </row>
    <row r="714" spans="1:9" x14ac:dyDescent="0.35">
      <c r="A714" s="1" t="str">
        <f>'[1]COMMERCIAL 2019 - 2021'!D712</f>
        <v>FAE-21-00107</v>
      </c>
      <c r="B714" s="5" t="str">
        <f>VLOOKUP(Tableau1[[#This Row],[NUM DE FACTURE]],'[1]COMMERCIAL 2019 - 2021'!$D$2:$AO$3999,6,FALSE)</f>
        <v>SAHEL INTERNATIONAL TRADE</v>
      </c>
      <c r="C714" s="2">
        <f>VLOOKUP(Tableau1[[#This Row],[NUM DE FACTURE]],'[1]COMMERCIAL 2019 - 2021'!$D$2:$AO$3999,18,FALSE)</f>
        <v>20750</v>
      </c>
      <c r="D714" s="3">
        <f>VLOOKUP(Tableau1[[#This Row],[NUM DE FACTURE]],'[1]COMMERCIAL 2019 - 2021'!$D$2:$AO$3999,8,FALSE)</f>
        <v>33822.5</v>
      </c>
      <c r="E714" s="3">
        <f>VLOOKUP(Tableau1[[#This Row],[NUM DE FACTURE]],'[1]COMMERCIAL 2019 - 2021'!$D$2:$AO$3999,10,FALSE)</f>
        <v>33822.5</v>
      </c>
      <c r="F714" s="3" t="str">
        <f>VLOOKUP(Tableau1[[#This Row],[NUM DE FACTURE]],'[1]COMMERCIAL 2019 - 2021'!$D$2:$AO$3999,12,FALSE)</f>
        <v>Togo</v>
      </c>
      <c r="G714" s="4">
        <f>VLOOKUP(Tableau1[[#This Row],[NUM DE FACTURE]],'[1]COMMERCIAL 2019 - 2021'!$D$2:$AO$3999,13,FALSE)</f>
        <v>44300</v>
      </c>
      <c r="H714" s="3">
        <f>VLOOKUP(Tableau1[[#This Row],[NUM DE FACTURE]],[1]!Tableau1[[#All],[Num Piéce]:[ANNEE]],4,FALSE)</f>
        <v>2021</v>
      </c>
      <c r="I714" s="3">
        <f>MONTH(Tableau1[[#This Row],[DATE LIV]])</f>
        <v>4</v>
      </c>
    </row>
    <row r="715" spans="1:9" x14ac:dyDescent="0.35">
      <c r="A715" s="1" t="str">
        <f>'[1]COMMERCIAL 2019 - 2021'!D713</f>
        <v>FAE-21-00108</v>
      </c>
      <c r="B715" s="5" t="str">
        <f>VLOOKUP(Tableau1[[#This Row],[NUM DE FACTURE]],'[1]COMMERCIAL 2019 - 2021'!$D$2:$AO$3999,6,FALSE)</f>
        <v>SAHEL INTERNATIONAL TRADE</v>
      </c>
      <c r="C715" s="2">
        <f>VLOOKUP(Tableau1[[#This Row],[NUM DE FACTURE]],'[1]COMMERCIAL 2019 - 2021'!$D$2:$AO$3999,18,FALSE)</f>
        <v>149800</v>
      </c>
      <c r="D715" s="3">
        <f>VLOOKUP(Tableau1[[#This Row],[NUM DE FACTURE]],'[1]COMMERCIAL 2019 - 2021'!$D$2:$AO$3999,8,FALSE)</f>
        <v>190520</v>
      </c>
      <c r="E715" s="3">
        <f>VLOOKUP(Tableau1[[#This Row],[NUM DE FACTURE]],'[1]COMMERCIAL 2019 - 2021'!$D$2:$AO$3999,10,FALSE)</f>
        <v>190520</v>
      </c>
      <c r="F715" s="3" t="str">
        <f>VLOOKUP(Tableau1[[#This Row],[NUM DE FACTURE]],'[1]COMMERCIAL 2019 - 2021'!$D$2:$AO$3999,12,FALSE)</f>
        <v>Niger</v>
      </c>
      <c r="G715" s="4">
        <f>VLOOKUP(Tableau1[[#This Row],[NUM DE FACTURE]],'[1]COMMERCIAL 2019 - 2021'!$D$2:$AO$3999,13,FALSE)</f>
        <v>44300</v>
      </c>
      <c r="H715" s="3">
        <f>VLOOKUP(Tableau1[[#This Row],[NUM DE FACTURE]],[1]!Tableau1[[#All],[Num Piéce]:[ANNEE]],4,FALSE)</f>
        <v>2021</v>
      </c>
      <c r="I715" s="3">
        <f>MONTH(Tableau1[[#This Row],[DATE LIV]])</f>
        <v>4</v>
      </c>
    </row>
    <row r="716" spans="1:9" x14ac:dyDescent="0.35">
      <c r="A716" s="1" t="str">
        <f>'[1]COMMERCIAL 2019 - 2021'!D714</f>
        <v>FAE-21-00109</v>
      </c>
      <c r="B716" s="5" t="str">
        <f>VLOOKUP(Tableau1[[#This Row],[NUM DE FACTURE]],'[1]COMMERCIAL 2019 - 2021'!$D$2:$AO$3999,6,FALSE)</f>
        <v>SAHEL INTERNATIONAL TRADE</v>
      </c>
      <c r="C716" s="2">
        <f>VLOOKUP(Tableau1[[#This Row],[NUM DE FACTURE]],'[1]COMMERCIAL 2019 - 2021'!$D$2:$AO$3999,18,FALSE)</f>
        <v>19200</v>
      </c>
      <c r="D716" s="3">
        <f>VLOOKUP(Tableau1[[#This Row],[NUM DE FACTURE]],'[1]COMMERCIAL 2019 - 2021'!$D$2:$AO$3999,8,FALSE)</f>
        <v>24000</v>
      </c>
      <c r="E716" s="3">
        <f>VLOOKUP(Tableau1[[#This Row],[NUM DE FACTURE]],'[1]COMMERCIAL 2019 - 2021'!$D$2:$AO$3999,10,FALSE)</f>
        <v>24000</v>
      </c>
      <c r="F716" s="3" t="str">
        <f>VLOOKUP(Tableau1[[#This Row],[NUM DE FACTURE]],'[1]COMMERCIAL 2019 - 2021'!$D$2:$AO$3999,12,FALSE)</f>
        <v>Niger</v>
      </c>
      <c r="G716" s="4">
        <f>VLOOKUP(Tableau1[[#This Row],[NUM DE FACTURE]],'[1]COMMERCIAL 2019 - 2021'!$D$2:$AO$3999,13,FALSE)</f>
        <v>44300</v>
      </c>
      <c r="H716" s="3">
        <f>VLOOKUP(Tableau1[[#This Row],[NUM DE FACTURE]],[1]!Tableau1[[#All],[Num Piéce]:[ANNEE]],4,FALSE)</f>
        <v>2021</v>
      </c>
      <c r="I716" s="3">
        <f>MONTH(Tableau1[[#This Row],[DATE LIV]])</f>
        <v>4</v>
      </c>
    </row>
    <row r="717" spans="1:9" x14ac:dyDescent="0.35">
      <c r="A717" s="1" t="str">
        <f>'[1]COMMERCIAL 2019 - 2021'!D715</f>
        <v>FAE-21-00110</v>
      </c>
      <c r="B717" s="5" t="str">
        <f>VLOOKUP(Tableau1[[#This Row],[NUM DE FACTURE]],'[1]COMMERCIAL 2019 - 2021'!$D$2:$AO$3999,6,FALSE)</f>
        <v>ARCADIA</v>
      </c>
      <c r="C717" s="2">
        <f>VLOOKUP(Tableau1[[#This Row],[NUM DE FACTURE]],'[1]COMMERCIAL 2019 - 2021'!$D$2:$AO$3999,18,FALSE)</f>
        <v>4808</v>
      </c>
      <c r="D717" s="3">
        <f>VLOOKUP(Tableau1[[#This Row],[NUM DE FACTURE]],'[1]COMMERCIAL 2019 - 2021'!$D$2:$AO$3999,8,FALSE)</f>
        <v>13194.32</v>
      </c>
      <c r="E717" s="3">
        <f>VLOOKUP(Tableau1[[#This Row],[NUM DE FACTURE]],'[1]COMMERCIAL 2019 - 2021'!$D$2:$AO$3999,10,FALSE)</f>
        <v>13194.32</v>
      </c>
      <c r="F717" s="3" t="str">
        <f>VLOOKUP(Tableau1[[#This Row],[NUM DE FACTURE]],'[1]COMMERCIAL 2019 - 2021'!$D$2:$AO$3999,12,FALSE)</f>
        <v>Suisse</v>
      </c>
      <c r="G717" s="4">
        <f>VLOOKUP(Tableau1[[#This Row],[NUM DE FACTURE]],'[1]COMMERCIAL 2019 - 2021'!$D$2:$AO$3999,13,FALSE)</f>
        <v>44301</v>
      </c>
      <c r="H717" s="3">
        <f>VLOOKUP(Tableau1[[#This Row],[NUM DE FACTURE]],[1]!Tableau1[[#All],[Num Piéce]:[ANNEE]],4,FALSE)</f>
        <v>2021</v>
      </c>
      <c r="I717" s="3">
        <f>MONTH(Tableau1[[#This Row],[DATE LIV]])</f>
        <v>4</v>
      </c>
    </row>
    <row r="718" spans="1:9" x14ac:dyDescent="0.35">
      <c r="A718" s="1" t="str">
        <f>'[1]COMMERCIAL 2019 - 2021'!D716</f>
        <v>FAE-21-00111</v>
      </c>
      <c r="B718" s="5" t="str">
        <f>VLOOKUP(Tableau1[[#This Row],[NUM DE FACTURE]],'[1]COMMERCIAL 2019 - 2021'!$D$2:$AO$3999,6,FALSE)</f>
        <v>TUNISIAN AFRICAN BUSINESS</v>
      </c>
      <c r="C718" s="2">
        <f>VLOOKUP(Tableau1[[#This Row],[NUM DE FACTURE]],'[1]COMMERCIAL 2019 - 2021'!$D$2:$AO$3999,18,FALSE)</f>
        <v>75240</v>
      </c>
      <c r="D718" s="3">
        <f>VLOOKUP(Tableau1[[#This Row],[NUM DE FACTURE]],'[1]COMMERCIAL 2019 - 2021'!$D$2:$AO$3999,8,FALSE)</f>
        <v>120232.8</v>
      </c>
      <c r="E718" s="3">
        <f>VLOOKUP(Tableau1[[#This Row],[NUM DE FACTURE]],'[1]COMMERCIAL 2019 - 2021'!$D$2:$AO$3999,10,FALSE)</f>
        <v>120232.8</v>
      </c>
      <c r="F718" s="3" t="str">
        <f>VLOOKUP(Tableau1[[#This Row],[NUM DE FACTURE]],'[1]COMMERCIAL 2019 - 2021'!$D$2:$AO$3999,12,FALSE)</f>
        <v>Gabon</v>
      </c>
      <c r="G718" s="4">
        <f>VLOOKUP(Tableau1[[#This Row],[NUM DE FACTURE]],'[1]COMMERCIAL 2019 - 2021'!$D$2:$AO$3999,13,FALSE)</f>
        <v>44314</v>
      </c>
      <c r="H718" s="3">
        <f>VLOOKUP(Tableau1[[#This Row],[NUM DE FACTURE]],[1]!Tableau1[[#All],[Num Piéce]:[ANNEE]],4,FALSE)</f>
        <v>2021</v>
      </c>
      <c r="I718" s="3">
        <f>MONTH(Tableau1[[#This Row],[DATE LIV]])</f>
        <v>4</v>
      </c>
    </row>
    <row r="719" spans="1:9" x14ac:dyDescent="0.35">
      <c r="A719" s="1" t="str">
        <f>'[1]COMMERCIAL 2019 - 2021'!D717</f>
        <v>FAE-21-00112</v>
      </c>
      <c r="B719" s="5" t="str">
        <f>VLOOKUP(Tableau1[[#This Row],[NUM DE FACTURE]],'[1]COMMERCIAL 2019 - 2021'!$D$2:$AO$3999,6,FALSE)</f>
        <v>ABOURA FOODS</v>
      </c>
      <c r="C719" s="2">
        <f>VLOOKUP(Tableau1[[#This Row],[NUM DE FACTURE]],'[1]COMMERCIAL 2019 - 2021'!$D$2:$AO$3999,18,FALSE)</f>
        <v>24120</v>
      </c>
      <c r="D719" s="3">
        <f>VLOOKUP(Tableau1[[#This Row],[NUM DE FACTURE]],'[1]COMMERCIAL 2019 - 2021'!$D$2:$AO$3999,8,FALSE)</f>
        <v>49411.03125</v>
      </c>
      <c r="E719" s="3">
        <f>VLOOKUP(Tableau1[[#This Row],[NUM DE FACTURE]],'[1]COMMERCIAL 2019 - 2021'!$D$2:$AO$3999,10,FALSE)</f>
        <v>18025</v>
      </c>
      <c r="F719" s="3" t="str">
        <f>VLOOKUP(Tableau1[[#This Row],[NUM DE FACTURE]],'[1]COMMERCIAL 2019 - 2021'!$D$2:$AO$3999,12,FALSE)</f>
        <v>Jordanie</v>
      </c>
      <c r="G719" s="4">
        <f>VLOOKUP(Tableau1[[#This Row],[NUM DE FACTURE]],'[1]COMMERCIAL 2019 - 2021'!$D$2:$AO$3999,13,FALSE)</f>
        <v>44312</v>
      </c>
      <c r="H719" s="3">
        <f>VLOOKUP(Tableau1[[#This Row],[NUM DE FACTURE]],[1]!Tableau1[[#All],[Num Piéce]:[ANNEE]],4,FALSE)</f>
        <v>2021</v>
      </c>
      <c r="I719" s="3">
        <f>MONTH(Tableau1[[#This Row],[DATE LIV]])</f>
        <v>4</v>
      </c>
    </row>
    <row r="720" spans="1:9" x14ac:dyDescent="0.35">
      <c r="A720" s="1" t="str">
        <f>'[1]COMMERCIAL 2019 - 2021'!D718</f>
        <v>FAE-21-00113</v>
      </c>
      <c r="B720" s="5" t="str">
        <f>VLOOKUP(Tableau1[[#This Row],[NUM DE FACTURE]],'[1]COMMERCIAL 2019 - 2021'!$D$2:$AO$3999,6,FALSE)</f>
        <v>SAWABA - GUINEE</v>
      </c>
      <c r="C720" s="2">
        <f>VLOOKUP(Tableau1[[#This Row],[NUM DE FACTURE]],'[1]COMMERCIAL 2019 - 2021'!$D$2:$AO$3999,18,FALSE)</f>
        <v>104000</v>
      </c>
      <c r="D720" s="3">
        <f>VLOOKUP(Tableau1[[#This Row],[NUM DE FACTURE]],'[1]COMMERCIAL 2019 - 2021'!$D$2:$AO$3999,8,FALSE)</f>
        <v>208458.35625000001</v>
      </c>
      <c r="E720" s="3">
        <f>VLOOKUP(Tableau1[[#This Row],[NUM DE FACTURE]],'[1]COMMERCIAL 2019 - 2021'!$D$2:$AO$3999,10,FALSE)</f>
        <v>76045</v>
      </c>
      <c r="F720" s="3" t="str">
        <f>VLOOKUP(Tableau1[[#This Row],[NUM DE FACTURE]],'[1]COMMERCIAL 2019 - 2021'!$D$2:$AO$3999,12,FALSE)</f>
        <v>Guinée</v>
      </c>
      <c r="G720" s="4">
        <f>VLOOKUP(Tableau1[[#This Row],[NUM DE FACTURE]],'[1]COMMERCIAL 2019 - 2021'!$D$2:$AO$3999,13,FALSE)</f>
        <v>44313</v>
      </c>
      <c r="H720" s="3">
        <f>VLOOKUP(Tableau1[[#This Row],[NUM DE FACTURE]],[1]!Tableau1[[#All],[Num Piéce]:[ANNEE]],4,FALSE)</f>
        <v>2021</v>
      </c>
      <c r="I720" s="3">
        <f>MONTH(Tableau1[[#This Row],[DATE LIV]])</f>
        <v>4</v>
      </c>
    </row>
    <row r="721" spans="1:9" x14ac:dyDescent="0.35">
      <c r="A721" s="1" t="str">
        <f>'[1]COMMERCIAL 2019 - 2021'!D719</f>
        <v>FAE-21-00114</v>
      </c>
      <c r="B721" s="5" t="str">
        <f>VLOOKUP(Tableau1[[#This Row],[NUM DE FACTURE]],'[1]COMMERCIAL 2019 - 2021'!$D$2:$AO$3999,6,FALSE)</f>
        <v>SAWABA - GUINEE</v>
      </c>
      <c r="C721" s="2">
        <f>VLOOKUP(Tableau1[[#This Row],[NUM DE FACTURE]],'[1]COMMERCIAL 2019 - 2021'!$D$2:$AO$3999,18,FALSE)</f>
        <v>223936</v>
      </c>
      <c r="D721" s="3">
        <f>VLOOKUP(Tableau1[[#This Row],[NUM DE FACTURE]],'[1]COMMERCIAL 2019 - 2021'!$D$2:$AO$3999,8,FALSE)</f>
        <v>381171.68969999999</v>
      </c>
      <c r="E721" s="3">
        <f>VLOOKUP(Tableau1[[#This Row],[NUM DE FACTURE]],'[1]COMMERCIAL 2019 - 2021'!$D$2:$AO$3999,10,FALSE)</f>
        <v>139050.32</v>
      </c>
      <c r="F721" s="3" t="str">
        <f>VLOOKUP(Tableau1[[#This Row],[NUM DE FACTURE]],'[1]COMMERCIAL 2019 - 2021'!$D$2:$AO$3999,12,FALSE)</f>
        <v>Guinée</v>
      </c>
      <c r="G721" s="4">
        <f>VLOOKUP(Tableau1[[#This Row],[NUM DE FACTURE]],'[1]COMMERCIAL 2019 - 2021'!$D$2:$AO$3999,13,FALSE)</f>
        <v>44314</v>
      </c>
      <c r="H721" s="3">
        <f>VLOOKUP(Tableau1[[#This Row],[NUM DE FACTURE]],[1]!Tableau1[[#All],[Num Piéce]:[ANNEE]],4,FALSE)</f>
        <v>2021</v>
      </c>
      <c r="I721" s="3">
        <f>MONTH(Tableau1[[#This Row],[DATE LIV]])</f>
        <v>4</v>
      </c>
    </row>
    <row r="722" spans="1:9" x14ac:dyDescent="0.35">
      <c r="A722" s="1" t="str">
        <f>'[1]COMMERCIAL 2019 - 2021'!D720</f>
        <v>FAE-21-00115</v>
      </c>
      <c r="B722" s="5" t="str">
        <f>VLOOKUP(Tableau1[[#This Row],[NUM DE FACTURE]],'[1]COMMERCIAL 2019 - 2021'!$D$2:$AO$3999,6,FALSE)</f>
        <v>SODIFRAM SAS</v>
      </c>
      <c r="C722" s="2">
        <f>VLOOKUP(Tableau1[[#This Row],[NUM DE FACTURE]],'[1]COMMERCIAL 2019 - 2021'!$D$2:$AO$3999,18,FALSE)</f>
        <v>27336</v>
      </c>
      <c r="D722" s="3">
        <f>VLOOKUP(Tableau1[[#This Row],[NUM DE FACTURE]],'[1]COMMERCIAL 2019 - 2021'!$D$2:$AO$3999,8,FALSE)</f>
        <v>63759.89806</v>
      </c>
      <c r="E722" s="3">
        <f>VLOOKUP(Tableau1[[#This Row],[NUM DE FACTURE]],'[1]COMMERCIAL 2019 - 2021'!$D$2:$AO$3999,10,FALSE)</f>
        <v>19290.2</v>
      </c>
      <c r="F722" s="3" t="str">
        <f>VLOOKUP(Tableau1[[#This Row],[NUM DE FACTURE]],'[1]COMMERCIAL 2019 - 2021'!$D$2:$AO$3999,12,FALSE)</f>
        <v>Mayotte</v>
      </c>
      <c r="G722" s="4">
        <f>VLOOKUP(Tableau1[[#This Row],[NUM DE FACTURE]],'[1]COMMERCIAL 2019 - 2021'!$D$2:$AO$3999,13,FALSE)</f>
        <v>44312</v>
      </c>
      <c r="H722" s="3">
        <f>VLOOKUP(Tableau1[[#This Row],[NUM DE FACTURE]],[1]!Tableau1[[#All],[Num Piéce]:[ANNEE]],4,FALSE)</f>
        <v>2021</v>
      </c>
      <c r="I722" s="3">
        <f>MONTH(Tableau1[[#This Row],[DATE LIV]])</f>
        <v>4</v>
      </c>
    </row>
    <row r="723" spans="1:9" x14ac:dyDescent="0.35">
      <c r="A723" s="1" t="str">
        <f>'[1]COMMERCIAL 2019 - 2021'!D721</f>
        <v>FAE-21-00116</v>
      </c>
      <c r="B723" s="5" t="str">
        <f>VLOOKUP(Tableau1[[#This Row],[NUM DE FACTURE]],'[1]COMMERCIAL 2019 - 2021'!$D$2:$AO$3999,6,FALSE)</f>
        <v>ANGSTREM TRADING</v>
      </c>
      <c r="C723" s="2">
        <f>VLOOKUP(Tableau1[[#This Row],[NUM DE FACTURE]],'[1]COMMERCIAL 2019 - 2021'!$D$2:$AO$3999,18,FALSE)</f>
        <v>40000</v>
      </c>
      <c r="D723" s="3">
        <f>VLOOKUP(Tableau1[[#This Row],[NUM DE FACTURE]],'[1]COMMERCIAL 2019 - 2021'!$D$2:$AO$3999,8,FALSE)</f>
        <v>82395</v>
      </c>
      <c r="E723" s="3">
        <f>VLOOKUP(Tableau1[[#This Row],[NUM DE FACTURE]],'[1]COMMERCIAL 2019 - 2021'!$D$2:$AO$3999,10,FALSE)</f>
        <v>30000</v>
      </c>
      <c r="F723" s="3" t="str">
        <f>VLOOKUP(Tableau1[[#This Row],[NUM DE FACTURE]],'[1]COMMERCIAL 2019 - 2021'!$D$2:$AO$3999,12,FALSE)</f>
        <v>Russie</v>
      </c>
      <c r="G723" s="4">
        <f>VLOOKUP(Tableau1[[#This Row],[NUM DE FACTURE]],'[1]COMMERCIAL 2019 - 2021'!$D$2:$AO$3999,13,FALSE)</f>
        <v>44303</v>
      </c>
      <c r="H723" s="3">
        <f>VLOOKUP(Tableau1[[#This Row],[NUM DE FACTURE]],[1]!Tableau1[[#All],[Num Piéce]:[ANNEE]],4,FALSE)</f>
        <v>2021</v>
      </c>
      <c r="I723" s="3">
        <f>MONTH(Tableau1[[#This Row],[DATE LIV]])</f>
        <v>4</v>
      </c>
    </row>
    <row r="724" spans="1:9" x14ac:dyDescent="0.35">
      <c r="A724" s="1" t="str">
        <f>'[1]COMMERCIAL 2019 - 2021'!D722</f>
        <v>FAE-21-00117</v>
      </c>
      <c r="B724" s="5" t="str">
        <f>VLOOKUP(Tableau1[[#This Row],[NUM DE FACTURE]],'[1]COMMERCIAL 2019 - 2021'!$D$2:$AO$3999,6,FALSE)</f>
        <v>STE OMRANE SAS</v>
      </c>
      <c r="C724" s="2">
        <f>VLOOKUP(Tableau1[[#This Row],[NUM DE FACTURE]],'[1]COMMERCIAL 2019 - 2021'!$D$2:$AO$3999,18,FALSE)</f>
        <v>24856</v>
      </c>
      <c r="D724" s="3">
        <f>VLOOKUP(Tableau1[[#This Row],[NUM DE FACTURE]],'[1]COMMERCIAL 2019 - 2021'!$D$2:$AO$3999,8,FALSE)</f>
        <v>56644.540480000003</v>
      </c>
      <c r="E724" s="3">
        <f>VLOOKUP(Tableau1[[#This Row],[NUM DE FACTURE]],'[1]COMMERCIAL 2019 - 2021'!$D$2:$AO$3999,10,FALSE)</f>
        <v>17150.72</v>
      </c>
      <c r="F724" s="3" t="str">
        <f>VLOOKUP(Tableau1[[#This Row],[NUM DE FACTURE]],'[1]COMMERCIAL 2019 - 2021'!$D$2:$AO$3999,12,FALSE)</f>
        <v>France</v>
      </c>
      <c r="G724" s="4">
        <f>VLOOKUP(Tableau1[[#This Row],[NUM DE FACTURE]],'[1]COMMERCIAL 2019 - 2021'!$D$2:$AO$3999,13,FALSE)</f>
        <v>44323</v>
      </c>
      <c r="H724" s="3">
        <f>VLOOKUP(Tableau1[[#This Row],[NUM DE FACTURE]],[1]!Tableau1[[#All],[Num Piéce]:[ANNEE]],4,FALSE)</f>
        <v>2021</v>
      </c>
      <c r="I724" s="3">
        <f>MONTH(Tableau1[[#This Row],[DATE LIV]])</f>
        <v>5</v>
      </c>
    </row>
    <row r="725" spans="1:9" x14ac:dyDescent="0.35">
      <c r="A725" s="1" t="str">
        <f>'[1]COMMERCIAL 2019 - 2021'!D723</f>
        <v>FAE-21-00118</v>
      </c>
      <c r="B725" s="5" t="str">
        <f>VLOOKUP(Tableau1[[#This Row],[NUM DE FACTURE]],'[1]COMMERCIAL 2019 - 2021'!$D$2:$AO$3999,6,FALSE)</f>
        <v>TUNISIAN AFRICAN BUSINESS</v>
      </c>
      <c r="C725" s="2">
        <f>VLOOKUP(Tableau1[[#This Row],[NUM DE FACTURE]],'[1]COMMERCIAL 2019 - 2021'!$D$2:$AO$3999,18,FALSE)</f>
        <v>112208</v>
      </c>
      <c r="D725" s="3">
        <f>VLOOKUP(Tableau1[[#This Row],[NUM DE FACTURE]],'[1]COMMERCIAL 2019 - 2021'!$D$2:$AO$3999,8,FALSE)</f>
        <v>185778.88</v>
      </c>
      <c r="E725" s="3">
        <f>VLOOKUP(Tableau1[[#This Row],[NUM DE FACTURE]],'[1]COMMERCIAL 2019 - 2021'!$D$2:$AO$3999,10,FALSE)</f>
        <v>185778.88</v>
      </c>
      <c r="F725" s="3" t="str">
        <f>VLOOKUP(Tableau1[[#This Row],[NUM DE FACTURE]],'[1]COMMERCIAL 2019 - 2021'!$D$2:$AO$3999,12,FALSE)</f>
        <v>Sierra Leone</v>
      </c>
      <c r="G725" s="4">
        <f>VLOOKUP(Tableau1[[#This Row],[NUM DE FACTURE]],'[1]COMMERCIAL 2019 - 2021'!$D$2:$AO$3999,13,FALSE)</f>
        <v>44309</v>
      </c>
      <c r="H725" s="3">
        <f>VLOOKUP(Tableau1[[#This Row],[NUM DE FACTURE]],[1]!Tableau1[[#All],[Num Piéce]:[ANNEE]],4,FALSE)</f>
        <v>2021</v>
      </c>
      <c r="I725" s="3">
        <f>MONTH(Tableau1[[#This Row],[DATE LIV]])</f>
        <v>4</v>
      </c>
    </row>
    <row r="726" spans="1:9" x14ac:dyDescent="0.35">
      <c r="A726" s="1" t="str">
        <f>'[1]COMMERCIAL 2019 - 2021'!D724</f>
        <v>FAE-21-00119</v>
      </c>
      <c r="B726" s="5" t="str">
        <f>VLOOKUP(Tableau1[[#This Row],[NUM DE FACTURE]],'[1]COMMERCIAL 2019 - 2021'!$D$2:$AO$3999,6,FALSE)</f>
        <v>STE DE COMMERCE INTERNATIONAL</v>
      </c>
      <c r="C726" s="2">
        <f>VLOOKUP(Tableau1[[#This Row],[NUM DE FACTURE]],'[1]COMMERCIAL 2019 - 2021'!$D$2:$AO$3999,18,FALSE)</f>
        <v>48600</v>
      </c>
      <c r="D726" s="3">
        <f>VLOOKUP(Tableau1[[#This Row],[NUM DE FACTURE]],'[1]COMMERCIAL 2019 - 2021'!$D$2:$AO$3999,8,FALSE)</f>
        <v>77028</v>
      </c>
      <c r="E726" s="3">
        <f>VLOOKUP(Tableau1[[#This Row],[NUM DE FACTURE]],'[1]COMMERCIAL 2019 - 2021'!$D$2:$AO$3999,10,FALSE)</f>
        <v>77028</v>
      </c>
      <c r="F726" s="3" t="str">
        <f>VLOOKUP(Tableau1[[#This Row],[NUM DE FACTURE]],'[1]COMMERCIAL 2019 - 2021'!$D$2:$AO$3999,12,FALSE)</f>
        <v>Liberia</v>
      </c>
      <c r="G726" s="4">
        <f>VLOOKUP(Tableau1[[#This Row],[NUM DE FACTURE]],'[1]COMMERCIAL 2019 - 2021'!$D$2:$AO$3999,13,FALSE)</f>
        <v>44310</v>
      </c>
      <c r="H726" s="3">
        <f>VLOOKUP(Tableau1[[#This Row],[NUM DE FACTURE]],[1]!Tableau1[[#All],[Num Piéce]:[ANNEE]],4,FALSE)</f>
        <v>2021</v>
      </c>
      <c r="I726" s="3">
        <f>MONTH(Tableau1[[#This Row],[DATE LIV]])</f>
        <v>4</v>
      </c>
    </row>
    <row r="727" spans="1:9" x14ac:dyDescent="0.35">
      <c r="A727" s="1" t="str">
        <f>'[1]COMMERCIAL 2019 - 2021'!D725</f>
        <v>FAE-21-00120</v>
      </c>
      <c r="B727" s="5" t="str">
        <f>VLOOKUP(Tableau1[[#This Row],[NUM DE FACTURE]],'[1]COMMERCIAL 2019 - 2021'!$D$2:$AO$3999,6,FALSE)</f>
        <v>SAHEL INTERNATIONAL TRADE</v>
      </c>
      <c r="C727" s="2">
        <f>VLOOKUP(Tableau1[[#This Row],[NUM DE FACTURE]],'[1]COMMERCIAL 2019 - 2021'!$D$2:$AO$3999,18,FALSE)</f>
        <v>82800</v>
      </c>
      <c r="D727" s="3">
        <f>VLOOKUP(Tableau1[[#This Row],[NUM DE FACTURE]],'[1]COMMERCIAL 2019 - 2021'!$D$2:$AO$3999,8,FALSE)</f>
        <v>135072</v>
      </c>
      <c r="E727" s="3">
        <f>VLOOKUP(Tableau1[[#This Row],[NUM DE FACTURE]],'[1]COMMERCIAL 2019 - 2021'!$D$2:$AO$3999,10,FALSE)</f>
        <v>135072</v>
      </c>
      <c r="F727" s="3" t="str">
        <f>VLOOKUP(Tableau1[[#This Row],[NUM DE FACTURE]],'[1]COMMERCIAL 2019 - 2021'!$D$2:$AO$3999,12,FALSE)</f>
        <v>Burkina Faso</v>
      </c>
      <c r="G727" s="4">
        <f>VLOOKUP(Tableau1[[#This Row],[NUM DE FACTURE]],'[1]COMMERCIAL 2019 - 2021'!$D$2:$AO$3999,13,FALSE)</f>
        <v>44308</v>
      </c>
      <c r="H727" s="3">
        <f>VLOOKUP(Tableau1[[#This Row],[NUM DE FACTURE]],[1]!Tableau1[[#All],[Num Piéce]:[ANNEE]],4,FALSE)</f>
        <v>2021</v>
      </c>
      <c r="I727" s="3">
        <f>MONTH(Tableau1[[#This Row],[DATE LIV]])</f>
        <v>4</v>
      </c>
    </row>
    <row r="728" spans="1:9" x14ac:dyDescent="0.35">
      <c r="A728" s="1" t="str">
        <f>'[1]COMMERCIAL 2019 - 2021'!D726</f>
        <v>FAE-21-00121</v>
      </c>
      <c r="B728" s="5" t="str">
        <f>VLOOKUP(Tableau1[[#This Row],[NUM DE FACTURE]],'[1]COMMERCIAL 2019 - 2021'!$D$2:$AO$3999,6,FALSE)</f>
        <v>STE OMEGA TRADING</v>
      </c>
      <c r="C728" s="2">
        <f>VLOOKUP(Tableau1[[#This Row],[NUM DE FACTURE]],'[1]COMMERCIAL 2019 - 2021'!$D$2:$AO$3999,18,FALSE)</f>
        <v>280000</v>
      </c>
      <c r="D728" s="3">
        <f>VLOOKUP(Tableau1[[#This Row],[NUM DE FACTURE]],'[1]COMMERCIAL 2019 - 2021'!$D$2:$AO$3999,8,FALSE)</f>
        <v>378000</v>
      </c>
      <c r="E728" s="3">
        <f>VLOOKUP(Tableau1[[#This Row],[NUM DE FACTURE]],'[1]COMMERCIAL 2019 - 2021'!$D$2:$AO$3999,10,FALSE)</f>
        <v>378000</v>
      </c>
      <c r="F728" s="3" t="str">
        <f>VLOOKUP(Tableau1[[#This Row],[NUM DE FACTURE]],'[1]COMMERCIAL 2019 - 2021'!$D$2:$AO$3999,12,FALSE)</f>
        <v>Niger</v>
      </c>
      <c r="G728" s="4">
        <f>VLOOKUP(Tableau1[[#This Row],[NUM DE FACTURE]],'[1]COMMERCIAL 2019 - 2021'!$D$2:$AO$3999,13,FALSE)</f>
        <v>44327</v>
      </c>
      <c r="H728" s="3">
        <f>VLOOKUP(Tableau1[[#This Row],[NUM DE FACTURE]],[1]!Tableau1[[#All],[Num Piéce]:[ANNEE]],4,FALSE)</f>
        <v>2021</v>
      </c>
      <c r="I728" s="3">
        <f>MONTH(Tableau1[[#This Row],[DATE LIV]])</f>
        <v>5</v>
      </c>
    </row>
    <row r="729" spans="1:9" x14ac:dyDescent="0.35">
      <c r="A729" s="1" t="str">
        <f>'[1]COMMERCIAL 2019 - 2021'!D727</f>
        <v>FAE-21-00122</v>
      </c>
      <c r="B729" s="5" t="str">
        <f>VLOOKUP(Tableau1[[#This Row],[NUM DE FACTURE]],'[1]COMMERCIAL 2019 - 2021'!$D$2:$AO$3999,6,FALSE)</f>
        <v>FOOD EXPORT</v>
      </c>
      <c r="C729" s="2">
        <f>VLOOKUP(Tableau1[[#This Row],[NUM DE FACTURE]],'[1]COMMERCIAL 2019 - 2021'!$D$2:$AO$3999,18,FALSE)</f>
        <v>10758</v>
      </c>
      <c r="D729" s="3">
        <f>VLOOKUP(Tableau1[[#This Row],[NUM DE FACTURE]],'[1]COMMERCIAL 2019 - 2021'!$D$2:$AO$3999,8,FALSE)</f>
        <v>23536.2</v>
      </c>
      <c r="E729" s="3">
        <f>VLOOKUP(Tableau1[[#This Row],[NUM DE FACTURE]],'[1]COMMERCIAL 2019 - 2021'!$D$2:$AO$3999,10,FALSE)</f>
        <v>23536.2</v>
      </c>
      <c r="F729" s="3" t="str">
        <f>VLOOKUP(Tableau1[[#This Row],[NUM DE FACTURE]],'[1]COMMERCIAL 2019 - 2021'!$D$2:$AO$3999,12,FALSE)</f>
        <v>France</v>
      </c>
      <c r="G729" s="4">
        <f>VLOOKUP(Tableau1[[#This Row],[NUM DE FACTURE]],'[1]COMMERCIAL 2019 - 2021'!$D$2:$AO$3999,13,FALSE)</f>
        <v>44312</v>
      </c>
      <c r="H729" s="3">
        <f>VLOOKUP(Tableau1[[#This Row],[NUM DE FACTURE]],[1]!Tableau1[[#All],[Num Piéce]:[ANNEE]],4,FALSE)</f>
        <v>2021</v>
      </c>
      <c r="I729" s="3">
        <f>MONTH(Tableau1[[#This Row],[DATE LIV]])</f>
        <v>4</v>
      </c>
    </row>
    <row r="730" spans="1:9" x14ac:dyDescent="0.35">
      <c r="A730" s="1" t="str">
        <f>'[1]COMMERCIAL 2019 - 2021'!D728</f>
        <v>FAE-21-00123</v>
      </c>
      <c r="B730" s="5" t="str">
        <f>VLOOKUP(Tableau1[[#This Row],[NUM DE FACTURE]],'[1]COMMERCIAL 2019 - 2021'!$D$2:$AO$3999,6,FALSE)</f>
        <v>ARCADIA</v>
      </c>
      <c r="C730" s="2">
        <f>VLOOKUP(Tableau1[[#This Row],[NUM DE FACTURE]],'[1]COMMERCIAL 2019 - 2021'!$D$2:$AO$3999,18,FALSE)</f>
        <v>5960</v>
      </c>
      <c r="D730" s="3">
        <f>VLOOKUP(Tableau1[[#This Row],[NUM DE FACTURE]],'[1]COMMERCIAL 2019 - 2021'!$D$2:$AO$3999,8,FALSE)</f>
        <v>15125.6</v>
      </c>
      <c r="E730" s="3">
        <f>VLOOKUP(Tableau1[[#This Row],[NUM DE FACTURE]],'[1]COMMERCIAL 2019 - 2021'!$D$2:$AO$3999,10,FALSE)</f>
        <v>15125.6</v>
      </c>
      <c r="F730" s="3" t="str">
        <f>VLOOKUP(Tableau1[[#This Row],[NUM DE FACTURE]],'[1]COMMERCIAL 2019 - 2021'!$D$2:$AO$3999,12,FALSE)</f>
        <v>Allemagne</v>
      </c>
      <c r="G730" s="4">
        <f>VLOOKUP(Tableau1[[#This Row],[NUM DE FACTURE]],'[1]COMMERCIAL 2019 - 2021'!$D$2:$AO$3999,13,FALSE)</f>
        <v>44309</v>
      </c>
      <c r="H730" s="3">
        <f>VLOOKUP(Tableau1[[#This Row],[NUM DE FACTURE]],[1]!Tableau1[[#All],[Num Piéce]:[ANNEE]],4,FALSE)</f>
        <v>2021</v>
      </c>
      <c r="I730" s="3">
        <f>MONTH(Tableau1[[#This Row],[DATE LIV]])</f>
        <v>4</v>
      </c>
    </row>
    <row r="731" spans="1:9" x14ac:dyDescent="0.35">
      <c r="A731" s="1" t="str">
        <f>'[1]COMMERCIAL 2019 - 2021'!D729</f>
        <v>FAE-21-00124</v>
      </c>
      <c r="B731" s="5" t="str">
        <f>VLOOKUP(Tableau1[[#This Row],[NUM DE FACTURE]],'[1]COMMERCIAL 2019 - 2021'!$D$2:$AO$3999,6,FALSE)</f>
        <v>SAHEL INTERNATIONAL TRADE</v>
      </c>
      <c r="C731" s="2">
        <f>VLOOKUP(Tableau1[[#This Row],[NUM DE FACTURE]],'[1]COMMERCIAL 2019 - 2021'!$D$2:$AO$3999,18,FALSE)</f>
        <v>44010</v>
      </c>
      <c r="D731" s="3">
        <f>VLOOKUP(Tableau1[[#This Row],[NUM DE FACTURE]],'[1]COMMERCIAL 2019 - 2021'!$D$2:$AO$3999,8,FALSE)</f>
        <v>78354.899999999994</v>
      </c>
      <c r="E731" s="3">
        <f>VLOOKUP(Tableau1[[#This Row],[NUM DE FACTURE]],'[1]COMMERCIAL 2019 - 2021'!$D$2:$AO$3999,10,FALSE)</f>
        <v>78354.899999999994</v>
      </c>
      <c r="F731" s="3" t="str">
        <f>VLOOKUP(Tableau1[[#This Row],[NUM DE FACTURE]],'[1]COMMERCIAL 2019 - 2021'!$D$2:$AO$3999,12,FALSE)</f>
        <v>Togo</v>
      </c>
      <c r="G731" s="4">
        <f>VLOOKUP(Tableau1[[#This Row],[NUM DE FACTURE]],'[1]COMMERCIAL 2019 - 2021'!$D$2:$AO$3999,13,FALSE)</f>
        <v>44319</v>
      </c>
      <c r="H731" s="3">
        <f>VLOOKUP(Tableau1[[#This Row],[NUM DE FACTURE]],[1]!Tableau1[[#All],[Num Piéce]:[ANNEE]],4,FALSE)</f>
        <v>2021</v>
      </c>
      <c r="I731" s="3">
        <f>MONTH(Tableau1[[#This Row],[DATE LIV]])</f>
        <v>5</v>
      </c>
    </row>
    <row r="732" spans="1:9" x14ac:dyDescent="0.35">
      <c r="A732" s="1" t="str">
        <f>'[1]COMMERCIAL 2019 - 2021'!D730</f>
        <v>FAE-21-00125</v>
      </c>
      <c r="B732" s="5" t="str">
        <f>VLOOKUP(Tableau1[[#This Row],[NUM DE FACTURE]],'[1]COMMERCIAL 2019 - 2021'!$D$2:$AO$3999,6,FALSE)</f>
        <v>ARCADIA</v>
      </c>
      <c r="C732" s="2">
        <f>VLOOKUP(Tableau1[[#This Row],[NUM DE FACTURE]],'[1]COMMERCIAL 2019 - 2021'!$D$2:$AO$3999,18,FALSE)</f>
        <v>33600</v>
      </c>
      <c r="D732" s="3">
        <f>VLOOKUP(Tableau1[[#This Row],[NUM DE FACTURE]],'[1]COMMERCIAL 2019 - 2021'!$D$2:$AO$3999,8,FALSE)</f>
        <v>58060.800000000003</v>
      </c>
      <c r="E732" s="3">
        <f>VLOOKUP(Tableau1[[#This Row],[NUM DE FACTURE]],'[1]COMMERCIAL 2019 - 2021'!$D$2:$AO$3999,10,FALSE)</f>
        <v>58060.800000000003</v>
      </c>
      <c r="F732" s="3" t="str">
        <f>VLOOKUP(Tableau1[[#This Row],[NUM DE FACTURE]],'[1]COMMERCIAL 2019 - 2021'!$D$2:$AO$3999,12,FALSE)</f>
        <v>Japon</v>
      </c>
      <c r="G732" s="4">
        <f>VLOOKUP(Tableau1[[#This Row],[NUM DE FACTURE]],'[1]COMMERCIAL 2019 - 2021'!$D$2:$AO$3999,13,FALSE)</f>
        <v>44315</v>
      </c>
      <c r="H732" s="3">
        <f>VLOOKUP(Tableau1[[#This Row],[NUM DE FACTURE]],[1]!Tableau1[[#All],[Num Piéce]:[ANNEE]],4,FALSE)</f>
        <v>2021</v>
      </c>
      <c r="I732" s="3">
        <f>MONTH(Tableau1[[#This Row],[DATE LIV]])</f>
        <v>4</v>
      </c>
    </row>
    <row r="733" spans="1:9" x14ac:dyDescent="0.35">
      <c r="A733" s="1" t="str">
        <f>'[1]COMMERCIAL 2019 - 2021'!D731</f>
        <v>FAE-21-00126</v>
      </c>
      <c r="B733" s="5" t="str">
        <f>VLOOKUP(Tableau1[[#This Row],[NUM DE FACTURE]],'[1]COMMERCIAL 2019 - 2021'!$D$2:$AO$3999,6,FALSE)</f>
        <v>SAHEL INTERNATIONAL TRADE</v>
      </c>
      <c r="C733" s="2">
        <f>VLOOKUP(Tableau1[[#This Row],[NUM DE FACTURE]],'[1]COMMERCIAL 2019 - 2021'!$D$2:$AO$3999,18,FALSE)</f>
        <v>76800</v>
      </c>
      <c r="D733" s="3">
        <f>VLOOKUP(Tableau1[[#This Row],[NUM DE FACTURE]],'[1]COMMERCIAL 2019 - 2021'!$D$2:$AO$3999,8,FALSE)</f>
        <v>131328</v>
      </c>
      <c r="E733" s="3">
        <f>VLOOKUP(Tableau1[[#This Row],[NUM DE FACTURE]],'[1]COMMERCIAL 2019 - 2021'!$D$2:$AO$3999,10,FALSE)</f>
        <v>131328</v>
      </c>
      <c r="F733" s="3" t="str">
        <f>VLOOKUP(Tableau1[[#This Row],[NUM DE FACTURE]],'[1]COMMERCIAL 2019 - 2021'!$D$2:$AO$3999,12,FALSE)</f>
        <v>Sénégal</v>
      </c>
      <c r="G733" s="4">
        <f>VLOOKUP(Tableau1[[#This Row],[NUM DE FACTURE]],'[1]COMMERCIAL 2019 - 2021'!$D$2:$AO$3999,13,FALSE)</f>
        <v>44335</v>
      </c>
      <c r="H733" s="3">
        <f>VLOOKUP(Tableau1[[#This Row],[NUM DE FACTURE]],[1]!Tableau1[[#All],[Num Piéce]:[ANNEE]],4,FALSE)</f>
        <v>2021</v>
      </c>
      <c r="I733" s="3">
        <f>MONTH(Tableau1[[#This Row],[DATE LIV]])</f>
        <v>5</v>
      </c>
    </row>
    <row r="734" spans="1:9" x14ac:dyDescent="0.35">
      <c r="A734" s="1" t="str">
        <f>'[1]COMMERCIAL 2019 - 2021'!D732</f>
        <v>FAE-21-00127</v>
      </c>
      <c r="B734" s="5" t="str">
        <f>VLOOKUP(Tableau1[[#This Row],[NUM DE FACTURE]],'[1]COMMERCIAL 2019 - 2021'!$D$2:$AO$3999,6,FALSE)</f>
        <v>CENTRAL FOOD</v>
      </c>
      <c r="C734" s="2">
        <f>VLOOKUP(Tableau1[[#This Row],[NUM DE FACTURE]],'[1]COMMERCIAL 2019 - 2021'!$D$2:$AO$3999,18,FALSE)</f>
        <v>25732</v>
      </c>
      <c r="D734" s="3">
        <f>VLOOKUP(Tableau1[[#This Row],[NUM DE FACTURE]],'[1]COMMERCIAL 2019 - 2021'!$D$2:$AO$3999,8,FALSE)</f>
        <v>49107.130072</v>
      </c>
      <c r="E734" s="3">
        <f>VLOOKUP(Tableau1[[#This Row],[NUM DE FACTURE]],'[1]COMMERCIAL 2019 - 2021'!$D$2:$AO$3999,10,FALSE)</f>
        <v>14854.84</v>
      </c>
      <c r="F734" s="3" t="str">
        <f>VLOOKUP(Tableau1[[#This Row],[NUM DE FACTURE]],'[1]COMMERCIAL 2019 - 2021'!$D$2:$AO$3999,12,FALSE)</f>
        <v>France</v>
      </c>
      <c r="G734" s="4">
        <f>VLOOKUP(Tableau1[[#This Row],[NUM DE FACTURE]],'[1]COMMERCIAL 2019 - 2021'!$D$2:$AO$3999,13,FALSE)</f>
        <v>44322</v>
      </c>
      <c r="H734" s="3">
        <f>VLOOKUP(Tableau1[[#This Row],[NUM DE FACTURE]],[1]!Tableau1[[#All],[Num Piéce]:[ANNEE]],4,FALSE)</f>
        <v>2021</v>
      </c>
      <c r="I734" s="3">
        <f>MONTH(Tableau1[[#This Row],[DATE LIV]])</f>
        <v>5</v>
      </c>
    </row>
    <row r="735" spans="1:9" x14ac:dyDescent="0.35">
      <c r="A735" s="1" t="str">
        <f>'[1]COMMERCIAL 2019 - 2021'!D733</f>
        <v>FAE-21-00128</v>
      </c>
      <c r="B735" s="5" t="str">
        <f>VLOOKUP(Tableau1[[#This Row],[NUM DE FACTURE]],'[1]COMMERCIAL 2019 - 2021'!$D$2:$AO$3999,6,FALSE)</f>
        <v>GOLDEN PEARL</v>
      </c>
      <c r="C735" s="2">
        <f>VLOOKUP(Tableau1[[#This Row],[NUM DE FACTURE]],'[1]COMMERCIAL 2019 - 2021'!$D$2:$AO$3999,18,FALSE)</f>
        <v>20340</v>
      </c>
      <c r="D735" s="3">
        <f>VLOOKUP(Tableau1[[#This Row],[NUM DE FACTURE]],'[1]COMMERCIAL 2019 - 2021'!$D$2:$AO$3999,8,FALSE)</f>
        <v>38274.400000000001</v>
      </c>
      <c r="E735" s="3">
        <f>VLOOKUP(Tableau1[[#This Row],[NUM DE FACTURE]],'[1]COMMERCIAL 2019 - 2021'!$D$2:$AO$3999,10,FALSE)</f>
        <v>38274.400000000001</v>
      </c>
      <c r="F735" s="3" t="str">
        <f>VLOOKUP(Tableau1[[#This Row],[NUM DE FACTURE]],'[1]COMMERCIAL 2019 - 2021'!$D$2:$AO$3999,12,FALSE)</f>
        <v>Qatar</v>
      </c>
      <c r="G735" s="4">
        <f>VLOOKUP(Tableau1[[#This Row],[NUM DE FACTURE]],'[1]COMMERCIAL 2019 - 2021'!$D$2:$AO$3999,13,FALSE)</f>
        <v>44337</v>
      </c>
      <c r="H735" s="3">
        <f>VLOOKUP(Tableau1[[#This Row],[NUM DE FACTURE]],[1]!Tableau1[[#All],[Num Piéce]:[ANNEE]],4,FALSE)</f>
        <v>2021</v>
      </c>
      <c r="I735" s="3">
        <f>MONTH(Tableau1[[#This Row],[DATE LIV]])</f>
        <v>5</v>
      </c>
    </row>
    <row r="736" spans="1:9" x14ac:dyDescent="0.35">
      <c r="A736" s="1" t="str">
        <f>'[1]COMMERCIAL 2019 - 2021'!D734</f>
        <v>FAE-21-00129</v>
      </c>
      <c r="B736" s="5" t="str">
        <f>VLOOKUP(Tableau1[[#This Row],[NUM DE FACTURE]],'[1]COMMERCIAL 2019 - 2021'!$D$2:$AO$3999,6,FALSE)</f>
        <v>SAHEL INTERNATIONAL TRADE</v>
      </c>
      <c r="C736" s="2">
        <f>VLOOKUP(Tableau1[[#This Row],[NUM DE FACTURE]],'[1]COMMERCIAL 2019 - 2021'!$D$2:$AO$3999,18,FALSE)</f>
        <v>199400</v>
      </c>
      <c r="D736" s="3">
        <f>VLOOKUP(Tableau1[[#This Row],[NUM DE FACTURE]],'[1]COMMERCIAL 2019 - 2021'!$D$2:$AO$3999,8,FALSE)</f>
        <v>259220</v>
      </c>
      <c r="E736" s="3">
        <f>VLOOKUP(Tableau1[[#This Row],[NUM DE FACTURE]],'[1]COMMERCIAL 2019 - 2021'!$D$2:$AO$3999,10,FALSE)</f>
        <v>259220</v>
      </c>
      <c r="F736" s="3" t="str">
        <f>VLOOKUP(Tableau1[[#This Row],[NUM DE FACTURE]],'[1]COMMERCIAL 2019 - 2021'!$D$2:$AO$3999,12,FALSE)</f>
        <v>Niger</v>
      </c>
      <c r="G736" s="4">
        <f>VLOOKUP(Tableau1[[#This Row],[NUM DE FACTURE]],'[1]COMMERCIAL 2019 - 2021'!$D$2:$AO$3999,13,FALSE)</f>
        <v>44326</v>
      </c>
      <c r="H736" s="3">
        <f>VLOOKUP(Tableau1[[#This Row],[NUM DE FACTURE]],[1]!Tableau1[[#All],[Num Piéce]:[ANNEE]],4,FALSE)</f>
        <v>2021</v>
      </c>
      <c r="I736" s="3">
        <f>MONTH(Tableau1[[#This Row],[DATE LIV]])</f>
        <v>5</v>
      </c>
    </row>
    <row r="737" spans="1:9" x14ac:dyDescent="0.35">
      <c r="A737" s="1" t="str">
        <f>'[1]COMMERCIAL 2019 - 2021'!D735</f>
        <v>FAE-21-00130</v>
      </c>
      <c r="B737" s="5" t="str">
        <f>VLOOKUP(Tableau1[[#This Row],[NUM DE FACTURE]],'[1]COMMERCIAL 2019 - 2021'!$D$2:$AO$3999,6,FALSE)</f>
        <v>NEW ADAMER</v>
      </c>
      <c r="C737" s="2">
        <f>VLOOKUP(Tableau1[[#This Row],[NUM DE FACTURE]],'[1]COMMERCIAL 2019 - 2021'!$D$2:$AO$3999,18,FALSE)</f>
        <v>25184</v>
      </c>
      <c r="D737" s="3">
        <f>VLOOKUP(Tableau1[[#This Row],[NUM DE FACTURE]],'[1]COMMERCIAL 2019 - 2021'!$D$2:$AO$3999,8,FALSE)</f>
        <v>52430.644597999992</v>
      </c>
      <c r="E737" s="3">
        <f>VLOOKUP(Tableau1[[#This Row],[NUM DE FACTURE]],'[1]COMMERCIAL 2019 - 2021'!$D$2:$AO$3999,10,FALSE)</f>
        <v>15782.38</v>
      </c>
      <c r="F737" s="3" t="str">
        <f>VLOOKUP(Tableau1[[#This Row],[NUM DE FACTURE]],'[1]COMMERCIAL 2019 - 2021'!$D$2:$AO$3999,12,FALSE)</f>
        <v>France</v>
      </c>
      <c r="G737" s="4">
        <f>VLOOKUP(Tableau1[[#This Row],[NUM DE FACTURE]],'[1]COMMERCIAL 2019 - 2021'!$D$2:$AO$3999,13,FALSE)</f>
        <v>44342</v>
      </c>
      <c r="H737" s="3">
        <f>VLOOKUP(Tableau1[[#This Row],[NUM DE FACTURE]],[1]!Tableau1[[#All],[Num Piéce]:[ANNEE]],4,FALSE)</f>
        <v>2021</v>
      </c>
      <c r="I737" s="3">
        <f>MONTH(Tableau1[[#This Row],[DATE LIV]])</f>
        <v>5</v>
      </c>
    </row>
    <row r="738" spans="1:9" x14ac:dyDescent="0.35">
      <c r="A738" s="1" t="str">
        <f>'[1]COMMERCIAL 2019 - 2021'!D736</f>
        <v>FAE-21-00131</v>
      </c>
      <c r="B738" s="5" t="str">
        <f>VLOOKUP(Tableau1[[#This Row],[NUM DE FACTURE]],'[1]COMMERCIAL 2019 - 2021'!$D$2:$AO$3999,6,FALSE)</f>
        <v>E.A.S.B NAFA GB LDA</v>
      </c>
      <c r="C738" s="2">
        <f>VLOOKUP(Tableau1[[#This Row],[NUM DE FACTURE]],'[1]COMMERCIAL 2019 - 2021'!$D$2:$AO$3999,18,FALSE)</f>
        <v>130000</v>
      </c>
      <c r="D738" s="3">
        <f>VLOOKUP(Tableau1[[#This Row],[NUM DE FACTURE]],'[1]COMMERCIAL 2019 - 2021'!$D$2:$AO$3999,8,FALSE)</f>
        <v>248210.196</v>
      </c>
      <c r="E738" s="3">
        <f>VLOOKUP(Tableau1[[#This Row],[NUM DE FACTURE]],'[1]COMMERCIAL 2019 - 2021'!$D$2:$AO$3999,10,FALSE)</f>
        <v>90740</v>
      </c>
      <c r="F738" s="3" t="str">
        <f>VLOOKUP(Tableau1[[#This Row],[NUM DE FACTURE]],'[1]COMMERCIAL 2019 - 2021'!$D$2:$AO$3999,12,FALSE)</f>
        <v>Guinée Bissau</v>
      </c>
      <c r="G738" s="4">
        <f>VLOOKUP(Tableau1[[#This Row],[NUM DE FACTURE]],'[1]COMMERCIAL 2019 - 2021'!$D$2:$AO$3999,13,FALSE)</f>
        <v>44363</v>
      </c>
      <c r="H738" s="3">
        <f>VLOOKUP(Tableau1[[#This Row],[NUM DE FACTURE]],[1]!Tableau1[[#All],[Num Piéce]:[ANNEE]],4,FALSE)</f>
        <v>2021</v>
      </c>
      <c r="I738" s="3">
        <f>MONTH(Tableau1[[#This Row],[DATE LIV]])</f>
        <v>6</v>
      </c>
    </row>
    <row r="739" spans="1:9" x14ac:dyDescent="0.35">
      <c r="A739" s="1" t="str">
        <f>'[1]COMMERCIAL 2019 - 2021'!D737</f>
        <v>FAE-21-00132</v>
      </c>
      <c r="B739" s="5" t="str">
        <f>VLOOKUP(Tableau1[[#This Row],[NUM DE FACTURE]],'[1]COMMERCIAL 2019 - 2021'!$D$2:$AO$3999,6,FALSE)</f>
        <v>ARCADIA</v>
      </c>
      <c r="C739" s="2">
        <f>VLOOKUP(Tableau1[[#This Row],[NUM DE FACTURE]],'[1]COMMERCIAL 2019 - 2021'!$D$2:$AO$3999,18,FALSE)</f>
        <v>20000</v>
      </c>
      <c r="D739" s="3">
        <f>VLOOKUP(Tableau1[[#This Row],[NUM DE FACTURE]],'[1]COMMERCIAL 2019 - 2021'!$D$2:$AO$3999,8,FALSE)</f>
        <v>35200</v>
      </c>
      <c r="E739" s="3">
        <f>VLOOKUP(Tableau1[[#This Row],[NUM DE FACTURE]],'[1]COMMERCIAL 2019 - 2021'!$D$2:$AO$3999,10,FALSE)</f>
        <v>35200</v>
      </c>
      <c r="F739" s="3" t="str">
        <f>VLOOKUP(Tableau1[[#This Row],[NUM DE FACTURE]],'[1]COMMERCIAL 2019 - 2021'!$D$2:$AO$3999,12,FALSE)</f>
        <v>Angleterre</v>
      </c>
      <c r="G739" s="4">
        <f>VLOOKUP(Tableau1[[#This Row],[NUM DE FACTURE]],'[1]COMMERCIAL 2019 - 2021'!$D$2:$AO$3999,13,FALSE)</f>
        <v>44334</v>
      </c>
      <c r="H739" s="3">
        <f>VLOOKUP(Tableau1[[#This Row],[NUM DE FACTURE]],[1]!Tableau1[[#All],[Num Piéce]:[ANNEE]],4,FALSE)</f>
        <v>2021</v>
      </c>
      <c r="I739" s="3">
        <f>MONTH(Tableau1[[#This Row],[DATE LIV]])</f>
        <v>5</v>
      </c>
    </row>
    <row r="740" spans="1:9" x14ac:dyDescent="0.35">
      <c r="A740" s="1" t="str">
        <f>'[1]COMMERCIAL 2019 - 2021'!D738</f>
        <v>FAE-21-00133</v>
      </c>
      <c r="B740" s="5" t="str">
        <f>VLOOKUP(Tableau1[[#This Row],[NUM DE FACTURE]],'[1]COMMERCIAL 2019 - 2021'!$D$2:$AO$3999,6,FALSE)</f>
        <v>E.A.S.B. NAFA</v>
      </c>
      <c r="C740" s="2">
        <f>VLOOKUP(Tableau1[[#This Row],[NUM DE FACTURE]],'[1]COMMERCIAL 2019 - 2021'!$D$2:$AO$3999,18,FALSE)</f>
        <v>65986</v>
      </c>
      <c r="D740" s="3">
        <f>VLOOKUP(Tableau1[[#This Row],[NUM DE FACTURE]],'[1]COMMERCIAL 2019 - 2021'!$D$2:$AO$3999,8,FALSE)</f>
        <v>137359.01963699999</v>
      </c>
      <c r="E740" s="3">
        <f>VLOOKUP(Tableau1[[#This Row],[NUM DE FACTURE]],'[1]COMMERCIAL 2019 - 2021'!$D$2:$AO$3999,10,FALSE)</f>
        <v>50505.21</v>
      </c>
      <c r="F740" s="3" t="str">
        <f>VLOOKUP(Tableau1[[#This Row],[NUM DE FACTURE]],'[1]COMMERCIAL 2019 - 2021'!$D$2:$AO$3999,12,FALSE)</f>
        <v>Gambie</v>
      </c>
      <c r="G740" s="4">
        <f>VLOOKUP(Tableau1[[#This Row],[NUM DE FACTURE]],'[1]COMMERCIAL 2019 - 2021'!$D$2:$AO$3999,13,FALSE)</f>
        <v>44343</v>
      </c>
      <c r="H740" s="3">
        <f>VLOOKUP(Tableau1[[#This Row],[NUM DE FACTURE]],[1]!Tableau1[[#All],[Num Piéce]:[ANNEE]],4,FALSE)</f>
        <v>2021</v>
      </c>
      <c r="I740" s="3">
        <f>MONTH(Tableau1[[#This Row],[DATE LIV]])</f>
        <v>5</v>
      </c>
    </row>
    <row r="741" spans="1:9" x14ac:dyDescent="0.35">
      <c r="A741" s="1" t="str">
        <f>'[1]COMMERCIAL 2019 - 2021'!D739</f>
        <v>FAE-21-00134</v>
      </c>
      <c r="B741" s="5" t="str">
        <f>VLOOKUP(Tableau1[[#This Row],[NUM DE FACTURE]],'[1]COMMERCIAL 2019 - 2021'!$D$2:$AO$3999,6,FALSE)</f>
        <v>SODIFRAM SAS</v>
      </c>
      <c r="C741" s="2">
        <f>VLOOKUP(Tableau1[[#This Row],[NUM DE FACTURE]],'[1]COMMERCIAL 2019 - 2021'!$D$2:$AO$3999,18,FALSE)</f>
        <v>27336</v>
      </c>
      <c r="D741" s="3">
        <f>VLOOKUP(Tableau1[[#This Row],[NUM DE FACTURE]],'[1]COMMERCIAL 2019 - 2021'!$D$2:$AO$3999,8,FALSE)</f>
        <v>64038.253632000007</v>
      </c>
      <c r="E741" s="3">
        <f>VLOOKUP(Tableau1[[#This Row],[NUM DE FACTURE]],'[1]COMMERCIAL 2019 - 2021'!$D$2:$AO$3999,10,FALSE)</f>
        <v>19307.240000000002</v>
      </c>
      <c r="F741" s="3" t="str">
        <f>VLOOKUP(Tableau1[[#This Row],[NUM DE FACTURE]],'[1]COMMERCIAL 2019 - 2021'!$D$2:$AO$3999,12,FALSE)</f>
        <v>Mayotte</v>
      </c>
      <c r="G741" s="4">
        <f>VLOOKUP(Tableau1[[#This Row],[NUM DE FACTURE]],'[1]COMMERCIAL 2019 - 2021'!$D$2:$AO$3999,13,FALSE)</f>
        <v>44336</v>
      </c>
      <c r="H741" s="3">
        <f>VLOOKUP(Tableau1[[#This Row],[NUM DE FACTURE]],[1]!Tableau1[[#All],[Num Piéce]:[ANNEE]],4,FALSE)</f>
        <v>2021</v>
      </c>
      <c r="I741" s="3">
        <f>MONTH(Tableau1[[#This Row],[DATE LIV]])</f>
        <v>5</v>
      </c>
    </row>
    <row r="742" spans="1:9" x14ac:dyDescent="0.35">
      <c r="A742" s="1" t="str">
        <f>'[1]COMMERCIAL 2019 - 2021'!D740</f>
        <v>FAE-21-00135</v>
      </c>
      <c r="B742" s="5" t="str">
        <f>VLOOKUP(Tableau1[[#This Row],[NUM DE FACTURE]],'[1]COMMERCIAL 2019 - 2021'!$D$2:$AO$3999,6,FALSE)</f>
        <v>BAH MAMADOU SALIOU</v>
      </c>
      <c r="C742" s="2">
        <f>VLOOKUP(Tableau1[[#This Row],[NUM DE FACTURE]],'[1]COMMERCIAL 2019 - 2021'!$D$2:$AO$3999,18,FALSE)</f>
        <v>22008</v>
      </c>
      <c r="D742" s="3">
        <f>VLOOKUP(Tableau1[[#This Row],[NUM DE FACTURE]],'[1]COMMERCIAL 2019 - 2021'!$D$2:$AO$3999,8,FALSE)</f>
        <v>43933.669200000004</v>
      </c>
      <c r="E742" s="3">
        <f>VLOOKUP(Tableau1[[#This Row],[NUM DE FACTURE]],'[1]COMMERCIAL 2019 - 2021'!$D$2:$AO$3999,10,FALSE)</f>
        <v>13204</v>
      </c>
      <c r="F742" s="3" t="str">
        <f>VLOOKUP(Tableau1[[#This Row],[NUM DE FACTURE]],'[1]COMMERCIAL 2019 - 2021'!$D$2:$AO$3999,12,FALSE)</f>
        <v>Guinée</v>
      </c>
      <c r="G742" s="4">
        <f>VLOOKUP(Tableau1[[#This Row],[NUM DE FACTURE]],'[1]COMMERCIAL 2019 - 2021'!$D$2:$AO$3999,13,FALSE)</f>
        <v>44343</v>
      </c>
      <c r="H742" s="3">
        <f>VLOOKUP(Tableau1[[#This Row],[NUM DE FACTURE]],[1]!Tableau1[[#All],[Num Piéce]:[ANNEE]],4,FALSE)</f>
        <v>2021</v>
      </c>
      <c r="I742" s="3">
        <f>MONTH(Tableau1[[#This Row],[DATE LIV]])</f>
        <v>5</v>
      </c>
    </row>
    <row r="743" spans="1:9" x14ac:dyDescent="0.35">
      <c r="A743" s="1" t="str">
        <f>'[1]COMMERCIAL 2019 - 2021'!D741</f>
        <v>FAE-21-00136</v>
      </c>
      <c r="B743" s="5" t="str">
        <f>VLOOKUP(Tableau1[[#This Row],[NUM DE FACTURE]],'[1]COMMERCIAL 2019 - 2021'!$D$2:$AO$3999,6,FALSE)</f>
        <v>TUNISIAN AFRICAN BUSINESS</v>
      </c>
      <c r="C743" s="2">
        <f>VLOOKUP(Tableau1[[#This Row],[NUM DE FACTURE]],'[1]COMMERCIAL 2019 - 2021'!$D$2:$AO$3999,18,FALSE)</f>
        <v>28000</v>
      </c>
      <c r="D743" s="3">
        <f>VLOOKUP(Tableau1[[#This Row],[NUM DE FACTURE]],'[1]COMMERCIAL 2019 - 2021'!$D$2:$AO$3999,8,FALSE)</f>
        <v>44240</v>
      </c>
      <c r="E743" s="3">
        <f>VLOOKUP(Tableau1[[#This Row],[NUM DE FACTURE]],'[1]COMMERCIAL 2019 - 2021'!$D$2:$AO$3999,10,FALSE)</f>
        <v>44240</v>
      </c>
      <c r="F743" s="3" t="str">
        <f>VLOOKUP(Tableau1[[#This Row],[NUM DE FACTURE]],'[1]COMMERCIAL 2019 - 2021'!$D$2:$AO$3999,12,FALSE)</f>
        <v>Gabon</v>
      </c>
      <c r="G743" s="4">
        <f>VLOOKUP(Tableau1[[#This Row],[NUM DE FACTURE]],'[1]COMMERCIAL 2019 - 2021'!$D$2:$AO$3999,13,FALSE)</f>
        <v>44343</v>
      </c>
      <c r="H743" s="3">
        <f>VLOOKUP(Tableau1[[#This Row],[NUM DE FACTURE]],[1]!Tableau1[[#All],[Num Piéce]:[ANNEE]],4,FALSE)</f>
        <v>2021</v>
      </c>
      <c r="I743" s="3">
        <f>MONTH(Tableau1[[#This Row],[DATE LIV]])</f>
        <v>5</v>
      </c>
    </row>
    <row r="744" spans="1:9" x14ac:dyDescent="0.35">
      <c r="A744" s="1" t="str">
        <f>'[1]COMMERCIAL 2019 - 2021'!D742</f>
        <v>FAE-21-00137</v>
      </c>
      <c r="B744" s="5" t="str">
        <f>VLOOKUP(Tableau1[[#This Row],[NUM DE FACTURE]],'[1]COMMERCIAL 2019 - 2021'!$D$2:$AO$3999,6,FALSE)</f>
        <v>TUNISIAN AFRICAN BUSINESS</v>
      </c>
      <c r="C744" s="2">
        <f>VLOOKUP(Tableau1[[#This Row],[NUM DE FACTURE]],'[1]COMMERCIAL 2019 - 2021'!$D$2:$AO$3999,18,FALSE)</f>
        <v>110040</v>
      </c>
      <c r="D744" s="3">
        <f>VLOOKUP(Tableau1[[#This Row],[NUM DE FACTURE]],'[1]COMMERCIAL 2019 - 2021'!$D$2:$AO$3999,8,FALSE)</f>
        <v>155156.4</v>
      </c>
      <c r="E744" s="3">
        <f>VLOOKUP(Tableau1[[#This Row],[NUM DE FACTURE]],'[1]COMMERCIAL 2019 - 2021'!$D$2:$AO$3999,10,FALSE)</f>
        <v>155156.4</v>
      </c>
      <c r="F744" s="3" t="str">
        <f>VLOOKUP(Tableau1[[#This Row],[NUM DE FACTURE]],'[1]COMMERCIAL 2019 - 2021'!$D$2:$AO$3999,12,FALSE)</f>
        <v>Sénégal</v>
      </c>
      <c r="G744" s="4">
        <f>VLOOKUP(Tableau1[[#This Row],[NUM DE FACTURE]],'[1]COMMERCIAL 2019 - 2021'!$D$2:$AO$3999,13,FALSE)</f>
        <v>44334</v>
      </c>
      <c r="H744" s="3">
        <f>VLOOKUP(Tableau1[[#This Row],[NUM DE FACTURE]],[1]!Tableau1[[#All],[Num Piéce]:[ANNEE]],4,FALSE)</f>
        <v>2021</v>
      </c>
      <c r="I744" s="3">
        <f>MONTH(Tableau1[[#This Row],[DATE LIV]])</f>
        <v>5</v>
      </c>
    </row>
    <row r="745" spans="1:9" x14ac:dyDescent="0.35">
      <c r="A745" s="1" t="str">
        <f>'[1]COMMERCIAL 2019 - 2021'!D743</f>
        <v>FAE-21-00138</v>
      </c>
      <c r="B745" s="5" t="str">
        <f>VLOOKUP(Tableau1[[#This Row],[NUM DE FACTURE]],'[1]COMMERCIAL 2019 - 2021'!$D$2:$AO$3999,6,FALSE)</f>
        <v>DAVIS TRADING CO LTD</v>
      </c>
      <c r="C745" s="2">
        <f>VLOOKUP(Tableau1[[#This Row],[NUM DE FACTURE]],'[1]COMMERCIAL 2019 - 2021'!$D$2:$AO$3999,18,FALSE)</f>
        <v>21000</v>
      </c>
      <c r="D745" s="3">
        <f>VLOOKUP(Tableau1[[#This Row],[NUM DE FACTURE]],'[1]COMMERCIAL 2019 - 2021'!$D$2:$AO$3999,8,FALSE)</f>
        <v>69433.941000000006</v>
      </c>
      <c r="E745" s="3">
        <f>VLOOKUP(Tableau1[[#This Row],[NUM DE FACTURE]],'[1]COMMERCIAL 2019 - 2021'!$D$2:$AO$3999,10,FALSE)</f>
        <v>25530</v>
      </c>
      <c r="F745" s="3" t="str">
        <f>VLOOKUP(Tableau1[[#This Row],[NUM DE FACTURE]],'[1]COMMERCIAL 2019 - 2021'!$D$2:$AO$3999,12,FALSE)</f>
        <v>New Zealand</v>
      </c>
      <c r="G745" s="4">
        <f>VLOOKUP(Tableau1[[#This Row],[NUM DE FACTURE]],'[1]COMMERCIAL 2019 - 2021'!$D$2:$AO$3999,13,FALSE)</f>
        <v>44341</v>
      </c>
      <c r="H745" s="3">
        <f>VLOOKUP(Tableau1[[#This Row],[NUM DE FACTURE]],[1]!Tableau1[[#All],[Num Piéce]:[ANNEE]],4,FALSE)</f>
        <v>2021</v>
      </c>
      <c r="I745" s="3">
        <f>MONTH(Tableau1[[#This Row],[DATE LIV]])</f>
        <v>5</v>
      </c>
    </row>
    <row r="746" spans="1:9" x14ac:dyDescent="0.35">
      <c r="A746" s="1" t="str">
        <f>'[1]COMMERCIAL 2019 - 2021'!D744</f>
        <v>FAE-21-00139</v>
      </c>
      <c r="B746" s="5" t="str">
        <f>VLOOKUP(Tableau1[[#This Row],[NUM DE FACTURE]],'[1]COMMERCIAL 2019 - 2021'!$D$2:$AO$3999,6,FALSE)</f>
        <v>ANGSTREM TRADING</v>
      </c>
      <c r="C746" s="2">
        <f>VLOOKUP(Tableau1[[#This Row],[NUM DE FACTURE]],'[1]COMMERCIAL 2019 - 2021'!$D$2:$AO$3999,18,FALSE)</f>
        <v>40000</v>
      </c>
      <c r="D746" s="3">
        <f>VLOOKUP(Tableau1[[#This Row],[NUM DE FACTURE]],'[1]COMMERCIAL 2019 - 2021'!$D$2:$AO$3999,8,FALSE)</f>
        <v>82788.320000000007</v>
      </c>
      <c r="E746" s="3">
        <f>VLOOKUP(Tableau1[[#This Row],[NUM DE FACTURE]],'[1]COMMERCIAL 2019 - 2021'!$D$2:$AO$3999,10,FALSE)</f>
        <v>30400</v>
      </c>
      <c r="F746" s="3" t="str">
        <f>VLOOKUP(Tableau1[[#This Row],[NUM DE FACTURE]],'[1]COMMERCIAL 2019 - 2021'!$D$2:$AO$3999,12,FALSE)</f>
        <v>Russie</v>
      </c>
      <c r="G746" s="4">
        <f>VLOOKUP(Tableau1[[#This Row],[NUM DE FACTURE]],'[1]COMMERCIAL 2019 - 2021'!$D$2:$AO$3999,13,FALSE)</f>
        <v>44343</v>
      </c>
      <c r="H746" s="3">
        <f>VLOOKUP(Tableau1[[#This Row],[NUM DE FACTURE]],[1]!Tableau1[[#All],[Num Piéce]:[ANNEE]],4,FALSE)</f>
        <v>2021</v>
      </c>
      <c r="I746" s="3">
        <f>MONTH(Tableau1[[#This Row],[DATE LIV]])</f>
        <v>5</v>
      </c>
    </row>
    <row r="747" spans="1:9" x14ac:dyDescent="0.35">
      <c r="A747" s="1" t="str">
        <f>'[1]COMMERCIAL 2019 - 2021'!D745</f>
        <v>FAE-21-00140</v>
      </c>
      <c r="B747" s="5" t="str">
        <f>VLOOKUP(Tableau1[[#This Row],[NUM DE FACTURE]],'[1]COMMERCIAL 2019 - 2021'!$D$2:$AO$3999,6,FALSE)</f>
        <v>STE DE COMMERCE INTERNATIONAL</v>
      </c>
      <c r="C747" s="2">
        <f>VLOOKUP(Tableau1[[#This Row],[NUM DE FACTURE]],'[1]COMMERCIAL 2019 - 2021'!$D$2:$AO$3999,18,FALSE)</f>
        <v>123624</v>
      </c>
      <c r="D747" s="3">
        <f>VLOOKUP(Tableau1[[#This Row],[NUM DE FACTURE]],'[1]COMMERCIAL 2019 - 2021'!$D$2:$AO$3999,8,FALSE)</f>
        <v>211144.32000000001</v>
      </c>
      <c r="E747" s="3">
        <f>VLOOKUP(Tableau1[[#This Row],[NUM DE FACTURE]],'[1]COMMERCIAL 2019 - 2021'!$D$2:$AO$3999,10,FALSE)</f>
        <v>211144.32000000001</v>
      </c>
      <c r="F747" s="3" t="str">
        <f>VLOOKUP(Tableau1[[#This Row],[NUM DE FACTURE]],'[1]COMMERCIAL 2019 - 2021'!$D$2:$AO$3999,12,FALSE)</f>
        <v>Togo</v>
      </c>
      <c r="G747" s="4">
        <f>VLOOKUP(Tableau1[[#This Row],[NUM DE FACTURE]],'[1]COMMERCIAL 2019 - 2021'!$D$2:$AO$3999,13,FALSE)</f>
        <v>44343</v>
      </c>
      <c r="H747" s="3">
        <f>VLOOKUP(Tableau1[[#This Row],[NUM DE FACTURE]],[1]!Tableau1[[#All],[Num Piéce]:[ANNEE]],4,FALSE)</f>
        <v>2021</v>
      </c>
      <c r="I747" s="3">
        <f>MONTH(Tableau1[[#This Row],[DATE LIV]])</f>
        <v>5</v>
      </c>
    </row>
    <row r="748" spans="1:9" x14ac:dyDescent="0.35">
      <c r="A748" s="1" t="str">
        <f>'[1]COMMERCIAL 2019 - 2021'!D746</f>
        <v>FAE-21-00141</v>
      </c>
      <c r="B748" s="5" t="str">
        <f>VLOOKUP(Tableau1[[#This Row],[NUM DE FACTURE]],'[1]COMMERCIAL 2019 - 2021'!$D$2:$AO$3999,6,FALSE)</f>
        <v>ARCADIA</v>
      </c>
      <c r="C748" s="2">
        <f>VLOOKUP(Tableau1[[#This Row],[NUM DE FACTURE]],'[1]COMMERCIAL 2019 - 2021'!$D$2:$AO$3999,18,FALSE)</f>
        <v>41000</v>
      </c>
      <c r="D748" s="3">
        <f>VLOOKUP(Tableau1[[#This Row],[NUM DE FACTURE]],'[1]COMMERCIAL 2019 - 2021'!$D$2:$AO$3999,8,FALSE)</f>
        <v>73390</v>
      </c>
      <c r="E748" s="3">
        <f>VLOOKUP(Tableau1[[#This Row],[NUM DE FACTURE]],'[1]COMMERCIAL 2019 - 2021'!$D$2:$AO$3999,10,FALSE)</f>
        <v>73390</v>
      </c>
      <c r="F748" s="3" t="str">
        <f>VLOOKUP(Tableau1[[#This Row],[NUM DE FACTURE]],'[1]COMMERCIAL 2019 - 2021'!$D$2:$AO$3999,12,FALSE)</f>
        <v>Pologne</v>
      </c>
      <c r="G748" s="4">
        <f>VLOOKUP(Tableau1[[#This Row],[NUM DE FACTURE]],'[1]COMMERCIAL 2019 - 2021'!$D$2:$AO$3999,13,FALSE)</f>
        <v>44342</v>
      </c>
      <c r="H748" s="3">
        <f>VLOOKUP(Tableau1[[#This Row],[NUM DE FACTURE]],[1]!Tableau1[[#All],[Num Piéce]:[ANNEE]],4,FALSE)</f>
        <v>2021</v>
      </c>
      <c r="I748" s="3">
        <f>MONTH(Tableau1[[#This Row],[DATE LIV]])</f>
        <v>5</v>
      </c>
    </row>
    <row r="749" spans="1:9" x14ac:dyDescent="0.35">
      <c r="A749" s="1" t="str">
        <f>'[1]COMMERCIAL 2019 - 2021'!D747</f>
        <v>FAE-21-00142</v>
      </c>
      <c r="B749" s="5" t="str">
        <f>VLOOKUP(Tableau1[[#This Row],[NUM DE FACTURE]],'[1]COMMERCIAL 2019 - 2021'!$D$2:$AO$3999,6,FALSE)</f>
        <v>STE OMEGA TRADING</v>
      </c>
      <c r="C749" s="2">
        <f>VLOOKUP(Tableau1[[#This Row],[NUM DE FACTURE]],'[1]COMMERCIAL 2019 - 2021'!$D$2:$AO$3999,18,FALSE)</f>
        <v>280000</v>
      </c>
      <c r="D749" s="3">
        <f>VLOOKUP(Tableau1[[#This Row],[NUM DE FACTURE]],'[1]COMMERCIAL 2019 - 2021'!$D$2:$AO$3999,8,FALSE)</f>
        <v>378000</v>
      </c>
      <c r="E749" s="3">
        <f>VLOOKUP(Tableau1[[#This Row],[NUM DE FACTURE]],'[1]COMMERCIAL 2019 - 2021'!$D$2:$AO$3999,10,FALSE)</f>
        <v>378000</v>
      </c>
      <c r="F749" s="3" t="str">
        <f>VLOOKUP(Tableau1[[#This Row],[NUM DE FACTURE]],'[1]COMMERCIAL 2019 - 2021'!$D$2:$AO$3999,12,FALSE)</f>
        <v>Niger</v>
      </c>
      <c r="G749" s="4">
        <f>VLOOKUP(Tableau1[[#This Row],[NUM DE FACTURE]],'[1]COMMERCIAL 2019 - 2021'!$D$2:$AO$3999,13,FALSE)</f>
        <v>44347</v>
      </c>
      <c r="H749" s="3">
        <f>VLOOKUP(Tableau1[[#This Row],[NUM DE FACTURE]],[1]!Tableau1[[#All],[Num Piéce]:[ANNEE]],4,FALSE)</f>
        <v>2021</v>
      </c>
      <c r="I749" s="3">
        <f>MONTH(Tableau1[[#This Row],[DATE LIV]])</f>
        <v>5</v>
      </c>
    </row>
    <row r="750" spans="1:9" x14ac:dyDescent="0.35">
      <c r="A750" s="1" t="str">
        <f>'[1]COMMERCIAL 2019 - 2021'!D748</f>
        <v>FAE-21-00143</v>
      </c>
      <c r="B750" s="5" t="str">
        <f>VLOOKUP(Tableau1[[#This Row],[NUM DE FACTURE]],'[1]COMMERCIAL 2019 - 2021'!$D$2:$AO$3999,6,FALSE)</f>
        <v>SAHEL INTERNATIONAL TRADE</v>
      </c>
      <c r="C750" s="2">
        <f>VLOOKUP(Tableau1[[#This Row],[NUM DE FACTURE]],'[1]COMMERCIAL 2019 - 2021'!$D$2:$AO$3999,18,FALSE)</f>
        <v>43200</v>
      </c>
      <c r="D750" s="3">
        <f>VLOOKUP(Tableau1[[#This Row],[NUM DE FACTURE]],'[1]COMMERCIAL 2019 - 2021'!$D$2:$AO$3999,8,FALSE)</f>
        <v>73008</v>
      </c>
      <c r="E750" s="3">
        <f>VLOOKUP(Tableau1[[#This Row],[NUM DE FACTURE]],'[1]COMMERCIAL 2019 - 2021'!$D$2:$AO$3999,10,FALSE)</f>
        <v>73008</v>
      </c>
      <c r="F750" s="3" t="str">
        <f>VLOOKUP(Tableau1[[#This Row],[NUM DE FACTURE]],'[1]COMMERCIAL 2019 - 2021'!$D$2:$AO$3999,12,FALSE)</f>
        <v>Togo</v>
      </c>
      <c r="G750" s="4">
        <f>VLOOKUP(Tableau1[[#This Row],[NUM DE FACTURE]],'[1]COMMERCIAL 2019 - 2021'!$D$2:$AO$3999,13,FALSE)</f>
        <v>44343</v>
      </c>
      <c r="H750" s="3">
        <f>VLOOKUP(Tableau1[[#This Row],[NUM DE FACTURE]],[1]!Tableau1[[#All],[Num Piéce]:[ANNEE]],4,FALSE)</f>
        <v>2021</v>
      </c>
      <c r="I750" s="3">
        <f>MONTH(Tableau1[[#This Row],[DATE LIV]])</f>
        <v>5</v>
      </c>
    </row>
    <row r="751" spans="1:9" x14ac:dyDescent="0.35">
      <c r="A751" s="1" t="str">
        <f>'[1]COMMERCIAL 2019 - 2021'!D749</f>
        <v>FAE-21-00144</v>
      </c>
      <c r="B751" s="5" t="str">
        <f>VLOOKUP(Tableau1[[#This Row],[NUM DE FACTURE]],'[1]COMMERCIAL 2019 - 2021'!$D$2:$AO$3999,6,FALSE)</f>
        <v>ARCADIA</v>
      </c>
      <c r="C751" s="2">
        <f>VLOOKUP(Tableau1[[#This Row],[NUM DE FACTURE]],'[1]COMMERCIAL 2019 - 2021'!$D$2:$AO$3999,18,FALSE)</f>
        <v>20000</v>
      </c>
      <c r="D751" s="3">
        <f>VLOOKUP(Tableau1[[#This Row],[NUM DE FACTURE]],'[1]COMMERCIAL 2019 - 2021'!$D$2:$AO$3999,8,FALSE)</f>
        <v>35200</v>
      </c>
      <c r="E751" s="3">
        <f>VLOOKUP(Tableau1[[#This Row],[NUM DE FACTURE]],'[1]COMMERCIAL 2019 - 2021'!$D$2:$AO$3999,10,FALSE)</f>
        <v>35200</v>
      </c>
      <c r="F751" s="3" t="str">
        <f>VLOOKUP(Tableau1[[#This Row],[NUM DE FACTURE]],'[1]COMMERCIAL 2019 - 2021'!$D$2:$AO$3999,12,FALSE)</f>
        <v>Angleterre</v>
      </c>
      <c r="G751" s="4">
        <f>VLOOKUP(Tableau1[[#This Row],[NUM DE FACTURE]],'[1]COMMERCIAL 2019 - 2021'!$D$2:$AO$3999,13,FALSE)</f>
        <v>44342</v>
      </c>
      <c r="H751" s="3">
        <f>VLOOKUP(Tableau1[[#This Row],[NUM DE FACTURE]],[1]!Tableau1[[#All],[Num Piéce]:[ANNEE]],4,FALSE)</f>
        <v>2021</v>
      </c>
      <c r="I751" s="3">
        <f>MONTH(Tableau1[[#This Row],[DATE LIV]])</f>
        <v>5</v>
      </c>
    </row>
    <row r="752" spans="1:9" x14ac:dyDescent="0.35">
      <c r="A752" s="1" t="str">
        <f>'[1]COMMERCIAL 2019 - 2021'!D750</f>
        <v>FAE-21-00145</v>
      </c>
      <c r="B752" s="5" t="str">
        <f>VLOOKUP(Tableau1[[#This Row],[NUM DE FACTURE]],'[1]COMMERCIAL 2019 - 2021'!$D$2:$AO$3999,6,FALSE)</f>
        <v>TUNISIAN AFRICAN BUSINESS</v>
      </c>
      <c r="C752" s="2">
        <f>VLOOKUP(Tableau1[[#This Row],[NUM DE FACTURE]],'[1]COMMERCIAL 2019 - 2021'!$D$2:$AO$3999,18,FALSE)</f>
        <v>132049</v>
      </c>
      <c r="D752" s="3">
        <f>VLOOKUP(Tableau1[[#This Row],[NUM DE FACTURE]],'[1]COMMERCIAL 2019 - 2021'!$D$2:$AO$3999,8,FALSE)</f>
        <v>186187.68</v>
      </c>
      <c r="E752" s="3">
        <f>VLOOKUP(Tableau1[[#This Row],[NUM DE FACTURE]],'[1]COMMERCIAL 2019 - 2021'!$D$2:$AO$3999,10,FALSE)</f>
        <v>186187.68</v>
      </c>
      <c r="F752" s="3" t="str">
        <f>VLOOKUP(Tableau1[[#This Row],[NUM DE FACTURE]],'[1]COMMERCIAL 2019 - 2021'!$D$2:$AO$3999,12,FALSE)</f>
        <v>Sénégal</v>
      </c>
      <c r="G752" s="4" t="str">
        <f>VLOOKUP(Tableau1[[#This Row],[NUM DE FACTURE]],'[1]COMMERCIAL 2019 - 2021'!$D$2:$AO$3999,13,FALSE)</f>
        <v>31/05/2021 &amp; 01/06/2021</v>
      </c>
      <c r="H752" s="3">
        <f>VLOOKUP(Tableau1[[#This Row],[NUM DE FACTURE]],[1]!Tableau1[[#All],[Num Piéce]:[ANNEE]],4,FALSE)</f>
        <v>2021</v>
      </c>
      <c r="I752" s="3" t="e">
        <f>MONTH(Tableau1[[#This Row],[DATE LIV]])</f>
        <v>#VALUE!</v>
      </c>
    </row>
    <row r="753" spans="1:9" x14ac:dyDescent="0.35">
      <c r="A753" s="1" t="str">
        <f>'[1]COMMERCIAL 2019 - 2021'!D751</f>
        <v>FAE-21-00146</v>
      </c>
      <c r="B753" s="5" t="str">
        <f>VLOOKUP(Tableau1[[#This Row],[NUM DE FACTURE]],'[1]COMMERCIAL 2019 - 2021'!$D$2:$AO$3999,6,FALSE)</f>
        <v>TUNISIAN AFRICAN BUSINESS</v>
      </c>
      <c r="C753" s="2">
        <f>VLOOKUP(Tableau1[[#This Row],[NUM DE FACTURE]],'[1]COMMERCIAL 2019 - 2021'!$D$2:$AO$3999,18,FALSE)</f>
        <v>130000</v>
      </c>
      <c r="D753" s="3">
        <f>VLOOKUP(Tableau1[[#This Row],[NUM DE FACTURE]],'[1]COMMERCIAL 2019 - 2021'!$D$2:$AO$3999,8,FALSE)</f>
        <v>184600</v>
      </c>
      <c r="E753" s="3">
        <f>VLOOKUP(Tableau1[[#This Row],[NUM DE FACTURE]],'[1]COMMERCIAL 2019 - 2021'!$D$2:$AO$3999,10,FALSE)</f>
        <v>184600</v>
      </c>
      <c r="F753" s="3" t="str">
        <f>VLOOKUP(Tableau1[[#This Row],[NUM DE FACTURE]],'[1]COMMERCIAL 2019 - 2021'!$D$2:$AO$3999,12,FALSE)</f>
        <v>Sénégal</v>
      </c>
      <c r="G753" s="4">
        <f>VLOOKUP(Tableau1[[#This Row],[NUM DE FACTURE]],'[1]COMMERCIAL 2019 - 2021'!$D$2:$AO$3999,13,FALSE)</f>
        <v>44340</v>
      </c>
      <c r="H753" s="3">
        <f>VLOOKUP(Tableau1[[#This Row],[NUM DE FACTURE]],[1]!Tableau1[[#All],[Num Piéce]:[ANNEE]],4,FALSE)</f>
        <v>2021</v>
      </c>
      <c r="I753" s="3">
        <f>MONTH(Tableau1[[#This Row],[DATE LIV]])</f>
        <v>5</v>
      </c>
    </row>
    <row r="754" spans="1:9" x14ac:dyDescent="0.35">
      <c r="A754" s="1" t="str">
        <f>'[1]COMMERCIAL 2019 - 2021'!D752</f>
        <v>FAE-21-00147</v>
      </c>
      <c r="B754" s="5" t="str">
        <f>VLOOKUP(Tableau1[[#This Row],[NUM DE FACTURE]],'[1]COMMERCIAL 2019 - 2021'!$D$2:$AO$3999,6,FALSE)</f>
        <v>SAHEL INTERNATIONAL TRADE</v>
      </c>
      <c r="C754" s="2">
        <f>VLOOKUP(Tableau1[[#This Row],[NUM DE FACTURE]],'[1]COMMERCIAL 2019 - 2021'!$D$2:$AO$3999,18,FALSE)</f>
        <v>305600</v>
      </c>
      <c r="D754" s="3">
        <f>VLOOKUP(Tableau1[[#This Row],[NUM DE FACTURE]],'[1]COMMERCIAL 2019 - 2021'!$D$2:$AO$3999,8,FALSE)</f>
        <v>397280</v>
      </c>
      <c r="E754" s="3">
        <f>VLOOKUP(Tableau1[[#This Row],[NUM DE FACTURE]],'[1]COMMERCIAL 2019 - 2021'!$D$2:$AO$3999,10,FALSE)</f>
        <v>397280</v>
      </c>
      <c r="F754" s="3" t="str">
        <f>VLOOKUP(Tableau1[[#This Row],[NUM DE FACTURE]],'[1]COMMERCIAL 2019 - 2021'!$D$2:$AO$3999,12,FALSE)</f>
        <v>Niger</v>
      </c>
      <c r="G754" s="4">
        <f>VLOOKUP(Tableau1[[#This Row],[NUM DE FACTURE]],'[1]COMMERCIAL 2019 - 2021'!$D$2:$AO$3999,13,FALSE)</f>
        <v>44343</v>
      </c>
      <c r="H754" s="3">
        <f>VLOOKUP(Tableau1[[#This Row],[NUM DE FACTURE]],[1]!Tableau1[[#All],[Num Piéce]:[ANNEE]],4,FALSE)</f>
        <v>2021</v>
      </c>
      <c r="I754" s="3">
        <f>MONTH(Tableau1[[#This Row],[DATE LIV]])</f>
        <v>5</v>
      </c>
    </row>
    <row r="755" spans="1:9" x14ac:dyDescent="0.35">
      <c r="A755" s="1" t="str">
        <f>'[1]COMMERCIAL 2019 - 2021'!D753</f>
        <v>FAE-21-00148</v>
      </c>
      <c r="B755" s="5" t="str">
        <f>VLOOKUP(Tableau1[[#This Row],[NUM DE FACTURE]],'[1]COMMERCIAL 2019 - 2021'!$D$2:$AO$3999,6,FALSE)</f>
        <v>ARCADIA</v>
      </c>
      <c r="C755" s="2">
        <f>VLOOKUP(Tableau1[[#This Row],[NUM DE FACTURE]],'[1]COMMERCIAL 2019 - 2021'!$D$2:$AO$3999,18,FALSE)</f>
        <v>20157.599999999999</v>
      </c>
      <c r="D755" s="3">
        <f>VLOOKUP(Tableau1[[#This Row],[NUM DE FACTURE]],'[1]COMMERCIAL 2019 - 2021'!$D$2:$AO$3999,8,FALSE)</f>
        <v>38249.046000000002</v>
      </c>
      <c r="E755" s="3">
        <f>VLOOKUP(Tableau1[[#This Row],[NUM DE FACTURE]],'[1]COMMERCIAL 2019 - 2021'!$D$2:$AO$3999,10,FALSE)</f>
        <v>38249.046000000002</v>
      </c>
      <c r="F755" s="3" t="str">
        <f>VLOOKUP(Tableau1[[#This Row],[NUM DE FACTURE]],'[1]COMMERCIAL 2019 - 2021'!$D$2:$AO$3999,12,FALSE)</f>
        <v>USA</v>
      </c>
      <c r="G755" s="4">
        <f>VLOOKUP(Tableau1[[#This Row],[NUM DE FACTURE]],'[1]COMMERCIAL 2019 - 2021'!$D$2:$AO$3999,13,FALSE)</f>
        <v>44363</v>
      </c>
      <c r="H755" s="3">
        <f>VLOOKUP(Tableau1[[#This Row],[NUM DE FACTURE]],[1]!Tableau1[[#All],[Num Piéce]:[ANNEE]],4,FALSE)</f>
        <v>2021</v>
      </c>
      <c r="I755" s="3">
        <f>MONTH(Tableau1[[#This Row],[DATE LIV]])</f>
        <v>6</v>
      </c>
    </row>
    <row r="756" spans="1:9" x14ac:dyDescent="0.35">
      <c r="A756" s="1" t="str">
        <f>'[1]COMMERCIAL 2019 - 2021'!D754</f>
        <v>FAE-21-00149</v>
      </c>
      <c r="B756" s="5" t="str">
        <f>VLOOKUP(Tableau1[[#This Row],[NUM DE FACTURE]],'[1]COMMERCIAL 2019 - 2021'!$D$2:$AO$3999,6,FALSE)</f>
        <v>ALATHEER ALZAHER COMPANY FOR</v>
      </c>
      <c r="C756" s="2">
        <f>VLOOKUP(Tableau1[[#This Row],[NUM DE FACTURE]],'[1]COMMERCIAL 2019 - 2021'!$D$2:$AO$3999,18,FALSE)</f>
        <v>307200</v>
      </c>
      <c r="D756" s="3">
        <f>VLOOKUP(Tableau1[[#This Row],[NUM DE FACTURE]],'[1]COMMERCIAL 2019 - 2021'!$D$2:$AO$3999,8,FALSE)</f>
        <v>582473.42617600004</v>
      </c>
      <c r="E756" s="3">
        <f>VLOOKUP(Tableau1[[#This Row],[NUM DE FACTURE]],'[1]COMMERCIAL 2019 - 2021'!$D$2:$AO$3999,10,FALSE)</f>
        <v>214333.76</v>
      </c>
      <c r="F756" s="3" t="str">
        <f>VLOOKUP(Tableau1[[#This Row],[NUM DE FACTURE]],'[1]COMMERCIAL 2019 - 2021'!$D$2:$AO$3999,12,FALSE)</f>
        <v>Libye</v>
      </c>
      <c r="G756" s="4">
        <f>VLOOKUP(Tableau1[[#This Row],[NUM DE FACTURE]],'[1]COMMERCIAL 2019 - 2021'!$D$2:$AO$3999,13,FALSE)</f>
        <v>44345</v>
      </c>
      <c r="H756" s="3">
        <f>VLOOKUP(Tableau1[[#This Row],[NUM DE FACTURE]],[1]!Tableau1[[#All],[Num Piéce]:[ANNEE]],4,FALSE)</f>
        <v>2021</v>
      </c>
      <c r="I756" s="3">
        <f>MONTH(Tableau1[[#This Row],[DATE LIV]])</f>
        <v>5</v>
      </c>
    </row>
    <row r="757" spans="1:9" x14ac:dyDescent="0.35">
      <c r="A757" s="1" t="str">
        <f>'[1]COMMERCIAL 2019 - 2021'!D755</f>
        <v>FAE-21-00150</v>
      </c>
      <c r="B757" s="5" t="str">
        <f>VLOOKUP(Tableau1[[#This Row],[NUM DE FACTURE]],'[1]COMMERCIAL 2019 - 2021'!$D$2:$AO$3999,6,FALSE)</f>
        <v>SODIFRAM SAS</v>
      </c>
      <c r="C757" s="2">
        <f>VLOOKUP(Tableau1[[#This Row],[NUM DE FACTURE]],'[1]COMMERCIAL 2019 - 2021'!$D$2:$AO$3999,18,FALSE)</f>
        <v>27336</v>
      </c>
      <c r="D757" s="3">
        <f>VLOOKUP(Tableau1[[#This Row],[NUM DE FACTURE]],'[1]COMMERCIAL 2019 - 2021'!$D$2:$AO$3999,8,FALSE)</f>
        <v>63739.599532</v>
      </c>
      <c r="E757" s="3">
        <f>VLOOKUP(Tableau1[[#This Row],[NUM DE FACTURE]],'[1]COMMERCIAL 2019 - 2021'!$D$2:$AO$3999,10,FALSE)</f>
        <v>19287.560000000001</v>
      </c>
      <c r="F757" s="3" t="str">
        <f>VLOOKUP(Tableau1[[#This Row],[NUM DE FACTURE]],'[1]COMMERCIAL 2019 - 2021'!$D$2:$AO$3999,12,FALSE)</f>
        <v>Mayotte</v>
      </c>
      <c r="G757" s="4">
        <f>VLOOKUP(Tableau1[[#This Row],[NUM DE FACTURE]],'[1]COMMERCIAL 2019 - 2021'!$D$2:$AO$3999,13,FALSE)</f>
        <v>44376</v>
      </c>
      <c r="H757" s="3">
        <f>VLOOKUP(Tableau1[[#This Row],[NUM DE FACTURE]],[1]!Tableau1[[#All],[Num Piéce]:[ANNEE]],4,FALSE)</f>
        <v>2021</v>
      </c>
      <c r="I757" s="3">
        <f>MONTH(Tableau1[[#This Row],[DATE LIV]])</f>
        <v>6</v>
      </c>
    </row>
    <row r="758" spans="1:9" x14ac:dyDescent="0.35">
      <c r="A758" s="1" t="str">
        <f>'[1]COMMERCIAL 2019 - 2021'!D756</f>
        <v>FAE-21-00151</v>
      </c>
      <c r="B758" s="5" t="str">
        <f>VLOOKUP(Tableau1[[#This Row],[NUM DE FACTURE]],'[1]COMMERCIAL 2019 - 2021'!$D$2:$AO$3999,6,FALSE)</f>
        <v>SAHEL INTERNATIONAL TRADE</v>
      </c>
      <c r="C758" s="2">
        <f>VLOOKUP(Tableau1[[#This Row],[NUM DE FACTURE]],'[1]COMMERCIAL 2019 - 2021'!$D$2:$AO$3999,18,FALSE)</f>
        <v>38400</v>
      </c>
      <c r="D758" s="3">
        <f>VLOOKUP(Tableau1[[#This Row],[NUM DE FACTURE]],'[1]COMMERCIAL 2019 - 2021'!$D$2:$AO$3999,8,FALSE)</f>
        <v>67200</v>
      </c>
      <c r="E758" s="3">
        <f>VLOOKUP(Tableau1[[#This Row],[NUM DE FACTURE]],'[1]COMMERCIAL 2019 - 2021'!$D$2:$AO$3999,10,FALSE)</f>
        <v>67200</v>
      </c>
      <c r="F758" s="3" t="str">
        <f>VLOOKUP(Tableau1[[#This Row],[NUM DE FACTURE]],'[1]COMMERCIAL 2019 - 2021'!$D$2:$AO$3999,12,FALSE)</f>
        <v>Sénégal</v>
      </c>
      <c r="G758" s="4">
        <f>VLOOKUP(Tableau1[[#This Row],[NUM DE FACTURE]],'[1]COMMERCIAL 2019 - 2021'!$D$2:$AO$3999,13,FALSE)</f>
        <v>44355</v>
      </c>
      <c r="H758" s="3">
        <f>VLOOKUP(Tableau1[[#This Row],[NUM DE FACTURE]],[1]!Tableau1[[#All],[Num Piéce]:[ANNEE]],4,FALSE)</f>
        <v>2021</v>
      </c>
      <c r="I758" s="3">
        <f>MONTH(Tableau1[[#This Row],[DATE LIV]])</f>
        <v>6</v>
      </c>
    </row>
    <row r="759" spans="1:9" x14ac:dyDescent="0.35">
      <c r="A759" s="1" t="str">
        <f>'[1]COMMERCIAL 2019 - 2021'!D757</f>
        <v>FAE-21-00152</v>
      </c>
      <c r="B759" s="5" t="str">
        <f>VLOOKUP(Tableau1[[#This Row],[NUM DE FACTURE]],'[1]COMMERCIAL 2019 - 2021'!$D$2:$AO$3999,6,FALSE)</f>
        <v>SAHEL INTERNATIONAL TRADE</v>
      </c>
      <c r="C759" s="2">
        <f>VLOOKUP(Tableau1[[#This Row],[NUM DE FACTURE]],'[1]COMMERCIAL 2019 - 2021'!$D$2:$AO$3999,18,FALSE)</f>
        <v>20750</v>
      </c>
      <c r="D759" s="3">
        <f>VLOOKUP(Tableau1[[#This Row],[NUM DE FACTURE]],'[1]COMMERCIAL 2019 - 2021'!$D$2:$AO$3999,8,FALSE)</f>
        <v>36312.5</v>
      </c>
      <c r="E759" s="3">
        <f>VLOOKUP(Tableau1[[#This Row],[NUM DE FACTURE]],'[1]COMMERCIAL 2019 - 2021'!$D$2:$AO$3999,10,FALSE)</f>
        <v>36312.5</v>
      </c>
      <c r="F759" s="3" t="str">
        <f>VLOOKUP(Tableau1[[#This Row],[NUM DE FACTURE]],'[1]COMMERCIAL 2019 - 2021'!$D$2:$AO$3999,12,FALSE)</f>
        <v>Cote d'ivoire</v>
      </c>
      <c r="G759" s="4">
        <f>VLOOKUP(Tableau1[[#This Row],[NUM DE FACTURE]],'[1]COMMERCIAL 2019 - 2021'!$D$2:$AO$3999,13,FALSE)</f>
        <v>44355</v>
      </c>
      <c r="H759" s="3">
        <f>VLOOKUP(Tableau1[[#This Row],[NUM DE FACTURE]],[1]!Tableau1[[#All],[Num Piéce]:[ANNEE]],4,FALSE)</f>
        <v>2021</v>
      </c>
      <c r="I759" s="3">
        <f>MONTH(Tableau1[[#This Row],[DATE LIV]])</f>
        <v>6</v>
      </c>
    </row>
    <row r="760" spans="1:9" x14ac:dyDescent="0.35">
      <c r="A760" s="1" t="str">
        <f>'[1]COMMERCIAL 2019 - 2021'!D758</f>
        <v>FAE-21-00153</v>
      </c>
      <c r="B760" s="5" t="str">
        <f>VLOOKUP(Tableau1[[#This Row],[NUM DE FACTURE]],'[1]COMMERCIAL 2019 - 2021'!$D$2:$AO$3999,6,FALSE)</f>
        <v>SAHEL INTERNATIONAL TRADE</v>
      </c>
      <c r="C760" s="2">
        <f>VLOOKUP(Tableau1[[#This Row],[NUM DE FACTURE]],'[1]COMMERCIAL 2019 - 2021'!$D$2:$AO$3999,18,FALSE)</f>
        <v>21600</v>
      </c>
      <c r="D760" s="3">
        <f>VLOOKUP(Tableau1[[#This Row],[NUM DE FACTURE]],'[1]COMMERCIAL 2019 - 2021'!$D$2:$AO$3999,8,FALSE)</f>
        <v>36504</v>
      </c>
      <c r="E760" s="3">
        <f>VLOOKUP(Tableau1[[#This Row],[NUM DE FACTURE]],'[1]COMMERCIAL 2019 - 2021'!$D$2:$AO$3999,10,FALSE)</f>
        <v>36504</v>
      </c>
      <c r="F760" s="3" t="str">
        <f>VLOOKUP(Tableau1[[#This Row],[NUM DE FACTURE]],'[1]COMMERCIAL 2019 - 2021'!$D$2:$AO$3999,12,FALSE)</f>
        <v>Togo</v>
      </c>
      <c r="G760" s="4">
        <f>VLOOKUP(Tableau1[[#This Row],[NUM DE FACTURE]],'[1]COMMERCIAL 2019 - 2021'!$D$2:$AO$3999,13,FALSE)</f>
        <v>44361</v>
      </c>
      <c r="H760" s="3">
        <f>VLOOKUP(Tableau1[[#This Row],[NUM DE FACTURE]],[1]!Tableau1[[#All],[Num Piéce]:[ANNEE]],4,FALSE)</f>
        <v>2021</v>
      </c>
      <c r="I760" s="3">
        <f>MONTH(Tableau1[[#This Row],[DATE LIV]])</f>
        <v>6</v>
      </c>
    </row>
    <row r="761" spans="1:9" x14ac:dyDescent="0.35">
      <c r="A761" s="1" t="str">
        <f>'[1]COMMERCIAL 2019 - 2021'!D759</f>
        <v>FAE-21-00154</v>
      </c>
      <c r="B761" s="5" t="str">
        <f>VLOOKUP(Tableau1[[#This Row],[NUM DE FACTURE]],'[1]COMMERCIAL 2019 - 2021'!$D$2:$AO$3999,6,FALSE)</f>
        <v>SAHEL INTERNATIONAL TRADE</v>
      </c>
      <c r="C761" s="2">
        <f>VLOOKUP(Tableau1[[#This Row],[NUM DE FACTURE]],'[1]COMMERCIAL 2019 - 2021'!$D$2:$AO$3999,18,FALSE)</f>
        <v>19200</v>
      </c>
      <c r="D761" s="3">
        <f>VLOOKUP(Tableau1[[#This Row],[NUM DE FACTURE]],'[1]COMMERCIAL 2019 - 2021'!$D$2:$AO$3999,8,FALSE)</f>
        <v>33984</v>
      </c>
      <c r="E761" s="3">
        <f>VLOOKUP(Tableau1[[#This Row],[NUM DE FACTURE]],'[1]COMMERCIAL 2019 - 2021'!$D$2:$AO$3999,10,FALSE)</f>
        <v>33984</v>
      </c>
      <c r="F761" s="3" t="str">
        <f>VLOOKUP(Tableau1[[#This Row],[NUM DE FACTURE]],'[1]COMMERCIAL 2019 - 2021'!$D$2:$AO$3999,12,FALSE)</f>
        <v>Burkina Faso</v>
      </c>
      <c r="G761" s="4">
        <f>VLOOKUP(Tableau1[[#This Row],[NUM DE FACTURE]],'[1]COMMERCIAL 2019 - 2021'!$D$2:$AO$3999,13,FALSE)</f>
        <v>44371</v>
      </c>
      <c r="H761" s="3">
        <f>VLOOKUP(Tableau1[[#This Row],[NUM DE FACTURE]],[1]!Tableau1[[#All],[Num Piéce]:[ANNEE]],4,FALSE)</f>
        <v>2021</v>
      </c>
      <c r="I761" s="3">
        <f>MONTH(Tableau1[[#This Row],[DATE LIV]])</f>
        <v>6</v>
      </c>
    </row>
    <row r="762" spans="1:9" x14ac:dyDescent="0.35">
      <c r="A762" s="1" t="str">
        <f>'[1]COMMERCIAL 2019 - 2021'!D760</f>
        <v>FAE-21-00155</v>
      </c>
      <c r="B762" s="5" t="str">
        <f>VLOOKUP(Tableau1[[#This Row],[NUM DE FACTURE]],'[1]COMMERCIAL 2019 - 2021'!$D$2:$AO$3999,6,FALSE)</f>
        <v>ARCADIA</v>
      </c>
      <c r="C762" s="2">
        <f>VLOOKUP(Tableau1[[#This Row],[NUM DE FACTURE]],'[1]COMMERCIAL 2019 - 2021'!$D$2:$AO$3999,18,FALSE)</f>
        <v>20000</v>
      </c>
      <c r="D762" s="3">
        <f>VLOOKUP(Tableau1[[#This Row],[NUM DE FACTURE]],'[1]COMMERCIAL 2019 - 2021'!$D$2:$AO$3999,8,FALSE)</f>
        <v>35800</v>
      </c>
      <c r="E762" s="3">
        <f>VLOOKUP(Tableau1[[#This Row],[NUM DE FACTURE]],'[1]COMMERCIAL 2019 - 2021'!$D$2:$AO$3999,10,FALSE)</f>
        <v>35800</v>
      </c>
      <c r="F762" s="3" t="str">
        <f>VLOOKUP(Tableau1[[#This Row],[NUM DE FACTURE]],'[1]COMMERCIAL 2019 - 2021'!$D$2:$AO$3999,12,FALSE)</f>
        <v>Angleterre</v>
      </c>
      <c r="G762" s="4">
        <f>VLOOKUP(Tableau1[[#This Row],[NUM DE FACTURE]],'[1]COMMERCIAL 2019 - 2021'!$D$2:$AO$3999,13,FALSE)</f>
        <v>44361</v>
      </c>
      <c r="H762" s="3">
        <f>VLOOKUP(Tableau1[[#This Row],[NUM DE FACTURE]],[1]!Tableau1[[#All],[Num Piéce]:[ANNEE]],4,FALSE)</f>
        <v>2021</v>
      </c>
      <c r="I762" s="3">
        <f>MONTH(Tableau1[[#This Row],[DATE LIV]])</f>
        <v>6</v>
      </c>
    </row>
    <row r="763" spans="1:9" x14ac:dyDescent="0.35">
      <c r="A763" s="1" t="str">
        <f>'[1]COMMERCIAL 2019 - 2021'!D761</f>
        <v>FAE-21-00156</v>
      </c>
      <c r="B763" s="5" t="str">
        <f>VLOOKUP(Tableau1[[#This Row],[NUM DE FACTURE]],'[1]COMMERCIAL 2019 - 2021'!$D$2:$AO$3999,6,FALSE)</f>
        <v>STE DE COMMERCE INTERNATIONAL</v>
      </c>
      <c r="C763" s="2">
        <f>VLOOKUP(Tableau1[[#This Row],[NUM DE FACTURE]],'[1]COMMERCIAL 2019 - 2021'!$D$2:$AO$3999,18,FALSE)</f>
        <v>96000</v>
      </c>
      <c r="D763" s="3">
        <f>VLOOKUP(Tableau1[[#This Row],[NUM DE FACTURE]],'[1]COMMERCIAL 2019 - 2021'!$D$2:$AO$3999,8,FALSE)</f>
        <v>170880</v>
      </c>
      <c r="E763" s="3">
        <f>VLOOKUP(Tableau1[[#This Row],[NUM DE FACTURE]],'[1]COMMERCIAL 2019 - 2021'!$D$2:$AO$3999,10,FALSE)</f>
        <v>170880</v>
      </c>
      <c r="F763" s="3" t="str">
        <f>VLOOKUP(Tableau1[[#This Row],[NUM DE FACTURE]],'[1]COMMERCIAL 2019 - 2021'!$D$2:$AO$3999,12,FALSE)</f>
        <v>Gambie</v>
      </c>
      <c r="G763" s="4">
        <f>VLOOKUP(Tableau1[[#This Row],[NUM DE FACTURE]],'[1]COMMERCIAL 2019 - 2021'!$D$2:$AO$3999,13,FALSE)</f>
        <v>44371</v>
      </c>
      <c r="H763" s="3">
        <f>VLOOKUP(Tableau1[[#This Row],[NUM DE FACTURE]],[1]!Tableau1[[#All],[Num Piéce]:[ANNEE]],4,FALSE)</f>
        <v>2021</v>
      </c>
      <c r="I763" s="3">
        <f>MONTH(Tableau1[[#This Row],[DATE LIV]])</f>
        <v>6</v>
      </c>
    </row>
    <row r="764" spans="1:9" x14ac:dyDescent="0.35">
      <c r="A764" s="1" t="str">
        <f>'[1]COMMERCIAL 2019 - 2021'!D762</f>
        <v>FAE-21-00157</v>
      </c>
      <c r="B764" s="5" t="str">
        <f>VLOOKUP(Tableau1[[#This Row],[NUM DE FACTURE]],'[1]COMMERCIAL 2019 - 2021'!$D$2:$AO$3999,6,FALSE)</f>
        <v>STE DE COMMERCE INTERNATIONAL</v>
      </c>
      <c r="C764" s="2">
        <f>VLOOKUP(Tableau1[[#This Row],[NUM DE FACTURE]],'[1]COMMERCIAL 2019 - 2021'!$D$2:$AO$3999,18,FALSE)</f>
        <v>112000</v>
      </c>
      <c r="D764" s="3">
        <f>VLOOKUP(Tableau1[[#This Row],[NUM DE FACTURE]],'[1]COMMERCIAL 2019 - 2021'!$D$2:$AO$3999,8,FALSE)</f>
        <v>168000</v>
      </c>
      <c r="E764" s="3">
        <f>VLOOKUP(Tableau1[[#This Row],[NUM DE FACTURE]],'[1]COMMERCIAL 2019 - 2021'!$D$2:$AO$3999,10,FALSE)</f>
        <v>168000</v>
      </c>
      <c r="F764" s="3" t="str">
        <f>VLOOKUP(Tableau1[[#This Row],[NUM DE FACTURE]],'[1]COMMERCIAL 2019 - 2021'!$D$2:$AO$3999,12,FALSE)</f>
        <v>Niger</v>
      </c>
      <c r="G764" s="4">
        <f>VLOOKUP(Tableau1[[#This Row],[NUM DE FACTURE]],'[1]COMMERCIAL 2019 - 2021'!$D$2:$AO$3999,13,FALSE)</f>
        <v>44359</v>
      </c>
      <c r="H764" s="3">
        <f>VLOOKUP(Tableau1[[#This Row],[NUM DE FACTURE]],[1]!Tableau1[[#All],[Num Piéce]:[ANNEE]],4,FALSE)</f>
        <v>2021</v>
      </c>
      <c r="I764" s="3">
        <f>MONTH(Tableau1[[#This Row],[DATE LIV]])</f>
        <v>6</v>
      </c>
    </row>
    <row r="765" spans="1:9" x14ac:dyDescent="0.35">
      <c r="A765" s="1" t="str">
        <f>'[1]COMMERCIAL 2019 - 2021'!D763</f>
        <v>FAE-21-00158</v>
      </c>
      <c r="B765" s="5" t="str">
        <f>VLOOKUP(Tableau1[[#This Row],[NUM DE FACTURE]],'[1]COMMERCIAL 2019 - 2021'!$D$2:$AO$3999,6,FALSE)</f>
        <v>STE DE COMMERCE INTERNATIONAL</v>
      </c>
      <c r="C765" s="2">
        <f>VLOOKUP(Tableau1[[#This Row],[NUM DE FACTURE]],'[1]COMMERCIAL 2019 - 2021'!$D$2:$AO$3999,18,FALSE)</f>
        <v>260456</v>
      </c>
      <c r="D765" s="3">
        <f>VLOOKUP(Tableau1[[#This Row],[NUM DE FACTURE]],'[1]COMMERCIAL 2019 - 2021'!$D$2:$AO$3999,8,FALSE)</f>
        <v>448740.88</v>
      </c>
      <c r="E765" s="3">
        <f>VLOOKUP(Tableau1[[#This Row],[NUM DE FACTURE]],'[1]COMMERCIAL 2019 - 2021'!$D$2:$AO$3999,10,FALSE)</f>
        <v>448740.88</v>
      </c>
      <c r="F765" s="3" t="str">
        <f>VLOOKUP(Tableau1[[#This Row],[NUM DE FACTURE]],'[1]COMMERCIAL 2019 - 2021'!$D$2:$AO$3999,12,FALSE)</f>
        <v>Sierra Leone</v>
      </c>
      <c r="G765" s="4">
        <f>VLOOKUP(Tableau1[[#This Row],[NUM DE FACTURE]],'[1]COMMERCIAL 2019 - 2021'!$D$2:$AO$3999,13,FALSE)</f>
        <v>44369</v>
      </c>
      <c r="H765" s="3">
        <f>VLOOKUP(Tableau1[[#This Row],[NUM DE FACTURE]],[1]!Tableau1[[#All],[Num Piéce]:[ANNEE]],4,FALSE)</f>
        <v>2021</v>
      </c>
      <c r="I765" s="3">
        <f>MONTH(Tableau1[[#This Row],[DATE LIV]])</f>
        <v>6</v>
      </c>
    </row>
    <row r="766" spans="1:9" x14ac:dyDescent="0.35">
      <c r="A766" s="1" t="str">
        <f>'[1]COMMERCIAL 2019 - 2021'!D764</f>
        <v>FAE-21-00159</v>
      </c>
      <c r="B766" s="5" t="str">
        <f>VLOOKUP(Tableau1[[#This Row],[NUM DE FACTURE]],'[1]COMMERCIAL 2019 - 2021'!$D$2:$AO$3999,6,FALSE)</f>
        <v>SAHEL INTERNATIONAL TRADE</v>
      </c>
      <c r="C766" s="2">
        <f>VLOOKUP(Tableau1[[#This Row],[NUM DE FACTURE]],'[1]COMMERCIAL 2019 - 2021'!$D$2:$AO$3999,18,FALSE)</f>
        <v>280200</v>
      </c>
      <c r="D766" s="3">
        <f>VLOOKUP(Tableau1[[#This Row],[NUM DE FACTURE]],'[1]COMMERCIAL 2019 - 2021'!$D$2:$AO$3999,8,FALSE)</f>
        <v>423816</v>
      </c>
      <c r="E766" s="3">
        <f>VLOOKUP(Tableau1[[#This Row],[NUM DE FACTURE]],'[1]COMMERCIAL 2019 - 2021'!$D$2:$AO$3999,10,FALSE)</f>
        <v>423816</v>
      </c>
      <c r="F766" s="3" t="str">
        <f>VLOOKUP(Tableau1[[#This Row],[NUM DE FACTURE]],'[1]COMMERCIAL 2019 - 2021'!$D$2:$AO$3999,12,FALSE)</f>
        <v>Niger</v>
      </c>
      <c r="G766" s="4">
        <f>VLOOKUP(Tableau1[[#This Row],[NUM DE FACTURE]],'[1]COMMERCIAL 2019 - 2021'!$D$2:$AO$3999,13,FALSE)</f>
        <v>44361</v>
      </c>
      <c r="H766" s="3">
        <f>VLOOKUP(Tableau1[[#This Row],[NUM DE FACTURE]],[1]!Tableau1[[#All],[Num Piéce]:[ANNEE]],4,FALSE)</f>
        <v>2021</v>
      </c>
      <c r="I766" s="3">
        <f>MONTH(Tableau1[[#This Row],[DATE LIV]])</f>
        <v>6</v>
      </c>
    </row>
    <row r="767" spans="1:9" x14ac:dyDescent="0.35">
      <c r="A767" s="1" t="str">
        <f>'[1]COMMERCIAL 2019 - 2021'!D765</f>
        <v>FAE-21-00160</v>
      </c>
      <c r="B767" s="5" t="str">
        <f>VLOOKUP(Tableau1[[#This Row],[NUM DE FACTURE]],'[1]COMMERCIAL 2019 - 2021'!$D$2:$AO$3999,6,FALSE)</f>
        <v>SAHEL INTERNATIONAL TRADE</v>
      </c>
      <c r="C767" s="2">
        <f>VLOOKUP(Tableau1[[#This Row],[NUM DE FACTURE]],'[1]COMMERCIAL 2019 - 2021'!$D$2:$AO$3999,18,FALSE)</f>
        <v>76800</v>
      </c>
      <c r="D767" s="3">
        <f>VLOOKUP(Tableau1[[#This Row],[NUM DE FACTURE]],'[1]COMMERCIAL 2019 - 2021'!$D$2:$AO$3999,8,FALSE)</f>
        <v>134400</v>
      </c>
      <c r="E767" s="3">
        <f>VLOOKUP(Tableau1[[#This Row],[NUM DE FACTURE]],'[1]COMMERCIAL 2019 - 2021'!$D$2:$AO$3999,10,FALSE)</f>
        <v>134400</v>
      </c>
      <c r="F767" s="3" t="str">
        <f>VLOOKUP(Tableau1[[#This Row],[NUM DE FACTURE]],'[1]COMMERCIAL 2019 - 2021'!$D$2:$AO$3999,12,FALSE)</f>
        <v>Sénégal</v>
      </c>
      <c r="G767" s="4">
        <f>VLOOKUP(Tableau1[[#This Row],[NUM DE FACTURE]],'[1]COMMERCIAL 2019 - 2021'!$D$2:$AO$3999,13,FALSE)</f>
        <v>44375</v>
      </c>
      <c r="H767" s="3">
        <f>VLOOKUP(Tableau1[[#This Row],[NUM DE FACTURE]],[1]!Tableau1[[#All],[Num Piéce]:[ANNEE]],4,FALSE)</f>
        <v>2021</v>
      </c>
      <c r="I767" s="3">
        <f>MONTH(Tableau1[[#This Row],[DATE LIV]])</f>
        <v>6</v>
      </c>
    </row>
    <row r="768" spans="1:9" x14ac:dyDescent="0.35">
      <c r="A768" s="1" t="str">
        <f>'[1]COMMERCIAL 2019 - 2021'!D766</f>
        <v>FAE-21-00161</v>
      </c>
      <c r="B768" s="5" t="str">
        <f>VLOOKUP(Tableau1[[#This Row],[NUM DE FACTURE]],'[1]COMMERCIAL 2019 - 2021'!$D$2:$AO$3999,6,FALSE)</f>
        <v>ANGSTREM TRADING</v>
      </c>
      <c r="C768" s="2">
        <f>VLOOKUP(Tableau1[[#This Row],[NUM DE FACTURE]],'[1]COMMERCIAL 2019 - 2021'!$D$2:$AO$3999,18,FALSE)</f>
        <v>20000</v>
      </c>
      <c r="D768" s="3">
        <f>VLOOKUP(Tableau1[[#This Row],[NUM DE FACTURE]],'[1]COMMERCIAL 2019 - 2021'!$D$2:$AO$3999,8,FALSE)</f>
        <v>40976.76</v>
      </c>
      <c r="E768" s="3">
        <f>VLOOKUP(Tableau1[[#This Row],[NUM DE FACTURE]],'[1]COMMERCIAL 2019 - 2021'!$D$2:$AO$3999,10,FALSE)</f>
        <v>14800</v>
      </c>
      <c r="F768" s="3" t="str">
        <f>VLOOKUP(Tableau1[[#This Row],[NUM DE FACTURE]],'[1]COMMERCIAL 2019 - 2021'!$D$2:$AO$3999,12,FALSE)</f>
        <v>Russie</v>
      </c>
      <c r="G768" s="4">
        <f>VLOOKUP(Tableau1[[#This Row],[NUM DE FACTURE]],'[1]COMMERCIAL 2019 - 2021'!$D$2:$AO$3999,13,FALSE)</f>
        <v>44370</v>
      </c>
      <c r="H768" s="3">
        <f>VLOOKUP(Tableau1[[#This Row],[NUM DE FACTURE]],[1]!Tableau1[[#All],[Num Piéce]:[ANNEE]],4,FALSE)</f>
        <v>2021</v>
      </c>
      <c r="I768" s="3">
        <f>MONTH(Tableau1[[#This Row],[DATE LIV]])</f>
        <v>6</v>
      </c>
    </row>
    <row r="769" spans="1:9" x14ac:dyDescent="0.35">
      <c r="A769" s="1" t="str">
        <f>'[1]COMMERCIAL 2019 - 2021'!D767</f>
        <v>FAE-21-00162</v>
      </c>
      <c r="B769" s="5" t="str">
        <f>VLOOKUP(Tableau1[[#This Row],[NUM DE FACTURE]],'[1]COMMERCIAL 2019 - 2021'!$D$2:$AO$3999,6,FALSE)</f>
        <v>STE OMEGA TRADING</v>
      </c>
      <c r="C769" s="2">
        <f>VLOOKUP(Tableau1[[#This Row],[NUM DE FACTURE]],'[1]COMMERCIAL 2019 - 2021'!$D$2:$AO$3999,18,FALSE)</f>
        <v>38070</v>
      </c>
      <c r="D769" s="3">
        <f>VLOOKUP(Tableau1[[#This Row],[NUM DE FACTURE]],'[1]COMMERCIAL 2019 - 2021'!$D$2:$AO$3999,8,FALSE)</f>
        <v>69368.100000000006</v>
      </c>
      <c r="E769" s="3">
        <f>VLOOKUP(Tableau1[[#This Row],[NUM DE FACTURE]],'[1]COMMERCIAL 2019 - 2021'!$D$2:$AO$3999,10,FALSE)</f>
        <v>69368.100000000006</v>
      </c>
      <c r="F769" s="3" t="str">
        <f>VLOOKUP(Tableau1[[#This Row],[NUM DE FACTURE]],'[1]COMMERCIAL 2019 - 2021'!$D$2:$AO$3999,12,FALSE)</f>
        <v>Togo</v>
      </c>
      <c r="G769" s="4">
        <f>VLOOKUP(Tableau1[[#This Row],[NUM DE FACTURE]],'[1]COMMERCIAL 2019 - 2021'!$D$2:$AO$3999,13,FALSE)</f>
        <v>44368</v>
      </c>
      <c r="H769" s="3">
        <f>VLOOKUP(Tableau1[[#This Row],[NUM DE FACTURE]],[1]!Tableau1[[#All],[Num Piéce]:[ANNEE]],4,FALSE)</f>
        <v>2021</v>
      </c>
      <c r="I769" s="3">
        <f>MONTH(Tableau1[[#This Row],[DATE LIV]])</f>
        <v>6</v>
      </c>
    </row>
    <row r="770" spans="1:9" x14ac:dyDescent="0.35">
      <c r="A770" s="1" t="str">
        <f>'[1]COMMERCIAL 2019 - 2021'!D768</f>
        <v>FAE-21-00163</v>
      </c>
      <c r="B770" s="5" t="str">
        <f>VLOOKUP(Tableau1[[#This Row],[NUM DE FACTURE]],'[1]COMMERCIAL 2019 - 2021'!$D$2:$AO$3999,6,FALSE)</f>
        <v>ABOURA FOODS</v>
      </c>
      <c r="C770" s="2">
        <f>VLOOKUP(Tableau1[[#This Row],[NUM DE FACTURE]],'[1]COMMERCIAL 2019 - 2021'!$D$2:$AO$3999,18,FALSE)</f>
        <v>23044</v>
      </c>
      <c r="D770" s="3">
        <f>VLOOKUP(Tableau1[[#This Row],[NUM DE FACTURE]],'[1]COMMERCIAL 2019 - 2021'!$D$2:$AO$3999,8,FALSE)</f>
        <v>69604.502562499998</v>
      </c>
      <c r="E770" s="3">
        <f>VLOOKUP(Tableau1[[#This Row],[NUM DE FACTURE]],'[1]COMMERCIAL 2019 - 2021'!$D$2:$AO$3999,10,FALSE)</f>
        <v>25516.25</v>
      </c>
      <c r="F770" s="3" t="str">
        <f>VLOOKUP(Tableau1[[#This Row],[NUM DE FACTURE]],'[1]COMMERCIAL 2019 - 2021'!$D$2:$AO$3999,12,FALSE)</f>
        <v>Jordanie</v>
      </c>
      <c r="G770" s="4">
        <f>VLOOKUP(Tableau1[[#This Row],[NUM DE FACTURE]],'[1]COMMERCIAL 2019 - 2021'!$D$2:$AO$3999,13,FALSE)</f>
        <v>44362</v>
      </c>
      <c r="H770" s="3">
        <f>VLOOKUP(Tableau1[[#This Row],[NUM DE FACTURE]],[1]!Tableau1[[#All],[Num Piéce]:[ANNEE]],4,FALSE)</f>
        <v>2021</v>
      </c>
      <c r="I770" s="3">
        <f>MONTH(Tableau1[[#This Row],[DATE LIV]])</f>
        <v>6</v>
      </c>
    </row>
    <row r="771" spans="1:9" x14ac:dyDescent="0.35">
      <c r="A771" s="1" t="str">
        <f>'[1]COMMERCIAL 2019 - 2021'!D769</f>
        <v>FAE-21-00164</v>
      </c>
      <c r="B771" s="5" t="str">
        <f>VLOOKUP(Tableau1[[#This Row],[NUM DE FACTURE]],'[1]COMMERCIAL 2019 - 2021'!$D$2:$AO$3999,6,FALSE)</f>
        <v>ARCADIA</v>
      </c>
      <c r="C771" s="2">
        <f>VLOOKUP(Tableau1[[#This Row],[NUM DE FACTURE]],'[1]COMMERCIAL 2019 - 2021'!$D$2:$AO$3999,18,FALSE)</f>
        <v>40000</v>
      </c>
      <c r="D771" s="3">
        <f>VLOOKUP(Tableau1[[#This Row],[NUM DE FACTURE]],'[1]COMMERCIAL 2019 - 2021'!$D$2:$AO$3999,8,FALSE)</f>
        <v>72400</v>
      </c>
      <c r="E771" s="3">
        <f>VLOOKUP(Tableau1[[#This Row],[NUM DE FACTURE]],'[1]COMMERCIAL 2019 - 2021'!$D$2:$AO$3999,10,FALSE)</f>
        <v>72400</v>
      </c>
      <c r="F771" s="3" t="str">
        <f>VLOOKUP(Tableau1[[#This Row],[NUM DE FACTURE]],'[1]COMMERCIAL 2019 - 2021'!$D$2:$AO$3999,12,FALSE)</f>
        <v>Belarus</v>
      </c>
      <c r="G771" s="4">
        <f>VLOOKUP(Tableau1[[#This Row],[NUM DE FACTURE]],'[1]COMMERCIAL 2019 - 2021'!$D$2:$AO$3999,13,FALSE)</f>
        <v>44372</v>
      </c>
      <c r="H771" s="3">
        <f>VLOOKUP(Tableau1[[#This Row],[NUM DE FACTURE]],[1]!Tableau1[[#All],[Num Piéce]:[ANNEE]],4,FALSE)</f>
        <v>2021</v>
      </c>
      <c r="I771" s="3">
        <f>MONTH(Tableau1[[#This Row],[DATE LIV]])</f>
        <v>6</v>
      </c>
    </row>
    <row r="772" spans="1:9" x14ac:dyDescent="0.35">
      <c r="A772" s="1" t="str">
        <f>'[1]COMMERCIAL 2019 - 2021'!D770</f>
        <v>FAE-21-00165</v>
      </c>
      <c r="B772" s="5" t="str">
        <f>VLOOKUP(Tableau1[[#This Row],[NUM DE FACTURE]],'[1]COMMERCIAL 2019 - 2021'!$D$2:$AO$3999,6,FALSE)</f>
        <v>E.A.S.B. NAFA</v>
      </c>
      <c r="C772" s="2">
        <f>VLOOKUP(Tableau1[[#This Row],[NUM DE FACTURE]],'[1]COMMERCIAL 2019 - 2021'!$D$2:$AO$3999,18,FALSE)</f>
        <v>131040</v>
      </c>
      <c r="D772" s="3">
        <f>VLOOKUP(Tableau1[[#This Row],[NUM DE FACTURE]],'[1]COMMERCIAL 2019 - 2021'!$D$2:$AO$3999,8,FALSE)</f>
        <v>273473.91258</v>
      </c>
      <c r="E772" s="3">
        <f>VLOOKUP(Tableau1[[#This Row],[NUM DE FACTURE]],'[1]COMMERCIAL 2019 - 2021'!$D$2:$AO$3999,10,FALSE)</f>
        <v>98773.4</v>
      </c>
      <c r="F772" s="3" t="str">
        <f>VLOOKUP(Tableau1[[#This Row],[NUM DE FACTURE]],'[1]COMMERCIAL 2019 - 2021'!$D$2:$AO$3999,12,FALSE)</f>
        <v>Gambie</v>
      </c>
      <c r="G772" s="4">
        <f>VLOOKUP(Tableau1[[#This Row],[NUM DE FACTURE]],'[1]COMMERCIAL 2019 - 2021'!$D$2:$AO$3999,13,FALSE)</f>
        <v>44370</v>
      </c>
      <c r="H772" s="3">
        <f>VLOOKUP(Tableau1[[#This Row],[NUM DE FACTURE]],[1]!Tableau1[[#All],[Num Piéce]:[ANNEE]],4,FALSE)</f>
        <v>2021</v>
      </c>
      <c r="I772" s="3">
        <f>MONTH(Tableau1[[#This Row],[DATE LIV]])</f>
        <v>6</v>
      </c>
    </row>
    <row r="773" spans="1:9" x14ac:dyDescent="0.35">
      <c r="A773" s="1" t="str">
        <f>'[1]COMMERCIAL 2019 - 2021'!D771</f>
        <v>FAE-21-00166</v>
      </c>
      <c r="B773" s="5" t="str">
        <f>VLOOKUP(Tableau1[[#This Row],[NUM DE FACTURE]],'[1]COMMERCIAL 2019 - 2021'!$D$2:$AO$3999,6,FALSE)</f>
        <v>ETS KASSO IMPORT EXPORT</v>
      </c>
      <c r="C773" s="2">
        <f>VLOOKUP(Tableau1[[#This Row],[NUM DE FACTURE]],'[1]COMMERCIAL 2019 - 2021'!$D$2:$AO$3999,18,FALSE)</f>
        <v>108000</v>
      </c>
      <c r="D773" s="3">
        <f>VLOOKUP(Tableau1[[#This Row],[NUM DE FACTURE]],'[1]COMMERCIAL 2019 - 2021'!$D$2:$AO$3999,8,FALSE)</f>
        <v>173959.21799999999</v>
      </c>
      <c r="E773" s="3">
        <f>VLOOKUP(Tableau1[[#This Row],[NUM DE FACTURE]],'[1]COMMERCIAL 2019 - 2021'!$D$2:$AO$3999,10,FALSE)</f>
        <v>52380</v>
      </c>
      <c r="F773" s="3" t="str">
        <f>VLOOKUP(Tableau1[[#This Row],[NUM DE FACTURE]],'[1]COMMERCIAL 2019 - 2021'!$D$2:$AO$3999,12,FALSE)</f>
        <v>Niger</v>
      </c>
      <c r="G773" s="4">
        <f>VLOOKUP(Tableau1[[#This Row],[NUM DE FACTURE]],'[1]COMMERCIAL 2019 - 2021'!$D$2:$AO$3999,13,FALSE)</f>
        <v>44364</v>
      </c>
      <c r="H773" s="3">
        <f>VLOOKUP(Tableau1[[#This Row],[NUM DE FACTURE]],[1]!Tableau1[[#All],[Num Piéce]:[ANNEE]],4,FALSE)</f>
        <v>2021</v>
      </c>
      <c r="I773" s="3">
        <f>MONTH(Tableau1[[#This Row],[DATE LIV]])</f>
        <v>6</v>
      </c>
    </row>
    <row r="774" spans="1:9" x14ac:dyDescent="0.35">
      <c r="A774" s="1" t="str">
        <f>'[1]COMMERCIAL 2019 - 2021'!D772</f>
        <v>FAE-21-00167</v>
      </c>
      <c r="B774" s="5" t="str">
        <f>VLOOKUP(Tableau1[[#This Row],[NUM DE FACTURE]],'[1]COMMERCIAL 2019 - 2021'!$D$2:$AO$3999,6,FALSE)</f>
        <v>ETS KASSO IMPORT EXPORT</v>
      </c>
      <c r="C774" s="2">
        <f>VLOOKUP(Tableau1[[#This Row],[NUM DE FACTURE]],'[1]COMMERCIAL 2019 - 2021'!$D$2:$AO$3999,18,FALSE)</f>
        <v>108000</v>
      </c>
      <c r="D774" s="3">
        <f>VLOOKUP(Tableau1[[#This Row],[NUM DE FACTURE]],'[1]COMMERCIAL 2019 - 2021'!$D$2:$AO$3999,8,FALSE)</f>
        <v>173862.315</v>
      </c>
      <c r="E774" s="3">
        <f>VLOOKUP(Tableau1[[#This Row],[NUM DE FACTURE]],'[1]COMMERCIAL 2019 - 2021'!$D$2:$AO$3999,10,FALSE)</f>
        <v>52380</v>
      </c>
      <c r="F774" s="3" t="str">
        <f>VLOOKUP(Tableau1[[#This Row],[NUM DE FACTURE]],'[1]COMMERCIAL 2019 - 2021'!$D$2:$AO$3999,12,FALSE)</f>
        <v>Niger</v>
      </c>
      <c r="G774" s="4">
        <f>VLOOKUP(Tableau1[[#This Row],[NUM DE FACTURE]],'[1]COMMERCIAL 2019 - 2021'!$D$2:$AO$3999,13,FALSE)</f>
        <v>44365</v>
      </c>
      <c r="H774" s="3">
        <f>VLOOKUP(Tableau1[[#This Row],[NUM DE FACTURE]],[1]!Tableau1[[#All],[Num Piéce]:[ANNEE]],4,FALSE)</f>
        <v>2021</v>
      </c>
      <c r="I774" s="3">
        <f>MONTH(Tableau1[[#This Row],[DATE LIV]])</f>
        <v>6</v>
      </c>
    </row>
    <row r="775" spans="1:9" x14ac:dyDescent="0.35">
      <c r="A775" s="1" t="str">
        <f>'[1]COMMERCIAL 2019 - 2021'!D773</f>
        <v>FAE-21-00168</v>
      </c>
      <c r="B775" s="5" t="str">
        <f>VLOOKUP(Tableau1[[#This Row],[NUM DE FACTURE]],'[1]COMMERCIAL 2019 - 2021'!$D$2:$AO$3999,6,FALSE)</f>
        <v>ETS KASSO IMPORT EXPORT</v>
      </c>
      <c r="C775" s="2">
        <f>VLOOKUP(Tableau1[[#This Row],[NUM DE FACTURE]],'[1]COMMERCIAL 2019 - 2021'!$D$2:$AO$3999,18,FALSE)</f>
        <v>108000</v>
      </c>
      <c r="D775" s="3">
        <f>VLOOKUP(Tableau1[[#This Row],[NUM DE FACTURE]],'[1]COMMERCIAL 2019 - 2021'!$D$2:$AO$3999,8,FALSE)</f>
        <v>173029.473</v>
      </c>
      <c r="E775" s="3">
        <f>VLOOKUP(Tableau1[[#This Row],[NUM DE FACTURE]],'[1]COMMERCIAL 2019 - 2021'!$D$2:$AO$3999,10,FALSE)</f>
        <v>52380</v>
      </c>
      <c r="F775" s="3" t="str">
        <f>VLOOKUP(Tableau1[[#This Row],[NUM DE FACTURE]],'[1]COMMERCIAL 2019 - 2021'!$D$2:$AO$3999,12,FALSE)</f>
        <v>Niger</v>
      </c>
      <c r="G775" s="4">
        <f>VLOOKUP(Tableau1[[#This Row],[NUM DE FACTURE]],'[1]COMMERCIAL 2019 - 2021'!$D$2:$AO$3999,13,FALSE)</f>
        <v>44366</v>
      </c>
      <c r="H775" s="3">
        <f>VLOOKUP(Tableau1[[#This Row],[NUM DE FACTURE]],[1]!Tableau1[[#All],[Num Piéce]:[ANNEE]],4,FALSE)</f>
        <v>2021</v>
      </c>
      <c r="I775" s="3">
        <f>MONTH(Tableau1[[#This Row],[DATE LIV]])</f>
        <v>6</v>
      </c>
    </row>
    <row r="776" spans="1:9" x14ac:dyDescent="0.35">
      <c r="A776" s="1" t="str">
        <f>'[1]COMMERCIAL 2019 - 2021'!D774</f>
        <v>FAE-21-00169</v>
      </c>
      <c r="B776" s="5" t="str">
        <f>VLOOKUP(Tableau1[[#This Row],[NUM DE FACTURE]],'[1]COMMERCIAL 2019 - 2021'!$D$2:$AO$3999,6,FALSE)</f>
        <v>ETS KASSO IMPORT EXPORT</v>
      </c>
      <c r="C776" s="2">
        <f>VLOOKUP(Tableau1[[#This Row],[NUM DE FACTURE]],'[1]COMMERCIAL 2019 - 2021'!$D$2:$AO$3999,18,FALSE)</f>
        <v>108000</v>
      </c>
      <c r="D776" s="3">
        <f>VLOOKUP(Tableau1[[#This Row],[NUM DE FACTURE]],'[1]COMMERCIAL 2019 - 2021'!$D$2:$AO$3999,8,FALSE)</f>
        <v>173029.473</v>
      </c>
      <c r="E776" s="3">
        <f>VLOOKUP(Tableau1[[#This Row],[NUM DE FACTURE]],'[1]COMMERCIAL 2019 - 2021'!$D$2:$AO$3999,10,FALSE)</f>
        <v>52380</v>
      </c>
      <c r="F776" s="3" t="str">
        <f>VLOOKUP(Tableau1[[#This Row],[NUM DE FACTURE]],'[1]COMMERCIAL 2019 - 2021'!$D$2:$AO$3999,12,FALSE)</f>
        <v>Niger</v>
      </c>
      <c r="G776" s="4">
        <f>VLOOKUP(Tableau1[[#This Row],[NUM DE FACTURE]],'[1]COMMERCIAL 2019 - 2021'!$D$2:$AO$3999,13,FALSE)</f>
        <v>44368</v>
      </c>
      <c r="H776" s="3">
        <f>VLOOKUP(Tableau1[[#This Row],[NUM DE FACTURE]],[1]!Tableau1[[#All],[Num Piéce]:[ANNEE]],4,FALSE)</f>
        <v>2021</v>
      </c>
      <c r="I776" s="3">
        <f>MONTH(Tableau1[[#This Row],[DATE LIV]])</f>
        <v>6</v>
      </c>
    </row>
    <row r="777" spans="1:9" x14ac:dyDescent="0.35">
      <c r="A777" s="1" t="str">
        <f>'[1]COMMERCIAL 2019 - 2021'!D775</f>
        <v>FAE-21-00170</v>
      </c>
      <c r="B777" s="5" t="str">
        <f>VLOOKUP(Tableau1[[#This Row],[NUM DE FACTURE]],'[1]COMMERCIAL 2019 - 2021'!$D$2:$AO$3999,6,FALSE)</f>
        <v>STE AL MAJMOUA MOTTAHIDA</v>
      </c>
      <c r="C777" s="2">
        <f>VLOOKUP(Tableau1[[#This Row],[NUM DE FACTURE]],'[1]COMMERCIAL 2019 - 2021'!$D$2:$AO$3999,18,FALSE)</f>
        <v>52500</v>
      </c>
      <c r="D777" s="3">
        <f>VLOOKUP(Tableau1[[#This Row],[NUM DE FACTURE]],'[1]COMMERCIAL 2019 - 2021'!$D$2:$AO$3999,8,FALSE)</f>
        <v>170967.22500000001</v>
      </c>
      <c r="E777" s="3">
        <f>VLOOKUP(Tableau1[[#This Row],[NUM DE FACTURE]],'[1]COMMERCIAL 2019 - 2021'!$D$2:$AO$3999,10,FALSE)</f>
        <v>61750</v>
      </c>
      <c r="F777" s="3" t="str">
        <f>VLOOKUP(Tableau1[[#This Row],[NUM DE FACTURE]],'[1]COMMERCIAL 2019 - 2021'!$D$2:$AO$3999,12,FALSE)</f>
        <v>Libye</v>
      </c>
      <c r="G777" s="4">
        <f>VLOOKUP(Tableau1[[#This Row],[NUM DE FACTURE]],'[1]COMMERCIAL 2019 - 2021'!$D$2:$AO$3999,13,FALSE)</f>
        <v>44368</v>
      </c>
      <c r="H777" s="3">
        <f>VLOOKUP(Tableau1[[#This Row],[NUM DE FACTURE]],[1]!Tableau1[[#All],[Num Piéce]:[ANNEE]],4,FALSE)</f>
        <v>2021</v>
      </c>
      <c r="I777" s="3">
        <f>MONTH(Tableau1[[#This Row],[DATE LIV]])</f>
        <v>6</v>
      </c>
    </row>
    <row r="778" spans="1:9" x14ac:dyDescent="0.35">
      <c r="A778" s="1" t="str">
        <f>'[1]COMMERCIAL 2019 - 2021'!D776</f>
        <v>FAE-21-00171</v>
      </c>
      <c r="B778" s="5" t="str">
        <f>VLOOKUP(Tableau1[[#This Row],[NUM DE FACTURE]],'[1]COMMERCIAL 2019 - 2021'!$D$2:$AO$3999,6,FALSE)</f>
        <v>ANGSTREM TRADING</v>
      </c>
      <c r="C778" s="2">
        <f>VLOOKUP(Tableau1[[#This Row],[NUM DE FACTURE]],'[1]COMMERCIAL 2019 - 2021'!$D$2:$AO$3999,18,FALSE)</f>
        <v>20000</v>
      </c>
      <c r="D778" s="3">
        <f>VLOOKUP(Tableau1[[#This Row],[NUM DE FACTURE]],'[1]COMMERCIAL 2019 - 2021'!$D$2:$AO$3999,8,FALSE)</f>
        <v>41050.019999999997</v>
      </c>
      <c r="E778" s="3">
        <f>VLOOKUP(Tableau1[[#This Row],[NUM DE FACTURE]],'[1]COMMERCIAL 2019 - 2021'!$D$2:$AO$3999,10,FALSE)</f>
        <v>14800</v>
      </c>
      <c r="F778" s="3" t="str">
        <f>VLOOKUP(Tableau1[[#This Row],[NUM DE FACTURE]],'[1]COMMERCIAL 2019 - 2021'!$D$2:$AO$3999,12,FALSE)</f>
        <v>Russie</v>
      </c>
      <c r="G778" s="4">
        <f>VLOOKUP(Tableau1[[#This Row],[NUM DE FACTURE]],'[1]COMMERCIAL 2019 - 2021'!$D$2:$AO$3999,13,FALSE)</f>
        <v>44372</v>
      </c>
      <c r="H778" s="3">
        <f>VLOOKUP(Tableau1[[#This Row],[NUM DE FACTURE]],[1]!Tableau1[[#All],[Num Piéce]:[ANNEE]],4,FALSE)</f>
        <v>2021</v>
      </c>
      <c r="I778" s="3">
        <f>MONTH(Tableau1[[#This Row],[DATE LIV]])</f>
        <v>6</v>
      </c>
    </row>
    <row r="779" spans="1:9" x14ac:dyDescent="0.35">
      <c r="A779" s="1" t="str">
        <f>'[1]COMMERCIAL 2019 - 2021'!D777</f>
        <v>FAE-21-00172</v>
      </c>
      <c r="B779" s="5" t="str">
        <f>VLOOKUP(Tableau1[[#This Row],[NUM DE FACTURE]],'[1]COMMERCIAL 2019 - 2021'!$D$2:$AO$3999,6,FALSE)</f>
        <v>TUNISIAN AFRICAN BUSINESS</v>
      </c>
      <c r="C779" s="2">
        <f>VLOOKUP(Tableau1[[#This Row],[NUM DE FACTURE]],'[1]COMMERCIAL 2019 - 2021'!$D$2:$AO$3999,18,FALSE)</f>
        <v>130000</v>
      </c>
      <c r="D779" s="3">
        <f>VLOOKUP(Tableau1[[#This Row],[NUM DE FACTURE]],'[1]COMMERCIAL 2019 - 2021'!$D$2:$AO$3999,8,FALSE)</f>
        <v>201500</v>
      </c>
      <c r="E779" s="3">
        <f>VLOOKUP(Tableau1[[#This Row],[NUM DE FACTURE]],'[1]COMMERCIAL 2019 - 2021'!$D$2:$AO$3999,10,FALSE)</f>
        <v>201500</v>
      </c>
      <c r="F779" s="3" t="str">
        <f>VLOOKUP(Tableau1[[#This Row],[NUM DE FACTURE]],'[1]COMMERCIAL 2019 - 2021'!$D$2:$AO$3999,12,FALSE)</f>
        <v>Sénégal</v>
      </c>
      <c r="G779" s="4">
        <f>VLOOKUP(Tableau1[[#This Row],[NUM DE FACTURE]],'[1]COMMERCIAL 2019 - 2021'!$D$2:$AO$3999,13,FALSE)</f>
        <v>44375</v>
      </c>
      <c r="H779" s="3">
        <f>VLOOKUP(Tableau1[[#This Row],[NUM DE FACTURE]],[1]!Tableau1[[#All],[Num Piéce]:[ANNEE]],4,FALSE)</f>
        <v>2021</v>
      </c>
      <c r="I779" s="3">
        <f>MONTH(Tableau1[[#This Row],[DATE LIV]])</f>
        <v>6</v>
      </c>
    </row>
    <row r="780" spans="1:9" x14ac:dyDescent="0.35">
      <c r="A780" s="1" t="str">
        <f>'[1]COMMERCIAL 2019 - 2021'!D778</f>
        <v>FAE-21-00173</v>
      </c>
      <c r="B780" s="5" t="str">
        <f>VLOOKUP(Tableau1[[#This Row],[NUM DE FACTURE]],'[1]COMMERCIAL 2019 - 2021'!$D$2:$AO$3999,6,FALSE)</f>
        <v>FOOD EXPORT</v>
      </c>
      <c r="C780" s="2">
        <f>VLOOKUP(Tableau1[[#This Row],[NUM DE FACTURE]],'[1]COMMERCIAL 2019 - 2021'!$D$2:$AO$3999,18,FALSE)</f>
        <v>9468</v>
      </c>
      <c r="D780" s="3">
        <f>VLOOKUP(Tableau1[[#This Row],[NUM DE FACTURE]],'[1]COMMERCIAL 2019 - 2021'!$D$2:$AO$3999,8,FALSE)</f>
        <v>17989.2</v>
      </c>
      <c r="E780" s="3">
        <f>VLOOKUP(Tableau1[[#This Row],[NUM DE FACTURE]],'[1]COMMERCIAL 2019 - 2021'!$D$2:$AO$3999,10,FALSE)</f>
        <v>17989.2</v>
      </c>
      <c r="F780" s="3" t="str">
        <f>VLOOKUP(Tableau1[[#This Row],[NUM DE FACTURE]],'[1]COMMERCIAL 2019 - 2021'!$D$2:$AO$3999,12,FALSE)</f>
        <v>France</v>
      </c>
      <c r="G780" s="4">
        <f>VLOOKUP(Tableau1[[#This Row],[NUM DE FACTURE]],'[1]COMMERCIAL 2019 - 2021'!$D$2:$AO$3999,13,FALSE)</f>
        <v>44371</v>
      </c>
      <c r="H780" s="3">
        <f>VLOOKUP(Tableau1[[#This Row],[NUM DE FACTURE]],[1]!Tableau1[[#All],[Num Piéce]:[ANNEE]],4,FALSE)</f>
        <v>2021</v>
      </c>
      <c r="I780" s="3">
        <f>MONTH(Tableau1[[#This Row],[DATE LIV]])</f>
        <v>6</v>
      </c>
    </row>
    <row r="781" spans="1:9" x14ac:dyDescent="0.35">
      <c r="A781" s="1" t="str">
        <f>'[1]COMMERCIAL 2019 - 2021'!D779</f>
        <v>FAE-21-00174</v>
      </c>
      <c r="B781" s="5" t="str">
        <f>VLOOKUP(Tableau1[[#This Row],[NUM DE FACTURE]],'[1]COMMERCIAL 2019 - 2021'!$D$2:$AO$3999,6,FALSE)</f>
        <v>MAMUDOU BAH T/A TEDOUGNAL FARM</v>
      </c>
      <c r="C781" s="2">
        <f>VLOOKUP(Tableau1[[#This Row],[NUM DE FACTURE]],'[1]COMMERCIAL 2019 - 2021'!$D$2:$AO$3999,18,FALSE)</f>
        <v>102600</v>
      </c>
      <c r="D781" s="3">
        <f>VLOOKUP(Tableau1[[#This Row],[NUM DE FACTURE]],'[1]COMMERCIAL 2019 - 2021'!$D$2:$AO$3999,8,FALSE)</f>
        <v>219693.28935000001</v>
      </c>
      <c r="E781" s="3">
        <f>VLOOKUP(Tableau1[[#This Row],[NUM DE FACTURE]],'[1]COMMERCIAL 2019 - 2021'!$D$2:$AO$3999,10,FALSE)</f>
        <v>79379</v>
      </c>
      <c r="F781" s="3" t="str">
        <f>VLOOKUP(Tableau1[[#This Row],[NUM DE FACTURE]],'[1]COMMERCIAL 2019 - 2021'!$D$2:$AO$3999,12,FALSE)</f>
        <v>Gambie</v>
      </c>
      <c r="G781" s="4">
        <f>VLOOKUP(Tableau1[[#This Row],[NUM DE FACTURE]],'[1]COMMERCIAL 2019 - 2021'!$D$2:$AO$3999,13,FALSE)</f>
        <v>44373</v>
      </c>
      <c r="H781" s="3">
        <f>VLOOKUP(Tableau1[[#This Row],[NUM DE FACTURE]],[1]!Tableau1[[#All],[Num Piéce]:[ANNEE]],4,FALSE)</f>
        <v>2021</v>
      </c>
      <c r="I781" s="3">
        <f>MONTH(Tableau1[[#This Row],[DATE LIV]])</f>
        <v>6</v>
      </c>
    </row>
    <row r="782" spans="1:9" x14ac:dyDescent="0.35">
      <c r="A782" s="1" t="str">
        <f>'[1]COMMERCIAL 2019 - 2021'!D780</f>
        <v>FAE-21-00175</v>
      </c>
      <c r="B782" s="5" t="str">
        <f>VLOOKUP(Tableau1[[#This Row],[NUM DE FACTURE]],'[1]COMMERCIAL 2019 - 2021'!$D$2:$AO$3999,6,FALSE)</f>
        <v>SAWABA - GUINEE</v>
      </c>
      <c r="C782" s="2">
        <f>VLOOKUP(Tableau1[[#This Row],[NUM DE FACTURE]],'[1]COMMERCIAL 2019 - 2021'!$D$2:$AO$3999,18,FALSE)</f>
        <v>274200</v>
      </c>
      <c r="D782" s="3">
        <f>VLOOKUP(Tableau1[[#This Row],[NUM DE FACTURE]],'[1]COMMERCIAL 2019 - 2021'!$D$2:$AO$3999,8,FALSE)</f>
        <v>519741.26084999996</v>
      </c>
      <c r="E782" s="3">
        <f>VLOOKUP(Tableau1[[#This Row],[NUM DE FACTURE]],'[1]COMMERCIAL 2019 - 2021'!$D$2:$AO$3999,10,FALSE)</f>
        <v>187873</v>
      </c>
      <c r="F782" s="3" t="str">
        <f>VLOOKUP(Tableau1[[#This Row],[NUM DE FACTURE]],'[1]COMMERCIAL 2019 - 2021'!$D$2:$AO$3999,12,FALSE)</f>
        <v>Guinée</v>
      </c>
      <c r="G782" s="4">
        <f>VLOOKUP(Tableau1[[#This Row],[NUM DE FACTURE]],'[1]COMMERCIAL 2019 - 2021'!$D$2:$AO$3999,13,FALSE)</f>
        <v>44377</v>
      </c>
      <c r="H782" s="3">
        <f>VLOOKUP(Tableau1[[#This Row],[NUM DE FACTURE]],[1]!Tableau1[[#All],[Num Piéce]:[ANNEE]],4,FALSE)</f>
        <v>2021</v>
      </c>
      <c r="I782" s="3">
        <f>MONTH(Tableau1[[#This Row],[DATE LIV]])</f>
        <v>6</v>
      </c>
    </row>
    <row r="783" spans="1:9" x14ac:dyDescent="0.35">
      <c r="A783" s="1" t="str">
        <f>'[1]COMMERCIAL 2019 - 2021'!D781</f>
        <v>FAE-21-00176</v>
      </c>
      <c r="B783" s="5" t="str">
        <f>VLOOKUP(Tableau1[[#This Row],[NUM DE FACTURE]],'[1]COMMERCIAL 2019 - 2021'!$D$2:$AO$3999,6,FALSE)</f>
        <v>SAHEL INTERNATIONAL TRADE</v>
      </c>
      <c r="C783" s="2">
        <f>VLOOKUP(Tableau1[[#This Row],[NUM DE FACTURE]],'[1]COMMERCIAL 2019 - 2021'!$D$2:$AO$3999,18,FALSE)</f>
        <v>261800</v>
      </c>
      <c r="D783" s="3">
        <f>VLOOKUP(Tableau1[[#This Row],[NUM DE FACTURE]],'[1]COMMERCIAL 2019 - 2021'!$D$2:$AO$3999,8,FALSE)</f>
        <v>370504</v>
      </c>
      <c r="E783" s="3">
        <f>VLOOKUP(Tableau1[[#This Row],[NUM DE FACTURE]],'[1]COMMERCIAL 2019 - 2021'!$D$2:$AO$3999,10,FALSE)</f>
        <v>370504</v>
      </c>
      <c r="F783" s="3" t="str">
        <f>VLOOKUP(Tableau1[[#This Row],[NUM DE FACTURE]],'[1]COMMERCIAL 2019 - 2021'!$D$2:$AO$3999,12,FALSE)</f>
        <v>Niger</v>
      </c>
      <c r="G783" s="4">
        <f>VLOOKUP(Tableau1[[#This Row],[NUM DE FACTURE]],'[1]COMMERCIAL 2019 - 2021'!$D$2:$AO$3999,13,FALSE)</f>
        <v>44377</v>
      </c>
      <c r="H783" s="3">
        <f>VLOOKUP(Tableau1[[#This Row],[NUM DE FACTURE]],[1]!Tableau1[[#All],[Num Piéce]:[ANNEE]],4,FALSE)</f>
        <v>2021</v>
      </c>
      <c r="I783" s="3">
        <f>MONTH(Tableau1[[#This Row],[DATE LIV]])</f>
        <v>6</v>
      </c>
    </row>
    <row r="784" spans="1:9" x14ac:dyDescent="0.35">
      <c r="A784" s="1" t="str">
        <f>'[1]COMMERCIAL 2019 - 2021'!D782</f>
        <v>FAE-21-00177</v>
      </c>
      <c r="B784" s="5" t="str">
        <f>VLOOKUP(Tableau1[[#This Row],[NUM DE FACTURE]],'[1]COMMERCIAL 2019 - 2021'!$D$2:$AO$3999,6,FALSE)</f>
        <v>HMM EXPORT</v>
      </c>
      <c r="C784" s="2">
        <f>VLOOKUP(Tableau1[[#This Row],[NUM DE FACTURE]],'[1]COMMERCIAL 2019 - 2021'!$D$2:$AO$3999,18,FALSE)</f>
        <v>7436</v>
      </c>
      <c r="D784" s="3">
        <f>VLOOKUP(Tableau1[[#This Row],[NUM DE FACTURE]],'[1]COMMERCIAL 2019 - 2021'!$D$2:$AO$3999,8,FALSE)</f>
        <v>16296.4</v>
      </c>
      <c r="E784" s="3">
        <f>VLOOKUP(Tableau1[[#This Row],[NUM DE FACTURE]],'[1]COMMERCIAL 2019 - 2021'!$D$2:$AO$3999,10,FALSE)</f>
        <v>16296.4</v>
      </c>
      <c r="F784" s="3" t="str">
        <f>VLOOKUP(Tableau1[[#This Row],[NUM DE FACTURE]],'[1]COMMERCIAL 2019 - 2021'!$D$2:$AO$3999,12,FALSE)</f>
        <v>France</v>
      </c>
      <c r="G784" s="4">
        <f>VLOOKUP(Tableau1[[#This Row],[NUM DE FACTURE]],'[1]COMMERCIAL 2019 - 2021'!$D$2:$AO$3999,13,FALSE)</f>
        <v>44383</v>
      </c>
      <c r="H784" s="3">
        <f>VLOOKUP(Tableau1[[#This Row],[NUM DE FACTURE]],[1]!Tableau1[[#All],[Num Piéce]:[ANNEE]],4,FALSE)</f>
        <v>2021</v>
      </c>
      <c r="I784" s="3">
        <f>MONTH(Tableau1[[#This Row],[DATE LIV]])</f>
        <v>7</v>
      </c>
    </row>
    <row r="785" spans="1:9" x14ac:dyDescent="0.35">
      <c r="A785" s="1" t="str">
        <f>'[1]COMMERCIAL 2019 - 2021'!D783</f>
        <v>FAE-21-00178</v>
      </c>
      <c r="B785" s="5" t="str">
        <f>VLOOKUP(Tableau1[[#This Row],[NUM DE FACTURE]],'[1]COMMERCIAL 2019 - 2021'!$D$2:$AO$3999,6,FALSE)</f>
        <v>STE OMEGA TRADING</v>
      </c>
      <c r="C785" s="2">
        <f>VLOOKUP(Tableau1[[#This Row],[NUM DE FACTURE]],'[1]COMMERCIAL 2019 - 2021'!$D$2:$AO$3999,18,FALSE)</f>
        <v>280000</v>
      </c>
      <c r="D785" s="3">
        <f>VLOOKUP(Tableau1[[#This Row],[NUM DE FACTURE]],'[1]COMMERCIAL 2019 - 2021'!$D$2:$AO$3999,8,FALSE)</f>
        <v>378000</v>
      </c>
      <c r="E785" s="3">
        <f>VLOOKUP(Tableau1[[#This Row],[NUM DE FACTURE]],'[1]COMMERCIAL 2019 - 2021'!$D$2:$AO$3999,10,FALSE)</f>
        <v>378000</v>
      </c>
      <c r="F785" s="3" t="str">
        <f>VLOOKUP(Tableau1[[#This Row],[NUM DE FACTURE]],'[1]COMMERCIAL 2019 - 2021'!$D$2:$AO$3999,12,FALSE)</f>
        <v>Niger</v>
      </c>
      <c r="G785" s="4">
        <f>VLOOKUP(Tableau1[[#This Row],[NUM DE FACTURE]],'[1]COMMERCIAL 2019 - 2021'!$D$2:$AO$3999,13,FALSE)</f>
        <v>44382</v>
      </c>
      <c r="H785" s="3">
        <f>VLOOKUP(Tableau1[[#This Row],[NUM DE FACTURE]],[1]!Tableau1[[#All],[Num Piéce]:[ANNEE]],4,FALSE)</f>
        <v>2021</v>
      </c>
      <c r="I785" s="3">
        <f>MONTH(Tableau1[[#This Row],[DATE LIV]])</f>
        <v>7</v>
      </c>
    </row>
    <row r="786" spans="1:9" x14ac:dyDescent="0.35">
      <c r="A786" s="1" t="str">
        <f>'[1]COMMERCIAL 2019 - 2021'!D784</f>
        <v>FAE-21-00179</v>
      </c>
      <c r="B786" s="5" t="str">
        <f>VLOOKUP(Tableau1[[#This Row],[NUM DE FACTURE]],'[1]COMMERCIAL 2019 - 2021'!$D$2:$AO$3999,6,FALSE)</f>
        <v>STE DE COMMERCE INTERNATIONAL</v>
      </c>
      <c r="C786" s="2">
        <f>VLOOKUP(Tableau1[[#This Row],[NUM DE FACTURE]],'[1]COMMERCIAL 2019 - 2021'!$D$2:$AO$3999,18,FALSE)</f>
        <v>96000</v>
      </c>
      <c r="D786" s="3">
        <f>VLOOKUP(Tableau1[[#This Row],[NUM DE FACTURE]],'[1]COMMERCIAL 2019 - 2021'!$D$2:$AO$3999,8,FALSE)</f>
        <v>170880</v>
      </c>
      <c r="E786" s="3">
        <f>VLOOKUP(Tableau1[[#This Row],[NUM DE FACTURE]],'[1]COMMERCIAL 2019 - 2021'!$D$2:$AO$3999,10,FALSE)</f>
        <v>170880</v>
      </c>
      <c r="F786" s="3" t="str">
        <f>VLOOKUP(Tableau1[[#This Row],[NUM DE FACTURE]],'[1]COMMERCIAL 2019 - 2021'!$D$2:$AO$3999,12,FALSE)</f>
        <v>Gambie</v>
      </c>
      <c r="G786" s="4">
        <f>VLOOKUP(Tableau1[[#This Row],[NUM DE FACTURE]],'[1]COMMERCIAL 2019 - 2021'!$D$2:$AO$3999,13,FALSE)</f>
        <v>44399</v>
      </c>
      <c r="H786" s="3">
        <f>VLOOKUP(Tableau1[[#This Row],[NUM DE FACTURE]],[1]!Tableau1[[#All],[Num Piéce]:[ANNEE]],4,FALSE)</f>
        <v>2021</v>
      </c>
      <c r="I786" s="3">
        <f>MONTH(Tableau1[[#This Row],[DATE LIV]])</f>
        <v>7</v>
      </c>
    </row>
    <row r="787" spans="1:9" x14ac:dyDescent="0.35">
      <c r="A787" s="1" t="str">
        <f>'[1]COMMERCIAL 2019 - 2021'!D785</f>
        <v>FAE-21-00180</v>
      </c>
      <c r="B787" s="5" t="str">
        <f>VLOOKUP(Tableau1[[#This Row],[NUM DE FACTURE]],'[1]COMMERCIAL 2019 - 2021'!$D$2:$AO$3999,6,FALSE)</f>
        <v>SAHEL INTERNATIONAL TRADE</v>
      </c>
      <c r="C787" s="2">
        <f>VLOOKUP(Tableau1[[#This Row],[NUM DE FACTURE]],'[1]COMMERCIAL 2019 - 2021'!$D$2:$AO$3999,18,FALSE)</f>
        <v>56000</v>
      </c>
      <c r="D787" s="3">
        <f>VLOOKUP(Tableau1[[#This Row],[NUM DE FACTURE]],'[1]COMMERCIAL 2019 - 2021'!$D$2:$AO$3999,8,FALSE)</f>
        <v>100240</v>
      </c>
      <c r="E787" s="3">
        <f>VLOOKUP(Tableau1[[#This Row],[NUM DE FACTURE]],'[1]COMMERCIAL 2019 - 2021'!$D$2:$AO$3999,10,FALSE)</f>
        <v>100240</v>
      </c>
      <c r="F787" s="3" t="str">
        <f>VLOOKUP(Tableau1[[#This Row],[NUM DE FACTURE]],'[1]COMMERCIAL 2019 - 2021'!$D$2:$AO$3999,12,FALSE)</f>
        <v>Sénégal</v>
      </c>
      <c r="G787" s="4">
        <f>VLOOKUP(Tableau1[[#This Row],[NUM DE FACTURE]],'[1]COMMERCIAL 2019 - 2021'!$D$2:$AO$3999,13,FALSE)</f>
        <v>44389</v>
      </c>
      <c r="H787" s="3">
        <f>VLOOKUP(Tableau1[[#This Row],[NUM DE FACTURE]],[1]!Tableau1[[#All],[Num Piéce]:[ANNEE]],4,FALSE)</f>
        <v>2021</v>
      </c>
      <c r="I787" s="3">
        <f>MONTH(Tableau1[[#This Row],[DATE LIV]])</f>
        <v>7</v>
      </c>
    </row>
    <row r="788" spans="1:9" x14ac:dyDescent="0.35">
      <c r="A788" s="1" t="str">
        <f>'[1]COMMERCIAL 2019 - 2021'!D786</f>
        <v>FAE-21-00181</v>
      </c>
      <c r="B788" s="5" t="str">
        <f>VLOOKUP(Tableau1[[#This Row],[NUM DE FACTURE]],'[1]COMMERCIAL 2019 - 2021'!$D$2:$AO$3999,6,FALSE)</f>
        <v>ARCADIA</v>
      </c>
      <c r="C788" s="2">
        <f>VLOOKUP(Tableau1[[#This Row],[NUM DE FACTURE]],'[1]COMMERCIAL 2019 - 2021'!$D$2:$AO$3999,18,FALSE)</f>
        <v>3000</v>
      </c>
      <c r="D788" s="3">
        <f>VLOOKUP(Tableau1[[#This Row],[NUM DE FACTURE]],'[1]COMMERCIAL 2019 - 2021'!$D$2:$AO$3999,8,FALSE)</f>
        <v>5700</v>
      </c>
      <c r="E788" s="3">
        <f>VLOOKUP(Tableau1[[#This Row],[NUM DE FACTURE]],'[1]COMMERCIAL 2019 - 2021'!$D$2:$AO$3999,10,FALSE)</f>
        <v>5700</v>
      </c>
      <c r="F788" s="3" t="str">
        <f>VLOOKUP(Tableau1[[#This Row],[NUM DE FACTURE]],'[1]COMMERCIAL 2019 - 2021'!$D$2:$AO$3999,12,FALSE)</f>
        <v>Japon</v>
      </c>
      <c r="G788" s="4">
        <f>VLOOKUP(Tableau1[[#This Row],[NUM DE FACTURE]],'[1]COMMERCIAL 2019 - 2021'!$D$2:$AO$3999,13,FALSE)</f>
        <v>44390</v>
      </c>
      <c r="H788" s="3">
        <f>VLOOKUP(Tableau1[[#This Row],[NUM DE FACTURE]],[1]!Tableau1[[#All],[Num Piéce]:[ANNEE]],4,FALSE)</f>
        <v>2021</v>
      </c>
      <c r="I788" s="3">
        <f>MONTH(Tableau1[[#This Row],[DATE LIV]])</f>
        <v>7</v>
      </c>
    </row>
    <row r="789" spans="1:9" x14ac:dyDescent="0.35">
      <c r="A789" s="1" t="str">
        <f>'[1]COMMERCIAL 2019 - 2021'!D787</f>
        <v>FAE-21-00182</v>
      </c>
      <c r="B789" s="5" t="str">
        <f>VLOOKUP(Tableau1[[#This Row],[NUM DE FACTURE]],'[1]COMMERCIAL 2019 - 2021'!$D$2:$AO$3999,6,FALSE)</f>
        <v>STE DE COMMERCE INTERNATIONAL</v>
      </c>
      <c r="C789" s="2">
        <f>VLOOKUP(Tableau1[[#This Row],[NUM DE FACTURE]],'[1]COMMERCIAL 2019 - 2021'!$D$2:$AO$3999,18,FALSE)</f>
        <v>60000</v>
      </c>
      <c r="D789" s="3">
        <f>VLOOKUP(Tableau1[[#This Row],[NUM DE FACTURE]],'[1]COMMERCIAL 2019 - 2021'!$D$2:$AO$3999,8,FALSE)</f>
        <v>103800</v>
      </c>
      <c r="E789" s="3">
        <f>VLOOKUP(Tableau1[[#This Row],[NUM DE FACTURE]],'[1]COMMERCIAL 2019 - 2021'!$D$2:$AO$3999,10,FALSE)</f>
        <v>103800</v>
      </c>
      <c r="F789" s="3" t="str">
        <f>VLOOKUP(Tableau1[[#This Row],[NUM DE FACTURE]],'[1]COMMERCIAL 2019 - 2021'!$D$2:$AO$3999,12,FALSE)</f>
        <v>Gabon</v>
      </c>
      <c r="G789" s="4">
        <f>VLOOKUP(Tableau1[[#This Row],[NUM DE FACTURE]],'[1]COMMERCIAL 2019 - 2021'!$D$2:$AO$3999,13,FALSE)</f>
        <v>44389</v>
      </c>
      <c r="H789" s="3">
        <f>VLOOKUP(Tableau1[[#This Row],[NUM DE FACTURE]],[1]!Tableau1[[#All],[Num Piéce]:[ANNEE]],4,FALSE)</f>
        <v>2021</v>
      </c>
      <c r="I789" s="3">
        <f>MONTH(Tableau1[[#This Row],[DATE LIV]])</f>
        <v>7</v>
      </c>
    </row>
    <row r="790" spans="1:9" x14ac:dyDescent="0.35">
      <c r="A790" s="1" t="str">
        <f>'[1]COMMERCIAL 2019 - 2021'!D788</f>
        <v>FAE-21-00183</v>
      </c>
      <c r="B790" s="5" t="str">
        <f>VLOOKUP(Tableau1[[#This Row],[NUM DE FACTURE]],'[1]COMMERCIAL 2019 - 2021'!$D$2:$AO$3999,6,FALSE)</f>
        <v>SAHEL INTERNATIONAL TRADE</v>
      </c>
      <c r="C790" s="2">
        <f>VLOOKUP(Tableau1[[#This Row],[NUM DE FACTURE]],'[1]COMMERCIAL 2019 - 2021'!$D$2:$AO$3999,18,FALSE)</f>
        <v>22008</v>
      </c>
      <c r="D790" s="3">
        <f>VLOOKUP(Tableau1[[#This Row],[NUM DE FACTURE]],'[1]COMMERCIAL 2019 - 2021'!$D$2:$AO$3999,8,FALSE)</f>
        <v>38954.160000000003</v>
      </c>
      <c r="E790" s="3">
        <f>VLOOKUP(Tableau1[[#This Row],[NUM DE FACTURE]],'[1]COMMERCIAL 2019 - 2021'!$D$2:$AO$3999,10,FALSE)</f>
        <v>38954.160000000003</v>
      </c>
      <c r="F790" s="3" t="str">
        <f>VLOOKUP(Tableau1[[#This Row],[NUM DE FACTURE]],'[1]COMMERCIAL 2019 - 2021'!$D$2:$AO$3999,12,FALSE)</f>
        <v>Togo</v>
      </c>
      <c r="G790" s="4">
        <f>VLOOKUP(Tableau1[[#This Row],[NUM DE FACTURE]],'[1]COMMERCIAL 2019 - 2021'!$D$2:$AO$3999,13,FALSE)</f>
        <v>44389</v>
      </c>
      <c r="H790" s="3">
        <f>VLOOKUP(Tableau1[[#This Row],[NUM DE FACTURE]],[1]!Tableau1[[#All],[Num Piéce]:[ANNEE]],4,FALSE)</f>
        <v>2021</v>
      </c>
      <c r="I790" s="3">
        <f>MONTH(Tableau1[[#This Row],[DATE LIV]])</f>
        <v>7</v>
      </c>
    </row>
    <row r="791" spans="1:9" x14ac:dyDescent="0.35">
      <c r="A791" s="1" t="str">
        <f>'[1]COMMERCIAL 2019 - 2021'!D789</f>
        <v>FAE-21-00184</v>
      </c>
      <c r="B791" s="5" t="str">
        <f>VLOOKUP(Tableau1[[#This Row],[NUM DE FACTURE]],'[1]COMMERCIAL 2019 - 2021'!$D$2:$AO$3999,6,FALSE)</f>
        <v>STE DE COMMERCE INTERNATIONAL</v>
      </c>
      <c r="C791" s="2">
        <f>VLOOKUP(Tableau1[[#This Row],[NUM DE FACTURE]],'[1]COMMERCIAL 2019 - 2021'!$D$2:$AO$3999,18,FALSE)</f>
        <v>96000</v>
      </c>
      <c r="D791" s="3">
        <f>VLOOKUP(Tableau1[[#This Row],[NUM DE FACTURE]],'[1]COMMERCIAL 2019 - 2021'!$D$2:$AO$3999,8,FALSE)</f>
        <v>170880</v>
      </c>
      <c r="E791" s="3">
        <f>VLOOKUP(Tableau1[[#This Row],[NUM DE FACTURE]],'[1]COMMERCIAL 2019 - 2021'!$D$2:$AO$3999,10,FALSE)</f>
        <v>170880</v>
      </c>
      <c r="F791" s="3" t="str">
        <f>VLOOKUP(Tableau1[[#This Row],[NUM DE FACTURE]],'[1]COMMERCIAL 2019 - 2021'!$D$2:$AO$3999,12,FALSE)</f>
        <v>Gambie</v>
      </c>
      <c r="G791" s="4">
        <f>VLOOKUP(Tableau1[[#This Row],[NUM DE FACTURE]],'[1]COMMERCIAL 2019 - 2021'!$D$2:$AO$3999,13,FALSE)</f>
        <v>44387</v>
      </c>
      <c r="H791" s="3">
        <f>VLOOKUP(Tableau1[[#This Row],[NUM DE FACTURE]],[1]!Tableau1[[#All],[Num Piéce]:[ANNEE]],4,FALSE)</f>
        <v>2021</v>
      </c>
      <c r="I791" s="3">
        <f>MONTH(Tableau1[[#This Row],[DATE LIV]])</f>
        <v>7</v>
      </c>
    </row>
    <row r="792" spans="1:9" x14ac:dyDescent="0.35">
      <c r="A792" s="1" t="str">
        <f>'[1]COMMERCIAL 2019 - 2021'!D790</f>
        <v>FAE-21-00185</v>
      </c>
      <c r="B792" s="5" t="str">
        <f>VLOOKUP(Tableau1[[#This Row],[NUM DE FACTURE]],'[1]COMMERCIAL 2019 - 2021'!$D$2:$AO$3999,6,FALSE)</f>
        <v>ANGSTREM TRADING</v>
      </c>
      <c r="C792" s="2">
        <f>VLOOKUP(Tableau1[[#This Row],[NUM DE FACTURE]],'[1]COMMERCIAL 2019 - 2021'!$D$2:$AO$3999,18,FALSE)</f>
        <v>40000</v>
      </c>
      <c r="D792" s="3">
        <f>VLOOKUP(Tableau1[[#This Row],[NUM DE FACTURE]],'[1]COMMERCIAL 2019 - 2021'!$D$2:$AO$3999,8,FALSE)</f>
        <v>82585.48</v>
      </c>
      <c r="E792" s="3">
        <f>VLOOKUP(Tableau1[[#This Row],[NUM DE FACTURE]],'[1]COMMERCIAL 2019 - 2021'!$D$2:$AO$3999,10,FALSE)</f>
        <v>29600</v>
      </c>
      <c r="F792" s="3" t="str">
        <f>VLOOKUP(Tableau1[[#This Row],[NUM DE FACTURE]],'[1]COMMERCIAL 2019 - 2021'!$D$2:$AO$3999,12,FALSE)</f>
        <v>Russie</v>
      </c>
      <c r="G792" s="4">
        <f>VLOOKUP(Tableau1[[#This Row],[NUM DE FACTURE]],'[1]COMMERCIAL 2019 - 2021'!$D$2:$AO$3999,13,FALSE)</f>
        <v>44400</v>
      </c>
      <c r="H792" s="3">
        <f>VLOOKUP(Tableau1[[#This Row],[NUM DE FACTURE]],[1]!Tableau1[[#All],[Num Piéce]:[ANNEE]],4,FALSE)</f>
        <v>2021</v>
      </c>
      <c r="I792" s="3">
        <f>MONTH(Tableau1[[#This Row],[DATE LIV]])</f>
        <v>7</v>
      </c>
    </row>
    <row r="793" spans="1:9" x14ac:dyDescent="0.35">
      <c r="A793" s="1" t="str">
        <f>'[1]COMMERCIAL 2019 - 2021'!D791</f>
        <v>FAE-21-00186</v>
      </c>
      <c r="B793" s="5" t="str">
        <f>VLOOKUP(Tableau1[[#This Row],[NUM DE FACTURE]],'[1]COMMERCIAL 2019 - 2021'!$D$2:$AO$3999,6,FALSE)</f>
        <v>STE DE COMMERCE INTERNATIONAL</v>
      </c>
      <c r="C793" s="2">
        <f>VLOOKUP(Tableau1[[#This Row],[NUM DE FACTURE]],'[1]COMMERCIAL 2019 - 2021'!$D$2:$AO$3999,18,FALSE)</f>
        <v>82000</v>
      </c>
      <c r="D793" s="3">
        <f>VLOOKUP(Tableau1[[#This Row],[NUM DE FACTURE]],'[1]COMMERCIAL 2019 - 2021'!$D$2:$AO$3999,8,FALSE)</f>
        <v>127400</v>
      </c>
      <c r="E793" s="3">
        <f>VLOOKUP(Tableau1[[#This Row],[NUM DE FACTURE]],'[1]COMMERCIAL 2019 - 2021'!$D$2:$AO$3999,10,FALSE)</f>
        <v>127400</v>
      </c>
      <c r="F793" s="3" t="str">
        <f>VLOOKUP(Tableau1[[#This Row],[NUM DE FACTURE]],'[1]COMMERCIAL 2019 - 2021'!$D$2:$AO$3999,12,FALSE)</f>
        <v>Niger</v>
      </c>
      <c r="G793" s="4">
        <f>VLOOKUP(Tableau1[[#This Row],[NUM DE FACTURE]],'[1]COMMERCIAL 2019 - 2021'!$D$2:$AO$3999,13,FALSE)</f>
        <v>44406</v>
      </c>
      <c r="H793" s="3">
        <f>VLOOKUP(Tableau1[[#This Row],[NUM DE FACTURE]],[1]!Tableau1[[#All],[Num Piéce]:[ANNEE]],4,FALSE)</f>
        <v>2021</v>
      </c>
      <c r="I793" s="3">
        <f>MONTH(Tableau1[[#This Row],[DATE LIV]])</f>
        <v>7</v>
      </c>
    </row>
    <row r="794" spans="1:9" x14ac:dyDescent="0.35">
      <c r="A794" s="1" t="str">
        <f>'[1]COMMERCIAL 2019 - 2021'!D792</f>
        <v>FAE-21-00187</v>
      </c>
      <c r="B794" s="5" t="str">
        <f>VLOOKUP(Tableau1[[#This Row],[NUM DE FACTURE]],'[1]COMMERCIAL 2019 - 2021'!$D$2:$AO$3999,6,FALSE)</f>
        <v>VALENCIA FOR MARKETING</v>
      </c>
      <c r="C794" s="2">
        <f>VLOOKUP(Tableau1[[#This Row],[NUM DE FACTURE]],'[1]COMMERCIAL 2019 - 2021'!$D$2:$AO$3999,18,FALSE)</f>
        <v>27500</v>
      </c>
      <c r="D794" s="3">
        <f>VLOOKUP(Tableau1[[#This Row],[NUM DE FACTURE]],'[1]COMMERCIAL 2019 - 2021'!$D$2:$AO$3999,8,FALSE)</f>
        <v>112547.33125</v>
      </c>
      <c r="E794" s="3">
        <f>VLOOKUP(Tableau1[[#This Row],[NUM DE FACTURE]],'[1]COMMERCIAL 2019 - 2021'!$D$2:$AO$3999,10,FALSE)</f>
        <v>40375</v>
      </c>
      <c r="F794" s="3" t="str">
        <f>VLOOKUP(Tableau1[[#This Row],[NUM DE FACTURE]],'[1]COMMERCIAL 2019 - 2021'!$D$2:$AO$3999,12,FALSE)</f>
        <v>Liban</v>
      </c>
      <c r="G794" s="4">
        <f>VLOOKUP(Tableau1[[#This Row],[NUM DE FACTURE]],'[1]COMMERCIAL 2019 - 2021'!$D$2:$AO$3999,13,FALSE)</f>
        <v>44393</v>
      </c>
      <c r="H794" s="3">
        <f>VLOOKUP(Tableau1[[#This Row],[NUM DE FACTURE]],[1]!Tableau1[[#All],[Num Piéce]:[ANNEE]],4,FALSE)</f>
        <v>2021</v>
      </c>
      <c r="I794" s="3">
        <f>MONTH(Tableau1[[#This Row],[DATE LIV]])</f>
        <v>7</v>
      </c>
    </row>
    <row r="795" spans="1:9" x14ac:dyDescent="0.35">
      <c r="A795" s="1" t="str">
        <f>'[1]COMMERCIAL 2019 - 2021'!D793</f>
        <v>FAE-21-00188</v>
      </c>
      <c r="B795" s="5" t="str">
        <f>VLOOKUP(Tableau1[[#This Row],[NUM DE FACTURE]],'[1]COMMERCIAL 2019 - 2021'!$D$2:$AO$3999,6,FALSE)</f>
        <v>ARCADIA</v>
      </c>
      <c r="C795" s="2">
        <f>VLOOKUP(Tableau1[[#This Row],[NUM DE FACTURE]],'[1]COMMERCIAL 2019 - 2021'!$D$2:$AO$3999,18,FALSE)</f>
        <v>6848</v>
      </c>
      <c r="D795" s="3">
        <f>VLOOKUP(Tableau1[[#This Row],[NUM DE FACTURE]],'[1]COMMERCIAL 2019 - 2021'!$D$2:$AO$3999,8,FALSE)</f>
        <v>14651.92</v>
      </c>
      <c r="E795" s="3">
        <f>VLOOKUP(Tableau1[[#This Row],[NUM DE FACTURE]],'[1]COMMERCIAL 2019 - 2021'!$D$2:$AO$3999,10,FALSE)</f>
        <v>14651.92</v>
      </c>
      <c r="F795" s="3" t="str">
        <f>VLOOKUP(Tableau1[[#This Row],[NUM DE FACTURE]],'[1]COMMERCIAL 2019 - 2021'!$D$2:$AO$3999,12,FALSE)</f>
        <v>Canada</v>
      </c>
      <c r="G795" s="4">
        <f>VLOOKUP(Tableau1[[#This Row],[NUM DE FACTURE]],'[1]COMMERCIAL 2019 - 2021'!$D$2:$AO$3999,13,FALSE)</f>
        <v>44412</v>
      </c>
      <c r="H795" s="3">
        <f>VLOOKUP(Tableau1[[#This Row],[NUM DE FACTURE]],[1]!Tableau1[[#All],[Num Piéce]:[ANNEE]],4,FALSE)</f>
        <v>2021</v>
      </c>
      <c r="I795" s="3">
        <f>MONTH(Tableau1[[#This Row],[DATE LIV]])</f>
        <v>8</v>
      </c>
    </row>
    <row r="796" spans="1:9" x14ac:dyDescent="0.35">
      <c r="A796" s="1" t="str">
        <f>'[1]COMMERCIAL 2019 - 2021'!D794</f>
        <v>FAE-21-00189</v>
      </c>
      <c r="B796" s="5" t="str">
        <f>VLOOKUP(Tableau1[[#This Row],[NUM DE FACTURE]],'[1]COMMERCIAL 2019 - 2021'!$D$2:$AO$3999,6,FALSE)</f>
        <v>ARCADIA</v>
      </c>
      <c r="C796" s="2">
        <f>VLOOKUP(Tableau1[[#This Row],[NUM DE FACTURE]],'[1]COMMERCIAL 2019 - 2021'!$D$2:$AO$3999,18,FALSE)</f>
        <v>20000</v>
      </c>
      <c r="D796" s="3">
        <f>VLOOKUP(Tableau1[[#This Row],[NUM DE FACTURE]],'[1]COMMERCIAL 2019 - 2021'!$D$2:$AO$3999,8,FALSE)</f>
        <v>35800</v>
      </c>
      <c r="E796" s="3">
        <f>VLOOKUP(Tableau1[[#This Row],[NUM DE FACTURE]],'[1]COMMERCIAL 2019 - 2021'!$D$2:$AO$3999,10,FALSE)</f>
        <v>35800</v>
      </c>
      <c r="F796" s="3" t="str">
        <f>VLOOKUP(Tableau1[[#This Row],[NUM DE FACTURE]],'[1]COMMERCIAL 2019 - 2021'!$D$2:$AO$3999,12,FALSE)</f>
        <v>Angleterre</v>
      </c>
      <c r="G796" s="4">
        <f>VLOOKUP(Tableau1[[#This Row],[NUM DE FACTURE]],'[1]COMMERCIAL 2019 - 2021'!$D$2:$AO$3999,13,FALSE)</f>
        <v>44405</v>
      </c>
      <c r="H796" s="3">
        <f>VLOOKUP(Tableau1[[#This Row],[NUM DE FACTURE]],[1]!Tableau1[[#All],[Num Piéce]:[ANNEE]],4,FALSE)</f>
        <v>2021</v>
      </c>
      <c r="I796" s="3">
        <f>MONTH(Tableau1[[#This Row],[DATE LIV]])</f>
        <v>7</v>
      </c>
    </row>
    <row r="797" spans="1:9" x14ac:dyDescent="0.35">
      <c r="A797" s="1" t="str">
        <f>'[1]COMMERCIAL 2019 - 2021'!D795</f>
        <v>FAE-21-00190</v>
      </c>
      <c r="B797" s="5" t="str">
        <f>VLOOKUP(Tableau1[[#This Row],[NUM DE FACTURE]],'[1]COMMERCIAL 2019 - 2021'!$D$2:$AO$3999,6,FALSE)</f>
        <v>DAVIS TRADING CO LTD</v>
      </c>
      <c r="C797" s="2">
        <f>VLOOKUP(Tableau1[[#This Row],[NUM DE FACTURE]],'[1]COMMERCIAL 2019 - 2021'!$D$2:$AO$3999,18,FALSE)</f>
        <v>18500</v>
      </c>
      <c r="D797" s="3">
        <f>VLOOKUP(Tableau1[[#This Row],[NUM DE FACTURE]],'[1]COMMERCIAL 2019 - 2021'!$D$2:$AO$3999,8,FALSE)</f>
        <v>62301.371750000006</v>
      </c>
      <c r="E797" s="3">
        <f>VLOOKUP(Tableau1[[#This Row],[NUM DE FACTURE]],'[1]COMMERCIAL 2019 - 2021'!$D$2:$AO$3999,10,FALSE)</f>
        <v>22415</v>
      </c>
      <c r="F797" s="3" t="str">
        <f>VLOOKUP(Tableau1[[#This Row],[NUM DE FACTURE]],'[1]COMMERCIAL 2019 - 2021'!$D$2:$AO$3999,12,FALSE)</f>
        <v>New Zealand</v>
      </c>
      <c r="G797" s="4">
        <f>VLOOKUP(Tableau1[[#This Row],[NUM DE FACTURE]],'[1]COMMERCIAL 2019 - 2021'!$D$2:$AO$3999,13,FALSE)</f>
        <v>44392</v>
      </c>
      <c r="H797" s="3">
        <f>VLOOKUP(Tableau1[[#This Row],[NUM DE FACTURE]],[1]!Tableau1[[#All],[Num Piéce]:[ANNEE]],4,FALSE)</f>
        <v>2021</v>
      </c>
      <c r="I797" s="3">
        <f>MONTH(Tableau1[[#This Row],[DATE LIV]])</f>
        <v>7</v>
      </c>
    </row>
    <row r="798" spans="1:9" x14ac:dyDescent="0.35">
      <c r="A798" s="1" t="str">
        <f>'[1]COMMERCIAL 2019 - 2021'!D796</f>
        <v>FAE-21-00191</v>
      </c>
      <c r="B798" s="5" t="str">
        <f>VLOOKUP(Tableau1[[#This Row],[NUM DE FACTURE]],'[1]COMMERCIAL 2019 - 2021'!$D$2:$AO$3999,6,FALSE)</f>
        <v>TUNISIAN AFRICAN BUSINESS</v>
      </c>
      <c r="C798" s="2">
        <f>VLOOKUP(Tableau1[[#This Row],[NUM DE FACTURE]],'[1]COMMERCIAL 2019 - 2021'!$D$2:$AO$3999,18,FALSE)</f>
        <v>130000</v>
      </c>
      <c r="D798" s="3">
        <f>VLOOKUP(Tableau1[[#This Row],[NUM DE FACTURE]],'[1]COMMERCIAL 2019 - 2021'!$D$2:$AO$3999,8,FALSE)</f>
        <v>202800</v>
      </c>
      <c r="E798" s="3">
        <f>VLOOKUP(Tableau1[[#This Row],[NUM DE FACTURE]],'[1]COMMERCIAL 2019 - 2021'!$D$2:$AO$3999,10,FALSE)</f>
        <v>202800</v>
      </c>
      <c r="F798" s="3" t="str">
        <f>VLOOKUP(Tableau1[[#This Row],[NUM DE FACTURE]],'[1]COMMERCIAL 2019 - 2021'!$D$2:$AO$3999,12,FALSE)</f>
        <v>Sénégal</v>
      </c>
      <c r="G798" s="4">
        <f>VLOOKUP(Tableau1[[#This Row],[NUM DE FACTURE]],'[1]COMMERCIAL 2019 - 2021'!$D$2:$AO$3999,13,FALSE)</f>
        <v>44392</v>
      </c>
      <c r="H798" s="3">
        <f>VLOOKUP(Tableau1[[#This Row],[NUM DE FACTURE]],[1]!Tableau1[[#All],[Num Piéce]:[ANNEE]],4,FALSE)</f>
        <v>2021</v>
      </c>
      <c r="I798" s="3">
        <f>MONTH(Tableau1[[#This Row],[DATE LIV]])</f>
        <v>7</v>
      </c>
    </row>
    <row r="799" spans="1:9" x14ac:dyDescent="0.35">
      <c r="A799" s="1" t="str">
        <f>'[1]COMMERCIAL 2019 - 2021'!D797</f>
        <v>FAE-21-00192</v>
      </c>
      <c r="B799" s="5" t="str">
        <f>VLOOKUP(Tableau1[[#This Row],[NUM DE FACTURE]],'[1]COMMERCIAL 2019 - 2021'!$D$2:$AO$3999,6,FALSE)</f>
        <v>TUNISIAN AFRICAN BUSINESS</v>
      </c>
      <c r="C799" s="2">
        <f>VLOOKUP(Tableau1[[#This Row],[NUM DE FACTURE]],'[1]COMMERCIAL 2019 - 2021'!$D$2:$AO$3999,18,FALSE)</f>
        <v>176064</v>
      </c>
      <c r="D799" s="3">
        <f>VLOOKUP(Tableau1[[#This Row],[NUM DE FACTURE]],'[1]COMMERCIAL 2019 - 2021'!$D$2:$AO$3999,8,FALSE)</f>
        <v>269598</v>
      </c>
      <c r="E799" s="3">
        <f>VLOOKUP(Tableau1[[#This Row],[NUM DE FACTURE]],'[1]COMMERCIAL 2019 - 2021'!$D$2:$AO$3999,10,FALSE)</f>
        <v>269598</v>
      </c>
      <c r="F799" s="3" t="str">
        <f>VLOOKUP(Tableau1[[#This Row],[NUM DE FACTURE]],'[1]COMMERCIAL 2019 - 2021'!$D$2:$AO$3999,12,FALSE)</f>
        <v>Sénégal</v>
      </c>
      <c r="G799" s="4">
        <f>VLOOKUP(Tableau1[[#This Row],[NUM DE FACTURE]],'[1]COMMERCIAL 2019 - 2021'!$D$2:$AO$3999,13,FALSE)</f>
        <v>44394</v>
      </c>
      <c r="H799" s="3">
        <f>VLOOKUP(Tableau1[[#This Row],[NUM DE FACTURE]],[1]!Tableau1[[#All],[Num Piéce]:[ANNEE]],4,FALSE)</f>
        <v>2021</v>
      </c>
      <c r="I799" s="3">
        <f>MONTH(Tableau1[[#This Row],[DATE LIV]])</f>
        <v>7</v>
      </c>
    </row>
    <row r="800" spans="1:9" x14ac:dyDescent="0.35">
      <c r="A800" s="1" t="str">
        <f>'[1]COMMERCIAL 2019 - 2021'!D798</f>
        <v>FAE-21-00193</v>
      </c>
      <c r="B800" s="5" t="str">
        <f>VLOOKUP(Tableau1[[#This Row],[NUM DE FACTURE]],'[1]COMMERCIAL 2019 - 2021'!$D$2:$AO$3999,6,FALSE)</f>
        <v>ABOURA FOODS</v>
      </c>
      <c r="C800" s="2">
        <f>VLOOKUP(Tableau1[[#This Row],[NUM DE FACTURE]],'[1]COMMERCIAL 2019 - 2021'!$D$2:$AO$3999,18,FALSE)</f>
        <v>11950</v>
      </c>
      <c r="D800" s="3">
        <f>VLOOKUP(Tableau1[[#This Row],[NUM DE FACTURE]],'[1]COMMERCIAL 2019 - 2021'!$D$2:$AO$3999,8,FALSE)</f>
        <v>26841.775824999997</v>
      </c>
      <c r="E800" s="3">
        <f>VLOOKUP(Tableau1[[#This Row],[NUM DE FACTURE]],'[1]COMMERCIAL 2019 - 2021'!$D$2:$AO$3999,10,FALSE)</f>
        <v>9686.5</v>
      </c>
      <c r="F800" s="3" t="str">
        <f>VLOOKUP(Tableau1[[#This Row],[NUM DE FACTURE]],'[1]COMMERCIAL 2019 - 2021'!$D$2:$AO$3999,12,FALSE)</f>
        <v>Jordanie</v>
      </c>
      <c r="G800" s="4">
        <f>VLOOKUP(Tableau1[[#This Row],[NUM DE FACTURE]],'[1]COMMERCIAL 2019 - 2021'!$D$2:$AO$3999,13,FALSE)</f>
        <v>44411</v>
      </c>
      <c r="H800" s="3">
        <f>VLOOKUP(Tableau1[[#This Row],[NUM DE FACTURE]],[1]!Tableau1[[#All],[Num Piéce]:[ANNEE]],4,FALSE)</f>
        <v>2021</v>
      </c>
      <c r="I800" s="3">
        <f>MONTH(Tableau1[[#This Row],[DATE LIV]])</f>
        <v>8</v>
      </c>
    </row>
    <row r="801" spans="1:9" x14ac:dyDescent="0.35">
      <c r="A801" s="1" t="str">
        <f>'[1]COMMERCIAL 2019 - 2021'!D799</f>
        <v>FAE-21-00194</v>
      </c>
      <c r="B801" s="5" t="str">
        <f>VLOOKUP(Tableau1[[#This Row],[NUM DE FACTURE]],'[1]COMMERCIAL 2019 - 2021'!$D$2:$AO$3999,6,FALSE)</f>
        <v>ETS KASSO IMPORT EXPORT</v>
      </c>
      <c r="C801" s="2">
        <f>VLOOKUP(Tableau1[[#This Row],[NUM DE FACTURE]],'[1]COMMERCIAL 2019 - 2021'!$D$2:$AO$3999,18,FALSE)</f>
        <v>108000</v>
      </c>
      <c r="D801" s="3">
        <f>VLOOKUP(Tableau1[[#This Row],[NUM DE FACTURE]],'[1]COMMERCIAL 2019 - 2021'!$D$2:$AO$3999,8,FALSE)</f>
        <v>172084.014</v>
      </c>
      <c r="E801" s="3">
        <f>VLOOKUP(Tableau1[[#This Row],[NUM DE FACTURE]],'[1]COMMERCIAL 2019 - 2021'!$D$2:$AO$3999,10,FALSE)</f>
        <v>52380</v>
      </c>
      <c r="F801" s="3" t="str">
        <f>VLOOKUP(Tableau1[[#This Row],[NUM DE FACTURE]],'[1]COMMERCIAL 2019 - 2021'!$D$2:$AO$3999,12,FALSE)</f>
        <v>Niger</v>
      </c>
      <c r="G801" s="4">
        <f>VLOOKUP(Tableau1[[#This Row],[NUM DE FACTURE]],'[1]COMMERCIAL 2019 - 2021'!$D$2:$AO$3999,13,FALSE)</f>
        <v>44407</v>
      </c>
      <c r="H801" s="3">
        <f>VLOOKUP(Tableau1[[#This Row],[NUM DE FACTURE]],[1]!Tableau1[[#All],[Num Piéce]:[ANNEE]],4,FALSE)</f>
        <v>2021</v>
      </c>
      <c r="I801" s="3">
        <f>MONTH(Tableau1[[#This Row],[DATE LIV]])</f>
        <v>7</v>
      </c>
    </row>
    <row r="802" spans="1:9" x14ac:dyDescent="0.35">
      <c r="A802" s="1" t="str">
        <f>'[1]COMMERCIAL 2019 - 2021'!D800</f>
        <v>FAE-21-00195</v>
      </c>
      <c r="B802" s="5" t="str">
        <f>VLOOKUP(Tableau1[[#This Row],[NUM DE FACTURE]],'[1]COMMERCIAL 2019 - 2021'!$D$2:$AO$3999,6,FALSE)</f>
        <v>ETS KASSO IMPORT EXPORT</v>
      </c>
      <c r="C802" s="2">
        <f>VLOOKUP(Tableau1[[#This Row],[NUM DE FACTURE]],'[1]COMMERCIAL 2019 - 2021'!$D$2:$AO$3999,18,FALSE)</f>
        <v>108000</v>
      </c>
      <c r="D802" s="3">
        <f>VLOOKUP(Tableau1[[#This Row],[NUM DE FACTURE]],'[1]COMMERCIAL 2019 - 2021'!$D$2:$AO$3999,8,FALSE)</f>
        <v>172675.908</v>
      </c>
      <c r="E802" s="3">
        <f>VLOOKUP(Tableau1[[#This Row],[NUM DE FACTURE]],'[1]COMMERCIAL 2019 - 2021'!$D$2:$AO$3999,10,FALSE)</f>
        <v>52380</v>
      </c>
      <c r="F802" s="3" t="str">
        <f>VLOOKUP(Tableau1[[#This Row],[NUM DE FACTURE]],'[1]COMMERCIAL 2019 - 2021'!$D$2:$AO$3999,12,FALSE)</f>
        <v>Niger</v>
      </c>
      <c r="G802" s="4">
        <f>VLOOKUP(Tableau1[[#This Row],[NUM DE FACTURE]],'[1]COMMERCIAL 2019 - 2021'!$D$2:$AO$3999,13,FALSE)</f>
        <v>44408</v>
      </c>
      <c r="H802" s="3">
        <f>VLOOKUP(Tableau1[[#This Row],[NUM DE FACTURE]],[1]!Tableau1[[#All],[Num Piéce]:[ANNEE]],4,FALSE)</f>
        <v>2021</v>
      </c>
      <c r="I802" s="3">
        <f>MONTH(Tableau1[[#This Row],[DATE LIV]])</f>
        <v>7</v>
      </c>
    </row>
    <row r="803" spans="1:9" x14ac:dyDescent="0.35">
      <c r="A803" s="1" t="str">
        <f>'[1]COMMERCIAL 2019 - 2021'!D801</f>
        <v>FAE-21-00196</v>
      </c>
      <c r="B803" s="5" t="str">
        <f>VLOOKUP(Tableau1[[#This Row],[NUM DE FACTURE]],'[1]COMMERCIAL 2019 - 2021'!$D$2:$AO$3999,6,FALSE)</f>
        <v>ETS KASSO IMPORT EXPORT</v>
      </c>
      <c r="C803" s="2">
        <f>VLOOKUP(Tableau1[[#This Row],[NUM DE FACTURE]],'[1]COMMERCIAL 2019 - 2021'!$D$2:$AO$3999,18,FALSE)</f>
        <v>108000</v>
      </c>
      <c r="D803" s="3">
        <f>VLOOKUP(Tableau1[[#This Row],[NUM DE FACTURE]],'[1]COMMERCIAL 2019 - 2021'!$D$2:$AO$3999,8,FALSE)</f>
        <v>172675.908</v>
      </c>
      <c r="E803" s="3">
        <f>VLOOKUP(Tableau1[[#This Row],[NUM DE FACTURE]],'[1]COMMERCIAL 2019 - 2021'!$D$2:$AO$3999,10,FALSE)</f>
        <v>52380</v>
      </c>
      <c r="F803" s="3" t="str">
        <f>VLOOKUP(Tableau1[[#This Row],[NUM DE FACTURE]],'[1]COMMERCIAL 2019 - 2021'!$D$2:$AO$3999,12,FALSE)</f>
        <v>Niger</v>
      </c>
      <c r="G803" s="4">
        <f>VLOOKUP(Tableau1[[#This Row],[NUM DE FACTURE]],'[1]COMMERCIAL 2019 - 2021'!$D$2:$AO$3999,13,FALSE)</f>
        <v>44410</v>
      </c>
      <c r="H803" s="3">
        <f>VLOOKUP(Tableau1[[#This Row],[NUM DE FACTURE]],[1]!Tableau1[[#All],[Num Piéce]:[ANNEE]],4,FALSE)</f>
        <v>2021</v>
      </c>
      <c r="I803" s="3">
        <f>MONTH(Tableau1[[#This Row],[DATE LIV]])</f>
        <v>8</v>
      </c>
    </row>
    <row r="804" spans="1:9" x14ac:dyDescent="0.35">
      <c r="A804" s="1" t="str">
        <f>'[1]COMMERCIAL 2019 - 2021'!D802</f>
        <v>FAE-21-00197</v>
      </c>
      <c r="B804" s="5" t="str">
        <f>VLOOKUP(Tableau1[[#This Row],[NUM DE FACTURE]],'[1]COMMERCIAL 2019 - 2021'!$D$2:$AO$3999,6,FALSE)</f>
        <v>ETS KASSO IMPORT EXPORT</v>
      </c>
      <c r="C804" s="2">
        <f>VLOOKUP(Tableau1[[#This Row],[NUM DE FACTURE]],'[1]COMMERCIAL 2019 - 2021'!$D$2:$AO$3999,18,FALSE)</f>
        <v>108000</v>
      </c>
      <c r="D804" s="3">
        <f>VLOOKUP(Tableau1[[#This Row],[NUM DE FACTURE]],'[1]COMMERCIAL 2019 - 2021'!$D$2:$AO$3999,8,FALSE)</f>
        <v>172675.908</v>
      </c>
      <c r="E804" s="3">
        <f>VLOOKUP(Tableau1[[#This Row],[NUM DE FACTURE]],'[1]COMMERCIAL 2019 - 2021'!$D$2:$AO$3999,10,FALSE)</f>
        <v>52380</v>
      </c>
      <c r="F804" s="3" t="str">
        <f>VLOOKUP(Tableau1[[#This Row],[NUM DE FACTURE]],'[1]COMMERCIAL 2019 - 2021'!$D$2:$AO$3999,12,FALSE)</f>
        <v>Niger</v>
      </c>
      <c r="G804" s="4">
        <f>VLOOKUP(Tableau1[[#This Row],[NUM DE FACTURE]],'[1]COMMERCIAL 2019 - 2021'!$D$2:$AO$3999,13,FALSE)</f>
        <v>44411</v>
      </c>
      <c r="H804" s="3">
        <f>VLOOKUP(Tableau1[[#This Row],[NUM DE FACTURE]],[1]!Tableau1[[#All],[Num Piéce]:[ANNEE]],4,FALSE)</f>
        <v>2021</v>
      </c>
      <c r="I804" s="3">
        <f>MONTH(Tableau1[[#This Row],[DATE LIV]])</f>
        <v>8</v>
      </c>
    </row>
    <row r="805" spans="1:9" x14ac:dyDescent="0.35">
      <c r="A805" s="1" t="str">
        <f>'[1]COMMERCIAL 2019 - 2021'!D803</f>
        <v>FAE-21-00198</v>
      </c>
      <c r="B805" s="5" t="str">
        <f>VLOOKUP(Tableau1[[#This Row],[NUM DE FACTURE]],'[1]COMMERCIAL 2019 - 2021'!$D$2:$AO$3999,6,FALSE)</f>
        <v>SAWABA - GUINEE</v>
      </c>
      <c r="C805" s="2">
        <f>VLOOKUP(Tableau1[[#This Row],[NUM DE FACTURE]],'[1]COMMERCIAL 2019 - 2021'!$D$2:$AO$3999,18,FALSE)</f>
        <v>158796</v>
      </c>
      <c r="D805" s="3">
        <f>VLOOKUP(Tableau1[[#This Row],[NUM DE FACTURE]],'[1]COMMERCIAL 2019 - 2021'!$D$2:$AO$3999,8,FALSE)</f>
        <v>303110.52678499999</v>
      </c>
      <c r="E805" s="3">
        <f>VLOOKUP(Tableau1[[#This Row],[NUM DE FACTURE]],'[1]COMMERCIAL 2019 - 2021'!$D$2:$AO$3999,10,FALSE)</f>
        <v>109238.86</v>
      </c>
      <c r="F805" s="3" t="str">
        <f>VLOOKUP(Tableau1[[#This Row],[NUM DE FACTURE]],'[1]COMMERCIAL 2019 - 2021'!$D$2:$AO$3999,12,FALSE)</f>
        <v>Guinée</v>
      </c>
      <c r="G805" s="4">
        <f>VLOOKUP(Tableau1[[#This Row],[NUM DE FACTURE]],'[1]COMMERCIAL 2019 - 2021'!$D$2:$AO$3999,13,FALSE)</f>
        <v>44408</v>
      </c>
      <c r="H805" s="3">
        <f>VLOOKUP(Tableau1[[#This Row],[NUM DE FACTURE]],[1]!Tableau1[[#All],[Num Piéce]:[ANNEE]],4,FALSE)</f>
        <v>2021</v>
      </c>
      <c r="I805" s="3">
        <f>MONTH(Tableau1[[#This Row],[DATE LIV]])</f>
        <v>7</v>
      </c>
    </row>
    <row r="806" spans="1:9" x14ac:dyDescent="0.35">
      <c r="A806" s="1" t="str">
        <f>'[1]COMMERCIAL 2019 - 2021'!D804</f>
        <v>FAE-21-00199</v>
      </c>
      <c r="B806" s="5" t="str">
        <f>VLOOKUP(Tableau1[[#This Row],[NUM DE FACTURE]],'[1]COMMERCIAL 2019 - 2021'!$D$2:$AO$3999,6,FALSE)</f>
        <v>SODIFRAM SAS</v>
      </c>
      <c r="C806" s="2">
        <f>VLOOKUP(Tableau1[[#This Row],[NUM DE FACTURE]],'[1]COMMERCIAL 2019 - 2021'!$D$2:$AO$3999,18,FALSE)</f>
        <v>27336</v>
      </c>
      <c r="D806" s="3">
        <f>VLOOKUP(Tableau1[[#This Row],[NUM DE FACTURE]],'[1]COMMERCIAL 2019 - 2021'!$D$2:$AO$3999,8,FALSE)</f>
        <v>63265.587999999996</v>
      </c>
      <c r="E806" s="3">
        <f>VLOOKUP(Tableau1[[#This Row],[NUM DE FACTURE]],'[1]COMMERCIAL 2019 - 2021'!$D$2:$AO$3999,10,FALSE)</f>
        <v>19256</v>
      </c>
      <c r="F806" s="3" t="str">
        <f>VLOOKUP(Tableau1[[#This Row],[NUM DE FACTURE]],'[1]COMMERCIAL 2019 - 2021'!$D$2:$AO$3999,12,FALSE)</f>
        <v>Mayotte</v>
      </c>
      <c r="G806" s="4">
        <f>VLOOKUP(Tableau1[[#This Row],[NUM DE FACTURE]],'[1]COMMERCIAL 2019 - 2021'!$D$2:$AO$3999,13,FALSE)</f>
        <v>44405</v>
      </c>
      <c r="H806" s="3">
        <f>VLOOKUP(Tableau1[[#This Row],[NUM DE FACTURE]],[1]!Tableau1[[#All],[Num Piéce]:[ANNEE]],4,FALSE)</f>
        <v>2021</v>
      </c>
      <c r="I806" s="3">
        <f>MONTH(Tableau1[[#This Row],[DATE LIV]])</f>
        <v>7</v>
      </c>
    </row>
    <row r="807" spans="1:9" x14ac:dyDescent="0.35">
      <c r="A807" s="1" t="str">
        <f>'[1]COMMERCIAL 2019 - 2021'!D805</f>
        <v>FAE-21-00200</v>
      </c>
      <c r="B807" s="5" t="str">
        <f>VLOOKUP(Tableau1[[#This Row],[NUM DE FACTURE]],'[1]COMMERCIAL 2019 - 2021'!$D$2:$AO$3999,6,FALSE)</f>
        <v>TUNISIAN AFRICAN BUSINESS</v>
      </c>
      <c r="C807" s="2">
        <f>VLOOKUP(Tableau1[[#This Row],[NUM DE FACTURE]],'[1]COMMERCIAL 2019 - 2021'!$D$2:$AO$3999,18,FALSE)</f>
        <v>131472</v>
      </c>
      <c r="D807" s="3">
        <f>VLOOKUP(Tableau1[[#This Row],[NUM DE FACTURE]],'[1]COMMERCIAL 2019 - 2021'!$D$2:$AO$3999,8,FALSE)</f>
        <v>224368.56</v>
      </c>
      <c r="E807" s="3">
        <f>VLOOKUP(Tableau1[[#This Row],[NUM DE FACTURE]],'[1]COMMERCIAL 2019 - 2021'!$D$2:$AO$3999,10,FALSE)</f>
        <v>224368.56</v>
      </c>
      <c r="F807" s="3" t="str">
        <f>VLOOKUP(Tableau1[[#This Row],[NUM DE FACTURE]],'[1]COMMERCIAL 2019 - 2021'!$D$2:$AO$3999,12,FALSE)</f>
        <v>Sierra Leone</v>
      </c>
      <c r="G807" s="4">
        <f>VLOOKUP(Tableau1[[#This Row],[NUM DE FACTURE]],'[1]COMMERCIAL 2019 - 2021'!$D$2:$AO$3999,13,FALSE)</f>
        <v>44439</v>
      </c>
      <c r="H807" s="3">
        <f>VLOOKUP(Tableau1[[#This Row],[NUM DE FACTURE]],[1]!Tableau1[[#All],[Num Piéce]:[ANNEE]],4,FALSE)</f>
        <v>2021</v>
      </c>
      <c r="I807" s="3">
        <f>MONTH(Tableau1[[#This Row],[DATE LIV]])</f>
        <v>8</v>
      </c>
    </row>
    <row r="808" spans="1:9" x14ac:dyDescent="0.35">
      <c r="A808" s="1" t="str">
        <f>'[1]COMMERCIAL 2019 - 2021'!D806</f>
        <v>FAE-21-00201</v>
      </c>
      <c r="B808" s="5" t="str">
        <f>VLOOKUP(Tableau1[[#This Row],[NUM DE FACTURE]],'[1]COMMERCIAL 2019 - 2021'!$D$2:$AO$3999,6,FALSE)</f>
        <v>TUNISIAN AFRICAN BUSINESS</v>
      </c>
      <c r="C808" s="2">
        <f>VLOOKUP(Tableau1[[#This Row],[NUM DE FACTURE]],'[1]COMMERCIAL 2019 - 2021'!$D$2:$AO$3999,18,FALSE)</f>
        <v>154056</v>
      </c>
      <c r="D808" s="3">
        <f>VLOOKUP(Tableau1[[#This Row],[NUM DE FACTURE]],'[1]COMMERCIAL 2019 - 2021'!$D$2:$AO$3999,8,FALSE)</f>
        <v>236145.84</v>
      </c>
      <c r="E808" s="3">
        <f>VLOOKUP(Tableau1[[#This Row],[NUM DE FACTURE]],'[1]COMMERCIAL 2019 - 2021'!$D$2:$AO$3999,10,FALSE)</f>
        <v>236145.84</v>
      </c>
      <c r="F808" s="3" t="str">
        <f>VLOOKUP(Tableau1[[#This Row],[NUM DE FACTURE]],'[1]COMMERCIAL 2019 - 2021'!$D$2:$AO$3999,12,FALSE)</f>
        <v>Sénégal</v>
      </c>
      <c r="G808" s="4">
        <f>VLOOKUP(Tableau1[[#This Row],[NUM DE FACTURE]],'[1]COMMERCIAL 2019 - 2021'!$D$2:$AO$3999,13,FALSE)</f>
        <v>44415</v>
      </c>
      <c r="H808" s="3">
        <f>VLOOKUP(Tableau1[[#This Row],[NUM DE FACTURE]],[1]!Tableau1[[#All],[Num Piéce]:[ANNEE]],4,FALSE)</f>
        <v>2021</v>
      </c>
      <c r="I808" s="3">
        <f>MONTH(Tableau1[[#This Row],[DATE LIV]])</f>
        <v>8</v>
      </c>
    </row>
    <row r="809" spans="1:9" x14ac:dyDescent="0.35">
      <c r="A809" s="1" t="str">
        <f>'[1]COMMERCIAL 2019 - 2021'!D807</f>
        <v>FAE-21-00202</v>
      </c>
      <c r="B809" s="5" t="str">
        <f>VLOOKUP(Tableau1[[#This Row],[NUM DE FACTURE]],'[1]COMMERCIAL 2019 - 2021'!$D$2:$AO$3999,6,FALSE)</f>
        <v>SAHEL INTERNATIONAL TRADE</v>
      </c>
      <c r="C809" s="2">
        <f>VLOOKUP(Tableau1[[#This Row],[NUM DE FACTURE]],'[1]COMMERCIAL 2019 - 2021'!$D$2:$AO$3999,18,FALSE)</f>
        <v>38400</v>
      </c>
      <c r="D809" s="3">
        <f>VLOOKUP(Tableau1[[#This Row],[NUM DE FACTURE]],'[1]COMMERCIAL 2019 - 2021'!$D$2:$AO$3999,8,FALSE)</f>
        <v>70080</v>
      </c>
      <c r="E809" s="3">
        <f>VLOOKUP(Tableau1[[#This Row],[NUM DE FACTURE]],'[1]COMMERCIAL 2019 - 2021'!$D$2:$AO$3999,10,FALSE)</f>
        <v>70080</v>
      </c>
      <c r="F809" s="3" t="str">
        <f>VLOOKUP(Tableau1[[#This Row],[NUM DE FACTURE]],'[1]COMMERCIAL 2019 - 2021'!$D$2:$AO$3999,12,FALSE)</f>
        <v>Sénégal</v>
      </c>
      <c r="G809" s="4">
        <f>VLOOKUP(Tableau1[[#This Row],[NUM DE FACTURE]],'[1]COMMERCIAL 2019 - 2021'!$D$2:$AO$3999,13,FALSE)</f>
        <v>44406</v>
      </c>
      <c r="H809" s="3">
        <f>VLOOKUP(Tableau1[[#This Row],[NUM DE FACTURE]],[1]!Tableau1[[#All],[Num Piéce]:[ANNEE]],4,FALSE)</f>
        <v>2021</v>
      </c>
      <c r="I809" s="3">
        <f>MONTH(Tableau1[[#This Row],[DATE LIV]])</f>
        <v>7</v>
      </c>
    </row>
    <row r="810" spans="1:9" x14ac:dyDescent="0.35">
      <c r="A810" s="1" t="str">
        <f>'[1]COMMERCIAL 2019 - 2021'!D808</f>
        <v>FAE-21-00203</v>
      </c>
      <c r="B810" s="5" t="str">
        <f>VLOOKUP(Tableau1[[#This Row],[NUM DE FACTURE]],'[1]COMMERCIAL 2019 - 2021'!$D$2:$AO$3999,6,FALSE)</f>
        <v>SAHEL INTERNATIONAL TRADE</v>
      </c>
      <c r="C810" s="2">
        <f>VLOOKUP(Tableau1[[#This Row],[NUM DE FACTURE]],'[1]COMMERCIAL 2019 - 2021'!$D$2:$AO$3999,18,FALSE)</f>
        <v>41500</v>
      </c>
      <c r="D810" s="3">
        <f>VLOOKUP(Tableau1[[#This Row],[NUM DE FACTURE]],'[1]COMMERCIAL 2019 - 2021'!$D$2:$AO$3999,8,FALSE)</f>
        <v>72625</v>
      </c>
      <c r="E810" s="3">
        <f>VLOOKUP(Tableau1[[#This Row],[NUM DE FACTURE]],'[1]COMMERCIAL 2019 - 2021'!$D$2:$AO$3999,10,FALSE)</f>
        <v>72625</v>
      </c>
      <c r="F810" s="3" t="str">
        <f>VLOOKUP(Tableau1[[#This Row],[NUM DE FACTURE]],'[1]COMMERCIAL 2019 - 2021'!$D$2:$AO$3999,12,FALSE)</f>
        <v>Togo</v>
      </c>
      <c r="G810" s="4">
        <f>VLOOKUP(Tableau1[[#This Row],[NUM DE FACTURE]],'[1]COMMERCIAL 2019 - 2021'!$D$2:$AO$3999,13,FALSE)</f>
        <v>44406</v>
      </c>
      <c r="H810" s="3">
        <f>VLOOKUP(Tableau1[[#This Row],[NUM DE FACTURE]],[1]!Tableau1[[#All],[Num Piéce]:[ANNEE]],4,FALSE)</f>
        <v>2021</v>
      </c>
      <c r="I810" s="3">
        <f>MONTH(Tableau1[[#This Row],[DATE LIV]])</f>
        <v>7</v>
      </c>
    </row>
    <row r="811" spans="1:9" x14ac:dyDescent="0.35">
      <c r="A811" s="1" t="str">
        <f>'[1]COMMERCIAL 2019 - 2021'!D809</f>
        <v>FAE-21-00204</v>
      </c>
      <c r="B811" s="5" t="str">
        <f>VLOOKUP(Tableau1[[#This Row],[NUM DE FACTURE]],'[1]COMMERCIAL 2019 - 2021'!$D$2:$AO$3999,6,FALSE)</f>
        <v>SAHEL INTERNATIONAL TRADE</v>
      </c>
      <c r="C811" s="2">
        <f>VLOOKUP(Tableau1[[#This Row],[NUM DE FACTURE]],'[1]COMMERCIAL 2019 - 2021'!$D$2:$AO$3999,18,FALSE)</f>
        <v>55416</v>
      </c>
      <c r="D811" s="3">
        <f>VLOOKUP(Tableau1[[#This Row],[NUM DE FACTURE]],'[1]COMMERCIAL 2019 - 2021'!$D$2:$AO$3999,8,FALSE)</f>
        <v>86448.960000000006</v>
      </c>
      <c r="E811" s="3">
        <f>VLOOKUP(Tableau1[[#This Row],[NUM DE FACTURE]],'[1]COMMERCIAL 2019 - 2021'!$D$2:$AO$3999,10,FALSE)</f>
        <v>86448.960000000006</v>
      </c>
      <c r="F811" s="3" t="str">
        <f>VLOOKUP(Tableau1[[#This Row],[NUM DE FACTURE]],'[1]COMMERCIAL 2019 - 2021'!$D$2:$AO$3999,12,FALSE)</f>
        <v>Togo</v>
      </c>
      <c r="G811" s="4">
        <f>VLOOKUP(Tableau1[[#This Row],[NUM DE FACTURE]],'[1]COMMERCIAL 2019 - 2021'!$D$2:$AO$3999,13,FALSE)</f>
        <v>44414</v>
      </c>
      <c r="H811" s="3">
        <f>VLOOKUP(Tableau1[[#This Row],[NUM DE FACTURE]],[1]!Tableau1[[#All],[Num Piéce]:[ANNEE]],4,FALSE)</f>
        <v>2021</v>
      </c>
      <c r="I811" s="3">
        <f>MONTH(Tableau1[[#This Row],[DATE LIV]])</f>
        <v>8</v>
      </c>
    </row>
    <row r="812" spans="1:9" x14ac:dyDescent="0.35">
      <c r="A812" s="1" t="str">
        <f>'[1]COMMERCIAL 2019 - 2021'!D810</f>
        <v>FAE-21-00205</v>
      </c>
      <c r="B812" s="5" t="str">
        <f>VLOOKUP(Tableau1[[#This Row],[NUM DE FACTURE]],'[1]COMMERCIAL 2019 - 2021'!$D$2:$AO$3999,6,FALSE)</f>
        <v>SAHEL INTERNATIONAL TRADE</v>
      </c>
      <c r="C812" s="2">
        <f>VLOOKUP(Tableau1[[#This Row],[NUM DE FACTURE]],'[1]COMMERCIAL 2019 - 2021'!$D$2:$AO$3999,18,FALSE)</f>
        <v>42100</v>
      </c>
      <c r="D812" s="3">
        <f>VLOOKUP(Tableau1[[#This Row],[NUM DE FACTURE]],'[1]COMMERCIAL 2019 - 2021'!$D$2:$AO$3999,8,FALSE)</f>
        <v>74973</v>
      </c>
      <c r="E812" s="3">
        <f>VLOOKUP(Tableau1[[#This Row],[NUM DE FACTURE]],'[1]COMMERCIAL 2019 - 2021'!$D$2:$AO$3999,10,FALSE)</f>
        <v>74973</v>
      </c>
      <c r="F812" s="3" t="str">
        <f>VLOOKUP(Tableau1[[#This Row],[NUM DE FACTURE]],'[1]COMMERCIAL 2019 - 2021'!$D$2:$AO$3999,12,FALSE)</f>
        <v>Togo</v>
      </c>
      <c r="G812" s="4">
        <f>VLOOKUP(Tableau1[[#This Row],[NUM DE FACTURE]],'[1]COMMERCIAL 2019 - 2021'!$D$2:$AO$3999,13,FALSE)</f>
        <v>44414</v>
      </c>
      <c r="H812" s="3">
        <f>VLOOKUP(Tableau1[[#This Row],[NUM DE FACTURE]],[1]!Tableau1[[#All],[Num Piéce]:[ANNEE]],4,FALSE)</f>
        <v>2021</v>
      </c>
      <c r="I812" s="3">
        <f>MONTH(Tableau1[[#This Row],[DATE LIV]])</f>
        <v>8</v>
      </c>
    </row>
    <row r="813" spans="1:9" x14ac:dyDescent="0.35">
      <c r="A813" s="1" t="str">
        <f>'[1]COMMERCIAL 2019 - 2021'!D811</f>
        <v>FAE-21-00206</v>
      </c>
      <c r="B813" s="5" t="str">
        <f>VLOOKUP(Tableau1[[#This Row],[NUM DE FACTURE]],'[1]COMMERCIAL 2019 - 2021'!$D$2:$AO$3999,6,FALSE)</f>
        <v>ARCADIA</v>
      </c>
      <c r="C813" s="2">
        <f>VLOOKUP(Tableau1[[#This Row],[NUM DE FACTURE]],'[1]COMMERCIAL 2019 - 2021'!$D$2:$AO$3999,18,FALSE)</f>
        <v>20000</v>
      </c>
      <c r="D813" s="3">
        <f>VLOOKUP(Tableau1[[#This Row],[NUM DE FACTURE]],'[1]COMMERCIAL 2019 - 2021'!$D$2:$AO$3999,8,FALSE)</f>
        <v>35600</v>
      </c>
      <c r="E813" s="3">
        <f>VLOOKUP(Tableau1[[#This Row],[NUM DE FACTURE]],'[1]COMMERCIAL 2019 - 2021'!$D$2:$AO$3999,10,FALSE)</f>
        <v>35600</v>
      </c>
      <c r="F813" s="3" t="str">
        <f>VLOOKUP(Tableau1[[#This Row],[NUM DE FACTURE]],'[1]COMMERCIAL 2019 - 2021'!$D$2:$AO$3999,12,FALSE)</f>
        <v>USA</v>
      </c>
      <c r="G813" s="4">
        <f>VLOOKUP(Tableau1[[#This Row],[NUM DE FACTURE]],'[1]COMMERCIAL 2019 - 2021'!$D$2:$AO$3999,13,FALSE)</f>
        <v>44424</v>
      </c>
      <c r="H813" s="3">
        <f>VLOOKUP(Tableau1[[#This Row],[NUM DE FACTURE]],[1]!Tableau1[[#All],[Num Piéce]:[ANNEE]],4,FALSE)</f>
        <v>2021</v>
      </c>
      <c r="I813" s="3">
        <f>MONTH(Tableau1[[#This Row],[DATE LIV]])</f>
        <v>8</v>
      </c>
    </row>
    <row r="814" spans="1:9" x14ac:dyDescent="0.35">
      <c r="A814" s="1" t="str">
        <f>'[1]COMMERCIAL 2019 - 2021'!D812</f>
        <v>FAE-21-00207</v>
      </c>
      <c r="B814" s="5" t="str">
        <f>VLOOKUP(Tableau1[[#This Row],[NUM DE FACTURE]],'[1]COMMERCIAL 2019 - 2021'!$D$2:$AO$3999,6,FALSE)</f>
        <v>RNK DISTRIBUTION</v>
      </c>
      <c r="C814" s="2">
        <f>VLOOKUP(Tableau1[[#This Row],[NUM DE FACTURE]],'[1]COMMERCIAL 2019 - 2021'!$D$2:$AO$3999,18,FALSE)</f>
        <v>19600</v>
      </c>
      <c r="D814" s="3">
        <f>VLOOKUP(Tableau1[[#This Row],[NUM DE FACTURE]],'[1]COMMERCIAL 2019 - 2021'!$D$2:$AO$3999,8,FALSE)</f>
        <v>50812.289399999994</v>
      </c>
      <c r="E814" s="3">
        <f>VLOOKUP(Tableau1[[#This Row],[NUM DE FACTURE]],'[1]COMMERCIAL 2019 - 2021'!$D$2:$AO$3999,10,FALSE)</f>
        <v>18156</v>
      </c>
      <c r="F814" s="3" t="str">
        <f>VLOOKUP(Tableau1[[#This Row],[NUM DE FACTURE]],'[1]COMMERCIAL 2019 - 2021'!$D$2:$AO$3999,12,FALSE)</f>
        <v>Madagascar</v>
      </c>
      <c r="G814" s="4">
        <f>VLOOKUP(Tableau1[[#This Row],[NUM DE FACTURE]],'[1]COMMERCIAL 2019 - 2021'!$D$2:$AO$3999,13,FALSE)</f>
        <v>44425</v>
      </c>
      <c r="H814" s="3">
        <f>VLOOKUP(Tableau1[[#This Row],[NUM DE FACTURE]],[1]!Tableau1[[#All],[Num Piéce]:[ANNEE]],4,FALSE)</f>
        <v>2021</v>
      </c>
      <c r="I814" s="3">
        <f>MONTH(Tableau1[[#This Row],[DATE LIV]])</f>
        <v>8</v>
      </c>
    </row>
    <row r="815" spans="1:9" x14ac:dyDescent="0.35">
      <c r="A815" s="1" t="str">
        <f>'[1]COMMERCIAL 2019 - 2021'!D813</f>
        <v>FAE-21-00208</v>
      </c>
      <c r="B815" s="5" t="str">
        <f>VLOOKUP(Tableau1[[#This Row],[NUM DE FACTURE]],'[1]COMMERCIAL 2019 - 2021'!$D$2:$AO$3999,6,FALSE)</f>
        <v>SAHEL INTERNATIONAL TRADE</v>
      </c>
      <c r="C815" s="2">
        <f>VLOOKUP(Tableau1[[#This Row],[NUM DE FACTURE]],'[1]COMMERCIAL 2019 - 2021'!$D$2:$AO$3999,18,FALSE)</f>
        <v>19200</v>
      </c>
      <c r="D815" s="3">
        <f>VLOOKUP(Tableau1[[#This Row],[NUM DE FACTURE]],'[1]COMMERCIAL 2019 - 2021'!$D$2:$AO$3999,8,FALSE)</f>
        <v>33984</v>
      </c>
      <c r="E815" s="3">
        <f>VLOOKUP(Tableau1[[#This Row],[NUM DE FACTURE]],'[1]COMMERCIAL 2019 - 2021'!$D$2:$AO$3999,10,FALSE)</f>
        <v>33984</v>
      </c>
      <c r="F815" s="3" t="str">
        <f>VLOOKUP(Tableau1[[#This Row],[NUM DE FACTURE]],'[1]COMMERCIAL 2019 - 2021'!$D$2:$AO$3999,12,FALSE)</f>
        <v>Burkina Faso</v>
      </c>
      <c r="G815" s="4">
        <f>VLOOKUP(Tableau1[[#This Row],[NUM DE FACTURE]],'[1]COMMERCIAL 2019 - 2021'!$D$2:$AO$3999,13,FALSE)</f>
        <v>44438</v>
      </c>
      <c r="H815" s="3">
        <f>VLOOKUP(Tableau1[[#This Row],[NUM DE FACTURE]],[1]!Tableau1[[#All],[Num Piéce]:[ANNEE]],4,FALSE)</f>
        <v>2021</v>
      </c>
      <c r="I815" s="3">
        <f>MONTH(Tableau1[[#This Row],[DATE LIV]])</f>
        <v>8</v>
      </c>
    </row>
    <row r="816" spans="1:9" x14ac:dyDescent="0.35">
      <c r="A816" s="1" t="str">
        <f>'[1]COMMERCIAL 2019 - 2021'!D814</f>
        <v>FAE-21-00209</v>
      </c>
      <c r="B816" s="5" t="str">
        <f>VLOOKUP(Tableau1[[#This Row],[NUM DE FACTURE]],'[1]COMMERCIAL 2019 - 2021'!$D$2:$AO$3999,6,FALSE)</f>
        <v>STE OMEGA TRADING</v>
      </c>
      <c r="C816" s="2">
        <f>VLOOKUP(Tableau1[[#This Row],[NUM DE FACTURE]],'[1]COMMERCIAL 2019 - 2021'!$D$2:$AO$3999,18,FALSE)</f>
        <v>280000</v>
      </c>
      <c r="D816" s="3">
        <f>VLOOKUP(Tableau1[[#This Row],[NUM DE FACTURE]],'[1]COMMERCIAL 2019 - 2021'!$D$2:$AO$3999,8,FALSE)</f>
        <v>378000</v>
      </c>
      <c r="E816" s="3">
        <f>VLOOKUP(Tableau1[[#This Row],[NUM DE FACTURE]],'[1]COMMERCIAL 2019 - 2021'!$D$2:$AO$3999,10,FALSE)</f>
        <v>378000</v>
      </c>
      <c r="F816" s="3" t="str">
        <f>VLOOKUP(Tableau1[[#This Row],[NUM DE FACTURE]],'[1]COMMERCIAL 2019 - 2021'!$D$2:$AO$3999,12,FALSE)</f>
        <v>Niger</v>
      </c>
      <c r="G816" s="4">
        <f>VLOOKUP(Tableau1[[#This Row],[NUM DE FACTURE]],'[1]COMMERCIAL 2019 - 2021'!$D$2:$AO$3999,13,FALSE)</f>
        <v>44425</v>
      </c>
      <c r="H816" s="3">
        <f>VLOOKUP(Tableau1[[#This Row],[NUM DE FACTURE]],[1]!Tableau1[[#All],[Num Piéce]:[ANNEE]],4,FALSE)</f>
        <v>2021</v>
      </c>
      <c r="I816" s="3">
        <f>MONTH(Tableau1[[#This Row],[DATE LIV]])</f>
        <v>8</v>
      </c>
    </row>
    <row r="817" spans="1:9" x14ac:dyDescent="0.35">
      <c r="A817" s="1" t="str">
        <f>'[1]COMMERCIAL 2019 - 2021'!D815</f>
        <v>FAE-21-00210</v>
      </c>
      <c r="B817" s="5" t="str">
        <f>VLOOKUP(Tableau1[[#This Row],[NUM DE FACTURE]],'[1]COMMERCIAL 2019 - 2021'!$D$2:$AO$3999,6,FALSE)</f>
        <v>TUNISIAN AFRICAN BUSINESS</v>
      </c>
      <c r="C817" s="2">
        <f>VLOOKUP(Tableau1[[#This Row],[NUM DE FACTURE]],'[1]COMMERCIAL 2019 - 2021'!$D$2:$AO$3999,18,FALSE)</f>
        <v>23640</v>
      </c>
      <c r="D817" s="3">
        <f>VLOOKUP(Tableau1[[#This Row],[NUM DE FACTURE]],'[1]COMMERCIAL 2019 - 2021'!$D$2:$AO$3999,8,FALSE)</f>
        <v>40759.199999999997</v>
      </c>
      <c r="E817" s="3">
        <f>VLOOKUP(Tableau1[[#This Row],[NUM DE FACTURE]],'[1]COMMERCIAL 2019 - 2021'!$D$2:$AO$3999,10,FALSE)</f>
        <v>40759.199999999997</v>
      </c>
      <c r="F817" s="3" t="str">
        <f>VLOOKUP(Tableau1[[#This Row],[NUM DE FACTURE]],'[1]COMMERCIAL 2019 - 2021'!$D$2:$AO$3999,12,FALSE)</f>
        <v>Gabon</v>
      </c>
      <c r="G817" s="4">
        <f>VLOOKUP(Tableau1[[#This Row],[NUM DE FACTURE]],'[1]COMMERCIAL 2019 - 2021'!$D$2:$AO$3999,13,FALSE)</f>
        <v>44425</v>
      </c>
      <c r="H817" s="3">
        <f>VLOOKUP(Tableau1[[#This Row],[NUM DE FACTURE]],[1]!Tableau1[[#All],[Num Piéce]:[ANNEE]],4,FALSE)</f>
        <v>2021</v>
      </c>
      <c r="I817" s="3">
        <f>MONTH(Tableau1[[#This Row],[DATE LIV]])</f>
        <v>8</v>
      </c>
    </row>
    <row r="818" spans="1:9" x14ac:dyDescent="0.35">
      <c r="A818" s="1" t="str">
        <f>'[1]COMMERCIAL 2019 - 2021'!D816</f>
        <v>FAE-21-00211</v>
      </c>
      <c r="B818" s="5" t="str">
        <f>VLOOKUP(Tableau1[[#This Row],[NUM DE FACTURE]],'[1]COMMERCIAL 2019 - 2021'!$D$2:$AO$3999,6,FALSE)</f>
        <v>SODIFRAM SAS</v>
      </c>
      <c r="C818" s="2">
        <f>VLOOKUP(Tableau1[[#This Row],[NUM DE FACTURE]],'[1]COMMERCIAL 2019 - 2021'!$D$2:$AO$3999,18,FALSE)</f>
        <v>27336</v>
      </c>
      <c r="D818" s="3">
        <f>VLOOKUP(Tableau1[[#This Row],[NUM DE FACTURE]],'[1]COMMERCIAL 2019 - 2021'!$D$2:$AO$3999,8,FALSE)</f>
        <v>63245.444956000007</v>
      </c>
      <c r="E818" s="3">
        <f>VLOOKUP(Tableau1[[#This Row],[NUM DE FACTURE]],'[1]COMMERCIAL 2019 - 2021'!$D$2:$AO$3999,10,FALSE)</f>
        <v>19281.560000000001</v>
      </c>
      <c r="F818" s="3" t="str">
        <f>VLOOKUP(Tableau1[[#This Row],[NUM DE FACTURE]],'[1]COMMERCIAL 2019 - 2021'!$D$2:$AO$3999,12,FALSE)</f>
        <v>Mayotte</v>
      </c>
      <c r="G818" s="4">
        <f>VLOOKUP(Tableau1[[#This Row],[NUM DE FACTURE]],'[1]COMMERCIAL 2019 - 2021'!$D$2:$AO$3999,13,FALSE)</f>
        <v>44433</v>
      </c>
      <c r="H818" s="3">
        <f>VLOOKUP(Tableau1[[#This Row],[NUM DE FACTURE]],[1]!Tableau1[[#All],[Num Piéce]:[ANNEE]],4,FALSE)</f>
        <v>2021</v>
      </c>
      <c r="I818" s="3">
        <f>MONTH(Tableau1[[#This Row],[DATE LIV]])</f>
        <v>8</v>
      </c>
    </row>
    <row r="819" spans="1:9" x14ac:dyDescent="0.35">
      <c r="A819" s="1" t="str">
        <f>'[1]COMMERCIAL 2019 - 2021'!D817</f>
        <v>FAE-21-00212</v>
      </c>
      <c r="B819" s="5" t="str">
        <f>VLOOKUP(Tableau1[[#This Row],[NUM DE FACTURE]],'[1]COMMERCIAL 2019 - 2021'!$D$2:$AO$3999,6,FALSE)</f>
        <v>SAHEL INTERNATIONAL TRADE</v>
      </c>
      <c r="C819" s="2">
        <f>VLOOKUP(Tableau1[[#This Row],[NUM DE FACTURE]],'[1]COMMERCIAL 2019 - 2021'!$D$2:$AO$3999,18,FALSE)</f>
        <v>50700</v>
      </c>
      <c r="D819" s="3">
        <f>VLOOKUP(Tableau1[[#This Row],[NUM DE FACTURE]],'[1]COMMERCIAL 2019 - 2021'!$D$2:$AO$3999,8,FALSE)</f>
        <v>84708</v>
      </c>
      <c r="E819" s="3">
        <f>VLOOKUP(Tableau1[[#This Row],[NUM DE FACTURE]],'[1]COMMERCIAL 2019 - 2021'!$D$2:$AO$3999,10,FALSE)</f>
        <v>84708</v>
      </c>
      <c r="F819" s="3" t="str">
        <f>VLOOKUP(Tableau1[[#This Row],[NUM DE FACTURE]],'[1]COMMERCIAL 2019 - 2021'!$D$2:$AO$3999,12,FALSE)</f>
        <v>Burkina Faso</v>
      </c>
      <c r="G819" s="4">
        <f>VLOOKUP(Tableau1[[#This Row],[NUM DE FACTURE]],'[1]COMMERCIAL 2019 - 2021'!$D$2:$AO$3999,13,FALSE)</f>
        <v>44434</v>
      </c>
      <c r="H819" s="3">
        <f>VLOOKUP(Tableau1[[#This Row],[NUM DE FACTURE]],[1]!Tableau1[[#All],[Num Piéce]:[ANNEE]],4,FALSE)</f>
        <v>2021</v>
      </c>
      <c r="I819" s="3">
        <f>MONTH(Tableau1[[#This Row],[DATE LIV]])</f>
        <v>8</v>
      </c>
    </row>
    <row r="820" spans="1:9" x14ac:dyDescent="0.35">
      <c r="A820" s="1" t="str">
        <f>'[1]COMMERCIAL 2019 - 2021'!D818</f>
        <v>FAE-21-00213</v>
      </c>
      <c r="B820" s="5" t="str">
        <f>VLOOKUP(Tableau1[[#This Row],[NUM DE FACTURE]],'[1]COMMERCIAL 2019 - 2021'!$D$2:$AO$3999,6,FALSE)</f>
        <v>STE AL MAJMOUA MOTTAHIDA</v>
      </c>
      <c r="C820" s="2">
        <f>VLOOKUP(Tableau1[[#This Row],[NUM DE FACTURE]],'[1]COMMERCIAL 2019 - 2021'!$D$2:$AO$3999,18,FALSE)</f>
        <v>60000</v>
      </c>
      <c r="D820" s="3">
        <f>VLOOKUP(Tableau1[[#This Row],[NUM DE FACTURE]],'[1]COMMERCIAL 2019 - 2021'!$D$2:$AO$3999,8,FALSE)</f>
        <v>175099.99937500001</v>
      </c>
      <c r="E820" s="3">
        <f>VLOOKUP(Tableau1[[#This Row],[NUM DE FACTURE]],'[1]COMMERCIAL 2019 - 2021'!$D$2:$AO$3999,10,FALSE)</f>
        <v>62637.5</v>
      </c>
      <c r="F820" s="3" t="str">
        <f>VLOOKUP(Tableau1[[#This Row],[NUM DE FACTURE]],'[1]COMMERCIAL 2019 - 2021'!$D$2:$AO$3999,12,FALSE)</f>
        <v>Libye</v>
      </c>
      <c r="G820" s="4">
        <f>VLOOKUP(Tableau1[[#This Row],[NUM DE FACTURE]],'[1]COMMERCIAL 2019 - 2021'!$D$2:$AO$3999,13,FALSE)</f>
        <v>44460</v>
      </c>
      <c r="H820" s="3">
        <f>VLOOKUP(Tableau1[[#This Row],[NUM DE FACTURE]],[1]!Tableau1[[#All],[Num Piéce]:[ANNEE]],4,FALSE)</f>
        <v>2021</v>
      </c>
      <c r="I820" s="3">
        <f>MONTH(Tableau1[[#This Row],[DATE LIV]])</f>
        <v>9</v>
      </c>
    </row>
    <row r="821" spans="1:9" x14ac:dyDescent="0.35">
      <c r="A821" s="1" t="str">
        <f>'[1]COMMERCIAL 2019 - 2021'!D819</f>
        <v>FAE-21-00214</v>
      </c>
      <c r="B821" s="5" t="str">
        <f>VLOOKUP(Tableau1[[#This Row],[NUM DE FACTURE]],'[1]COMMERCIAL 2019 - 2021'!$D$2:$AO$3999,6,FALSE)</f>
        <v>TUNISIAN AFRICAN BUSINESS</v>
      </c>
      <c r="C821" s="2">
        <f>VLOOKUP(Tableau1[[#This Row],[NUM DE FACTURE]],'[1]COMMERCIAL 2019 - 2021'!$D$2:$AO$3999,18,FALSE)</f>
        <v>88032</v>
      </c>
      <c r="D821" s="3">
        <f>VLOOKUP(Tableau1[[#This Row],[NUM DE FACTURE]],'[1]COMMERCIAL 2019 - 2021'!$D$2:$AO$3999,8,FALSE)</f>
        <v>136449.60000000001</v>
      </c>
      <c r="E821" s="3">
        <f>VLOOKUP(Tableau1[[#This Row],[NUM DE FACTURE]],'[1]COMMERCIAL 2019 - 2021'!$D$2:$AO$3999,10,FALSE)</f>
        <v>136449.60000000001</v>
      </c>
      <c r="F821" s="3" t="str">
        <f>VLOOKUP(Tableau1[[#This Row],[NUM DE FACTURE]],'[1]COMMERCIAL 2019 - 2021'!$D$2:$AO$3999,12,FALSE)</f>
        <v>Sénégal</v>
      </c>
      <c r="G821" s="4">
        <f>VLOOKUP(Tableau1[[#This Row],[NUM DE FACTURE]],'[1]COMMERCIAL 2019 - 2021'!$D$2:$AO$3999,13,FALSE)</f>
        <v>44436</v>
      </c>
      <c r="H821" s="3">
        <f>VLOOKUP(Tableau1[[#This Row],[NUM DE FACTURE]],[1]!Tableau1[[#All],[Num Piéce]:[ANNEE]],4,FALSE)</f>
        <v>2021</v>
      </c>
      <c r="I821" s="3">
        <f>MONTH(Tableau1[[#This Row],[DATE LIV]])</f>
        <v>8</v>
      </c>
    </row>
    <row r="822" spans="1:9" x14ac:dyDescent="0.35">
      <c r="A822" s="1" t="str">
        <f>'[1]COMMERCIAL 2019 - 2021'!D820</f>
        <v>FAE-21-00215</v>
      </c>
      <c r="B822" s="5" t="str">
        <f>VLOOKUP(Tableau1[[#This Row],[NUM DE FACTURE]],'[1]COMMERCIAL 2019 - 2021'!$D$2:$AO$3999,6,FALSE)</f>
        <v>STE DE COMMERCE INTERNATIONAL</v>
      </c>
      <c r="C822" s="2">
        <f>VLOOKUP(Tableau1[[#This Row],[NUM DE FACTURE]],'[1]COMMERCIAL 2019 - 2021'!$D$2:$AO$3999,18,FALSE)</f>
        <v>57600</v>
      </c>
      <c r="D822" s="3">
        <f>VLOOKUP(Tableau1[[#This Row],[NUM DE FACTURE]],'[1]COMMERCIAL 2019 - 2021'!$D$2:$AO$3999,8,FALSE)</f>
        <v>102528</v>
      </c>
      <c r="E822" s="3">
        <f>VLOOKUP(Tableau1[[#This Row],[NUM DE FACTURE]],'[1]COMMERCIAL 2019 - 2021'!$D$2:$AO$3999,10,FALSE)</f>
        <v>102528</v>
      </c>
      <c r="F822" s="3" t="str">
        <f>VLOOKUP(Tableau1[[#This Row],[NUM DE FACTURE]],'[1]COMMERCIAL 2019 - 2021'!$D$2:$AO$3999,12,FALSE)</f>
        <v>Burkina Faso</v>
      </c>
      <c r="G822" s="4">
        <f>VLOOKUP(Tableau1[[#This Row],[NUM DE FACTURE]],'[1]COMMERCIAL 2019 - 2021'!$D$2:$AO$3999,13,FALSE)</f>
        <v>44435</v>
      </c>
      <c r="H822" s="3">
        <f>VLOOKUP(Tableau1[[#This Row],[NUM DE FACTURE]],[1]!Tableau1[[#All],[Num Piéce]:[ANNEE]],4,FALSE)</f>
        <v>2021</v>
      </c>
      <c r="I822" s="3">
        <f>MONTH(Tableau1[[#This Row],[DATE LIV]])</f>
        <v>8</v>
      </c>
    </row>
    <row r="823" spans="1:9" x14ac:dyDescent="0.35">
      <c r="A823" s="1" t="str">
        <f>'[1]COMMERCIAL 2019 - 2021'!D821</f>
        <v>FAE-21-00216</v>
      </c>
      <c r="B823" s="5" t="str">
        <f>VLOOKUP(Tableau1[[#This Row],[NUM DE FACTURE]],'[1]COMMERCIAL 2019 - 2021'!$D$2:$AO$3999,6,FALSE)</f>
        <v>TUNISIAN AFRICAN BUSINESS</v>
      </c>
      <c r="C823" s="2">
        <f>VLOOKUP(Tableau1[[#This Row],[NUM DE FACTURE]],'[1]COMMERCIAL 2019 - 2021'!$D$2:$AO$3999,18,FALSE)</f>
        <v>28000</v>
      </c>
      <c r="D823" s="3">
        <f>VLOOKUP(Tableau1[[#This Row],[NUM DE FACTURE]],'[1]COMMERCIAL 2019 - 2021'!$D$2:$AO$3999,8,FALSE)</f>
        <v>43120</v>
      </c>
      <c r="E823" s="3">
        <f>VLOOKUP(Tableau1[[#This Row],[NUM DE FACTURE]],'[1]COMMERCIAL 2019 - 2021'!$D$2:$AO$3999,10,FALSE)</f>
        <v>43120</v>
      </c>
      <c r="F823" s="3" t="str">
        <f>VLOOKUP(Tableau1[[#This Row],[NUM DE FACTURE]],'[1]COMMERCIAL 2019 - 2021'!$D$2:$AO$3999,12,FALSE)</f>
        <v>Gabon</v>
      </c>
      <c r="G823" s="4">
        <f>VLOOKUP(Tableau1[[#This Row],[NUM DE FACTURE]],'[1]COMMERCIAL 2019 - 2021'!$D$2:$AO$3999,13,FALSE)</f>
        <v>44440</v>
      </c>
      <c r="H823" s="3">
        <f>VLOOKUP(Tableau1[[#This Row],[NUM DE FACTURE]],[1]!Tableau1[[#All],[Num Piéce]:[ANNEE]],4,FALSE)</f>
        <v>2021</v>
      </c>
      <c r="I823" s="3">
        <f>MONTH(Tableau1[[#This Row],[DATE LIV]])</f>
        <v>9</v>
      </c>
    </row>
    <row r="824" spans="1:9" x14ac:dyDescent="0.35">
      <c r="A824" s="1" t="str">
        <f>'[1]COMMERCIAL 2019 - 2021'!D822</f>
        <v>FAE-21-00217</v>
      </c>
      <c r="B824" s="5" t="str">
        <f>VLOOKUP(Tableau1[[#This Row],[NUM DE FACTURE]],'[1]COMMERCIAL 2019 - 2021'!$D$2:$AO$3999,6,FALSE)</f>
        <v>SAWABA - GUINEE</v>
      </c>
      <c r="C824" s="2">
        <f>VLOOKUP(Tableau1[[#This Row],[NUM DE FACTURE]],'[1]COMMERCIAL 2019 - 2021'!$D$2:$AO$3999,18,FALSE)</f>
        <v>159720</v>
      </c>
      <c r="D824" s="3">
        <f>VLOOKUP(Tableau1[[#This Row],[NUM DE FACTURE]],'[1]COMMERCIAL 2019 - 2021'!$D$2:$AO$3999,8,FALSE)</f>
        <v>305688.56388100004</v>
      </c>
      <c r="E824" s="3">
        <f>VLOOKUP(Tableau1[[#This Row],[NUM DE FACTURE]],'[1]COMMERCIAL 2019 - 2021'!$D$2:$AO$3999,10,FALSE)</f>
        <v>109238.86</v>
      </c>
      <c r="F824" s="3" t="str">
        <f>VLOOKUP(Tableau1[[#This Row],[NUM DE FACTURE]],'[1]COMMERCIAL 2019 - 2021'!$D$2:$AO$3999,12,FALSE)</f>
        <v>Guinée</v>
      </c>
      <c r="G824" s="4">
        <f>VLOOKUP(Tableau1[[#This Row],[NUM DE FACTURE]],'[1]COMMERCIAL 2019 - 2021'!$D$2:$AO$3999,13,FALSE)</f>
        <v>44439</v>
      </c>
      <c r="H824" s="3">
        <f>VLOOKUP(Tableau1[[#This Row],[NUM DE FACTURE]],[1]!Tableau1[[#All],[Num Piéce]:[ANNEE]],4,FALSE)</f>
        <v>2021</v>
      </c>
      <c r="I824" s="3">
        <f>MONTH(Tableau1[[#This Row],[DATE LIV]])</f>
        <v>8</v>
      </c>
    </row>
    <row r="825" spans="1:9" x14ac:dyDescent="0.35">
      <c r="A825" s="1" t="str">
        <f>'[1]COMMERCIAL 2019 - 2021'!D823</f>
        <v>FAE-21-00218</v>
      </c>
      <c r="B825" s="5" t="str">
        <f>VLOOKUP(Tableau1[[#This Row],[NUM DE FACTURE]],'[1]COMMERCIAL 2019 - 2021'!$D$2:$AO$3999,6,FALSE)</f>
        <v>DAVIS TRADING CO LTD</v>
      </c>
      <c r="C825" s="2">
        <f>VLOOKUP(Tableau1[[#This Row],[NUM DE FACTURE]],'[1]COMMERCIAL 2019 - 2021'!$D$2:$AO$3999,18,FALSE)</f>
        <v>18500</v>
      </c>
      <c r="D825" s="3">
        <f>VLOOKUP(Tableau1[[#This Row],[NUM DE FACTURE]],'[1]COMMERCIAL 2019 - 2021'!$D$2:$AO$3999,8,FALSE)</f>
        <v>62679.403749999998</v>
      </c>
      <c r="E825" s="3">
        <f>VLOOKUP(Tableau1[[#This Row],[NUM DE FACTURE]],'[1]COMMERCIAL 2019 - 2021'!$D$2:$AO$3999,10,FALSE)</f>
        <v>22475</v>
      </c>
      <c r="F825" s="3" t="str">
        <f>VLOOKUP(Tableau1[[#This Row],[NUM DE FACTURE]],'[1]COMMERCIAL 2019 - 2021'!$D$2:$AO$3999,12,FALSE)</f>
        <v>New Zealand</v>
      </c>
      <c r="G825" s="4">
        <f>VLOOKUP(Tableau1[[#This Row],[NUM DE FACTURE]],'[1]COMMERCIAL 2019 - 2021'!$D$2:$AO$3999,13,FALSE)</f>
        <v>44441</v>
      </c>
      <c r="H825" s="3">
        <f>VLOOKUP(Tableau1[[#This Row],[NUM DE FACTURE]],[1]!Tableau1[[#All],[Num Piéce]:[ANNEE]],4,FALSE)</f>
        <v>2021</v>
      </c>
      <c r="I825" s="3">
        <f>MONTH(Tableau1[[#This Row],[DATE LIV]])</f>
        <v>9</v>
      </c>
    </row>
    <row r="826" spans="1:9" x14ac:dyDescent="0.35">
      <c r="A826" s="1" t="str">
        <f>'[1]COMMERCIAL 2019 - 2021'!D824</f>
        <v>FAE-21-00219</v>
      </c>
      <c r="B826" s="5" t="str">
        <f>VLOOKUP(Tableau1[[#This Row],[NUM DE FACTURE]],'[1]COMMERCIAL 2019 - 2021'!$D$2:$AO$3999,6,FALSE)</f>
        <v>GREEN WORLD FOOD EXPRESS</v>
      </c>
      <c r="C826" s="2">
        <f>VLOOKUP(Tableau1[[#This Row],[NUM DE FACTURE]],'[1]COMMERCIAL 2019 - 2021'!$D$2:$AO$3999,18,FALSE)</f>
        <v>23426.400000000001</v>
      </c>
      <c r="D826" s="3">
        <f>VLOOKUP(Tableau1[[#This Row],[NUM DE FACTURE]],'[1]COMMERCIAL 2019 - 2021'!$D$2:$AO$3999,8,FALSE)</f>
        <v>62540.394444500002</v>
      </c>
      <c r="E826" s="3">
        <f>VLOOKUP(Tableau1[[#This Row],[NUM DE FACTURE]],'[1]COMMERCIAL 2019 - 2021'!$D$2:$AO$3999,10,FALSE)</f>
        <v>22372.21</v>
      </c>
      <c r="F826" s="3" t="str">
        <f>VLOOKUP(Tableau1[[#This Row],[NUM DE FACTURE]],'[1]COMMERCIAL 2019 - 2021'!$D$2:$AO$3999,12,FALSE)</f>
        <v>Canada</v>
      </c>
      <c r="G826" s="4">
        <f>VLOOKUP(Tableau1[[#This Row],[NUM DE FACTURE]],'[1]COMMERCIAL 2019 - 2021'!$D$2:$AO$3999,13,FALSE)</f>
        <v>44462</v>
      </c>
      <c r="H826" s="3">
        <f>VLOOKUP(Tableau1[[#This Row],[NUM DE FACTURE]],[1]!Tableau1[[#All],[Num Piéce]:[ANNEE]],4,FALSE)</f>
        <v>2021</v>
      </c>
      <c r="I826" s="3">
        <f>MONTH(Tableau1[[#This Row],[DATE LIV]])</f>
        <v>9</v>
      </c>
    </row>
    <row r="827" spans="1:9" x14ac:dyDescent="0.35">
      <c r="A827" s="1" t="str">
        <f>'[1]COMMERCIAL 2019 - 2021'!D825</f>
        <v>FAE-21-00220</v>
      </c>
      <c r="B827" s="5" t="str">
        <f>VLOOKUP(Tableau1[[#This Row],[NUM DE FACTURE]],'[1]COMMERCIAL 2019 - 2021'!$D$2:$AO$3999,6,FALSE)</f>
        <v>STE MEDILIFE IMPORT &amp; EXPORT</v>
      </c>
      <c r="C827" s="2">
        <f>VLOOKUP(Tableau1[[#This Row],[NUM DE FACTURE]],'[1]COMMERCIAL 2019 - 2021'!$D$2:$AO$3999,18,FALSE)</f>
        <v>44016</v>
      </c>
      <c r="D827" s="3">
        <f>VLOOKUP(Tableau1[[#This Row],[NUM DE FACTURE]],'[1]COMMERCIAL 2019 - 2021'!$D$2:$AO$3999,8,FALSE)</f>
        <v>77908.320000000007</v>
      </c>
      <c r="E827" s="3">
        <f>VLOOKUP(Tableau1[[#This Row],[NUM DE FACTURE]],'[1]COMMERCIAL 2019 - 2021'!$D$2:$AO$3999,10,FALSE)</f>
        <v>77908.320000000007</v>
      </c>
      <c r="F827" s="3" t="str">
        <f>VLOOKUP(Tableau1[[#This Row],[NUM DE FACTURE]],'[1]COMMERCIAL 2019 - 2021'!$D$2:$AO$3999,12,FALSE)</f>
        <v>Angola</v>
      </c>
      <c r="G827" s="4">
        <f>VLOOKUP(Tableau1[[#This Row],[NUM DE FACTURE]],'[1]COMMERCIAL 2019 - 2021'!$D$2:$AO$3999,13,FALSE)</f>
        <v>44456</v>
      </c>
      <c r="H827" s="3">
        <f>VLOOKUP(Tableau1[[#This Row],[NUM DE FACTURE]],[1]!Tableau1[[#All],[Num Piéce]:[ANNEE]],4,FALSE)</f>
        <v>2021</v>
      </c>
      <c r="I827" s="3">
        <f>MONTH(Tableau1[[#This Row],[DATE LIV]])</f>
        <v>9</v>
      </c>
    </row>
    <row r="828" spans="1:9" x14ac:dyDescent="0.35">
      <c r="A828" s="1" t="str">
        <f>'[1]COMMERCIAL 2019 - 2021'!D826</f>
        <v>FAE-21-00221</v>
      </c>
      <c r="B828" s="5" t="str">
        <f>VLOOKUP(Tableau1[[#This Row],[NUM DE FACTURE]],'[1]COMMERCIAL 2019 - 2021'!$D$2:$AO$3999,6,FALSE)</f>
        <v>MATMATA TRADING</v>
      </c>
      <c r="C828" s="2">
        <f>VLOOKUP(Tableau1[[#This Row],[NUM DE FACTURE]],'[1]COMMERCIAL 2019 - 2021'!$D$2:$AO$3999,18,FALSE)</f>
        <v>76800</v>
      </c>
      <c r="D828" s="3">
        <f>VLOOKUP(Tableau1[[#This Row],[NUM DE FACTURE]],'[1]COMMERCIAL 2019 - 2021'!$D$2:$AO$3999,8,FALSE)</f>
        <v>174139.62159999998</v>
      </c>
      <c r="E828" s="3">
        <f>VLOOKUP(Tableau1[[#This Row],[NUM DE FACTURE]],'[1]COMMERCIAL 2019 - 2021'!$D$2:$AO$3999,10,FALSE)</f>
        <v>62576</v>
      </c>
      <c r="F828" s="3" t="str">
        <f>VLOOKUP(Tableau1[[#This Row],[NUM DE FACTURE]],'[1]COMMERCIAL 2019 - 2021'!$D$2:$AO$3999,12,FALSE)</f>
        <v>Mauritanie</v>
      </c>
      <c r="G828" s="4">
        <f>VLOOKUP(Tableau1[[#This Row],[NUM DE FACTURE]],'[1]COMMERCIAL 2019 - 2021'!$D$2:$AO$3999,13,FALSE)</f>
        <v>44448</v>
      </c>
      <c r="H828" s="3">
        <f>VLOOKUP(Tableau1[[#This Row],[NUM DE FACTURE]],[1]!Tableau1[[#All],[Num Piéce]:[ANNEE]],4,FALSE)</f>
        <v>2021</v>
      </c>
      <c r="I828" s="3">
        <f>MONTH(Tableau1[[#This Row],[DATE LIV]])</f>
        <v>9</v>
      </c>
    </row>
    <row r="829" spans="1:9" x14ac:dyDescent="0.35">
      <c r="A829" s="1" t="str">
        <f>'[1]COMMERCIAL 2019 - 2021'!D827</f>
        <v>FAE-21-00222</v>
      </c>
      <c r="B829" s="5" t="str">
        <f>VLOOKUP(Tableau1[[#This Row],[NUM DE FACTURE]],'[1]COMMERCIAL 2019 - 2021'!$D$2:$AO$3999,6,FALSE)</f>
        <v>ARCADIA</v>
      </c>
      <c r="C829" s="2">
        <f>VLOOKUP(Tableau1[[#This Row],[NUM DE FACTURE]],'[1]COMMERCIAL 2019 - 2021'!$D$2:$AO$3999,18,FALSE)</f>
        <v>20000</v>
      </c>
      <c r="D829" s="3">
        <f>VLOOKUP(Tableau1[[#This Row],[NUM DE FACTURE]],'[1]COMMERCIAL 2019 - 2021'!$D$2:$AO$3999,8,FALSE)</f>
        <v>35800</v>
      </c>
      <c r="E829" s="3">
        <f>VLOOKUP(Tableau1[[#This Row],[NUM DE FACTURE]],'[1]COMMERCIAL 2019 - 2021'!$D$2:$AO$3999,10,FALSE)</f>
        <v>35800</v>
      </c>
      <c r="F829" s="3" t="str">
        <f>VLOOKUP(Tableau1[[#This Row],[NUM DE FACTURE]],'[1]COMMERCIAL 2019 - 2021'!$D$2:$AO$3999,12,FALSE)</f>
        <v>Angleterre</v>
      </c>
      <c r="G829" s="4">
        <f>VLOOKUP(Tableau1[[#This Row],[NUM DE FACTURE]],'[1]COMMERCIAL 2019 - 2021'!$D$2:$AO$3999,13,FALSE)</f>
        <v>44447</v>
      </c>
      <c r="H829" s="3">
        <f>VLOOKUP(Tableau1[[#This Row],[NUM DE FACTURE]],[1]!Tableau1[[#All],[Num Piéce]:[ANNEE]],4,FALSE)</f>
        <v>2021</v>
      </c>
      <c r="I829" s="3">
        <f>MONTH(Tableau1[[#This Row],[DATE LIV]])</f>
        <v>9</v>
      </c>
    </row>
    <row r="830" spans="1:9" x14ac:dyDescent="0.35">
      <c r="A830" s="1" t="str">
        <f>'[1]COMMERCIAL 2019 - 2021'!D828</f>
        <v>FAE-21-00223</v>
      </c>
      <c r="B830" s="5" t="str">
        <f>VLOOKUP(Tableau1[[#This Row],[NUM DE FACTURE]],'[1]COMMERCIAL 2019 - 2021'!$D$2:$AO$3999,6,FALSE)</f>
        <v>SODIFRAM SAS</v>
      </c>
      <c r="C830" s="2">
        <f>VLOOKUP(Tableau1[[#This Row],[NUM DE FACTURE]],'[1]COMMERCIAL 2019 - 2021'!$D$2:$AO$3999,18,FALSE)</f>
        <v>27336</v>
      </c>
      <c r="D830" s="3">
        <f>VLOOKUP(Tableau1[[#This Row],[NUM DE FACTURE]],'[1]COMMERCIAL 2019 - 2021'!$D$2:$AO$3999,8,FALSE)</f>
        <v>63405.457190000001</v>
      </c>
      <c r="E830" s="3">
        <f>VLOOKUP(Tableau1[[#This Row],[NUM DE FACTURE]],'[1]COMMERCIAL 2019 - 2021'!$D$2:$AO$3999,10,FALSE)</f>
        <v>19273.64</v>
      </c>
      <c r="F830" s="3" t="str">
        <f>VLOOKUP(Tableau1[[#This Row],[NUM DE FACTURE]],'[1]COMMERCIAL 2019 - 2021'!$D$2:$AO$3999,12,FALSE)</f>
        <v>Mayotte</v>
      </c>
      <c r="G830" s="4">
        <f>VLOOKUP(Tableau1[[#This Row],[NUM DE FACTURE]],'[1]COMMERCIAL 2019 - 2021'!$D$2:$AO$3999,13,FALSE)</f>
        <v>44467</v>
      </c>
      <c r="H830" s="3">
        <f>VLOOKUP(Tableau1[[#This Row],[NUM DE FACTURE]],[1]!Tableau1[[#All],[Num Piéce]:[ANNEE]],4,FALSE)</f>
        <v>2021</v>
      </c>
      <c r="I830" s="3">
        <f>MONTH(Tableau1[[#This Row],[DATE LIV]])</f>
        <v>9</v>
      </c>
    </row>
    <row r="831" spans="1:9" x14ac:dyDescent="0.35">
      <c r="A831" s="1" t="str">
        <f>'[1]COMMERCIAL 2019 - 2021'!D829</f>
        <v>FAE-21-00224</v>
      </c>
      <c r="B831" s="5" t="str">
        <f>VLOOKUP(Tableau1[[#This Row],[NUM DE FACTURE]],'[1]COMMERCIAL 2019 - 2021'!$D$2:$AO$3999,6,FALSE)</f>
        <v>DAVIS TRADING CO LTD</v>
      </c>
      <c r="C831" s="2">
        <f>VLOOKUP(Tableau1[[#This Row],[NUM DE FACTURE]],'[1]COMMERCIAL 2019 - 2021'!$D$2:$AO$3999,18,FALSE)</f>
        <v>20000</v>
      </c>
      <c r="D831" s="3">
        <f>VLOOKUP(Tableau1[[#This Row],[NUM DE FACTURE]],'[1]COMMERCIAL 2019 - 2021'!$D$2:$AO$3999,8,FALSE)</f>
        <v>67623.27</v>
      </c>
      <c r="E831" s="3">
        <f>VLOOKUP(Tableau1[[#This Row],[NUM DE FACTURE]],'[1]COMMERCIAL 2019 - 2021'!$D$2:$AO$3999,10,FALSE)</f>
        <v>24200</v>
      </c>
      <c r="F831" s="3" t="str">
        <f>VLOOKUP(Tableau1[[#This Row],[NUM DE FACTURE]],'[1]COMMERCIAL 2019 - 2021'!$D$2:$AO$3999,12,FALSE)</f>
        <v>New Zealand</v>
      </c>
      <c r="G831" s="4">
        <f>VLOOKUP(Tableau1[[#This Row],[NUM DE FACTURE]],'[1]COMMERCIAL 2019 - 2021'!$D$2:$AO$3999,13,FALSE)</f>
        <v>44455</v>
      </c>
      <c r="H831" s="3">
        <f>VLOOKUP(Tableau1[[#This Row],[NUM DE FACTURE]],[1]!Tableau1[[#All],[Num Piéce]:[ANNEE]],4,FALSE)</f>
        <v>2021</v>
      </c>
      <c r="I831" s="3">
        <f>MONTH(Tableau1[[#This Row],[DATE LIV]])</f>
        <v>9</v>
      </c>
    </row>
    <row r="832" spans="1:9" x14ac:dyDescent="0.35">
      <c r="A832" s="1" t="str">
        <f>'[1]COMMERCIAL 2019 - 2021'!D830</f>
        <v>FAE-21-00225</v>
      </c>
      <c r="B832" s="5" t="str">
        <f>VLOOKUP(Tableau1[[#This Row],[NUM DE FACTURE]],'[1]COMMERCIAL 2019 - 2021'!$D$2:$AO$3999,6,FALSE)</f>
        <v>MUCH MARK INTR - 2MIT</v>
      </c>
      <c r="C832" s="2">
        <f>VLOOKUP(Tableau1[[#This Row],[NUM DE FACTURE]],'[1]COMMERCIAL 2019 - 2021'!$D$2:$AO$3999,18,FALSE)</f>
        <v>15096</v>
      </c>
      <c r="D832" s="3">
        <f>VLOOKUP(Tableau1[[#This Row],[NUM DE FACTURE]],'[1]COMMERCIAL 2019 - 2021'!$D$2:$AO$3999,8,FALSE)</f>
        <v>49333.599999999999</v>
      </c>
      <c r="E832" s="3">
        <f>VLOOKUP(Tableau1[[#This Row],[NUM DE FACTURE]],'[1]COMMERCIAL 2019 - 2021'!$D$2:$AO$3999,10,FALSE)</f>
        <v>49333.599999999999</v>
      </c>
      <c r="F832" s="3" t="str">
        <f>VLOOKUP(Tableau1[[#This Row],[NUM DE FACTURE]],'[1]COMMERCIAL 2019 - 2021'!$D$2:$AO$3999,12,FALSE)</f>
        <v>France</v>
      </c>
      <c r="G832" s="4">
        <f>VLOOKUP(Tableau1[[#This Row],[NUM DE FACTURE]],'[1]COMMERCIAL 2019 - 2021'!$D$2:$AO$3999,13,FALSE)</f>
        <v>44467</v>
      </c>
      <c r="H832" s="3">
        <f>VLOOKUP(Tableau1[[#This Row],[NUM DE FACTURE]],[1]!Tableau1[[#All],[Num Piéce]:[ANNEE]],4,FALSE)</f>
        <v>2021</v>
      </c>
      <c r="I832" s="3">
        <f>MONTH(Tableau1[[#This Row],[DATE LIV]])</f>
        <v>9</v>
      </c>
    </row>
    <row r="833" spans="1:9" x14ac:dyDescent="0.35">
      <c r="A833" s="1" t="str">
        <f>'[1]COMMERCIAL 2019 - 2021'!D831</f>
        <v>FAE-21-00226</v>
      </c>
      <c r="B833" s="5" t="str">
        <f>VLOOKUP(Tableau1[[#This Row],[NUM DE FACTURE]],'[1]COMMERCIAL 2019 - 2021'!$D$2:$AO$3999,6,FALSE)</f>
        <v>PUNIC INTERNATINAL TRADE</v>
      </c>
      <c r="C833" s="2">
        <f>VLOOKUP(Tableau1[[#This Row],[NUM DE FACTURE]],'[1]COMMERCIAL 2019 - 2021'!$D$2:$AO$3999,18,FALSE)</f>
        <v>21600</v>
      </c>
      <c r="D833" s="3">
        <f>VLOOKUP(Tableau1[[#This Row],[NUM DE FACTURE]],'[1]COMMERCIAL 2019 - 2021'!$D$2:$AO$3999,8,FALSE)</f>
        <v>41256</v>
      </c>
      <c r="E833" s="3">
        <f>VLOOKUP(Tableau1[[#This Row],[NUM DE FACTURE]],'[1]COMMERCIAL 2019 - 2021'!$D$2:$AO$3999,10,FALSE)</f>
        <v>41256</v>
      </c>
      <c r="F833" s="3" t="str">
        <f>VLOOKUP(Tableau1[[#This Row],[NUM DE FACTURE]],'[1]COMMERCIAL 2019 - 2021'!$D$2:$AO$3999,12,FALSE)</f>
        <v>Congo</v>
      </c>
      <c r="G833" s="4">
        <f>VLOOKUP(Tableau1[[#This Row],[NUM DE FACTURE]],'[1]COMMERCIAL 2019 - 2021'!$D$2:$AO$3999,13,FALSE)</f>
        <v>44468</v>
      </c>
      <c r="H833" s="3">
        <f>VLOOKUP(Tableau1[[#This Row],[NUM DE FACTURE]],[1]!Tableau1[[#All],[Num Piéce]:[ANNEE]],4,FALSE)</f>
        <v>2021</v>
      </c>
      <c r="I833" s="3">
        <f>MONTH(Tableau1[[#This Row],[DATE LIV]])</f>
        <v>9</v>
      </c>
    </row>
    <row r="834" spans="1:9" x14ac:dyDescent="0.35">
      <c r="A834" s="1" t="str">
        <f>'[1]COMMERCIAL 2019 - 2021'!D832</f>
        <v>FAE-21-00227</v>
      </c>
      <c r="B834" s="5" t="str">
        <f>VLOOKUP(Tableau1[[#This Row],[NUM DE FACTURE]],'[1]COMMERCIAL 2019 - 2021'!$D$2:$AO$3999,6,FALSE)</f>
        <v>SAHEL INTERNATIONAL TRADE</v>
      </c>
      <c r="C834" s="2">
        <f>VLOOKUP(Tableau1[[#This Row],[NUM DE FACTURE]],'[1]COMMERCIAL 2019 - 2021'!$D$2:$AO$3999,18,FALSE)</f>
        <v>50700</v>
      </c>
      <c r="D834" s="3">
        <f>VLOOKUP(Tableau1[[#This Row],[NUM DE FACTURE]],'[1]COMMERCIAL 2019 - 2021'!$D$2:$AO$3999,8,FALSE)</f>
        <v>84708</v>
      </c>
      <c r="E834" s="3">
        <f>VLOOKUP(Tableau1[[#This Row],[NUM DE FACTURE]],'[1]COMMERCIAL 2019 - 2021'!$D$2:$AO$3999,10,FALSE)</f>
        <v>84708</v>
      </c>
      <c r="F834" s="3" t="str">
        <f>VLOOKUP(Tableau1[[#This Row],[NUM DE FACTURE]],'[1]COMMERCIAL 2019 - 2021'!$D$2:$AO$3999,12,FALSE)</f>
        <v>Burkina Faso</v>
      </c>
      <c r="G834" s="4">
        <f>VLOOKUP(Tableau1[[#This Row],[NUM DE FACTURE]],'[1]COMMERCIAL 2019 - 2021'!$D$2:$AO$3999,13,FALSE)</f>
        <v>44452</v>
      </c>
      <c r="H834" s="3">
        <f>VLOOKUP(Tableau1[[#This Row],[NUM DE FACTURE]],[1]!Tableau1[[#All],[Num Piéce]:[ANNEE]],4,FALSE)</f>
        <v>2021</v>
      </c>
      <c r="I834" s="3">
        <f>MONTH(Tableau1[[#This Row],[DATE LIV]])</f>
        <v>9</v>
      </c>
    </row>
    <row r="835" spans="1:9" x14ac:dyDescent="0.35">
      <c r="A835" s="1" t="str">
        <f>'[1]COMMERCIAL 2019 - 2021'!D833</f>
        <v>FAE-21-00228</v>
      </c>
      <c r="B835" s="5" t="str">
        <f>VLOOKUP(Tableau1[[#This Row],[NUM DE FACTURE]],'[1]COMMERCIAL 2019 - 2021'!$D$2:$AO$3999,6,FALSE)</f>
        <v>SAHEL INTERNATIONAL TRADE</v>
      </c>
      <c r="C835" s="2">
        <f>VLOOKUP(Tableau1[[#This Row],[NUM DE FACTURE]],'[1]COMMERCIAL 2019 - 2021'!$D$2:$AO$3999,18,FALSE)</f>
        <v>20750</v>
      </c>
      <c r="D835" s="3">
        <f>VLOOKUP(Tableau1[[#This Row],[NUM DE FACTURE]],'[1]COMMERCIAL 2019 - 2021'!$D$2:$AO$3999,8,FALSE)</f>
        <v>36312.5</v>
      </c>
      <c r="E835" s="3">
        <f>VLOOKUP(Tableau1[[#This Row],[NUM DE FACTURE]],'[1]COMMERCIAL 2019 - 2021'!$D$2:$AO$3999,10,FALSE)</f>
        <v>36312.5</v>
      </c>
      <c r="F835" s="3" t="str">
        <f>VLOOKUP(Tableau1[[#This Row],[NUM DE FACTURE]],'[1]COMMERCIAL 2019 - 2021'!$D$2:$AO$3999,12,FALSE)</f>
        <v>Togo</v>
      </c>
      <c r="G835" s="4">
        <f>VLOOKUP(Tableau1[[#This Row],[NUM DE FACTURE]],'[1]COMMERCIAL 2019 - 2021'!$D$2:$AO$3999,13,FALSE)</f>
        <v>44453</v>
      </c>
      <c r="H835" s="3">
        <f>VLOOKUP(Tableau1[[#This Row],[NUM DE FACTURE]],[1]!Tableau1[[#All],[Num Piéce]:[ANNEE]],4,FALSE)</f>
        <v>2021</v>
      </c>
      <c r="I835" s="3">
        <f>MONTH(Tableau1[[#This Row],[DATE LIV]])</f>
        <v>9</v>
      </c>
    </row>
    <row r="836" spans="1:9" x14ac:dyDescent="0.35">
      <c r="A836" s="1" t="str">
        <f>'[1]COMMERCIAL 2019 - 2021'!D834</f>
        <v>FAE-21-00229</v>
      </c>
      <c r="B836" s="5" t="str">
        <f>VLOOKUP(Tableau1[[#This Row],[NUM DE FACTURE]],'[1]COMMERCIAL 2019 - 2021'!$D$2:$AO$3999,6,FALSE)</f>
        <v>STE OMEGA TRADING</v>
      </c>
      <c r="C836" s="2">
        <f>VLOOKUP(Tableau1[[#This Row],[NUM DE FACTURE]],'[1]COMMERCIAL 2019 - 2021'!$D$2:$AO$3999,18,FALSE)</f>
        <v>280000</v>
      </c>
      <c r="D836" s="3">
        <f>VLOOKUP(Tableau1[[#This Row],[NUM DE FACTURE]],'[1]COMMERCIAL 2019 - 2021'!$D$2:$AO$3999,8,FALSE)</f>
        <v>428400</v>
      </c>
      <c r="E836" s="3">
        <f>VLOOKUP(Tableau1[[#This Row],[NUM DE FACTURE]],'[1]COMMERCIAL 2019 - 2021'!$D$2:$AO$3999,10,FALSE)</f>
        <v>428400</v>
      </c>
      <c r="F836" s="3" t="str">
        <f>VLOOKUP(Tableau1[[#This Row],[NUM DE FACTURE]],'[1]COMMERCIAL 2019 - 2021'!$D$2:$AO$3999,12,FALSE)</f>
        <v>Niger</v>
      </c>
      <c r="G836" s="4">
        <f>VLOOKUP(Tableau1[[#This Row],[NUM DE FACTURE]],'[1]COMMERCIAL 2019 - 2021'!$D$2:$AO$3999,13,FALSE)</f>
        <v>44456</v>
      </c>
      <c r="H836" s="3">
        <f>VLOOKUP(Tableau1[[#This Row],[NUM DE FACTURE]],[1]!Tableau1[[#All],[Num Piéce]:[ANNEE]],4,FALSE)</f>
        <v>2021</v>
      </c>
      <c r="I836" s="3">
        <f>MONTH(Tableau1[[#This Row],[DATE LIV]])</f>
        <v>9</v>
      </c>
    </row>
    <row r="837" spans="1:9" x14ac:dyDescent="0.35">
      <c r="A837" s="1" t="str">
        <f>'[1]COMMERCIAL 2019 - 2021'!D835</f>
        <v>FAE-21-00230</v>
      </c>
      <c r="B837" s="5" t="str">
        <f>VLOOKUP(Tableau1[[#This Row],[NUM DE FACTURE]],'[1]COMMERCIAL 2019 - 2021'!$D$2:$AO$3999,6,FALSE)</f>
        <v>STE OMEGA TRADING</v>
      </c>
      <c r="C837" s="2">
        <f>VLOOKUP(Tableau1[[#This Row],[NUM DE FACTURE]],'[1]COMMERCIAL 2019 - 2021'!$D$2:$AO$3999,18,FALSE)</f>
        <v>280000</v>
      </c>
      <c r="D837" s="3">
        <f>VLOOKUP(Tableau1[[#This Row],[NUM DE FACTURE]],'[1]COMMERCIAL 2019 - 2021'!$D$2:$AO$3999,8,FALSE)</f>
        <v>428400</v>
      </c>
      <c r="E837" s="3">
        <f>VLOOKUP(Tableau1[[#This Row],[NUM DE FACTURE]],'[1]COMMERCIAL 2019 - 2021'!$D$2:$AO$3999,10,FALSE)</f>
        <v>428400</v>
      </c>
      <c r="F837" s="3" t="str">
        <f>VLOOKUP(Tableau1[[#This Row],[NUM DE FACTURE]],'[1]COMMERCIAL 2019 - 2021'!$D$2:$AO$3999,12,FALSE)</f>
        <v>Niger</v>
      </c>
      <c r="G837" s="4">
        <f>VLOOKUP(Tableau1[[#This Row],[NUM DE FACTURE]],'[1]COMMERCIAL 2019 - 2021'!$D$2:$AO$3999,13,FALSE)</f>
        <v>44464</v>
      </c>
      <c r="H837" s="3">
        <f>VLOOKUP(Tableau1[[#This Row],[NUM DE FACTURE]],[1]!Tableau1[[#All],[Num Piéce]:[ANNEE]],4,FALSE)</f>
        <v>2021</v>
      </c>
      <c r="I837" s="3">
        <f>MONTH(Tableau1[[#This Row],[DATE LIV]])</f>
        <v>9</v>
      </c>
    </row>
    <row r="838" spans="1:9" x14ac:dyDescent="0.35">
      <c r="A838" s="1" t="str">
        <f>'[1]COMMERCIAL 2019 - 2021'!D836</f>
        <v>FAE-21-00231</v>
      </c>
      <c r="B838" s="5" t="str">
        <f>VLOOKUP(Tableau1[[#This Row],[NUM DE FACTURE]],'[1]COMMERCIAL 2019 - 2021'!$D$2:$AO$3999,6,FALSE)</f>
        <v>TUNISIAN AFRICAN BUSINESS</v>
      </c>
      <c r="C838" s="2">
        <f>VLOOKUP(Tableau1[[#This Row],[NUM DE FACTURE]],'[1]COMMERCIAL 2019 - 2021'!$D$2:$AO$3999,18,FALSE)</f>
        <v>28000</v>
      </c>
      <c r="D838" s="3">
        <f>VLOOKUP(Tableau1[[#This Row],[NUM DE FACTURE]],'[1]COMMERCIAL 2019 - 2021'!$D$2:$AO$3999,8,FALSE)</f>
        <v>43120</v>
      </c>
      <c r="E838" s="3">
        <f>VLOOKUP(Tableau1[[#This Row],[NUM DE FACTURE]],'[1]COMMERCIAL 2019 - 2021'!$D$2:$AO$3999,10,FALSE)</f>
        <v>43120</v>
      </c>
      <c r="F838" s="3" t="str">
        <f>VLOOKUP(Tableau1[[#This Row],[NUM DE FACTURE]],'[1]COMMERCIAL 2019 - 2021'!$D$2:$AO$3999,12,FALSE)</f>
        <v>Gabon</v>
      </c>
      <c r="G838" s="4">
        <f>VLOOKUP(Tableau1[[#This Row],[NUM DE FACTURE]],'[1]COMMERCIAL 2019 - 2021'!$D$2:$AO$3999,13,FALSE)</f>
        <v>44462</v>
      </c>
      <c r="H838" s="3">
        <f>VLOOKUP(Tableau1[[#This Row],[NUM DE FACTURE]],[1]!Tableau1[[#All],[Num Piéce]:[ANNEE]],4,FALSE)</f>
        <v>2021</v>
      </c>
      <c r="I838" s="3">
        <f>MONTH(Tableau1[[#This Row],[DATE LIV]])</f>
        <v>9</v>
      </c>
    </row>
    <row r="839" spans="1:9" x14ac:dyDescent="0.35">
      <c r="A839" s="1" t="str">
        <f>'[1]COMMERCIAL 2019 - 2021'!D837</f>
        <v>FAE-21-00232</v>
      </c>
      <c r="B839" s="5" t="str">
        <f>VLOOKUP(Tableau1[[#This Row],[NUM DE FACTURE]],'[1]COMMERCIAL 2019 - 2021'!$D$2:$AO$3999,6,FALSE)</f>
        <v>TUNISIAN AFRICAN BUSINESS</v>
      </c>
      <c r="C839" s="2">
        <f>VLOOKUP(Tableau1[[#This Row],[NUM DE FACTURE]],'[1]COMMERCIAL 2019 - 2021'!$D$2:$AO$3999,18,FALSE)</f>
        <v>28000</v>
      </c>
      <c r="D839" s="3">
        <f>VLOOKUP(Tableau1[[#This Row],[NUM DE FACTURE]],'[1]COMMERCIAL 2019 - 2021'!$D$2:$AO$3999,8,FALSE)</f>
        <v>43120</v>
      </c>
      <c r="E839" s="3">
        <f>VLOOKUP(Tableau1[[#This Row],[NUM DE FACTURE]],'[1]COMMERCIAL 2019 - 2021'!$D$2:$AO$3999,10,FALSE)</f>
        <v>43120</v>
      </c>
      <c r="F839" s="3" t="str">
        <f>VLOOKUP(Tableau1[[#This Row],[NUM DE FACTURE]],'[1]COMMERCIAL 2019 - 2021'!$D$2:$AO$3999,12,FALSE)</f>
        <v>Gabon</v>
      </c>
      <c r="G839" s="4">
        <f>VLOOKUP(Tableau1[[#This Row],[NUM DE FACTURE]],'[1]COMMERCIAL 2019 - 2021'!$D$2:$AO$3999,13,FALSE)</f>
        <v>44462</v>
      </c>
      <c r="H839" s="3">
        <f>VLOOKUP(Tableau1[[#This Row],[NUM DE FACTURE]],[1]!Tableau1[[#All],[Num Piéce]:[ANNEE]],4,FALSE)</f>
        <v>2021</v>
      </c>
      <c r="I839" s="3">
        <f>MONTH(Tableau1[[#This Row],[DATE LIV]])</f>
        <v>9</v>
      </c>
    </row>
    <row r="840" spans="1:9" x14ac:dyDescent="0.35">
      <c r="A840" s="1" t="str">
        <f>'[1]COMMERCIAL 2019 - 2021'!D838</f>
        <v>FAE-21-00233</v>
      </c>
      <c r="B840" s="5" t="str">
        <f>VLOOKUP(Tableau1[[#This Row],[NUM DE FACTURE]],'[1]COMMERCIAL 2019 - 2021'!$D$2:$AO$3999,6,FALSE)</f>
        <v>TUNISIAN AFRICAN BUSINESS</v>
      </c>
      <c r="C840" s="2">
        <f>VLOOKUP(Tableau1[[#This Row],[NUM DE FACTURE]],'[1]COMMERCIAL 2019 - 2021'!$D$2:$AO$3999,18,FALSE)</f>
        <v>44016</v>
      </c>
      <c r="D840" s="3">
        <f>VLOOKUP(Tableau1[[#This Row],[NUM DE FACTURE]],'[1]COMMERCIAL 2019 - 2021'!$D$2:$AO$3999,8,FALSE)</f>
        <v>68224.800000000003</v>
      </c>
      <c r="E840" s="3">
        <f>VLOOKUP(Tableau1[[#This Row],[NUM DE FACTURE]],'[1]COMMERCIAL 2019 - 2021'!$D$2:$AO$3999,10,FALSE)</f>
        <v>68224.800000000003</v>
      </c>
      <c r="F840" s="3" t="str">
        <f>VLOOKUP(Tableau1[[#This Row],[NUM DE FACTURE]],'[1]COMMERCIAL 2019 - 2021'!$D$2:$AO$3999,12,FALSE)</f>
        <v>Sénégal</v>
      </c>
      <c r="G840" s="4">
        <f>VLOOKUP(Tableau1[[#This Row],[NUM DE FACTURE]],'[1]COMMERCIAL 2019 - 2021'!$D$2:$AO$3999,13,FALSE)</f>
        <v>44468</v>
      </c>
      <c r="H840" s="3">
        <f>VLOOKUP(Tableau1[[#This Row],[NUM DE FACTURE]],[1]!Tableau1[[#All],[Num Piéce]:[ANNEE]],4,FALSE)</f>
        <v>2021</v>
      </c>
      <c r="I840" s="3">
        <f>MONTH(Tableau1[[#This Row],[DATE LIV]])</f>
        <v>9</v>
      </c>
    </row>
    <row r="841" spans="1:9" x14ac:dyDescent="0.35">
      <c r="A841" s="1" t="str">
        <f>'[1]COMMERCIAL 2019 - 2021'!D839</f>
        <v>FAE-21-00234</v>
      </c>
      <c r="B841" s="5" t="str">
        <f>VLOOKUP(Tableau1[[#This Row],[NUM DE FACTURE]],'[1]COMMERCIAL 2019 - 2021'!$D$2:$AO$3999,6,FALSE)</f>
        <v>GOLDEN PEARL</v>
      </c>
      <c r="C841" s="2">
        <f>VLOOKUP(Tableau1[[#This Row],[NUM DE FACTURE]],'[1]COMMERCIAL 2019 - 2021'!$D$2:$AO$3999,18,FALSE)</f>
        <v>77200</v>
      </c>
      <c r="D841" s="3">
        <f>VLOOKUP(Tableau1[[#This Row],[NUM DE FACTURE]],'[1]COMMERCIAL 2019 - 2021'!$D$2:$AO$3999,8,FALSE)</f>
        <v>167732</v>
      </c>
      <c r="E841" s="3">
        <f>VLOOKUP(Tableau1[[#This Row],[NUM DE FACTURE]],'[1]COMMERCIAL 2019 - 2021'!$D$2:$AO$3999,10,FALSE)</f>
        <v>167732</v>
      </c>
      <c r="F841" s="3" t="str">
        <f>VLOOKUP(Tableau1[[#This Row],[NUM DE FACTURE]],'[1]COMMERCIAL 2019 - 2021'!$D$2:$AO$3999,12,FALSE)</f>
        <v>Qatar</v>
      </c>
      <c r="G841" s="4">
        <f>VLOOKUP(Tableau1[[#This Row],[NUM DE FACTURE]],'[1]COMMERCIAL 2019 - 2021'!$D$2:$AO$3999,13,FALSE)</f>
        <v>44473</v>
      </c>
      <c r="H841" s="3">
        <f>VLOOKUP(Tableau1[[#This Row],[NUM DE FACTURE]],[1]!Tableau1[[#All],[Num Piéce]:[ANNEE]],4,FALSE)</f>
        <v>2021</v>
      </c>
      <c r="I841" s="3">
        <f>MONTH(Tableau1[[#This Row],[DATE LIV]])</f>
        <v>10</v>
      </c>
    </row>
    <row r="842" spans="1:9" x14ac:dyDescent="0.35">
      <c r="A842" s="1" t="str">
        <f>'[1]COMMERCIAL 2019 - 2021'!D840</f>
        <v>FAE-21-00235</v>
      </c>
      <c r="B842" s="5" t="str">
        <f>VLOOKUP(Tableau1[[#This Row],[NUM DE FACTURE]],'[1]COMMERCIAL 2019 - 2021'!$D$2:$AO$3999,6,FALSE)</f>
        <v>SAHEL INTERNATIONAL TRADE</v>
      </c>
      <c r="C842" s="2">
        <f>VLOOKUP(Tableau1[[#This Row],[NUM DE FACTURE]],'[1]COMMERCIAL 2019 - 2021'!$D$2:$AO$3999,18,FALSE)</f>
        <v>66024</v>
      </c>
      <c r="D842" s="3">
        <f>VLOOKUP(Tableau1[[#This Row],[NUM DE FACTURE]],'[1]COMMERCIAL 2019 - 2021'!$D$2:$AO$3999,8,FALSE)</f>
        <v>116862.48</v>
      </c>
      <c r="E842" s="3">
        <f>VLOOKUP(Tableau1[[#This Row],[NUM DE FACTURE]],'[1]COMMERCIAL 2019 - 2021'!$D$2:$AO$3999,10,FALSE)</f>
        <v>116862.48</v>
      </c>
      <c r="F842" s="3" t="str">
        <f>VLOOKUP(Tableau1[[#This Row],[NUM DE FACTURE]],'[1]COMMERCIAL 2019 - 2021'!$D$2:$AO$3999,12,FALSE)</f>
        <v>Niger</v>
      </c>
      <c r="G842" s="4">
        <f>VLOOKUP(Tableau1[[#This Row],[NUM DE FACTURE]],'[1]COMMERCIAL 2019 - 2021'!$D$2:$AO$3999,13,FALSE)</f>
        <v>44482</v>
      </c>
      <c r="H842" s="3">
        <f>VLOOKUP(Tableau1[[#This Row],[NUM DE FACTURE]],[1]!Tableau1[[#All],[Num Piéce]:[ANNEE]],4,FALSE)</f>
        <v>2021</v>
      </c>
      <c r="I842" s="3">
        <f>MONTH(Tableau1[[#This Row],[DATE LIV]])</f>
        <v>10</v>
      </c>
    </row>
    <row r="843" spans="1:9" x14ac:dyDescent="0.35">
      <c r="A843" s="1" t="str">
        <f>'[1]COMMERCIAL 2019 - 2021'!D841</f>
        <v>FAE-21-00236</v>
      </c>
      <c r="B843" s="5" t="str">
        <f>VLOOKUP(Tableau1[[#This Row],[NUM DE FACTURE]],'[1]COMMERCIAL 2019 - 2021'!$D$2:$AO$3999,6,FALSE)</f>
        <v>SAHEL INTERNATIONAL TRADE</v>
      </c>
      <c r="C843" s="2">
        <f>VLOOKUP(Tableau1[[#This Row],[NUM DE FACTURE]],'[1]COMMERCIAL 2019 - 2021'!$D$2:$AO$3999,18,FALSE)</f>
        <v>54000</v>
      </c>
      <c r="D843" s="3">
        <f>VLOOKUP(Tableau1[[#This Row],[NUM DE FACTURE]],'[1]COMMERCIAL 2019 - 2021'!$D$2:$AO$3999,8,FALSE)</f>
        <v>108000</v>
      </c>
      <c r="E843" s="3">
        <f>VLOOKUP(Tableau1[[#This Row],[NUM DE FACTURE]],'[1]COMMERCIAL 2019 - 2021'!$D$2:$AO$3999,10,FALSE)</f>
        <v>108000</v>
      </c>
      <c r="F843" s="3" t="str">
        <f>VLOOKUP(Tableau1[[#This Row],[NUM DE FACTURE]],'[1]COMMERCIAL 2019 - 2021'!$D$2:$AO$3999,12,FALSE)</f>
        <v>Ukraine</v>
      </c>
      <c r="G843" s="4">
        <f>VLOOKUP(Tableau1[[#This Row],[NUM DE FACTURE]],'[1]COMMERCIAL 2019 - 2021'!$D$2:$AO$3999,13,FALSE)</f>
        <v>44492</v>
      </c>
      <c r="H843" s="3">
        <f>VLOOKUP(Tableau1[[#This Row],[NUM DE FACTURE]],[1]!Tableau1[[#All],[Num Piéce]:[ANNEE]],4,FALSE)</f>
        <v>2021</v>
      </c>
      <c r="I843" s="3">
        <f>MONTH(Tableau1[[#This Row],[DATE LIV]])</f>
        <v>10</v>
      </c>
    </row>
    <row r="844" spans="1:9" x14ac:dyDescent="0.35">
      <c r="A844" s="1" t="str">
        <f>'[1]COMMERCIAL 2019 - 2021'!D842</f>
        <v>FAE-21-00237</v>
      </c>
      <c r="B844" s="5" t="str">
        <f>VLOOKUP(Tableau1[[#This Row],[NUM DE FACTURE]],'[1]COMMERCIAL 2019 - 2021'!$D$2:$AO$3999,6,FALSE)</f>
        <v>ARCADIA</v>
      </c>
      <c r="C844" s="2">
        <f>VLOOKUP(Tableau1[[#This Row],[NUM DE FACTURE]],'[1]COMMERCIAL 2019 - 2021'!$D$2:$AO$3999,18,FALSE)</f>
        <v>41000</v>
      </c>
      <c r="D844" s="3">
        <f>VLOOKUP(Tableau1[[#This Row],[NUM DE FACTURE]],'[1]COMMERCIAL 2019 - 2021'!$D$2:$AO$3999,8,FALSE)</f>
        <v>76260</v>
      </c>
      <c r="E844" s="3">
        <f>VLOOKUP(Tableau1[[#This Row],[NUM DE FACTURE]],'[1]COMMERCIAL 2019 - 2021'!$D$2:$AO$3999,10,FALSE)</f>
        <v>76260</v>
      </c>
      <c r="F844" s="3" t="str">
        <f>VLOOKUP(Tableau1[[#This Row],[NUM DE FACTURE]],'[1]COMMERCIAL 2019 - 2021'!$D$2:$AO$3999,12,FALSE)</f>
        <v>Pologne</v>
      </c>
      <c r="G844" s="4">
        <f>VLOOKUP(Tableau1[[#This Row],[NUM DE FACTURE]],'[1]COMMERCIAL 2019 - 2021'!$D$2:$AO$3999,13,FALSE)</f>
        <v>44480</v>
      </c>
      <c r="H844" s="3">
        <f>VLOOKUP(Tableau1[[#This Row],[NUM DE FACTURE]],[1]!Tableau1[[#All],[Num Piéce]:[ANNEE]],4,FALSE)</f>
        <v>2021</v>
      </c>
      <c r="I844" s="3">
        <f>MONTH(Tableau1[[#This Row],[DATE LIV]])</f>
        <v>10</v>
      </c>
    </row>
    <row r="845" spans="1:9" x14ac:dyDescent="0.35">
      <c r="A845" s="1" t="str">
        <f>'[1]COMMERCIAL 2019 - 2021'!D843</f>
        <v>FAE-21-00238</v>
      </c>
      <c r="B845" s="5" t="str">
        <f>VLOOKUP(Tableau1[[#This Row],[NUM DE FACTURE]],'[1]COMMERCIAL 2019 - 2021'!$D$2:$AO$3999,6,FALSE)</f>
        <v>STE OMEGA TRADING</v>
      </c>
      <c r="C845" s="2">
        <f>VLOOKUP(Tableau1[[#This Row],[NUM DE FACTURE]],'[1]COMMERCIAL 2019 - 2021'!$D$2:$AO$3999,18,FALSE)</f>
        <v>560000</v>
      </c>
      <c r="D845" s="3">
        <f>VLOOKUP(Tableau1[[#This Row],[NUM DE FACTURE]],'[1]COMMERCIAL 2019 - 2021'!$D$2:$AO$3999,8,FALSE)</f>
        <v>856800</v>
      </c>
      <c r="E845" s="3">
        <f>VLOOKUP(Tableau1[[#This Row],[NUM DE FACTURE]],'[1]COMMERCIAL 2019 - 2021'!$D$2:$AO$3999,10,FALSE)</f>
        <v>856800</v>
      </c>
      <c r="F845" s="3" t="str">
        <f>VLOOKUP(Tableau1[[#This Row],[NUM DE FACTURE]],'[1]COMMERCIAL 2019 - 2021'!$D$2:$AO$3999,12,FALSE)</f>
        <v>Niger</v>
      </c>
      <c r="G845" s="4">
        <f>VLOOKUP(Tableau1[[#This Row],[NUM DE FACTURE]],'[1]COMMERCIAL 2019 - 2021'!$D$2:$AO$3999,13,FALSE)</f>
        <v>44483</v>
      </c>
      <c r="H845" s="3">
        <f>VLOOKUP(Tableau1[[#This Row],[NUM DE FACTURE]],[1]!Tableau1[[#All],[Num Piéce]:[ANNEE]],4,FALSE)</f>
        <v>2021</v>
      </c>
      <c r="I845" s="3">
        <f>MONTH(Tableau1[[#This Row],[DATE LIV]])</f>
        <v>10</v>
      </c>
    </row>
    <row r="846" spans="1:9" x14ac:dyDescent="0.35">
      <c r="A846" s="1" t="str">
        <f>'[1]COMMERCIAL 2019 - 2021'!D844</f>
        <v>FAE-21-00239</v>
      </c>
      <c r="B846" s="5" t="str">
        <f>VLOOKUP(Tableau1[[#This Row],[NUM DE FACTURE]],'[1]COMMERCIAL 2019 - 2021'!$D$2:$AO$3999,6,FALSE)</f>
        <v>SAHEL INTERNATIONAL TRADE</v>
      </c>
      <c r="C846" s="2">
        <f>VLOOKUP(Tableau1[[#This Row],[NUM DE FACTURE]],'[1]COMMERCIAL 2019 - 2021'!$D$2:$AO$3999,18,FALSE)</f>
        <v>21600</v>
      </c>
      <c r="D846" s="3">
        <f>VLOOKUP(Tableau1[[#This Row],[NUM DE FACTURE]],'[1]COMMERCIAL 2019 - 2021'!$D$2:$AO$3999,8,FALSE)</f>
        <v>38664</v>
      </c>
      <c r="E846" s="3">
        <f>VLOOKUP(Tableau1[[#This Row],[NUM DE FACTURE]],'[1]COMMERCIAL 2019 - 2021'!$D$2:$AO$3999,10,FALSE)</f>
        <v>38664</v>
      </c>
      <c r="F846" s="3" t="str">
        <f>VLOOKUP(Tableau1[[#This Row],[NUM DE FACTURE]],'[1]COMMERCIAL 2019 - 2021'!$D$2:$AO$3999,12,FALSE)</f>
        <v>Togo</v>
      </c>
      <c r="G846" s="4">
        <f>VLOOKUP(Tableau1[[#This Row],[NUM DE FACTURE]],'[1]COMMERCIAL 2019 - 2021'!$D$2:$AO$3999,13,FALSE)</f>
        <v>44480</v>
      </c>
      <c r="H846" s="3">
        <f>VLOOKUP(Tableau1[[#This Row],[NUM DE FACTURE]],[1]!Tableau1[[#All],[Num Piéce]:[ANNEE]],4,FALSE)</f>
        <v>2021</v>
      </c>
      <c r="I846" s="3">
        <f>MONTH(Tableau1[[#This Row],[DATE LIV]])</f>
        <v>10</v>
      </c>
    </row>
    <row r="847" spans="1:9" x14ac:dyDescent="0.35">
      <c r="A847" s="1" t="str">
        <f>'[1]COMMERCIAL 2019 - 2021'!D845</f>
        <v>FAE-21-00240</v>
      </c>
      <c r="B847" s="5" t="str">
        <f>VLOOKUP(Tableau1[[#This Row],[NUM DE FACTURE]],'[1]COMMERCIAL 2019 - 2021'!$D$2:$AO$3999,6,FALSE)</f>
        <v>ANGSTREM TRADING</v>
      </c>
      <c r="C847" s="2">
        <f>VLOOKUP(Tableau1[[#This Row],[NUM DE FACTURE]],'[1]COMMERCIAL 2019 - 2021'!$D$2:$AO$3999,18,FALSE)</f>
        <v>40000</v>
      </c>
      <c r="D847" s="3">
        <f>VLOOKUP(Tableau1[[#This Row],[NUM DE FACTURE]],'[1]COMMERCIAL 2019 - 2021'!$D$2:$AO$3999,8,FALSE)</f>
        <v>110975.2</v>
      </c>
      <c r="E847" s="3">
        <f>VLOOKUP(Tableau1[[#This Row],[NUM DE FACTURE]],'[1]COMMERCIAL 2019 - 2021'!$D$2:$AO$3999,10,FALSE)</f>
        <v>39200</v>
      </c>
      <c r="F847" s="3" t="str">
        <f>VLOOKUP(Tableau1[[#This Row],[NUM DE FACTURE]],'[1]COMMERCIAL 2019 - 2021'!$D$2:$AO$3999,12,FALSE)</f>
        <v>Russie</v>
      </c>
      <c r="G847" s="4">
        <f>VLOOKUP(Tableau1[[#This Row],[NUM DE FACTURE]],'[1]COMMERCIAL 2019 - 2021'!$D$2:$AO$3999,13,FALSE)</f>
        <v>44489</v>
      </c>
      <c r="H847" s="3">
        <f>VLOOKUP(Tableau1[[#This Row],[NUM DE FACTURE]],[1]!Tableau1[[#All],[Num Piéce]:[ANNEE]],4,FALSE)</f>
        <v>2021</v>
      </c>
      <c r="I847" s="3">
        <f>MONTH(Tableau1[[#This Row],[DATE LIV]])</f>
        <v>10</v>
      </c>
    </row>
    <row r="848" spans="1:9" x14ac:dyDescent="0.35">
      <c r="A848" s="1" t="str">
        <f>'[1]COMMERCIAL 2019 - 2021'!D846</f>
        <v>FAE-21-00241</v>
      </c>
      <c r="B848" s="5" t="str">
        <f>VLOOKUP(Tableau1[[#This Row],[NUM DE FACTURE]],'[1]COMMERCIAL 2019 - 2021'!$D$2:$AO$3999,6,FALSE)</f>
        <v>SAHEL INTERNATIONAL TRADE</v>
      </c>
      <c r="C848" s="2">
        <f>VLOOKUP(Tableau1[[#This Row],[NUM DE FACTURE]],'[1]COMMERCIAL 2019 - 2021'!$D$2:$AO$3999,18,FALSE)</f>
        <v>19200</v>
      </c>
      <c r="D848" s="3">
        <f>VLOOKUP(Tableau1[[#This Row],[NUM DE FACTURE]],'[1]COMMERCIAL 2019 - 2021'!$D$2:$AO$3999,8,FALSE)</f>
        <v>34944</v>
      </c>
      <c r="E848" s="3">
        <f>VLOOKUP(Tableau1[[#This Row],[NUM DE FACTURE]],'[1]COMMERCIAL 2019 - 2021'!$D$2:$AO$3999,10,FALSE)</f>
        <v>34944</v>
      </c>
      <c r="F848" s="3" t="str">
        <f>VLOOKUP(Tableau1[[#This Row],[NUM DE FACTURE]],'[1]COMMERCIAL 2019 - 2021'!$D$2:$AO$3999,12,FALSE)</f>
        <v>Burkina Faso</v>
      </c>
      <c r="G848" s="4">
        <f>VLOOKUP(Tableau1[[#This Row],[NUM DE FACTURE]],'[1]COMMERCIAL 2019 - 2021'!$D$2:$AO$3999,13,FALSE)</f>
        <v>44482</v>
      </c>
      <c r="H848" s="3">
        <f>VLOOKUP(Tableau1[[#This Row],[NUM DE FACTURE]],[1]!Tableau1[[#All],[Num Piéce]:[ANNEE]],4,FALSE)</f>
        <v>2021</v>
      </c>
      <c r="I848" s="3">
        <f>MONTH(Tableau1[[#This Row],[DATE LIV]])</f>
        <v>10</v>
      </c>
    </row>
    <row r="849" spans="1:9" x14ac:dyDescent="0.35">
      <c r="A849" s="1" t="str">
        <f>'[1]COMMERCIAL 2019 - 2021'!D847</f>
        <v>FAE-21-00242</v>
      </c>
      <c r="B849" s="5" t="str">
        <f>VLOOKUP(Tableau1[[#This Row],[NUM DE FACTURE]],'[1]COMMERCIAL 2019 - 2021'!$D$2:$AO$3999,6,FALSE)</f>
        <v>SODIFRAM SAS</v>
      </c>
      <c r="C849" s="2">
        <f>VLOOKUP(Tableau1[[#This Row],[NUM DE FACTURE]],'[1]COMMERCIAL 2019 - 2021'!$D$2:$AO$3999,18,FALSE)</f>
        <v>27336</v>
      </c>
      <c r="D849" s="3">
        <f>VLOOKUP(Tableau1[[#This Row],[NUM DE FACTURE]],'[1]COMMERCIAL 2019 - 2021'!$D$2:$AO$3999,8,FALSE)</f>
        <v>95178.487347999995</v>
      </c>
      <c r="E849" s="3">
        <f>VLOOKUP(Tableau1[[#This Row],[NUM DE FACTURE]],'[1]COMMERCIAL 2019 - 2021'!$D$2:$AO$3999,10,FALSE)</f>
        <v>29011.64</v>
      </c>
      <c r="F849" s="3" t="str">
        <f>VLOOKUP(Tableau1[[#This Row],[NUM DE FACTURE]],'[1]COMMERCIAL 2019 - 2021'!$D$2:$AO$3999,12,FALSE)</f>
        <v>Mayotte</v>
      </c>
      <c r="G849" s="4">
        <f>VLOOKUP(Tableau1[[#This Row],[NUM DE FACTURE]],'[1]COMMERCIAL 2019 - 2021'!$D$2:$AO$3999,13,FALSE)</f>
        <v>44490</v>
      </c>
      <c r="H849" s="3">
        <f>VLOOKUP(Tableau1[[#This Row],[NUM DE FACTURE]],[1]!Tableau1[[#All],[Num Piéce]:[ANNEE]],4,FALSE)</f>
        <v>2021</v>
      </c>
      <c r="I849" s="3">
        <f>MONTH(Tableau1[[#This Row],[DATE LIV]])</f>
        <v>10</v>
      </c>
    </row>
    <row r="850" spans="1:9" x14ac:dyDescent="0.35">
      <c r="A850" s="1" t="str">
        <f>'[1]COMMERCIAL 2019 - 2021'!D848</f>
        <v>FAE-21-00243</v>
      </c>
      <c r="B850" s="5" t="str">
        <f>VLOOKUP(Tableau1[[#This Row],[NUM DE FACTURE]],'[1]COMMERCIAL 2019 - 2021'!$D$2:$AO$3999,6,FALSE)</f>
        <v>SEYAL TCHAD SA</v>
      </c>
      <c r="C850" s="2">
        <f>VLOOKUP(Tableau1[[#This Row],[NUM DE FACTURE]],'[1]COMMERCIAL 2019 - 2021'!$D$2:$AO$3999,18,FALSE)</f>
        <v>120480</v>
      </c>
      <c r="D850" s="3">
        <f>VLOOKUP(Tableau1[[#This Row],[NUM DE FACTURE]],'[1]COMMERCIAL 2019 - 2021'!$D$2:$AO$3999,8,FALSE)</f>
        <v>223321.18583999999</v>
      </c>
      <c r="E850" s="3">
        <f>VLOOKUP(Tableau1[[#This Row],[NUM DE FACTURE]],'[1]COMMERCIAL 2019 - 2021'!$D$2:$AO$3999,10,FALSE)</f>
        <v>68071.199999999997</v>
      </c>
      <c r="F850" s="3" t="str">
        <f>VLOOKUP(Tableau1[[#This Row],[NUM DE FACTURE]],'[1]COMMERCIAL 2019 - 2021'!$D$2:$AO$3999,12,FALSE)</f>
        <v>Tchad</v>
      </c>
      <c r="G850" s="4">
        <f>VLOOKUP(Tableau1[[#This Row],[NUM DE FACTURE]],'[1]COMMERCIAL 2019 - 2021'!$D$2:$AO$3999,13,FALSE)</f>
        <v>44491</v>
      </c>
      <c r="H850" s="3">
        <f>VLOOKUP(Tableau1[[#This Row],[NUM DE FACTURE]],[1]!Tableau1[[#All],[Num Piéce]:[ANNEE]],4,FALSE)</f>
        <v>2021</v>
      </c>
      <c r="I850" s="3">
        <f>MONTH(Tableau1[[#This Row],[DATE LIV]])</f>
        <v>10</v>
      </c>
    </row>
    <row r="851" spans="1:9" x14ac:dyDescent="0.35">
      <c r="A851" s="1" t="str">
        <f>'[1]COMMERCIAL 2019 - 2021'!D849</f>
        <v>FAE-21-00244</v>
      </c>
      <c r="B851" s="5" t="str">
        <f>VLOOKUP(Tableau1[[#This Row],[NUM DE FACTURE]],'[1]COMMERCIAL 2019 - 2021'!$D$2:$AO$3999,6,FALSE)</f>
        <v>ETS KASSO IMPORT EXPORT</v>
      </c>
      <c r="C851" s="2">
        <f>VLOOKUP(Tableau1[[#This Row],[NUM DE FACTURE]],'[1]COMMERCIAL 2019 - 2021'!$D$2:$AO$3999,18,FALSE)</f>
        <v>108000</v>
      </c>
      <c r="D851" s="3">
        <f>VLOOKUP(Tableau1[[#This Row],[NUM DE FACTURE]],'[1]COMMERCIAL 2019 - 2021'!$D$2:$AO$3999,8,FALSE)</f>
        <v>175415.73624</v>
      </c>
      <c r="E851" s="3">
        <f>VLOOKUP(Tableau1[[#This Row],[NUM DE FACTURE]],'[1]COMMERCIAL 2019 - 2021'!$D$2:$AO$3999,10,FALSE)</f>
        <v>53390.879999999997</v>
      </c>
      <c r="F851" s="3" t="str">
        <f>VLOOKUP(Tableau1[[#This Row],[NUM DE FACTURE]],'[1]COMMERCIAL 2019 - 2021'!$D$2:$AO$3999,12,FALSE)</f>
        <v>Niger</v>
      </c>
      <c r="G851" s="4">
        <f>VLOOKUP(Tableau1[[#This Row],[NUM DE FACTURE]],'[1]COMMERCIAL 2019 - 2021'!$D$2:$AO$3999,13,FALSE)</f>
        <v>44496</v>
      </c>
      <c r="H851" s="3">
        <f>VLOOKUP(Tableau1[[#This Row],[NUM DE FACTURE]],[1]!Tableau1[[#All],[Num Piéce]:[ANNEE]],4,FALSE)</f>
        <v>2021</v>
      </c>
      <c r="I851" s="3">
        <f>MONTH(Tableau1[[#This Row],[DATE LIV]])</f>
        <v>10</v>
      </c>
    </row>
    <row r="852" spans="1:9" x14ac:dyDescent="0.35">
      <c r="A852" s="1" t="str">
        <f>'[1]COMMERCIAL 2019 - 2021'!D850</f>
        <v>FAE-21-00245</v>
      </c>
      <c r="B852" s="5" t="str">
        <f>VLOOKUP(Tableau1[[#This Row],[NUM DE FACTURE]],'[1]COMMERCIAL 2019 - 2021'!$D$2:$AO$3999,6,FALSE)</f>
        <v>ETS KASSO IMPORT EXPORT</v>
      </c>
      <c r="C852" s="2">
        <f>VLOOKUP(Tableau1[[#This Row],[NUM DE FACTURE]],'[1]COMMERCIAL 2019 - 2021'!$D$2:$AO$3999,18,FALSE)</f>
        <v>108000</v>
      </c>
      <c r="D852" s="3">
        <f>VLOOKUP(Tableau1[[#This Row],[NUM DE FACTURE]],'[1]COMMERCIAL 2019 - 2021'!$D$2:$AO$3999,8,FALSE)</f>
        <v>175415.73624</v>
      </c>
      <c r="E852" s="3">
        <f>VLOOKUP(Tableau1[[#This Row],[NUM DE FACTURE]],'[1]COMMERCIAL 2019 - 2021'!$D$2:$AO$3999,10,FALSE)</f>
        <v>53390.879999999997</v>
      </c>
      <c r="F852" s="3" t="str">
        <f>VLOOKUP(Tableau1[[#This Row],[NUM DE FACTURE]],'[1]COMMERCIAL 2019 - 2021'!$D$2:$AO$3999,12,FALSE)</f>
        <v>Niger</v>
      </c>
      <c r="G852" s="4">
        <f>VLOOKUP(Tableau1[[#This Row],[NUM DE FACTURE]],'[1]COMMERCIAL 2019 - 2021'!$D$2:$AO$3999,13,FALSE)</f>
        <v>44497</v>
      </c>
      <c r="H852" s="3">
        <f>VLOOKUP(Tableau1[[#This Row],[NUM DE FACTURE]],[1]!Tableau1[[#All],[Num Piéce]:[ANNEE]],4,FALSE)</f>
        <v>2021</v>
      </c>
      <c r="I852" s="3">
        <f>MONTH(Tableau1[[#This Row],[DATE LIV]])</f>
        <v>10</v>
      </c>
    </row>
    <row r="853" spans="1:9" x14ac:dyDescent="0.35">
      <c r="A853" s="1" t="str">
        <f>'[1]COMMERCIAL 2019 - 2021'!D851</f>
        <v>FAE-21-00246</v>
      </c>
      <c r="B853" s="5" t="str">
        <f>VLOOKUP(Tableau1[[#This Row],[NUM DE FACTURE]],'[1]COMMERCIAL 2019 - 2021'!$D$2:$AO$3999,6,FALSE)</f>
        <v>ETS KASSO IMPORT EXPORT</v>
      </c>
      <c r="C853" s="2">
        <f>VLOOKUP(Tableau1[[#This Row],[NUM DE FACTURE]],'[1]COMMERCIAL 2019 - 2021'!$D$2:$AO$3999,18,FALSE)</f>
        <v>108000</v>
      </c>
      <c r="D853" s="3">
        <f>VLOOKUP(Tableau1[[#This Row],[NUM DE FACTURE]],'[1]COMMERCIAL 2019 - 2021'!$D$2:$AO$3999,8,FALSE)</f>
        <v>175415.73624</v>
      </c>
      <c r="E853" s="3">
        <f>VLOOKUP(Tableau1[[#This Row],[NUM DE FACTURE]],'[1]COMMERCIAL 2019 - 2021'!$D$2:$AO$3999,10,FALSE)</f>
        <v>53390.879999999997</v>
      </c>
      <c r="F853" s="3" t="str">
        <f>VLOOKUP(Tableau1[[#This Row],[NUM DE FACTURE]],'[1]COMMERCIAL 2019 - 2021'!$D$2:$AO$3999,12,FALSE)</f>
        <v>Niger</v>
      </c>
      <c r="G853" s="4">
        <f>VLOOKUP(Tableau1[[#This Row],[NUM DE FACTURE]],'[1]COMMERCIAL 2019 - 2021'!$D$2:$AO$3999,13,FALSE)</f>
        <v>44498</v>
      </c>
      <c r="H853" s="3">
        <f>VLOOKUP(Tableau1[[#This Row],[NUM DE FACTURE]],[1]!Tableau1[[#All],[Num Piéce]:[ANNEE]],4,FALSE)</f>
        <v>2021</v>
      </c>
      <c r="I853" s="3">
        <f>MONTH(Tableau1[[#This Row],[DATE LIV]])</f>
        <v>10</v>
      </c>
    </row>
    <row r="854" spans="1:9" x14ac:dyDescent="0.35">
      <c r="A854" s="1" t="str">
        <f>'[1]COMMERCIAL 2019 - 2021'!D852</f>
        <v>FAE-21-00247</v>
      </c>
      <c r="B854" s="5" t="str">
        <f>VLOOKUP(Tableau1[[#This Row],[NUM DE FACTURE]],'[1]COMMERCIAL 2019 - 2021'!$D$2:$AO$3999,6,FALSE)</f>
        <v>ETS KASSO IMPORT EXPORT</v>
      </c>
      <c r="C854" s="2">
        <f>VLOOKUP(Tableau1[[#This Row],[NUM DE FACTURE]],'[1]COMMERCIAL 2019 - 2021'!$D$2:$AO$3999,18,FALSE)</f>
        <v>108000</v>
      </c>
      <c r="D854" s="3">
        <f>VLOOKUP(Tableau1[[#This Row],[NUM DE FACTURE]],'[1]COMMERCIAL 2019 - 2021'!$D$2:$AO$3999,8,FALSE)</f>
        <v>175415.73624</v>
      </c>
      <c r="E854" s="3">
        <f>VLOOKUP(Tableau1[[#This Row],[NUM DE FACTURE]],'[1]COMMERCIAL 2019 - 2021'!$D$2:$AO$3999,10,FALSE)</f>
        <v>53390.879999999997</v>
      </c>
      <c r="F854" s="3" t="str">
        <f>VLOOKUP(Tableau1[[#This Row],[NUM DE FACTURE]],'[1]COMMERCIAL 2019 - 2021'!$D$2:$AO$3999,12,FALSE)</f>
        <v>Niger</v>
      </c>
      <c r="G854" s="4">
        <f>VLOOKUP(Tableau1[[#This Row],[NUM DE FACTURE]],'[1]COMMERCIAL 2019 - 2021'!$D$2:$AO$3999,13,FALSE)</f>
        <v>44499</v>
      </c>
      <c r="H854" s="3">
        <f>VLOOKUP(Tableau1[[#This Row],[NUM DE FACTURE]],[1]!Tableau1[[#All],[Num Piéce]:[ANNEE]],4,FALSE)</f>
        <v>2021</v>
      </c>
      <c r="I854" s="3">
        <f>MONTH(Tableau1[[#This Row],[DATE LIV]])</f>
        <v>10</v>
      </c>
    </row>
    <row r="855" spans="1:9" x14ac:dyDescent="0.35">
      <c r="A855" s="1" t="str">
        <f>'[1]COMMERCIAL 2019 - 2021'!D853</f>
        <v>FAE-21-00248</v>
      </c>
      <c r="B855" s="5" t="str">
        <f>VLOOKUP(Tableau1[[#This Row],[NUM DE FACTURE]],'[1]COMMERCIAL 2019 - 2021'!$D$2:$AO$3999,6,FALSE)</f>
        <v>STE OMRANE SAS</v>
      </c>
      <c r="C855" s="2">
        <f>VLOOKUP(Tableau1[[#This Row],[NUM DE FACTURE]],'[1]COMMERCIAL 2019 - 2021'!$D$2:$AO$3999,18,FALSE)</f>
        <v>24716</v>
      </c>
      <c r="D855" s="3">
        <f>VLOOKUP(Tableau1[[#This Row],[NUM DE FACTURE]],'[1]COMMERCIAL 2019 - 2021'!$D$2:$AO$3999,8,FALSE)</f>
        <v>48570.614827999998</v>
      </c>
      <c r="E855" s="3">
        <f>VLOOKUP(Tableau1[[#This Row],[NUM DE FACTURE]],'[1]COMMERCIAL 2019 - 2021'!$D$2:$AO$3999,10,FALSE)</f>
        <v>14806.76</v>
      </c>
      <c r="F855" s="3" t="str">
        <f>VLOOKUP(Tableau1[[#This Row],[NUM DE FACTURE]],'[1]COMMERCIAL 2019 - 2021'!$D$2:$AO$3999,12,FALSE)</f>
        <v>France</v>
      </c>
      <c r="G855" s="4">
        <f>VLOOKUP(Tableau1[[#This Row],[NUM DE FACTURE]],'[1]COMMERCIAL 2019 - 2021'!$D$2:$AO$3999,13,FALSE)</f>
        <v>44501</v>
      </c>
      <c r="H855" s="3">
        <f>VLOOKUP(Tableau1[[#This Row],[NUM DE FACTURE]],[1]!Tableau1[[#All],[Num Piéce]:[ANNEE]],4,FALSE)</f>
        <v>2021</v>
      </c>
      <c r="I855" s="3">
        <f>MONTH(Tableau1[[#This Row],[DATE LIV]])</f>
        <v>11</v>
      </c>
    </row>
    <row r="856" spans="1:9" x14ac:dyDescent="0.35">
      <c r="A856" s="1" t="str">
        <f>'[1]COMMERCIAL 2019 - 2021'!D854</f>
        <v>FAE-21-00249</v>
      </c>
      <c r="B856" s="5" t="str">
        <f>VLOOKUP(Tableau1[[#This Row],[NUM DE FACTURE]],'[1]COMMERCIAL 2019 - 2021'!$D$2:$AO$3999,6,FALSE)</f>
        <v>ANGSTREM TRADING</v>
      </c>
      <c r="C856" s="2">
        <f>VLOOKUP(Tableau1[[#This Row],[NUM DE FACTURE]],'[1]COMMERCIAL 2019 - 2021'!$D$2:$AO$3999,18,FALSE)</f>
        <v>60000</v>
      </c>
      <c r="D856" s="3">
        <f>VLOOKUP(Tableau1[[#This Row],[NUM DE FACTURE]],'[1]COMMERCIAL 2019 - 2021'!$D$2:$AO$3999,8,FALSE)</f>
        <v>165695.46000000002</v>
      </c>
      <c r="E856" s="3">
        <f>VLOOKUP(Tableau1[[#This Row],[NUM DE FACTURE]],'[1]COMMERCIAL 2019 - 2021'!$D$2:$AO$3999,10,FALSE)</f>
        <v>58800</v>
      </c>
      <c r="F856" s="3" t="str">
        <f>VLOOKUP(Tableau1[[#This Row],[NUM DE FACTURE]],'[1]COMMERCIAL 2019 - 2021'!$D$2:$AO$3999,12,FALSE)</f>
        <v>Russie</v>
      </c>
      <c r="G856" s="4">
        <f>VLOOKUP(Tableau1[[#This Row],[NUM DE FACTURE]],'[1]COMMERCIAL 2019 - 2021'!$D$2:$AO$3999,13,FALSE)</f>
        <v>44498</v>
      </c>
      <c r="H856" s="3">
        <f>VLOOKUP(Tableau1[[#This Row],[NUM DE FACTURE]],[1]!Tableau1[[#All],[Num Piéce]:[ANNEE]],4,FALSE)</f>
        <v>2021</v>
      </c>
      <c r="I856" s="3">
        <f>MONTH(Tableau1[[#This Row],[DATE LIV]])</f>
        <v>10</v>
      </c>
    </row>
    <row r="857" spans="1:9" x14ac:dyDescent="0.35">
      <c r="A857" s="1" t="str">
        <f>'[1]COMMERCIAL 2019 - 2021'!D855</f>
        <v>FAE-21-00250</v>
      </c>
      <c r="B857" s="5" t="str">
        <f>VLOOKUP(Tableau1[[#This Row],[NUM DE FACTURE]],'[1]COMMERCIAL 2019 - 2021'!$D$2:$AO$3999,6,FALSE)</f>
        <v>SAWABA - GUINEE</v>
      </c>
      <c r="C857" s="2">
        <f>VLOOKUP(Tableau1[[#This Row],[NUM DE FACTURE]],'[1]COMMERCIAL 2019 - 2021'!$D$2:$AO$3999,18,FALSE)</f>
        <v>158796</v>
      </c>
      <c r="D857" s="3">
        <f>VLOOKUP(Tableau1[[#This Row],[NUM DE FACTURE]],'[1]COMMERCIAL 2019 - 2021'!$D$2:$AO$3999,8,FALSE)</f>
        <v>311998.23125800001</v>
      </c>
      <c r="E857" s="3">
        <f>VLOOKUP(Tableau1[[#This Row],[NUM DE FACTURE]],'[1]COMMERCIAL 2019 - 2021'!$D$2:$AO$3999,10,FALSE)</f>
        <v>109269.86</v>
      </c>
      <c r="F857" s="3" t="str">
        <f>VLOOKUP(Tableau1[[#This Row],[NUM DE FACTURE]],'[1]COMMERCIAL 2019 - 2021'!$D$2:$AO$3999,12,FALSE)</f>
        <v>Guinée</v>
      </c>
      <c r="G857" s="4">
        <f>VLOOKUP(Tableau1[[#This Row],[NUM DE FACTURE]],'[1]COMMERCIAL 2019 - 2021'!$D$2:$AO$3999,13,FALSE)</f>
        <v>44517</v>
      </c>
      <c r="H857" s="3">
        <f>VLOOKUP(Tableau1[[#This Row],[NUM DE FACTURE]],[1]!Tableau1[[#All],[Num Piéce]:[ANNEE]],4,FALSE)</f>
        <v>2021</v>
      </c>
      <c r="I857" s="3">
        <f>MONTH(Tableau1[[#This Row],[DATE LIV]])</f>
        <v>11</v>
      </c>
    </row>
    <row r="858" spans="1:9" x14ac:dyDescent="0.35">
      <c r="A858" s="1" t="str">
        <f>'[1]COMMERCIAL 2019 - 2021'!D856</f>
        <v>FAE-21-00251</v>
      </c>
      <c r="B858" s="5" t="str">
        <f>VLOOKUP(Tableau1[[#This Row],[NUM DE FACTURE]],'[1]COMMERCIAL 2019 - 2021'!$D$2:$AO$3999,6,FALSE)</f>
        <v>TUNISIAN AFRICAN BUSINESS</v>
      </c>
      <c r="C858" s="2">
        <f>VLOOKUP(Tableau1[[#This Row],[NUM DE FACTURE]],'[1]COMMERCIAL 2019 - 2021'!$D$2:$AO$3999,18,FALSE)</f>
        <v>66024</v>
      </c>
      <c r="D858" s="3">
        <f>VLOOKUP(Tableau1[[#This Row],[NUM DE FACTURE]],'[1]COMMERCIAL 2019 - 2021'!$D$2:$AO$3999,8,FALSE)</f>
        <v>102337.2</v>
      </c>
      <c r="E858" s="3">
        <f>VLOOKUP(Tableau1[[#This Row],[NUM DE FACTURE]],'[1]COMMERCIAL 2019 - 2021'!$D$2:$AO$3999,10,FALSE)</f>
        <v>102337.2</v>
      </c>
      <c r="F858" s="3" t="str">
        <f>VLOOKUP(Tableau1[[#This Row],[NUM DE FACTURE]],'[1]COMMERCIAL 2019 - 2021'!$D$2:$AO$3999,12,FALSE)</f>
        <v>Senegal</v>
      </c>
      <c r="G858" s="4">
        <f>VLOOKUP(Tableau1[[#This Row],[NUM DE FACTURE]],'[1]COMMERCIAL 2019 - 2021'!$D$2:$AO$3999,13,FALSE)</f>
        <v>44497</v>
      </c>
      <c r="H858" s="3">
        <f>VLOOKUP(Tableau1[[#This Row],[NUM DE FACTURE]],[1]!Tableau1[[#All],[Num Piéce]:[ANNEE]],4,FALSE)</f>
        <v>2021</v>
      </c>
      <c r="I858" s="3">
        <f>MONTH(Tableau1[[#This Row],[DATE LIV]])</f>
        <v>10</v>
      </c>
    </row>
    <row r="859" spans="1:9" x14ac:dyDescent="0.35">
      <c r="A859" s="1" t="str">
        <f>'[1]COMMERCIAL 2019 - 2021'!D857</f>
        <v>FAE-21-00252</v>
      </c>
      <c r="B859" s="5" t="str">
        <f>VLOOKUP(Tableau1[[#This Row],[NUM DE FACTURE]],'[1]COMMERCIAL 2019 - 2021'!$D$2:$AO$3999,6,FALSE)</f>
        <v>SEYAL TCHAD SA</v>
      </c>
      <c r="C859" s="2">
        <f>VLOOKUP(Tableau1[[#This Row],[NUM DE FACTURE]],'[1]COMMERCIAL 2019 - 2021'!$D$2:$AO$3999,18,FALSE)</f>
        <v>140000</v>
      </c>
      <c r="D859" s="3">
        <f>VLOOKUP(Tableau1[[#This Row],[NUM DE FACTURE]],'[1]COMMERCIAL 2019 - 2021'!$D$2:$AO$3999,8,FALSE)</f>
        <v>255283.34999999998</v>
      </c>
      <c r="E859" s="3">
        <f>VLOOKUP(Tableau1[[#This Row],[NUM DE FACTURE]],'[1]COMMERCIAL 2019 - 2021'!$D$2:$AO$3999,10,FALSE)</f>
        <v>77700</v>
      </c>
      <c r="F859" s="3" t="str">
        <f>VLOOKUP(Tableau1[[#This Row],[NUM DE FACTURE]],'[1]COMMERCIAL 2019 - 2021'!$D$2:$AO$3999,12,FALSE)</f>
        <v>Tchad</v>
      </c>
      <c r="G859" s="4">
        <f>VLOOKUP(Tableau1[[#This Row],[NUM DE FACTURE]],'[1]COMMERCIAL 2019 - 2021'!$D$2:$AO$3999,13,FALSE)</f>
        <v>44497</v>
      </c>
      <c r="H859" s="3">
        <f>VLOOKUP(Tableau1[[#This Row],[NUM DE FACTURE]],[1]!Tableau1[[#All],[Num Piéce]:[ANNEE]],4,FALSE)</f>
        <v>2021</v>
      </c>
      <c r="I859" s="3">
        <f>MONTH(Tableau1[[#This Row],[DATE LIV]])</f>
        <v>10</v>
      </c>
    </row>
    <row r="860" spans="1:9" x14ac:dyDescent="0.35">
      <c r="A860" s="1" t="str">
        <f>'[1]COMMERCIAL 2019 - 2021'!D858</f>
        <v>FAE-21-00253</v>
      </c>
      <c r="B860" s="5" t="str">
        <f>VLOOKUP(Tableau1[[#This Row],[NUM DE FACTURE]],'[1]COMMERCIAL 2019 - 2021'!$D$2:$AO$3999,6,FALSE)</f>
        <v>ARCADIA</v>
      </c>
      <c r="C860" s="2">
        <f>VLOOKUP(Tableau1[[#This Row],[NUM DE FACTURE]],'[1]COMMERCIAL 2019 - 2021'!$D$2:$AO$3999,18,FALSE)</f>
        <v>25856.639999999999</v>
      </c>
      <c r="D860" s="3">
        <f>VLOOKUP(Tableau1[[#This Row],[NUM DE FACTURE]],'[1]COMMERCIAL 2019 - 2021'!$D$2:$AO$3999,8,FALSE)</f>
        <v>52044.491999999998</v>
      </c>
      <c r="E860" s="3">
        <f>VLOOKUP(Tableau1[[#This Row],[NUM DE FACTURE]],'[1]COMMERCIAL 2019 - 2021'!$D$2:$AO$3999,10,FALSE)</f>
        <v>52044.491999999998</v>
      </c>
      <c r="F860" s="3" t="str">
        <f>VLOOKUP(Tableau1[[#This Row],[NUM DE FACTURE]],'[1]COMMERCIAL 2019 - 2021'!$D$2:$AO$3999,12,FALSE)</f>
        <v>Canada</v>
      </c>
      <c r="G860" s="4">
        <f>VLOOKUP(Tableau1[[#This Row],[NUM DE FACTURE]],'[1]COMMERCIAL 2019 - 2021'!$D$2:$AO$3999,13,FALSE)</f>
        <v>44495</v>
      </c>
      <c r="H860" s="3">
        <f>VLOOKUP(Tableau1[[#This Row],[NUM DE FACTURE]],[1]!Tableau1[[#All],[Num Piéce]:[ANNEE]],4,FALSE)</f>
        <v>2021</v>
      </c>
      <c r="I860" s="3">
        <f>MONTH(Tableau1[[#This Row],[DATE LIV]])</f>
        <v>10</v>
      </c>
    </row>
    <row r="861" spans="1:9" x14ac:dyDescent="0.35">
      <c r="A861" s="1" t="str">
        <f>'[1]COMMERCIAL 2019 - 2021'!D859</f>
        <v>FAE-21-00254</v>
      </c>
      <c r="B861" s="5" t="str">
        <f>VLOOKUP(Tableau1[[#This Row],[NUM DE FACTURE]],'[1]COMMERCIAL 2019 - 2021'!$D$2:$AO$3999,6,FALSE)</f>
        <v>SAHEL INTERNATIONAL TRADE</v>
      </c>
      <c r="C861" s="2">
        <f>VLOOKUP(Tableau1[[#This Row],[NUM DE FACTURE]],'[1]COMMERCIAL 2019 - 2021'!$D$2:$AO$3999,18,FALSE)</f>
        <v>41500</v>
      </c>
      <c r="D861" s="3">
        <f>VLOOKUP(Tableau1[[#This Row],[NUM DE FACTURE]],'[1]COMMERCIAL 2019 - 2021'!$D$2:$AO$3999,8,FALSE)</f>
        <v>68475</v>
      </c>
      <c r="E861" s="3">
        <f>VLOOKUP(Tableau1[[#This Row],[NUM DE FACTURE]],'[1]COMMERCIAL 2019 - 2021'!$D$2:$AO$3999,10,FALSE)</f>
        <v>68475</v>
      </c>
      <c r="F861" s="3" t="str">
        <f>VLOOKUP(Tableau1[[#This Row],[NUM DE FACTURE]],'[1]COMMERCIAL 2019 - 2021'!$D$2:$AO$3999,12,FALSE)</f>
        <v>Togo</v>
      </c>
      <c r="G861" s="4">
        <f>VLOOKUP(Tableau1[[#This Row],[NUM DE FACTURE]],'[1]COMMERCIAL 2019 - 2021'!$D$2:$AO$3999,13,FALSE)</f>
        <v>44557</v>
      </c>
      <c r="H861" s="3">
        <f>VLOOKUP(Tableau1[[#This Row],[NUM DE FACTURE]],[1]!Tableau1[[#All],[Num Piéce]:[ANNEE]],4,FALSE)</f>
        <v>2021</v>
      </c>
      <c r="I861" s="3">
        <f>MONTH(Tableau1[[#This Row],[DATE LIV]])</f>
        <v>12</v>
      </c>
    </row>
    <row r="862" spans="1:9" x14ac:dyDescent="0.35">
      <c r="A862" s="1" t="str">
        <f>'[1]COMMERCIAL 2019 - 2021'!D860</f>
        <v>FAE-21-00255</v>
      </c>
      <c r="B862" s="5" t="str">
        <f>VLOOKUP(Tableau1[[#This Row],[NUM DE FACTURE]],'[1]COMMERCIAL 2019 - 2021'!$D$2:$AO$3999,6,FALSE)</f>
        <v>SAHEL INTERNATIONAL TRADE</v>
      </c>
      <c r="C862" s="2">
        <f>VLOOKUP(Tableau1[[#This Row],[NUM DE FACTURE]],'[1]COMMERCIAL 2019 - 2021'!$D$2:$AO$3999,18,FALSE)</f>
        <v>0</v>
      </c>
      <c r="D862" s="3">
        <f>VLOOKUP(Tableau1[[#This Row],[NUM DE FACTURE]],'[1]COMMERCIAL 2019 - 2021'!$D$2:$AO$3999,8,FALSE)</f>
        <v>0</v>
      </c>
      <c r="E862" s="3">
        <f>VLOOKUP(Tableau1[[#This Row],[NUM DE FACTURE]],'[1]COMMERCIAL 2019 - 2021'!$D$2:$AO$3999,10,FALSE)</f>
        <v>0</v>
      </c>
      <c r="F862" s="3" t="str">
        <f>VLOOKUP(Tableau1[[#This Row],[NUM DE FACTURE]],'[1]COMMERCIAL 2019 - 2021'!$D$2:$AO$3999,12,FALSE)</f>
        <v>ANNULEE</v>
      </c>
      <c r="G862" s="4" t="str">
        <f>VLOOKUP(Tableau1[[#This Row],[NUM DE FACTURE]],'[1]COMMERCIAL 2019 - 2021'!$D$2:$AO$3999,13,FALSE)</f>
        <v>ANNULEE</v>
      </c>
      <c r="H862" s="3">
        <f>VLOOKUP(Tableau1[[#This Row],[NUM DE FACTURE]],[1]!Tableau1[[#All],[Num Piéce]:[ANNEE]],4,FALSE)</f>
        <v>2021</v>
      </c>
      <c r="I862" s="3" t="e">
        <f>MONTH(Tableau1[[#This Row],[DATE LIV]])</f>
        <v>#VALUE!</v>
      </c>
    </row>
    <row r="863" spans="1:9" x14ac:dyDescent="0.35">
      <c r="A863" s="1" t="str">
        <f>'[1]COMMERCIAL 2019 - 2021'!D861</f>
        <v>FAE-21-00256</v>
      </c>
      <c r="B863" s="5" t="str">
        <f>VLOOKUP(Tableau1[[#This Row],[NUM DE FACTURE]],'[1]COMMERCIAL 2019 - 2021'!$D$2:$AO$3999,6,FALSE)</f>
        <v>SAHEL INTERNATIONAL TRADE</v>
      </c>
      <c r="C863" s="2">
        <f>VLOOKUP(Tableau1[[#This Row],[NUM DE FACTURE]],'[1]COMMERCIAL 2019 - 2021'!$D$2:$AO$3999,18,FALSE)</f>
        <v>54000</v>
      </c>
      <c r="D863" s="3">
        <f>VLOOKUP(Tableau1[[#This Row],[NUM DE FACTURE]],'[1]COMMERCIAL 2019 - 2021'!$D$2:$AO$3999,8,FALSE)</f>
        <v>108000</v>
      </c>
      <c r="E863" s="3">
        <f>VLOOKUP(Tableau1[[#This Row],[NUM DE FACTURE]],'[1]COMMERCIAL 2019 - 2021'!$D$2:$AO$3999,10,FALSE)</f>
        <v>108000</v>
      </c>
      <c r="F863" s="3" t="str">
        <f>VLOOKUP(Tableau1[[#This Row],[NUM DE FACTURE]],'[1]COMMERCIAL 2019 - 2021'!$D$2:$AO$3999,12,FALSE)</f>
        <v>Ukraine</v>
      </c>
      <c r="G863" s="4">
        <f>VLOOKUP(Tableau1[[#This Row],[NUM DE FACTURE]],'[1]COMMERCIAL 2019 - 2021'!$D$2:$AO$3999,13,FALSE)</f>
        <v>44506</v>
      </c>
      <c r="H863" s="3">
        <f>VLOOKUP(Tableau1[[#This Row],[NUM DE FACTURE]],[1]!Tableau1[[#All],[Num Piéce]:[ANNEE]],4,FALSE)</f>
        <v>2021</v>
      </c>
      <c r="I863" s="3">
        <f>MONTH(Tableau1[[#This Row],[DATE LIV]])</f>
        <v>11</v>
      </c>
    </row>
    <row r="864" spans="1:9" x14ac:dyDescent="0.35">
      <c r="A864" s="1" t="str">
        <f>'[1]COMMERCIAL 2019 - 2021'!D862</f>
        <v>FAE-21-00257</v>
      </c>
      <c r="B864" s="5" t="str">
        <f>VLOOKUP(Tableau1[[#This Row],[NUM DE FACTURE]],'[1]COMMERCIAL 2019 - 2021'!$D$2:$AO$3999,6,FALSE)</f>
        <v>DAVIS TRADING CO LTD</v>
      </c>
      <c r="C864" s="2">
        <f>VLOOKUP(Tableau1[[#This Row],[NUM DE FACTURE]],'[1]COMMERCIAL 2019 - 2021'!$D$2:$AO$3999,18,FALSE)</f>
        <v>20160</v>
      </c>
      <c r="D864" s="3">
        <f>VLOOKUP(Tableau1[[#This Row],[NUM DE FACTURE]],'[1]COMMERCIAL 2019 - 2021'!$D$2:$AO$3999,8,FALSE)</f>
        <v>69490.785920000009</v>
      </c>
      <c r="E864" s="3">
        <f>VLOOKUP(Tableau1[[#This Row],[NUM DE FACTURE]],'[1]COMMERCIAL 2019 - 2021'!$D$2:$AO$3999,10,FALSE)</f>
        <v>24515.200000000001</v>
      </c>
      <c r="F864" s="3" t="str">
        <f>VLOOKUP(Tableau1[[#This Row],[NUM DE FACTURE]],'[1]COMMERCIAL 2019 - 2021'!$D$2:$AO$3999,12,FALSE)</f>
        <v>New Zealand</v>
      </c>
      <c r="G864" s="4">
        <f>VLOOKUP(Tableau1[[#This Row],[NUM DE FACTURE]],'[1]COMMERCIAL 2019 - 2021'!$D$2:$AO$3999,13,FALSE)</f>
        <v>44511</v>
      </c>
      <c r="H864" s="3">
        <f>VLOOKUP(Tableau1[[#This Row],[NUM DE FACTURE]],[1]!Tableau1[[#All],[Num Piéce]:[ANNEE]],4,FALSE)</f>
        <v>2021</v>
      </c>
      <c r="I864" s="3">
        <f>MONTH(Tableau1[[#This Row],[DATE LIV]])</f>
        <v>11</v>
      </c>
    </row>
    <row r="865" spans="1:9" x14ac:dyDescent="0.35">
      <c r="A865" s="1" t="str">
        <f>'[1]COMMERCIAL 2019 - 2021'!D863</f>
        <v>FAE-21-00258</v>
      </c>
      <c r="B865" s="5" t="str">
        <f>VLOOKUP(Tableau1[[#This Row],[NUM DE FACTURE]],'[1]COMMERCIAL 2019 - 2021'!$D$2:$AO$3999,6,FALSE)</f>
        <v>SODIFRAM SAS</v>
      </c>
      <c r="C865" s="2">
        <f>VLOOKUP(Tableau1[[#This Row],[NUM DE FACTURE]],'[1]COMMERCIAL 2019 - 2021'!$D$2:$AO$3999,18,FALSE)</f>
        <v>27336</v>
      </c>
      <c r="D865" s="3">
        <f>VLOOKUP(Tableau1[[#This Row],[NUM DE FACTURE]],'[1]COMMERCIAL 2019 - 2021'!$D$2:$AO$3999,8,FALSE)</f>
        <v>63311.817139999999</v>
      </c>
      <c r="E865" s="3">
        <f>VLOOKUP(Tableau1[[#This Row],[NUM DE FACTURE]],'[1]COMMERCIAL 2019 - 2021'!$D$2:$AO$3999,10,FALSE)</f>
        <v>19293.560000000001</v>
      </c>
      <c r="F865" s="3" t="str">
        <f>VLOOKUP(Tableau1[[#This Row],[NUM DE FACTURE]],'[1]COMMERCIAL 2019 - 2021'!$D$2:$AO$3999,12,FALSE)</f>
        <v>Mayotte</v>
      </c>
      <c r="G865" s="4">
        <f>VLOOKUP(Tableau1[[#This Row],[NUM DE FACTURE]],'[1]COMMERCIAL 2019 - 2021'!$D$2:$AO$3999,13,FALSE)</f>
        <v>44504</v>
      </c>
      <c r="H865" s="3">
        <f>VLOOKUP(Tableau1[[#This Row],[NUM DE FACTURE]],[1]!Tableau1[[#All],[Num Piéce]:[ANNEE]],4,FALSE)</f>
        <v>2021</v>
      </c>
      <c r="I865" s="3">
        <f>MONTH(Tableau1[[#This Row],[DATE LIV]])</f>
        <v>11</v>
      </c>
    </row>
    <row r="866" spans="1:9" x14ac:dyDescent="0.35">
      <c r="A866" s="1" t="str">
        <f>'[1]COMMERCIAL 2019 - 2021'!D864</f>
        <v>FAE-21-00259</v>
      </c>
      <c r="B866" s="5" t="str">
        <f>VLOOKUP(Tableau1[[#This Row],[NUM DE FACTURE]],'[1]COMMERCIAL 2019 - 2021'!$D$2:$AO$3999,6,FALSE)</f>
        <v>SOGETRAC</v>
      </c>
      <c r="C866" s="2">
        <f>VLOOKUP(Tableau1[[#This Row],[NUM DE FACTURE]],'[1]COMMERCIAL 2019 - 2021'!$D$2:$AO$3999,18,FALSE)</f>
        <v>11200</v>
      </c>
      <c r="D866" s="3">
        <f>VLOOKUP(Tableau1[[#This Row],[NUM DE FACTURE]],'[1]COMMERCIAL 2019 - 2021'!$D$2:$AO$3999,8,FALSE)</f>
        <v>61040</v>
      </c>
      <c r="E866" s="3">
        <f>VLOOKUP(Tableau1[[#This Row],[NUM DE FACTURE]],'[1]COMMERCIAL 2019 - 2021'!$D$2:$AO$3999,10,FALSE)</f>
        <v>61040</v>
      </c>
      <c r="F866" s="3" t="str">
        <f>VLOOKUP(Tableau1[[#This Row],[NUM DE FACTURE]],'[1]COMMERCIAL 2019 - 2021'!$D$2:$AO$3999,12,FALSE)</f>
        <v>France</v>
      </c>
      <c r="G866" s="4">
        <f>VLOOKUP(Tableau1[[#This Row],[NUM DE FACTURE]],'[1]COMMERCIAL 2019 - 2021'!$D$2:$AO$3999,13,FALSE)</f>
        <v>44508</v>
      </c>
      <c r="H866" s="3">
        <f>VLOOKUP(Tableau1[[#This Row],[NUM DE FACTURE]],[1]!Tableau1[[#All],[Num Piéce]:[ANNEE]],4,FALSE)</f>
        <v>2021</v>
      </c>
      <c r="I866" s="3">
        <f>MONTH(Tableau1[[#This Row],[DATE LIV]])</f>
        <v>11</v>
      </c>
    </row>
    <row r="867" spans="1:9" x14ac:dyDescent="0.35">
      <c r="A867" s="1" t="str">
        <f>'[1]COMMERCIAL 2019 - 2021'!D865</f>
        <v>FAE-21-00260</v>
      </c>
      <c r="B867" s="5" t="str">
        <f>VLOOKUP(Tableau1[[#This Row],[NUM DE FACTURE]],'[1]COMMERCIAL 2019 - 2021'!$D$2:$AO$3999,6,FALSE)</f>
        <v>STE CT TRADING DE COMMERCE INTR</v>
      </c>
      <c r="C867" s="2">
        <f>VLOOKUP(Tableau1[[#This Row],[NUM DE FACTURE]],'[1]COMMERCIAL 2019 - 2021'!$D$2:$AO$3999,18,FALSE)</f>
        <v>11000</v>
      </c>
      <c r="D867" s="3">
        <f>VLOOKUP(Tableau1[[#This Row],[NUM DE FACTURE]],'[1]COMMERCIAL 2019 - 2021'!$D$2:$AO$3999,8,FALSE)</f>
        <v>43431.6</v>
      </c>
      <c r="E867" s="3">
        <f>VLOOKUP(Tableau1[[#This Row],[NUM DE FACTURE]],'[1]COMMERCIAL 2019 - 2021'!$D$2:$AO$3999,10,FALSE)</f>
        <v>43431.6</v>
      </c>
      <c r="F867" s="3" t="str">
        <f>VLOOKUP(Tableau1[[#This Row],[NUM DE FACTURE]],'[1]COMMERCIAL 2019 - 2021'!$D$2:$AO$3999,12,FALSE)</f>
        <v>Belgique</v>
      </c>
      <c r="G867" s="4">
        <f>VLOOKUP(Tableau1[[#This Row],[NUM DE FACTURE]],'[1]COMMERCIAL 2019 - 2021'!$D$2:$AO$3999,13,FALSE)</f>
        <v>44557</v>
      </c>
      <c r="H867" s="3">
        <f>VLOOKUP(Tableau1[[#This Row],[NUM DE FACTURE]],[1]!Tableau1[[#All],[Num Piéce]:[ANNEE]],4,FALSE)</f>
        <v>2021</v>
      </c>
      <c r="I867" s="3">
        <f>MONTH(Tableau1[[#This Row],[DATE LIV]])</f>
        <v>12</v>
      </c>
    </row>
    <row r="868" spans="1:9" x14ac:dyDescent="0.35">
      <c r="A868" s="1" t="str">
        <f>'[1]COMMERCIAL 2019 - 2021'!D866</f>
        <v>FAE-21-00261</v>
      </c>
      <c r="B868" s="5" t="str">
        <f>VLOOKUP(Tableau1[[#This Row],[NUM DE FACTURE]],'[1]COMMERCIAL 2019 - 2021'!$D$2:$AO$3999,6,FALSE)</f>
        <v>STE DE COMMERCE INTERNATIONAL</v>
      </c>
      <c r="C868" s="2">
        <f>VLOOKUP(Tableau1[[#This Row],[NUM DE FACTURE]],'[1]COMMERCIAL 2019 - 2021'!$D$2:$AO$3999,18,FALSE)</f>
        <v>280000</v>
      </c>
      <c r="D868" s="3">
        <f>VLOOKUP(Tableau1[[#This Row],[NUM DE FACTURE]],'[1]COMMERCIAL 2019 - 2021'!$D$2:$AO$3999,8,FALSE)</f>
        <v>501200</v>
      </c>
      <c r="E868" s="3">
        <f>VLOOKUP(Tableau1[[#This Row],[NUM DE FACTURE]],'[1]COMMERCIAL 2019 - 2021'!$D$2:$AO$3999,10,FALSE)</f>
        <v>501200</v>
      </c>
      <c r="F868" s="3" t="str">
        <f>VLOOKUP(Tableau1[[#This Row],[NUM DE FACTURE]],'[1]COMMERCIAL 2019 - 2021'!$D$2:$AO$3999,12,FALSE)</f>
        <v>Madagascar</v>
      </c>
      <c r="G868" s="4">
        <f>VLOOKUP(Tableau1[[#This Row],[NUM DE FACTURE]],'[1]COMMERCIAL 2019 - 2021'!$D$2:$AO$3999,13,FALSE)</f>
        <v>44515</v>
      </c>
      <c r="H868" s="3">
        <f>VLOOKUP(Tableau1[[#This Row],[NUM DE FACTURE]],[1]!Tableau1[[#All],[Num Piéce]:[ANNEE]],4,FALSE)</f>
        <v>2021</v>
      </c>
      <c r="I868" s="3">
        <f>MONTH(Tableau1[[#This Row],[DATE LIV]])</f>
        <v>11</v>
      </c>
    </row>
    <row r="869" spans="1:9" x14ac:dyDescent="0.35">
      <c r="A869" s="1" t="str">
        <f>'[1]COMMERCIAL 2019 - 2021'!D867</f>
        <v>FAE-21-00262</v>
      </c>
      <c r="B869" s="5" t="str">
        <f>VLOOKUP(Tableau1[[#This Row],[NUM DE FACTURE]],'[1]COMMERCIAL 2019 - 2021'!$D$2:$AO$3999,6,FALSE)</f>
        <v>TUNISIAN AFRICAN BUSINESS</v>
      </c>
      <c r="C869" s="2">
        <f>VLOOKUP(Tableau1[[#This Row],[NUM DE FACTURE]],'[1]COMMERCIAL 2019 - 2021'!$D$2:$AO$3999,18,FALSE)</f>
        <v>167424</v>
      </c>
      <c r="D869" s="3">
        <f>VLOOKUP(Tableau1[[#This Row],[NUM DE FACTURE]],'[1]COMMERCIAL 2019 - 2021'!$D$2:$AO$3999,8,FALSE)</f>
        <v>390707.6</v>
      </c>
      <c r="E869" s="3">
        <f>VLOOKUP(Tableau1[[#This Row],[NUM DE FACTURE]],'[1]COMMERCIAL 2019 - 2021'!$D$2:$AO$3999,10,FALSE)</f>
        <v>390707.6</v>
      </c>
      <c r="F869" s="3" t="str">
        <f>VLOOKUP(Tableau1[[#This Row],[NUM DE FACTURE]],'[1]COMMERCIAL 2019 - 2021'!$D$2:$AO$3999,12,FALSE)</f>
        <v>Sierra Leone</v>
      </c>
      <c r="G869" s="4">
        <f>VLOOKUP(Tableau1[[#This Row],[NUM DE FACTURE]],'[1]COMMERCIAL 2019 - 2021'!$D$2:$AO$3999,13,FALSE)</f>
        <v>44518</v>
      </c>
      <c r="H869" s="3">
        <f>VLOOKUP(Tableau1[[#This Row],[NUM DE FACTURE]],[1]!Tableau1[[#All],[Num Piéce]:[ANNEE]],4,FALSE)</f>
        <v>2021</v>
      </c>
      <c r="I869" s="3">
        <f>MONTH(Tableau1[[#This Row],[DATE LIV]])</f>
        <v>11</v>
      </c>
    </row>
    <row r="870" spans="1:9" x14ac:dyDescent="0.35">
      <c r="A870" s="1" t="str">
        <f>'[1]COMMERCIAL 2019 - 2021'!D868</f>
        <v>FAE-21-00263</v>
      </c>
      <c r="B870" s="5" t="str">
        <f>VLOOKUP(Tableau1[[#This Row],[NUM DE FACTURE]],'[1]COMMERCIAL 2019 - 2021'!$D$2:$AO$3999,6,FALSE)</f>
        <v>BAH MAMADOU SALIOU</v>
      </c>
      <c r="C870" s="2">
        <f>VLOOKUP(Tableau1[[#This Row],[NUM DE FACTURE]],'[1]COMMERCIAL 2019 - 2021'!$D$2:$AO$3999,18,FALSE)</f>
        <v>25200</v>
      </c>
      <c r="D870" s="3">
        <f>VLOOKUP(Tableau1[[#This Row],[NUM DE FACTURE]],'[1]COMMERCIAL 2019 - 2021'!$D$2:$AO$3999,8,FALSE)</f>
        <v>67134.990000000005</v>
      </c>
      <c r="E870" s="3">
        <f>VLOOKUP(Tableau1[[#This Row],[NUM DE FACTURE]],'[1]COMMERCIAL 2019 - 2021'!$D$2:$AO$3999,10,FALSE)</f>
        <v>20540</v>
      </c>
      <c r="F870" s="3" t="str">
        <f>VLOOKUP(Tableau1[[#This Row],[NUM DE FACTURE]],'[1]COMMERCIAL 2019 - 2021'!$D$2:$AO$3999,12,FALSE)</f>
        <v>Guinée</v>
      </c>
      <c r="G870" s="4">
        <f>VLOOKUP(Tableau1[[#This Row],[NUM DE FACTURE]],'[1]COMMERCIAL 2019 - 2021'!$D$2:$AO$3999,13,FALSE)</f>
        <v>44516</v>
      </c>
      <c r="H870" s="3">
        <f>VLOOKUP(Tableau1[[#This Row],[NUM DE FACTURE]],[1]!Tableau1[[#All],[Num Piéce]:[ANNEE]],4,FALSE)</f>
        <v>2021</v>
      </c>
      <c r="I870" s="3">
        <f>MONTH(Tableau1[[#This Row],[DATE LIV]])</f>
        <v>11</v>
      </c>
    </row>
    <row r="871" spans="1:9" x14ac:dyDescent="0.35">
      <c r="A871" s="1" t="str">
        <f>'[1]COMMERCIAL 2019 - 2021'!D869</f>
        <v>FAE-21-00264</v>
      </c>
      <c r="B871" s="5" t="str">
        <f>VLOOKUP(Tableau1[[#This Row],[NUM DE FACTURE]],'[1]COMMERCIAL 2019 - 2021'!$D$2:$AO$3999,6,FALSE)</f>
        <v>ARCADIA</v>
      </c>
      <c r="C871" s="2">
        <f>VLOOKUP(Tableau1[[#This Row],[NUM DE FACTURE]],'[1]COMMERCIAL 2019 - 2021'!$D$2:$AO$3999,18,FALSE)</f>
        <v>20000</v>
      </c>
      <c r="D871" s="3">
        <f>VLOOKUP(Tableau1[[#This Row],[NUM DE FACTURE]],'[1]COMMERCIAL 2019 - 2021'!$D$2:$AO$3999,8,FALSE)</f>
        <v>62000</v>
      </c>
      <c r="E871" s="3">
        <f>VLOOKUP(Tableau1[[#This Row],[NUM DE FACTURE]],'[1]COMMERCIAL 2019 - 2021'!$D$2:$AO$3999,10,FALSE)</f>
        <v>62000</v>
      </c>
      <c r="F871" s="3" t="str">
        <f>VLOOKUP(Tableau1[[#This Row],[NUM DE FACTURE]],'[1]COMMERCIAL 2019 - 2021'!$D$2:$AO$3999,12,FALSE)</f>
        <v>Angleterre</v>
      </c>
      <c r="G871" s="4">
        <f>VLOOKUP(Tableau1[[#This Row],[NUM DE FACTURE]],'[1]COMMERCIAL 2019 - 2021'!$D$2:$AO$3999,13,FALSE)</f>
        <v>44517</v>
      </c>
      <c r="H871" s="3">
        <f>VLOOKUP(Tableau1[[#This Row],[NUM DE FACTURE]],[1]!Tableau1[[#All],[Num Piéce]:[ANNEE]],4,FALSE)</f>
        <v>2021</v>
      </c>
      <c r="I871" s="3">
        <f>MONTH(Tableau1[[#This Row],[DATE LIV]])</f>
        <v>11</v>
      </c>
    </row>
    <row r="872" spans="1:9" x14ac:dyDescent="0.35">
      <c r="A872" s="1" t="str">
        <f>'[1]COMMERCIAL 2019 - 2021'!D870</f>
        <v>FAE-21-00265</v>
      </c>
      <c r="B872" s="5" t="str">
        <f>VLOOKUP(Tableau1[[#This Row],[NUM DE FACTURE]],'[1]COMMERCIAL 2019 - 2021'!$D$2:$AO$3999,6,FALSE)</f>
        <v>SEYAL TCHAD SA</v>
      </c>
      <c r="C872" s="2">
        <f>VLOOKUP(Tableau1[[#This Row],[NUM DE FACTURE]],'[1]COMMERCIAL 2019 - 2021'!$D$2:$AO$3999,18,FALSE)</f>
        <v>139200</v>
      </c>
      <c r="D872" s="3">
        <f>VLOOKUP(Tableau1[[#This Row],[NUM DE FACTURE]],'[1]COMMERCIAL 2019 - 2021'!$D$2:$AO$3999,8,FALSE)</f>
        <v>244047.94560000001</v>
      </c>
      <c r="E872" s="3">
        <f>VLOOKUP(Tableau1[[#This Row],[NUM DE FACTURE]],'[1]COMMERCIAL 2019 - 2021'!$D$2:$AO$3999,10,FALSE)</f>
        <v>75168</v>
      </c>
      <c r="F872" s="3" t="str">
        <f>VLOOKUP(Tableau1[[#This Row],[NUM DE FACTURE]],'[1]COMMERCIAL 2019 - 2021'!$D$2:$AO$3999,12,FALSE)</f>
        <v>Tchad</v>
      </c>
      <c r="G872" s="4">
        <f>VLOOKUP(Tableau1[[#This Row],[NUM DE FACTURE]],'[1]COMMERCIAL 2019 - 2021'!$D$2:$AO$3999,13,FALSE)</f>
        <v>44530</v>
      </c>
      <c r="H872" s="3">
        <f>VLOOKUP(Tableau1[[#This Row],[NUM DE FACTURE]],[1]!Tableau1[[#All],[Num Piéce]:[ANNEE]],4,FALSE)</f>
        <v>2021</v>
      </c>
      <c r="I872" s="3">
        <f>MONTH(Tableau1[[#This Row],[DATE LIV]])</f>
        <v>11</v>
      </c>
    </row>
    <row r="873" spans="1:9" x14ac:dyDescent="0.35">
      <c r="A873" s="1" t="str">
        <f>'[1]COMMERCIAL 2019 - 2021'!D871</f>
        <v>FAE-21-00266</v>
      </c>
      <c r="B873" s="5" t="str">
        <f>VLOOKUP(Tableau1[[#This Row],[NUM DE FACTURE]],'[1]COMMERCIAL 2019 - 2021'!$D$2:$AO$3999,6,FALSE)</f>
        <v>SAHEL INTERNATIONAL TRADE</v>
      </c>
      <c r="C873" s="2">
        <f>VLOOKUP(Tableau1[[#This Row],[NUM DE FACTURE]],'[1]COMMERCIAL 2019 - 2021'!$D$2:$AO$3999,18,FALSE)</f>
        <v>38400</v>
      </c>
      <c r="D873" s="3">
        <f>VLOOKUP(Tableau1[[#This Row],[NUM DE FACTURE]],'[1]COMMERCIAL 2019 - 2021'!$D$2:$AO$3999,8,FALSE)</f>
        <v>68736</v>
      </c>
      <c r="E873" s="3">
        <f>VLOOKUP(Tableau1[[#This Row],[NUM DE FACTURE]],'[1]COMMERCIAL 2019 - 2021'!$D$2:$AO$3999,10,FALSE)</f>
        <v>68736</v>
      </c>
      <c r="F873" s="3" t="str">
        <f>VLOOKUP(Tableau1[[#This Row],[NUM DE FACTURE]],'[1]COMMERCIAL 2019 - 2021'!$D$2:$AO$3999,12,FALSE)</f>
        <v>Gambie</v>
      </c>
      <c r="G873" s="4">
        <f>VLOOKUP(Tableau1[[#This Row],[NUM DE FACTURE]],'[1]COMMERCIAL 2019 - 2021'!$D$2:$AO$3999,13,FALSE)</f>
        <v>44522</v>
      </c>
      <c r="H873" s="3">
        <f>VLOOKUP(Tableau1[[#This Row],[NUM DE FACTURE]],[1]!Tableau1[[#All],[Num Piéce]:[ANNEE]],4,FALSE)</f>
        <v>2021</v>
      </c>
      <c r="I873" s="3">
        <f>MONTH(Tableau1[[#This Row],[DATE LIV]])</f>
        <v>11</v>
      </c>
    </row>
    <row r="874" spans="1:9" x14ac:dyDescent="0.35">
      <c r="A874" s="1" t="str">
        <f>'[1]COMMERCIAL 2019 - 2021'!D872</f>
        <v>FAE-21-00267</v>
      </c>
      <c r="B874" s="5" t="str">
        <f>VLOOKUP(Tableau1[[#This Row],[NUM DE FACTURE]],'[1]COMMERCIAL 2019 - 2021'!$D$2:$AO$3999,6,FALSE)</f>
        <v>ARCADIA</v>
      </c>
      <c r="C874" s="2">
        <f>VLOOKUP(Tableau1[[#This Row],[NUM DE FACTURE]],'[1]COMMERCIAL 2019 - 2021'!$D$2:$AO$3999,18,FALSE)</f>
        <v>60000</v>
      </c>
      <c r="D874" s="3">
        <f>VLOOKUP(Tableau1[[#This Row],[NUM DE FACTURE]],'[1]COMMERCIAL 2019 - 2021'!$D$2:$AO$3999,8,FALSE)</f>
        <v>186000</v>
      </c>
      <c r="E874" s="3">
        <f>VLOOKUP(Tableau1[[#This Row],[NUM DE FACTURE]],'[1]COMMERCIAL 2019 - 2021'!$D$2:$AO$3999,10,FALSE)</f>
        <v>186000</v>
      </c>
      <c r="F874" s="3" t="str">
        <f>VLOOKUP(Tableau1[[#This Row],[NUM DE FACTURE]],'[1]COMMERCIAL 2019 - 2021'!$D$2:$AO$3999,12,FALSE)</f>
        <v>Belarus</v>
      </c>
      <c r="G874" s="4">
        <f>VLOOKUP(Tableau1[[#This Row],[NUM DE FACTURE]],'[1]COMMERCIAL 2019 - 2021'!$D$2:$AO$3999,13,FALSE)</f>
        <v>44527</v>
      </c>
      <c r="H874" s="3">
        <f>VLOOKUP(Tableau1[[#This Row],[NUM DE FACTURE]],[1]!Tableau1[[#All],[Num Piéce]:[ANNEE]],4,FALSE)</f>
        <v>2021</v>
      </c>
      <c r="I874" s="3">
        <f>MONTH(Tableau1[[#This Row],[DATE LIV]])</f>
        <v>11</v>
      </c>
    </row>
    <row r="875" spans="1:9" x14ac:dyDescent="0.35">
      <c r="A875" s="1" t="str">
        <f>'[1]COMMERCIAL 2019 - 2021'!D873</f>
        <v>FAE-21-00268</v>
      </c>
      <c r="B875" s="5" t="str">
        <f>VLOOKUP(Tableau1[[#This Row],[NUM DE FACTURE]],'[1]COMMERCIAL 2019 - 2021'!$D$2:$AO$3999,6,FALSE)</f>
        <v>STE CT TRADING DE COMMERCE INTR</v>
      </c>
      <c r="C875" s="2">
        <f>VLOOKUP(Tableau1[[#This Row],[NUM DE FACTURE]],'[1]COMMERCIAL 2019 - 2021'!$D$2:$AO$3999,18,FALSE)</f>
        <v>5600</v>
      </c>
      <c r="D875" s="3">
        <f>VLOOKUP(Tableau1[[#This Row],[NUM DE FACTURE]],'[1]COMMERCIAL 2019 - 2021'!$D$2:$AO$3999,8,FALSE)</f>
        <v>30576</v>
      </c>
      <c r="E875" s="3">
        <f>VLOOKUP(Tableau1[[#This Row],[NUM DE FACTURE]],'[1]COMMERCIAL 2019 - 2021'!$D$2:$AO$3999,10,FALSE)</f>
        <v>30576</v>
      </c>
      <c r="F875" s="3" t="str">
        <f>VLOOKUP(Tableau1[[#This Row],[NUM DE FACTURE]],'[1]COMMERCIAL 2019 - 2021'!$D$2:$AO$3999,12,FALSE)</f>
        <v>France</v>
      </c>
      <c r="G875" s="4">
        <f>VLOOKUP(Tableau1[[#This Row],[NUM DE FACTURE]],'[1]COMMERCIAL 2019 - 2021'!$D$2:$AO$3999,13,FALSE)</f>
        <v>44537</v>
      </c>
      <c r="H875" s="3">
        <f>VLOOKUP(Tableau1[[#This Row],[NUM DE FACTURE]],[1]!Tableau1[[#All],[Num Piéce]:[ANNEE]],4,FALSE)</f>
        <v>2021</v>
      </c>
      <c r="I875" s="3">
        <f>MONTH(Tableau1[[#This Row],[DATE LIV]])</f>
        <v>12</v>
      </c>
    </row>
    <row r="876" spans="1:9" x14ac:dyDescent="0.35">
      <c r="A876" s="1" t="str">
        <f>'[1]COMMERCIAL 2019 - 2021'!D874</f>
        <v>FAE-21-00269</v>
      </c>
      <c r="B876" s="5" t="str">
        <f>VLOOKUP(Tableau1[[#This Row],[NUM DE FACTURE]],'[1]COMMERCIAL 2019 - 2021'!$D$2:$AO$3999,6,FALSE)</f>
        <v>ARCADIA</v>
      </c>
      <c r="C876" s="2">
        <f>VLOOKUP(Tableau1[[#This Row],[NUM DE FACTURE]],'[1]COMMERCIAL 2019 - 2021'!$D$2:$AO$3999,18,FALSE)</f>
        <v>5600</v>
      </c>
      <c r="D876" s="3">
        <f>VLOOKUP(Tableau1[[#This Row],[NUM DE FACTURE]],'[1]COMMERCIAL 2019 - 2021'!$D$2:$AO$3999,8,FALSE)</f>
        <v>28448</v>
      </c>
      <c r="E876" s="3">
        <f>VLOOKUP(Tableau1[[#This Row],[NUM DE FACTURE]],'[1]COMMERCIAL 2019 - 2021'!$D$2:$AO$3999,10,FALSE)</f>
        <v>28448</v>
      </c>
      <c r="F876" s="3" t="str">
        <f>VLOOKUP(Tableau1[[#This Row],[NUM DE FACTURE]],'[1]COMMERCIAL 2019 - 2021'!$D$2:$AO$3999,12,FALSE)</f>
        <v>USA</v>
      </c>
      <c r="G876" s="4">
        <f>VLOOKUP(Tableau1[[#This Row],[NUM DE FACTURE]],'[1]COMMERCIAL 2019 - 2021'!$D$2:$AO$3999,13,FALSE)</f>
        <v>44550</v>
      </c>
      <c r="H876" s="3">
        <f>VLOOKUP(Tableau1[[#This Row],[NUM DE FACTURE]],[1]!Tableau1[[#All],[Num Piéce]:[ANNEE]],4,FALSE)</f>
        <v>2021</v>
      </c>
      <c r="I876" s="3">
        <f>MONTH(Tableau1[[#This Row],[DATE LIV]])</f>
        <v>12</v>
      </c>
    </row>
    <row r="877" spans="1:9" x14ac:dyDescent="0.35">
      <c r="A877" s="1" t="str">
        <f>'[1]COMMERCIAL 2019 - 2021'!D875</f>
        <v>FAE-21-00270</v>
      </c>
      <c r="B877" s="5" t="str">
        <f>VLOOKUP(Tableau1[[#This Row],[NUM DE FACTURE]],'[1]COMMERCIAL 2019 - 2021'!$D$2:$AO$3999,6,FALSE)</f>
        <v>SODIFRAM SAS</v>
      </c>
      <c r="C877" s="2">
        <f>VLOOKUP(Tableau1[[#This Row],[NUM DE FACTURE]],'[1]COMMERCIAL 2019 - 2021'!$D$2:$AO$3999,18,FALSE)</f>
        <v>21600</v>
      </c>
      <c r="D877" s="3">
        <f>VLOOKUP(Tableau1[[#This Row],[NUM DE FACTURE]],'[1]COMMERCIAL 2019 - 2021'!$D$2:$AO$3999,8,FALSE)</f>
        <v>76797.441800000001</v>
      </c>
      <c r="E877" s="3">
        <f>VLOOKUP(Tableau1[[#This Row],[NUM DE FACTURE]],'[1]COMMERCIAL 2019 - 2021'!$D$2:$AO$3999,10,FALSE)</f>
        <v>23654</v>
      </c>
      <c r="F877" s="3" t="str">
        <f>VLOOKUP(Tableau1[[#This Row],[NUM DE FACTURE]],'[1]COMMERCIAL 2019 - 2021'!$D$2:$AO$3999,12,FALSE)</f>
        <v>Mayotte</v>
      </c>
      <c r="G877" s="4">
        <f>VLOOKUP(Tableau1[[#This Row],[NUM DE FACTURE]],'[1]COMMERCIAL 2019 - 2021'!$D$2:$AO$3999,13,FALSE)</f>
        <v>44530</v>
      </c>
      <c r="H877" s="3">
        <f>VLOOKUP(Tableau1[[#This Row],[NUM DE FACTURE]],[1]!Tableau1[[#All],[Num Piéce]:[ANNEE]],4,FALSE)</f>
        <v>2021</v>
      </c>
      <c r="I877" s="3">
        <f>MONTH(Tableau1[[#This Row],[DATE LIV]])</f>
        <v>11</v>
      </c>
    </row>
    <row r="878" spans="1:9" x14ac:dyDescent="0.35">
      <c r="A878" s="1" t="str">
        <f>'[1]COMMERCIAL 2019 - 2021'!D876</f>
        <v>FAE-21-00271</v>
      </c>
      <c r="B878" s="5" t="str">
        <f>VLOOKUP(Tableau1[[#This Row],[NUM DE FACTURE]],'[1]COMMERCIAL 2019 - 2021'!$D$2:$AO$3999,6,FALSE)</f>
        <v>SODIFRAM SAS</v>
      </c>
      <c r="C878" s="2">
        <f>VLOOKUP(Tableau1[[#This Row],[NUM DE FACTURE]],'[1]COMMERCIAL 2019 - 2021'!$D$2:$AO$3999,18,FALSE)</f>
        <v>21600</v>
      </c>
      <c r="D878" s="3">
        <f>VLOOKUP(Tableau1[[#This Row],[NUM DE FACTURE]],'[1]COMMERCIAL 2019 - 2021'!$D$2:$AO$3999,8,FALSE)</f>
        <v>76797.441800000001</v>
      </c>
      <c r="E878" s="3">
        <f>VLOOKUP(Tableau1[[#This Row],[NUM DE FACTURE]],'[1]COMMERCIAL 2019 - 2021'!$D$2:$AO$3999,10,FALSE)</f>
        <v>23654</v>
      </c>
      <c r="F878" s="3" t="str">
        <f>VLOOKUP(Tableau1[[#This Row],[NUM DE FACTURE]],'[1]COMMERCIAL 2019 - 2021'!$D$2:$AO$3999,12,FALSE)</f>
        <v>Mayotte</v>
      </c>
      <c r="G878" s="4">
        <f>VLOOKUP(Tableau1[[#This Row],[NUM DE FACTURE]],'[1]COMMERCIAL 2019 - 2021'!$D$2:$AO$3999,13,FALSE)</f>
        <v>44530</v>
      </c>
      <c r="H878" s="3">
        <f>VLOOKUP(Tableau1[[#This Row],[NUM DE FACTURE]],[1]!Tableau1[[#All],[Num Piéce]:[ANNEE]],4,FALSE)</f>
        <v>2021</v>
      </c>
      <c r="I878" s="3">
        <f>MONTH(Tableau1[[#This Row],[DATE LIV]])</f>
        <v>11</v>
      </c>
    </row>
    <row r="879" spans="1:9" x14ac:dyDescent="0.35">
      <c r="A879" s="1" t="str">
        <f>'[1]COMMERCIAL 2019 - 2021'!D877</f>
        <v>FAE-21-00272</v>
      </c>
      <c r="B879" s="5" t="str">
        <f>VLOOKUP(Tableau1[[#This Row],[NUM DE FACTURE]],'[1]COMMERCIAL 2019 - 2021'!$D$2:$AO$3999,6,FALSE)</f>
        <v>SODIFRAM SAS</v>
      </c>
      <c r="C879" s="2">
        <f>VLOOKUP(Tableau1[[#This Row],[NUM DE FACTURE]],'[1]COMMERCIAL 2019 - 2021'!$D$2:$AO$3999,18,FALSE)</f>
        <v>10800</v>
      </c>
      <c r="D879" s="3">
        <f>VLOOKUP(Tableau1[[#This Row],[NUM DE FACTURE]],'[1]COMMERCIAL 2019 - 2021'!$D$2:$AO$3999,8,FALSE)</f>
        <v>40525.309399999998</v>
      </c>
      <c r="E879" s="3">
        <f>VLOOKUP(Tableau1[[#This Row],[NUM DE FACTURE]],'[1]COMMERCIAL 2019 - 2021'!$D$2:$AO$3999,10,FALSE)</f>
        <v>12482</v>
      </c>
      <c r="F879" s="3" t="str">
        <f>VLOOKUP(Tableau1[[#This Row],[NUM DE FACTURE]],'[1]COMMERCIAL 2019 - 2021'!$D$2:$AO$3999,12,FALSE)</f>
        <v>Mayotte</v>
      </c>
      <c r="G879" s="4">
        <f>VLOOKUP(Tableau1[[#This Row],[NUM DE FACTURE]],'[1]COMMERCIAL 2019 - 2021'!$D$2:$AO$3999,13,FALSE)</f>
        <v>44530</v>
      </c>
      <c r="H879" s="3">
        <f>VLOOKUP(Tableau1[[#This Row],[NUM DE FACTURE]],[1]!Tableau1[[#All],[Num Piéce]:[ANNEE]],4,FALSE)</f>
        <v>2021</v>
      </c>
      <c r="I879" s="3">
        <f>MONTH(Tableau1[[#This Row],[DATE LIV]])</f>
        <v>11</v>
      </c>
    </row>
    <row r="880" spans="1:9" x14ac:dyDescent="0.35">
      <c r="A880" s="1" t="str">
        <f>'[1]COMMERCIAL 2019 - 2021'!D878</f>
        <v>FAE-21-00273</v>
      </c>
      <c r="B880" s="5" t="str">
        <f>VLOOKUP(Tableau1[[#This Row],[NUM DE FACTURE]],'[1]COMMERCIAL 2019 - 2021'!$D$2:$AO$3999,6,FALSE)</f>
        <v>TUNISIAN AFRICAN BUSINESS</v>
      </c>
      <c r="C880" s="2">
        <f>VLOOKUP(Tableau1[[#This Row],[NUM DE FACTURE]],'[1]COMMERCIAL 2019 - 2021'!$D$2:$AO$3999,18,FALSE)</f>
        <v>110040</v>
      </c>
      <c r="D880" s="3">
        <f>VLOOKUP(Tableau1[[#This Row],[NUM DE FACTURE]],'[1]COMMERCIAL 2019 - 2021'!$D$2:$AO$3999,8,FALSE)</f>
        <v>170562</v>
      </c>
      <c r="E880" s="3">
        <f>VLOOKUP(Tableau1[[#This Row],[NUM DE FACTURE]],'[1]COMMERCIAL 2019 - 2021'!$D$2:$AO$3999,10,FALSE)</f>
        <v>170562</v>
      </c>
      <c r="F880" s="3" t="str">
        <f>VLOOKUP(Tableau1[[#This Row],[NUM DE FACTURE]],'[1]COMMERCIAL 2019 - 2021'!$D$2:$AO$3999,12,FALSE)</f>
        <v>Senegal</v>
      </c>
      <c r="G880" s="4">
        <f>VLOOKUP(Tableau1[[#This Row],[NUM DE FACTURE]],'[1]COMMERCIAL 2019 - 2021'!$D$2:$AO$3999,13,FALSE)</f>
        <v>44529</v>
      </c>
      <c r="H880" s="3">
        <f>VLOOKUP(Tableau1[[#This Row],[NUM DE FACTURE]],[1]!Tableau1[[#All],[Num Piéce]:[ANNEE]],4,FALSE)</f>
        <v>2021</v>
      </c>
      <c r="I880" s="3">
        <f>MONTH(Tableau1[[#This Row],[DATE LIV]])</f>
        <v>11</v>
      </c>
    </row>
    <row r="881" spans="1:9" x14ac:dyDescent="0.35">
      <c r="A881" s="1" t="str">
        <f>'[1]COMMERCIAL 2019 - 2021'!D879</f>
        <v>FAE-21-00274</v>
      </c>
      <c r="B881" s="5" t="str">
        <f>VLOOKUP(Tableau1[[#This Row],[NUM DE FACTURE]],'[1]COMMERCIAL 2019 - 2021'!$D$2:$AO$3999,6,FALSE)</f>
        <v>DAVIS TRADING CO LTD</v>
      </c>
      <c r="C881" s="2">
        <f>VLOOKUP(Tableau1[[#This Row],[NUM DE FACTURE]],'[1]COMMERCIAL 2019 - 2021'!$D$2:$AO$3999,18,FALSE)</f>
        <v>19500</v>
      </c>
      <c r="D881" s="3">
        <f>VLOOKUP(Tableau1[[#This Row],[NUM DE FACTURE]],'[1]COMMERCIAL 2019 - 2021'!$D$2:$AO$3999,8,FALSE)</f>
        <v>80509.252500000002</v>
      </c>
      <c r="E881" s="3">
        <f>VLOOKUP(Tableau1[[#This Row],[NUM DE FACTURE]],'[1]COMMERCIAL 2019 - 2021'!$D$2:$AO$3999,10,FALSE)</f>
        <v>27975</v>
      </c>
      <c r="F881" s="3" t="str">
        <f>VLOOKUP(Tableau1[[#This Row],[NUM DE FACTURE]],'[1]COMMERCIAL 2019 - 2021'!$D$2:$AO$3999,12,FALSE)</f>
        <v>New Zealand</v>
      </c>
      <c r="G881" s="4">
        <f>VLOOKUP(Tableau1[[#This Row],[NUM DE FACTURE]],'[1]COMMERCIAL 2019 - 2021'!$D$2:$AO$3999,13,FALSE)</f>
        <v>44537</v>
      </c>
      <c r="H881" s="3">
        <f>VLOOKUP(Tableau1[[#This Row],[NUM DE FACTURE]],[1]!Tableau1[[#All],[Num Piéce]:[ANNEE]],4,FALSE)</f>
        <v>2021</v>
      </c>
      <c r="I881" s="3">
        <f>MONTH(Tableau1[[#This Row],[DATE LIV]])</f>
        <v>12</v>
      </c>
    </row>
    <row r="882" spans="1:9" x14ac:dyDescent="0.35">
      <c r="A882" s="1" t="str">
        <f>'[1]COMMERCIAL 2019 - 2021'!D880</f>
        <v>FAE-21-00275</v>
      </c>
      <c r="B882" s="5" t="str">
        <f>VLOOKUP(Tableau1[[#This Row],[NUM DE FACTURE]],'[1]COMMERCIAL 2019 - 2021'!$D$2:$AO$3999,6,FALSE)</f>
        <v>ARCADIA</v>
      </c>
      <c r="C882" s="2">
        <f>VLOOKUP(Tableau1[[#This Row],[NUM DE FACTURE]],'[1]COMMERCIAL 2019 - 2021'!$D$2:$AO$3999,18,FALSE)</f>
        <v>23395.84</v>
      </c>
      <c r="D882" s="3">
        <f>VLOOKUP(Tableau1[[#This Row],[NUM DE FACTURE]],'[1]COMMERCIAL 2019 - 2021'!$D$2:$AO$3999,8,FALSE)</f>
        <v>34363.523000000001</v>
      </c>
      <c r="E882" s="3">
        <f>VLOOKUP(Tableau1[[#This Row],[NUM DE FACTURE]],'[1]COMMERCIAL 2019 - 2021'!$D$2:$AO$3999,10,FALSE)</f>
        <v>34363.523000000001</v>
      </c>
      <c r="F882" s="3" t="str">
        <f>VLOOKUP(Tableau1[[#This Row],[NUM DE FACTURE]],'[1]COMMERCIAL 2019 - 2021'!$D$2:$AO$3999,12,FALSE)</f>
        <v>Canada</v>
      </c>
      <c r="G882" s="4">
        <f>VLOOKUP(Tableau1[[#This Row],[NUM DE FACTURE]],'[1]COMMERCIAL 2019 - 2021'!$D$2:$AO$3999,13,FALSE)</f>
        <v>44539</v>
      </c>
      <c r="H882" s="3">
        <f>VLOOKUP(Tableau1[[#This Row],[NUM DE FACTURE]],[1]!Tableau1[[#All],[Num Piéce]:[ANNEE]],4,FALSE)</f>
        <v>2021</v>
      </c>
      <c r="I882" s="3">
        <f>MONTH(Tableau1[[#This Row],[DATE LIV]])</f>
        <v>12</v>
      </c>
    </row>
    <row r="883" spans="1:9" x14ac:dyDescent="0.35">
      <c r="A883" s="1" t="str">
        <f>'[1]COMMERCIAL 2019 - 2021'!D881</f>
        <v>FAE-21-00276</v>
      </c>
      <c r="B883" s="5" t="str">
        <f>VLOOKUP(Tableau1[[#This Row],[NUM DE FACTURE]],'[1]COMMERCIAL 2019 - 2021'!$D$2:$AO$3999,6,FALSE)</f>
        <v>SAWABA - GUINEE</v>
      </c>
      <c r="C883" s="2">
        <f>VLOOKUP(Tableau1[[#This Row],[NUM DE FACTURE]],'[1]COMMERCIAL 2019 - 2021'!$D$2:$AO$3999,18,FALSE)</f>
        <v>158796</v>
      </c>
      <c r="D883" s="3">
        <f>VLOOKUP(Tableau1[[#This Row],[NUM DE FACTURE]],'[1]COMMERCIAL 2019 - 2021'!$D$2:$AO$3999,8,FALSE)</f>
        <v>314511.43803799996</v>
      </c>
      <c r="E883" s="3">
        <f>VLOOKUP(Tableau1[[#This Row],[NUM DE FACTURE]],'[1]COMMERCIAL 2019 - 2021'!$D$2:$AO$3999,10,FALSE)</f>
        <v>109269.86</v>
      </c>
      <c r="F883" s="3" t="str">
        <f>VLOOKUP(Tableau1[[#This Row],[NUM DE FACTURE]],'[1]COMMERCIAL 2019 - 2021'!$D$2:$AO$3999,12,FALSE)</f>
        <v>Guinee</v>
      </c>
      <c r="G883" s="4">
        <f>VLOOKUP(Tableau1[[#This Row],[NUM DE FACTURE]],'[1]COMMERCIAL 2019 - 2021'!$D$2:$AO$3999,13,FALSE)</f>
        <v>44539</v>
      </c>
      <c r="H883" s="3">
        <f>VLOOKUP(Tableau1[[#This Row],[NUM DE FACTURE]],[1]!Tableau1[[#All],[Num Piéce]:[ANNEE]],4,FALSE)</f>
        <v>2021</v>
      </c>
      <c r="I883" s="3">
        <f>MONTH(Tableau1[[#This Row],[DATE LIV]])</f>
        <v>12</v>
      </c>
    </row>
    <row r="884" spans="1:9" x14ac:dyDescent="0.35">
      <c r="A884" s="1" t="str">
        <f>'[1]COMMERCIAL 2019 - 2021'!D882</f>
        <v>FAE-21-00277</v>
      </c>
      <c r="B884" s="5" t="str">
        <f>VLOOKUP(Tableau1[[#This Row],[NUM DE FACTURE]],'[1]COMMERCIAL 2019 - 2021'!$D$2:$AO$3999,6,FALSE)</f>
        <v>TUNISIAN AFRICAN BUSINESS</v>
      </c>
      <c r="C884" s="2">
        <f>VLOOKUP(Tableau1[[#This Row],[NUM DE FACTURE]],'[1]COMMERCIAL 2019 - 2021'!$D$2:$AO$3999,18,FALSE)</f>
        <v>56000</v>
      </c>
      <c r="D884" s="3">
        <f>VLOOKUP(Tableau1[[#This Row],[NUM DE FACTURE]],'[1]COMMERCIAL 2019 - 2021'!$D$2:$AO$3999,8,FALSE)</f>
        <v>103530</v>
      </c>
      <c r="E884" s="3">
        <f>VLOOKUP(Tableau1[[#This Row],[NUM DE FACTURE]],'[1]COMMERCIAL 2019 - 2021'!$D$2:$AO$3999,10,FALSE)</f>
        <v>103530</v>
      </c>
      <c r="F884" s="3" t="str">
        <f>VLOOKUP(Tableau1[[#This Row],[NUM DE FACTURE]],'[1]COMMERCIAL 2019 - 2021'!$D$2:$AO$3999,12,FALSE)</f>
        <v>Gabon</v>
      </c>
      <c r="G884" s="4">
        <f>VLOOKUP(Tableau1[[#This Row],[NUM DE FACTURE]],'[1]COMMERCIAL 2019 - 2021'!$D$2:$AO$3999,13,FALSE)</f>
        <v>44546</v>
      </c>
      <c r="H884" s="3">
        <f>VLOOKUP(Tableau1[[#This Row],[NUM DE FACTURE]],[1]!Tableau1[[#All],[Num Piéce]:[ANNEE]],4,FALSE)</f>
        <v>2021</v>
      </c>
      <c r="I884" s="3">
        <f>MONTH(Tableau1[[#This Row],[DATE LIV]])</f>
        <v>12</v>
      </c>
    </row>
    <row r="885" spans="1:9" x14ac:dyDescent="0.35">
      <c r="A885" s="1" t="str">
        <f>'[1]COMMERCIAL 2019 - 2021'!D883</f>
        <v>FAE-21-00278</v>
      </c>
      <c r="B885" s="5" t="str">
        <f>VLOOKUP(Tableau1[[#This Row],[NUM DE FACTURE]],'[1]COMMERCIAL 2019 - 2021'!$D$2:$AO$3999,6,FALSE)</f>
        <v>TUNISIAN AFRICAN BUSINESS</v>
      </c>
      <c r="C885" s="2">
        <f>VLOOKUP(Tableau1[[#This Row],[NUM DE FACTURE]],'[1]COMMERCIAL 2019 - 2021'!$D$2:$AO$3999,18,FALSE)</f>
        <v>100176</v>
      </c>
      <c r="D885" s="3">
        <f>VLOOKUP(Tableau1[[#This Row],[NUM DE FACTURE]],'[1]COMMERCIAL 2019 - 2021'!$D$2:$AO$3999,8,FALSE)</f>
        <v>231998.4</v>
      </c>
      <c r="E885" s="3">
        <f>VLOOKUP(Tableau1[[#This Row],[NUM DE FACTURE]],'[1]COMMERCIAL 2019 - 2021'!$D$2:$AO$3999,10,FALSE)</f>
        <v>231998.4</v>
      </c>
      <c r="F885" s="3" t="str">
        <f>VLOOKUP(Tableau1[[#This Row],[NUM DE FACTURE]],'[1]COMMERCIAL 2019 - 2021'!$D$2:$AO$3999,12,FALSE)</f>
        <v>Sierra Leone</v>
      </c>
      <c r="G885" s="4">
        <f>VLOOKUP(Tableau1[[#This Row],[NUM DE FACTURE]],'[1]COMMERCIAL 2019 - 2021'!$D$2:$AO$3999,13,FALSE)</f>
        <v>44555</v>
      </c>
      <c r="H885" s="3">
        <f>VLOOKUP(Tableau1[[#This Row],[NUM DE FACTURE]],[1]!Tableau1[[#All],[Num Piéce]:[ANNEE]],4,FALSE)</f>
        <v>2021</v>
      </c>
      <c r="I885" s="3">
        <f>MONTH(Tableau1[[#This Row],[DATE LIV]])</f>
        <v>12</v>
      </c>
    </row>
    <row r="886" spans="1:9" x14ac:dyDescent="0.35">
      <c r="A886" s="1" t="str">
        <f>'[1]COMMERCIAL 2019 - 2021'!D884</f>
        <v>FAE-21-00279</v>
      </c>
      <c r="B886" s="5" t="str">
        <f>VLOOKUP(Tableau1[[#This Row],[NUM DE FACTURE]],'[1]COMMERCIAL 2019 - 2021'!$D$2:$AO$3999,6,FALSE)</f>
        <v>FOODMED</v>
      </c>
      <c r="C886" s="2">
        <f>VLOOKUP(Tableau1[[#This Row],[NUM DE FACTURE]],'[1]COMMERCIAL 2019 - 2021'!$D$2:$AO$3999,18,FALSE)</f>
        <v>40464</v>
      </c>
      <c r="D886" s="3">
        <f>VLOOKUP(Tableau1[[#This Row],[NUM DE FACTURE]],'[1]COMMERCIAL 2019 - 2021'!$D$2:$AO$3999,8,FALSE)</f>
        <v>168276.46739999999</v>
      </c>
      <c r="E886" s="3">
        <f>VLOOKUP(Tableau1[[#This Row],[NUM DE FACTURE]],'[1]COMMERCIAL 2019 - 2021'!$D$2:$AO$3999,10,FALSE)</f>
        <v>51733.599999999999</v>
      </c>
      <c r="F886" s="3" t="str">
        <f>VLOOKUP(Tableau1[[#This Row],[NUM DE FACTURE]],'[1]COMMERCIAL 2019 - 2021'!$D$2:$AO$3999,12,FALSE)</f>
        <v>France</v>
      </c>
      <c r="G886" s="4">
        <f>VLOOKUP(Tableau1[[#This Row],[NUM DE FACTURE]],'[1]COMMERCIAL 2019 - 2021'!$D$2:$AO$3999,13,FALSE)</f>
        <v>44543</v>
      </c>
      <c r="H886" s="3">
        <f>VLOOKUP(Tableau1[[#This Row],[NUM DE FACTURE]],[1]!Tableau1[[#All],[Num Piéce]:[ANNEE]],4,FALSE)</f>
        <v>2021</v>
      </c>
      <c r="I886" s="3">
        <f>MONTH(Tableau1[[#This Row],[DATE LIV]])</f>
        <v>12</v>
      </c>
    </row>
    <row r="887" spans="1:9" x14ac:dyDescent="0.35">
      <c r="A887" s="1" t="str">
        <f>'[1]COMMERCIAL 2019 - 2021'!D885</f>
        <v>FAE-21-00280</v>
      </c>
      <c r="B887" s="5" t="str">
        <f>VLOOKUP(Tableau1[[#This Row],[NUM DE FACTURE]],'[1]COMMERCIAL 2019 - 2021'!$D$2:$AO$3999,6,FALSE)</f>
        <v>SAHEL INTERNATIONAL TRADE</v>
      </c>
      <c r="C887" s="2">
        <f>VLOOKUP(Tableau1[[#This Row],[NUM DE FACTURE]],'[1]COMMERCIAL 2019 - 2021'!$D$2:$AO$3999,18,FALSE)</f>
        <v>19200</v>
      </c>
      <c r="D887" s="3">
        <f>VLOOKUP(Tableau1[[#This Row],[NUM DE FACTURE]],'[1]COMMERCIAL 2019 - 2021'!$D$2:$AO$3999,8,FALSE)</f>
        <v>34944</v>
      </c>
      <c r="E887" s="3">
        <f>VLOOKUP(Tableau1[[#This Row],[NUM DE FACTURE]],'[1]COMMERCIAL 2019 - 2021'!$D$2:$AO$3999,10,FALSE)</f>
        <v>34944</v>
      </c>
      <c r="F887" s="3" t="str">
        <f>VLOOKUP(Tableau1[[#This Row],[NUM DE FACTURE]],'[1]COMMERCIAL 2019 - 2021'!$D$2:$AO$3999,12,FALSE)</f>
        <v>Senegal</v>
      </c>
      <c r="G887" s="4">
        <f>VLOOKUP(Tableau1[[#This Row],[NUM DE FACTURE]],'[1]COMMERCIAL 2019 - 2021'!$D$2:$AO$3999,13,FALSE)</f>
        <v>44545</v>
      </c>
      <c r="H887" s="3">
        <f>VLOOKUP(Tableau1[[#This Row],[NUM DE FACTURE]],[1]!Tableau1[[#All],[Num Piéce]:[ANNEE]],4,FALSE)</f>
        <v>2021</v>
      </c>
      <c r="I887" s="3">
        <f>MONTH(Tableau1[[#This Row],[DATE LIV]])</f>
        <v>12</v>
      </c>
    </row>
    <row r="888" spans="1:9" x14ac:dyDescent="0.35">
      <c r="A888" s="1" t="str">
        <f>'[1]COMMERCIAL 2019 - 2021'!D886</f>
        <v>FAE-21-00281</v>
      </c>
      <c r="B888" s="5" t="str">
        <f>VLOOKUP(Tableau1[[#This Row],[NUM DE FACTURE]],'[1]COMMERCIAL 2019 - 2021'!$D$2:$AO$3999,6,FALSE)</f>
        <v>SAHEL INTERNATIONAL TRADE</v>
      </c>
      <c r="C888" s="2">
        <f>VLOOKUP(Tableau1[[#This Row],[NUM DE FACTURE]],'[1]COMMERCIAL 2019 - 2021'!$D$2:$AO$3999,18,FALSE)</f>
        <v>19200</v>
      </c>
      <c r="D888" s="3">
        <f>VLOOKUP(Tableau1[[#This Row],[NUM DE FACTURE]],'[1]COMMERCIAL 2019 - 2021'!$D$2:$AO$3999,8,FALSE)</f>
        <v>34368</v>
      </c>
      <c r="E888" s="3">
        <f>VLOOKUP(Tableau1[[#This Row],[NUM DE FACTURE]],'[1]COMMERCIAL 2019 - 2021'!$D$2:$AO$3999,10,FALSE)</f>
        <v>34368</v>
      </c>
      <c r="F888" s="3" t="str">
        <f>VLOOKUP(Tableau1[[#This Row],[NUM DE FACTURE]],'[1]COMMERCIAL 2019 - 2021'!$D$2:$AO$3999,12,FALSE)</f>
        <v>Senegal</v>
      </c>
      <c r="G888" s="4">
        <f>VLOOKUP(Tableau1[[#This Row],[NUM DE FACTURE]],'[1]COMMERCIAL 2019 - 2021'!$D$2:$AO$3999,13,FALSE)</f>
        <v>44545</v>
      </c>
      <c r="H888" s="3">
        <f>VLOOKUP(Tableau1[[#This Row],[NUM DE FACTURE]],[1]!Tableau1[[#All],[Num Piéce]:[ANNEE]],4,FALSE)</f>
        <v>2021</v>
      </c>
      <c r="I888" s="3">
        <f>MONTH(Tableau1[[#This Row],[DATE LIV]])</f>
        <v>12</v>
      </c>
    </row>
    <row r="889" spans="1:9" x14ac:dyDescent="0.35">
      <c r="A889" s="1" t="str">
        <f>'[1]COMMERCIAL 2019 - 2021'!D887</f>
        <v>FAE-21-00282</v>
      </c>
      <c r="B889" s="5" t="str">
        <f>VLOOKUP(Tableau1[[#This Row],[NUM DE FACTURE]],'[1]COMMERCIAL 2019 - 2021'!$D$2:$AO$3999,6,FALSE)</f>
        <v>SODIFRAM SAS</v>
      </c>
      <c r="C889" s="2">
        <f>VLOOKUP(Tableau1[[#This Row],[NUM DE FACTURE]],'[1]COMMERCIAL 2019 - 2021'!$D$2:$AO$3999,18,FALSE)</f>
        <v>27336</v>
      </c>
      <c r="D889" s="3">
        <f>VLOOKUP(Tableau1[[#This Row],[NUM DE FACTURE]],'[1]COMMERCIAL 2019 - 2021'!$D$2:$AO$3999,8,FALSE)</f>
        <v>94315.012104000009</v>
      </c>
      <c r="E889" s="3">
        <f>VLOOKUP(Tableau1[[#This Row],[NUM DE FACTURE]],'[1]COMMERCIAL 2019 - 2021'!$D$2:$AO$3999,10,FALSE)</f>
        <v>28983.439999999999</v>
      </c>
      <c r="F889" s="3" t="str">
        <f>VLOOKUP(Tableau1[[#This Row],[NUM DE FACTURE]],'[1]COMMERCIAL 2019 - 2021'!$D$2:$AO$3999,12,FALSE)</f>
        <v>Mayotte</v>
      </c>
      <c r="G889" s="4">
        <f>VLOOKUP(Tableau1[[#This Row],[NUM DE FACTURE]],'[1]COMMERCIAL 2019 - 2021'!$D$2:$AO$3999,13,FALSE)</f>
        <v>44551</v>
      </c>
      <c r="H889" s="3">
        <f>VLOOKUP(Tableau1[[#This Row],[NUM DE FACTURE]],[1]!Tableau1[[#All],[Num Piéce]:[ANNEE]],4,FALSE)</f>
        <v>2021</v>
      </c>
      <c r="I889" s="3">
        <f>MONTH(Tableau1[[#This Row],[DATE LIV]])</f>
        <v>12</v>
      </c>
    </row>
    <row r="890" spans="1:9" x14ac:dyDescent="0.35">
      <c r="A890" s="1" t="str">
        <f>'[1]COMMERCIAL 2019 - 2021'!D888</f>
        <v>FAE-21-00283</v>
      </c>
      <c r="B890" s="5" t="str">
        <f>VLOOKUP(Tableau1[[#This Row],[NUM DE FACTURE]],'[1]COMMERCIAL 2019 - 2021'!$D$2:$AO$3999,6,FALSE)</f>
        <v>TUNISIAN AFRICAN BUSINESS</v>
      </c>
      <c r="C890" s="2">
        <f>VLOOKUP(Tableau1[[#This Row],[NUM DE FACTURE]],'[1]COMMERCIAL 2019 - 2021'!$D$2:$AO$3999,18,FALSE)</f>
        <v>154056</v>
      </c>
      <c r="D890" s="3">
        <f>VLOOKUP(Tableau1[[#This Row],[NUM DE FACTURE]],'[1]COMMERCIAL 2019 - 2021'!$D$2:$AO$3999,8,FALSE)</f>
        <v>281922.48</v>
      </c>
      <c r="E890" s="3">
        <f>VLOOKUP(Tableau1[[#This Row],[NUM DE FACTURE]],'[1]COMMERCIAL 2019 - 2021'!$D$2:$AO$3999,10,FALSE)</f>
        <v>281922.48</v>
      </c>
      <c r="F890" s="3" t="str">
        <f>VLOOKUP(Tableau1[[#This Row],[NUM DE FACTURE]],'[1]COMMERCIAL 2019 - 2021'!$D$2:$AO$3999,12,FALSE)</f>
        <v>Senegal</v>
      </c>
      <c r="G890" s="4">
        <f>VLOOKUP(Tableau1[[#This Row],[NUM DE FACTURE]],'[1]COMMERCIAL 2019 - 2021'!$D$2:$AO$3999,13,FALSE)</f>
        <v>44559</v>
      </c>
      <c r="H890" s="3">
        <f>VLOOKUP(Tableau1[[#This Row],[NUM DE FACTURE]],[1]!Tableau1[[#All],[Num Piéce]:[ANNEE]],4,FALSE)</f>
        <v>2021</v>
      </c>
      <c r="I890" s="3">
        <f>MONTH(Tableau1[[#This Row],[DATE LIV]])</f>
        <v>12</v>
      </c>
    </row>
    <row r="891" spans="1:9" x14ac:dyDescent="0.35">
      <c r="A891" s="1" t="str">
        <f>'[1]COMMERCIAL 2019 - 2021'!D889</f>
        <v>FAE-21-00284</v>
      </c>
      <c r="B891" s="5" t="str">
        <f>VLOOKUP(Tableau1[[#This Row],[NUM DE FACTURE]],'[1]COMMERCIAL 2019 - 2021'!$D$2:$AO$3999,6,FALSE)</f>
        <v>SAHEL INTERNATIONAL TRADE</v>
      </c>
      <c r="C891" s="2">
        <f>VLOOKUP(Tableau1[[#This Row],[NUM DE FACTURE]],'[1]COMMERCIAL 2019 - 2021'!$D$2:$AO$3999,18,FALSE)</f>
        <v>19200</v>
      </c>
      <c r="D891" s="3">
        <f>VLOOKUP(Tableau1[[#This Row],[NUM DE FACTURE]],'[1]COMMERCIAL 2019 - 2021'!$D$2:$AO$3999,8,FALSE)</f>
        <v>34944</v>
      </c>
      <c r="E891" s="3">
        <f>VLOOKUP(Tableau1[[#This Row],[NUM DE FACTURE]],'[1]COMMERCIAL 2019 - 2021'!$D$2:$AO$3999,10,FALSE)</f>
        <v>34944</v>
      </c>
      <c r="F891" s="3" t="str">
        <f>VLOOKUP(Tableau1[[#This Row],[NUM DE FACTURE]],'[1]COMMERCIAL 2019 - 2021'!$D$2:$AO$3999,12,FALSE)</f>
        <v>Burkina Faso</v>
      </c>
      <c r="G891" s="4">
        <f>VLOOKUP(Tableau1[[#This Row],[NUM DE FACTURE]],'[1]COMMERCIAL 2019 - 2021'!$D$2:$AO$3999,13,FALSE)</f>
        <v>44543</v>
      </c>
      <c r="H891" s="3">
        <f>VLOOKUP(Tableau1[[#This Row],[NUM DE FACTURE]],[1]!Tableau1[[#All],[Num Piéce]:[ANNEE]],4,FALSE)</f>
        <v>2021</v>
      </c>
      <c r="I891" s="3">
        <f>MONTH(Tableau1[[#This Row],[DATE LIV]])</f>
        <v>12</v>
      </c>
    </row>
    <row r="892" spans="1:9" x14ac:dyDescent="0.35">
      <c r="A892" s="1" t="str">
        <f>'[1]COMMERCIAL 2019 - 2021'!D890</f>
        <v>FAE-21-00285</v>
      </c>
      <c r="B892" s="5" t="str">
        <f>VLOOKUP(Tableau1[[#This Row],[NUM DE FACTURE]],'[1]COMMERCIAL 2019 - 2021'!$D$2:$AO$3999,6,FALSE)</f>
        <v>STE AL MAJMOUA MOTTAHIDA</v>
      </c>
      <c r="C892" s="2">
        <f>VLOOKUP(Tableau1[[#This Row],[NUM DE FACTURE]],'[1]COMMERCIAL 2019 - 2021'!$D$2:$AO$3999,18,FALSE)</f>
        <v>61000</v>
      </c>
      <c r="D892" s="3">
        <f>VLOOKUP(Tableau1[[#This Row],[NUM DE FACTURE]],'[1]COMMERCIAL 2019 - 2021'!$D$2:$AO$3999,8,FALSE)</f>
        <v>310476.39777000004</v>
      </c>
      <c r="E892" s="3">
        <f>VLOOKUP(Tableau1[[#This Row],[NUM DE FACTURE]],'[1]COMMERCIAL 2019 - 2021'!$D$2:$AO$3999,10,FALSE)</f>
        <v>107602.55</v>
      </c>
      <c r="F892" s="3" t="str">
        <f>VLOOKUP(Tableau1[[#This Row],[NUM DE FACTURE]],'[1]COMMERCIAL 2019 - 2021'!$D$2:$AO$3999,12,FALSE)</f>
        <v>Libye</v>
      </c>
      <c r="G892" s="4">
        <f>VLOOKUP(Tableau1[[#This Row],[NUM DE FACTURE]],'[1]COMMERCIAL 2019 - 2021'!$D$2:$AO$3999,13,FALSE)</f>
        <v>44552</v>
      </c>
      <c r="H892" s="3">
        <f>VLOOKUP(Tableau1[[#This Row],[NUM DE FACTURE]],[1]!Tableau1[[#All],[Num Piéce]:[ANNEE]],4,FALSE)</f>
        <v>2021</v>
      </c>
      <c r="I892" s="3">
        <f>MONTH(Tableau1[[#This Row],[DATE LIV]])</f>
        <v>12</v>
      </c>
    </row>
    <row r="893" spans="1:9" x14ac:dyDescent="0.35">
      <c r="A893" s="1" t="str">
        <f>'[1]COMMERCIAL 2019 - 2021'!D891</f>
        <v>FAE-21-00286</v>
      </c>
      <c r="B893" s="5" t="str">
        <f>VLOOKUP(Tableau1[[#This Row],[NUM DE FACTURE]],'[1]COMMERCIAL 2019 - 2021'!$D$2:$AO$3999,6,FALSE)</f>
        <v>RNK DISTRIBUTION</v>
      </c>
      <c r="C893" s="2">
        <f>VLOOKUP(Tableau1[[#This Row],[NUM DE FACTURE]],'[1]COMMERCIAL 2019 - 2021'!$D$2:$AO$3999,18,FALSE)</f>
        <v>48600</v>
      </c>
      <c r="D893" s="3">
        <f>VLOOKUP(Tableau1[[#This Row],[NUM DE FACTURE]],'[1]COMMERCIAL 2019 - 2021'!$D$2:$AO$3999,8,FALSE)</f>
        <v>126613.8621</v>
      </c>
      <c r="E893" s="3">
        <f>VLOOKUP(Tableau1[[#This Row],[NUM DE FACTURE]],'[1]COMMERCIAL 2019 - 2021'!$D$2:$AO$3999,10,FALSE)</f>
        <v>43983</v>
      </c>
      <c r="F893" s="3" t="str">
        <f>VLOOKUP(Tableau1[[#This Row],[NUM DE FACTURE]],'[1]COMMERCIAL 2019 - 2021'!$D$2:$AO$3999,12,FALSE)</f>
        <v>Madagascar</v>
      </c>
      <c r="G893" s="4">
        <f>VLOOKUP(Tableau1[[#This Row],[NUM DE FACTURE]],'[1]COMMERCIAL 2019 - 2021'!$D$2:$AO$3999,13,FALSE)</f>
        <v>44551</v>
      </c>
      <c r="H893" s="3">
        <f>VLOOKUP(Tableau1[[#This Row],[NUM DE FACTURE]],[1]!Tableau1[[#All],[Num Piéce]:[ANNEE]],4,FALSE)</f>
        <v>2021</v>
      </c>
      <c r="I893" s="3">
        <f>MONTH(Tableau1[[#This Row],[DATE LIV]])</f>
        <v>12</v>
      </c>
    </row>
    <row r="894" spans="1:9" x14ac:dyDescent="0.35">
      <c r="A894" s="1" t="str">
        <f>'[1]COMMERCIAL 2019 - 2021'!D892</f>
        <v>FAE-21-00287</v>
      </c>
      <c r="B894" s="5" t="str">
        <f>VLOOKUP(Tableau1[[#This Row],[NUM DE FACTURE]],'[1]COMMERCIAL 2019 - 2021'!$D$2:$AO$3999,6,FALSE)</f>
        <v>STE OMEGA TRADING</v>
      </c>
      <c r="C894" s="2">
        <f>VLOOKUP(Tableau1[[#This Row],[NUM DE FACTURE]],'[1]COMMERCIAL 2019 - 2021'!$D$2:$AO$3999,18,FALSE)</f>
        <v>280000</v>
      </c>
      <c r="D894" s="3">
        <f>VLOOKUP(Tableau1[[#This Row],[NUM DE FACTURE]],'[1]COMMERCIAL 2019 - 2021'!$D$2:$AO$3999,8,FALSE)</f>
        <v>501200</v>
      </c>
      <c r="E894" s="3">
        <f>VLOOKUP(Tableau1[[#This Row],[NUM DE FACTURE]],'[1]COMMERCIAL 2019 - 2021'!$D$2:$AO$3999,10,FALSE)</f>
        <v>501200</v>
      </c>
      <c r="F894" s="3" t="str">
        <f>VLOOKUP(Tableau1[[#This Row],[NUM DE FACTURE]],'[1]COMMERCIAL 2019 - 2021'!$D$2:$AO$3999,12,FALSE)</f>
        <v>Niger</v>
      </c>
      <c r="G894" s="4">
        <f>VLOOKUP(Tableau1[[#This Row],[NUM DE FACTURE]],'[1]COMMERCIAL 2019 - 2021'!$D$2:$AO$3999,13,FALSE)</f>
        <v>44553</v>
      </c>
      <c r="H894" s="3">
        <f>VLOOKUP(Tableau1[[#This Row],[NUM DE FACTURE]],[1]!Tableau1[[#All],[Num Piéce]:[ANNEE]],4,FALSE)</f>
        <v>2021</v>
      </c>
      <c r="I894" s="3">
        <f>MONTH(Tableau1[[#This Row],[DATE LIV]])</f>
        <v>12</v>
      </c>
    </row>
    <row r="895" spans="1:9" x14ac:dyDescent="0.35">
      <c r="A895" s="1" t="str">
        <f>'[1]COMMERCIAL 2019 - 2021'!D893</f>
        <v>FAE-21-00288</v>
      </c>
      <c r="B895" s="5" t="str">
        <f>VLOOKUP(Tableau1[[#This Row],[NUM DE FACTURE]],'[1]COMMERCIAL 2019 - 2021'!$D$2:$AO$3999,6,FALSE)</f>
        <v>LAMP FALL IMP EXP - LAFFIMEX</v>
      </c>
      <c r="C895" s="2">
        <f>VLOOKUP(Tableau1[[#This Row],[NUM DE FACTURE]],'[1]COMMERCIAL 2019 - 2021'!$D$2:$AO$3999,18,FALSE)</f>
        <v>96000</v>
      </c>
      <c r="D895" s="3">
        <f>VLOOKUP(Tableau1[[#This Row],[NUM DE FACTURE]],'[1]COMMERCIAL 2019 - 2021'!$D$2:$AO$3999,8,FALSE)</f>
        <v>272482.56</v>
      </c>
      <c r="E895" s="3">
        <f>VLOOKUP(Tableau1[[#This Row],[NUM DE FACTURE]],'[1]COMMERCIAL 2019 - 2021'!$D$2:$AO$3999,10,FALSE)</f>
        <v>83712</v>
      </c>
      <c r="F895" s="3" t="str">
        <f>VLOOKUP(Tableau1[[#This Row],[NUM DE FACTURE]],'[1]COMMERCIAL 2019 - 2021'!$D$2:$AO$3999,12,FALSE)</f>
        <v>Senegal</v>
      </c>
      <c r="G895" s="4">
        <f>VLOOKUP(Tableau1[[#This Row],[NUM DE FACTURE]],'[1]COMMERCIAL 2019 - 2021'!$D$2:$AO$3999,13,FALSE)</f>
        <v>44559</v>
      </c>
      <c r="H895" s="3">
        <f>VLOOKUP(Tableau1[[#This Row],[NUM DE FACTURE]],[1]!Tableau1[[#All],[Num Piéce]:[ANNEE]],4,FALSE)</f>
        <v>2021</v>
      </c>
      <c r="I895" s="3">
        <f>MONTH(Tableau1[[#This Row],[DATE LIV]])</f>
        <v>12</v>
      </c>
    </row>
    <row r="896" spans="1:9" x14ac:dyDescent="0.35">
      <c r="A896" s="1" t="str">
        <f>'[1]COMMERCIAL 2019 - 2021'!D894</f>
        <v>FAE-21-00289</v>
      </c>
      <c r="B896" s="5" t="str">
        <f>VLOOKUP(Tableau1[[#This Row],[NUM DE FACTURE]],'[1]COMMERCIAL 2019 - 2021'!$D$2:$AO$3999,6,FALSE)</f>
        <v>STE OMEGA TRADING</v>
      </c>
      <c r="C896" s="2">
        <f>VLOOKUP(Tableau1[[#This Row],[NUM DE FACTURE]],'[1]COMMERCIAL 2019 - 2021'!$D$2:$AO$3999,18,FALSE)</f>
        <v>280000</v>
      </c>
      <c r="D896" s="3">
        <f>VLOOKUP(Tableau1[[#This Row],[NUM DE FACTURE]],'[1]COMMERCIAL 2019 - 2021'!$D$2:$AO$3999,8,FALSE)</f>
        <v>501200</v>
      </c>
      <c r="E896" s="3">
        <f>VLOOKUP(Tableau1[[#This Row],[NUM DE FACTURE]],'[1]COMMERCIAL 2019 - 2021'!$D$2:$AO$3999,10,FALSE)</f>
        <v>501200</v>
      </c>
      <c r="F896" s="3" t="str">
        <f>VLOOKUP(Tableau1[[#This Row],[NUM DE FACTURE]],'[1]COMMERCIAL 2019 - 2021'!$D$2:$AO$3999,12,FALSE)</f>
        <v>Niger</v>
      </c>
      <c r="G896" s="4">
        <f>VLOOKUP(Tableau1[[#This Row],[NUM DE FACTURE]],'[1]COMMERCIAL 2019 - 2021'!$D$2:$AO$3999,13,FALSE)</f>
        <v>44555</v>
      </c>
      <c r="H896" s="3">
        <f>VLOOKUP(Tableau1[[#This Row],[NUM DE FACTURE]],[1]!Tableau1[[#All],[Num Piéce]:[ANNEE]],4,FALSE)</f>
        <v>2021</v>
      </c>
      <c r="I896" s="3">
        <f>MONTH(Tableau1[[#This Row],[DATE LIV]])</f>
        <v>12</v>
      </c>
    </row>
    <row r="897" spans="1:9" x14ac:dyDescent="0.35">
      <c r="A897" s="1" t="str">
        <f>'[1]COMMERCIAL 2019 - 2021'!D895</f>
        <v>FAE-21-00290</v>
      </c>
      <c r="B897" s="5" t="str">
        <f>VLOOKUP(Tableau1[[#This Row],[NUM DE FACTURE]],'[1]COMMERCIAL 2019 - 2021'!$D$2:$AO$3999,6,FALSE)</f>
        <v>STE OMEGA TRADING</v>
      </c>
      <c r="C897" s="2">
        <f>VLOOKUP(Tableau1[[#This Row],[NUM DE FACTURE]],'[1]COMMERCIAL 2019 - 2021'!$D$2:$AO$3999,18,FALSE)</f>
        <v>280000</v>
      </c>
      <c r="D897" s="3">
        <f>VLOOKUP(Tableau1[[#This Row],[NUM DE FACTURE]],'[1]COMMERCIAL 2019 - 2021'!$D$2:$AO$3999,8,FALSE)</f>
        <v>501200</v>
      </c>
      <c r="E897" s="3">
        <f>VLOOKUP(Tableau1[[#This Row],[NUM DE FACTURE]],'[1]COMMERCIAL 2019 - 2021'!$D$2:$AO$3999,10,FALSE)</f>
        <v>501200</v>
      </c>
      <c r="F897" s="3" t="str">
        <f>VLOOKUP(Tableau1[[#This Row],[NUM DE FACTURE]],'[1]COMMERCIAL 2019 - 2021'!$D$2:$AO$3999,12,FALSE)</f>
        <v>Niger</v>
      </c>
      <c r="G897" s="4">
        <f>VLOOKUP(Tableau1[[#This Row],[NUM DE FACTURE]],'[1]COMMERCIAL 2019 - 2021'!$D$2:$AO$3999,13,FALSE)</f>
        <v>44557</v>
      </c>
      <c r="H897" s="3">
        <f>VLOOKUP(Tableau1[[#This Row],[NUM DE FACTURE]],[1]!Tableau1[[#All],[Num Piéce]:[ANNEE]],4,FALSE)</f>
        <v>2021</v>
      </c>
      <c r="I897" s="3">
        <f>MONTH(Tableau1[[#This Row],[DATE LIV]])</f>
        <v>12</v>
      </c>
    </row>
    <row r="898" spans="1:9" x14ac:dyDescent="0.35">
      <c r="A898" s="1" t="str">
        <f>'[1]COMMERCIAL 2019 - 2021'!D896</f>
        <v>FAE-21-00291</v>
      </c>
      <c r="B898" s="5" t="str">
        <f>VLOOKUP(Tableau1[[#This Row],[NUM DE FACTURE]],'[1]COMMERCIAL 2019 - 2021'!$D$2:$AO$3999,6,FALSE)</f>
        <v>STE MIDCOM INTERNATIONAL</v>
      </c>
      <c r="C898" s="2">
        <f>VLOOKUP(Tableau1[[#This Row],[NUM DE FACTURE]],'[1]COMMERCIAL 2019 - 2021'!$D$2:$AO$3999,18,FALSE)</f>
        <v>41000</v>
      </c>
      <c r="D898" s="3">
        <f>VLOOKUP(Tableau1[[#This Row],[NUM DE FACTURE]],'[1]COMMERCIAL 2019 - 2021'!$D$2:$AO$3999,8,FALSE)</f>
        <v>125460</v>
      </c>
      <c r="E898" s="3">
        <f>VLOOKUP(Tableau1[[#This Row],[NUM DE FACTURE]],'[1]COMMERCIAL 2019 - 2021'!$D$2:$AO$3999,10,FALSE)</f>
        <v>125460</v>
      </c>
      <c r="F898" s="3" t="str">
        <f>VLOOKUP(Tableau1[[#This Row],[NUM DE FACTURE]],'[1]COMMERCIAL 2019 - 2021'!$D$2:$AO$3999,12,FALSE)</f>
        <v>Russie</v>
      </c>
      <c r="G898" s="4">
        <f>VLOOKUP(Tableau1[[#This Row],[NUM DE FACTURE]],'[1]COMMERCIAL 2019 - 2021'!$D$2:$AO$3999,13,FALSE)</f>
        <v>0</v>
      </c>
      <c r="H898" s="3">
        <f>VLOOKUP(Tableau1[[#This Row],[NUM DE FACTURE]],[1]!Tableau1[[#All],[Num Piéce]:[ANNEE]],4,FALSE)</f>
        <v>2021</v>
      </c>
      <c r="I898" s="3">
        <f>MONTH(Tableau1[[#This Row],[DATE LIV]])</f>
        <v>1</v>
      </c>
    </row>
    <row r="899" spans="1:9" x14ac:dyDescent="0.35">
      <c r="A899" s="1" t="str">
        <f>'[1]COMMERCIAL 2019 - 2021'!D897</f>
        <v>FAE-21-00292</v>
      </c>
      <c r="B899" s="5" t="str">
        <f>VLOOKUP(Tableau1[[#This Row],[NUM DE FACTURE]],'[1]COMMERCIAL 2019 - 2021'!$D$2:$AO$3999,6,FALSE)</f>
        <v>ABOURA FOODS</v>
      </c>
      <c r="C899" s="2">
        <f>VLOOKUP(Tableau1[[#This Row],[NUM DE FACTURE]],'[1]COMMERCIAL 2019 - 2021'!$D$2:$AO$3999,18,FALSE)</f>
        <v>9732</v>
      </c>
      <c r="D899" s="3">
        <f>VLOOKUP(Tableau1[[#This Row],[NUM DE FACTURE]],'[1]COMMERCIAL 2019 - 2021'!$D$2:$AO$3999,8,FALSE)</f>
        <v>32359.1198</v>
      </c>
      <c r="E899" s="3">
        <f>VLOOKUP(Tableau1[[#This Row],[NUM DE FACTURE]],'[1]COMMERCIAL 2019 - 2021'!$D$2:$AO$3999,10,FALSE)</f>
        <v>11221</v>
      </c>
      <c r="F899" s="3" t="str">
        <f>VLOOKUP(Tableau1[[#This Row],[NUM DE FACTURE]],'[1]COMMERCIAL 2019 - 2021'!$D$2:$AO$3999,12,FALSE)</f>
        <v>Jordanie</v>
      </c>
      <c r="G899" s="4">
        <f>VLOOKUP(Tableau1[[#This Row],[NUM DE FACTURE]],'[1]COMMERCIAL 2019 - 2021'!$D$2:$AO$3999,13,FALSE)</f>
        <v>44555</v>
      </c>
      <c r="H899" s="3">
        <f>VLOOKUP(Tableau1[[#This Row],[NUM DE FACTURE]],[1]!Tableau1[[#All],[Num Piéce]:[ANNEE]],4,FALSE)</f>
        <v>2021</v>
      </c>
      <c r="I899" s="3">
        <f>MONTH(Tableau1[[#This Row],[DATE LIV]])</f>
        <v>12</v>
      </c>
    </row>
    <row r="900" spans="1:9" x14ac:dyDescent="0.35">
      <c r="A900" s="1" t="str">
        <f>'[1]COMMERCIAL 2019 - 2021'!D898</f>
        <v>FAE-22-00001</v>
      </c>
      <c r="B900" s="5" t="str">
        <f>VLOOKUP(Tableau1[[#This Row],[NUM DE FACTURE]],'[1]COMMERCIAL 2019 - 2021'!$D$2:$AO$3999,6,FALSE)</f>
        <v>ARCADIA</v>
      </c>
      <c r="C900" s="2">
        <f>VLOOKUP(Tableau1[[#This Row],[NUM DE FACTURE]],'[1]COMMERCIAL 2019 - 2021'!$D$2:$AO$3999,18,FALSE)</f>
        <v>2504</v>
      </c>
      <c r="D900" s="3">
        <f>VLOOKUP(Tableau1[[#This Row],[NUM DE FACTURE]],'[1]COMMERCIAL 2019 - 2021'!$D$2:$AO$3999,8,FALSE)</f>
        <v>8811.6</v>
      </c>
      <c r="E900" s="3">
        <f>VLOOKUP(Tableau1[[#This Row],[NUM DE FACTURE]],'[1]COMMERCIAL 2019 - 2021'!$D$2:$AO$3999,10,FALSE)</f>
        <v>8811.6</v>
      </c>
      <c r="F900" s="3" t="str">
        <f>VLOOKUP(Tableau1[[#This Row],[NUM DE FACTURE]],'[1]COMMERCIAL 2019 - 2021'!$D$2:$AO$3999,12,FALSE)</f>
        <v>Suisse</v>
      </c>
      <c r="G900" s="4">
        <f>VLOOKUP(Tableau1[[#This Row],[NUM DE FACTURE]],'[1]COMMERCIAL 2019 - 2021'!$D$2:$AO$3999,13,FALSE)</f>
        <v>44569</v>
      </c>
      <c r="H900" s="3">
        <f>VLOOKUP(Tableau1[[#This Row],[NUM DE FACTURE]],[1]!Tableau1[[#All],[Num Piéce]:[ANNEE]],4,FALSE)</f>
        <v>2022</v>
      </c>
      <c r="I900" s="3">
        <f>MONTH(Tableau1[[#This Row],[DATE LIV]])</f>
        <v>1</v>
      </c>
    </row>
    <row r="901" spans="1:9" x14ac:dyDescent="0.35">
      <c r="A901" s="1" t="str">
        <f>'[1]COMMERCIAL 2019 - 2021'!D899</f>
        <v>FAE-22-00002</v>
      </c>
      <c r="B901" s="5" t="str">
        <f>VLOOKUP(Tableau1[[#This Row],[NUM DE FACTURE]],'[1]COMMERCIAL 2019 - 2021'!$D$2:$AO$3999,6,FALSE)</f>
        <v>SOGETRAC</v>
      </c>
      <c r="C901" s="2">
        <f>VLOOKUP(Tableau1[[#This Row],[NUM DE FACTURE]],'[1]COMMERCIAL 2019 - 2021'!$D$2:$AO$3999,18,FALSE)</f>
        <v>13440</v>
      </c>
      <c r="D901" s="3">
        <f>VLOOKUP(Tableau1[[#This Row],[NUM DE FACTURE]],'[1]COMMERCIAL 2019 - 2021'!$D$2:$AO$3999,8,FALSE)</f>
        <v>73920</v>
      </c>
      <c r="E901" s="3">
        <f>VLOOKUP(Tableau1[[#This Row],[NUM DE FACTURE]],'[1]COMMERCIAL 2019 - 2021'!$D$2:$AO$3999,10,FALSE)</f>
        <v>73920</v>
      </c>
      <c r="F901" s="3" t="str">
        <f>VLOOKUP(Tableau1[[#This Row],[NUM DE FACTURE]],'[1]COMMERCIAL 2019 - 2021'!$D$2:$AO$3999,12,FALSE)</f>
        <v>Belgique</v>
      </c>
      <c r="G901" s="4">
        <f>VLOOKUP(Tableau1[[#This Row],[NUM DE FACTURE]],'[1]COMMERCIAL 2019 - 2021'!$D$2:$AO$3999,13,FALSE)</f>
        <v>44570</v>
      </c>
      <c r="H901" s="3">
        <f>VLOOKUP(Tableau1[[#This Row],[NUM DE FACTURE]],[1]!Tableau1[[#All],[Num Piéce]:[ANNEE]],4,FALSE)</f>
        <v>2022</v>
      </c>
      <c r="I901" s="3">
        <f>MONTH(Tableau1[[#This Row],[DATE LIV]])</f>
        <v>1</v>
      </c>
    </row>
    <row r="902" spans="1:9" x14ac:dyDescent="0.35">
      <c r="A902" s="1" t="str">
        <f>'[1]COMMERCIAL 2019 - 2021'!D900</f>
        <v>FAE-22-00003</v>
      </c>
      <c r="B902" s="5" t="str">
        <f>VLOOKUP(Tableau1[[#This Row],[NUM DE FACTURE]],'[1]COMMERCIAL 2019 - 2021'!$D$2:$AO$3999,6,FALSE)</f>
        <v>SAHEL INTERNATIONAL TRADE</v>
      </c>
      <c r="C902" s="2">
        <f>VLOOKUP(Tableau1[[#This Row],[NUM DE FACTURE]],'[1]COMMERCIAL 2019 - 2021'!$D$2:$AO$3999,18,FALSE)</f>
        <v>20750</v>
      </c>
      <c r="D902" s="3">
        <f>VLOOKUP(Tableau1[[#This Row],[NUM DE FACTURE]],'[1]COMMERCIAL 2019 - 2021'!$D$2:$AO$3999,8,FALSE)</f>
        <v>36312.5</v>
      </c>
      <c r="E902" s="3">
        <f>VLOOKUP(Tableau1[[#This Row],[NUM DE FACTURE]],'[1]COMMERCIAL 2019 - 2021'!$D$2:$AO$3999,10,FALSE)</f>
        <v>36312.5</v>
      </c>
      <c r="F902" s="3" t="str">
        <f>VLOOKUP(Tableau1[[#This Row],[NUM DE FACTURE]],'[1]COMMERCIAL 2019 - 2021'!$D$2:$AO$3999,12,FALSE)</f>
        <v>Togo</v>
      </c>
      <c r="G902" s="4">
        <f>VLOOKUP(Tableau1[[#This Row],[NUM DE FACTURE]],'[1]COMMERCIAL 2019 - 2021'!$D$2:$AO$3999,13,FALSE)</f>
        <v>44579</v>
      </c>
      <c r="H902" s="3">
        <f>VLOOKUP(Tableau1[[#This Row],[NUM DE FACTURE]],[1]!Tableau1[[#All],[Num Piéce]:[ANNEE]],4,FALSE)</f>
        <v>2022</v>
      </c>
      <c r="I902" s="3">
        <f>MONTH(Tableau1[[#This Row],[DATE LIV]])</f>
        <v>1</v>
      </c>
    </row>
    <row r="903" spans="1:9" x14ac:dyDescent="0.35">
      <c r="A903" s="1" t="str">
        <f>'[1]COMMERCIAL 2019 - 2021'!D901</f>
        <v>FAE-22-00004</v>
      </c>
      <c r="B903" s="5" t="str">
        <f>VLOOKUP(Tableau1[[#This Row],[NUM DE FACTURE]],'[1]COMMERCIAL 2019 - 2021'!$D$2:$AO$3999,6,FALSE)</f>
        <v>SAHEL INTERNATIONAL TRADE</v>
      </c>
      <c r="C903" s="2">
        <f>VLOOKUP(Tableau1[[#This Row],[NUM DE FACTURE]],'[1]COMMERCIAL 2019 - 2021'!$D$2:$AO$3999,18,FALSE)</f>
        <v>43608</v>
      </c>
      <c r="D903" s="3">
        <f>VLOOKUP(Tableau1[[#This Row],[NUM DE FACTURE]],'[1]COMMERCIAL 2019 - 2021'!$D$2:$AO$3999,8,FALSE)</f>
        <v>73257.36</v>
      </c>
      <c r="E903" s="3">
        <f>VLOOKUP(Tableau1[[#This Row],[NUM DE FACTURE]],'[1]COMMERCIAL 2019 - 2021'!$D$2:$AO$3999,10,FALSE)</f>
        <v>73257.36</v>
      </c>
      <c r="F903" s="3" t="str">
        <f>VLOOKUP(Tableau1[[#This Row],[NUM DE FACTURE]],'[1]COMMERCIAL 2019 - 2021'!$D$2:$AO$3999,12,FALSE)</f>
        <v>Togo</v>
      </c>
      <c r="G903" s="4">
        <f>VLOOKUP(Tableau1[[#This Row],[NUM DE FACTURE]],'[1]COMMERCIAL 2019 - 2021'!$D$2:$AO$3999,13,FALSE)</f>
        <v>44579</v>
      </c>
      <c r="H903" s="3">
        <f>VLOOKUP(Tableau1[[#This Row],[NUM DE FACTURE]],[1]!Tableau1[[#All],[Num Piéce]:[ANNEE]],4,FALSE)</f>
        <v>2022</v>
      </c>
      <c r="I903" s="3">
        <f>MONTH(Tableau1[[#This Row],[DATE LIV]])</f>
        <v>1</v>
      </c>
    </row>
    <row r="904" spans="1:9" x14ac:dyDescent="0.35">
      <c r="A904" s="1" t="str">
        <f>'[1]COMMERCIAL 2019 - 2021'!D902</f>
        <v>FAE-22-00005</v>
      </c>
      <c r="B904" s="5" t="str">
        <f>VLOOKUP(Tableau1[[#This Row],[NUM DE FACTURE]],'[1]COMMERCIAL 2019 - 2021'!$D$2:$AO$3999,6,FALSE)</f>
        <v>MAMUDOU BAH T/A TEDOUGNAL FARM</v>
      </c>
      <c r="C904" s="2">
        <f>VLOOKUP(Tableau1[[#This Row],[NUM DE FACTURE]],'[1]COMMERCIAL 2019 - 2021'!$D$2:$AO$3999,18,FALSE)</f>
        <v>110540</v>
      </c>
      <c r="D904" s="3">
        <f>VLOOKUP(Tableau1[[#This Row],[NUM DE FACTURE]],'[1]COMMERCIAL 2019 - 2021'!$D$2:$AO$3999,8,FALSE)</f>
        <v>320114.68919999996</v>
      </c>
      <c r="E904" s="3">
        <f>VLOOKUP(Tableau1[[#This Row],[NUM DE FACTURE]],'[1]COMMERCIAL 2019 - 2021'!$D$2:$AO$3999,10,FALSE)</f>
        <v>109778.7</v>
      </c>
      <c r="F904" s="3" t="str">
        <f>VLOOKUP(Tableau1[[#This Row],[NUM DE FACTURE]],'[1]COMMERCIAL 2019 - 2021'!$D$2:$AO$3999,12,FALSE)</f>
        <v>Gambie</v>
      </c>
      <c r="G904" s="4">
        <f>VLOOKUP(Tableau1[[#This Row],[NUM DE FACTURE]],'[1]COMMERCIAL 2019 - 2021'!$D$2:$AO$3999,13,FALSE)</f>
        <v>44592</v>
      </c>
      <c r="H904" s="3">
        <f>VLOOKUP(Tableau1[[#This Row],[NUM DE FACTURE]],[1]!Tableau1[[#All],[Num Piéce]:[ANNEE]],4,FALSE)</f>
        <v>2022</v>
      </c>
      <c r="I904" s="3">
        <f>MONTH(Tableau1[[#This Row],[DATE LIV]])</f>
        <v>1</v>
      </c>
    </row>
    <row r="905" spans="1:9" x14ac:dyDescent="0.35">
      <c r="A905" s="1" t="str">
        <f>'[1]COMMERCIAL 2019 - 2021'!D903</f>
        <v>FAE-22-00006</v>
      </c>
      <c r="B905" s="5" t="str">
        <f>VLOOKUP(Tableau1[[#This Row],[NUM DE FACTURE]],'[1]COMMERCIAL 2019 - 2021'!$D$2:$AO$3999,6,FALSE)</f>
        <v>STE DE COMMERCE INTERNATIONAL</v>
      </c>
      <c r="C905" s="2">
        <f>VLOOKUP(Tableau1[[#This Row],[NUM DE FACTURE]],'[1]COMMERCIAL 2019 - 2021'!$D$2:$AO$3999,18,FALSE)</f>
        <v>20400</v>
      </c>
      <c r="D905" s="3">
        <f>VLOOKUP(Tableau1[[#This Row],[NUM DE FACTURE]],'[1]COMMERCIAL 2019 - 2021'!$D$2:$AO$3999,8,FALSE)</f>
        <v>46200</v>
      </c>
      <c r="E905" s="3">
        <f>VLOOKUP(Tableau1[[#This Row],[NUM DE FACTURE]],'[1]COMMERCIAL 2019 - 2021'!$D$2:$AO$3999,10,FALSE)</f>
        <v>46200</v>
      </c>
      <c r="F905" s="3" t="str">
        <f>VLOOKUP(Tableau1[[#This Row],[NUM DE FACTURE]],'[1]COMMERCIAL 2019 - 2021'!$D$2:$AO$3999,12,FALSE)</f>
        <v>Liberia</v>
      </c>
      <c r="G905" s="4">
        <f>VLOOKUP(Tableau1[[#This Row],[NUM DE FACTURE]],'[1]COMMERCIAL 2019 - 2021'!$D$2:$AO$3999,13,FALSE)</f>
        <v>44588</v>
      </c>
      <c r="H905" s="3">
        <f>VLOOKUP(Tableau1[[#This Row],[NUM DE FACTURE]],[1]!Tableau1[[#All],[Num Piéce]:[ANNEE]],4,FALSE)</f>
        <v>2022</v>
      </c>
      <c r="I905" s="3">
        <f>MONTH(Tableau1[[#This Row],[DATE LIV]])</f>
        <v>1</v>
      </c>
    </row>
    <row r="906" spans="1:9" x14ac:dyDescent="0.35">
      <c r="A906" s="1" t="str">
        <f>'[1]COMMERCIAL 2019 - 2021'!D904</f>
        <v>FAE-22-00007</v>
      </c>
      <c r="B906" s="5" t="str">
        <f>VLOOKUP(Tableau1[[#This Row],[NUM DE FACTURE]],'[1]COMMERCIAL 2019 - 2021'!$D$2:$AO$3999,6,FALSE)</f>
        <v>ARCADIA</v>
      </c>
      <c r="C906" s="2">
        <f>VLOOKUP(Tableau1[[#This Row],[NUM DE FACTURE]],'[1]COMMERCIAL 2019 - 2021'!$D$2:$AO$3999,18,FALSE)</f>
        <v>20000</v>
      </c>
      <c r="D906" s="3">
        <f>VLOOKUP(Tableau1[[#This Row],[NUM DE FACTURE]],'[1]COMMERCIAL 2019 - 2021'!$D$2:$AO$3999,8,FALSE)</f>
        <v>61000</v>
      </c>
      <c r="E906" s="3">
        <f>VLOOKUP(Tableau1[[#This Row],[NUM DE FACTURE]],'[1]COMMERCIAL 2019 - 2021'!$D$2:$AO$3999,10,FALSE)</f>
        <v>61000</v>
      </c>
      <c r="F906" s="3" t="str">
        <f>VLOOKUP(Tableau1[[#This Row],[NUM DE FACTURE]],'[1]COMMERCIAL 2019 - 2021'!$D$2:$AO$3999,12,FALSE)</f>
        <v>Angleterre</v>
      </c>
      <c r="G906" s="4">
        <f>VLOOKUP(Tableau1[[#This Row],[NUM DE FACTURE]],'[1]COMMERCIAL 2019 - 2021'!$D$2:$AO$3999,13,FALSE)</f>
        <v>44585</v>
      </c>
      <c r="H906" s="3">
        <f>VLOOKUP(Tableau1[[#This Row],[NUM DE FACTURE]],[1]!Tableau1[[#All],[Num Piéce]:[ANNEE]],4,FALSE)</f>
        <v>2022</v>
      </c>
      <c r="I906" s="3">
        <f>MONTH(Tableau1[[#This Row],[DATE LIV]])</f>
        <v>1</v>
      </c>
    </row>
    <row r="907" spans="1:9" x14ac:dyDescent="0.35">
      <c r="A907" s="1" t="str">
        <f>'[1]COMMERCIAL 2019 - 2021'!D905</f>
        <v>FAE-22-00008</v>
      </c>
      <c r="B907" s="5" t="str">
        <f>VLOOKUP(Tableau1[[#This Row],[NUM DE FACTURE]],'[1]COMMERCIAL 2019 - 2021'!$D$2:$AO$3999,6,FALSE)</f>
        <v>STE OMEGA TRADING</v>
      </c>
      <c r="C907" s="2">
        <f>VLOOKUP(Tableau1[[#This Row],[NUM DE FACTURE]],'[1]COMMERCIAL 2019 - 2021'!$D$2:$AO$3999,18,FALSE)</f>
        <v>280000</v>
      </c>
      <c r="D907" s="3">
        <f>VLOOKUP(Tableau1[[#This Row],[NUM DE FACTURE]],'[1]COMMERCIAL 2019 - 2021'!$D$2:$AO$3999,8,FALSE)</f>
        <v>501200</v>
      </c>
      <c r="E907" s="3">
        <f>VLOOKUP(Tableau1[[#This Row],[NUM DE FACTURE]],'[1]COMMERCIAL 2019 - 2021'!$D$2:$AO$3999,10,FALSE)</f>
        <v>501200</v>
      </c>
      <c r="F907" s="3" t="str">
        <f>VLOOKUP(Tableau1[[#This Row],[NUM DE FACTURE]],'[1]COMMERCIAL 2019 - 2021'!$D$2:$AO$3999,12,FALSE)</f>
        <v>Niger</v>
      </c>
      <c r="G907" s="4">
        <f>VLOOKUP(Tableau1[[#This Row],[NUM DE FACTURE]],'[1]COMMERCIAL 2019 - 2021'!$D$2:$AO$3999,13,FALSE)</f>
        <v>44590</v>
      </c>
      <c r="H907" s="3">
        <f>VLOOKUP(Tableau1[[#This Row],[NUM DE FACTURE]],[1]!Tableau1[[#All],[Num Piéce]:[ANNEE]],4,FALSE)</f>
        <v>2022</v>
      </c>
      <c r="I907" s="3">
        <f>MONTH(Tableau1[[#This Row],[DATE LIV]])</f>
        <v>1</v>
      </c>
    </row>
    <row r="908" spans="1:9" x14ac:dyDescent="0.35">
      <c r="A908" s="1" t="str">
        <f>'[1]COMMERCIAL 2019 - 2021'!D906</f>
        <v>FAE-22-00009</v>
      </c>
      <c r="B908" s="5" t="str">
        <f>VLOOKUP(Tableau1[[#This Row],[NUM DE FACTURE]],'[1]COMMERCIAL 2019 - 2021'!$D$2:$AO$3999,6,FALSE)</f>
        <v>STE OMEGA TRADING</v>
      </c>
      <c r="C908" s="2">
        <f>VLOOKUP(Tableau1[[#This Row],[NUM DE FACTURE]],'[1]COMMERCIAL 2019 - 2021'!$D$2:$AO$3999,18,FALSE)</f>
        <v>280000</v>
      </c>
      <c r="D908" s="3">
        <f>VLOOKUP(Tableau1[[#This Row],[NUM DE FACTURE]],'[1]COMMERCIAL 2019 - 2021'!$D$2:$AO$3999,8,FALSE)</f>
        <v>501200</v>
      </c>
      <c r="E908" s="3">
        <f>VLOOKUP(Tableau1[[#This Row],[NUM DE FACTURE]],'[1]COMMERCIAL 2019 - 2021'!$D$2:$AO$3999,10,FALSE)</f>
        <v>501200</v>
      </c>
      <c r="F908" s="3" t="str">
        <f>VLOOKUP(Tableau1[[#This Row],[NUM DE FACTURE]],'[1]COMMERCIAL 2019 - 2021'!$D$2:$AO$3999,12,FALSE)</f>
        <v>Niger</v>
      </c>
      <c r="G908" s="4" t="str">
        <f>VLOOKUP(Tableau1[[#This Row],[NUM DE FACTURE]],'[1]COMMERCIAL 2019 - 2021'!$D$2:$AO$3999,13,FALSE)</f>
        <v>31/01/2022 &amp; 01/02/2022</v>
      </c>
      <c r="H908" s="3">
        <f>VLOOKUP(Tableau1[[#This Row],[NUM DE FACTURE]],[1]!Tableau1[[#All],[Num Piéce]:[ANNEE]],4,FALSE)</f>
        <v>2022</v>
      </c>
      <c r="I908" s="3" t="e">
        <f>MONTH(Tableau1[[#This Row],[DATE LIV]])</f>
        <v>#VALUE!</v>
      </c>
    </row>
    <row r="909" spans="1:9" x14ac:dyDescent="0.35">
      <c r="A909" s="1" t="str">
        <f>'[1]COMMERCIAL 2019 - 2021'!D907</f>
        <v>FAE-22-00010</v>
      </c>
      <c r="B909" s="5" t="str">
        <f>VLOOKUP(Tableau1[[#This Row],[NUM DE FACTURE]],'[1]COMMERCIAL 2019 - 2021'!$D$2:$AO$3999,6,FALSE)</f>
        <v>AL JAWDA AL RAEDA</v>
      </c>
      <c r="C909" s="2">
        <f>VLOOKUP(Tableau1[[#This Row],[NUM DE FACTURE]],'[1]COMMERCIAL 2019 - 2021'!$D$2:$AO$3999,18,FALSE)</f>
        <v>210000</v>
      </c>
      <c r="D909" s="3">
        <f>VLOOKUP(Tableau1[[#This Row],[NUM DE FACTURE]],'[1]COMMERCIAL 2019 - 2021'!$D$2:$AO$3999,8,FALSE)</f>
        <v>494704.77</v>
      </c>
      <c r="E909" s="3">
        <f>VLOOKUP(Tableau1[[#This Row],[NUM DE FACTURE]],'[1]COMMERCIAL 2019 - 2021'!$D$2:$AO$3999,10,FALSE)</f>
        <v>172200</v>
      </c>
      <c r="F909" s="3" t="str">
        <f>VLOOKUP(Tableau1[[#This Row],[NUM DE FACTURE]],'[1]COMMERCIAL 2019 - 2021'!$D$2:$AO$3999,12,FALSE)</f>
        <v>Libye</v>
      </c>
      <c r="G909" s="4">
        <f>VLOOKUP(Tableau1[[#This Row],[NUM DE FACTURE]],'[1]COMMERCIAL 2019 - 2021'!$D$2:$AO$3999,13,FALSE)</f>
        <v>44585</v>
      </c>
      <c r="H909" s="3">
        <f>VLOOKUP(Tableau1[[#This Row],[NUM DE FACTURE]],[1]!Tableau1[[#All],[Num Piéce]:[ANNEE]],4,FALSE)</f>
        <v>2022</v>
      </c>
      <c r="I909" s="3">
        <f>MONTH(Tableau1[[#This Row],[DATE LIV]])</f>
        <v>1</v>
      </c>
    </row>
    <row r="910" spans="1:9" x14ac:dyDescent="0.35">
      <c r="A910" s="1" t="str">
        <f>'[1]COMMERCIAL 2019 - 2021'!D908</f>
        <v>FAE-22-00011</v>
      </c>
      <c r="B910" s="5" t="str">
        <f>VLOOKUP(Tableau1[[#This Row],[NUM DE FACTURE]],'[1]COMMERCIAL 2019 - 2021'!$D$2:$AO$3999,6,FALSE)</f>
        <v>ANGSTREM TRADING</v>
      </c>
      <c r="C910" s="2">
        <f>VLOOKUP(Tableau1[[#This Row],[NUM DE FACTURE]],'[1]COMMERCIAL 2019 - 2021'!$D$2:$AO$3999,18,FALSE)</f>
        <v>40000</v>
      </c>
      <c r="D910" s="3">
        <f>VLOOKUP(Tableau1[[#This Row],[NUM DE FACTURE]],'[1]COMMERCIAL 2019 - 2021'!$D$2:$AO$3999,8,FALSE)</f>
        <v>132568.1</v>
      </c>
      <c r="E910" s="3">
        <f>VLOOKUP(Tableau1[[#This Row],[NUM DE FACTURE]],'[1]COMMERCIAL 2019 - 2021'!$D$2:$AO$3999,10,FALSE)</f>
        <v>45800</v>
      </c>
      <c r="F910" s="3" t="str">
        <f>VLOOKUP(Tableau1[[#This Row],[NUM DE FACTURE]],'[1]COMMERCIAL 2019 - 2021'!$D$2:$AO$3999,12,FALSE)</f>
        <v>Russie</v>
      </c>
      <c r="G910" s="4">
        <f>VLOOKUP(Tableau1[[#This Row],[NUM DE FACTURE]],'[1]COMMERCIAL 2019 - 2021'!$D$2:$AO$3999,13,FALSE)</f>
        <v>44594</v>
      </c>
      <c r="H910" s="3">
        <f>VLOOKUP(Tableau1[[#This Row],[NUM DE FACTURE]],[1]!Tableau1[[#All],[Num Piéce]:[ANNEE]],4,FALSE)</f>
        <v>2022</v>
      </c>
      <c r="I910" s="3">
        <f>MONTH(Tableau1[[#This Row],[DATE LIV]])</f>
        <v>2</v>
      </c>
    </row>
    <row r="911" spans="1:9" x14ac:dyDescent="0.35">
      <c r="A911" s="1" t="str">
        <f>'[1]COMMERCIAL 2019 - 2021'!D909</f>
        <v>FAE-22-00012</v>
      </c>
      <c r="B911" s="5" t="str">
        <f>VLOOKUP(Tableau1[[#This Row],[NUM DE FACTURE]],'[1]COMMERCIAL 2019 - 2021'!$D$2:$AO$3999,6,FALSE)</f>
        <v>SODIFRAM SAS</v>
      </c>
      <c r="C911" s="2">
        <f>VLOOKUP(Tableau1[[#This Row],[NUM DE FACTURE]],'[1]COMMERCIAL 2019 - 2021'!$D$2:$AO$3999,18,FALSE)</f>
        <v>27336</v>
      </c>
      <c r="D911" s="3">
        <f>VLOOKUP(Tableau1[[#This Row],[NUM DE FACTURE]],'[1]COMMERCIAL 2019 - 2021'!$D$2:$AO$3999,8,FALSE)</f>
        <v>95348.778967999999</v>
      </c>
      <c r="E911" s="3">
        <f>VLOOKUP(Tableau1[[#This Row],[NUM DE FACTURE]],'[1]COMMERCIAL 2019 - 2021'!$D$2:$AO$3999,10,FALSE)</f>
        <v>29045.84</v>
      </c>
      <c r="F911" s="3" t="str">
        <f>VLOOKUP(Tableau1[[#This Row],[NUM DE FACTURE]],'[1]COMMERCIAL 2019 - 2021'!$D$2:$AO$3999,12,FALSE)</f>
        <v>Mayotte</v>
      </c>
      <c r="G911" s="4">
        <f>VLOOKUP(Tableau1[[#This Row],[NUM DE FACTURE]],'[1]COMMERCIAL 2019 - 2021'!$D$2:$AO$3999,13,FALSE)</f>
        <v>44606</v>
      </c>
      <c r="H911" s="3">
        <f>VLOOKUP(Tableau1[[#This Row],[NUM DE FACTURE]],[1]!Tableau1[[#All],[Num Piéce]:[ANNEE]],4,FALSE)</f>
        <v>2022</v>
      </c>
      <c r="I911" s="3">
        <f>MONTH(Tableau1[[#This Row],[DATE LIV]])</f>
        <v>2</v>
      </c>
    </row>
    <row r="912" spans="1:9" x14ac:dyDescent="0.35">
      <c r="A912" s="1" t="str">
        <f>'[1]COMMERCIAL 2019 - 2021'!D910</f>
        <v>FAE-22-00013</v>
      </c>
      <c r="B912" s="5" t="str">
        <f>VLOOKUP(Tableau1[[#This Row],[NUM DE FACTURE]],'[1]COMMERCIAL 2019 - 2021'!$D$2:$AO$3999,6,FALSE)</f>
        <v>TUNISIAN AFRICAN BUSINESS</v>
      </c>
      <c r="C912" s="2">
        <f>VLOOKUP(Tableau1[[#This Row],[NUM DE FACTURE]],'[1]COMMERCIAL 2019 - 2021'!$D$2:$AO$3999,18,FALSE)</f>
        <v>112000</v>
      </c>
      <c r="D912" s="3">
        <f>VLOOKUP(Tableau1[[#This Row],[NUM DE FACTURE]],'[1]COMMERCIAL 2019 - 2021'!$D$2:$AO$3999,8,FALSE)</f>
        <v>219520</v>
      </c>
      <c r="E912" s="3">
        <f>VLOOKUP(Tableau1[[#This Row],[NUM DE FACTURE]],'[1]COMMERCIAL 2019 - 2021'!$D$2:$AO$3999,10,FALSE)</f>
        <v>219520</v>
      </c>
      <c r="F912" s="3" t="str">
        <f>VLOOKUP(Tableau1[[#This Row],[NUM DE FACTURE]],'[1]COMMERCIAL 2019 - 2021'!$D$2:$AO$3999,12,FALSE)</f>
        <v>Gabon</v>
      </c>
      <c r="G912" s="4">
        <f>VLOOKUP(Tableau1[[#This Row],[NUM DE FACTURE]],'[1]COMMERCIAL 2019 - 2021'!$D$2:$AO$3999,13,FALSE)</f>
        <v>44617</v>
      </c>
      <c r="H912" s="3">
        <f>VLOOKUP(Tableau1[[#This Row],[NUM DE FACTURE]],[1]!Tableau1[[#All],[Num Piéce]:[ANNEE]],4,FALSE)</f>
        <v>2022</v>
      </c>
      <c r="I912" s="3">
        <f>MONTH(Tableau1[[#This Row],[DATE LIV]])</f>
        <v>2</v>
      </c>
    </row>
    <row r="913" spans="1:9" x14ac:dyDescent="0.35">
      <c r="A913" s="1" t="str">
        <f>'[1]COMMERCIAL 2019 - 2021'!D911</f>
        <v>FAE-22-00014</v>
      </c>
      <c r="B913" s="5" t="str">
        <f>VLOOKUP(Tableau1[[#This Row],[NUM DE FACTURE]],'[1]COMMERCIAL 2019 - 2021'!$D$2:$AO$3999,6,FALSE)</f>
        <v>TUNISIAN AFRICAN BUSINESS</v>
      </c>
      <c r="C913" s="2">
        <f>VLOOKUP(Tableau1[[#This Row],[NUM DE FACTURE]],'[1]COMMERCIAL 2019 - 2021'!$D$2:$AO$3999,18,FALSE)</f>
        <v>110040</v>
      </c>
      <c r="D913" s="3">
        <f>VLOOKUP(Tableau1[[#This Row],[NUM DE FACTURE]],'[1]COMMERCIAL 2019 - 2021'!$D$2:$AO$3999,8,FALSE)</f>
        <v>201373.2</v>
      </c>
      <c r="E913" s="3">
        <f>VLOOKUP(Tableau1[[#This Row],[NUM DE FACTURE]],'[1]COMMERCIAL 2019 - 2021'!$D$2:$AO$3999,10,FALSE)</f>
        <v>201373.2</v>
      </c>
      <c r="F913" s="3" t="str">
        <f>VLOOKUP(Tableau1[[#This Row],[NUM DE FACTURE]],'[1]COMMERCIAL 2019 - 2021'!$D$2:$AO$3999,12,FALSE)</f>
        <v>Senegal</v>
      </c>
      <c r="G913" s="4">
        <f>VLOOKUP(Tableau1[[#This Row],[NUM DE FACTURE]],'[1]COMMERCIAL 2019 - 2021'!$D$2:$AO$3999,13,FALSE)</f>
        <v>44593</v>
      </c>
      <c r="H913" s="3">
        <f>VLOOKUP(Tableau1[[#This Row],[NUM DE FACTURE]],[1]!Tableau1[[#All],[Num Piéce]:[ANNEE]],4,FALSE)</f>
        <v>2022</v>
      </c>
      <c r="I913" s="3">
        <f>MONTH(Tableau1[[#This Row],[DATE LIV]])</f>
        <v>2</v>
      </c>
    </row>
    <row r="914" spans="1:9" x14ac:dyDescent="0.35">
      <c r="A914" s="1" t="str">
        <f>'[1]COMMERCIAL 2019 - 2021'!D912</f>
        <v>FAE-22-00015</v>
      </c>
      <c r="B914" s="5" t="str">
        <f>VLOOKUP(Tableau1[[#This Row],[NUM DE FACTURE]],'[1]COMMERCIAL 2019 - 2021'!$D$2:$AO$3999,6,FALSE)</f>
        <v>TUNISIAN AFRICAN BUSINESS</v>
      </c>
      <c r="C914" s="2">
        <f>VLOOKUP(Tableau1[[#This Row],[NUM DE FACTURE]],'[1]COMMERCIAL 2019 - 2021'!$D$2:$AO$3999,18,FALSE)</f>
        <v>56000</v>
      </c>
      <c r="D914" s="3">
        <f>VLOOKUP(Tableau1[[#This Row],[NUM DE FACTURE]],'[1]COMMERCIAL 2019 - 2021'!$D$2:$AO$3999,8,FALSE)</f>
        <v>102480</v>
      </c>
      <c r="E914" s="3">
        <f>VLOOKUP(Tableau1[[#This Row],[NUM DE FACTURE]],'[1]COMMERCIAL 2019 - 2021'!$D$2:$AO$3999,10,FALSE)</f>
        <v>102480</v>
      </c>
      <c r="F914" s="3" t="str">
        <f>VLOOKUP(Tableau1[[#This Row],[NUM DE FACTURE]],'[1]COMMERCIAL 2019 - 2021'!$D$2:$AO$3999,12,FALSE)</f>
        <v>Gabon</v>
      </c>
      <c r="G914" s="4">
        <f>VLOOKUP(Tableau1[[#This Row],[NUM DE FACTURE]],'[1]COMMERCIAL 2019 - 2021'!$D$2:$AO$3999,13,FALSE)</f>
        <v>44602</v>
      </c>
      <c r="H914" s="3">
        <f>VLOOKUP(Tableau1[[#This Row],[NUM DE FACTURE]],[1]!Tableau1[[#All],[Num Piéce]:[ANNEE]],4,FALSE)</f>
        <v>2022</v>
      </c>
      <c r="I914" s="3">
        <f>MONTH(Tableau1[[#This Row],[DATE LIV]])</f>
        <v>2</v>
      </c>
    </row>
    <row r="915" spans="1:9" x14ac:dyDescent="0.35">
      <c r="A915" s="1" t="str">
        <f>'[1]COMMERCIAL 2019 - 2021'!D913</f>
        <v>FAE-22-00016</v>
      </c>
      <c r="B915" s="5" t="str">
        <f>VLOOKUP(Tableau1[[#This Row],[NUM DE FACTURE]],'[1]COMMERCIAL 2019 - 2021'!$D$2:$AO$3999,6,FALSE)</f>
        <v>ETS KASSO IMPORT EXPORT</v>
      </c>
      <c r="C915" s="2">
        <f>VLOOKUP(Tableau1[[#This Row],[NUM DE FACTURE]],'[1]COMMERCIAL 2019 - 2021'!$D$2:$AO$3999,18,FALSE)</f>
        <v>108000</v>
      </c>
      <c r="D915" s="3">
        <f>VLOOKUP(Tableau1[[#This Row],[NUM DE FACTURE]],'[1]COMMERCIAL 2019 - 2021'!$D$2:$AO$3999,8,FALSE)</f>
        <v>204165.68400000001</v>
      </c>
      <c r="E915" s="3">
        <f>VLOOKUP(Tableau1[[#This Row],[NUM DE FACTURE]],'[1]COMMERCIAL 2019 - 2021'!$D$2:$AO$3999,10,FALSE)</f>
        <v>62640</v>
      </c>
      <c r="F915" s="3" t="str">
        <f>VLOOKUP(Tableau1[[#This Row],[NUM DE FACTURE]],'[1]COMMERCIAL 2019 - 2021'!$D$2:$AO$3999,12,FALSE)</f>
        <v>Niger</v>
      </c>
      <c r="G915" s="4">
        <f>VLOOKUP(Tableau1[[#This Row],[NUM DE FACTURE]],'[1]COMMERCIAL 2019 - 2021'!$D$2:$AO$3999,13,FALSE)</f>
        <v>44589</v>
      </c>
      <c r="H915" s="3">
        <f>VLOOKUP(Tableau1[[#This Row],[NUM DE FACTURE]],[1]!Tableau1[[#All],[Num Piéce]:[ANNEE]],4,FALSE)</f>
        <v>2022</v>
      </c>
      <c r="I915" s="3">
        <f>MONTH(Tableau1[[#This Row],[DATE LIV]])</f>
        <v>1</v>
      </c>
    </row>
    <row r="916" spans="1:9" x14ac:dyDescent="0.35">
      <c r="A916" s="1" t="str">
        <f>'[1]COMMERCIAL 2019 - 2021'!D914</f>
        <v>FAE-22-00017</v>
      </c>
      <c r="B916" s="5" t="str">
        <f>VLOOKUP(Tableau1[[#This Row],[NUM DE FACTURE]],'[1]COMMERCIAL 2019 - 2021'!$D$2:$AO$3999,6,FALSE)</f>
        <v>ETS KASSO IMPORT EXPORT</v>
      </c>
      <c r="C916" s="2">
        <f>VLOOKUP(Tableau1[[#This Row],[NUM DE FACTURE]],'[1]COMMERCIAL 2019 - 2021'!$D$2:$AO$3999,18,FALSE)</f>
        <v>108000</v>
      </c>
      <c r="D916" s="3">
        <f>VLOOKUP(Tableau1[[#This Row],[NUM DE FACTURE]],'[1]COMMERCIAL 2019 - 2021'!$D$2:$AO$3999,8,FALSE)</f>
        <v>204165.68400000001</v>
      </c>
      <c r="E916" s="3">
        <f>VLOOKUP(Tableau1[[#This Row],[NUM DE FACTURE]],'[1]COMMERCIAL 2019 - 2021'!$D$2:$AO$3999,10,FALSE)</f>
        <v>62640</v>
      </c>
      <c r="F916" s="3" t="str">
        <f>VLOOKUP(Tableau1[[#This Row],[NUM DE FACTURE]],'[1]COMMERCIAL 2019 - 2021'!$D$2:$AO$3999,12,FALSE)</f>
        <v>Niger</v>
      </c>
      <c r="G916" s="4">
        <f>VLOOKUP(Tableau1[[#This Row],[NUM DE FACTURE]],'[1]COMMERCIAL 2019 - 2021'!$D$2:$AO$3999,13,FALSE)</f>
        <v>44590</v>
      </c>
      <c r="H916" s="3">
        <f>VLOOKUP(Tableau1[[#This Row],[NUM DE FACTURE]],[1]!Tableau1[[#All],[Num Piéce]:[ANNEE]],4,FALSE)</f>
        <v>2022</v>
      </c>
      <c r="I916" s="3">
        <f>MONTH(Tableau1[[#This Row],[DATE LIV]])</f>
        <v>1</v>
      </c>
    </row>
    <row r="917" spans="1:9" x14ac:dyDescent="0.35">
      <c r="A917" s="1" t="str">
        <f>'[1]COMMERCIAL 2019 - 2021'!D915</f>
        <v>FAE-22-00018</v>
      </c>
      <c r="B917" s="5" t="str">
        <f>VLOOKUP(Tableau1[[#This Row],[NUM DE FACTURE]],'[1]COMMERCIAL 2019 - 2021'!$D$2:$AO$3999,6,FALSE)</f>
        <v>ETS KASSO IMPORT EXPORT</v>
      </c>
      <c r="C917" s="2">
        <f>VLOOKUP(Tableau1[[#This Row],[NUM DE FACTURE]],'[1]COMMERCIAL 2019 - 2021'!$D$2:$AO$3999,18,FALSE)</f>
        <v>108000</v>
      </c>
      <c r="D917" s="3">
        <f>VLOOKUP(Tableau1[[#This Row],[NUM DE FACTURE]],'[1]COMMERCIAL 2019 - 2021'!$D$2:$AO$3999,8,FALSE)</f>
        <v>203335.70400000003</v>
      </c>
      <c r="E917" s="3">
        <f>VLOOKUP(Tableau1[[#This Row],[NUM DE FACTURE]],'[1]COMMERCIAL 2019 - 2021'!$D$2:$AO$3999,10,FALSE)</f>
        <v>62640</v>
      </c>
      <c r="F917" s="3" t="str">
        <f>VLOOKUP(Tableau1[[#This Row],[NUM DE FACTURE]],'[1]COMMERCIAL 2019 - 2021'!$D$2:$AO$3999,12,FALSE)</f>
        <v>Niger</v>
      </c>
      <c r="G917" s="4">
        <f>VLOOKUP(Tableau1[[#This Row],[NUM DE FACTURE]],'[1]COMMERCIAL 2019 - 2021'!$D$2:$AO$3999,13,FALSE)</f>
        <v>44590</v>
      </c>
      <c r="H917" s="3">
        <f>VLOOKUP(Tableau1[[#This Row],[NUM DE FACTURE]],[1]!Tableau1[[#All],[Num Piéce]:[ANNEE]],4,FALSE)</f>
        <v>2022</v>
      </c>
      <c r="I917" s="3">
        <f>MONTH(Tableau1[[#This Row],[DATE LIV]])</f>
        <v>1</v>
      </c>
    </row>
    <row r="918" spans="1:9" x14ac:dyDescent="0.35">
      <c r="A918" s="1" t="str">
        <f>'[1]COMMERCIAL 2019 - 2021'!D916</f>
        <v>FAE-22-00019</v>
      </c>
      <c r="B918" s="5" t="str">
        <f>VLOOKUP(Tableau1[[#This Row],[NUM DE FACTURE]],'[1]COMMERCIAL 2019 - 2021'!$D$2:$AO$3999,6,FALSE)</f>
        <v>ETS KASSO IMPORT EXPORT</v>
      </c>
      <c r="C918" s="2">
        <f>VLOOKUP(Tableau1[[#This Row],[NUM DE FACTURE]],'[1]COMMERCIAL 2019 - 2021'!$D$2:$AO$3999,18,FALSE)</f>
        <v>108000</v>
      </c>
      <c r="D918" s="3">
        <f>VLOOKUP(Tableau1[[#This Row],[NUM DE FACTURE]],'[1]COMMERCIAL 2019 - 2021'!$D$2:$AO$3999,8,FALSE)</f>
        <v>203335.70400000003</v>
      </c>
      <c r="E918" s="3">
        <f>VLOOKUP(Tableau1[[#This Row],[NUM DE FACTURE]],'[1]COMMERCIAL 2019 - 2021'!$D$2:$AO$3999,10,FALSE)</f>
        <v>62640</v>
      </c>
      <c r="F918" s="3" t="str">
        <f>VLOOKUP(Tableau1[[#This Row],[NUM DE FACTURE]],'[1]COMMERCIAL 2019 - 2021'!$D$2:$AO$3999,12,FALSE)</f>
        <v>Niger</v>
      </c>
      <c r="G918" s="4">
        <f>VLOOKUP(Tableau1[[#This Row],[NUM DE FACTURE]],'[1]COMMERCIAL 2019 - 2021'!$D$2:$AO$3999,13,FALSE)</f>
        <v>44592</v>
      </c>
      <c r="H918" s="3">
        <f>VLOOKUP(Tableau1[[#This Row],[NUM DE FACTURE]],[1]!Tableau1[[#All],[Num Piéce]:[ANNEE]],4,FALSE)</f>
        <v>2022</v>
      </c>
      <c r="I918" s="3">
        <f>MONTH(Tableau1[[#This Row],[DATE LIV]])</f>
        <v>1</v>
      </c>
    </row>
    <row r="919" spans="1:9" x14ac:dyDescent="0.35">
      <c r="A919" s="1" t="str">
        <f>'[1]COMMERCIAL 2019 - 2021'!D917</f>
        <v>FAE-22-00020</v>
      </c>
      <c r="B919" s="5" t="str">
        <f>VLOOKUP(Tableau1[[#This Row],[NUM DE FACTURE]],'[1]COMMERCIAL 2019 - 2021'!$D$2:$AO$3999,6,FALSE)</f>
        <v>JANNET AL KHAYRAT</v>
      </c>
      <c r="C919" s="2">
        <f>VLOOKUP(Tableau1[[#This Row],[NUM DE FACTURE]],'[1]COMMERCIAL 2019 - 2021'!$D$2:$AO$3999,18,FALSE)</f>
        <v>460800</v>
      </c>
      <c r="D919" s="3">
        <f>VLOOKUP(Tableau1[[#This Row],[NUM DE FACTURE]],'[1]COMMERCIAL 2019 - 2021'!$D$2:$AO$3999,8,FALSE)</f>
        <v>1081672.7039999999</v>
      </c>
      <c r="E919" s="3">
        <f>VLOOKUP(Tableau1[[#This Row],[NUM DE FACTURE]],'[1]COMMERCIAL 2019 - 2021'!$D$2:$AO$3999,10,FALSE)</f>
        <v>370944</v>
      </c>
      <c r="F919" s="3" t="str">
        <f>VLOOKUP(Tableau1[[#This Row],[NUM DE FACTURE]],'[1]COMMERCIAL 2019 - 2021'!$D$2:$AO$3999,12,FALSE)</f>
        <v>Libye</v>
      </c>
      <c r="G919" s="4">
        <f>VLOOKUP(Tableau1[[#This Row],[NUM DE FACTURE]],'[1]COMMERCIAL 2019 - 2021'!$D$2:$AO$3999,13,FALSE)</f>
        <v>44592</v>
      </c>
      <c r="H919" s="3">
        <f>VLOOKUP(Tableau1[[#This Row],[NUM DE FACTURE]],[1]!Tableau1[[#All],[Num Piéce]:[ANNEE]],4,FALSE)</f>
        <v>2022</v>
      </c>
      <c r="I919" s="3">
        <f>MONTH(Tableau1[[#This Row],[DATE LIV]])</f>
        <v>1</v>
      </c>
    </row>
    <row r="920" spans="1:9" x14ac:dyDescent="0.35">
      <c r="A920" s="1" t="str">
        <f>'[1]COMMERCIAL 2019 - 2021'!D918</f>
        <v>FAE-22-00021</v>
      </c>
      <c r="B920" s="5" t="str">
        <f>VLOOKUP(Tableau1[[#This Row],[NUM DE FACTURE]],'[1]COMMERCIAL 2019 - 2021'!$D$2:$AO$3999,6,FALSE)</f>
        <v>ARCADIA</v>
      </c>
      <c r="C920" s="2">
        <f>VLOOKUP(Tableau1[[#This Row],[NUM DE FACTURE]],'[1]COMMERCIAL 2019 - 2021'!$D$2:$AO$3999,18,FALSE)</f>
        <v>20000</v>
      </c>
      <c r="D920" s="3">
        <f>VLOOKUP(Tableau1[[#This Row],[NUM DE FACTURE]],'[1]COMMERCIAL 2019 - 2021'!$D$2:$AO$3999,8,FALSE)</f>
        <v>61000</v>
      </c>
      <c r="E920" s="3">
        <f>VLOOKUP(Tableau1[[#This Row],[NUM DE FACTURE]],'[1]COMMERCIAL 2019 - 2021'!$D$2:$AO$3999,10,FALSE)</f>
        <v>61000</v>
      </c>
      <c r="F920" s="3" t="str">
        <f>VLOOKUP(Tableau1[[#This Row],[NUM DE FACTURE]],'[1]COMMERCIAL 2019 - 2021'!$D$2:$AO$3999,12,FALSE)</f>
        <v>Angleterre</v>
      </c>
      <c r="G920" s="4">
        <f>VLOOKUP(Tableau1[[#This Row],[NUM DE FACTURE]],'[1]COMMERCIAL 2019 - 2021'!$D$2:$AO$3999,13,FALSE)</f>
        <v>44601</v>
      </c>
      <c r="H920" s="3">
        <f>VLOOKUP(Tableau1[[#This Row],[NUM DE FACTURE]],[1]!Tableau1[[#All],[Num Piéce]:[ANNEE]],4,FALSE)</f>
        <v>2022</v>
      </c>
      <c r="I920" s="3">
        <f>MONTH(Tableau1[[#This Row],[DATE LIV]])</f>
        <v>2</v>
      </c>
    </row>
    <row r="921" spans="1:9" x14ac:dyDescent="0.35">
      <c r="A921" s="1" t="str">
        <f>'[1]COMMERCIAL 2019 - 2021'!D919</f>
        <v>FAE-22-00022</v>
      </c>
      <c r="B921" s="5" t="str">
        <f>VLOOKUP(Tableau1[[#This Row],[NUM DE FACTURE]],'[1]COMMERCIAL 2019 - 2021'!$D$2:$AO$3999,6,FALSE)</f>
        <v>STE OMRANE SAS</v>
      </c>
      <c r="C921" s="2">
        <f>VLOOKUP(Tableau1[[#This Row],[NUM DE FACTURE]],'[1]COMMERCIAL 2019 - 2021'!$D$2:$AO$3999,18,FALSE)</f>
        <v>25674</v>
      </c>
      <c r="D921" s="3">
        <f>VLOOKUP(Tableau1[[#This Row],[NUM DE FACTURE]],'[1]COMMERCIAL 2019 - 2021'!$D$2:$AO$3999,8,FALSE)</f>
        <v>84142.862895000013</v>
      </c>
      <c r="E921" s="3">
        <f>VLOOKUP(Tableau1[[#This Row],[NUM DE FACTURE]],'[1]COMMERCIAL 2019 - 2021'!$D$2:$AO$3999,10,FALSE)</f>
        <v>25904.06</v>
      </c>
      <c r="F921" s="3" t="str">
        <f>VLOOKUP(Tableau1[[#This Row],[NUM DE FACTURE]],'[1]COMMERCIAL 2019 - 2021'!$D$2:$AO$3999,12,FALSE)</f>
        <v>France</v>
      </c>
      <c r="G921" s="4">
        <f>VLOOKUP(Tableau1[[#This Row],[NUM DE FACTURE]],'[1]COMMERCIAL 2019 - 2021'!$D$2:$AO$3999,13,FALSE)</f>
        <v>44635</v>
      </c>
      <c r="H921" s="3">
        <f>VLOOKUP(Tableau1[[#This Row],[NUM DE FACTURE]],[1]!Tableau1[[#All],[Num Piéce]:[ANNEE]],4,FALSE)</f>
        <v>2022</v>
      </c>
      <c r="I921" s="3">
        <f>MONTH(Tableau1[[#This Row],[DATE LIV]])</f>
        <v>3</v>
      </c>
    </row>
    <row r="922" spans="1:9" x14ac:dyDescent="0.35">
      <c r="A922" s="1" t="str">
        <f>'[1]COMMERCIAL 2019 - 2021'!D920</f>
        <v>FAE-22-00023</v>
      </c>
      <c r="B922" s="5" t="str">
        <f>VLOOKUP(Tableau1[[#This Row],[NUM DE FACTURE]],'[1]COMMERCIAL 2019 - 2021'!$D$2:$AO$3999,6,FALSE)</f>
        <v>STE MIDCOM INTERNATIONAL</v>
      </c>
      <c r="C922" s="2">
        <f>VLOOKUP(Tableau1[[#This Row],[NUM DE FACTURE]],'[1]COMMERCIAL 2019 - 2021'!$D$2:$AO$3999,18,FALSE)</f>
        <v>41000</v>
      </c>
      <c r="D922" s="3">
        <f>VLOOKUP(Tableau1[[#This Row],[NUM DE FACTURE]],'[1]COMMERCIAL 2019 - 2021'!$D$2:$AO$3999,8,FALSE)</f>
        <v>124640</v>
      </c>
      <c r="E922" s="3">
        <f>VLOOKUP(Tableau1[[#This Row],[NUM DE FACTURE]],'[1]COMMERCIAL 2019 - 2021'!$D$2:$AO$3999,10,FALSE)</f>
        <v>124640</v>
      </c>
      <c r="F922" s="3" t="str">
        <f>VLOOKUP(Tableau1[[#This Row],[NUM DE FACTURE]],'[1]COMMERCIAL 2019 - 2021'!$D$2:$AO$3999,12,FALSE)</f>
        <v>Russie</v>
      </c>
      <c r="G922" s="4">
        <f>VLOOKUP(Tableau1[[#This Row],[NUM DE FACTURE]],'[1]COMMERCIAL 2019 - 2021'!$D$2:$AO$3999,13,FALSE)</f>
        <v>44600</v>
      </c>
      <c r="H922" s="3">
        <f>VLOOKUP(Tableau1[[#This Row],[NUM DE FACTURE]],[1]!Tableau1[[#All],[Num Piéce]:[ANNEE]],4,FALSE)</f>
        <v>2022</v>
      </c>
      <c r="I922" s="3">
        <f>MONTH(Tableau1[[#This Row],[DATE LIV]])</f>
        <v>2</v>
      </c>
    </row>
    <row r="923" spans="1:9" x14ac:dyDescent="0.35">
      <c r="A923" s="1" t="str">
        <f>'[1]COMMERCIAL 2019 - 2021'!D921</f>
        <v>FAE-22-00024</v>
      </c>
      <c r="B923" s="5" t="str">
        <f>VLOOKUP(Tableau1[[#This Row],[NUM DE FACTURE]],'[1]COMMERCIAL 2019 - 2021'!$D$2:$AO$3999,6,FALSE)</f>
        <v>ARCADIA</v>
      </c>
      <c r="C923" s="2">
        <f>VLOOKUP(Tableau1[[#This Row],[NUM DE FACTURE]],'[1]COMMERCIAL 2019 - 2021'!$D$2:$AO$3999,18,FALSE)</f>
        <v>3814</v>
      </c>
      <c r="D923" s="3">
        <f>VLOOKUP(Tableau1[[#This Row],[NUM DE FACTURE]],'[1]COMMERCIAL 2019 - 2021'!$D$2:$AO$3999,8,FALSE)</f>
        <v>12394.2</v>
      </c>
      <c r="E923" s="3">
        <f>VLOOKUP(Tableau1[[#This Row],[NUM DE FACTURE]],'[1]COMMERCIAL 2019 - 2021'!$D$2:$AO$3999,10,FALSE)</f>
        <v>12394.2</v>
      </c>
      <c r="F923" s="3" t="str">
        <f>VLOOKUP(Tableau1[[#This Row],[NUM DE FACTURE]],'[1]COMMERCIAL 2019 - 2021'!$D$2:$AO$3999,12,FALSE)</f>
        <v>USA</v>
      </c>
      <c r="G923" s="4">
        <f>VLOOKUP(Tableau1[[#This Row],[NUM DE FACTURE]],'[1]COMMERCIAL 2019 - 2021'!$D$2:$AO$3999,13,FALSE)</f>
        <v>44609</v>
      </c>
      <c r="H923" s="3">
        <f>VLOOKUP(Tableau1[[#This Row],[NUM DE FACTURE]],[1]!Tableau1[[#All],[Num Piéce]:[ANNEE]],4,FALSE)</f>
        <v>2022</v>
      </c>
      <c r="I923" s="3">
        <f>MONTH(Tableau1[[#This Row],[DATE LIV]])</f>
        <v>2</v>
      </c>
    </row>
    <row r="924" spans="1:9" x14ac:dyDescent="0.35">
      <c r="A924" s="1" t="str">
        <f>'[1]COMMERCIAL 2019 - 2021'!D922</f>
        <v>FAE-22-00025</v>
      </c>
      <c r="B924" s="5" t="str">
        <f>VLOOKUP(Tableau1[[#This Row],[NUM DE FACTURE]],'[1]COMMERCIAL 2019 - 2021'!$D$2:$AO$3999,6,FALSE)</f>
        <v>SAHEL INTERNATIONAL TRADE</v>
      </c>
      <c r="C924" s="2">
        <f>VLOOKUP(Tableau1[[#This Row],[NUM DE FACTURE]],'[1]COMMERCIAL 2019 - 2021'!$D$2:$AO$3999,18,FALSE)</f>
        <v>43200</v>
      </c>
      <c r="D924" s="3">
        <f>VLOOKUP(Tableau1[[#This Row],[NUM DE FACTURE]],'[1]COMMERCIAL 2019 - 2021'!$D$2:$AO$3999,8,FALSE)</f>
        <v>77328</v>
      </c>
      <c r="E924" s="3">
        <f>VLOOKUP(Tableau1[[#This Row],[NUM DE FACTURE]],'[1]COMMERCIAL 2019 - 2021'!$D$2:$AO$3999,10,FALSE)</f>
        <v>77328</v>
      </c>
      <c r="F924" s="3" t="str">
        <f>VLOOKUP(Tableau1[[#This Row],[NUM DE FACTURE]],'[1]COMMERCIAL 2019 - 2021'!$D$2:$AO$3999,12,FALSE)</f>
        <v>Togo</v>
      </c>
      <c r="G924" s="4">
        <f>VLOOKUP(Tableau1[[#This Row],[NUM DE FACTURE]],'[1]COMMERCIAL 2019 - 2021'!$D$2:$AO$3999,13,FALSE)</f>
        <v>44606</v>
      </c>
      <c r="H924" s="3">
        <f>VLOOKUP(Tableau1[[#This Row],[NUM DE FACTURE]],[1]!Tableau1[[#All],[Num Piéce]:[ANNEE]],4,FALSE)</f>
        <v>2022</v>
      </c>
      <c r="I924" s="3">
        <f>MONTH(Tableau1[[#This Row],[DATE LIV]])</f>
        <v>2</v>
      </c>
    </row>
    <row r="925" spans="1:9" x14ac:dyDescent="0.35">
      <c r="A925" s="1" t="str">
        <f>'[1]COMMERCIAL 2019 - 2021'!D923</f>
        <v>FAE-22-00026</v>
      </c>
      <c r="B925" s="5" t="str">
        <f>VLOOKUP(Tableau1[[#This Row],[NUM DE FACTURE]],'[1]COMMERCIAL 2019 - 2021'!$D$2:$AO$3999,6,FALSE)</f>
        <v>ANGSTREM TRADING</v>
      </c>
      <c r="C925" s="2">
        <f>VLOOKUP(Tableau1[[#This Row],[NUM DE FACTURE]],'[1]COMMERCIAL 2019 - 2021'!$D$2:$AO$3999,18,FALSE)</f>
        <v>40000</v>
      </c>
      <c r="D925" s="3">
        <f>VLOOKUP(Tableau1[[#This Row],[NUM DE FACTURE]],'[1]COMMERCIAL 2019 - 2021'!$D$2:$AO$3999,8,FALSE)</f>
        <v>131874.23000000001</v>
      </c>
      <c r="E925" s="3">
        <f>VLOOKUP(Tableau1[[#This Row],[NUM DE FACTURE]],'[1]COMMERCIAL 2019 - 2021'!$D$2:$AO$3999,10,FALSE)</f>
        <v>45800</v>
      </c>
      <c r="F925" s="3" t="str">
        <f>VLOOKUP(Tableau1[[#This Row],[NUM DE FACTURE]],'[1]COMMERCIAL 2019 - 2021'!$D$2:$AO$3999,12,FALSE)</f>
        <v>Russie</v>
      </c>
      <c r="G925" s="4">
        <f>VLOOKUP(Tableau1[[#This Row],[NUM DE FACTURE]],'[1]COMMERCIAL 2019 - 2021'!$D$2:$AO$3999,13,FALSE)</f>
        <v>44608</v>
      </c>
      <c r="H925" s="3">
        <f>VLOOKUP(Tableau1[[#This Row],[NUM DE FACTURE]],[1]!Tableau1[[#All],[Num Piéce]:[ANNEE]],4,FALSE)</f>
        <v>2022</v>
      </c>
      <c r="I925" s="3">
        <f>MONTH(Tableau1[[#This Row],[DATE LIV]])</f>
        <v>2</v>
      </c>
    </row>
    <row r="926" spans="1:9" x14ac:dyDescent="0.35">
      <c r="A926" s="1" t="str">
        <f>'[1]COMMERCIAL 2019 - 2021'!D924</f>
        <v>FAE-22-00027</v>
      </c>
      <c r="B926" s="5" t="str">
        <f>VLOOKUP(Tableau1[[#This Row],[NUM DE FACTURE]],'[1]COMMERCIAL 2019 - 2021'!$D$2:$AO$3999,6,FALSE)</f>
        <v>STE OMRANE SAS</v>
      </c>
      <c r="C926" s="2">
        <f>VLOOKUP(Tableau1[[#This Row],[NUM DE FACTURE]],'[1]COMMERCIAL 2019 - 2021'!$D$2:$AO$3999,18,FALSE)</f>
        <v>23460</v>
      </c>
      <c r="D926" s="3">
        <f>VLOOKUP(Tableau1[[#This Row],[NUM DE FACTURE]],'[1]COMMERCIAL 2019 - 2021'!$D$2:$AO$3999,8,FALSE)</f>
        <v>83305.816200000001</v>
      </c>
      <c r="E926" s="3">
        <f>VLOOKUP(Tableau1[[#This Row],[NUM DE FACTURE]],'[1]COMMERCIAL 2019 - 2021'!$D$2:$AO$3999,10,FALSE)</f>
        <v>25644</v>
      </c>
      <c r="F926" s="3" t="str">
        <f>VLOOKUP(Tableau1[[#This Row],[NUM DE FACTURE]],'[1]COMMERCIAL 2019 - 2021'!$D$2:$AO$3999,12,FALSE)</f>
        <v>France</v>
      </c>
      <c r="G926" s="4">
        <f>VLOOKUP(Tableau1[[#This Row],[NUM DE FACTURE]],'[1]COMMERCIAL 2019 - 2021'!$D$2:$AO$3999,13,FALSE)</f>
        <v>44677</v>
      </c>
      <c r="H926" s="3">
        <f>VLOOKUP(Tableau1[[#This Row],[NUM DE FACTURE]],[1]!Tableau1[[#All],[Num Piéce]:[ANNEE]],4,FALSE)</f>
        <v>2022</v>
      </c>
      <c r="I926" s="3">
        <f>MONTH(Tableau1[[#This Row],[DATE LIV]])</f>
        <v>4</v>
      </c>
    </row>
    <row r="927" spans="1:9" x14ac:dyDescent="0.35">
      <c r="A927" s="1" t="str">
        <f>'[1]COMMERCIAL 2019 - 2021'!D925</f>
        <v>FAE-22-00028</v>
      </c>
      <c r="B927" s="5" t="str">
        <f>VLOOKUP(Tableau1[[#This Row],[NUM DE FACTURE]],'[1]COMMERCIAL 2019 - 2021'!$D$2:$AO$3999,6,FALSE)</f>
        <v>JANNET AL KHAYRAT</v>
      </c>
      <c r="C927" s="2">
        <f>VLOOKUP(Tableau1[[#This Row],[NUM DE FACTURE]],'[1]COMMERCIAL 2019 - 2021'!$D$2:$AO$3999,18,FALSE)</f>
        <v>25000</v>
      </c>
      <c r="D927" s="3">
        <f>VLOOKUP(Tableau1[[#This Row],[NUM DE FACTURE]],'[1]COMMERCIAL 2019 - 2021'!$D$2:$AO$3999,8,FALSE)</f>
        <v>133690.07250000001</v>
      </c>
      <c r="E927" s="3">
        <f>VLOOKUP(Tableau1[[#This Row],[NUM DE FACTURE]],'[1]COMMERCIAL 2019 - 2021'!$D$2:$AO$3999,10,FALSE)</f>
        <v>46425</v>
      </c>
      <c r="F927" s="3" t="str">
        <f>VLOOKUP(Tableau1[[#This Row],[NUM DE FACTURE]],'[1]COMMERCIAL 2019 - 2021'!$D$2:$AO$3999,12,FALSE)</f>
        <v>Libye</v>
      </c>
      <c r="G927" s="4">
        <f>VLOOKUP(Tableau1[[#This Row],[NUM DE FACTURE]],'[1]COMMERCIAL 2019 - 2021'!$D$2:$AO$3999,13,FALSE)</f>
        <v>44616</v>
      </c>
      <c r="H927" s="3">
        <f>VLOOKUP(Tableau1[[#This Row],[NUM DE FACTURE]],[1]!Tableau1[[#All],[Num Piéce]:[ANNEE]],4,FALSE)</f>
        <v>2022</v>
      </c>
      <c r="I927" s="3">
        <f>MONTH(Tableau1[[#This Row],[DATE LIV]])</f>
        <v>2</v>
      </c>
    </row>
    <row r="928" spans="1:9" x14ac:dyDescent="0.35">
      <c r="A928" s="1" t="str">
        <f>'[1]COMMERCIAL 2019 - 2021'!D926</f>
        <v>FAE-22-00029</v>
      </c>
      <c r="B928" s="5" t="str">
        <f>VLOOKUP(Tableau1[[#This Row],[NUM DE FACTURE]],'[1]COMMERCIAL 2019 - 2021'!$D$2:$AO$3999,6,FALSE)</f>
        <v>MAMUDOU BAH T/A TEDOUGNAL FARM</v>
      </c>
      <c r="C928" s="2">
        <f>VLOOKUP(Tableau1[[#This Row],[NUM DE FACTURE]],'[1]COMMERCIAL 2019 - 2021'!$D$2:$AO$3999,18,FALSE)</f>
        <v>23430</v>
      </c>
      <c r="D928" s="3">
        <f>VLOOKUP(Tableau1[[#This Row],[NUM DE FACTURE]],'[1]COMMERCIAL 2019 - 2021'!$D$2:$AO$3999,8,FALSE)</f>
        <v>64692.217100000002</v>
      </c>
      <c r="E928" s="3">
        <f>VLOOKUP(Tableau1[[#This Row],[NUM DE FACTURE]],'[1]COMMERCIAL 2019 - 2021'!$D$2:$AO$3999,10,FALSE)</f>
        <v>22473.5</v>
      </c>
      <c r="F928" s="3" t="str">
        <f>VLOOKUP(Tableau1[[#This Row],[NUM DE FACTURE]],'[1]COMMERCIAL 2019 - 2021'!$D$2:$AO$3999,12,FALSE)</f>
        <v>Gambie</v>
      </c>
      <c r="G928" s="4">
        <f>VLOOKUP(Tableau1[[#This Row],[NUM DE FACTURE]],'[1]COMMERCIAL 2019 - 2021'!$D$2:$AO$3999,13,FALSE)</f>
        <v>44615</v>
      </c>
      <c r="H928" s="3">
        <f>VLOOKUP(Tableau1[[#This Row],[NUM DE FACTURE]],[1]!Tableau1[[#All],[Num Piéce]:[ANNEE]],4,FALSE)</f>
        <v>2022</v>
      </c>
      <c r="I928" s="3">
        <f>MONTH(Tableau1[[#This Row],[DATE LIV]])</f>
        <v>2</v>
      </c>
    </row>
    <row r="929" spans="1:9" x14ac:dyDescent="0.35">
      <c r="A929" s="1" t="str">
        <f>'[1]COMMERCIAL 2019 - 2021'!D927</f>
        <v>FAE-22-00030</v>
      </c>
      <c r="B929" s="5" t="str">
        <f>VLOOKUP(Tableau1[[#This Row],[NUM DE FACTURE]],'[1]COMMERCIAL 2019 - 2021'!$D$2:$AO$3999,6,FALSE)</f>
        <v>SAWABA - GUINEE</v>
      </c>
      <c r="C929" s="2">
        <f>VLOOKUP(Tableau1[[#This Row],[NUM DE FACTURE]],'[1]COMMERCIAL 2019 - 2021'!$D$2:$AO$3999,18,FALSE)</f>
        <v>314160</v>
      </c>
      <c r="D929" s="3">
        <f>VLOOKUP(Tableau1[[#This Row],[NUM DE FACTURE]],'[1]COMMERCIAL 2019 - 2021'!$D$2:$AO$3999,8,FALSE)</f>
        <v>869156.58240000007</v>
      </c>
      <c r="E929" s="3">
        <f>VLOOKUP(Tableau1[[#This Row],[NUM DE FACTURE]],'[1]COMMERCIAL 2019 - 2021'!$D$2:$AO$3999,10,FALSE)</f>
        <v>300902.40000000002</v>
      </c>
      <c r="F929" s="3" t="str">
        <f>VLOOKUP(Tableau1[[#This Row],[NUM DE FACTURE]],'[1]COMMERCIAL 2019 - 2021'!$D$2:$AO$3999,12,FALSE)</f>
        <v>Guinee</v>
      </c>
      <c r="G929" s="4">
        <f>VLOOKUP(Tableau1[[#This Row],[NUM DE FACTURE]],'[1]COMMERCIAL 2019 - 2021'!$D$2:$AO$3999,13,FALSE)</f>
        <v>44620</v>
      </c>
      <c r="H929" s="3">
        <f>VLOOKUP(Tableau1[[#This Row],[NUM DE FACTURE]],[1]!Tableau1[[#All],[Num Piéce]:[ANNEE]],4,FALSE)</f>
        <v>2022</v>
      </c>
      <c r="I929" s="3">
        <f>MONTH(Tableau1[[#This Row],[DATE LIV]])</f>
        <v>2</v>
      </c>
    </row>
    <row r="930" spans="1:9" x14ac:dyDescent="0.35">
      <c r="A930" s="1" t="str">
        <f>'[1]COMMERCIAL 2019 - 2021'!D928</f>
        <v>FAE-22-00031</v>
      </c>
      <c r="B930" s="5" t="str">
        <f>VLOOKUP(Tableau1[[#This Row],[NUM DE FACTURE]],'[1]COMMERCIAL 2019 - 2021'!$D$2:$AO$3999,6,FALSE)</f>
        <v>BAH MAMADOU SALIOU</v>
      </c>
      <c r="C930" s="2">
        <f>VLOOKUP(Tableau1[[#This Row],[NUM DE FACTURE]],'[1]COMMERCIAL 2019 - 2021'!$D$2:$AO$3999,18,FALSE)</f>
        <v>64800</v>
      </c>
      <c r="D930" s="3">
        <f>VLOOKUP(Tableau1[[#This Row],[NUM DE FACTURE]],'[1]COMMERCIAL 2019 - 2021'!$D$2:$AO$3999,8,FALSE)</f>
        <v>173178.19440000001</v>
      </c>
      <c r="E930" s="3">
        <f>VLOOKUP(Tableau1[[#This Row],[NUM DE FACTURE]],'[1]COMMERCIAL 2019 - 2021'!$D$2:$AO$3999,10,FALSE)</f>
        <v>53136</v>
      </c>
      <c r="F930" s="3" t="str">
        <f>VLOOKUP(Tableau1[[#This Row],[NUM DE FACTURE]],'[1]COMMERCIAL 2019 - 2021'!$D$2:$AO$3999,12,FALSE)</f>
        <v>Guinee</v>
      </c>
      <c r="G930" s="4">
        <f>VLOOKUP(Tableau1[[#This Row],[NUM DE FACTURE]],'[1]COMMERCIAL 2019 - 2021'!$D$2:$AO$3999,13,FALSE)</f>
        <v>44620</v>
      </c>
      <c r="H930" s="3">
        <f>VLOOKUP(Tableau1[[#This Row],[NUM DE FACTURE]],[1]!Tableau1[[#All],[Num Piéce]:[ANNEE]],4,FALSE)</f>
        <v>2022</v>
      </c>
      <c r="I930" s="3">
        <f>MONTH(Tableau1[[#This Row],[DATE LIV]])</f>
        <v>2</v>
      </c>
    </row>
    <row r="931" spans="1:9" x14ac:dyDescent="0.35">
      <c r="A931" s="1" t="str">
        <f>'[1]COMMERCIAL 2019 - 2021'!D929</f>
        <v>FAE-22-00032</v>
      </c>
      <c r="B931" s="5" t="str">
        <f>VLOOKUP(Tableau1[[#This Row],[NUM DE FACTURE]],'[1]COMMERCIAL 2019 - 2021'!$D$2:$AO$3999,6,FALSE)</f>
        <v>SODIFRAM SAS</v>
      </c>
      <c r="C931" s="2">
        <f>VLOOKUP(Tableau1[[#This Row],[NUM DE FACTURE]],'[1]COMMERCIAL 2019 - 2021'!$D$2:$AO$3999,18,FALSE)</f>
        <v>27336</v>
      </c>
      <c r="D931" s="3">
        <f>VLOOKUP(Tableau1[[#This Row],[NUM DE FACTURE]],'[1]COMMERCIAL 2019 - 2021'!$D$2:$AO$3999,8,FALSE)</f>
        <v>95016.932128</v>
      </c>
      <c r="E931" s="3">
        <f>VLOOKUP(Tableau1[[#This Row],[NUM DE FACTURE]],'[1]COMMERCIAL 2019 - 2021'!$D$2:$AO$3999,10,FALSE)</f>
        <v>29018.12</v>
      </c>
      <c r="F931" s="3" t="str">
        <f>VLOOKUP(Tableau1[[#This Row],[NUM DE FACTURE]],'[1]COMMERCIAL 2019 - 2021'!$D$2:$AO$3999,12,FALSE)</f>
        <v>Mayotte</v>
      </c>
      <c r="G931" s="4">
        <f>VLOOKUP(Tableau1[[#This Row],[NUM DE FACTURE]],'[1]COMMERCIAL 2019 - 2021'!$D$2:$AO$3999,13,FALSE)</f>
        <v>44615</v>
      </c>
      <c r="H931" s="3">
        <f>VLOOKUP(Tableau1[[#This Row],[NUM DE FACTURE]],[1]!Tableau1[[#All],[Num Piéce]:[ANNEE]],4,FALSE)</f>
        <v>2022</v>
      </c>
      <c r="I931" s="3">
        <f>MONTH(Tableau1[[#This Row],[DATE LIV]])</f>
        <v>2</v>
      </c>
    </row>
    <row r="932" spans="1:9" x14ac:dyDescent="0.35">
      <c r="A932" s="1" t="str">
        <f>'[1]COMMERCIAL 2019 - 2021'!D930</f>
        <v>FAE-22-00033</v>
      </c>
      <c r="B932" s="5" t="str">
        <f>VLOOKUP(Tableau1[[#This Row],[NUM DE FACTURE]],'[1]COMMERCIAL 2019 - 2021'!$D$2:$AO$3999,6,FALSE)</f>
        <v>SAHEL INTERNATIONAL TRADE</v>
      </c>
      <c r="C932" s="2">
        <f>VLOOKUP(Tableau1[[#This Row],[NUM DE FACTURE]],'[1]COMMERCIAL 2019 - 2021'!$D$2:$AO$3999,18,FALSE)</f>
        <v>112800</v>
      </c>
      <c r="D932" s="3">
        <f>VLOOKUP(Tableau1[[#This Row],[NUM DE FACTURE]],'[1]COMMERCIAL 2019 - 2021'!$D$2:$AO$3999,8,FALSE)</f>
        <v>248880</v>
      </c>
      <c r="E932" s="3">
        <f>VLOOKUP(Tableau1[[#This Row],[NUM DE FACTURE]],'[1]COMMERCIAL 2019 - 2021'!$D$2:$AO$3999,10,FALSE)</f>
        <v>248880</v>
      </c>
      <c r="F932" s="3" t="str">
        <f>VLOOKUP(Tableau1[[#This Row],[NUM DE FACTURE]],'[1]COMMERCIAL 2019 - 2021'!$D$2:$AO$3999,12,FALSE)</f>
        <v>Burkina Faso</v>
      </c>
      <c r="G932" s="4">
        <f>VLOOKUP(Tableau1[[#This Row],[NUM DE FACTURE]],'[1]COMMERCIAL 2019 - 2021'!$D$2:$AO$3999,13,FALSE)</f>
        <v>44616</v>
      </c>
      <c r="H932" s="3">
        <f>VLOOKUP(Tableau1[[#This Row],[NUM DE FACTURE]],[1]!Tableau1[[#All],[Num Piéce]:[ANNEE]],4,FALSE)</f>
        <v>2022</v>
      </c>
      <c r="I932" s="3">
        <f>MONTH(Tableau1[[#This Row],[DATE LIV]])</f>
        <v>2</v>
      </c>
    </row>
    <row r="933" spans="1:9" x14ac:dyDescent="0.35">
      <c r="A933" s="1" t="str">
        <f>'[1]COMMERCIAL 2019 - 2021'!D931</f>
        <v>FAE-22-00034</v>
      </c>
      <c r="B933" s="5" t="str">
        <f>VLOOKUP(Tableau1[[#This Row],[NUM DE FACTURE]],'[1]COMMERCIAL 2019 - 2021'!$D$2:$AO$3999,6,FALSE)</f>
        <v>STE OMEGA TRADING</v>
      </c>
      <c r="C933" s="2">
        <f>VLOOKUP(Tableau1[[#This Row],[NUM DE FACTURE]],'[1]COMMERCIAL 2019 - 2021'!$D$2:$AO$3999,18,FALSE)</f>
        <v>280000</v>
      </c>
      <c r="D933" s="3">
        <f>VLOOKUP(Tableau1[[#This Row],[NUM DE FACTURE]],'[1]COMMERCIAL 2019 - 2021'!$D$2:$AO$3999,8,FALSE)</f>
        <v>501200</v>
      </c>
      <c r="E933" s="3">
        <f>VLOOKUP(Tableau1[[#This Row],[NUM DE FACTURE]],'[1]COMMERCIAL 2019 - 2021'!$D$2:$AO$3999,10,FALSE)</f>
        <v>501200</v>
      </c>
      <c r="F933" s="3" t="str">
        <f>VLOOKUP(Tableau1[[#This Row],[NUM DE FACTURE]],'[1]COMMERCIAL 2019 - 2021'!$D$2:$AO$3999,12,FALSE)</f>
        <v>Niger</v>
      </c>
      <c r="G933" s="4">
        <f>VLOOKUP(Tableau1[[#This Row],[NUM DE FACTURE]],'[1]COMMERCIAL 2019 - 2021'!$D$2:$AO$3999,13,FALSE)</f>
        <v>44618</v>
      </c>
      <c r="H933" s="3">
        <f>VLOOKUP(Tableau1[[#This Row],[NUM DE FACTURE]],[1]!Tableau1[[#All],[Num Piéce]:[ANNEE]],4,FALSE)</f>
        <v>2022</v>
      </c>
      <c r="I933" s="3">
        <f>MONTH(Tableau1[[#This Row],[DATE LIV]])</f>
        <v>2</v>
      </c>
    </row>
    <row r="934" spans="1:9" x14ac:dyDescent="0.35">
      <c r="A934" s="1" t="str">
        <f>'[1]COMMERCIAL 2019 - 2021'!D932</f>
        <v>FAE-22-00035</v>
      </c>
      <c r="B934" s="5" t="str">
        <f>VLOOKUP(Tableau1[[#This Row],[NUM DE FACTURE]],'[1]COMMERCIAL 2019 - 2021'!$D$2:$AO$3999,6,FALSE)</f>
        <v>STE OMEGA TRADING</v>
      </c>
      <c r="C934" s="2">
        <f>VLOOKUP(Tableau1[[#This Row],[NUM DE FACTURE]],'[1]COMMERCIAL 2019 - 2021'!$D$2:$AO$3999,18,FALSE)</f>
        <v>280000</v>
      </c>
      <c r="D934" s="3">
        <f>VLOOKUP(Tableau1[[#This Row],[NUM DE FACTURE]],'[1]COMMERCIAL 2019 - 2021'!$D$2:$AO$3999,8,FALSE)</f>
        <v>501200</v>
      </c>
      <c r="E934" s="3">
        <f>VLOOKUP(Tableau1[[#This Row],[NUM DE FACTURE]],'[1]COMMERCIAL 2019 - 2021'!$D$2:$AO$3999,10,FALSE)</f>
        <v>501200</v>
      </c>
      <c r="F934" s="3" t="str">
        <f>VLOOKUP(Tableau1[[#This Row],[NUM DE FACTURE]],'[1]COMMERCIAL 2019 - 2021'!$D$2:$AO$3999,12,FALSE)</f>
        <v>Niger</v>
      </c>
      <c r="G934" s="4">
        <f>VLOOKUP(Tableau1[[#This Row],[NUM DE FACTURE]],'[1]COMMERCIAL 2019 - 2021'!$D$2:$AO$3999,13,FALSE)</f>
        <v>44636</v>
      </c>
      <c r="H934" s="3">
        <f>VLOOKUP(Tableau1[[#This Row],[NUM DE FACTURE]],[1]!Tableau1[[#All],[Num Piéce]:[ANNEE]],4,FALSE)</f>
        <v>2022</v>
      </c>
      <c r="I934" s="3">
        <f>MONTH(Tableau1[[#This Row],[DATE LIV]])</f>
        <v>3</v>
      </c>
    </row>
    <row r="935" spans="1:9" x14ac:dyDescent="0.35">
      <c r="A935" s="1" t="str">
        <f>'[1]COMMERCIAL 2019 - 2021'!D933</f>
        <v>FAE-22-00036</v>
      </c>
      <c r="B935" s="5" t="str">
        <f>VLOOKUP(Tableau1[[#This Row],[NUM DE FACTURE]],'[1]COMMERCIAL 2019 - 2021'!$D$2:$AO$3999,6,FALSE)</f>
        <v>ARCADIA</v>
      </c>
      <c r="C935" s="2">
        <f>VLOOKUP(Tableau1[[#This Row],[NUM DE FACTURE]],'[1]COMMERCIAL 2019 - 2021'!$D$2:$AO$3999,18,FALSE)</f>
        <v>11930</v>
      </c>
      <c r="D935" s="3">
        <f>VLOOKUP(Tableau1[[#This Row],[NUM DE FACTURE]],'[1]COMMERCIAL 2019 - 2021'!$D$2:$AO$3999,8,FALSE)</f>
        <v>41045</v>
      </c>
      <c r="E935" s="3">
        <f>VLOOKUP(Tableau1[[#This Row],[NUM DE FACTURE]],'[1]COMMERCIAL 2019 - 2021'!$D$2:$AO$3999,10,FALSE)</f>
        <v>41045</v>
      </c>
      <c r="F935" s="3" t="str">
        <f>VLOOKUP(Tableau1[[#This Row],[NUM DE FACTURE]],'[1]COMMERCIAL 2019 - 2021'!$D$2:$AO$3999,12,FALSE)</f>
        <v>Canada</v>
      </c>
      <c r="G935" s="4">
        <f>VLOOKUP(Tableau1[[#This Row],[NUM DE FACTURE]],'[1]COMMERCIAL 2019 - 2021'!$D$2:$AO$3999,13,FALSE)</f>
        <v>44672</v>
      </c>
      <c r="H935" s="3">
        <f>VLOOKUP(Tableau1[[#This Row],[NUM DE FACTURE]],[1]!Tableau1[[#All],[Num Piéce]:[ANNEE]],4,FALSE)</f>
        <v>2022</v>
      </c>
      <c r="I935" s="3">
        <f>MONTH(Tableau1[[#This Row],[DATE LIV]])</f>
        <v>4</v>
      </c>
    </row>
    <row r="936" spans="1:9" x14ac:dyDescent="0.35">
      <c r="A936" s="1" t="str">
        <f>'[1]COMMERCIAL 2019 - 2021'!D934</f>
        <v>FAE-22-00037</v>
      </c>
      <c r="B936" s="5" t="str">
        <f>VLOOKUP(Tableau1[[#This Row],[NUM DE FACTURE]],'[1]COMMERCIAL 2019 - 2021'!$D$2:$AO$3999,6,FALSE)</f>
        <v>TUNISIAN AFRICAN BUSINESS</v>
      </c>
      <c r="C936" s="2">
        <f>VLOOKUP(Tableau1[[#This Row],[NUM DE FACTURE]],'[1]COMMERCIAL 2019 - 2021'!$D$2:$AO$3999,18,FALSE)</f>
        <v>176064</v>
      </c>
      <c r="D936" s="3">
        <f>VLOOKUP(Tableau1[[#This Row],[NUM DE FACTURE]],'[1]COMMERCIAL 2019 - 2021'!$D$2:$AO$3999,8,FALSE)</f>
        <v>322197.12</v>
      </c>
      <c r="E936" s="3">
        <f>VLOOKUP(Tableau1[[#This Row],[NUM DE FACTURE]],'[1]COMMERCIAL 2019 - 2021'!$D$2:$AO$3999,10,FALSE)</f>
        <v>322197.12</v>
      </c>
      <c r="F936" s="3" t="str">
        <f>VLOOKUP(Tableau1[[#This Row],[NUM DE FACTURE]],'[1]COMMERCIAL 2019 - 2021'!$D$2:$AO$3999,12,FALSE)</f>
        <v>Senegal</v>
      </c>
      <c r="G936" s="4" t="str">
        <f>VLOOKUP(Tableau1[[#This Row],[NUM DE FACTURE]],'[1]COMMERCIAL 2019 - 2021'!$D$2:$AO$3999,13,FALSE)</f>
        <v>28/02/2022 &amp; 01/03/2022</v>
      </c>
      <c r="H936" s="3">
        <f>VLOOKUP(Tableau1[[#This Row],[NUM DE FACTURE]],[1]!Tableau1[[#All],[Num Piéce]:[ANNEE]],4,FALSE)</f>
        <v>2022</v>
      </c>
      <c r="I936" s="3" t="e">
        <f>MONTH(Tableau1[[#This Row],[DATE LIV]])</f>
        <v>#VALUE!</v>
      </c>
    </row>
    <row r="937" spans="1:9" x14ac:dyDescent="0.35">
      <c r="A937" s="1" t="str">
        <f>'[1]COMMERCIAL 2019 - 2021'!D935</f>
        <v>FAE-22-00038</v>
      </c>
      <c r="B937" s="5" t="str">
        <f>VLOOKUP(Tableau1[[#This Row],[NUM DE FACTURE]],'[1]COMMERCIAL 2019 - 2021'!$D$2:$AO$3999,6,FALSE)</f>
        <v>ANGSTREM TRADING</v>
      </c>
      <c r="C937" s="2">
        <f>VLOOKUP(Tableau1[[#This Row],[NUM DE FACTURE]],'[1]COMMERCIAL 2019 - 2021'!$D$2:$AO$3999,18,FALSE)</f>
        <v>20000</v>
      </c>
      <c r="D937" s="3">
        <f>VLOOKUP(Tableau1[[#This Row],[NUM DE FACTURE]],'[1]COMMERCIAL 2019 - 2021'!$D$2:$AO$3999,8,FALSE)</f>
        <v>67713.009999999995</v>
      </c>
      <c r="E937" s="3">
        <f>VLOOKUP(Tableau1[[#This Row],[NUM DE FACTURE]],'[1]COMMERCIAL 2019 - 2021'!$D$2:$AO$3999,10,FALSE)</f>
        <v>22900</v>
      </c>
      <c r="F937" s="3" t="str">
        <f>VLOOKUP(Tableau1[[#This Row],[NUM DE FACTURE]],'[1]COMMERCIAL 2019 - 2021'!$D$2:$AO$3999,12,FALSE)</f>
        <v>Russie</v>
      </c>
      <c r="G937" s="4">
        <f>VLOOKUP(Tableau1[[#This Row],[NUM DE FACTURE]],'[1]COMMERCIAL 2019 - 2021'!$D$2:$AO$3999,13,FALSE)</f>
        <v>44658</v>
      </c>
      <c r="H937" s="3">
        <f>VLOOKUP(Tableau1[[#This Row],[NUM DE FACTURE]],[1]!Tableau1[[#All],[Num Piéce]:[ANNEE]],4,FALSE)</f>
        <v>2022</v>
      </c>
      <c r="I937" s="3">
        <f>MONTH(Tableau1[[#This Row],[DATE LIV]])</f>
        <v>4</v>
      </c>
    </row>
    <row r="938" spans="1:9" x14ac:dyDescent="0.35">
      <c r="A938" s="1" t="str">
        <f>'[1]COMMERCIAL 2019 - 2021'!D936</f>
        <v>FAE-22-00039</v>
      </c>
      <c r="B938" s="5" t="str">
        <f>VLOOKUP(Tableau1[[#This Row],[NUM DE FACTURE]],'[1]COMMERCIAL 2019 - 2021'!$D$2:$AO$3999,6,FALSE)</f>
        <v>TUNISIAN AFRICAN BUSINESS</v>
      </c>
      <c r="C938" s="2">
        <f>VLOOKUP(Tableau1[[#This Row],[NUM DE FACTURE]],'[1]COMMERCIAL 2019 - 2021'!$D$2:$AO$3999,18,FALSE)</f>
        <v>113232</v>
      </c>
      <c r="D938" s="3">
        <f>VLOOKUP(Tableau1[[#This Row],[NUM DE FACTURE]],'[1]COMMERCIAL 2019 - 2021'!$D$2:$AO$3999,8,FALSE)</f>
        <v>277260.24</v>
      </c>
      <c r="E938" s="3">
        <f>VLOOKUP(Tableau1[[#This Row],[NUM DE FACTURE]],'[1]COMMERCIAL 2019 - 2021'!$D$2:$AO$3999,10,FALSE)</f>
        <v>277260.24</v>
      </c>
      <c r="F938" s="3" t="str">
        <f>VLOOKUP(Tableau1[[#This Row],[NUM DE FACTURE]],'[1]COMMERCIAL 2019 - 2021'!$D$2:$AO$3999,12,FALSE)</f>
        <v>Sierra Leone</v>
      </c>
      <c r="G938" s="4">
        <f>VLOOKUP(Tableau1[[#This Row],[NUM DE FACTURE]],'[1]COMMERCIAL 2019 - 2021'!$D$2:$AO$3999,13,FALSE)</f>
        <v>44634</v>
      </c>
      <c r="H938" s="3">
        <f>VLOOKUP(Tableau1[[#This Row],[NUM DE FACTURE]],[1]!Tableau1[[#All],[Num Piéce]:[ANNEE]],4,FALSE)</f>
        <v>2022</v>
      </c>
      <c r="I938" s="3">
        <f>MONTH(Tableau1[[#This Row],[DATE LIV]])</f>
        <v>3</v>
      </c>
    </row>
    <row r="939" spans="1:9" x14ac:dyDescent="0.35">
      <c r="A939" s="1" t="str">
        <f>'[1]COMMERCIAL 2019 - 2021'!D937</f>
        <v>FAE-22-00040</v>
      </c>
      <c r="B939" s="5" t="str">
        <f>VLOOKUP(Tableau1[[#This Row],[NUM DE FACTURE]],'[1]COMMERCIAL 2019 - 2021'!$D$2:$AO$3999,6,FALSE)</f>
        <v>GREEN WORLD FOOD EXPRESS</v>
      </c>
      <c r="C939" s="2">
        <f>VLOOKUP(Tableau1[[#This Row],[NUM DE FACTURE]],'[1]COMMERCIAL 2019 - 2021'!$D$2:$AO$3999,18,FALSE)</f>
        <v>23426.400000000001</v>
      </c>
      <c r="D939" s="3">
        <f>VLOOKUP(Tableau1[[#This Row],[NUM DE FACTURE]],'[1]COMMERCIAL 2019 - 2021'!$D$2:$AO$3999,8,FALSE)</f>
        <v>82945.333341999998</v>
      </c>
      <c r="E939" s="3">
        <f>VLOOKUP(Tableau1[[#This Row],[NUM DE FACTURE]],'[1]COMMERCIAL 2019 - 2021'!$D$2:$AO$3999,10,FALSE)</f>
        <v>28814.47</v>
      </c>
      <c r="F939" s="3" t="str">
        <f>VLOOKUP(Tableau1[[#This Row],[NUM DE FACTURE]],'[1]COMMERCIAL 2019 - 2021'!$D$2:$AO$3999,12,FALSE)</f>
        <v>Canada</v>
      </c>
      <c r="G939" s="4">
        <f>VLOOKUP(Tableau1[[#This Row],[NUM DE FACTURE]],'[1]COMMERCIAL 2019 - 2021'!$D$2:$AO$3999,13,FALSE)</f>
        <v>44615</v>
      </c>
      <c r="H939" s="3">
        <f>VLOOKUP(Tableau1[[#This Row],[NUM DE FACTURE]],[1]!Tableau1[[#All],[Num Piéce]:[ANNEE]],4,FALSE)</f>
        <v>2022</v>
      </c>
      <c r="I939" s="3">
        <f>MONTH(Tableau1[[#This Row],[DATE LIV]])</f>
        <v>2</v>
      </c>
    </row>
    <row r="940" spans="1:9" x14ac:dyDescent="0.35">
      <c r="A940" s="1" t="str">
        <f>'[1]COMMERCIAL 2019 - 2021'!D938</f>
        <v>FAE-22-00041</v>
      </c>
      <c r="B940" s="5" t="str">
        <f>VLOOKUP(Tableau1[[#This Row],[NUM DE FACTURE]],'[1]COMMERCIAL 2019 - 2021'!$D$2:$AO$3999,6,FALSE)</f>
        <v>LAMP FALL IMP EXP - LAFFIMEX</v>
      </c>
      <c r="C940" s="2">
        <f>VLOOKUP(Tableau1[[#This Row],[NUM DE FACTURE]],'[1]COMMERCIAL 2019 - 2021'!$D$2:$AO$3999,18,FALSE)</f>
        <v>115200</v>
      </c>
      <c r="D940" s="3">
        <f>VLOOKUP(Tableau1[[#This Row],[NUM DE FACTURE]],'[1]COMMERCIAL 2019 - 2021'!$D$2:$AO$3999,8,FALSE)</f>
        <v>328483.2672</v>
      </c>
      <c r="E940" s="3">
        <f>VLOOKUP(Tableau1[[#This Row],[NUM DE FACTURE]],'[1]COMMERCIAL 2019 - 2021'!$D$2:$AO$3999,10,FALSE)</f>
        <v>100512</v>
      </c>
      <c r="F940" s="3" t="str">
        <f>VLOOKUP(Tableau1[[#This Row],[NUM DE FACTURE]],'[1]COMMERCIAL 2019 - 2021'!$D$2:$AO$3999,12,FALSE)</f>
        <v>Senegal</v>
      </c>
      <c r="G940" s="4">
        <f>VLOOKUP(Tableau1[[#This Row],[NUM DE FACTURE]],'[1]COMMERCIAL 2019 - 2021'!$D$2:$AO$3999,13,FALSE)</f>
        <v>44617</v>
      </c>
      <c r="H940" s="3">
        <f>VLOOKUP(Tableau1[[#This Row],[NUM DE FACTURE]],[1]!Tableau1[[#All],[Num Piéce]:[ANNEE]],4,FALSE)</f>
        <v>2022</v>
      </c>
      <c r="I940" s="3">
        <f>MONTH(Tableau1[[#This Row],[DATE LIV]])</f>
        <v>2</v>
      </c>
    </row>
    <row r="941" spans="1:9" x14ac:dyDescent="0.35">
      <c r="A941" s="1" t="str">
        <f>'[1]COMMERCIAL 2019 - 2021'!D939</f>
        <v>FAE-22-00042</v>
      </c>
      <c r="B941" s="5" t="str">
        <f>VLOOKUP(Tableau1[[#This Row],[NUM DE FACTURE]],'[1]COMMERCIAL 2019 - 2021'!$D$2:$AO$3999,6,FALSE)</f>
        <v>DAVIS TRADING CO LTD</v>
      </c>
      <c r="C941" s="2">
        <f>VLOOKUP(Tableau1[[#This Row],[NUM DE FACTURE]],'[1]COMMERCIAL 2019 - 2021'!$D$2:$AO$3999,18,FALSE)</f>
        <v>19800</v>
      </c>
      <c r="D941" s="3">
        <f>VLOOKUP(Tableau1[[#This Row],[NUM DE FACTURE]],'[1]COMMERCIAL 2019 - 2021'!$D$2:$AO$3999,8,FALSE)</f>
        <v>88215.119179999994</v>
      </c>
      <c r="E941" s="3">
        <f>VLOOKUP(Tableau1[[#This Row],[NUM DE FACTURE]],'[1]COMMERCIAL 2019 - 2021'!$D$2:$AO$3999,10,FALSE)</f>
        <v>30127.599999999999</v>
      </c>
      <c r="F941" s="3" t="str">
        <f>VLOOKUP(Tableau1[[#This Row],[NUM DE FACTURE]],'[1]COMMERCIAL 2019 - 2021'!$D$2:$AO$3999,12,FALSE)</f>
        <v>New zealand</v>
      </c>
      <c r="G941" s="4">
        <f>VLOOKUP(Tableau1[[#This Row],[NUM DE FACTURE]],'[1]COMMERCIAL 2019 - 2021'!$D$2:$AO$3999,13,FALSE)</f>
        <v>44627</v>
      </c>
      <c r="H941" s="3">
        <f>VLOOKUP(Tableau1[[#This Row],[NUM DE FACTURE]],[1]!Tableau1[[#All],[Num Piéce]:[ANNEE]],4,FALSE)</f>
        <v>2022</v>
      </c>
      <c r="I941" s="3">
        <f>MONTH(Tableau1[[#This Row],[DATE LIV]])</f>
        <v>3</v>
      </c>
    </row>
    <row r="942" spans="1:9" x14ac:dyDescent="0.35">
      <c r="A942" s="1" t="str">
        <f>'[1]COMMERCIAL 2019 - 2021'!D940</f>
        <v>FAE-22-00043</v>
      </c>
      <c r="B942" s="5" t="str">
        <f>VLOOKUP(Tableau1[[#This Row],[NUM DE FACTURE]],'[1]COMMERCIAL 2019 - 2021'!$D$2:$AO$3999,6,FALSE)</f>
        <v>MASREF AL RAYAN</v>
      </c>
      <c r="C942" s="2">
        <f>VLOOKUP(Tableau1[[#This Row],[NUM DE FACTURE]],'[1]COMMERCIAL 2019 - 2021'!$D$2:$AO$3999,18,FALSE)</f>
        <v>46909</v>
      </c>
      <c r="D942" s="3">
        <f>VLOOKUP(Tableau1[[#This Row],[NUM DE FACTURE]],'[1]COMMERCIAL 2019 - 2021'!$D$2:$AO$3999,8,FALSE)</f>
        <v>178875.84996749999</v>
      </c>
      <c r="E942" s="3">
        <f>VLOOKUP(Tableau1[[#This Row],[NUM DE FACTURE]],'[1]COMMERCIAL 2019 - 2021'!$D$2:$AO$3999,10,FALSE)</f>
        <v>60560.95</v>
      </c>
      <c r="F942" s="3" t="str">
        <f>VLOOKUP(Tableau1[[#This Row],[NUM DE FACTURE]],'[1]COMMERCIAL 2019 - 2021'!$D$2:$AO$3999,12,FALSE)</f>
        <v>Qatar</v>
      </c>
      <c r="G942" s="4">
        <f>VLOOKUP(Tableau1[[#This Row],[NUM DE FACTURE]],'[1]COMMERCIAL 2019 - 2021'!$D$2:$AO$3999,13,FALSE)</f>
        <v>44634</v>
      </c>
      <c r="H942" s="3">
        <f>VLOOKUP(Tableau1[[#This Row],[NUM DE FACTURE]],[1]!Tableau1[[#All],[Num Piéce]:[ANNEE]],4,FALSE)</f>
        <v>2022</v>
      </c>
      <c r="I942" s="3">
        <f>MONTH(Tableau1[[#This Row],[DATE LIV]])</f>
        <v>3</v>
      </c>
    </row>
    <row r="943" spans="1:9" x14ac:dyDescent="0.35">
      <c r="A943" s="1" t="str">
        <f>'[1]COMMERCIAL 2019 - 2021'!D941</f>
        <v>FAE-22-00044</v>
      </c>
      <c r="B943" s="5" t="str">
        <f>VLOOKUP(Tableau1[[#This Row],[NUM DE FACTURE]],'[1]COMMERCIAL 2019 - 2021'!$D$2:$AO$3999,6,FALSE)</f>
        <v>SODIFRAM SAS</v>
      </c>
      <c r="C943" s="2">
        <f>VLOOKUP(Tableau1[[#This Row],[NUM DE FACTURE]],'[1]COMMERCIAL 2019 - 2021'!$D$2:$AO$3999,18,FALSE)</f>
        <v>21600</v>
      </c>
      <c r="D943" s="3">
        <f>VLOOKUP(Tableau1[[#This Row],[NUM DE FACTURE]],'[1]COMMERCIAL 2019 - 2021'!$D$2:$AO$3999,8,FALSE)</f>
        <v>77060.001199999999</v>
      </c>
      <c r="E943" s="3">
        <f>VLOOKUP(Tableau1[[#This Row],[NUM DE FACTURE]],'[1]COMMERCIAL 2019 - 2021'!$D$2:$AO$3999,10,FALSE)</f>
        <v>23654</v>
      </c>
      <c r="F943" s="3" t="str">
        <f>VLOOKUP(Tableau1[[#This Row],[NUM DE FACTURE]],'[1]COMMERCIAL 2019 - 2021'!$D$2:$AO$3999,12,FALSE)</f>
        <v>Mayotte</v>
      </c>
      <c r="G943" s="4">
        <f>VLOOKUP(Tableau1[[#This Row],[NUM DE FACTURE]],'[1]COMMERCIAL 2019 - 2021'!$D$2:$AO$3999,13,FALSE)</f>
        <v>44641</v>
      </c>
      <c r="H943" s="3">
        <f>VLOOKUP(Tableau1[[#This Row],[NUM DE FACTURE]],[1]!Tableau1[[#All],[Num Piéce]:[ANNEE]],4,FALSE)</f>
        <v>2022</v>
      </c>
      <c r="I943" s="3">
        <f>MONTH(Tableau1[[#This Row],[DATE LIV]])</f>
        <v>3</v>
      </c>
    </row>
    <row r="944" spans="1:9" x14ac:dyDescent="0.35">
      <c r="A944" s="1" t="str">
        <f>'[1]COMMERCIAL 2019 - 2021'!D942</f>
        <v>FAE-22-00045</v>
      </c>
      <c r="B944" s="5" t="str">
        <f>VLOOKUP(Tableau1[[#This Row],[NUM DE FACTURE]],'[1]COMMERCIAL 2019 - 2021'!$D$2:$AO$3999,6,FALSE)</f>
        <v>ETS KASSO IMPORT EXPORT</v>
      </c>
      <c r="C944" s="2">
        <f>VLOOKUP(Tableau1[[#This Row],[NUM DE FACTURE]],'[1]COMMERCIAL 2019 - 2021'!$D$2:$AO$3999,18,FALSE)</f>
        <v>108000</v>
      </c>
      <c r="D944" s="3">
        <f>VLOOKUP(Tableau1[[#This Row],[NUM DE FACTURE]],'[1]COMMERCIAL 2019 - 2021'!$D$2:$AO$3999,8,FALSE)</f>
        <v>220102.59600000002</v>
      </c>
      <c r="E944" s="3">
        <f>VLOOKUP(Tableau1[[#This Row],[NUM DE FACTURE]],'[1]COMMERCIAL 2019 - 2021'!$D$2:$AO$3999,10,FALSE)</f>
        <v>68040</v>
      </c>
      <c r="F944" s="3" t="str">
        <f>VLOOKUP(Tableau1[[#This Row],[NUM DE FACTURE]],'[1]COMMERCIAL 2019 - 2021'!$D$2:$AO$3999,12,FALSE)</f>
        <v>Niger</v>
      </c>
      <c r="G944" s="4">
        <f>VLOOKUP(Tableau1[[#This Row],[NUM DE FACTURE]],'[1]COMMERCIAL 2019 - 2021'!$D$2:$AO$3999,13,FALSE)</f>
        <v>44632</v>
      </c>
      <c r="H944" s="3">
        <f>VLOOKUP(Tableau1[[#This Row],[NUM DE FACTURE]],[1]!Tableau1[[#All],[Num Piéce]:[ANNEE]],4,FALSE)</f>
        <v>2022</v>
      </c>
      <c r="I944" s="3">
        <f>MONTH(Tableau1[[#This Row],[DATE LIV]])</f>
        <v>3</v>
      </c>
    </row>
    <row r="945" spans="1:9" x14ac:dyDescent="0.35">
      <c r="A945" s="1" t="str">
        <f>'[1]COMMERCIAL 2019 - 2021'!D943</f>
        <v>FAE-22-00046</v>
      </c>
      <c r="B945" s="5" t="str">
        <f>VLOOKUP(Tableau1[[#This Row],[NUM DE FACTURE]],'[1]COMMERCIAL 2019 - 2021'!$D$2:$AO$3999,6,FALSE)</f>
        <v>ETS KASSO IMPORT EXPORT</v>
      </c>
      <c r="C945" s="2">
        <f>VLOOKUP(Tableau1[[#This Row],[NUM DE FACTURE]],'[1]COMMERCIAL 2019 - 2021'!$D$2:$AO$3999,18,FALSE)</f>
        <v>108000</v>
      </c>
      <c r="D945" s="3">
        <f>VLOOKUP(Tableau1[[#This Row],[NUM DE FACTURE]],'[1]COMMERCIAL 2019 - 2021'!$D$2:$AO$3999,8,FALSE)</f>
        <v>220102.59600000002</v>
      </c>
      <c r="E945" s="3">
        <f>VLOOKUP(Tableau1[[#This Row],[NUM DE FACTURE]],'[1]COMMERCIAL 2019 - 2021'!$D$2:$AO$3999,10,FALSE)</f>
        <v>68040</v>
      </c>
      <c r="F945" s="3" t="str">
        <f>VLOOKUP(Tableau1[[#This Row],[NUM DE FACTURE]],'[1]COMMERCIAL 2019 - 2021'!$D$2:$AO$3999,12,FALSE)</f>
        <v>Niger</v>
      </c>
      <c r="G945" s="4">
        <f>VLOOKUP(Tableau1[[#This Row],[NUM DE FACTURE]],'[1]COMMERCIAL 2019 - 2021'!$D$2:$AO$3999,13,FALSE)</f>
        <v>44635</v>
      </c>
      <c r="H945" s="3">
        <f>VLOOKUP(Tableau1[[#This Row],[NUM DE FACTURE]],[1]!Tableau1[[#All],[Num Piéce]:[ANNEE]],4,FALSE)</f>
        <v>2022</v>
      </c>
      <c r="I945" s="3">
        <f>MONTH(Tableau1[[#This Row],[DATE LIV]])</f>
        <v>3</v>
      </c>
    </row>
    <row r="946" spans="1:9" x14ac:dyDescent="0.35">
      <c r="A946" s="1" t="str">
        <f>'[1]COMMERCIAL 2019 - 2021'!D944</f>
        <v>FAE-22-00047</v>
      </c>
      <c r="B946" s="5" t="str">
        <f>VLOOKUP(Tableau1[[#This Row],[NUM DE FACTURE]],'[1]COMMERCIAL 2019 - 2021'!$D$2:$AO$3999,6,FALSE)</f>
        <v>ETS KASSO IMPORT EXPORT</v>
      </c>
      <c r="C946" s="2">
        <f>VLOOKUP(Tableau1[[#This Row],[NUM DE FACTURE]],'[1]COMMERCIAL 2019 - 2021'!$D$2:$AO$3999,18,FALSE)</f>
        <v>108000</v>
      </c>
      <c r="D946" s="3">
        <f>VLOOKUP(Tableau1[[#This Row],[NUM DE FACTURE]],'[1]COMMERCIAL 2019 - 2021'!$D$2:$AO$3999,8,FALSE)</f>
        <v>220742.17199999999</v>
      </c>
      <c r="E946" s="3">
        <f>VLOOKUP(Tableau1[[#This Row],[NUM DE FACTURE]],'[1]COMMERCIAL 2019 - 2021'!$D$2:$AO$3999,10,FALSE)</f>
        <v>68040</v>
      </c>
      <c r="F946" s="3" t="str">
        <f>VLOOKUP(Tableau1[[#This Row],[NUM DE FACTURE]],'[1]COMMERCIAL 2019 - 2021'!$D$2:$AO$3999,12,FALSE)</f>
        <v>Niger</v>
      </c>
      <c r="G946" s="4">
        <f>VLOOKUP(Tableau1[[#This Row],[NUM DE FACTURE]],'[1]COMMERCIAL 2019 - 2021'!$D$2:$AO$3999,13,FALSE)</f>
        <v>44636</v>
      </c>
      <c r="H946" s="3">
        <f>VLOOKUP(Tableau1[[#This Row],[NUM DE FACTURE]],[1]!Tableau1[[#All],[Num Piéce]:[ANNEE]],4,FALSE)</f>
        <v>2022</v>
      </c>
      <c r="I946" s="3">
        <f>MONTH(Tableau1[[#This Row],[DATE LIV]])</f>
        <v>3</v>
      </c>
    </row>
    <row r="947" spans="1:9" x14ac:dyDescent="0.35">
      <c r="A947" s="1" t="str">
        <f>'[1]COMMERCIAL 2019 - 2021'!D945</f>
        <v>FAE-22-00048</v>
      </c>
      <c r="B947" s="5" t="str">
        <f>VLOOKUP(Tableau1[[#This Row],[NUM DE FACTURE]],'[1]COMMERCIAL 2019 - 2021'!$D$2:$AO$3999,6,FALSE)</f>
        <v>ETS KASSO IMPORT EXPORT</v>
      </c>
      <c r="C947" s="2">
        <f>VLOOKUP(Tableau1[[#This Row],[NUM DE FACTURE]],'[1]COMMERCIAL 2019 - 2021'!$D$2:$AO$3999,18,FALSE)</f>
        <v>108000</v>
      </c>
      <c r="D947" s="3">
        <f>VLOOKUP(Tableau1[[#This Row],[NUM DE FACTURE]],'[1]COMMERCIAL 2019 - 2021'!$D$2:$AO$3999,8,FALSE)</f>
        <v>220480.21799999999</v>
      </c>
      <c r="E947" s="3">
        <f>VLOOKUP(Tableau1[[#This Row],[NUM DE FACTURE]],'[1]COMMERCIAL 2019 - 2021'!$D$2:$AO$3999,10,FALSE)</f>
        <v>68040</v>
      </c>
      <c r="F947" s="3" t="str">
        <f>VLOOKUP(Tableau1[[#This Row],[NUM DE FACTURE]],'[1]COMMERCIAL 2019 - 2021'!$D$2:$AO$3999,12,FALSE)</f>
        <v>Niger</v>
      </c>
      <c r="G947" s="4">
        <f>VLOOKUP(Tableau1[[#This Row],[NUM DE FACTURE]],'[1]COMMERCIAL 2019 - 2021'!$D$2:$AO$3999,13,FALSE)</f>
        <v>44637</v>
      </c>
      <c r="H947" s="3">
        <f>VLOOKUP(Tableau1[[#This Row],[NUM DE FACTURE]],[1]!Tableau1[[#All],[Num Piéce]:[ANNEE]],4,FALSE)</f>
        <v>2022</v>
      </c>
      <c r="I947" s="3">
        <f>MONTH(Tableau1[[#This Row],[DATE LIV]])</f>
        <v>3</v>
      </c>
    </row>
    <row r="948" spans="1:9" x14ac:dyDescent="0.35">
      <c r="A948" s="1" t="str">
        <f>'[1]COMMERCIAL 2019 - 2021'!D946</f>
        <v>FAE-22-00049</v>
      </c>
      <c r="B948" s="5" t="str">
        <f>VLOOKUP(Tableau1[[#This Row],[NUM DE FACTURE]],'[1]COMMERCIAL 2019 - 2021'!$D$2:$AO$3999,6,FALSE)</f>
        <v>ETS KASSO IMPORT EXPORT</v>
      </c>
      <c r="C948" s="2">
        <f>VLOOKUP(Tableau1[[#This Row],[NUM DE FACTURE]],'[1]COMMERCIAL 2019 - 2021'!$D$2:$AO$3999,18,FALSE)</f>
        <v>108000</v>
      </c>
      <c r="D948" s="3">
        <f>VLOOKUP(Tableau1[[#This Row],[NUM DE FACTURE]],'[1]COMMERCIAL 2019 - 2021'!$D$2:$AO$3999,8,FALSE)</f>
        <v>221119.79399999999</v>
      </c>
      <c r="E948" s="3">
        <f>VLOOKUP(Tableau1[[#This Row],[NUM DE FACTURE]],'[1]COMMERCIAL 2019 - 2021'!$D$2:$AO$3999,10,FALSE)</f>
        <v>68040</v>
      </c>
      <c r="F948" s="3" t="str">
        <f>VLOOKUP(Tableau1[[#This Row],[NUM DE FACTURE]],'[1]COMMERCIAL 2019 - 2021'!$D$2:$AO$3999,12,FALSE)</f>
        <v>Niger</v>
      </c>
      <c r="G948" s="4">
        <f>VLOOKUP(Tableau1[[#This Row],[NUM DE FACTURE]],'[1]COMMERCIAL 2019 - 2021'!$D$2:$AO$3999,13,FALSE)</f>
        <v>44637</v>
      </c>
      <c r="H948" s="3">
        <f>VLOOKUP(Tableau1[[#This Row],[NUM DE FACTURE]],[1]!Tableau1[[#All],[Num Piéce]:[ANNEE]],4,FALSE)</f>
        <v>2022</v>
      </c>
      <c r="I948" s="3">
        <f>MONTH(Tableau1[[#This Row],[DATE LIV]])</f>
        <v>3</v>
      </c>
    </row>
    <row r="949" spans="1:9" x14ac:dyDescent="0.35">
      <c r="A949" s="1" t="str">
        <f>'[1]COMMERCIAL 2019 - 2021'!D947</f>
        <v>FAE-22-00050</v>
      </c>
      <c r="B949" s="5" t="str">
        <f>VLOOKUP(Tableau1[[#This Row],[NUM DE FACTURE]],'[1]COMMERCIAL 2019 - 2021'!$D$2:$AO$3999,6,FALSE)</f>
        <v>ARCADIA</v>
      </c>
      <c r="C949" s="2">
        <f>VLOOKUP(Tableau1[[#This Row],[NUM DE FACTURE]],'[1]COMMERCIAL 2019 - 2021'!$D$2:$AO$3999,18,FALSE)</f>
        <v>20500</v>
      </c>
      <c r="D949" s="3">
        <f>VLOOKUP(Tableau1[[#This Row],[NUM DE FACTURE]],'[1]COMMERCIAL 2019 - 2021'!$D$2:$AO$3999,8,FALSE)</f>
        <v>64575</v>
      </c>
      <c r="E949" s="3">
        <f>VLOOKUP(Tableau1[[#This Row],[NUM DE FACTURE]],'[1]COMMERCIAL 2019 - 2021'!$D$2:$AO$3999,10,FALSE)</f>
        <v>64575</v>
      </c>
      <c r="F949" s="3" t="str">
        <f>VLOOKUP(Tableau1[[#This Row],[NUM DE FACTURE]],'[1]COMMERCIAL 2019 - 2021'!$D$2:$AO$3999,12,FALSE)</f>
        <v>Pologne</v>
      </c>
      <c r="G949" s="4">
        <f>VLOOKUP(Tableau1[[#This Row],[NUM DE FACTURE]],'[1]COMMERCIAL 2019 - 2021'!$D$2:$AO$3999,13,FALSE)</f>
        <v>44637</v>
      </c>
      <c r="H949" s="3">
        <f>VLOOKUP(Tableau1[[#This Row],[NUM DE FACTURE]],[1]!Tableau1[[#All],[Num Piéce]:[ANNEE]],4,FALSE)</f>
        <v>2022</v>
      </c>
      <c r="I949" s="3">
        <f>MONTH(Tableau1[[#This Row],[DATE LIV]])</f>
        <v>3</v>
      </c>
    </row>
    <row r="950" spans="1:9" x14ac:dyDescent="0.35">
      <c r="A950" s="1" t="str">
        <f>'[1]COMMERCIAL 2019 - 2021'!D948</f>
        <v>FAE-22-00051</v>
      </c>
      <c r="B950" s="5" t="str">
        <f>VLOOKUP(Tableau1[[#This Row],[NUM DE FACTURE]],'[1]COMMERCIAL 2019 - 2021'!$D$2:$AO$3999,6,FALSE)</f>
        <v>SANJAY TRADING</v>
      </c>
      <c r="C950" s="2">
        <f>VLOOKUP(Tableau1[[#This Row],[NUM DE FACTURE]],'[1]COMMERCIAL 2019 - 2021'!$D$2:$AO$3999,18,FALSE)</f>
        <v>19200</v>
      </c>
      <c r="D950" s="3">
        <f>VLOOKUP(Tableau1[[#This Row],[NUM DE FACTURE]],'[1]COMMERCIAL 2019 - 2021'!$D$2:$AO$3999,8,FALSE)</f>
        <v>68598.07759999999</v>
      </c>
      <c r="E950" s="3">
        <f>VLOOKUP(Tableau1[[#This Row],[NUM DE FACTURE]],'[1]COMMERCIAL 2019 - 2021'!$D$2:$AO$3999,10,FALSE)</f>
        <v>21124</v>
      </c>
      <c r="F950" s="3" t="str">
        <f>VLOOKUP(Tableau1[[#This Row],[NUM DE FACTURE]],'[1]COMMERCIAL 2019 - 2021'!$D$2:$AO$3999,12,FALSE)</f>
        <v>Cameroun</v>
      </c>
      <c r="G950" s="4">
        <f>VLOOKUP(Tableau1[[#This Row],[NUM DE FACTURE]],'[1]COMMERCIAL 2019 - 2021'!$D$2:$AO$3999,13,FALSE)</f>
        <v>44672</v>
      </c>
      <c r="H950" s="3">
        <f>VLOOKUP(Tableau1[[#This Row],[NUM DE FACTURE]],[1]!Tableau1[[#All],[Num Piéce]:[ANNEE]],4,FALSE)</f>
        <v>2022</v>
      </c>
      <c r="I950" s="3">
        <f>MONTH(Tableau1[[#This Row],[DATE LIV]])</f>
        <v>4</v>
      </c>
    </row>
    <row r="951" spans="1:9" x14ac:dyDescent="0.35">
      <c r="A951" s="1" t="str">
        <f>'[1]COMMERCIAL 2019 - 2021'!D949</f>
        <v>FAE-22-00052</v>
      </c>
      <c r="B951" s="5" t="str">
        <f>VLOOKUP(Tableau1[[#This Row],[NUM DE FACTURE]],'[1]COMMERCIAL 2019 - 2021'!$D$2:$AO$3999,6,FALSE)</f>
        <v>CENTRAL FOOD</v>
      </c>
      <c r="C951" s="2">
        <f>VLOOKUP(Tableau1[[#This Row],[NUM DE FACTURE]],'[1]COMMERCIAL 2019 - 2021'!$D$2:$AO$3999,18,FALSE)</f>
        <v>17952</v>
      </c>
      <c r="D951" s="3">
        <f>VLOOKUP(Tableau1[[#This Row],[NUM DE FACTURE]],'[1]COMMERCIAL 2019 - 2021'!$D$2:$AO$3999,8,FALSE)</f>
        <v>87090.115839999999</v>
      </c>
      <c r="E951" s="3">
        <f>VLOOKUP(Tableau1[[#This Row],[NUM DE FACTURE]],'[1]COMMERCIAL 2019 - 2021'!$D$2:$AO$3999,10,FALSE)</f>
        <v>26732.799999999999</v>
      </c>
      <c r="F951" s="3" t="str">
        <f>VLOOKUP(Tableau1[[#This Row],[NUM DE FACTURE]],'[1]COMMERCIAL 2019 - 2021'!$D$2:$AO$3999,12,FALSE)</f>
        <v>France</v>
      </c>
      <c r="G951" s="4">
        <f>VLOOKUP(Tableau1[[#This Row],[NUM DE FACTURE]],'[1]COMMERCIAL 2019 - 2021'!$D$2:$AO$3999,13,FALSE)</f>
        <v>44643</v>
      </c>
      <c r="H951" s="3">
        <f>VLOOKUP(Tableau1[[#This Row],[NUM DE FACTURE]],[1]!Tableau1[[#All],[Num Piéce]:[ANNEE]],4,FALSE)</f>
        <v>2022</v>
      </c>
      <c r="I951" s="3">
        <f>MONTH(Tableau1[[#This Row],[DATE LIV]])</f>
        <v>3</v>
      </c>
    </row>
    <row r="952" spans="1:9" x14ac:dyDescent="0.35">
      <c r="A952" s="1" t="str">
        <f>'[1]COMMERCIAL 2019 - 2021'!D950</f>
        <v>FAE-22-00053</v>
      </c>
      <c r="B952" s="5" t="str">
        <f>VLOOKUP(Tableau1[[#This Row],[NUM DE FACTURE]],'[1]COMMERCIAL 2019 - 2021'!$D$2:$AO$3999,6,FALSE)</f>
        <v>SODIFRAM SAS</v>
      </c>
      <c r="C952" s="2">
        <f>VLOOKUP(Tableau1[[#This Row],[NUM DE FACTURE]],'[1]COMMERCIAL 2019 - 2021'!$D$2:$AO$3999,18,FALSE)</f>
        <v>27336</v>
      </c>
      <c r="D952" s="3">
        <f>VLOOKUP(Tableau1[[#This Row],[NUM DE FACTURE]],'[1]COMMERCIAL 2019 - 2021'!$D$2:$AO$3999,8,FALSE)</f>
        <v>94371.683440000008</v>
      </c>
      <c r="E952" s="3">
        <f>VLOOKUP(Tableau1[[#This Row],[NUM DE FACTURE]],'[1]COMMERCIAL 2019 - 2021'!$D$2:$AO$3999,10,FALSE)</f>
        <v>28996.400000000001</v>
      </c>
      <c r="F952" s="3" t="str">
        <f>VLOOKUP(Tableau1[[#This Row],[NUM DE FACTURE]],'[1]COMMERCIAL 2019 - 2021'!$D$2:$AO$3999,12,FALSE)</f>
        <v>Mayotte</v>
      </c>
      <c r="G952" s="4">
        <f>VLOOKUP(Tableau1[[#This Row],[NUM DE FACTURE]],'[1]COMMERCIAL 2019 - 2021'!$D$2:$AO$3999,13,FALSE)</f>
        <v>44644</v>
      </c>
      <c r="H952" s="3">
        <f>VLOOKUP(Tableau1[[#This Row],[NUM DE FACTURE]],[1]!Tableau1[[#All],[Num Piéce]:[ANNEE]],4,FALSE)</f>
        <v>2022</v>
      </c>
      <c r="I952" s="3">
        <f>MONTH(Tableau1[[#This Row],[DATE LIV]])</f>
        <v>3</v>
      </c>
    </row>
    <row r="953" spans="1:9" x14ac:dyDescent="0.35">
      <c r="A953" s="1" t="str">
        <f>'[1]COMMERCIAL 2019 - 2021'!D951</f>
        <v>FAE-22-00054</v>
      </c>
      <c r="B953" s="5" t="str">
        <f>VLOOKUP(Tableau1[[#This Row],[NUM DE FACTURE]],'[1]COMMERCIAL 2019 - 2021'!$D$2:$AO$3999,6,FALSE)</f>
        <v>STE DORCAS INTER TRADE</v>
      </c>
      <c r="C953" s="2">
        <f>VLOOKUP(Tableau1[[#This Row],[NUM DE FACTURE]],'[1]COMMERCIAL 2019 - 2021'!$D$2:$AO$3999,18,FALSE)</f>
        <v>110040</v>
      </c>
      <c r="D953" s="3">
        <f>VLOOKUP(Tableau1[[#This Row],[NUM DE FACTURE]],'[1]COMMERCIAL 2019 - 2021'!$D$2:$AO$3999,8,FALSE)</f>
        <v>269598</v>
      </c>
      <c r="E953" s="3">
        <f>VLOOKUP(Tableau1[[#This Row],[NUM DE FACTURE]],'[1]COMMERCIAL 2019 - 2021'!$D$2:$AO$3999,10,FALSE)</f>
        <v>269598</v>
      </c>
      <c r="F953" s="3" t="str">
        <f>VLOOKUP(Tableau1[[#This Row],[NUM DE FACTURE]],'[1]COMMERCIAL 2019 - 2021'!$D$2:$AO$3999,12,FALSE)</f>
        <v>Sierra Leone</v>
      </c>
      <c r="G953" s="4">
        <f>VLOOKUP(Tableau1[[#This Row],[NUM DE FACTURE]],'[1]COMMERCIAL 2019 - 2021'!$D$2:$AO$3999,13,FALSE)</f>
        <v>44643</v>
      </c>
      <c r="H953" s="3">
        <f>VLOOKUP(Tableau1[[#This Row],[NUM DE FACTURE]],[1]!Tableau1[[#All],[Num Piéce]:[ANNEE]],4,FALSE)</f>
        <v>2022</v>
      </c>
      <c r="I953" s="3">
        <f>MONTH(Tableau1[[#This Row],[DATE LIV]])</f>
        <v>3</v>
      </c>
    </row>
    <row r="954" spans="1:9" x14ac:dyDescent="0.35">
      <c r="A954" s="1" t="str">
        <f>'[1]COMMERCIAL 2019 - 2021'!D952</f>
        <v>FAE-22-00055</v>
      </c>
      <c r="B954" s="5" t="str">
        <f>VLOOKUP(Tableau1[[#This Row],[NUM DE FACTURE]],'[1]COMMERCIAL 2019 - 2021'!$D$2:$AO$3999,6,FALSE)</f>
        <v>STE CT TRADING DE COMMERCE INTR</v>
      </c>
      <c r="C954" s="2">
        <f>VLOOKUP(Tableau1[[#This Row],[NUM DE FACTURE]],'[1]COMMERCIAL 2019 - 2021'!$D$2:$AO$3999,18,FALSE)</f>
        <v>1120</v>
      </c>
      <c r="D954" s="3">
        <f>VLOOKUP(Tableau1[[#This Row],[NUM DE FACTURE]],'[1]COMMERCIAL 2019 - 2021'!$D$2:$AO$3999,8,FALSE)</f>
        <v>5936</v>
      </c>
      <c r="E954" s="3">
        <f>VLOOKUP(Tableau1[[#This Row],[NUM DE FACTURE]],'[1]COMMERCIAL 2019 - 2021'!$D$2:$AO$3999,10,FALSE)</f>
        <v>5936</v>
      </c>
      <c r="F954" s="3" t="str">
        <f>VLOOKUP(Tableau1[[#This Row],[NUM DE FACTURE]],'[1]COMMERCIAL 2019 - 2021'!$D$2:$AO$3999,12,FALSE)</f>
        <v>Belgique</v>
      </c>
      <c r="G954" s="4">
        <f>VLOOKUP(Tableau1[[#This Row],[NUM DE FACTURE]],'[1]COMMERCIAL 2019 - 2021'!$D$2:$AO$3999,13,FALSE)</f>
        <v>44648</v>
      </c>
      <c r="H954" s="3">
        <f>VLOOKUP(Tableau1[[#This Row],[NUM DE FACTURE]],[1]!Tableau1[[#All],[Num Piéce]:[ANNEE]],4,FALSE)</f>
        <v>2022</v>
      </c>
      <c r="I954" s="3">
        <f>MONTH(Tableau1[[#This Row],[DATE LIV]])</f>
        <v>3</v>
      </c>
    </row>
    <row r="955" spans="1:9" x14ac:dyDescent="0.35">
      <c r="A955" s="1" t="str">
        <f>'[1]COMMERCIAL 2019 - 2021'!D953</f>
        <v>FAE-22-00056</v>
      </c>
      <c r="B955" s="5" t="str">
        <f>VLOOKUP(Tableau1[[#This Row],[NUM DE FACTURE]],'[1]COMMERCIAL 2019 - 2021'!$D$2:$AO$3999,6,FALSE)</f>
        <v>TUNISIAN AFRICAN BUSINESS</v>
      </c>
      <c r="C955" s="2">
        <f>VLOOKUP(Tableau1[[#This Row],[NUM DE FACTURE]],'[1]COMMERCIAL 2019 - 2021'!$D$2:$AO$3999,18,FALSE)</f>
        <v>107640</v>
      </c>
      <c r="D955" s="3">
        <f>VLOOKUP(Tableau1[[#This Row],[NUM DE FACTURE]],'[1]COMMERCIAL 2019 - 2021'!$D$2:$AO$3999,8,FALSE)</f>
        <v>218153.60000000001</v>
      </c>
      <c r="E955" s="3">
        <f>VLOOKUP(Tableau1[[#This Row],[NUM DE FACTURE]],'[1]COMMERCIAL 2019 - 2021'!$D$2:$AO$3999,10,FALSE)</f>
        <v>218153.60000000001</v>
      </c>
      <c r="F955" s="3" t="str">
        <f>VLOOKUP(Tableau1[[#This Row],[NUM DE FACTURE]],'[1]COMMERCIAL 2019 - 2021'!$D$2:$AO$3999,12,FALSE)</f>
        <v>Gabon</v>
      </c>
      <c r="G955" s="4">
        <f>VLOOKUP(Tableau1[[#This Row],[NUM DE FACTURE]],'[1]COMMERCIAL 2019 - 2021'!$D$2:$AO$3999,13,FALSE)</f>
        <v>44659</v>
      </c>
      <c r="H955" s="3">
        <f>VLOOKUP(Tableau1[[#This Row],[NUM DE FACTURE]],[1]!Tableau1[[#All],[Num Piéce]:[ANNEE]],4,FALSE)</f>
        <v>2022</v>
      </c>
      <c r="I955" s="3">
        <f>MONTH(Tableau1[[#This Row],[DATE LIV]])</f>
        <v>4</v>
      </c>
    </row>
    <row r="956" spans="1:9" x14ac:dyDescent="0.35">
      <c r="A956" s="1" t="str">
        <f>'[1]COMMERCIAL 2019 - 2021'!D954</f>
        <v>FAE-22-00057</v>
      </c>
      <c r="B956" s="5" t="str">
        <f>VLOOKUP(Tableau1[[#This Row],[NUM DE FACTURE]],'[1]COMMERCIAL 2019 - 2021'!$D$2:$AO$3999,6,FALSE)</f>
        <v>TUNISIAN AFRICAN BUSINESS</v>
      </c>
      <c r="C956" s="2">
        <f>VLOOKUP(Tableau1[[#This Row],[NUM DE FACTURE]],'[1]COMMERCIAL 2019 - 2021'!$D$2:$AO$3999,18,FALSE)</f>
        <v>239656</v>
      </c>
      <c r="D956" s="3">
        <f>VLOOKUP(Tableau1[[#This Row],[NUM DE FACTURE]],'[1]COMMERCIAL 2019 - 2021'!$D$2:$AO$3999,8,FALSE)</f>
        <v>593788</v>
      </c>
      <c r="E956" s="3">
        <f>VLOOKUP(Tableau1[[#This Row],[NUM DE FACTURE]],'[1]COMMERCIAL 2019 - 2021'!$D$2:$AO$3999,10,FALSE)</f>
        <v>593788</v>
      </c>
      <c r="F956" s="3" t="str">
        <f>VLOOKUP(Tableau1[[#This Row],[NUM DE FACTURE]],'[1]COMMERCIAL 2019 - 2021'!$D$2:$AO$3999,12,FALSE)</f>
        <v>Sierra Leone</v>
      </c>
      <c r="G956" s="4">
        <f>VLOOKUP(Tableau1[[#This Row],[NUM DE FACTURE]],'[1]COMMERCIAL 2019 - 2021'!$D$2:$AO$3999,13,FALSE)</f>
        <v>44651</v>
      </c>
      <c r="H956" s="3">
        <f>VLOOKUP(Tableau1[[#This Row],[NUM DE FACTURE]],[1]!Tableau1[[#All],[Num Piéce]:[ANNEE]],4,FALSE)</f>
        <v>2022</v>
      </c>
      <c r="I956" s="3">
        <f>MONTH(Tableau1[[#This Row],[DATE LIV]])</f>
        <v>3</v>
      </c>
    </row>
    <row r="957" spans="1:9" x14ac:dyDescent="0.35">
      <c r="A957" s="1" t="str">
        <f>'[1]COMMERCIAL 2019 - 2021'!D955</f>
        <v>FAE-22-00058</v>
      </c>
      <c r="B957" s="5" t="str">
        <f>VLOOKUP(Tableau1[[#This Row],[NUM DE FACTURE]],'[1]COMMERCIAL 2019 - 2021'!$D$2:$AO$3999,6,FALSE)</f>
        <v>HMM EXPORT</v>
      </c>
      <c r="C957" s="2">
        <f>VLOOKUP(Tableau1[[#This Row],[NUM DE FACTURE]],'[1]COMMERCIAL 2019 - 2021'!$D$2:$AO$3999,18,FALSE)</f>
        <v>8076</v>
      </c>
      <c r="D957" s="3">
        <f>VLOOKUP(Tableau1[[#This Row],[NUM DE FACTURE]],'[1]COMMERCIAL 2019 - 2021'!$D$2:$AO$3999,8,FALSE)</f>
        <v>28196.799999999999</v>
      </c>
      <c r="E957" s="3">
        <f>VLOOKUP(Tableau1[[#This Row],[NUM DE FACTURE]],'[1]COMMERCIAL 2019 - 2021'!$D$2:$AO$3999,10,FALSE)</f>
        <v>28196.799999999999</v>
      </c>
      <c r="F957" s="3" t="str">
        <f>VLOOKUP(Tableau1[[#This Row],[NUM DE FACTURE]],'[1]COMMERCIAL 2019 - 2021'!$D$2:$AO$3999,12,FALSE)</f>
        <v>France</v>
      </c>
      <c r="G957" s="4">
        <f>VLOOKUP(Tableau1[[#This Row],[NUM DE FACTURE]],'[1]COMMERCIAL 2019 - 2021'!$D$2:$AO$3999,13,FALSE)</f>
        <v>44645</v>
      </c>
      <c r="H957" s="3">
        <f>VLOOKUP(Tableau1[[#This Row],[NUM DE FACTURE]],[1]!Tableau1[[#All],[Num Piéce]:[ANNEE]],4,FALSE)</f>
        <v>2022</v>
      </c>
      <c r="I957" s="3">
        <f>MONTH(Tableau1[[#This Row],[DATE LIV]])</f>
        <v>3</v>
      </c>
    </row>
    <row r="958" spans="1:9" x14ac:dyDescent="0.35">
      <c r="A958" s="1" t="str">
        <f>'[1]COMMERCIAL 2019 - 2021'!D956</f>
        <v>FAE-22-00059</v>
      </c>
      <c r="B958" s="5" t="str">
        <f>VLOOKUP(Tableau1[[#This Row],[NUM DE FACTURE]],'[1]COMMERCIAL 2019 - 2021'!$D$2:$AO$3999,6,FALSE)</f>
        <v>SAHEL INTERNATIONAL TRADE</v>
      </c>
      <c r="C958" s="2">
        <f>VLOOKUP(Tableau1[[#This Row],[NUM DE FACTURE]],'[1]COMMERCIAL 2019 - 2021'!$D$2:$AO$3999,18,FALSE)</f>
        <v>65616</v>
      </c>
      <c r="D958" s="3">
        <f>VLOOKUP(Tableau1[[#This Row],[NUM DE FACTURE]],'[1]COMMERCIAL 2019 - 2021'!$D$2:$AO$3999,8,FALSE)</f>
        <v>148704</v>
      </c>
      <c r="E958" s="3">
        <f>VLOOKUP(Tableau1[[#This Row],[NUM DE FACTURE]],'[1]COMMERCIAL 2019 - 2021'!$D$2:$AO$3999,10,FALSE)</f>
        <v>148704</v>
      </c>
      <c r="F958" s="3" t="str">
        <f>VLOOKUP(Tableau1[[#This Row],[NUM DE FACTURE]],'[1]COMMERCIAL 2019 - 2021'!$D$2:$AO$3999,12,FALSE)</f>
        <v>Sierra Leone</v>
      </c>
      <c r="G958" s="4">
        <f>VLOOKUP(Tableau1[[#This Row],[NUM DE FACTURE]],'[1]COMMERCIAL 2019 - 2021'!$D$2:$AO$3999,13,FALSE)</f>
        <v>44648</v>
      </c>
      <c r="H958" s="3">
        <f>VLOOKUP(Tableau1[[#This Row],[NUM DE FACTURE]],[1]!Tableau1[[#All],[Num Piéce]:[ANNEE]],4,FALSE)</f>
        <v>2022</v>
      </c>
      <c r="I958" s="3">
        <f>MONTH(Tableau1[[#This Row],[DATE LIV]])</f>
        <v>3</v>
      </c>
    </row>
    <row r="959" spans="1:9" x14ac:dyDescent="0.35">
      <c r="A959" s="1" t="str">
        <f>'[1]COMMERCIAL 2019 - 2021'!D957</f>
        <v>FAE-22-00060</v>
      </c>
      <c r="B959" s="5" t="str">
        <f>VLOOKUP(Tableau1[[#This Row],[NUM DE FACTURE]],'[1]COMMERCIAL 2019 - 2021'!$D$2:$AO$3999,6,FALSE)</f>
        <v>AL JAWDA AL RAEDA</v>
      </c>
      <c r="C959" s="2">
        <f>VLOOKUP(Tableau1[[#This Row],[NUM DE FACTURE]],'[1]COMMERCIAL 2019 - 2021'!$D$2:$AO$3999,18,FALSE)</f>
        <v>315360</v>
      </c>
      <c r="D959" s="3">
        <f>VLOOKUP(Tableau1[[#This Row],[NUM DE FACTURE]],'[1]COMMERCIAL 2019 - 2021'!$D$2:$AO$3999,8,FALSE)</f>
        <v>815609.65500000003</v>
      </c>
      <c r="E959" s="3">
        <f>VLOOKUP(Tableau1[[#This Row],[NUM DE FACTURE]],'[1]COMMERCIAL 2019 - 2021'!$D$2:$AO$3999,10,FALSE)</f>
        <v>275940</v>
      </c>
      <c r="F959" s="3" t="str">
        <f>VLOOKUP(Tableau1[[#This Row],[NUM DE FACTURE]],'[1]COMMERCIAL 2019 - 2021'!$D$2:$AO$3999,12,FALSE)</f>
        <v>Libye</v>
      </c>
      <c r="G959" s="4">
        <f>VLOOKUP(Tableau1[[#This Row],[NUM DE FACTURE]],'[1]COMMERCIAL 2019 - 2021'!$D$2:$AO$3999,13,FALSE)</f>
        <v>44648</v>
      </c>
      <c r="H959" s="3">
        <f>VLOOKUP(Tableau1[[#This Row],[NUM DE FACTURE]],[1]!Tableau1[[#All],[Num Piéce]:[ANNEE]],4,FALSE)</f>
        <v>2022</v>
      </c>
      <c r="I959" s="3">
        <f>MONTH(Tableau1[[#This Row],[DATE LIV]])</f>
        <v>3</v>
      </c>
    </row>
    <row r="960" spans="1:9" x14ac:dyDescent="0.35">
      <c r="A960" s="1" t="str">
        <f>'[1]COMMERCIAL 2019 - 2021'!D958</f>
        <v>FAE-22-00061</v>
      </c>
      <c r="B960" s="5" t="str">
        <f>VLOOKUP(Tableau1[[#This Row],[NUM DE FACTURE]],'[1]COMMERCIAL 2019 - 2021'!$D$2:$AO$3999,6,FALSE)</f>
        <v>STE AL MAJMOUA MOTTAHIDA</v>
      </c>
      <c r="C960" s="2">
        <f>VLOOKUP(Tableau1[[#This Row],[NUM DE FACTURE]],'[1]COMMERCIAL 2019 - 2021'!$D$2:$AO$3999,18,FALSE)</f>
        <v>460800</v>
      </c>
      <c r="D960" s="3">
        <f>VLOOKUP(Tableau1[[#This Row],[NUM DE FACTURE]],'[1]COMMERCIAL 2019 - 2021'!$D$2:$AO$3999,8,FALSE)</f>
        <v>1144088.064</v>
      </c>
      <c r="E960" s="3">
        <f>VLOOKUP(Tableau1[[#This Row],[NUM DE FACTURE]],'[1]COMMERCIAL 2019 - 2021'!$D$2:$AO$3999,10,FALSE)</f>
        <v>387072</v>
      </c>
      <c r="F960" s="3" t="str">
        <f>VLOOKUP(Tableau1[[#This Row],[NUM DE FACTURE]],'[1]COMMERCIAL 2019 - 2021'!$D$2:$AO$3999,12,FALSE)</f>
        <v>Libye</v>
      </c>
      <c r="G960" s="4">
        <f>VLOOKUP(Tableau1[[#This Row],[NUM DE FACTURE]],'[1]COMMERCIAL 2019 - 2021'!$D$2:$AO$3999,13,FALSE)</f>
        <v>44648</v>
      </c>
      <c r="H960" s="3">
        <f>VLOOKUP(Tableau1[[#This Row],[NUM DE FACTURE]],[1]!Tableau1[[#All],[Num Piéce]:[ANNEE]],4,FALSE)</f>
        <v>2022</v>
      </c>
      <c r="I960" s="3">
        <f>MONTH(Tableau1[[#This Row],[DATE LIV]])</f>
        <v>3</v>
      </c>
    </row>
    <row r="961" spans="1:9" x14ac:dyDescent="0.35">
      <c r="A961" s="1" t="str">
        <f>'[1]COMMERCIAL 2019 - 2021'!D959</f>
        <v>FAE-22-00062</v>
      </c>
      <c r="B961" s="5" t="str">
        <f>VLOOKUP(Tableau1[[#This Row],[NUM DE FACTURE]],'[1]COMMERCIAL 2019 - 2021'!$D$2:$AO$3999,6,FALSE)</f>
        <v>ARCADIA</v>
      </c>
      <c r="C961" s="2">
        <f>VLOOKUP(Tableau1[[#This Row],[NUM DE FACTURE]],'[1]COMMERCIAL 2019 - 2021'!$D$2:$AO$3999,18,FALSE)</f>
        <v>20000</v>
      </c>
      <c r="D961" s="3">
        <f>VLOOKUP(Tableau1[[#This Row],[NUM DE FACTURE]],'[1]COMMERCIAL 2019 - 2021'!$D$2:$AO$3999,8,FALSE)</f>
        <v>61000</v>
      </c>
      <c r="E961" s="3">
        <f>VLOOKUP(Tableau1[[#This Row],[NUM DE FACTURE]],'[1]COMMERCIAL 2019 - 2021'!$D$2:$AO$3999,10,FALSE)</f>
        <v>63000</v>
      </c>
      <c r="F961" s="3" t="str">
        <f>VLOOKUP(Tableau1[[#This Row],[NUM DE FACTURE]],'[1]COMMERCIAL 2019 - 2021'!$D$2:$AO$3999,12,FALSE)</f>
        <v>Angleterre</v>
      </c>
      <c r="G961" s="4">
        <f>VLOOKUP(Tableau1[[#This Row],[NUM DE FACTURE]],'[1]COMMERCIAL 2019 - 2021'!$D$2:$AO$3999,13,FALSE)</f>
        <v>44648</v>
      </c>
      <c r="H961" s="3">
        <f>VLOOKUP(Tableau1[[#This Row],[NUM DE FACTURE]],[1]!Tableau1[[#All],[Num Piéce]:[ANNEE]],4,FALSE)</f>
        <v>2022</v>
      </c>
      <c r="I961" s="3">
        <f>MONTH(Tableau1[[#This Row],[DATE LIV]])</f>
        <v>3</v>
      </c>
    </row>
    <row r="962" spans="1:9" x14ac:dyDescent="0.35">
      <c r="A962" s="1" t="str">
        <f>'[1]COMMERCIAL 2019 - 2021'!D960</f>
        <v>FAE-22-00063</v>
      </c>
      <c r="B962" s="5" t="str">
        <f>VLOOKUP(Tableau1[[#This Row],[NUM DE FACTURE]],'[1]COMMERCIAL 2019 - 2021'!$D$2:$AO$3999,6,FALSE)</f>
        <v>LAMP FALL IMP EXP - LAFFIMEX</v>
      </c>
      <c r="C962" s="2">
        <f>VLOOKUP(Tableau1[[#This Row],[NUM DE FACTURE]],'[1]COMMERCIAL 2019 - 2021'!$D$2:$AO$3999,18,FALSE)</f>
        <v>76800</v>
      </c>
      <c r="D962" s="3">
        <f>VLOOKUP(Tableau1[[#This Row],[NUM DE FACTURE]],'[1]COMMERCIAL 2019 - 2021'!$D$2:$AO$3999,8,FALSE)</f>
        <v>217766.7072</v>
      </c>
      <c r="E962" s="3">
        <f>VLOOKUP(Tableau1[[#This Row],[NUM DE FACTURE]],'[1]COMMERCIAL 2019 - 2021'!$D$2:$AO$3999,10,FALSE)</f>
        <v>66816</v>
      </c>
      <c r="F962" s="3" t="str">
        <f>VLOOKUP(Tableau1[[#This Row],[NUM DE FACTURE]],'[1]COMMERCIAL 2019 - 2021'!$D$2:$AO$3999,12,FALSE)</f>
        <v>Senegal</v>
      </c>
      <c r="G962" s="4">
        <f>VLOOKUP(Tableau1[[#This Row],[NUM DE FACTURE]],'[1]COMMERCIAL 2019 - 2021'!$D$2:$AO$3999,13,FALSE)</f>
        <v>44649</v>
      </c>
      <c r="H962" s="3">
        <f>VLOOKUP(Tableau1[[#This Row],[NUM DE FACTURE]],[1]!Tableau1[[#All],[Num Piéce]:[ANNEE]],4,FALSE)</f>
        <v>2022</v>
      </c>
      <c r="I962" s="3">
        <f>MONTH(Tableau1[[#This Row],[DATE LIV]])</f>
        <v>3</v>
      </c>
    </row>
    <row r="963" spans="1:9" x14ac:dyDescent="0.35">
      <c r="A963" s="1" t="str">
        <f>'[1]COMMERCIAL 2019 - 2021'!D961</f>
        <v>FAE-22-00064</v>
      </c>
      <c r="B963" s="5" t="str">
        <f>VLOOKUP(Tableau1[[#This Row],[NUM DE FACTURE]],'[1]COMMERCIAL 2019 - 2021'!$D$2:$AO$3999,6,FALSE)</f>
        <v>SHARIKAT MAYAN</v>
      </c>
      <c r="C963" s="2">
        <f>VLOOKUP(Tableau1[[#This Row],[NUM DE FACTURE]],'[1]COMMERCIAL 2019 - 2021'!$D$2:$AO$3999,18,FALSE)</f>
        <v>120960</v>
      </c>
      <c r="D963" s="3">
        <f>VLOOKUP(Tableau1[[#This Row],[NUM DE FACTURE]],'[1]COMMERCIAL 2019 - 2021'!$D$2:$AO$3999,8,FALSE)</f>
        <v>298303.99200000003</v>
      </c>
      <c r="E963" s="3">
        <f>VLOOKUP(Tableau1[[#This Row],[NUM DE FACTURE]],'[1]COMMERCIAL 2019 - 2021'!$D$2:$AO$3999,10,FALSE)</f>
        <v>100396.8</v>
      </c>
      <c r="F963" s="3" t="str">
        <f>VLOOKUP(Tableau1[[#This Row],[NUM DE FACTURE]],'[1]COMMERCIAL 2019 - 2021'!$D$2:$AO$3999,12,FALSE)</f>
        <v>Libye</v>
      </c>
      <c r="G963" s="4">
        <f>VLOOKUP(Tableau1[[#This Row],[NUM DE FACTURE]],'[1]COMMERCIAL 2019 - 2021'!$D$2:$AO$3999,13,FALSE)</f>
        <v>44649</v>
      </c>
      <c r="H963" s="3">
        <f>VLOOKUP(Tableau1[[#This Row],[NUM DE FACTURE]],[1]!Tableau1[[#All],[Num Piéce]:[ANNEE]],4,FALSE)</f>
        <v>2022</v>
      </c>
      <c r="I963" s="3">
        <f>MONTH(Tableau1[[#This Row],[DATE LIV]])</f>
        <v>3</v>
      </c>
    </row>
    <row r="964" spans="1:9" x14ac:dyDescent="0.35">
      <c r="A964" s="1" t="str">
        <f>'[1]COMMERCIAL 2019 - 2021'!D962</f>
        <v>FAE-22-00065</v>
      </c>
      <c r="B964" s="5" t="str">
        <f>VLOOKUP(Tableau1[[#This Row],[NUM DE FACTURE]],'[1]COMMERCIAL 2019 - 2021'!$D$2:$AO$3999,6,FALSE)</f>
        <v>AFRICAN GATE</v>
      </c>
      <c r="C964" s="2">
        <f>VLOOKUP(Tableau1[[#This Row],[NUM DE FACTURE]],'[1]COMMERCIAL 2019 - 2021'!$D$2:$AO$3999,18,FALSE)</f>
        <v>7336</v>
      </c>
      <c r="D964" s="3">
        <f>VLOOKUP(Tableau1[[#This Row],[NUM DE FACTURE]],'[1]COMMERCIAL 2019 - 2021'!$D$2:$AO$3999,8,FALSE)</f>
        <v>26742.799999999999</v>
      </c>
      <c r="E964" s="3">
        <f>VLOOKUP(Tableau1[[#This Row],[NUM DE FACTURE]],'[1]COMMERCIAL 2019 - 2021'!$D$2:$AO$3999,10,FALSE)</f>
        <v>26742.799999999999</v>
      </c>
      <c r="F964" s="3" t="str">
        <f>VLOOKUP(Tableau1[[#This Row],[NUM DE FACTURE]],'[1]COMMERCIAL 2019 - 2021'!$D$2:$AO$3999,12,FALSE)</f>
        <v>USA</v>
      </c>
      <c r="G964" s="4">
        <f>VLOOKUP(Tableau1[[#This Row],[NUM DE FACTURE]],'[1]COMMERCIAL 2019 - 2021'!$D$2:$AO$3999,13,FALSE)</f>
        <v>44698</v>
      </c>
      <c r="H964" s="3">
        <f>VLOOKUP(Tableau1[[#This Row],[NUM DE FACTURE]],[1]!Tableau1[[#All],[Num Piéce]:[ANNEE]],4,FALSE)</f>
        <v>2022</v>
      </c>
      <c r="I964" s="3">
        <f>MONTH(Tableau1[[#This Row],[DATE LIV]])</f>
        <v>5</v>
      </c>
    </row>
    <row r="965" spans="1:9" x14ac:dyDescent="0.35">
      <c r="A965" s="1" t="str">
        <f>'[1]COMMERCIAL 2019 - 2021'!D963</f>
        <v>FAE-22-00066</v>
      </c>
      <c r="B965" s="5" t="str">
        <f>VLOOKUP(Tableau1[[#This Row],[NUM DE FACTURE]],'[1]COMMERCIAL 2019 - 2021'!$D$2:$AO$3999,6,FALSE)</f>
        <v>TUNISIAN AFRICAN BUSINESS</v>
      </c>
      <c r="C965" s="2">
        <f>VLOOKUP(Tableau1[[#This Row],[NUM DE FACTURE]],'[1]COMMERCIAL 2019 - 2021'!$D$2:$AO$3999,18,FALSE)</f>
        <v>110040</v>
      </c>
      <c r="D965" s="3">
        <f>VLOOKUP(Tableau1[[#This Row],[NUM DE FACTURE]],'[1]COMMERCIAL 2019 - 2021'!$D$2:$AO$3999,8,FALSE)</f>
        <v>201373.2</v>
      </c>
      <c r="E965" s="3">
        <f>VLOOKUP(Tableau1[[#This Row],[NUM DE FACTURE]],'[1]COMMERCIAL 2019 - 2021'!$D$2:$AO$3999,10,FALSE)</f>
        <v>201373.2</v>
      </c>
      <c r="F965" s="3" t="str">
        <f>VLOOKUP(Tableau1[[#This Row],[NUM DE FACTURE]],'[1]COMMERCIAL 2019 - 2021'!$D$2:$AO$3999,12,FALSE)</f>
        <v>Senegal</v>
      </c>
      <c r="G965" s="4">
        <f>VLOOKUP(Tableau1[[#This Row],[NUM DE FACTURE]],'[1]COMMERCIAL 2019 - 2021'!$D$2:$AO$3999,13,FALSE)</f>
        <v>44655</v>
      </c>
      <c r="H965" s="3">
        <f>VLOOKUP(Tableau1[[#This Row],[NUM DE FACTURE]],[1]!Tableau1[[#All],[Num Piéce]:[ANNEE]],4,FALSE)</f>
        <v>2022</v>
      </c>
      <c r="I965" s="3">
        <f>MONTH(Tableau1[[#This Row],[DATE LIV]])</f>
        <v>4</v>
      </c>
    </row>
    <row r="966" spans="1:9" x14ac:dyDescent="0.35">
      <c r="A966" s="1" t="str">
        <f>'[1]COMMERCIAL 2019 - 2021'!D964</f>
        <v>FAE-22-00067</v>
      </c>
      <c r="B966" s="5" t="str">
        <f>VLOOKUP(Tableau1[[#This Row],[NUM DE FACTURE]],'[1]COMMERCIAL 2019 - 2021'!$D$2:$AO$3999,6,FALSE)</f>
        <v>MARCOM INTERN</v>
      </c>
      <c r="C966" s="2">
        <f>VLOOKUP(Tableau1[[#This Row],[NUM DE FACTURE]],'[1]COMMERCIAL 2019 - 2021'!$D$2:$AO$3999,18,FALSE)</f>
        <v>275088</v>
      </c>
      <c r="D966" s="3">
        <f>VLOOKUP(Tableau1[[#This Row],[NUM DE FACTURE]],'[1]COMMERCIAL 2019 - 2021'!$D$2:$AO$3999,8,FALSE)</f>
        <v>561162</v>
      </c>
      <c r="E966" s="3">
        <f>VLOOKUP(Tableau1[[#This Row],[NUM DE FACTURE]],'[1]COMMERCIAL 2019 - 2021'!$D$2:$AO$3999,10,FALSE)</f>
        <v>561162</v>
      </c>
      <c r="F966" s="3" t="str">
        <f>VLOOKUP(Tableau1[[#This Row],[NUM DE FACTURE]],'[1]COMMERCIAL 2019 - 2021'!$D$2:$AO$3999,12,FALSE)</f>
        <v>Senegal</v>
      </c>
      <c r="G966" s="4">
        <f>VLOOKUP(Tableau1[[#This Row],[NUM DE FACTURE]],'[1]COMMERCIAL 2019 - 2021'!$D$2:$AO$3999,13,FALSE)</f>
        <v>44664</v>
      </c>
      <c r="H966" s="3">
        <f>VLOOKUP(Tableau1[[#This Row],[NUM DE FACTURE]],[1]!Tableau1[[#All],[Num Piéce]:[ANNEE]],4,FALSE)</f>
        <v>2022</v>
      </c>
      <c r="I966" s="3">
        <f>MONTH(Tableau1[[#This Row],[DATE LIV]])</f>
        <v>4</v>
      </c>
    </row>
    <row r="967" spans="1:9" x14ac:dyDescent="0.35">
      <c r="A967" s="1" t="str">
        <f>'[1]COMMERCIAL 2019 - 2021'!D965</f>
        <v>FAE-22-00068</v>
      </c>
      <c r="B967" s="5" t="str">
        <f>VLOOKUP(Tableau1[[#This Row],[NUM DE FACTURE]],'[1]COMMERCIAL 2019 - 2021'!$D$2:$AO$3999,6,FALSE)</f>
        <v>DAVIS TRADING CO LTD</v>
      </c>
      <c r="C967" s="2">
        <f>VLOOKUP(Tableau1[[#This Row],[NUM DE FACTURE]],'[1]COMMERCIAL 2019 - 2021'!$D$2:$AO$3999,18,FALSE)</f>
        <v>20480</v>
      </c>
      <c r="D967" s="3">
        <f>VLOOKUP(Tableau1[[#This Row],[NUM DE FACTURE]],'[1]COMMERCIAL 2019 - 2021'!$D$2:$AO$3999,8,FALSE)</f>
        <v>93522.355884000004</v>
      </c>
      <c r="E967" s="3">
        <f>VLOOKUP(Tableau1[[#This Row],[NUM DE FACTURE]],'[1]COMMERCIAL 2019 - 2021'!$D$2:$AO$3999,10,FALSE)</f>
        <v>31172.560000000001</v>
      </c>
      <c r="F967" s="3" t="str">
        <f>VLOOKUP(Tableau1[[#This Row],[NUM DE FACTURE]],'[1]COMMERCIAL 2019 - 2021'!$D$2:$AO$3999,12,FALSE)</f>
        <v>New zealand</v>
      </c>
      <c r="G967" s="4">
        <f>VLOOKUP(Tableau1[[#This Row],[NUM DE FACTURE]],'[1]COMMERCIAL 2019 - 2021'!$D$2:$AO$3999,13,FALSE)</f>
        <v>44669</v>
      </c>
      <c r="H967" s="3">
        <f>VLOOKUP(Tableau1[[#This Row],[NUM DE FACTURE]],[1]!Tableau1[[#All],[Num Piéce]:[ANNEE]],4,FALSE)</f>
        <v>2022</v>
      </c>
      <c r="I967" s="3">
        <f>MONTH(Tableau1[[#This Row],[DATE LIV]])</f>
        <v>4</v>
      </c>
    </row>
    <row r="968" spans="1:9" x14ac:dyDescent="0.35">
      <c r="A968" s="1" t="str">
        <f>'[1]COMMERCIAL 2019 - 2021'!D966</f>
        <v>FAE-22-00069</v>
      </c>
      <c r="B968" s="5" t="str">
        <f>VLOOKUP(Tableau1[[#This Row],[NUM DE FACTURE]],'[1]COMMERCIAL 2019 - 2021'!$D$2:$AO$3999,6,FALSE)</f>
        <v>ARCADIA</v>
      </c>
      <c r="C968" s="2">
        <f>VLOOKUP(Tableau1[[#This Row],[NUM DE FACTURE]],'[1]COMMERCIAL 2019 - 2021'!$D$2:$AO$3999,18,FALSE)</f>
        <v>24245</v>
      </c>
      <c r="D968" s="3">
        <f>VLOOKUP(Tableau1[[#This Row],[NUM DE FACTURE]],'[1]COMMERCIAL 2019 - 2021'!$D$2:$AO$3999,8,FALSE)</f>
        <v>76266.12</v>
      </c>
      <c r="E968" s="3">
        <f>VLOOKUP(Tableau1[[#This Row],[NUM DE FACTURE]],'[1]COMMERCIAL 2019 - 2021'!$D$2:$AO$3999,10,FALSE)</f>
        <v>76266.12</v>
      </c>
      <c r="F968" s="3" t="str">
        <f>VLOOKUP(Tableau1[[#This Row],[NUM DE FACTURE]],'[1]COMMERCIAL 2019 - 2021'!$D$2:$AO$3999,12,FALSE)</f>
        <v>Bahrein</v>
      </c>
      <c r="G968" s="4">
        <f>VLOOKUP(Tableau1[[#This Row],[NUM DE FACTURE]],'[1]COMMERCIAL 2019 - 2021'!$D$2:$AO$3999,13,FALSE)</f>
        <v>44672</v>
      </c>
      <c r="H968" s="3">
        <f>VLOOKUP(Tableau1[[#This Row],[NUM DE FACTURE]],[1]!Tableau1[[#All],[Num Piéce]:[ANNEE]],4,FALSE)</f>
        <v>2022</v>
      </c>
      <c r="I968" s="3">
        <f>MONTH(Tableau1[[#This Row],[DATE LIV]])</f>
        <v>4</v>
      </c>
    </row>
    <row r="969" spans="1:9" x14ac:dyDescent="0.35">
      <c r="A969" s="1" t="str">
        <f>'[1]COMMERCIAL 2019 - 2021'!D967</f>
        <v>FAE-22-00070</v>
      </c>
      <c r="B969" s="5" t="str">
        <f>VLOOKUP(Tableau1[[#This Row],[NUM DE FACTURE]],'[1]COMMERCIAL 2019 - 2021'!$D$2:$AO$3999,6,FALSE)</f>
        <v>STE OMRANE SAS</v>
      </c>
      <c r="C969" s="2">
        <f>VLOOKUP(Tableau1[[#This Row],[NUM DE FACTURE]],'[1]COMMERCIAL 2019 - 2021'!$D$2:$AO$3999,18,FALSE)</f>
        <v>26644</v>
      </c>
      <c r="D969" s="3">
        <f>VLOOKUP(Tableau1[[#This Row],[NUM DE FACTURE]],'[1]COMMERCIAL 2019 - 2021'!$D$2:$AO$3999,8,FALSE)</f>
        <v>86363.221517999991</v>
      </c>
      <c r="E969" s="3">
        <f>VLOOKUP(Tableau1[[#This Row],[NUM DE FACTURE]],'[1]COMMERCIAL 2019 - 2021'!$D$2:$AO$3999,10,FALSE)</f>
        <v>26585.16</v>
      </c>
      <c r="F969" s="3" t="str">
        <f>VLOOKUP(Tableau1[[#This Row],[NUM DE FACTURE]],'[1]COMMERCIAL 2019 - 2021'!$D$2:$AO$3999,12,FALSE)</f>
        <v>France</v>
      </c>
      <c r="G969" s="4">
        <f>VLOOKUP(Tableau1[[#This Row],[NUM DE FACTURE]],'[1]COMMERCIAL 2019 - 2021'!$D$2:$AO$3999,13,FALSE)</f>
        <v>44677</v>
      </c>
      <c r="H969" s="3">
        <f>VLOOKUP(Tableau1[[#This Row],[NUM DE FACTURE]],[1]!Tableau1[[#All],[Num Piéce]:[ANNEE]],4,FALSE)</f>
        <v>2022</v>
      </c>
      <c r="I969" s="3">
        <f>MONTH(Tableau1[[#This Row],[DATE LIV]])</f>
        <v>4</v>
      </c>
    </row>
    <row r="970" spans="1:9" x14ac:dyDescent="0.35">
      <c r="A970" s="1" t="str">
        <f>'[1]COMMERCIAL 2019 - 2021'!D968</f>
        <v>FAE-22-00071</v>
      </c>
      <c r="B970" s="5" t="str">
        <f>VLOOKUP(Tableau1[[#This Row],[NUM DE FACTURE]],'[1]COMMERCIAL 2019 - 2021'!$D$2:$AO$3999,6,FALSE)</f>
        <v>SODIFRAM SAS</v>
      </c>
      <c r="C970" s="2">
        <f>VLOOKUP(Tableau1[[#This Row],[NUM DE FACTURE]],'[1]COMMERCIAL 2019 - 2021'!$D$2:$AO$3999,18,FALSE)</f>
        <v>27336</v>
      </c>
      <c r="D970" s="3">
        <f>VLOOKUP(Tableau1[[#This Row],[NUM DE FACTURE]],'[1]COMMERCIAL 2019 - 2021'!$D$2:$AO$3999,8,FALSE)</f>
        <v>95667.204304000014</v>
      </c>
      <c r="E970" s="3">
        <f>VLOOKUP(Tableau1[[#This Row],[NUM DE FACTURE]],'[1]COMMERCIAL 2019 - 2021'!$D$2:$AO$3999,10,FALSE)</f>
        <v>29350.720000000001</v>
      </c>
      <c r="F970" s="3" t="str">
        <f>VLOOKUP(Tableau1[[#This Row],[NUM DE FACTURE]],'[1]COMMERCIAL 2019 - 2021'!$D$2:$AO$3999,12,FALSE)</f>
        <v>Mayotte</v>
      </c>
      <c r="G970" s="4">
        <f>VLOOKUP(Tableau1[[#This Row],[NUM DE FACTURE]],'[1]COMMERCIAL 2019 - 2021'!$D$2:$AO$3999,13,FALSE)</f>
        <v>44676</v>
      </c>
      <c r="H970" s="3">
        <f>VLOOKUP(Tableau1[[#This Row],[NUM DE FACTURE]],[1]!Tableau1[[#All],[Num Piéce]:[ANNEE]],4,FALSE)</f>
        <v>2022</v>
      </c>
      <c r="I970" s="3">
        <f>MONTH(Tableau1[[#This Row],[DATE LIV]])</f>
        <v>4</v>
      </c>
    </row>
    <row r="971" spans="1:9" x14ac:dyDescent="0.35">
      <c r="A971" s="1" t="str">
        <f>'[1]COMMERCIAL 2019 - 2021'!D969</f>
        <v>FAE-22-00072</v>
      </c>
      <c r="B971" s="5" t="str">
        <f>VLOOKUP(Tableau1[[#This Row],[NUM DE FACTURE]],'[1]COMMERCIAL 2019 - 2021'!$D$2:$AO$3999,6,FALSE)</f>
        <v>SODIFRAM SAS</v>
      </c>
      <c r="C971" s="2">
        <f>VLOOKUP(Tableau1[[#This Row],[NUM DE FACTURE]],'[1]COMMERCIAL 2019 - 2021'!$D$2:$AO$3999,18,FALSE)</f>
        <v>27336</v>
      </c>
      <c r="D971" s="3">
        <f>VLOOKUP(Tableau1[[#This Row],[NUM DE FACTURE]],'[1]COMMERCIAL 2019 - 2021'!$D$2:$AO$3999,8,FALSE)</f>
        <v>95667.204304000014</v>
      </c>
      <c r="E971" s="3">
        <f>VLOOKUP(Tableau1[[#This Row],[NUM DE FACTURE]],'[1]COMMERCIAL 2019 - 2021'!$D$2:$AO$3999,10,FALSE)</f>
        <v>29350.720000000001</v>
      </c>
      <c r="F971" s="3" t="str">
        <f>VLOOKUP(Tableau1[[#This Row],[NUM DE FACTURE]],'[1]COMMERCIAL 2019 - 2021'!$D$2:$AO$3999,12,FALSE)</f>
        <v>Mayotte</v>
      </c>
      <c r="G971" s="4">
        <f>VLOOKUP(Tableau1[[#This Row],[NUM DE FACTURE]],'[1]COMMERCIAL 2019 - 2021'!$D$2:$AO$3999,13,FALSE)</f>
        <v>44676</v>
      </c>
      <c r="H971" s="3">
        <f>VLOOKUP(Tableau1[[#This Row],[NUM DE FACTURE]],[1]!Tableau1[[#All],[Num Piéce]:[ANNEE]],4,FALSE)</f>
        <v>2022</v>
      </c>
      <c r="I971" s="3">
        <f>MONTH(Tableau1[[#This Row],[DATE LIV]])</f>
        <v>4</v>
      </c>
    </row>
    <row r="972" spans="1:9" x14ac:dyDescent="0.35">
      <c r="A972" s="1" t="str">
        <f>'[1]COMMERCIAL 2019 - 2021'!D970</f>
        <v>FAE-22-00073</v>
      </c>
      <c r="B972" s="5" t="str">
        <f>VLOOKUP(Tableau1[[#This Row],[NUM DE FACTURE]],'[1]COMMERCIAL 2019 - 2021'!$D$2:$AO$3999,6,FALSE)</f>
        <v>SODIFRAM SAS</v>
      </c>
      <c r="C972" s="2">
        <f>VLOOKUP(Tableau1[[#This Row],[NUM DE FACTURE]],'[1]COMMERCIAL 2019 - 2021'!$D$2:$AO$3999,18,FALSE)</f>
        <v>27336</v>
      </c>
      <c r="D972" s="3">
        <f>VLOOKUP(Tableau1[[#This Row],[NUM DE FACTURE]],'[1]COMMERCIAL 2019 - 2021'!$D$2:$AO$3999,8,FALSE)</f>
        <v>95657.817088000011</v>
      </c>
      <c r="E972" s="3">
        <f>VLOOKUP(Tableau1[[#This Row],[NUM DE FACTURE]],'[1]COMMERCIAL 2019 - 2021'!$D$2:$AO$3999,10,FALSE)</f>
        <v>29347.84</v>
      </c>
      <c r="F972" s="3" t="str">
        <f>VLOOKUP(Tableau1[[#This Row],[NUM DE FACTURE]],'[1]COMMERCIAL 2019 - 2021'!$D$2:$AO$3999,12,FALSE)</f>
        <v>Mayotte</v>
      </c>
      <c r="G972" s="4">
        <f>VLOOKUP(Tableau1[[#This Row],[NUM DE FACTURE]],'[1]COMMERCIAL 2019 - 2021'!$D$2:$AO$3999,13,FALSE)</f>
        <v>44676</v>
      </c>
      <c r="H972" s="3">
        <f>VLOOKUP(Tableau1[[#This Row],[NUM DE FACTURE]],[1]!Tableau1[[#All],[Num Piéce]:[ANNEE]],4,FALSE)</f>
        <v>2022</v>
      </c>
      <c r="I972" s="3">
        <f>MONTH(Tableau1[[#This Row],[DATE LIV]])</f>
        <v>4</v>
      </c>
    </row>
    <row r="973" spans="1:9" x14ac:dyDescent="0.35">
      <c r="A973" s="1" t="str">
        <f>'[1]COMMERCIAL 2019 - 2021'!D971</f>
        <v>FAE-22-00074</v>
      </c>
      <c r="B973" s="5" t="str">
        <f>VLOOKUP(Tableau1[[#This Row],[NUM DE FACTURE]],'[1]COMMERCIAL 2019 - 2021'!$D$2:$AO$3999,6,FALSE)</f>
        <v>SAHEL INTERNATIONAL TRADE</v>
      </c>
      <c r="C973" s="2">
        <f>VLOOKUP(Tableau1[[#This Row],[NUM DE FACTURE]],'[1]COMMERCIAL 2019 - 2021'!$D$2:$AO$3999,18,FALSE)</f>
        <v>44016</v>
      </c>
      <c r="D973" s="3">
        <f>VLOOKUP(Tableau1[[#This Row],[NUM DE FACTURE]],'[1]COMMERCIAL 2019 - 2021'!$D$2:$AO$3999,8,FALSE)</f>
        <v>124125.12</v>
      </c>
      <c r="E973" s="3">
        <f>VLOOKUP(Tableau1[[#This Row],[NUM DE FACTURE]],'[1]COMMERCIAL 2019 - 2021'!$D$2:$AO$3999,10,FALSE)</f>
        <v>124125.12</v>
      </c>
      <c r="F973" s="3" t="str">
        <f>VLOOKUP(Tableau1[[#This Row],[NUM DE FACTURE]],'[1]COMMERCIAL 2019 - 2021'!$D$2:$AO$3999,12,FALSE)</f>
        <v>Sierra Leone</v>
      </c>
      <c r="G973" s="4">
        <f>VLOOKUP(Tableau1[[#This Row],[NUM DE FACTURE]],'[1]COMMERCIAL 2019 - 2021'!$D$2:$AO$3999,13,FALSE)</f>
        <v>44669</v>
      </c>
      <c r="H973" s="3">
        <f>VLOOKUP(Tableau1[[#This Row],[NUM DE FACTURE]],[1]!Tableau1[[#All],[Num Piéce]:[ANNEE]],4,FALSE)</f>
        <v>2022</v>
      </c>
      <c r="I973" s="3">
        <f>MONTH(Tableau1[[#This Row],[DATE LIV]])</f>
        <v>4</v>
      </c>
    </row>
    <row r="974" spans="1:9" x14ac:dyDescent="0.35">
      <c r="A974" s="1" t="str">
        <f>'[1]COMMERCIAL 2019 - 2021'!D972</f>
        <v>FAE-22-00075</v>
      </c>
      <c r="B974" s="5" t="str">
        <f>VLOOKUP(Tableau1[[#This Row],[NUM DE FACTURE]],'[1]COMMERCIAL 2019 - 2021'!$D$2:$AO$3999,6,FALSE)</f>
        <v>STE OMEGA TRADING</v>
      </c>
      <c r="C974" s="2">
        <f>VLOOKUP(Tableau1[[#This Row],[NUM DE FACTURE]],'[1]COMMERCIAL 2019 - 2021'!$D$2:$AO$3999,18,FALSE)</f>
        <v>280000</v>
      </c>
      <c r="D974" s="3">
        <f>VLOOKUP(Tableau1[[#This Row],[NUM DE FACTURE]],'[1]COMMERCIAL 2019 - 2021'!$D$2:$AO$3999,8,FALSE)</f>
        <v>501200</v>
      </c>
      <c r="E974" s="3">
        <f>VLOOKUP(Tableau1[[#This Row],[NUM DE FACTURE]],'[1]COMMERCIAL 2019 - 2021'!$D$2:$AO$3999,10,FALSE)</f>
        <v>501200</v>
      </c>
      <c r="F974" s="3" t="str">
        <f>VLOOKUP(Tableau1[[#This Row],[NUM DE FACTURE]],'[1]COMMERCIAL 2019 - 2021'!$D$2:$AO$3999,12,FALSE)</f>
        <v>Niger</v>
      </c>
      <c r="G974" s="4">
        <f>VLOOKUP(Tableau1[[#This Row],[NUM DE FACTURE]],'[1]COMMERCIAL 2019 - 2021'!$D$2:$AO$3999,13,FALSE)</f>
        <v>44672</v>
      </c>
      <c r="H974" s="3">
        <f>VLOOKUP(Tableau1[[#This Row],[NUM DE FACTURE]],[1]!Tableau1[[#All],[Num Piéce]:[ANNEE]],4,FALSE)</f>
        <v>2022</v>
      </c>
      <c r="I974" s="3">
        <f>MONTH(Tableau1[[#This Row],[DATE LIV]])</f>
        <v>4</v>
      </c>
    </row>
    <row r="975" spans="1:9" x14ac:dyDescent="0.35">
      <c r="A975" s="1" t="str">
        <f>'[1]COMMERCIAL 2019 - 2021'!D973</f>
        <v>FAE-22-00076</v>
      </c>
      <c r="B975" s="5" t="str">
        <f>VLOOKUP(Tableau1[[#This Row],[NUM DE FACTURE]],'[1]COMMERCIAL 2019 - 2021'!$D$2:$AO$3999,6,FALSE)</f>
        <v>STE OMEGA TRADING</v>
      </c>
      <c r="C975" s="2">
        <f>VLOOKUP(Tableau1[[#This Row],[NUM DE FACTURE]],'[1]COMMERCIAL 2019 - 2021'!$D$2:$AO$3999,18,FALSE)</f>
        <v>140000</v>
      </c>
      <c r="D975" s="3">
        <f>VLOOKUP(Tableau1[[#This Row],[NUM DE FACTURE]],'[1]COMMERCIAL 2019 - 2021'!$D$2:$AO$3999,8,FALSE)</f>
        <v>250600</v>
      </c>
      <c r="E975" s="3">
        <f>VLOOKUP(Tableau1[[#This Row],[NUM DE FACTURE]],'[1]COMMERCIAL 2019 - 2021'!$D$2:$AO$3999,10,FALSE)</f>
        <v>250600</v>
      </c>
      <c r="F975" s="3" t="str">
        <f>VLOOKUP(Tableau1[[#This Row],[NUM DE FACTURE]],'[1]COMMERCIAL 2019 - 2021'!$D$2:$AO$3999,12,FALSE)</f>
        <v>Niger</v>
      </c>
      <c r="G975" s="4">
        <f>VLOOKUP(Tableau1[[#This Row],[NUM DE FACTURE]],'[1]COMMERCIAL 2019 - 2021'!$D$2:$AO$3999,13,FALSE)</f>
        <v>44674</v>
      </c>
      <c r="H975" s="3">
        <f>VLOOKUP(Tableau1[[#This Row],[NUM DE FACTURE]],[1]!Tableau1[[#All],[Num Piéce]:[ANNEE]],4,FALSE)</f>
        <v>2022</v>
      </c>
      <c r="I975" s="3">
        <f>MONTH(Tableau1[[#This Row],[DATE LIV]])</f>
        <v>4</v>
      </c>
    </row>
    <row r="976" spans="1:9" x14ac:dyDescent="0.35">
      <c r="A976" s="1" t="str">
        <f>'[1]COMMERCIAL 2019 - 2021'!D974</f>
        <v>FAE-22-00077</v>
      </c>
      <c r="B976" s="5" t="str">
        <f>VLOOKUP(Tableau1[[#This Row],[NUM DE FACTURE]],'[1]COMMERCIAL 2019 - 2021'!$D$2:$AO$3999,6,FALSE)</f>
        <v>ABOURA FOODS</v>
      </c>
      <c r="C976" s="2">
        <f>VLOOKUP(Tableau1[[#This Row],[NUM DE FACTURE]],'[1]COMMERCIAL 2019 - 2021'!$D$2:$AO$3999,18,FALSE)</f>
        <v>12000</v>
      </c>
      <c r="D976" s="3">
        <f>VLOOKUP(Tableau1[[#This Row],[NUM DE FACTURE]],'[1]COMMERCIAL 2019 - 2021'!$D$2:$AO$3999,8,FALSE)</f>
        <v>45760.687919999997</v>
      </c>
      <c r="E976" s="3">
        <f>VLOOKUP(Tableau1[[#This Row],[NUM DE FACTURE]],'[1]COMMERCIAL 2019 - 2021'!$D$2:$AO$3999,10,FALSE)</f>
        <v>15252.8</v>
      </c>
      <c r="F976" s="3" t="str">
        <f>VLOOKUP(Tableau1[[#This Row],[NUM DE FACTURE]],'[1]COMMERCIAL 2019 - 2021'!$D$2:$AO$3999,12,FALSE)</f>
        <v>Jordanie</v>
      </c>
      <c r="G976" s="4">
        <f>VLOOKUP(Tableau1[[#This Row],[NUM DE FACTURE]],'[1]COMMERCIAL 2019 - 2021'!$D$2:$AO$3999,13,FALSE)</f>
        <v>44669</v>
      </c>
      <c r="H976" s="3">
        <f>VLOOKUP(Tableau1[[#This Row],[NUM DE FACTURE]],[1]!Tableau1[[#All],[Num Piéce]:[ANNEE]],4,FALSE)</f>
        <v>2022</v>
      </c>
      <c r="I976" s="3">
        <f>MONTH(Tableau1[[#This Row],[DATE LIV]])</f>
        <v>4</v>
      </c>
    </row>
    <row r="977" spans="1:9" x14ac:dyDescent="0.35">
      <c r="A977" s="1" t="str">
        <f>'[1]COMMERCIAL 2019 - 2021'!D975</f>
        <v>FAE-22-00078</v>
      </c>
      <c r="B977" s="5" t="str">
        <f>VLOOKUP(Tableau1[[#This Row],[NUM DE FACTURE]],'[1]COMMERCIAL 2019 - 2021'!$D$2:$AO$3999,6,FALSE)</f>
        <v>ARCADIA</v>
      </c>
      <c r="C977" s="2">
        <f>VLOOKUP(Tableau1[[#This Row],[NUM DE FACTURE]],'[1]COMMERCIAL 2019 - 2021'!$D$2:$AO$3999,18,FALSE)</f>
        <v>41000</v>
      </c>
      <c r="D977" s="3">
        <f>VLOOKUP(Tableau1[[#This Row],[NUM DE FACTURE]],'[1]COMMERCIAL 2019 - 2021'!$D$2:$AO$3999,8,FALSE)</f>
        <v>138170</v>
      </c>
      <c r="E977" s="3">
        <f>VLOOKUP(Tableau1[[#This Row],[NUM DE FACTURE]],'[1]COMMERCIAL 2019 - 2021'!$D$2:$AO$3999,10,FALSE)</f>
        <v>138170</v>
      </c>
      <c r="F977" s="3" t="str">
        <f>VLOOKUP(Tableau1[[#This Row],[NUM DE FACTURE]],'[1]COMMERCIAL 2019 - 2021'!$D$2:$AO$3999,12,FALSE)</f>
        <v>Pologne</v>
      </c>
      <c r="G977" s="4">
        <f>VLOOKUP(Tableau1[[#This Row],[NUM DE FACTURE]],'[1]COMMERCIAL 2019 - 2021'!$D$2:$AO$3999,13,FALSE)</f>
        <v>44671</v>
      </c>
      <c r="H977" s="3">
        <f>VLOOKUP(Tableau1[[#This Row],[NUM DE FACTURE]],[1]!Tableau1[[#All],[Num Piéce]:[ANNEE]],4,FALSE)</f>
        <v>2022</v>
      </c>
      <c r="I977" s="3">
        <f>MONTH(Tableau1[[#This Row],[DATE LIV]])</f>
        <v>4</v>
      </c>
    </row>
    <row r="978" spans="1:9" x14ac:dyDescent="0.35">
      <c r="A978" s="1" t="str">
        <f>'[1]COMMERCIAL 2019 - 2021'!D976</f>
        <v>FAE-22-00079</v>
      </c>
      <c r="B978" s="5" t="str">
        <f>VLOOKUP(Tableau1[[#This Row],[NUM DE FACTURE]],'[1]COMMERCIAL 2019 - 2021'!$D$2:$AO$3999,6,FALSE)</f>
        <v>ARCADIA</v>
      </c>
      <c r="C978" s="2">
        <f>VLOOKUP(Tableau1[[#This Row],[NUM DE FACTURE]],'[1]COMMERCIAL 2019 - 2021'!$D$2:$AO$3999,18,FALSE)</f>
        <v>20000</v>
      </c>
      <c r="D978" s="3">
        <f>VLOOKUP(Tableau1[[#This Row],[NUM DE FACTURE]],'[1]COMMERCIAL 2019 - 2021'!$D$2:$AO$3999,8,FALSE)</f>
        <v>65300</v>
      </c>
      <c r="E978" s="3">
        <f>VLOOKUP(Tableau1[[#This Row],[NUM DE FACTURE]],'[1]COMMERCIAL 2019 - 2021'!$D$2:$AO$3999,10,FALSE)</f>
        <v>65300</v>
      </c>
      <c r="F978" s="3" t="str">
        <f>VLOOKUP(Tableau1[[#This Row],[NUM DE FACTURE]],'[1]COMMERCIAL 2019 - 2021'!$D$2:$AO$3999,12,FALSE)</f>
        <v>Angleterre</v>
      </c>
      <c r="G978" s="4">
        <f>VLOOKUP(Tableau1[[#This Row],[NUM DE FACTURE]],'[1]COMMERCIAL 2019 - 2021'!$D$2:$AO$3999,13,FALSE)</f>
        <v>44690</v>
      </c>
      <c r="H978" s="3">
        <f>VLOOKUP(Tableau1[[#This Row],[NUM DE FACTURE]],[1]!Tableau1[[#All],[Num Piéce]:[ANNEE]],4,FALSE)</f>
        <v>2022</v>
      </c>
      <c r="I978" s="3">
        <f>MONTH(Tableau1[[#This Row],[DATE LIV]])</f>
        <v>5</v>
      </c>
    </row>
    <row r="979" spans="1:9" x14ac:dyDescent="0.35">
      <c r="A979" s="1" t="str">
        <f>'[1]COMMERCIAL 2019 - 2021'!D977</f>
        <v>FAE-22-00080</v>
      </c>
      <c r="B979" s="5" t="str">
        <f>VLOOKUP(Tableau1[[#This Row],[NUM DE FACTURE]],'[1]COMMERCIAL 2019 - 2021'!$D$2:$AO$3999,6,FALSE)</f>
        <v>SAHEL INTERNATIONAL TRADE</v>
      </c>
      <c r="C979" s="2">
        <f>VLOOKUP(Tableau1[[#This Row],[NUM DE FACTURE]],'[1]COMMERCIAL 2019 - 2021'!$D$2:$AO$3999,18,FALSE)</f>
        <v>42350</v>
      </c>
      <c r="D979" s="3">
        <f>VLOOKUP(Tableau1[[#This Row],[NUM DE FACTURE]],'[1]COMMERCIAL 2019 - 2021'!$D$2:$AO$3999,8,FALSE)</f>
        <v>97872.5</v>
      </c>
      <c r="E979" s="3">
        <f>VLOOKUP(Tableau1[[#This Row],[NUM DE FACTURE]],'[1]COMMERCIAL 2019 - 2021'!$D$2:$AO$3999,10,FALSE)</f>
        <v>97872.5</v>
      </c>
      <c r="F979" s="3" t="str">
        <f>VLOOKUP(Tableau1[[#This Row],[NUM DE FACTURE]],'[1]COMMERCIAL 2019 - 2021'!$D$2:$AO$3999,12,FALSE)</f>
        <v>Togo</v>
      </c>
      <c r="G979" s="4">
        <f>VLOOKUP(Tableau1[[#This Row],[NUM DE FACTURE]],'[1]COMMERCIAL 2019 - 2021'!$D$2:$AO$3999,13,FALSE)</f>
        <v>44665</v>
      </c>
      <c r="H979" s="3">
        <f>VLOOKUP(Tableau1[[#This Row],[NUM DE FACTURE]],[1]!Tableau1[[#All],[Num Piéce]:[ANNEE]],4,FALSE)</f>
        <v>2022</v>
      </c>
      <c r="I979" s="3">
        <f>MONTH(Tableau1[[#This Row],[DATE LIV]])</f>
        <v>4</v>
      </c>
    </row>
    <row r="980" spans="1:9" x14ac:dyDescent="0.35">
      <c r="A980" s="1" t="str">
        <f>'[1]COMMERCIAL 2019 - 2021'!D978</f>
        <v>FAE-22-00081</v>
      </c>
      <c r="B980" s="5" t="str">
        <f>VLOOKUP(Tableau1[[#This Row],[NUM DE FACTURE]],'[1]COMMERCIAL 2019 - 2021'!$D$2:$AO$3999,6,FALSE)</f>
        <v>AL SAHL MOUTAQADEM</v>
      </c>
      <c r="C980" s="2">
        <f>VLOOKUP(Tableau1[[#This Row],[NUM DE FACTURE]],'[1]COMMERCIAL 2019 - 2021'!$D$2:$AO$3999,18,FALSE)</f>
        <v>12750</v>
      </c>
      <c r="D980" s="3">
        <f>VLOOKUP(Tableau1[[#This Row],[NUM DE FACTURE]],'[1]COMMERCIAL 2019 - 2021'!$D$2:$AO$3999,8,FALSE)</f>
        <v>66456.520499999999</v>
      </c>
      <c r="E980" s="3">
        <f>VLOOKUP(Tableau1[[#This Row],[NUM DE FACTURE]],'[1]COMMERCIAL 2019 - 2021'!$D$2:$AO$3999,10,FALSE)</f>
        <v>22290</v>
      </c>
      <c r="F980" s="3" t="str">
        <f>VLOOKUP(Tableau1[[#This Row],[NUM DE FACTURE]],'[1]COMMERCIAL 2019 - 2021'!$D$2:$AO$3999,12,FALSE)</f>
        <v>Libye</v>
      </c>
      <c r="G980" s="4">
        <f>VLOOKUP(Tableau1[[#This Row],[NUM DE FACTURE]],'[1]COMMERCIAL 2019 - 2021'!$D$2:$AO$3999,13,FALSE)</f>
        <v>44667</v>
      </c>
      <c r="H980" s="3">
        <f>VLOOKUP(Tableau1[[#This Row],[NUM DE FACTURE]],[1]!Tableau1[[#All],[Num Piéce]:[ANNEE]],4,FALSE)</f>
        <v>2022</v>
      </c>
      <c r="I980" s="3">
        <f>MONTH(Tableau1[[#This Row],[DATE LIV]])</f>
        <v>4</v>
      </c>
    </row>
    <row r="981" spans="1:9" x14ac:dyDescent="0.35">
      <c r="A981" s="1" t="str">
        <f>'[1]COMMERCIAL 2019 - 2021'!D979</f>
        <v>FAE-22-00082</v>
      </c>
      <c r="B981" s="5" t="str">
        <f>VLOOKUP(Tableau1[[#This Row],[NUM DE FACTURE]],'[1]COMMERCIAL 2019 - 2021'!$D$2:$AO$3999,6,FALSE)</f>
        <v>TUNISIAN AFRICAN BUSINESS</v>
      </c>
      <c r="C981" s="2">
        <f>VLOOKUP(Tableau1[[#This Row],[NUM DE FACTURE]],'[1]COMMERCIAL 2019 - 2021'!$D$2:$AO$3999,18,FALSE)</f>
        <v>112000</v>
      </c>
      <c r="D981" s="3">
        <f>VLOOKUP(Tableau1[[#This Row],[NUM DE FACTURE]],'[1]COMMERCIAL 2019 - 2021'!$D$2:$AO$3999,8,FALSE)</f>
        <v>217280</v>
      </c>
      <c r="E981" s="3">
        <f>VLOOKUP(Tableau1[[#This Row],[NUM DE FACTURE]],'[1]COMMERCIAL 2019 - 2021'!$D$2:$AO$3999,10,FALSE)</f>
        <v>217280</v>
      </c>
      <c r="F981" s="3" t="str">
        <f>VLOOKUP(Tableau1[[#This Row],[NUM DE FACTURE]],'[1]COMMERCIAL 2019 - 2021'!$D$2:$AO$3999,12,FALSE)</f>
        <v>Gabon</v>
      </c>
      <c r="G981" s="4">
        <f>VLOOKUP(Tableau1[[#This Row],[NUM DE FACTURE]],'[1]COMMERCIAL 2019 - 2021'!$D$2:$AO$3999,13,FALSE)</f>
        <v>44672</v>
      </c>
      <c r="H981" s="3">
        <f>VLOOKUP(Tableau1[[#This Row],[NUM DE FACTURE]],[1]!Tableau1[[#All],[Num Piéce]:[ANNEE]],4,FALSE)</f>
        <v>2022</v>
      </c>
      <c r="I981" s="3">
        <f>MONTH(Tableau1[[#This Row],[DATE LIV]])</f>
        <v>4</v>
      </c>
    </row>
    <row r="982" spans="1:9" x14ac:dyDescent="0.35">
      <c r="A982" s="1" t="str">
        <f>'[1]COMMERCIAL 2019 - 2021'!D980</f>
        <v>FAE-22-00083</v>
      </c>
      <c r="B982" s="5" t="str">
        <f>VLOOKUP(Tableau1[[#This Row],[NUM DE FACTURE]],'[1]COMMERCIAL 2019 - 2021'!$D$2:$AO$3999,6,FALSE)</f>
        <v>SOCIETE REGAL</v>
      </c>
      <c r="C982" s="2">
        <f>VLOOKUP(Tableau1[[#This Row],[NUM DE FACTURE]],'[1]COMMERCIAL 2019 - 2021'!$D$2:$AO$3999,18,FALSE)</f>
        <v>21600</v>
      </c>
      <c r="D982" s="3">
        <f>VLOOKUP(Tableau1[[#This Row],[NUM DE FACTURE]],'[1]COMMERCIAL 2019 - 2021'!$D$2:$AO$3999,8,FALSE)</f>
        <v>74940.508799999996</v>
      </c>
      <c r="E982" s="3">
        <f>VLOOKUP(Tableau1[[#This Row],[NUM DE FACTURE]],'[1]COMMERCIAL 2019 - 2021'!$D$2:$AO$3999,10,FALSE)</f>
        <v>24516</v>
      </c>
      <c r="F982" s="3" t="str">
        <f>VLOOKUP(Tableau1[[#This Row],[NUM DE FACTURE]],'[1]COMMERCIAL 2019 - 2021'!$D$2:$AO$3999,12,FALSE)</f>
        <v>Congo</v>
      </c>
      <c r="G982" s="4">
        <f>VLOOKUP(Tableau1[[#This Row],[NUM DE FACTURE]],'[1]COMMERCIAL 2019 - 2021'!$D$2:$AO$3999,13,FALSE)</f>
        <v>44688</v>
      </c>
      <c r="H982" s="3">
        <f>VLOOKUP(Tableau1[[#This Row],[NUM DE FACTURE]],[1]!Tableau1[[#All],[Num Piéce]:[ANNEE]],4,FALSE)</f>
        <v>2022</v>
      </c>
      <c r="I982" s="3">
        <f>MONTH(Tableau1[[#This Row],[DATE LIV]])</f>
        <v>5</v>
      </c>
    </row>
    <row r="983" spans="1:9" x14ac:dyDescent="0.35">
      <c r="A983" s="1" t="str">
        <f>'[1]COMMERCIAL 2019 - 2021'!D981</f>
        <v>FAE-22-00084</v>
      </c>
      <c r="B983" s="5" t="str">
        <f>VLOOKUP(Tableau1[[#This Row],[NUM DE FACTURE]],'[1]COMMERCIAL 2019 - 2021'!$D$2:$AO$3999,6,FALSE)</f>
        <v>STE OMRANE SAS</v>
      </c>
      <c r="C983" s="2">
        <f>VLOOKUP(Tableau1[[#This Row],[NUM DE FACTURE]],'[1]COMMERCIAL 2019 - 2021'!$D$2:$AO$3999,18,FALSE)</f>
        <v>18924</v>
      </c>
      <c r="D983" s="3">
        <f>VLOOKUP(Tableau1[[#This Row],[NUM DE FACTURE]],'[1]COMMERCIAL 2019 - 2021'!$D$2:$AO$3999,8,FALSE)</f>
        <v>66393.605015999987</v>
      </c>
      <c r="E983" s="3">
        <f>VLOOKUP(Tableau1[[#This Row],[NUM DE FACTURE]],'[1]COMMERCIAL 2019 - 2021'!$D$2:$AO$3999,10,FALSE)</f>
        <v>20437.919999999998</v>
      </c>
      <c r="F983" s="3" t="str">
        <f>VLOOKUP(Tableau1[[#This Row],[NUM DE FACTURE]],'[1]COMMERCIAL 2019 - 2021'!$D$2:$AO$3999,12,FALSE)</f>
        <v>France</v>
      </c>
      <c r="G983" s="4">
        <f>VLOOKUP(Tableau1[[#This Row],[NUM DE FACTURE]],'[1]COMMERCIAL 2019 - 2021'!$D$2:$AO$3999,13,FALSE)</f>
        <v>44676</v>
      </c>
      <c r="H983" s="3">
        <f>VLOOKUP(Tableau1[[#This Row],[NUM DE FACTURE]],[1]!Tableau1[[#All],[Num Piéce]:[ANNEE]],4,FALSE)</f>
        <v>2022</v>
      </c>
      <c r="I983" s="3">
        <f>MONTH(Tableau1[[#This Row],[DATE LIV]])</f>
        <v>4</v>
      </c>
    </row>
    <row r="984" spans="1:9" x14ac:dyDescent="0.35">
      <c r="A984" s="1" t="str">
        <f>'[1]COMMERCIAL 2019 - 2021'!D982</f>
        <v>FAE-22-00085</v>
      </c>
      <c r="B984" s="5" t="str">
        <f>VLOOKUP(Tableau1[[#This Row],[NUM DE FACTURE]],'[1]COMMERCIAL 2019 - 2021'!$D$2:$AO$3999,6,FALSE)</f>
        <v>SODIFRAM SAS</v>
      </c>
      <c r="C984" s="2">
        <f>VLOOKUP(Tableau1[[#This Row],[NUM DE FACTURE]],'[1]COMMERCIAL 2019 - 2021'!$D$2:$AO$3999,18,FALSE)</f>
        <v>27336</v>
      </c>
      <c r="D984" s="3">
        <f>VLOOKUP(Tableau1[[#This Row],[NUM DE FACTURE]],'[1]COMMERCIAL 2019 - 2021'!$D$2:$AO$3999,8,FALSE)</f>
        <v>95347.671281999996</v>
      </c>
      <c r="E984" s="3">
        <f>VLOOKUP(Tableau1[[#This Row],[NUM DE FACTURE]],'[1]COMMERCIAL 2019 - 2021'!$D$2:$AO$3999,10,FALSE)</f>
        <v>29350.84</v>
      </c>
      <c r="F984" s="3" t="str">
        <f>VLOOKUP(Tableau1[[#This Row],[NUM DE FACTURE]],'[1]COMMERCIAL 2019 - 2021'!$D$2:$AO$3999,12,FALSE)</f>
        <v>Mayotte</v>
      </c>
      <c r="G984" s="4">
        <f>VLOOKUP(Tableau1[[#This Row],[NUM DE FACTURE]],'[1]COMMERCIAL 2019 - 2021'!$D$2:$AO$3999,13,FALSE)</f>
        <v>44676</v>
      </c>
      <c r="H984" s="3">
        <f>VLOOKUP(Tableau1[[#This Row],[NUM DE FACTURE]],[1]!Tableau1[[#All],[Num Piéce]:[ANNEE]],4,FALSE)</f>
        <v>2022</v>
      </c>
      <c r="I984" s="3">
        <f>MONTH(Tableau1[[#This Row],[DATE LIV]])</f>
        <v>4</v>
      </c>
    </row>
    <row r="985" spans="1:9" x14ac:dyDescent="0.35">
      <c r="A985" s="1" t="str">
        <f>'[1]COMMERCIAL 2019 - 2021'!D983</f>
        <v>FAE-22-00086</v>
      </c>
      <c r="B985" s="5" t="str">
        <f>VLOOKUP(Tableau1[[#This Row],[NUM DE FACTURE]],'[1]COMMERCIAL 2019 - 2021'!$D$2:$AO$3999,6,FALSE)</f>
        <v>SODIFRAM SAS</v>
      </c>
      <c r="C985" s="2">
        <f>VLOOKUP(Tableau1[[#This Row],[NUM DE FACTURE]],'[1]COMMERCIAL 2019 - 2021'!$D$2:$AO$3999,18,FALSE)</f>
        <v>27336</v>
      </c>
      <c r="D985" s="3">
        <f>VLOOKUP(Tableau1[[#This Row],[NUM DE FACTURE]],'[1]COMMERCIAL 2019 - 2021'!$D$2:$AO$3999,8,FALSE)</f>
        <v>95318.43433199999</v>
      </c>
      <c r="E985" s="3">
        <f>VLOOKUP(Tableau1[[#This Row],[NUM DE FACTURE]],'[1]COMMERCIAL 2019 - 2021'!$D$2:$AO$3999,10,FALSE)</f>
        <v>29341.84</v>
      </c>
      <c r="F985" s="3" t="str">
        <f>VLOOKUP(Tableau1[[#This Row],[NUM DE FACTURE]],'[1]COMMERCIAL 2019 - 2021'!$D$2:$AO$3999,12,FALSE)</f>
        <v>Mayotte</v>
      </c>
      <c r="G985" s="4">
        <f>VLOOKUP(Tableau1[[#This Row],[NUM DE FACTURE]],'[1]COMMERCIAL 2019 - 2021'!$D$2:$AO$3999,13,FALSE)</f>
        <v>44676</v>
      </c>
      <c r="H985" s="3">
        <f>VLOOKUP(Tableau1[[#This Row],[NUM DE FACTURE]],[1]!Tableau1[[#All],[Num Piéce]:[ANNEE]],4,FALSE)</f>
        <v>2022</v>
      </c>
      <c r="I985" s="3">
        <f>MONTH(Tableau1[[#This Row],[DATE LIV]])</f>
        <v>4</v>
      </c>
    </row>
    <row r="986" spans="1:9" x14ac:dyDescent="0.35">
      <c r="A986" s="1" t="str">
        <f>'[1]COMMERCIAL 2019 - 2021'!D984</f>
        <v>FAE-22-00087</v>
      </c>
      <c r="B986" s="5" t="str">
        <f>VLOOKUP(Tableau1[[#This Row],[NUM DE FACTURE]],'[1]COMMERCIAL 2019 - 2021'!$D$2:$AO$3999,6,FALSE)</f>
        <v>SODIFRAM SAS</v>
      </c>
      <c r="C986" s="2">
        <f>VLOOKUP(Tableau1[[#This Row],[NUM DE FACTURE]],'[1]COMMERCIAL 2019 - 2021'!$D$2:$AO$3999,18,FALSE)</f>
        <v>27336</v>
      </c>
      <c r="D986" s="3">
        <f>VLOOKUP(Tableau1[[#This Row],[NUM DE FACTURE]],'[1]COMMERCIAL 2019 - 2021'!$D$2:$AO$3999,8,FALSE)</f>
        <v>95298.943031999996</v>
      </c>
      <c r="E986" s="3">
        <f>VLOOKUP(Tableau1[[#This Row],[NUM DE FACTURE]],'[1]COMMERCIAL 2019 - 2021'!$D$2:$AO$3999,10,FALSE)</f>
        <v>29335.84</v>
      </c>
      <c r="F986" s="3" t="str">
        <f>VLOOKUP(Tableau1[[#This Row],[NUM DE FACTURE]],'[1]COMMERCIAL 2019 - 2021'!$D$2:$AO$3999,12,FALSE)</f>
        <v>Mayotte</v>
      </c>
      <c r="G986" s="4">
        <f>VLOOKUP(Tableau1[[#This Row],[NUM DE FACTURE]],'[1]COMMERCIAL 2019 - 2021'!$D$2:$AO$3999,13,FALSE)</f>
        <v>44676</v>
      </c>
      <c r="H986" s="3">
        <f>VLOOKUP(Tableau1[[#This Row],[NUM DE FACTURE]],[1]!Tableau1[[#All],[Num Piéce]:[ANNEE]],4,FALSE)</f>
        <v>2022</v>
      </c>
      <c r="I986" s="3">
        <f>MONTH(Tableau1[[#This Row],[DATE LIV]])</f>
        <v>4</v>
      </c>
    </row>
    <row r="987" spans="1:9" x14ac:dyDescent="0.35">
      <c r="A987" s="1" t="str">
        <f>'[1]COMMERCIAL 2019 - 2021'!D985</f>
        <v>FAE-22-00088</v>
      </c>
      <c r="B987" s="5" t="str">
        <f>VLOOKUP(Tableau1[[#This Row],[NUM DE FACTURE]],'[1]COMMERCIAL 2019 - 2021'!$D$2:$AO$3999,6,FALSE)</f>
        <v>ARCADIA</v>
      </c>
      <c r="C987" s="2">
        <f>VLOOKUP(Tableau1[[#This Row],[NUM DE FACTURE]],'[1]COMMERCIAL 2019 - 2021'!$D$2:$AO$3999,18,FALSE)</f>
        <v>20000</v>
      </c>
      <c r="D987" s="3">
        <f>VLOOKUP(Tableau1[[#This Row],[NUM DE FACTURE]],'[1]COMMERCIAL 2019 - 2021'!$D$2:$AO$3999,8,FALSE)</f>
        <v>60000</v>
      </c>
      <c r="E987" s="3">
        <f>VLOOKUP(Tableau1[[#This Row],[NUM DE FACTURE]],'[1]COMMERCIAL 2019 - 2021'!$D$2:$AO$3999,10,FALSE)</f>
        <v>60000</v>
      </c>
      <c r="F987" s="3" t="str">
        <f>VLOOKUP(Tableau1[[#This Row],[NUM DE FACTURE]],'[1]COMMERCIAL 2019 - 2021'!$D$2:$AO$3999,12,FALSE)</f>
        <v>Belarus</v>
      </c>
      <c r="G987" s="4">
        <f>VLOOKUP(Tableau1[[#This Row],[NUM DE FACTURE]],'[1]COMMERCIAL 2019 - 2021'!$D$2:$AO$3999,13,FALSE)</f>
        <v>44677</v>
      </c>
      <c r="H987" s="3">
        <f>VLOOKUP(Tableau1[[#This Row],[NUM DE FACTURE]],[1]!Tableau1[[#All],[Num Piéce]:[ANNEE]],4,FALSE)</f>
        <v>2022</v>
      </c>
      <c r="I987" s="3">
        <f>MONTH(Tableau1[[#This Row],[DATE LIV]])</f>
        <v>4</v>
      </c>
    </row>
    <row r="988" spans="1:9" x14ac:dyDescent="0.35">
      <c r="A988" s="1" t="str">
        <f>'[1]COMMERCIAL 2019 - 2021'!D986</f>
        <v>FAE-22-00089</v>
      </c>
      <c r="B988" s="5" t="str">
        <f>VLOOKUP(Tableau1[[#This Row],[NUM DE FACTURE]],'[1]COMMERCIAL 2019 - 2021'!$D$2:$AO$3999,6,FALSE)</f>
        <v>ARCADIA</v>
      </c>
      <c r="C988" s="2">
        <f>VLOOKUP(Tableau1[[#This Row],[NUM DE FACTURE]],'[1]COMMERCIAL 2019 - 2021'!$D$2:$AO$3999,18,FALSE)</f>
        <v>40000</v>
      </c>
      <c r="D988" s="3">
        <f>VLOOKUP(Tableau1[[#This Row],[NUM DE FACTURE]],'[1]COMMERCIAL 2019 - 2021'!$D$2:$AO$3999,8,FALSE)</f>
        <v>130600</v>
      </c>
      <c r="E988" s="3">
        <f>VLOOKUP(Tableau1[[#This Row],[NUM DE FACTURE]],'[1]COMMERCIAL 2019 - 2021'!$D$2:$AO$3999,10,FALSE)</f>
        <v>130600</v>
      </c>
      <c r="F988" s="3" t="str">
        <f>VLOOKUP(Tableau1[[#This Row],[NUM DE FACTURE]],'[1]COMMERCIAL 2019 - 2021'!$D$2:$AO$3999,12,FALSE)</f>
        <v>Belarus</v>
      </c>
      <c r="G988" s="4">
        <f>VLOOKUP(Tableau1[[#This Row],[NUM DE FACTURE]],'[1]COMMERCIAL 2019 - 2021'!$D$2:$AO$3999,13,FALSE)</f>
        <v>44676</v>
      </c>
      <c r="H988" s="3">
        <f>VLOOKUP(Tableau1[[#This Row],[NUM DE FACTURE]],[1]!Tableau1[[#All],[Num Piéce]:[ANNEE]],4,FALSE)</f>
        <v>2022</v>
      </c>
      <c r="I988" s="3">
        <f>MONTH(Tableau1[[#This Row],[DATE LIV]])</f>
        <v>4</v>
      </c>
    </row>
    <row r="989" spans="1:9" x14ac:dyDescent="0.35">
      <c r="A989" s="1" t="str">
        <f>'[1]COMMERCIAL 2019 - 2021'!D987</f>
        <v>FAE-22-00090</v>
      </c>
      <c r="B989" s="5" t="str">
        <f>VLOOKUP(Tableau1[[#This Row],[NUM DE FACTURE]],'[1]COMMERCIAL 2019 - 2021'!$D$2:$AO$3999,6,FALSE)</f>
        <v>STE DE COMMERCE INTERNATIONAL</v>
      </c>
      <c r="C989" s="2">
        <f>VLOOKUP(Tableau1[[#This Row],[NUM DE FACTURE]],'[1]COMMERCIAL 2019 - 2021'!$D$2:$AO$3999,18,FALSE)</f>
        <v>39000</v>
      </c>
      <c r="D989" s="3">
        <f>VLOOKUP(Tableau1[[#This Row],[NUM DE FACTURE]],'[1]COMMERCIAL 2019 - 2021'!$D$2:$AO$3999,8,FALSE)</f>
        <v>87930</v>
      </c>
      <c r="E989" s="3">
        <f>VLOOKUP(Tableau1[[#This Row],[NUM DE FACTURE]],'[1]COMMERCIAL 2019 - 2021'!$D$2:$AO$3999,10,FALSE)</f>
        <v>87930</v>
      </c>
      <c r="F989" s="3" t="str">
        <f>VLOOKUP(Tableau1[[#This Row],[NUM DE FACTURE]],'[1]COMMERCIAL 2019 - 2021'!$D$2:$AO$3999,12,FALSE)</f>
        <v>Liberia</v>
      </c>
      <c r="G989" s="4">
        <f>VLOOKUP(Tableau1[[#This Row],[NUM DE FACTURE]],'[1]COMMERCIAL 2019 - 2021'!$D$2:$AO$3999,13,FALSE)</f>
        <v>44680</v>
      </c>
      <c r="H989" s="3">
        <f>VLOOKUP(Tableau1[[#This Row],[NUM DE FACTURE]],[1]!Tableau1[[#All],[Num Piéce]:[ANNEE]],4,FALSE)</f>
        <v>2022</v>
      </c>
      <c r="I989" s="3">
        <f>MONTH(Tableau1[[#This Row],[DATE LIV]])</f>
        <v>4</v>
      </c>
    </row>
    <row r="990" spans="1:9" x14ac:dyDescent="0.35">
      <c r="A990" s="1" t="str">
        <f>'[1]COMMERCIAL 2019 - 2021'!D988</f>
        <v>FAE-22-00091</v>
      </c>
      <c r="B990" s="5" t="str">
        <f>VLOOKUP(Tableau1[[#This Row],[NUM DE FACTURE]],'[1]COMMERCIAL 2019 - 2021'!$D$2:$AO$3999,6,FALSE)</f>
        <v>BAH MAMADOU SALIOU</v>
      </c>
      <c r="C990" s="2">
        <f>VLOOKUP(Tableau1[[#This Row],[NUM DE FACTURE]],'[1]COMMERCIAL 2019 - 2021'!$D$2:$AO$3999,18,FALSE)</f>
        <v>67004</v>
      </c>
      <c r="D990" s="3">
        <f>VLOOKUP(Tableau1[[#This Row],[NUM DE FACTURE]],'[1]COMMERCIAL 2019 - 2021'!$D$2:$AO$3999,8,FALSE)</f>
        <v>207369.81479400001</v>
      </c>
      <c r="E990" s="3">
        <f>VLOOKUP(Tableau1[[#This Row],[NUM DE FACTURE]],'[1]COMMERCIAL 2019 - 2021'!$D$2:$AO$3999,10,FALSE)</f>
        <v>64035.64</v>
      </c>
      <c r="F990" s="3" t="str">
        <f>VLOOKUP(Tableau1[[#This Row],[NUM DE FACTURE]],'[1]COMMERCIAL 2019 - 2021'!$D$2:$AO$3999,12,FALSE)</f>
        <v>Guinee</v>
      </c>
      <c r="G990" s="4">
        <f>VLOOKUP(Tableau1[[#This Row],[NUM DE FACTURE]],'[1]COMMERCIAL 2019 - 2021'!$D$2:$AO$3999,13,FALSE)</f>
        <v>44680</v>
      </c>
      <c r="H990" s="3">
        <f>VLOOKUP(Tableau1[[#This Row],[NUM DE FACTURE]],[1]!Tableau1[[#All],[Num Piéce]:[ANNEE]],4,FALSE)</f>
        <v>2022</v>
      </c>
      <c r="I990" s="3">
        <f>MONTH(Tableau1[[#This Row],[DATE LIV]])</f>
        <v>4</v>
      </c>
    </row>
    <row r="991" spans="1:9" x14ac:dyDescent="0.35">
      <c r="A991" s="1" t="str">
        <f>'[1]COMMERCIAL 2019 - 2021'!D989</f>
        <v>FAE-22-00092</v>
      </c>
      <c r="B991" s="5" t="str">
        <f>VLOOKUP(Tableau1[[#This Row],[NUM DE FACTURE]],'[1]COMMERCIAL 2019 - 2021'!$D$2:$AO$3999,6,FALSE)</f>
        <v>SAWABA - GUINEE</v>
      </c>
      <c r="C991" s="2">
        <f>VLOOKUP(Tableau1[[#This Row],[NUM DE FACTURE]],'[1]COMMERCIAL 2019 - 2021'!$D$2:$AO$3999,18,FALSE)</f>
        <v>323352</v>
      </c>
      <c r="D991" s="3">
        <f>VLOOKUP(Tableau1[[#This Row],[NUM DE FACTURE]],'[1]COMMERCIAL 2019 - 2021'!$D$2:$AO$3999,8,FALSE)</f>
        <v>934420.43715599994</v>
      </c>
      <c r="E991" s="3">
        <f>VLOOKUP(Tableau1[[#This Row],[NUM DE FACTURE]],'[1]COMMERCIAL 2019 - 2021'!$D$2:$AO$3999,10,FALSE)</f>
        <v>309441.48</v>
      </c>
      <c r="F991" s="3" t="str">
        <f>VLOOKUP(Tableau1[[#This Row],[NUM DE FACTURE]],'[1]COMMERCIAL 2019 - 2021'!$D$2:$AO$3999,12,FALSE)</f>
        <v>Guinee</v>
      </c>
      <c r="G991" s="4">
        <f>VLOOKUP(Tableau1[[#This Row],[NUM DE FACTURE]],'[1]COMMERCIAL 2019 - 2021'!$D$2:$AO$3999,13,FALSE)</f>
        <v>44678</v>
      </c>
      <c r="H991" s="3">
        <f>VLOOKUP(Tableau1[[#This Row],[NUM DE FACTURE]],[1]!Tableau1[[#All],[Num Piéce]:[ANNEE]],4,FALSE)</f>
        <v>2022</v>
      </c>
      <c r="I991" s="3">
        <f>MONTH(Tableau1[[#This Row],[DATE LIV]])</f>
        <v>4</v>
      </c>
    </row>
    <row r="992" spans="1:9" x14ac:dyDescent="0.35">
      <c r="A992" s="1" t="str">
        <f>'[1]COMMERCIAL 2019 - 2021'!D990</f>
        <v>FAE-22-00093</v>
      </c>
      <c r="B992" s="5" t="str">
        <f>VLOOKUP(Tableau1[[#This Row],[NUM DE FACTURE]],'[1]COMMERCIAL 2019 - 2021'!$D$2:$AO$3999,6,FALSE)</f>
        <v>TUNISIAN AFRICAN BUSINESS</v>
      </c>
      <c r="C992" s="2">
        <f>VLOOKUP(Tableau1[[#This Row],[NUM DE FACTURE]],'[1]COMMERCIAL 2019 - 2021'!$D$2:$AO$3999,18,FALSE)</f>
        <v>176064</v>
      </c>
      <c r="D992" s="3">
        <f>VLOOKUP(Tableau1[[#This Row],[NUM DE FACTURE]],'[1]COMMERCIAL 2019 - 2021'!$D$2:$AO$3999,8,FALSE)</f>
        <v>333421.2</v>
      </c>
      <c r="E992" s="3">
        <f>VLOOKUP(Tableau1[[#This Row],[NUM DE FACTURE]],'[1]COMMERCIAL 2019 - 2021'!$D$2:$AO$3999,10,FALSE)</f>
        <v>333421.2</v>
      </c>
      <c r="F992" s="3" t="str">
        <f>VLOOKUP(Tableau1[[#This Row],[NUM DE FACTURE]],'[1]COMMERCIAL 2019 - 2021'!$D$2:$AO$3999,12,FALSE)</f>
        <v>Senegal</v>
      </c>
      <c r="G992" s="4">
        <f>VLOOKUP(Tableau1[[#This Row],[NUM DE FACTURE]],'[1]COMMERCIAL 2019 - 2021'!$D$2:$AO$3999,13,FALSE)</f>
        <v>44679</v>
      </c>
      <c r="H992" s="3">
        <f>VLOOKUP(Tableau1[[#This Row],[NUM DE FACTURE]],[1]!Tableau1[[#All],[Num Piéce]:[ANNEE]],4,FALSE)</f>
        <v>2022</v>
      </c>
      <c r="I992" s="3">
        <f>MONTH(Tableau1[[#This Row],[DATE LIV]])</f>
        <v>4</v>
      </c>
    </row>
    <row r="993" spans="1:9" x14ac:dyDescent="0.35">
      <c r="A993" s="1" t="str">
        <f>'[1]COMMERCIAL 2019 - 2021'!D991</f>
        <v>FAE-22-00094</v>
      </c>
      <c r="B993" s="5" t="str">
        <f>VLOOKUP(Tableau1[[#This Row],[NUM DE FACTURE]],'[1]COMMERCIAL 2019 - 2021'!$D$2:$AO$3999,6,FALSE)</f>
        <v>SEYAL TCHAD SA</v>
      </c>
      <c r="C993" s="2">
        <f>VLOOKUP(Tableau1[[#This Row],[NUM DE FACTURE]],'[1]COMMERCIAL 2019 - 2021'!$D$2:$AO$3999,18,FALSE)</f>
        <v>136560</v>
      </c>
      <c r="D993" s="3">
        <f>VLOOKUP(Tableau1[[#This Row],[NUM DE FACTURE]],'[1]COMMERCIAL 2019 - 2021'!$D$2:$AO$3999,8,FALSE)</f>
        <v>434749.54823999992</v>
      </c>
      <c r="E993" s="3">
        <f>VLOOKUP(Tableau1[[#This Row],[NUM DE FACTURE]],'[1]COMMERCIAL 2019 - 2021'!$D$2:$AO$3999,10,FALSE)</f>
        <v>133828.79999999999</v>
      </c>
      <c r="F993" s="3" t="str">
        <f>VLOOKUP(Tableau1[[#This Row],[NUM DE FACTURE]],'[1]COMMERCIAL 2019 - 2021'!$D$2:$AO$3999,12,FALSE)</f>
        <v>Tchad</v>
      </c>
      <c r="G993" s="4">
        <f>VLOOKUP(Tableau1[[#This Row],[NUM DE FACTURE]],'[1]COMMERCIAL 2019 - 2021'!$D$2:$AO$3999,13,FALSE)</f>
        <v>44680</v>
      </c>
      <c r="H993" s="3">
        <f>VLOOKUP(Tableau1[[#This Row],[NUM DE FACTURE]],[1]!Tableau1[[#All],[Num Piéce]:[ANNEE]],4,FALSE)</f>
        <v>2022</v>
      </c>
      <c r="I993" s="3">
        <f>MONTH(Tableau1[[#This Row],[DATE LIV]])</f>
        <v>4</v>
      </c>
    </row>
    <row r="994" spans="1:9" x14ac:dyDescent="0.35">
      <c r="A994" s="1" t="str">
        <f>'[1]COMMERCIAL 2019 - 2021'!D992</f>
        <v>FAE-22-00095</v>
      </c>
      <c r="B994" s="5" t="str">
        <f>VLOOKUP(Tableau1[[#This Row],[NUM DE FACTURE]],'[1]COMMERCIAL 2019 - 2021'!$D$2:$AO$3999,6,FALSE)</f>
        <v>ANGSTREM TRADING</v>
      </c>
      <c r="C994" s="2">
        <f>VLOOKUP(Tableau1[[#This Row],[NUM DE FACTURE]],'[1]COMMERCIAL 2019 - 2021'!$D$2:$AO$3999,18,FALSE)</f>
        <v>40000</v>
      </c>
      <c r="D994" s="3">
        <f>VLOOKUP(Tableau1[[#This Row],[NUM DE FACTURE]],'[1]COMMERCIAL 2019 - 2021'!$D$2:$AO$3999,8,FALSE)</f>
        <v>139408.32999999999</v>
      </c>
      <c r="E994" s="3">
        <f>VLOOKUP(Tableau1[[#This Row],[NUM DE FACTURE]],'[1]COMMERCIAL 2019 - 2021'!$D$2:$AO$3999,10,FALSE)</f>
        <v>45800</v>
      </c>
      <c r="F994" s="3" t="str">
        <f>VLOOKUP(Tableau1[[#This Row],[NUM DE FACTURE]],'[1]COMMERCIAL 2019 - 2021'!$D$2:$AO$3999,12,FALSE)</f>
        <v>Russie</v>
      </c>
      <c r="G994" s="4">
        <f>VLOOKUP(Tableau1[[#This Row],[NUM DE FACTURE]],'[1]COMMERCIAL 2019 - 2021'!$D$2:$AO$3999,13,FALSE)</f>
        <v>44678</v>
      </c>
      <c r="H994" s="3">
        <f>VLOOKUP(Tableau1[[#This Row],[NUM DE FACTURE]],[1]!Tableau1[[#All],[Num Piéce]:[ANNEE]],4,FALSE)</f>
        <v>2022</v>
      </c>
      <c r="I994" s="3">
        <f>MONTH(Tableau1[[#This Row],[DATE LIV]])</f>
        <v>4</v>
      </c>
    </row>
    <row r="995" spans="1:9" x14ac:dyDescent="0.35">
      <c r="A995" s="1" t="str">
        <f>'[1]COMMERCIAL 2019 - 2021'!D993</f>
        <v>FAE-22-00096</v>
      </c>
      <c r="B995" s="5" t="str">
        <f>VLOOKUP(Tableau1[[#This Row],[NUM DE FACTURE]],'[1]COMMERCIAL 2019 - 2021'!$D$2:$AO$3999,6,FALSE)</f>
        <v>AL JAWDA AL RAEDA</v>
      </c>
      <c r="C995" s="2">
        <f>VLOOKUP(Tableau1[[#This Row],[NUM DE FACTURE]],'[1]COMMERCIAL 2019 - 2021'!$D$2:$AO$3999,18,FALSE)</f>
        <v>518400</v>
      </c>
      <c r="D995" s="3">
        <f>VLOOKUP(Tableau1[[#This Row],[NUM DE FACTURE]],'[1]COMMERCIAL 2019 - 2021'!$D$2:$AO$3999,8,FALSE)</f>
        <v>1533749.7484799998</v>
      </c>
      <c r="E995" s="3">
        <f>VLOOKUP(Tableau1[[#This Row],[NUM DE FACTURE]],'[1]COMMERCIAL 2019 - 2021'!$D$2:$AO$3999,10,FALSE)</f>
        <v>503884.79999999999</v>
      </c>
      <c r="F995" s="3" t="str">
        <f>VLOOKUP(Tableau1[[#This Row],[NUM DE FACTURE]],'[1]COMMERCIAL 2019 - 2021'!$D$2:$AO$3999,12,FALSE)</f>
        <v>Libye</v>
      </c>
      <c r="G995" s="4">
        <f>VLOOKUP(Tableau1[[#This Row],[NUM DE FACTURE]],'[1]COMMERCIAL 2019 - 2021'!$D$2:$AO$3999,13,FALSE)</f>
        <v>44680</v>
      </c>
      <c r="H995" s="3">
        <f>VLOOKUP(Tableau1[[#This Row],[NUM DE FACTURE]],[1]!Tableau1[[#All],[Num Piéce]:[ANNEE]],4,FALSE)</f>
        <v>2022</v>
      </c>
      <c r="I995" s="3">
        <f>MONTH(Tableau1[[#This Row],[DATE LIV]])</f>
        <v>4</v>
      </c>
    </row>
    <row r="996" spans="1:9" x14ac:dyDescent="0.35">
      <c r="A996" s="1" t="str">
        <f>'[1]COMMERCIAL 2019 - 2021'!D994</f>
        <v>FAE-22-00097</v>
      </c>
      <c r="B996" s="5" t="str">
        <f>VLOOKUP(Tableau1[[#This Row],[NUM DE FACTURE]],'[1]COMMERCIAL 2019 - 2021'!$D$2:$AO$3999,6,FALSE)</f>
        <v>AL JAWDA AL RAEDA</v>
      </c>
      <c r="C996" s="2">
        <f>VLOOKUP(Tableau1[[#This Row],[NUM DE FACTURE]],'[1]COMMERCIAL 2019 - 2021'!$D$2:$AO$3999,18,FALSE)</f>
        <v>381600</v>
      </c>
      <c r="D996" s="3">
        <f>VLOOKUP(Tableau1[[#This Row],[NUM DE FACTURE]],'[1]COMMERCIAL 2019 - 2021'!$D$2:$AO$3999,8,FALSE)</f>
        <v>1135695.6917999999</v>
      </c>
      <c r="E996" s="3">
        <f>VLOOKUP(Tableau1[[#This Row],[NUM DE FACTURE]],'[1]COMMERCIAL 2019 - 2021'!$D$2:$AO$3999,10,FALSE)</f>
        <v>371106</v>
      </c>
      <c r="F996" s="3" t="str">
        <f>VLOOKUP(Tableau1[[#This Row],[NUM DE FACTURE]],'[1]COMMERCIAL 2019 - 2021'!$D$2:$AO$3999,12,FALSE)</f>
        <v>Libye</v>
      </c>
      <c r="G996" s="4">
        <f>VLOOKUP(Tableau1[[#This Row],[NUM DE FACTURE]],'[1]COMMERCIAL 2019 - 2021'!$D$2:$AO$3999,13,FALSE)</f>
        <v>44693</v>
      </c>
      <c r="H996" s="3">
        <f>VLOOKUP(Tableau1[[#This Row],[NUM DE FACTURE]],[1]!Tableau1[[#All],[Num Piéce]:[ANNEE]],4,FALSE)</f>
        <v>2022</v>
      </c>
      <c r="I996" s="3">
        <f>MONTH(Tableau1[[#This Row],[DATE LIV]])</f>
        <v>5</v>
      </c>
    </row>
    <row r="997" spans="1:9" x14ac:dyDescent="0.35">
      <c r="A997" s="1" t="str">
        <f>'[1]COMMERCIAL 2019 - 2021'!D995</f>
        <v>FAE-22-00098</v>
      </c>
      <c r="B997" s="5" t="str">
        <f>VLOOKUP(Tableau1[[#This Row],[NUM DE FACTURE]],'[1]COMMERCIAL 2019 - 2021'!$D$2:$AO$3999,6,FALSE)</f>
        <v>ARCADIA</v>
      </c>
      <c r="C997" s="2">
        <f>VLOOKUP(Tableau1[[#This Row],[NUM DE FACTURE]],'[1]COMMERCIAL 2019 - 2021'!$D$2:$AO$3999,18,FALSE)</f>
        <v>17500</v>
      </c>
      <c r="D997" s="3">
        <f>VLOOKUP(Tableau1[[#This Row],[NUM DE FACTURE]],'[1]COMMERCIAL 2019 - 2021'!$D$2:$AO$3999,8,FALSE)</f>
        <v>57137.5</v>
      </c>
      <c r="E997" s="3">
        <f>VLOOKUP(Tableau1[[#This Row],[NUM DE FACTURE]],'[1]COMMERCIAL 2019 - 2021'!$D$2:$AO$3999,10,FALSE)</f>
        <v>57137.5</v>
      </c>
      <c r="F997" s="3" t="str">
        <f>VLOOKUP(Tableau1[[#This Row],[NUM DE FACTURE]],'[1]COMMERCIAL 2019 - 2021'!$D$2:$AO$3999,12,FALSE)</f>
        <v>Arabie saoudite</v>
      </c>
      <c r="G997" s="4">
        <f>VLOOKUP(Tableau1[[#This Row],[NUM DE FACTURE]],'[1]COMMERCIAL 2019 - 2021'!$D$2:$AO$3999,13,FALSE)</f>
        <v>44679</v>
      </c>
      <c r="H997" s="3">
        <f>VLOOKUP(Tableau1[[#This Row],[NUM DE FACTURE]],[1]!Tableau1[[#All],[Num Piéce]:[ANNEE]],4,FALSE)</f>
        <v>2022</v>
      </c>
      <c r="I997" s="3">
        <f>MONTH(Tableau1[[#This Row],[DATE LIV]])</f>
        <v>4</v>
      </c>
    </row>
    <row r="998" spans="1:9" x14ac:dyDescent="0.35">
      <c r="A998" s="1" t="str">
        <f>'[1]COMMERCIAL 2019 - 2021'!D996</f>
        <v>FAE-22-00099</v>
      </c>
      <c r="B998" s="5" t="str">
        <f>VLOOKUP(Tableau1[[#This Row],[NUM DE FACTURE]],'[1]COMMERCIAL 2019 - 2021'!$D$2:$AO$3999,6,FALSE)</f>
        <v>DAVIS TRADING CO LTD</v>
      </c>
      <c r="C998" s="2">
        <f>VLOOKUP(Tableau1[[#This Row],[NUM DE FACTURE]],'[1]COMMERCIAL 2019 - 2021'!$D$2:$AO$3999,18,FALSE)</f>
        <v>20480</v>
      </c>
      <c r="D998" s="3">
        <f>VLOOKUP(Tableau1[[#This Row],[NUM DE FACTURE]],'[1]COMMERCIAL 2019 - 2021'!$D$2:$AO$3999,8,FALSE)</f>
        <v>96114.040544000003</v>
      </c>
      <c r="E998" s="3">
        <f>VLOOKUP(Tableau1[[#This Row],[NUM DE FACTURE]],'[1]COMMERCIAL 2019 - 2021'!$D$2:$AO$3999,10,FALSE)</f>
        <v>31181.56</v>
      </c>
      <c r="F998" s="3" t="str">
        <f>VLOOKUP(Tableau1[[#This Row],[NUM DE FACTURE]],'[1]COMMERCIAL 2019 - 2021'!$D$2:$AO$3999,12,FALSE)</f>
        <v>New zealand</v>
      </c>
      <c r="G998" s="4">
        <f>VLOOKUP(Tableau1[[#This Row],[NUM DE FACTURE]],'[1]COMMERCIAL 2019 - 2021'!$D$2:$AO$3999,13,FALSE)</f>
        <v>44699</v>
      </c>
      <c r="H998" s="3">
        <f>VLOOKUP(Tableau1[[#This Row],[NUM DE FACTURE]],[1]!Tableau1[[#All],[Num Piéce]:[ANNEE]],4,FALSE)</f>
        <v>2022</v>
      </c>
      <c r="I998" s="3">
        <f>MONTH(Tableau1[[#This Row],[DATE LIV]])</f>
        <v>5</v>
      </c>
    </row>
    <row r="999" spans="1:9" x14ac:dyDescent="0.35">
      <c r="A999" s="1" t="str">
        <f>'[1]COMMERCIAL 2019 - 2021'!D997</f>
        <v>FAE-22-00100</v>
      </c>
      <c r="B999" s="5" t="str">
        <f>VLOOKUP(Tableau1[[#This Row],[NUM DE FACTURE]],'[1]COMMERCIAL 2019 - 2021'!$D$2:$AO$3999,6,FALSE)</f>
        <v>STE AL MAJMOUA MOTTAHIDA</v>
      </c>
      <c r="C999" s="2">
        <f>VLOOKUP(Tableau1[[#This Row],[NUM DE FACTURE]],'[1]COMMERCIAL 2019 - 2021'!$D$2:$AO$3999,18,FALSE)</f>
        <v>105120</v>
      </c>
      <c r="D999" s="3">
        <f>VLOOKUP(Tableau1[[#This Row],[NUM DE FACTURE]],'[1]COMMERCIAL 2019 - 2021'!$D$2:$AO$3999,8,FALSE)</f>
        <v>366321.17735999997</v>
      </c>
      <c r="E999" s="3">
        <f>VLOOKUP(Tableau1[[#This Row],[NUM DE FACTURE]],'[1]COMMERCIAL 2019 - 2021'!$D$2:$AO$3999,10,FALSE)</f>
        <v>119311.2</v>
      </c>
      <c r="F999" s="3" t="str">
        <f>VLOOKUP(Tableau1[[#This Row],[NUM DE FACTURE]],'[1]COMMERCIAL 2019 - 2021'!$D$2:$AO$3999,12,FALSE)</f>
        <v>Libye</v>
      </c>
      <c r="G999" s="4">
        <f>VLOOKUP(Tableau1[[#This Row],[NUM DE FACTURE]],'[1]COMMERCIAL 2019 - 2021'!$D$2:$AO$3999,13,FALSE)</f>
        <v>44692</v>
      </c>
      <c r="H999" s="3">
        <f>VLOOKUP(Tableau1[[#This Row],[NUM DE FACTURE]],[1]!Tableau1[[#All],[Num Piéce]:[ANNEE]],4,FALSE)</f>
        <v>2022</v>
      </c>
      <c r="I999" s="3">
        <f>MONTH(Tableau1[[#This Row],[DATE LIV]])</f>
        <v>5</v>
      </c>
    </row>
    <row r="1000" spans="1:9" x14ac:dyDescent="0.35">
      <c r="A1000" s="1" t="str">
        <f>'[1]COMMERCIAL 2019 - 2021'!D998</f>
        <v>FAE-22-00101</v>
      </c>
      <c r="B1000" s="5" t="str">
        <f>VLOOKUP(Tableau1[[#This Row],[NUM DE FACTURE]],'[1]COMMERCIAL 2019 - 2021'!$D$2:$AO$3999,6,FALSE)</f>
        <v>SEYAL TCHAD SA</v>
      </c>
      <c r="C1000" s="2">
        <f>VLOOKUP(Tableau1[[#This Row],[NUM DE FACTURE]],'[1]COMMERCIAL 2019 - 2021'!$D$2:$AO$3999,18,FALSE)</f>
        <v>278400</v>
      </c>
      <c r="D1000" s="3">
        <f>VLOOKUP(Tableau1[[#This Row],[NUM DE FACTURE]],'[1]COMMERCIAL 2019 - 2021'!$D$2:$AO$3999,8,FALSE)</f>
        <v>782820.78</v>
      </c>
      <c r="E1000" s="3">
        <f>VLOOKUP(Tableau1[[#This Row],[NUM DE FACTURE]],'[1]COMMERCIAL 2019 - 2021'!$D$2:$AO$3999,10,FALSE)</f>
        <v>243600</v>
      </c>
      <c r="F1000" s="3" t="str">
        <f>VLOOKUP(Tableau1[[#This Row],[NUM DE FACTURE]],'[1]COMMERCIAL 2019 - 2021'!$D$2:$AO$3999,12,FALSE)</f>
        <v>Tchad</v>
      </c>
      <c r="G1000" s="4">
        <f>VLOOKUP(Tableau1[[#This Row],[NUM DE FACTURE]],'[1]COMMERCIAL 2019 - 2021'!$D$2:$AO$3999,13,FALSE)</f>
        <v>44699</v>
      </c>
      <c r="H1000" s="3">
        <f>VLOOKUP(Tableau1[[#This Row],[NUM DE FACTURE]],[1]!Tableau1[[#All],[Num Piéce]:[ANNEE]],4,FALSE)</f>
        <v>2022</v>
      </c>
      <c r="I1000" s="3">
        <f>MONTH(Tableau1[[#This Row],[DATE LIV]])</f>
        <v>5</v>
      </c>
    </row>
    <row r="1001" spans="1:9" x14ac:dyDescent="0.35">
      <c r="A1001" s="1" t="str">
        <f>'[1]COMMERCIAL 2019 - 2021'!D999</f>
        <v>FAE-22-00102</v>
      </c>
      <c r="B1001" s="5" t="str">
        <f>VLOOKUP(Tableau1[[#This Row],[NUM DE FACTURE]],'[1]COMMERCIAL 2019 - 2021'!$D$2:$AO$3999,6,FALSE)</f>
        <v>SODIFRAM SAS</v>
      </c>
      <c r="C1001" s="2">
        <f>VLOOKUP(Tableau1[[#This Row],[NUM DE FACTURE]],'[1]COMMERCIAL 2019 - 2021'!$D$2:$AO$3999,18,FALSE)</f>
        <v>27336</v>
      </c>
      <c r="D1001" s="3">
        <f>VLOOKUP(Tableau1[[#This Row],[NUM DE FACTURE]],'[1]COMMERCIAL 2019 - 2021'!$D$2:$AO$3999,8,FALSE)</f>
        <v>94378.707695999998</v>
      </c>
      <c r="E1001" s="3">
        <f>VLOOKUP(Tableau1[[#This Row],[NUM DE FACTURE]],'[1]COMMERCIAL 2019 - 2021'!$D$2:$AO$3999,10,FALSE)</f>
        <v>29350.720000000001</v>
      </c>
      <c r="F1001" s="3" t="str">
        <f>VLOOKUP(Tableau1[[#This Row],[NUM DE FACTURE]],'[1]COMMERCIAL 2019 - 2021'!$D$2:$AO$3999,12,FALSE)</f>
        <v>Mayotte</v>
      </c>
      <c r="G1001" s="4">
        <f>VLOOKUP(Tableau1[[#This Row],[NUM DE FACTURE]],'[1]COMMERCIAL 2019 - 2021'!$D$2:$AO$3999,13,FALSE)</f>
        <v>44700</v>
      </c>
      <c r="H1001" s="3">
        <f>VLOOKUP(Tableau1[[#This Row],[NUM DE FACTURE]],[1]!Tableau1[[#All],[Num Piéce]:[ANNEE]],4,FALSE)</f>
        <v>2022</v>
      </c>
      <c r="I1001" s="3">
        <f>MONTH(Tableau1[[#This Row],[DATE LIV]])</f>
        <v>5</v>
      </c>
    </row>
    <row r="1002" spans="1:9" x14ac:dyDescent="0.35">
      <c r="A1002" s="1" t="str">
        <f>'[1]COMMERCIAL 2019 - 2021'!D1000</f>
        <v>FAE-22-00103</v>
      </c>
      <c r="B1002" s="5" t="str">
        <f>VLOOKUP(Tableau1[[#This Row],[NUM DE FACTURE]],'[1]COMMERCIAL 2019 - 2021'!$D$2:$AO$3999,6,FALSE)</f>
        <v>SODIFRAM SAS</v>
      </c>
      <c r="C1002" s="2">
        <f>VLOOKUP(Tableau1[[#This Row],[NUM DE FACTURE]],'[1]COMMERCIAL 2019 - 2021'!$D$2:$AO$3999,18,FALSE)</f>
        <v>27336</v>
      </c>
      <c r="D1002" s="3">
        <f>VLOOKUP(Tableau1[[#This Row],[NUM DE FACTURE]],'[1]COMMERCIAL 2019 - 2021'!$D$2:$AO$3999,8,FALSE)</f>
        <v>94379.093561999995</v>
      </c>
      <c r="E1002" s="3">
        <f>VLOOKUP(Tableau1[[#This Row],[NUM DE FACTURE]],'[1]COMMERCIAL 2019 - 2021'!$D$2:$AO$3999,10,FALSE)</f>
        <v>29350.84</v>
      </c>
      <c r="F1002" s="3" t="str">
        <f>VLOOKUP(Tableau1[[#This Row],[NUM DE FACTURE]],'[1]COMMERCIAL 2019 - 2021'!$D$2:$AO$3999,12,FALSE)</f>
        <v>Mayotte</v>
      </c>
      <c r="G1002" s="4">
        <f>VLOOKUP(Tableau1[[#This Row],[NUM DE FACTURE]],'[1]COMMERCIAL 2019 - 2021'!$D$2:$AO$3999,13,FALSE)</f>
        <v>44700</v>
      </c>
      <c r="H1002" s="3">
        <f>VLOOKUP(Tableau1[[#This Row],[NUM DE FACTURE]],[1]!Tableau1[[#All],[Num Piéce]:[ANNEE]],4,FALSE)</f>
        <v>2022</v>
      </c>
      <c r="I1002" s="3">
        <f>MONTH(Tableau1[[#This Row],[DATE LIV]])</f>
        <v>5</v>
      </c>
    </row>
    <row r="1003" spans="1:9" x14ac:dyDescent="0.35">
      <c r="A1003" s="1" t="str">
        <f>'[1]COMMERCIAL 2019 - 2021'!D1001</f>
        <v>FAE-22-00104</v>
      </c>
      <c r="B1003" s="5" t="str">
        <f>VLOOKUP(Tableau1[[#This Row],[NUM DE FACTURE]],'[1]COMMERCIAL 2019 - 2021'!$D$2:$AO$3999,6,FALSE)</f>
        <v>SAHEL INTERNATIONAL TRADE</v>
      </c>
      <c r="C1003" s="2">
        <f>VLOOKUP(Tableau1[[#This Row],[NUM DE FACTURE]],'[1]COMMERCIAL 2019 - 2021'!$D$2:$AO$3999,18,FALSE)</f>
        <v>44016</v>
      </c>
      <c r="D1003" s="3">
        <f>VLOOKUP(Tableau1[[#This Row],[NUM DE FACTURE]],'[1]COMMERCIAL 2019 - 2021'!$D$2:$AO$3999,8,FALSE)</f>
        <v>124125.12</v>
      </c>
      <c r="E1003" s="3">
        <f>VLOOKUP(Tableau1[[#This Row],[NUM DE FACTURE]],'[1]COMMERCIAL 2019 - 2021'!$D$2:$AO$3999,10,FALSE)</f>
        <v>124125.12</v>
      </c>
      <c r="F1003" s="3" t="str">
        <f>VLOOKUP(Tableau1[[#This Row],[NUM DE FACTURE]],'[1]COMMERCIAL 2019 - 2021'!$D$2:$AO$3999,12,FALSE)</f>
        <v>Burkina Faso</v>
      </c>
      <c r="G1003" s="4">
        <f>VLOOKUP(Tableau1[[#This Row],[NUM DE FACTURE]],'[1]COMMERCIAL 2019 - 2021'!$D$2:$AO$3999,13,FALSE)</f>
        <v>44701</v>
      </c>
      <c r="H1003" s="3">
        <f>VLOOKUP(Tableau1[[#This Row],[NUM DE FACTURE]],[1]!Tableau1[[#All],[Num Piéce]:[ANNEE]],4,FALSE)</f>
        <v>2022</v>
      </c>
      <c r="I1003" s="3">
        <f>MONTH(Tableau1[[#This Row],[DATE LIV]])</f>
        <v>5</v>
      </c>
    </row>
    <row r="1004" spans="1:9" x14ac:dyDescent="0.35">
      <c r="A1004" s="1" t="str">
        <f>'[1]COMMERCIAL 2019 - 2021'!D1002</f>
        <v>FAE-22-00105</v>
      </c>
      <c r="B1004" s="5" t="str">
        <f>VLOOKUP(Tableau1[[#This Row],[NUM DE FACTURE]],'[1]COMMERCIAL 2019 - 2021'!$D$2:$AO$3999,6,FALSE)</f>
        <v>TUNISIAN AFRICAN BUSINESS</v>
      </c>
      <c r="C1004" s="2">
        <f>VLOOKUP(Tableau1[[#This Row],[NUM DE FACTURE]],'[1]COMMERCIAL 2019 - 2021'!$D$2:$AO$3999,18,FALSE)</f>
        <v>66024</v>
      </c>
      <c r="D1004" s="3">
        <f>VLOOKUP(Tableau1[[#This Row],[NUM DE FACTURE]],'[1]COMMERCIAL 2019 - 2021'!$D$2:$AO$3999,8,FALSE)</f>
        <v>130947.6</v>
      </c>
      <c r="E1004" s="3">
        <f>VLOOKUP(Tableau1[[#This Row],[NUM DE FACTURE]],'[1]COMMERCIAL 2019 - 2021'!$D$2:$AO$3999,10,FALSE)</f>
        <v>130947.6</v>
      </c>
      <c r="F1004" s="3" t="str">
        <f>VLOOKUP(Tableau1[[#This Row],[NUM DE FACTURE]],'[1]COMMERCIAL 2019 - 2021'!$D$2:$AO$3999,12,FALSE)</f>
        <v>Senegal</v>
      </c>
      <c r="G1004" s="4">
        <f>VLOOKUP(Tableau1[[#This Row],[NUM DE FACTURE]],'[1]COMMERCIAL 2019 - 2021'!$D$2:$AO$3999,13,FALSE)</f>
        <v>44695</v>
      </c>
      <c r="H1004" s="3">
        <f>VLOOKUP(Tableau1[[#This Row],[NUM DE FACTURE]],[1]!Tableau1[[#All],[Num Piéce]:[ANNEE]],4,FALSE)</f>
        <v>2022</v>
      </c>
      <c r="I1004" s="3">
        <f>MONTH(Tableau1[[#This Row],[DATE LIV]])</f>
        <v>5</v>
      </c>
    </row>
    <row r="1005" spans="1:9" x14ac:dyDescent="0.35">
      <c r="A1005" s="1" t="str">
        <f>'[1]COMMERCIAL 2019 - 2021'!D1003</f>
        <v>FAE-22-00106</v>
      </c>
      <c r="B1005" s="5" t="str">
        <f>VLOOKUP(Tableau1[[#This Row],[NUM DE FACTURE]],'[1]COMMERCIAL 2019 - 2021'!$D$2:$AO$3999,6,FALSE)</f>
        <v>RNK DISTRIBUTION</v>
      </c>
      <c r="C1005" s="2">
        <f>VLOOKUP(Tableau1[[#This Row],[NUM DE FACTURE]],'[1]COMMERCIAL 2019 - 2021'!$D$2:$AO$3999,18,FALSE)</f>
        <v>41400</v>
      </c>
      <c r="D1005" s="3">
        <f>VLOOKUP(Tableau1[[#This Row],[NUM DE FACTURE]],'[1]COMMERCIAL 2019 - 2021'!$D$2:$AO$3999,8,FALSE)</f>
        <v>146786.97039999999</v>
      </c>
      <c r="E1005" s="3">
        <f>VLOOKUP(Tableau1[[#This Row],[NUM DE FACTURE]],'[1]COMMERCIAL 2019 - 2021'!$D$2:$AO$3999,10,FALSE)</f>
        <v>47621</v>
      </c>
      <c r="F1005" s="3" t="str">
        <f>VLOOKUP(Tableau1[[#This Row],[NUM DE FACTURE]],'[1]COMMERCIAL 2019 - 2021'!$D$2:$AO$3999,12,FALSE)</f>
        <v>Madagascar</v>
      </c>
      <c r="G1005" s="4">
        <f>VLOOKUP(Tableau1[[#This Row],[NUM DE FACTURE]],'[1]COMMERCIAL 2019 - 2021'!$D$2:$AO$3999,13,FALSE)</f>
        <v>44699</v>
      </c>
      <c r="H1005" s="3">
        <f>VLOOKUP(Tableau1[[#This Row],[NUM DE FACTURE]],[1]!Tableau1[[#All],[Num Piéce]:[ANNEE]],4,FALSE)</f>
        <v>2022</v>
      </c>
      <c r="I1005" s="3">
        <f>MONTH(Tableau1[[#This Row],[DATE LIV]])</f>
        <v>5</v>
      </c>
    </row>
    <row r="1006" spans="1:9" x14ac:dyDescent="0.35">
      <c r="A1006" s="1" t="str">
        <f>'[1]COMMERCIAL 2019 - 2021'!D1004</f>
        <v>FAE-22-00107</v>
      </c>
      <c r="B1006" s="5" t="str">
        <f>VLOOKUP(Tableau1[[#This Row],[NUM DE FACTURE]],'[1]COMMERCIAL 2019 - 2021'!$D$2:$AO$3999,6,FALSE)</f>
        <v>YAFRIB INTR</v>
      </c>
      <c r="C1006" s="2">
        <f>VLOOKUP(Tableau1[[#This Row],[NUM DE FACTURE]],'[1]COMMERCIAL 2019 - 2021'!$D$2:$AO$3999,18,FALSE)</f>
        <v>18600</v>
      </c>
      <c r="D1006" s="3">
        <f>VLOOKUP(Tableau1[[#This Row],[NUM DE FACTURE]],'[1]COMMERCIAL 2019 - 2021'!$D$2:$AO$3999,8,FALSE)</f>
        <v>59806.368699999999</v>
      </c>
      <c r="E1006" s="3">
        <f>VLOOKUP(Tableau1[[#This Row],[NUM DE FACTURE]],'[1]COMMERCIAL 2019 - 2021'!$D$2:$AO$3999,10,FALSE)</f>
        <v>18538</v>
      </c>
      <c r="F1006" s="3" t="str">
        <f>VLOOKUP(Tableau1[[#This Row],[NUM DE FACTURE]],'[1]COMMERCIAL 2019 - 2021'!$D$2:$AO$3999,12,FALSE)</f>
        <v>Benin</v>
      </c>
      <c r="G1006" s="4">
        <f>VLOOKUP(Tableau1[[#This Row],[NUM DE FACTURE]],'[1]COMMERCIAL 2019 - 2021'!$D$2:$AO$3999,13,FALSE)</f>
        <v>44704</v>
      </c>
      <c r="H1006" s="3">
        <f>VLOOKUP(Tableau1[[#This Row],[NUM DE FACTURE]],[1]!Tableau1[[#All],[Num Piéce]:[ANNEE]],4,FALSE)</f>
        <v>2022</v>
      </c>
      <c r="I1006" s="3">
        <f>MONTH(Tableau1[[#This Row],[DATE LIV]])</f>
        <v>5</v>
      </c>
    </row>
    <row r="1007" spans="1:9" x14ac:dyDescent="0.35">
      <c r="A1007" s="1" t="str">
        <f>'[1]COMMERCIAL 2019 - 2021'!D1005</f>
        <v>FAE-22-00108</v>
      </c>
      <c r="B1007" s="5" t="str">
        <f>VLOOKUP(Tableau1[[#This Row],[NUM DE FACTURE]],'[1]COMMERCIAL 2019 - 2021'!$D$2:$AO$3999,6,FALSE)</f>
        <v>TUNISIAN AFRICAN BUSINESS</v>
      </c>
      <c r="C1007" s="2">
        <f>VLOOKUP(Tableau1[[#This Row],[NUM DE FACTURE]],'[1]COMMERCIAL 2019 - 2021'!$D$2:$AO$3999,18,FALSE)</f>
        <v>88032</v>
      </c>
      <c r="D1007" s="3">
        <f>VLOOKUP(Tableau1[[#This Row],[NUM DE FACTURE]],'[1]COMMERCIAL 2019 - 2021'!$D$2:$AO$3999,8,FALSE)</f>
        <v>171662.4</v>
      </c>
      <c r="E1007" s="3">
        <f>VLOOKUP(Tableau1[[#This Row],[NUM DE FACTURE]],'[1]COMMERCIAL 2019 - 2021'!$D$2:$AO$3999,10,FALSE)</f>
        <v>171662.4</v>
      </c>
      <c r="F1007" s="3" t="str">
        <f>VLOOKUP(Tableau1[[#This Row],[NUM DE FACTURE]],'[1]COMMERCIAL 2019 - 2021'!$D$2:$AO$3999,12,FALSE)</f>
        <v>Senegal</v>
      </c>
      <c r="G1007" s="4">
        <f>VLOOKUP(Tableau1[[#This Row],[NUM DE FACTURE]],'[1]COMMERCIAL 2019 - 2021'!$D$2:$AO$3999,13,FALSE)</f>
        <v>44701</v>
      </c>
      <c r="H1007" s="3">
        <f>VLOOKUP(Tableau1[[#This Row],[NUM DE FACTURE]],[1]!Tableau1[[#All],[Num Piéce]:[ANNEE]],4,FALSE)</f>
        <v>2022</v>
      </c>
      <c r="I1007" s="3">
        <f>MONTH(Tableau1[[#This Row],[DATE LIV]])</f>
        <v>5</v>
      </c>
    </row>
    <row r="1008" spans="1:9" x14ac:dyDescent="0.35">
      <c r="A1008" s="1" t="str">
        <f>'[1]COMMERCIAL 2019 - 2021'!D1006</f>
        <v>FAE-22-00109</v>
      </c>
      <c r="B1008" s="5" t="str">
        <f>VLOOKUP(Tableau1[[#This Row],[NUM DE FACTURE]],'[1]COMMERCIAL 2019 - 2021'!$D$2:$AO$3999,6,FALSE)</f>
        <v>GOLDEN PEARL</v>
      </c>
      <c r="C1008" s="2">
        <f>VLOOKUP(Tableau1[[#This Row],[NUM DE FACTURE]],'[1]COMMERCIAL 2019 - 2021'!$D$2:$AO$3999,18,FALSE)</f>
        <v>188900</v>
      </c>
      <c r="D1008" s="3">
        <f>VLOOKUP(Tableau1[[#This Row],[NUM DE FACTURE]],'[1]COMMERCIAL 2019 - 2021'!$D$2:$AO$3999,8,FALSE)</f>
        <v>636040</v>
      </c>
      <c r="E1008" s="3">
        <f>VLOOKUP(Tableau1[[#This Row],[NUM DE FACTURE]],'[1]COMMERCIAL 2019 - 2021'!$D$2:$AO$3999,10,FALSE)</f>
        <v>636040</v>
      </c>
      <c r="F1008" s="3" t="str">
        <f>VLOOKUP(Tableau1[[#This Row],[NUM DE FACTURE]],'[1]COMMERCIAL 2019 - 2021'!$D$2:$AO$3999,12,FALSE)</f>
        <v>Qatar</v>
      </c>
      <c r="G1008" s="4">
        <f>VLOOKUP(Tableau1[[#This Row],[NUM DE FACTURE]],'[1]COMMERCIAL 2019 - 2021'!$D$2:$AO$3999,13,FALSE)</f>
        <v>44707</v>
      </c>
      <c r="H1008" s="3">
        <f>VLOOKUP(Tableau1[[#This Row],[NUM DE FACTURE]],[1]!Tableau1[[#All],[Num Piéce]:[ANNEE]],4,FALSE)</f>
        <v>2022</v>
      </c>
      <c r="I1008" s="3">
        <f>MONTH(Tableau1[[#This Row],[DATE LIV]])</f>
        <v>5</v>
      </c>
    </row>
    <row r="1009" spans="1:9" x14ac:dyDescent="0.35">
      <c r="A1009" s="1" t="str">
        <f>'[1]COMMERCIAL 2019 - 2021'!D1007</f>
        <v>FAE-22-00110</v>
      </c>
      <c r="B1009" s="5" t="str">
        <f>VLOOKUP(Tableau1[[#This Row],[NUM DE FACTURE]],'[1]COMMERCIAL 2019 - 2021'!$D$2:$AO$3999,6,FALSE)</f>
        <v>SAHEL INTERNATIONAL TRADE</v>
      </c>
      <c r="C1009" s="2">
        <f>VLOOKUP(Tableau1[[#This Row],[NUM DE FACTURE]],'[1]COMMERCIAL 2019 - 2021'!$D$2:$AO$3999,18,FALSE)</f>
        <v>53400</v>
      </c>
      <c r="D1009" s="3">
        <f>VLOOKUP(Tableau1[[#This Row],[NUM DE FACTURE]],'[1]COMMERCIAL 2019 - 2021'!$D$2:$AO$3999,8,FALSE)</f>
        <v>145632</v>
      </c>
      <c r="E1009" s="3">
        <f>VLOOKUP(Tableau1[[#This Row],[NUM DE FACTURE]],'[1]COMMERCIAL 2019 - 2021'!$D$2:$AO$3999,10,FALSE)</f>
        <v>145632</v>
      </c>
      <c r="F1009" s="3" t="str">
        <f>VLOOKUP(Tableau1[[#This Row],[NUM DE FACTURE]],'[1]COMMERCIAL 2019 - 2021'!$D$2:$AO$3999,12,FALSE)</f>
        <v>Burkina Faso</v>
      </c>
      <c r="G1009" s="4">
        <f>VLOOKUP(Tableau1[[#This Row],[NUM DE FACTURE]],'[1]COMMERCIAL 2019 - 2021'!$D$2:$AO$3999,13,FALSE)</f>
        <v>44700</v>
      </c>
      <c r="H1009" s="3">
        <f>VLOOKUP(Tableau1[[#This Row],[NUM DE FACTURE]],[1]!Tableau1[[#All],[Num Piéce]:[ANNEE]],4,FALSE)</f>
        <v>2022</v>
      </c>
      <c r="I1009" s="3">
        <f>MONTH(Tableau1[[#This Row],[DATE LIV]])</f>
        <v>5</v>
      </c>
    </row>
    <row r="1010" spans="1:9" x14ac:dyDescent="0.35">
      <c r="A1010" s="1" t="str">
        <f>'[1]COMMERCIAL 2019 - 2021'!D1008</f>
        <v>FAE-22-00111</v>
      </c>
      <c r="B1010" s="5" t="str">
        <f>VLOOKUP(Tableau1[[#This Row],[NUM DE FACTURE]],'[1]COMMERCIAL 2019 - 2021'!$D$2:$AO$3999,6,FALSE)</f>
        <v>STE AL MAJMOUA MOTTAHIDA</v>
      </c>
      <c r="C1010" s="2">
        <f>VLOOKUP(Tableau1[[#This Row],[NUM DE FACTURE]],'[1]COMMERCIAL 2019 - 2021'!$D$2:$AO$3999,18,FALSE)</f>
        <v>460800</v>
      </c>
      <c r="D1010" s="3">
        <f>VLOOKUP(Tableau1[[#This Row],[NUM DE FACTURE]],'[1]COMMERCIAL 2019 - 2021'!$D$2:$AO$3999,8,FALSE)</f>
        <v>1271231.0784</v>
      </c>
      <c r="E1010" s="3">
        <f>VLOOKUP(Tableau1[[#This Row],[NUM DE FACTURE]],'[1]COMMERCIAL 2019 - 2021'!$D$2:$AO$3999,10,FALSE)</f>
        <v>412416</v>
      </c>
      <c r="F1010" s="3" t="str">
        <f>VLOOKUP(Tableau1[[#This Row],[NUM DE FACTURE]],'[1]COMMERCIAL 2019 - 2021'!$D$2:$AO$3999,12,FALSE)</f>
        <v>Libye</v>
      </c>
      <c r="G1010" s="4">
        <f>VLOOKUP(Tableau1[[#This Row],[NUM DE FACTURE]],'[1]COMMERCIAL 2019 - 2021'!$D$2:$AO$3999,13,FALSE)</f>
        <v>44701</v>
      </c>
      <c r="H1010" s="3">
        <f>VLOOKUP(Tableau1[[#This Row],[NUM DE FACTURE]],[1]!Tableau1[[#All],[Num Piéce]:[ANNEE]],4,FALSE)</f>
        <v>2022</v>
      </c>
      <c r="I1010" s="3">
        <f>MONTH(Tableau1[[#This Row],[DATE LIV]])</f>
        <v>5</v>
      </c>
    </row>
    <row r="1011" spans="1:9" x14ac:dyDescent="0.35">
      <c r="A1011" s="1" t="str">
        <f>'[1]COMMERCIAL 2019 - 2021'!D1009</f>
        <v>FAE-22-00112</v>
      </c>
      <c r="B1011" s="5" t="str">
        <f>VLOOKUP(Tableau1[[#This Row],[NUM DE FACTURE]],'[1]COMMERCIAL 2019 - 2021'!$D$2:$AO$3999,6,FALSE)</f>
        <v>E.A.S.B. NAFA</v>
      </c>
      <c r="C1011" s="2">
        <f>VLOOKUP(Tableau1[[#This Row],[NUM DE FACTURE]],'[1]COMMERCIAL 2019 - 2021'!$D$2:$AO$3999,18,FALSE)</f>
        <v>55700</v>
      </c>
      <c r="D1011" s="3">
        <f>VLOOKUP(Tableau1[[#This Row],[NUM DE FACTURE]],'[1]COMMERCIAL 2019 - 2021'!$D$2:$AO$3999,8,FALSE)</f>
        <v>187151.44499999998</v>
      </c>
      <c r="E1011" s="3">
        <f>VLOOKUP(Tableau1[[#This Row],[NUM DE FACTURE]],'[1]COMMERCIAL 2019 - 2021'!$D$2:$AO$3999,10,FALSE)</f>
        <v>61522.5</v>
      </c>
      <c r="F1011" s="3" t="str">
        <f>VLOOKUP(Tableau1[[#This Row],[NUM DE FACTURE]],'[1]COMMERCIAL 2019 - 2021'!$D$2:$AO$3999,12,FALSE)</f>
        <v>Gambie</v>
      </c>
      <c r="G1011" s="4">
        <f>VLOOKUP(Tableau1[[#This Row],[NUM DE FACTURE]],'[1]COMMERCIAL 2019 - 2021'!$D$2:$AO$3999,13,FALSE)</f>
        <v>44705</v>
      </c>
      <c r="H1011" s="3">
        <f>VLOOKUP(Tableau1[[#This Row],[NUM DE FACTURE]],[1]!Tableau1[[#All],[Num Piéce]:[ANNEE]],4,FALSE)</f>
        <v>2022</v>
      </c>
      <c r="I1011" s="3">
        <f>MONTH(Tableau1[[#This Row],[DATE LIV]])</f>
        <v>5</v>
      </c>
    </row>
    <row r="1012" spans="1:9" x14ac:dyDescent="0.35">
      <c r="A1012" s="1" t="str">
        <f>'[1]COMMERCIAL 2019 - 2021'!D1010</f>
        <v>FAE-22-00113</v>
      </c>
      <c r="B1012" s="5" t="str">
        <f>VLOOKUP(Tableau1[[#This Row],[NUM DE FACTURE]],'[1]COMMERCIAL 2019 - 2021'!$D$2:$AO$3999,6,FALSE)</f>
        <v>ARCADIA</v>
      </c>
      <c r="C1012" s="2">
        <f>VLOOKUP(Tableau1[[#This Row],[NUM DE FACTURE]],'[1]COMMERCIAL 2019 - 2021'!$D$2:$AO$3999,18,FALSE)</f>
        <v>20000</v>
      </c>
      <c r="D1012" s="3">
        <f>VLOOKUP(Tableau1[[#This Row],[NUM DE FACTURE]],'[1]COMMERCIAL 2019 - 2021'!$D$2:$AO$3999,8,FALSE)</f>
        <v>65300</v>
      </c>
      <c r="E1012" s="3">
        <f>VLOOKUP(Tableau1[[#This Row],[NUM DE FACTURE]],'[1]COMMERCIAL 2019 - 2021'!$D$2:$AO$3999,10,FALSE)</f>
        <v>65300</v>
      </c>
      <c r="F1012" s="3" t="str">
        <f>VLOOKUP(Tableau1[[#This Row],[NUM DE FACTURE]],'[1]COMMERCIAL 2019 - 2021'!$D$2:$AO$3999,12,FALSE)</f>
        <v>Angleterre</v>
      </c>
      <c r="G1012" s="4">
        <f>VLOOKUP(Tableau1[[#This Row],[NUM DE FACTURE]],'[1]COMMERCIAL 2019 - 2021'!$D$2:$AO$3999,13,FALSE)</f>
        <v>44704</v>
      </c>
      <c r="H1012" s="3">
        <f>VLOOKUP(Tableau1[[#This Row],[NUM DE FACTURE]],[1]!Tableau1[[#All],[Num Piéce]:[ANNEE]],4,FALSE)</f>
        <v>2022</v>
      </c>
      <c r="I1012" s="3">
        <f>MONTH(Tableau1[[#This Row],[DATE LIV]])</f>
        <v>5</v>
      </c>
    </row>
    <row r="1013" spans="1:9" x14ac:dyDescent="0.35">
      <c r="A1013" s="1" t="str">
        <f>'[1]COMMERCIAL 2019 - 2021'!D1011</f>
        <v>FAE-22-00114</v>
      </c>
      <c r="B1013" s="5" t="str">
        <f>VLOOKUP(Tableau1[[#This Row],[NUM DE FACTURE]],'[1]COMMERCIAL 2019 - 2021'!$D$2:$AO$3999,6,FALSE)</f>
        <v>STE OMEGA TRADING</v>
      </c>
      <c r="C1013" s="2">
        <f>VLOOKUP(Tableau1[[#This Row],[NUM DE FACTURE]],'[1]COMMERCIAL 2019 - 2021'!$D$2:$AO$3999,18,FALSE)</f>
        <v>420000</v>
      </c>
      <c r="D1013" s="3">
        <f>VLOOKUP(Tableau1[[#This Row],[NUM DE FACTURE]],'[1]COMMERCIAL 2019 - 2021'!$D$2:$AO$3999,8,FALSE)</f>
        <v>751800</v>
      </c>
      <c r="E1013" s="3">
        <f>VLOOKUP(Tableau1[[#This Row],[NUM DE FACTURE]],'[1]COMMERCIAL 2019 - 2021'!$D$2:$AO$3999,10,FALSE)</f>
        <v>751800</v>
      </c>
      <c r="F1013" s="3" t="str">
        <f>VLOOKUP(Tableau1[[#This Row],[NUM DE FACTURE]],'[1]COMMERCIAL 2019 - 2021'!$D$2:$AO$3999,12,FALSE)</f>
        <v>Niger</v>
      </c>
      <c r="G1013" s="4" t="str">
        <f>VLOOKUP(Tableau1[[#This Row],[NUM DE FACTURE]],'[1]COMMERCIAL 2019 - 2021'!$D$2:$AO$3999,13,FALSE)</f>
        <v>31/05/2022 &amp; 01/06/2022</v>
      </c>
      <c r="H1013" s="3">
        <f>VLOOKUP(Tableau1[[#This Row],[NUM DE FACTURE]],[1]!Tableau1[[#All],[Num Piéce]:[ANNEE]],4,FALSE)</f>
        <v>2022</v>
      </c>
      <c r="I1013" s="3" t="e">
        <f>MONTH(Tableau1[[#This Row],[DATE LIV]])</f>
        <v>#VALUE!</v>
      </c>
    </row>
    <row r="1014" spans="1:9" x14ac:dyDescent="0.35">
      <c r="A1014" s="1" t="str">
        <f>'[1]COMMERCIAL 2019 - 2021'!D1012</f>
        <v>FAE-22-00115</v>
      </c>
      <c r="B1014" s="5" t="str">
        <f>VLOOKUP(Tableau1[[#This Row],[NUM DE FACTURE]],'[1]COMMERCIAL 2019 - 2021'!$D$2:$AO$3999,6,FALSE)</f>
        <v>SAWABA - GUINEE</v>
      </c>
      <c r="C1014" s="2">
        <f>VLOOKUP(Tableau1[[#This Row],[NUM DE FACTURE]],'[1]COMMERCIAL 2019 - 2021'!$D$2:$AO$3999,18,FALSE)</f>
        <v>445344</v>
      </c>
      <c r="D1014" s="3">
        <f>VLOOKUP(Tableau1[[#This Row],[NUM DE FACTURE]],'[1]COMMERCIAL 2019 - 2021'!$D$2:$AO$3999,8,FALSE)</f>
        <v>1533695.8076800001</v>
      </c>
      <c r="E1014" s="3">
        <f>VLOOKUP(Tableau1[[#This Row],[NUM DE FACTURE]],'[1]COMMERCIAL 2019 - 2021'!$D$2:$AO$3999,10,FALSE)</f>
        <v>506504.56</v>
      </c>
      <c r="F1014" s="3" t="str">
        <f>VLOOKUP(Tableau1[[#This Row],[NUM DE FACTURE]],'[1]COMMERCIAL 2019 - 2021'!$D$2:$AO$3999,12,FALSE)</f>
        <v>Guinee</v>
      </c>
      <c r="G1014" s="4">
        <f>VLOOKUP(Tableau1[[#This Row],[NUM DE FACTURE]],'[1]COMMERCIAL 2019 - 2021'!$D$2:$AO$3999,13,FALSE)</f>
        <v>44712</v>
      </c>
      <c r="H1014" s="3">
        <f>VLOOKUP(Tableau1[[#This Row],[NUM DE FACTURE]],[1]!Tableau1[[#All],[Num Piéce]:[ANNEE]],4,FALSE)</f>
        <v>2022</v>
      </c>
      <c r="I1014" s="3">
        <f>MONTH(Tableau1[[#This Row],[DATE LIV]])</f>
        <v>5</v>
      </c>
    </row>
    <row r="1015" spans="1:9" x14ac:dyDescent="0.35">
      <c r="A1015" s="1" t="str">
        <f>'[1]COMMERCIAL 2019 - 2021'!D1013</f>
        <v>FAE-22-00116</v>
      </c>
      <c r="B1015" s="5" t="str">
        <f>VLOOKUP(Tableau1[[#This Row],[NUM DE FACTURE]],'[1]COMMERCIAL 2019 - 2021'!$D$2:$AO$3999,6,FALSE)</f>
        <v>MAMUDOU BAH T/A TEDOUGNAL FARM</v>
      </c>
      <c r="C1015" s="2">
        <f>VLOOKUP(Tableau1[[#This Row],[NUM DE FACTURE]],'[1]COMMERCIAL 2019 - 2021'!$D$2:$AO$3999,18,FALSE)</f>
        <v>84000</v>
      </c>
      <c r="D1015" s="3">
        <f>VLOOKUP(Tableau1[[#This Row],[NUM DE FACTURE]],'[1]COMMERCIAL 2019 - 2021'!$D$2:$AO$3999,8,FALSE)</f>
        <v>295000.99199999997</v>
      </c>
      <c r="E1015" s="3">
        <f>VLOOKUP(Tableau1[[#This Row],[NUM DE FACTURE]],'[1]COMMERCIAL 2019 - 2021'!$D$2:$AO$3999,10,FALSE)</f>
        <v>96976</v>
      </c>
      <c r="F1015" s="3" t="str">
        <f>VLOOKUP(Tableau1[[#This Row],[NUM DE FACTURE]],'[1]COMMERCIAL 2019 - 2021'!$D$2:$AO$3999,12,FALSE)</f>
        <v>Gambie</v>
      </c>
      <c r="G1015" s="4">
        <f>VLOOKUP(Tableau1[[#This Row],[NUM DE FACTURE]],'[1]COMMERCIAL 2019 - 2021'!$D$2:$AO$3999,13,FALSE)</f>
        <v>44705</v>
      </c>
      <c r="H1015" s="3">
        <f>VLOOKUP(Tableau1[[#This Row],[NUM DE FACTURE]],[1]!Tableau1[[#All],[Num Piéce]:[ANNEE]],4,FALSE)</f>
        <v>2022</v>
      </c>
      <c r="I1015" s="3">
        <f>MONTH(Tableau1[[#This Row],[DATE LIV]])</f>
        <v>5</v>
      </c>
    </row>
    <row r="1016" spans="1:9" x14ac:dyDescent="0.35">
      <c r="A1016" s="1" t="str">
        <f>'[1]COMMERCIAL 2019 - 2021'!D1014</f>
        <v>FAE-22-00117</v>
      </c>
      <c r="B1016" s="5" t="str">
        <f>VLOOKUP(Tableau1[[#This Row],[NUM DE FACTURE]],'[1]COMMERCIAL 2019 - 2021'!$D$2:$AO$3999,6,FALSE)</f>
        <v>SAHEL INTERNATIONAL TRADE</v>
      </c>
      <c r="C1016" s="2">
        <f>VLOOKUP(Tableau1[[#This Row],[NUM DE FACTURE]],'[1]COMMERCIAL 2019 - 2021'!$D$2:$AO$3999,18,FALSE)</f>
        <v>19200</v>
      </c>
      <c r="D1016" s="3">
        <f>VLOOKUP(Tableau1[[#This Row],[NUM DE FACTURE]],'[1]COMMERCIAL 2019 - 2021'!$D$2:$AO$3999,8,FALSE)</f>
        <v>55392</v>
      </c>
      <c r="E1016" s="3">
        <f>VLOOKUP(Tableau1[[#This Row],[NUM DE FACTURE]],'[1]COMMERCIAL 2019 - 2021'!$D$2:$AO$3999,10,FALSE)</f>
        <v>55392</v>
      </c>
      <c r="F1016" s="3" t="str">
        <f>VLOOKUP(Tableau1[[#This Row],[NUM DE FACTURE]],'[1]COMMERCIAL 2019 - 2021'!$D$2:$AO$3999,12,FALSE)</f>
        <v>Burkina Faso</v>
      </c>
      <c r="G1016" s="4">
        <f>VLOOKUP(Tableau1[[#This Row],[NUM DE FACTURE]],'[1]COMMERCIAL 2019 - 2021'!$D$2:$AO$3999,13,FALSE)</f>
        <v>44704</v>
      </c>
      <c r="H1016" s="3">
        <f>VLOOKUP(Tableau1[[#This Row],[NUM DE FACTURE]],[1]!Tableau1[[#All],[Num Piéce]:[ANNEE]],4,FALSE)</f>
        <v>2022</v>
      </c>
      <c r="I1016" s="3">
        <f>MONTH(Tableau1[[#This Row],[DATE LIV]])</f>
        <v>5</v>
      </c>
    </row>
    <row r="1017" spans="1:9" x14ac:dyDescent="0.35">
      <c r="A1017" s="1" t="str">
        <f>'[1]COMMERCIAL 2019 - 2021'!D1015</f>
        <v>FAE-22-00118</v>
      </c>
      <c r="B1017" s="5" t="str">
        <f>VLOOKUP(Tableau1[[#This Row],[NUM DE FACTURE]],'[1]COMMERCIAL 2019 - 2021'!$D$2:$AO$3999,6,FALSE)</f>
        <v>STE DORCAS INTER TRADE</v>
      </c>
      <c r="C1017" s="2">
        <f>VLOOKUP(Tableau1[[#This Row],[NUM DE FACTURE]],'[1]COMMERCIAL 2019 - 2021'!$D$2:$AO$3999,18,FALSE)</f>
        <v>110040</v>
      </c>
      <c r="D1017" s="3">
        <f>VLOOKUP(Tableau1[[#This Row],[NUM DE FACTURE]],'[1]COMMERCIAL 2019 - 2021'!$D$2:$AO$3999,8,FALSE)</f>
        <v>310312.8</v>
      </c>
      <c r="E1017" s="3">
        <f>VLOOKUP(Tableau1[[#This Row],[NUM DE FACTURE]],'[1]COMMERCIAL 2019 - 2021'!$D$2:$AO$3999,10,FALSE)</f>
        <v>310312.8</v>
      </c>
      <c r="F1017" s="3" t="str">
        <f>VLOOKUP(Tableau1[[#This Row],[NUM DE FACTURE]],'[1]COMMERCIAL 2019 - 2021'!$D$2:$AO$3999,12,FALSE)</f>
        <v>Sierra Leone</v>
      </c>
      <c r="G1017" s="4">
        <f>VLOOKUP(Tableau1[[#This Row],[NUM DE FACTURE]],'[1]COMMERCIAL 2019 - 2021'!$D$2:$AO$3999,13,FALSE)</f>
        <v>0</v>
      </c>
      <c r="H1017" s="3">
        <f>VLOOKUP(Tableau1[[#This Row],[NUM DE FACTURE]],[1]!Tableau1[[#All],[Num Piéce]:[ANNEE]],4,FALSE)</f>
        <v>2022</v>
      </c>
      <c r="I1017" s="3">
        <f>MONTH(Tableau1[[#This Row],[DATE LIV]])</f>
        <v>1</v>
      </c>
    </row>
    <row r="1018" spans="1:9" x14ac:dyDescent="0.35">
      <c r="A1018" s="1" t="str">
        <f>'[1]COMMERCIAL 2019 - 2021'!D1016</f>
        <v>FAE-22-00119</v>
      </c>
      <c r="B1018" s="5" t="str">
        <f>VLOOKUP(Tableau1[[#This Row],[NUM DE FACTURE]],'[1]COMMERCIAL 2019 - 2021'!$D$2:$AO$3999,6,FALSE)</f>
        <v>ARCADIA</v>
      </c>
      <c r="C1018" s="2">
        <f>VLOOKUP(Tableau1[[#This Row],[NUM DE FACTURE]],'[1]COMMERCIAL 2019 - 2021'!$D$2:$AO$3999,18,FALSE)</f>
        <v>20000</v>
      </c>
      <c r="D1018" s="3">
        <f>VLOOKUP(Tableau1[[#This Row],[NUM DE FACTURE]],'[1]COMMERCIAL 2019 - 2021'!$D$2:$AO$3999,8,FALSE)</f>
        <v>65300</v>
      </c>
      <c r="E1018" s="3">
        <f>VLOOKUP(Tableau1[[#This Row],[NUM DE FACTURE]],'[1]COMMERCIAL 2019 - 2021'!$D$2:$AO$3999,10,FALSE)</f>
        <v>65300</v>
      </c>
      <c r="F1018" s="3" t="str">
        <f>VLOOKUP(Tableau1[[#This Row],[NUM DE FACTURE]],'[1]COMMERCIAL 2019 - 2021'!$D$2:$AO$3999,12,FALSE)</f>
        <v>Angleterre</v>
      </c>
      <c r="G1018" s="4">
        <f>VLOOKUP(Tableau1[[#This Row],[NUM DE FACTURE]],'[1]COMMERCIAL 2019 - 2021'!$D$2:$AO$3999,13,FALSE)</f>
        <v>44711</v>
      </c>
      <c r="H1018" s="3">
        <f>VLOOKUP(Tableau1[[#This Row],[NUM DE FACTURE]],[1]!Tableau1[[#All],[Num Piéce]:[ANNEE]],4,FALSE)</f>
        <v>2022</v>
      </c>
      <c r="I1018" s="3">
        <f>MONTH(Tableau1[[#This Row],[DATE LIV]])</f>
        <v>5</v>
      </c>
    </row>
    <row r="1019" spans="1:9" x14ac:dyDescent="0.35">
      <c r="A1019" s="1" t="str">
        <f>'[1]COMMERCIAL 2019 - 2021'!D1017</f>
        <v>FAE-22-00120</v>
      </c>
      <c r="B1019" s="5" t="str">
        <f>VLOOKUP(Tableau1[[#This Row],[NUM DE FACTURE]],'[1]COMMERCIAL 2019 - 2021'!$D$2:$AO$3999,6,FALSE)</f>
        <v>SEYAL TCHAD SA</v>
      </c>
      <c r="C1019" s="2">
        <f>VLOOKUP(Tableau1[[#This Row],[NUM DE FACTURE]],'[1]COMMERCIAL 2019 - 2021'!$D$2:$AO$3999,18,FALSE)</f>
        <v>195686</v>
      </c>
      <c r="D1019" s="3">
        <f>VLOOKUP(Tableau1[[#This Row],[NUM DE FACTURE]],'[1]COMMERCIAL 2019 - 2021'!$D$2:$AO$3999,8,FALSE)</f>
        <v>618259.19500800001</v>
      </c>
      <c r="E1019" s="3">
        <f>VLOOKUP(Tableau1[[#This Row],[NUM DE FACTURE]],'[1]COMMERCIAL 2019 - 2021'!$D$2:$AO$3999,10,FALSE)</f>
        <v>190794.23999999999</v>
      </c>
      <c r="F1019" s="3" t="str">
        <f>VLOOKUP(Tableau1[[#This Row],[NUM DE FACTURE]],'[1]COMMERCIAL 2019 - 2021'!$D$2:$AO$3999,12,FALSE)</f>
        <v>Tchad</v>
      </c>
      <c r="G1019" s="4">
        <f>VLOOKUP(Tableau1[[#This Row],[NUM DE FACTURE]],'[1]COMMERCIAL 2019 - 2021'!$D$2:$AO$3999,13,FALSE)</f>
        <v>44727</v>
      </c>
      <c r="H1019" s="3">
        <f>VLOOKUP(Tableau1[[#This Row],[NUM DE FACTURE]],[1]!Tableau1[[#All],[Num Piéce]:[ANNEE]],4,FALSE)</f>
        <v>2022</v>
      </c>
      <c r="I1019" s="3">
        <f>MONTH(Tableau1[[#This Row],[DATE LIV]])</f>
        <v>6</v>
      </c>
    </row>
    <row r="1020" spans="1:9" x14ac:dyDescent="0.35">
      <c r="A1020" s="1" t="str">
        <f>'[1]COMMERCIAL 2019 - 2021'!D1018</f>
        <v>FAE-22-00121</v>
      </c>
      <c r="B1020" s="5" t="str">
        <f>VLOOKUP(Tableau1[[#This Row],[NUM DE FACTURE]],'[1]COMMERCIAL 2019 - 2021'!$D$2:$AO$3999,6,FALSE)</f>
        <v>SAWABA - GUINEE</v>
      </c>
      <c r="C1020" s="2">
        <f>VLOOKUP(Tableau1[[#This Row],[NUM DE FACTURE]],'[1]COMMERCIAL 2019 - 2021'!$D$2:$AO$3999,18,FALSE)</f>
        <v>445344</v>
      </c>
      <c r="D1020" s="3">
        <f>VLOOKUP(Tableau1[[#This Row],[NUM DE FACTURE]],'[1]COMMERCIAL 2019 - 2021'!$D$2:$AO$3999,8,FALSE)</f>
        <v>1546510.373048</v>
      </c>
      <c r="E1020" s="3">
        <f>VLOOKUP(Tableau1[[#This Row],[NUM DE FACTURE]],'[1]COMMERCIAL 2019 - 2021'!$D$2:$AO$3999,10,FALSE)</f>
        <v>506504.56</v>
      </c>
      <c r="F1020" s="3" t="str">
        <f>VLOOKUP(Tableau1[[#This Row],[NUM DE FACTURE]],'[1]COMMERCIAL 2019 - 2021'!$D$2:$AO$3999,12,FALSE)</f>
        <v>Guinee</v>
      </c>
      <c r="G1020" s="4">
        <f>VLOOKUP(Tableau1[[#This Row],[NUM DE FACTURE]],'[1]COMMERCIAL 2019 - 2021'!$D$2:$AO$3999,13,FALSE)</f>
        <v>44730</v>
      </c>
      <c r="H1020" s="3">
        <f>VLOOKUP(Tableau1[[#This Row],[NUM DE FACTURE]],[1]!Tableau1[[#All],[Num Piéce]:[ANNEE]],4,FALSE)</f>
        <v>2022</v>
      </c>
      <c r="I1020" s="3">
        <f>MONTH(Tableau1[[#This Row],[DATE LIV]])</f>
        <v>6</v>
      </c>
    </row>
    <row r="1021" spans="1:9" x14ac:dyDescent="0.35">
      <c r="A1021" s="1" t="str">
        <f>'[1]COMMERCIAL 2019 - 2021'!D1019</f>
        <v>FAE-22-00122</v>
      </c>
      <c r="B1021" s="5" t="str">
        <f>VLOOKUP(Tableau1[[#This Row],[NUM DE FACTURE]],'[1]COMMERCIAL 2019 - 2021'!$D$2:$AO$3999,6,FALSE)</f>
        <v>RNK DISTRIBUTION</v>
      </c>
      <c r="C1021" s="2">
        <f>VLOOKUP(Tableau1[[#This Row],[NUM DE FACTURE]],'[1]COMMERCIAL 2019 - 2021'!$D$2:$AO$3999,18,FALSE)</f>
        <v>48000</v>
      </c>
      <c r="D1021" s="3">
        <f>VLOOKUP(Tableau1[[#This Row],[NUM DE FACTURE]],'[1]COMMERCIAL 2019 - 2021'!$D$2:$AO$3999,8,FALSE)</f>
        <v>166434.973</v>
      </c>
      <c r="E1021" s="3">
        <f>VLOOKUP(Tableau1[[#This Row],[NUM DE FACTURE]],'[1]COMMERCIAL 2019 - 2021'!$D$2:$AO$3999,10,FALSE)</f>
        <v>53990</v>
      </c>
      <c r="F1021" s="3" t="str">
        <f>VLOOKUP(Tableau1[[#This Row],[NUM DE FACTURE]],'[1]COMMERCIAL 2019 - 2021'!$D$2:$AO$3999,12,FALSE)</f>
        <v>Madagascar</v>
      </c>
      <c r="G1021" s="4">
        <f>VLOOKUP(Tableau1[[#This Row],[NUM DE FACTURE]],'[1]COMMERCIAL 2019 - 2021'!$D$2:$AO$3999,13,FALSE)</f>
        <v>44728</v>
      </c>
      <c r="H1021" s="3">
        <f>VLOOKUP(Tableau1[[#This Row],[NUM DE FACTURE]],[1]!Tableau1[[#All],[Num Piéce]:[ANNEE]],4,FALSE)</f>
        <v>2022</v>
      </c>
      <c r="I1021" s="3">
        <f>MONTH(Tableau1[[#This Row],[DATE LIV]])</f>
        <v>6</v>
      </c>
    </row>
    <row r="1022" spans="1:9" x14ac:dyDescent="0.35">
      <c r="A1022" s="1" t="str">
        <f>'[1]COMMERCIAL 2019 - 2021'!D1020</f>
        <v>FAE-22-00123</v>
      </c>
      <c r="B1022" s="5" t="str">
        <f>VLOOKUP(Tableau1[[#This Row],[NUM DE FACTURE]],'[1]COMMERCIAL 2019 - 2021'!$D$2:$AO$3999,6,FALSE)</f>
        <v>STE OMEGA TRADING</v>
      </c>
      <c r="C1022" s="2">
        <f>VLOOKUP(Tableau1[[#This Row],[NUM DE FACTURE]],'[1]COMMERCIAL 2019 - 2021'!$D$2:$AO$3999,18,FALSE)</f>
        <v>280000</v>
      </c>
      <c r="D1022" s="3">
        <f>VLOOKUP(Tableau1[[#This Row],[NUM DE FACTURE]],'[1]COMMERCIAL 2019 - 2021'!$D$2:$AO$3999,8,FALSE)</f>
        <v>624400</v>
      </c>
      <c r="E1022" s="3">
        <f>VLOOKUP(Tableau1[[#This Row],[NUM DE FACTURE]],'[1]COMMERCIAL 2019 - 2021'!$D$2:$AO$3999,10,FALSE)</f>
        <v>624400</v>
      </c>
      <c r="F1022" s="3" t="str">
        <f>VLOOKUP(Tableau1[[#This Row],[NUM DE FACTURE]],'[1]COMMERCIAL 2019 - 2021'!$D$2:$AO$3999,12,FALSE)</f>
        <v>Niger</v>
      </c>
      <c r="G1022" s="4">
        <f>VLOOKUP(Tableau1[[#This Row],[NUM DE FACTURE]],'[1]COMMERCIAL 2019 - 2021'!$D$2:$AO$3999,13,FALSE)</f>
        <v>44737</v>
      </c>
      <c r="H1022" s="3">
        <f>VLOOKUP(Tableau1[[#This Row],[NUM DE FACTURE]],[1]!Tableau1[[#All],[Num Piéce]:[ANNEE]],4,FALSE)</f>
        <v>2022</v>
      </c>
      <c r="I1022" s="3">
        <f>MONTH(Tableau1[[#This Row],[DATE LIV]])</f>
        <v>6</v>
      </c>
    </row>
    <row r="1023" spans="1:9" x14ac:dyDescent="0.35">
      <c r="A1023" s="1" t="str">
        <f>'[1]COMMERCIAL 2019 - 2021'!D1021</f>
        <v>FAE-22-00124</v>
      </c>
      <c r="B1023" s="5" t="str">
        <f>VLOOKUP(Tableau1[[#This Row],[NUM DE FACTURE]],'[1]COMMERCIAL 2019 - 2021'!$D$2:$AO$3999,6,FALSE)</f>
        <v>ARCADIA</v>
      </c>
      <c r="C1023" s="2">
        <f>VLOOKUP(Tableau1[[#This Row],[NUM DE FACTURE]],'[1]COMMERCIAL 2019 - 2021'!$D$2:$AO$3999,18,FALSE)</f>
        <v>4400</v>
      </c>
      <c r="D1023" s="3">
        <f>VLOOKUP(Tableau1[[#This Row],[NUM DE FACTURE]],'[1]COMMERCIAL 2019 - 2021'!$D$2:$AO$3999,8,FALSE)</f>
        <v>23892</v>
      </c>
      <c r="E1023" s="3">
        <f>VLOOKUP(Tableau1[[#This Row],[NUM DE FACTURE]],'[1]COMMERCIAL 2019 - 2021'!$D$2:$AO$3999,10,FALSE)</f>
        <v>23892</v>
      </c>
      <c r="F1023" s="3" t="str">
        <f>VLOOKUP(Tableau1[[#This Row],[NUM DE FACTURE]],'[1]COMMERCIAL 2019 - 2021'!$D$2:$AO$3999,12,FALSE)</f>
        <v>Canada</v>
      </c>
      <c r="G1023" s="4">
        <f>VLOOKUP(Tableau1[[#This Row],[NUM DE FACTURE]],'[1]COMMERCIAL 2019 - 2021'!$D$2:$AO$3999,13,FALSE)</f>
        <v>44741</v>
      </c>
      <c r="H1023" s="3">
        <f>VLOOKUP(Tableau1[[#This Row],[NUM DE FACTURE]],[1]!Tableau1[[#All],[Num Piéce]:[ANNEE]],4,FALSE)</f>
        <v>2022</v>
      </c>
      <c r="I1023" s="3">
        <f>MONTH(Tableau1[[#This Row],[DATE LIV]])</f>
        <v>6</v>
      </c>
    </row>
    <row r="1024" spans="1:9" x14ac:dyDescent="0.35">
      <c r="A1024" s="1" t="str">
        <f>'[1]COMMERCIAL 2019 - 2021'!D1022</f>
        <v>FAE-22-00125</v>
      </c>
      <c r="B1024" s="5" t="str">
        <f>VLOOKUP(Tableau1[[#This Row],[NUM DE FACTURE]],'[1]COMMERCIAL 2019 - 2021'!$D$2:$AO$3999,6,FALSE)</f>
        <v>ARCADIA</v>
      </c>
      <c r="C1024" s="2">
        <f>VLOOKUP(Tableau1[[#This Row],[NUM DE FACTURE]],'[1]COMMERCIAL 2019 - 2021'!$D$2:$AO$3999,18,FALSE)</f>
        <v>3520</v>
      </c>
      <c r="D1024" s="3">
        <f>VLOOKUP(Tableau1[[#This Row],[NUM DE FACTURE]],'[1]COMMERCIAL 2019 - 2021'!$D$2:$AO$3999,8,FALSE)</f>
        <v>17952</v>
      </c>
      <c r="E1024" s="3">
        <f>VLOOKUP(Tableau1[[#This Row],[NUM DE FACTURE]],'[1]COMMERCIAL 2019 - 2021'!$D$2:$AO$3999,10,FALSE)</f>
        <v>17952</v>
      </c>
      <c r="F1024" s="3" t="str">
        <f>VLOOKUP(Tableau1[[#This Row],[NUM DE FACTURE]],'[1]COMMERCIAL 2019 - 2021'!$D$2:$AO$3999,12,FALSE)</f>
        <v>USA</v>
      </c>
      <c r="G1024" s="4">
        <f>VLOOKUP(Tableau1[[#This Row],[NUM DE FACTURE]],'[1]COMMERCIAL 2019 - 2021'!$D$2:$AO$3999,13,FALSE)</f>
        <v>44727</v>
      </c>
      <c r="H1024" s="3">
        <f>VLOOKUP(Tableau1[[#This Row],[NUM DE FACTURE]],[1]!Tableau1[[#All],[Num Piéce]:[ANNEE]],4,FALSE)</f>
        <v>2022</v>
      </c>
      <c r="I1024" s="3">
        <f>MONTH(Tableau1[[#This Row],[DATE LIV]])</f>
        <v>6</v>
      </c>
    </row>
    <row r="1025" spans="1:9" x14ac:dyDescent="0.35">
      <c r="A1025" s="1" t="str">
        <f>'[1]COMMERCIAL 2019 - 2021'!D1023</f>
        <v>FAE-22-00126</v>
      </c>
      <c r="B1025" s="5" t="str">
        <f>VLOOKUP(Tableau1[[#This Row],[NUM DE FACTURE]],'[1]COMMERCIAL 2019 - 2021'!$D$2:$AO$3999,6,FALSE)</f>
        <v>SAHEL INTERNATIONAL TRADE</v>
      </c>
      <c r="C1025" s="2">
        <f>VLOOKUP(Tableau1[[#This Row],[NUM DE FACTURE]],'[1]COMMERCIAL 2019 - 2021'!$D$2:$AO$3999,18,FALSE)</f>
        <v>44016</v>
      </c>
      <c r="D1025" s="3">
        <f>VLOOKUP(Tableau1[[#This Row],[NUM DE FACTURE]],'[1]COMMERCIAL 2019 - 2021'!$D$2:$AO$3999,8,FALSE)</f>
        <v>124125.12</v>
      </c>
      <c r="E1025" s="3">
        <f>VLOOKUP(Tableau1[[#This Row],[NUM DE FACTURE]],'[1]COMMERCIAL 2019 - 2021'!$D$2:$AO$3999,10,FALSE)</f>
        <v>124125.12</v>
      </c>
      <c r="F1025" s="3" t="str">
        <f>VLOOKUP(Tableau1[[#This Row],[NUM DE FACTURE]],'[1]COMMERCIAL 2019 - 2021'!$D$2:$AO$3999,12,FALSE)</f>
        <v>Burkina Faso</v>
      </c>
      <c r="G1025" s="4">
        <f>VLOOKUP(Tableau1[[#This Row],[NUM DE FACTURE]],'[1]COMMERCIAL 2019 - 2021'!$D$2:$AO$3999,13,FALSE)</f>
        <v>44723</v>
      </c>
      <c r="H1025" s="3">
        <f>VLOOKUP(Tableau1[[#This Row],[NUM DE FACTURE]],[1]!Tableau1[[#All],[Num Piéce]:[ANNEE]],4,FALSE)</f>
        <v>2022</v>
      </c>
      <c r="I1025" s="3">
        <f>MONTH(Tableau1[[#This Row],[DATE LIV]])</f>
        <v>6</v>
      </c>
    </row>
    <row r="1026" spans="1:9" x14ac:dyDescent="0.35">
      <c r="A1026" s="1" t="str">
        <f>'[1]COMMERCIAL 2019 - 2021'!D1024</f>
        <v>FAE-22-00127</v>
      </c>
      <c r="B1026" s="5" t="str">
        <f>VLOOKUP(Tableau1[[#This Row],[NUM DE FACTURE]],'[1]COMMERCIAL 2019 - 2021'!$D$2:$AO$3999,6,FALSE)</f>
        <v>SAHEL INTERNATIONAL TRADE</v>
      </c>
      <c r="C1026" s="2">
        <f>VLOOKUP(Tableau1[[#This Row],[NUM DE FACTURE]],'[1]COMMERCIAL 2019 - 2021'!$D$2:$AO$3999,18,FALSE)</f>
        <v>44016</v>
      </c>
      <c r="D1026" s="3">
        <f>VLOOKUP(Tableau1[[#This Row],[NUM DE FACTURE]],'[1]COMMERCIAL 2019 - 2021'!$D$2:$AO$3999,8,FALSE)</f>
        <v>124125.12</v>
      </c>
      <c r="E1026" s="3">
        <f>VLOOKUP(Tableau1[[#This Row],[NUM DE FACTURE]],'[1]COMMERCIAL 2019 - 2021'!$D$2:$AO$3999,10,FALSE)</f>
        <v>124125.12</v>
      </c>
      <c r="F1026" s="3" t="str">
        <f>VLOOKUP(Tableau1[[#This Row],[NUM DE FACTURE]],'[1]COMMERCIAL 2019 - 2021'!$D$2:$AO$3999,12,FALSE)</f>
        <v>Sierra Leone</v>
      </c>
      <c r="G1026" s="4">
        <f>VLOOKUP(Tableau1[[#This Row],[NUM DE FACTURE]],'[1]COMMERCIAL 2019 - 2021'!$D$2:$AO$3999,13,FALSE)</f>
        <v>44723</v>
      </c>
      <c r="H1026" s="3">
        <f>VLOOKUP(Tableau1[[#This Row],[NUM DE FACTURE]],[1]!Tableau1[[#All],[Num Piéce]:[ANNEE]],4,FALSE)</f>
        <v>2022</v>
      </c>
      <c r="I1026" s="3">
        <f>MONTH(Tableau1[[#This Row],[DATE LIV]])</f>
        <v>6</v>
      </c>
    </row>
    <row r="1027" spans="1:9" x14ac:dyDescent="0.35">
      <c r="A1027" s="1" t="str">
        <f>'[1]COMMERCIAL 2019 - 2021'!D1025</f>
        <v>FAE-22-00128</v>
      </c>
      <c r="B1027" s="5" t="str">
        <f>VLOOKUP(Tableau1[[#This Row],[NUM DE FACTURE]],'[1]COMMERCIAL 2019 - 2021'!$D$2:$AO$3999,6,FALSE)</f>
        <v>TUNISIAN AFRICAN BUSINESS</v>
      </c>
      <c r="C1027" s="2">
        <f>VLOOKUP(Tableau1[[#This Row],[NUM DE FACTURE]],'[1]COMMERCIAL 2019 - 2021'!$D$2:$AO$3999,18,FALSE)</f>
        <v>109800</v>
      </c>
      <c r="D1027" s="3">
        <f>VLOOKUP(Tableau1[[#This Row],[NUM DE FACTURE]],'[1]COMMERCIAL 2019 - 2021'!$D$2:$AO$3999,8,FALSE)</f>
        <v>290438</v>
      </c>
      <c r="E1027" s="3">
        <f>VLOOKUP(Tableau1[[#This Row],[NUM DE FACTURE]],'[1]COMMERCIAL 2019 - 2021'!$D$2:$AO$3999,10,FALSE)</f>
        <v>290438</v>
      </c>
      <c r="F1027" s="3" t="str">
        <f>VLOOKUP(Tableau1[[#This Row],[NUM DE FACTURE]],'[1]COMMERCIAL 2019 - 2021'!$D$2:$AO$3999,12,FALSE)</f>
        <v>Gabon</v>
      </c>
      <c r="G1027" s="4">
        <f>VLOOKUP(Tableau1[[#This Row],[NUM DE FACTURE]],'[1]COMMERCIAL 2019 - 2021'!$D$2:$AO$3999,13,FALSE)</f>
        <v>44736</v>
      </c>
      <c r="H1027" s="3">
        <f>VLOOKUP(Tableau1[[#This Row],[NUM DE FACTURE]],[1]!Tableau1[[#All],[Num Piéce]:[ANNEE]],4,FALSE)</f>
        <v>2022</v>
      </c>
      <c r="I1027" s="3">
        <f>MONTH(Tableau1[[#This Row],[DATE LIV]])</f>
        <v>6</v>
      </c>
    </row>
    <row r="1028" spans="1:9" x14ac:dyDescent="0.35">
      <c r="A1028" s="1" t="str">
        <f>'[1]COMMERCIAL 2019 - 2021'!D1026</f>
        <v>FAE-22-00129</v>
      </c>
      <c r="B1028" s="5" t="str">
        <f>VLOOKUP(Tableau1[[#This Row],[NUM DE FACTURE]],'[1]COMMERCIAL 2019 - 2021'!$D$2:$AO$3999,6,FALSE)</f>
        <v>BAH MAMADOU SALIOU</v>
      </c>
      <c r="C1028" s="2">
        <f>VLOOKUP(Tableau1[[#This Row],[NUM DE FACTURE]],'[1]COMMERCIAL 2019 - 2021'!$D$2:$AO$3999,18,FALSE)</f>
        <v>67608</v>
      </c>
      <c r="D1028" s="3">
        <f>VLOOKUP(Tableau1[[#This Row],[NUM DE FACTURE]],'[1]COMMERCIAL 2019 - 2021'!$D$2:$AO$3999,8,FALSE)</f>
        <v>218902.45788000003</v>
      </c>
      <c r="E1028" s="3">
        <f>VLOOKUP(Tableau1[[#This Row],[NUM DE FACTURE]],'[1]COMMERCIAL 2019 - 2021'!$D$2:$AO$3999,10,FALSE)</f>
        <v>67816.800000000003</v>
      </c>
      <c r="F1028" s="3" t="str">
        <f>VLOOKUP(Tableau1[[#This Row],[NUM DE FACTURE]],'[1]COMMERCIAL 2019 - 2021'!$D$2:$AO$3999,12,FALSE)</f>
        <v>Guinee</v>
      </c>
      <c r="G1028" s="4">
        <f>VLOOKUP(Tableau1[[#This Row],[NUM DE FACTURE]],'[1]COMMERCIAL 2019 - 2021'!$D$2:$AO$3999,13,FALSE)</f>
        <v>44729</v>
      </c>
      <c r="H1028" s="3">
        <f>VLOOKUP(Tableau1[[#This Row],[NUM DE FACTURE]],[1]!Tableau1[[#All],[Num Piéce]:[ANNEE]],4,FALSE)</f>
        <v>2022</v>
      </c>
      <c r="I1028" s="3">
        <f>MONTH(Tableau1[[#This Row],[DATE LIV]])</f>
        <v>6</v>
      </c>
    </row>
    <row r="1029" spans="1:9" x14ac:dyDescent="0.35">
      <c r="A1029" s="1" t="str">
        <f>'[1]COMMERCIAL 2019 - 2021'!D1027</f>
        <v>FAE-22-00130</v>
      </c>
      <c r="B1029" s="5" t="str">
        <f>VLOOKUP(Tableau1[[#This Row],[NUM DE FACTURE]],'[1]COMMERCIAL 2019 - 2021'!$D$2:$AO$3999,6,FALSE)</f>
        <v>DAVIS TRADING CO LTD</v>
      </c>
      <c r="C1029" s="2">
        <f>VLOOKUP(Tableau1[[#This Row],[NUM DE FACTURE]],'[1]COMMERCIAL 2019 - 2021'!$D$2:$AO$3999,18,FALSE)</f>
        <v>19900</v>
      </c>
      <c r="D1029" s="3">
        <f>VLOOKUP(Tableau1[[#This Row],[NUM DE FACTURE]],'[1]COMMERCIAL 2019 - 2021'!$D$2:$AO$3999,8,FALSE)</f>
        <v>93338.476599999995</v>
      </c>
      <c r="E1029" s="3">
        <f>VLOOKUP(Tableau1[[#This Row],[NUM DE FACTURE]],'[1]COMMERCIAL 2019 - 2021'!$D$2:$AO$3999,10,FALSE)</f>
        <v>30287</v>
      </c>
      <c r="F1029" s="3" t="str">
        <f>VLOOKUP(Tableau1[[#This Row],[NUM DE FACTURE]],'[1]COMMERCIAL 2019 - 2021'!$D$2:$AO$3999,12,FALSE)</f>
        <v>New zealand</v>
      </c>
      <c r="G1029" s="4">
        <f>VLOOKUP(Tableau1[[#This Row],[NUM DE FACTURE]],'[1]COMMERCIAL 2019 - 2021'!$D$2:$AO$3999,13,FALSE)</f>
        <v>44727</v>
      </c>
      <c r="H1029" s="3">
        <f>VLOOKUP(Tableau1[[#This Row],[NUM DE FACTURE]],[1]!Tableau1[[#All],[Num Piéce]:[ANNEE]],4,FALSE)</f>
        <v>2022</v>
      </c>
      <c r="I1029" s="3">
        <f>MONTH(Tableau1[[#This Row],[DATE LIV]])</f>
        <v>6</v>
      </c>
    </row>
    <row r="1030" spans="1:9" x14ac:dyDescent="0.35">
      <c r="A1030" s="1" t="str">
        <f>'[1]COMMERCIAL 2019 - 2021'!D1028</f>
        <v>FAE-22-00131</v>
      </c>
      <c r="B1030" s="5" t="str">
        <f>VLOOKUP(Tableau1[[#This Row],[NUM DE FACTURE]],'[1]COMMERCIAL 2019 - 2021'!$D$2:$AO$3999,6,FALSE)</f>
        <v>STE DORCAS INTER TRADE</v>
      </c>
      <c r="C1030" s="2">
        <f>VLOOKUP(Tableau1[[#This Row],[NUM DE FACTURE]],'[1]COMMERCIAL 2019 - 2021'!$D$2:$AO$3999,18,FALSE)</f>
        <v>20000</v>
      </c>
      <c r="D1030" s="3">
        <f>VLOOKUP(Tableau1[[#This Row],[NUM DE FACTURE]],'[1]COMMERCIAL 2019 - 2021'!$D$2:$AO$3999,8,FALSE)</f>
        <v>56000</v>
      </c>
      <c r="E1030" s="3">
        <f>VLOOKUP(Tableau1[[#This Row],[NUM DE FACTURE]],'[1]COMMERCIAL 2019 - 2021'!$D$2:$AO$3999,10,FALSE)</f>
        <v>56000</v>
      </c>
      <c r="F1030" s="3" t="str">
        <f>VLOOKUP(Tableau1[[#This Row],[NUM DE FACTURE]],'[1]COMMERCIAL 2019 - 2021'!$D$2:$AO$3999,12,FALSE)</f>
        <v>Egypte</v>
      </c>
      <c r="G1030" s="4">
        <f>VLOOKUP(Tableau1[[#This Row],[NUM DE FACTURE]],'[1]COMMERCIAL 2019 - 2021'!$D$2:$AO$3999,13,FALSE)</f>
        <v>44732</v>
      </c>
      <c r="H1030" s="3">
        <f>VLOOKUP(Tableau1[[#This Row],[NUM DE FACTURE]],[1]!Tableau1[[#All],[Num Piéce]:[ANNEE]],4,FALSE)</f>
        <v>2022</v>
      </c>
      <c r="I1030" s="3">
        <f>MONTH(Tableau1[[#This Row],[DATE LIV]])</f>
        <v>6</v>
      </c>
    </row>
    <row r="1031" spans="1:9" x14ac:dyDescent="0.35">
      <c r="A1031" s="1" t="str">
        <f>'[1]COMMERCIAL 2019 - 2021'!D1029</f>
        <v>FAE-22-00132</v>
      </c>
      <c r="B1031" s="5" t="str">
        <f>VLOOKUP(Tableau1[[#This Row],[NUM DE FACTURE]],'[1]COMMERCIAL 2019 - 2021'!$D$2:$AO$3999,6,FALSE)</f>
        <v>STE MIDCOM INTERNATIONAL</v>
      </c>
      <c r="C1031" s="2">
        <f>VLOOKUP(Tableau1[[#This Row],[NUM DE FACTURE]],'[1]COMMERCIAL 2019 - 2021'!$D$2:$AO$3999,18,FALSE)</f>
        <v>61500</v>
      </c>
      <c r="D1031" s="3">
        <f>VLOOKUP(Tableau1[[#This Row],[NUM DE FACTURE]],'[1]COMMERCIAL 2019 - 2021'!$D$2:$AO$3999,8,FALSE)</f>
        <v>198337.5</v>
      </c>
      <c r="E1031" s="3">
        <f>VLOOKUP(Tableau1[[#This Row],[NUM DE FACTURE]],'[1]COMMERCIAL 2019 - 2021'!$D$2:$AO$3999,10,FALSE)</f>
        <v>198337.5</v>
      </c>
      <c r="F1031" s="3" t="str">
        <f>VLOOKUP(Tableau1[[#This Row],[NUM DE FACTURE]],'[1]COMMERCIAL 2019 - 2021'!$D$2:$AO$3999,12,FALSE)</f>
        <v>Russie</v>
      </c>
      <c r="G1031" s="4">
        <f>VLOOKUP(Tableau1[[#This Row],[NUM DE FACTURE]],'[1]COMMERCIAL 2019 - 2021'!$D$2:$AO$3999,13,FALSE)</f>
        <v>44725</v>
      </c>
      <c r="H1031" s="3">
        <f>VLOOKUP(Tableau1[[#This Row],[NUM DE FACTURE]],[1]!Tableau1[[#All],[Num Piéce]:[ANNEE]],4,FALSE)</f>
        <v>2022</v>
      </c>
      <c r="I1031" s="3">
        <f>MONTH(Tableau1[[#This Row],[DATE LIV]])</f>
        <v>6</v>
      </c>
    </row>
    <row r="1032" spans="1:9" x14ac:dyDescent="0.35">
      <c r="A1032" s="1" t="str">
        <f>'[1]COMMERCIAL 2019 - 2021'!D1030</f>
        <v>FAE-22-00133</v>
      </c>
      <c r="B1032" s="5" t="str">
        <f>VLOOKUP(Tableau1[[#This Row],[NUM DE FACTURE]],'[1]COMMERCIAL 2019 - 2021'!$D$2:$AO$3999,6,FALSE)</f>
        <v>TUNISIAN AFRICAN BUSINESS</v>
      </c>
      <c r="C1032" s="2">
        <f>VLOOKUP(Tableau1[[#This Row],[NUM DE FACTURE]],'[1]COMMERCIAL 2019 - 2021'!$D$2:$AO$3999,18,FALSE)</f>
        <v>242088</v>
      </c>
      <c r="D1032" s="3">
        <f>VLOOKUP(Tableau1[[#This Row],[NUM DE FACTURE]],'[1]COMMERCIAL 2019 - 2021'!$D$2:$AO$3999,8,FALSE)</f>
        <v>593335.68000000005</v>
      </c>
      <c r="E1032" s="3">
        <f>VLOOKUP(Tableau1[[#This Row],[NUM DE FACTURE]],'[1]COMMERCIAL 2019 - 2021'!$D$2:$AO$3999,10,FALSE)</f>
        <v>593335.68000000005</v>
      </c>
      <c r="F1032" s="3" t="str">
        <f>VLOOKUP(Tableau1[[#This Row],[NUM DE FACTURE]],'[1]COMMERCIAL 2019 - 2021'!$D$2:$AO$3999,12,FALSE)</f>
        <v>Senegal</v>
      </c>
      <c r="G1032" s="4">
        <f>VLOOKUP(Tableau1[[#This Row],[NUM DE FACTURE]],'[1]COMMERCIAL 2019 - 2021'!$D$2:$AO$3999,13,FALSE)</f>
        <v>44732</v>
      </c>
      <c r="H1032" s="3">
        <f>VLOOKUP(Tableau1[[#This Row],[NUM DE FACTURE]],[1]!Tableau1[[#All],[Num Piéce]:[ANNEE]],4,FALSE)</f>
        <v>2022</v>
      </c>
      <c r="I1032" s="3">
        <f>MONTH(Tableau1[[#This Row],[DATE LIV]])</f>
        <v>6</v>
      </c>
    </row>
    <row r="1033" spans="1:9" x14ac:dyDescent="0.35">
      <c r="A1033" s="1" t="str">
        <f>'[1]COMMERCIAL 2019 - 2021'!D1031</f>
        <v>FAE-22-00134</v>
      </c>
      <c r="B1033" s="5" t="str">
        <f>VLOOKUP(Tableau1[[#This Row],[NUM DE FACTURE]],'[1]COMMERCIAL 2019 - 2021'!$D$2:$AO$3999,6,FALSE)</f>
        <v>STE AL MAJMOUA MOTTAHIDA</v>
      </c>
      <c r="C1033" s="2">
        <f>VLOOKUP(Tableau1[[#This Row],[NUM DE FACTURE]],'[1]COMMERCIAL 2019 - 2021'!$D$2:$AO$3999,18,FALSE)</f>
        <v>499200</v>
      </c>
      <c r="D1033" s="3">
        <f>VLOOKUP(Tableau1[[#This Row],[NUM DE FACTURE]],'[1]COMMERCIAL 2019 - 2021'!$D$2:$AO$3999,8,FALSE)</f>
        <v>1549810.5792</v>
      </c>
      <c r="E1033" s="3">
        <f>VLOOKUP(Tableau1[[#This Row],[NUM DE FACTURE]],'[1]COMMERCIAL 2019 - 2021'!$D$2:$AO$3999,10,FALSE)</f>
        <v>504192</v>
      </c>
      <c r="F1033" s="3" t="str">
        <f>VLOOKUP(Tableau1[[#This Row],[NUM DE FACTURE]],'[1]COMMERCIAL 2019 - 2021'!$D$2:$AO$3999,12,FALSE)</f>
        <v>Libye</v>
      </c>
      <c r="G1033" s="4">
        <f>VLOOKUP(Tableau1[[#This Row],[NUM DE FACTURE]],'[1]COMMERCIAL 2019 - 2021'!$D$2:$AO$3999,13,FALSE)</f>
        <v>44733</v>
      </c>
      <c r="H1033" s="3">
        <f>VLOOKUP(Tableau1[[#This Row],[NUM DE FACTURE]],[1]!Tableau1[[#All],[Num Piéce]:[ANNEE]],4,FALSE)</f>
        <v>2022</v>
      </c>
      <c r="I1033" s="3">
        <f>MONTH(Tableau1[[#This Row],[DATE LIV]])</f>
        <v>6</v>
      </c>
    </row>
    <row r="1034" spans="1:9" x14ac:dyDescent="0.35">
      <c r="A1034" s="1" t="str">
        <f>'[1]COMMERCIAL 2019 - 2021'!D1032</f>
        <v>FAE-22-00135</v>
      </c>
      <c r="B1034" s="5" t="str">
        <f>VLOOKUP(Tableau1[[#This Row],[NUM DE FACTURE]],'[1]COMMERCIAL 2019 - 2021'!$D$2:$AO$3999,6,FALSE)</f>
        <v>ANGSTREM TRADING</v>
      </c>
      <c r="C1034" s="2">
        <f>VLOOKUP(Tableau1[[#This Row],[NUM DE FACTURE]],'[1]COMMERCIAL 2019 - 2021'!$D$2:$AO$3999,18,FALSE)</f>
        <v>40000</v>
      </c>
      <c r="D1034" s="3">
        <f>VLOOKUP(Tableau1[[#This Row],[NUM DE FACTURE]],'[1]COMMERCIAL 2019 - 2021'!$D$2:$AO$3999,8,FALSE)</f>
        <v>156151.58000000002</v>
      </c>
      <c r="E1034" s="3">
        <f>VLOOKUP(Tableau1[[#This Row],[NUM DE FACTURE]],'[1]COMMERCIAL 2019 - 2021'!$D$2:$AO$3999,10,FALSE)</f>
        <v>50800</v>
      </c>
      <c r="F1034" s="3" t="str">
        <f>VLOOKUP(Tableau1[[#This Row],[NUM DE FACTURE]],'[1]COMMERCIAL 2019 - 2021'!$D$2:$AO$3999,12,FALSE)</f>
        <v>Russie</v>
      </c>
      <c r="G1034" s="4">
        <f>VLOOKUP(Tableau1[[#This Row],[NUM DE FACTURE]],'[1]COMMERCIAL 2019 - 2021'!$D$2:$AO$3999,13,FALSE)</f>
        <v>44737</v>
      </c>
      <c r="H1034" s="3">
        <f>VLOOKUP(Tableau1[[#This Row],[NUM DE FACTURE]],[1]!Tableau1[[#All],[Num Piéce]:[ANNEE]],4,FALSE)</f>
        <v>2022</v>
      </c>
      <c r="I1034" s="3">
        <f>MONTH(Tableau1[[#This Row],[DATE LIV]])</f>
        <v>6</v>
      </c>
    </row>
    <row r="1035" spans="1:9" x14ac:dyDescent="0.35">
      <c r="A1035" s="1" t="str">
        <f>'[1]COMMERCIAL 2019 - 2021'!D1033</f>
        <v>FAE-22-00136</v>
      </c>
      <c r="B1035" s="5" t="str">
        <f>VLOOKUP(Tableau1[[#This Row],[NUM DE FACTURE]],'[1]COMMERCIAL 2019 - 2021'!$D$2:$AO$3999,6,FALSE)</f>
        <v>SAHEL INTERNATIONAL TRADE</v>
      </c>
      <c r="C1035" s="2">
        <f>VLOOKUP(Tableau1[[#This Row],[NUM DE FACTURE]],'[1]COMMERCIAL 2019 - 2021'!$D$2:$AO$3999,18,FALSE)</f>
        <v>53640</v>
      </c>
      <c r="D1035" s="3">
        <f>VLOOKUP(Tableau1[[#This Row],[NUM DE FACTURE]],'[1]COMMERCIAL 2019 - 2021'!$D$2:$AO$3999,8,FALSE)</f>
        <v>146094</v>
      </c>
      <c r="E1035" s="3">
        <f>VLOOKUP(Tableau1[[#This Row],[NUM DE FACTURE]],'[1]COMMERCIAL 2019 - 2021'!$D$2:$AO$3999,10,FALSE)</f>
        <v>146094</v>
      </c>
      <c r="F1035" s="3" t="str">
        <f>VLOOKUP(Tableau1[[#This Row],[NUM DE FACTURE]],'[1]COMMERCIAL 2019 - 2021'!$D$2:$AO$3999,12,FALSE)</f>
        <v>Burkina Faso</v>
      </c>
      <c r="G1035" s="4">
        <f>VLOOKUP(Tableau1[[#This Row],[NUM DE FACTURE]],'[1]COMMERCIAL 2019 - 2021'!$D$2:$AO$3999,13,FALSE)</f>
        <v>44732</v>
      </c>
      <c r="H1035" s="3">
        <f>VLOOKUP(Tableau1[[#This Row],[NUM DE FACTURE]],[1]!Tableau1[[#All],[Num Piéce]:[ANNEE]],4,FALSE)</f>
        <v>2022</v>
      </c>
      <c r="I1035" s="3">
        <f>MONTH(Tableau1[[#This Row],[DATE LIV]])</f>
        <v>6</v>
      </c>
    </row>
    <row r="1036" spans="1:9" x14ac:dyDescent="0.35">
      <c r="A1036" s="1" t="str">
        <f>'[1]COMMERCIAL 2019 - 2021'!D1034</f>
        <v>FAE-22-00137</v>
      </c>
      <c r="B1036" s="5" t="str">
        <f>VLOOKUP(Tableau1[[#This Row],[NUM DE FACTURE]],'[1]COMMERCIAL 2019 - 2021'!$D$2:$AO$3999,6,FALSE)</f>
        <v>SAHEL INTERNATIONAL TRADE</v>
      </c>
      <c r="C1036" s="2">
        <f>VLOOKUP(Tableau1[[#This Row],[NUM DE FACTURE]],'[1]COMMERCIAL 2019 - 2021'!$D$2:$AO$3999,18,FALSE)</f>
        <v>28200</v>
      </c>
      <c r="D1036" s="3">
        <f>VLOOKUP(Tableau1[[#This Row],[NUM DE FACTURE]],'[1]COMMERCIAL 2019 - 2021'!$D$2:$AO$3999,8,FALSE)</f>
        <v>77148</v>
      </c>
      <c r="E1036" s="3">
        <f>VLOOKUP(Tableau1[[#This Row],[NUM DE FACTURE]],'[1]COMMERCIAL 2019 - 2021'!$D$2:$AO$3999,10,FALSE)</f>
        <v>77148</v>
      </c>
      <c r="F1036" s="3" t="str">
        <f>VLOOKUP(Tableau1[[#This Row],[NUM DE FACTURE]],'[1]COMMERCIAL 2019 - 2021'!$D$2:$AO$3999,12,FALSE)</f>
        <v>Burkina Faso</v>
      </c>
      <c r="G1036" s="4">
        <f>VLOOKUP(Tableau1[[#This Row],[NUM DE FACTURE]],'[1]COMMERCIAL 2019 - 2021'!$D$2:$AO$3999,13,FALSE)</f>
        <v>44732</v>
      </c>
      <c r="H1036" s="3">
        <f>VLOOKUP(Tableau1[[#This Row],[NUM DE FACTURE]],[1]!Tableau1[[#All],[Num Piéce]:[ANNEE]],4,FALSE)</f>
        <v>2022</v>
      </c>
      <c r="I1036" s="3">
        <f>MONTH(Tableau1[[#This Row],[DATE LIV]])</f>
        <v>6</v>
      </c>
    </row>
    <row r="1037" spans="1:9" x14ac:dyDescent="0.35">
      <c r="A1037" s="1" t="str">
        <f>'[1]COMMERCIAL 2019 - 2021'!D1035</f>
        <v>FAE-22-00138</v>
      </c>
      <c r="B1037" s="5" t="str">
        <f>VLOOKUP(Tableau1[[#This Row],[NUM DE FACTURE]],'[1]COMMERCIAL 2019 - 2021'!$D$2:$AO$3999,6,FALSE)</f>
        <v>MAHARA ALAMIA FOR IMP EXP FOOD</v>
      </c>
      <c r="C1037" s="2">
        <f>VLOOKUP(Tableau1[[#This Row],[NUM DE FACTURE]],'[1]COMMERCIAL 2019 - 2021'!$D$2:$AO$3999,18,FALSE)</f>
        <v>0</v>
      </c>
      <c r="D1037" s="3">
        <f>VLOOKUP(Tableau1[[#This Row],[NUM DE FACTURE]],'[1]COMMERCIAL 2019 - 2021'!$D$2:$AO$3999,8,FALSE)</f>
        <v>220370.62464000002</v>
      </c>
      <c r="E1037" s="3">
        <f>VLOOKUP(Tableau1[[#This Row],[NUM DE FACTURE]],'[1]COMMERCIAL 2019 - 2021'!$D$2:$AO$3999,10,FALSE)</f>
        <v>71481.600000000006</v>
      </c>
      <c r="F1037" s="3" t="str">
        <f>VLOOKUP(Tableau1[[#This Row],[NUM DE FACTURE]],'[1]COMMERCIAL 2019 - 2021'!$D$2:$AO$3999,12,FALSE)</f>
        <v>Libye</v>
      </c>
      <c r="G1037" s="4">
        <f>VLOOKUP(Tableau1[[#This Row],[NUM DE FACTURE]],'[1]COMMERCIAL 2019 - 2021'!$D$2:$AO$3999,13,FALSE)</f>
        <v>0</v>
      </c>
      <c r="H1037" s="3">
        <f>VLOOKUP(Tableau1[[#This Row],[NUM DE FACTURE]],[1]!Tableau1[[#All],[Num Piéce]:[ANNEE]],4,FALSE)</f>
        <v>2022</v>
      </c>
      <c r="I1037" s="3">
        <f>MONTH(Tableau1[[#This Row],[DATE LIV]])</f>
        <v>1</v>
      </c>
    </row>
    <row r="1038" spans="1:9" x14ac:dyDescent="0.35">
      <c r="A1038" s="1" t="str">
        <f>'[1]COMMERCIAL 2019 - 2021'!D1036</f>
        <v>FAE-22-00139</v>
      </c>
      <c r="B1038" s="5" t="str">
        <f>VLOOKUP(Tableau1[[#This Row],[NUM DE FACTURE]],'[1]COMMERCIAL 2019 - 2021'!$D$2:$AO$3999,6,FALSE)</f>
        <v>SEYAL TCHAD SA</v>
      </c>
      <c r="C1038" s="2">
        <f>VLOOKUP(Tableau1[[#This Row],[NUM DE FACTURE]],'[1]COMMERCIAL 2019 - 2021'!$D$2:$AO$3999,18,FALSE)</f>
        <v>300000</v>
      </c>
      <c r="D1038" s="3">
        <f>VLOOKUP(Tableau1[[#This Row],[NUM DE FACTURE]],'[1]COMMERCIAL 2019 - 2021'!$D$2:$AO$3999,8,FALSE)</f>
        <v>855817.80900000001</v>
      </c>
      <c r="E1038" s="3">
        <f>VLOOKUP(Tableau1[[#This Row],[NUM DE FACTURE]],'[1]COMMERCIAL 2019 - 2021'!$D$2:$AO$3999,10,FALSE)</f>
        <v>264660</v>
      </c>
      <c r="F1038" s="3" t="str">
        <f>VLOOKUP(Tableau1[[#This Row],[NUM DE FACTURE]],'[1]COMMERCIAL 2019 - 2021'!$D$2:$AO$3999,12,FALSE)</f>
        <v>Tchad</v>
      </c>
      <c r="G1038" s="4">
        <f>VLOOKUP(Tableau1[[#This Row],[NUM DE FACTURE]],'[1]COMMERCIAL 2019 - 2021'!$D$2:$AO$3999,13,FALSE)</f>
        <v>44734</v>
      </c>
      <c r="H1038" s="3">
        <f>VLOOKUP(Tableau1[[#This Row],[NUM DE FACTURE]],[1]!Tableau1[[#All],[Num Piéce]:[ANNEE]],4,FALSE)</f>
        <v>2022</v>
      </c>
      <c r="I1038" s="3">
        <f>MONTH(Tableau1[[#This Row],[DATE LIV]])</f>
        <v>6</v>
      </c>
    </row>
    <row r="1039" spans="1:9" x14ac:dyDescent="0.35">
      <c r="A1039" s="1" t="str">
        <f>'[1]COMMERCIAL 2019 - 2021'!D1037</f>
        <v>FAE-22-00140</v>
      </c>
      <c r="B1039" s="5" t="str">
        <f>VLOOKUP(Tableau1[[#This Row],[NUM DE FACTURE]],'[1]COMMERCIAL 2019 - 2021'!$D$2:$AO$3999,6,FALSE)</f>
        <v>MAHARA ALAMIA FOR IMP EXP FOOD</v>
      </c>
      <c r="C1039" s="2">
        <f>VLOOKUP(Tableau1[[#This Row],[NUM DE FACTURE]],'[1]COMMERCIAL 2019 - 2021'!$D$2:$AO$3999,18,FALSE)</f>
        <v>30912</v>
      </c>
      <c r="D1039" s="3">
        <f>VLOOKUP(Tableau1[[#This Row],[NUM DE FACTURE]],'[1]COMMERCIAL 2019 - 2021'!$D$2:$AO$3999,8,FALSE)</f>
        <v>97532.491392000011</v>
      </c>
      <c r="E1039" s="3">
        <f>VLOOKUP(Tableau1[[#This Row],[NUM DE FACTURE]],'[1]COMMERCIAL 2019 - 2021'!$D$2:$AO$3999,10,FALSE)</f>
        <v>31530.240000000002</v>
      </c>
      <c r="F1039" s="3" t="str">
        <f>VLOOKUP(Tableau1[[#This Row],[NUM DE FACTURE]],'[1]COMMERCIAL 2019 - 2021'!$D$2:$AO$3999,12,FALSE)</f>
        <v>Libye</v>
      </c>
      <c r="G1039" s="4">
        <f>VLOOKUP(Tableau1[[#This Row],[NUM DE FACTURE]],'[1]COMMERCIAL 2019 - 2021'!$D$2:$AO$3999,13,FALSE)</f>
        <v>44732</v>
      </c>
      <c r="H1039" s="3">
        <f>VLOOKUP(Tableau1[[#This Row],[NUM DE FACTURE]],[1]!Tableau1[[#All],[Num Piéce]:[ANNEE]],4,FALSE)</f>
        <v>2022</v>
      </c>
      <c r="I1039" s="3">
        <f>MONTH(Tableau1[[#This Row],[DATE LIV]])</f>
        <v>6</v>
      </c>
    </row>
    <row r="1040" spans="1:9" x14ac:dyDescent="0.35">
      <c r="A1040" s="1" t="str">
        <f>'[1]COMMERCIAL 2019 - 2021'!D1038</f>
        <v>FAE-22-00141</v>
      </c>
      <c r="B1040" s="5" t="str">
        <f>VLOOKUP(Tableau1[[#This Row],[NUM DE FACTURE]],'[1]COMMERCIAL 2019 - 2021'!$D$2:$AO$3999,6,FALSE)</f>
        <v>ABOURA FOODS</v>
      </c>
      <c r="C1040" s="2">
        <f>VLOOKUP(Tableau1[[#This Row],[NUM DE FACTURE]],'[1]COMMERCIAL 2019 - 2021'!$D$2:$AO$3999,18,FALSE)</f>
        <v>8930</v>
      </c>
      <c r="D1040" s="3">
        <f>VLOOKUP(Tableau1[[#This Row],[NUM DE FACTURE]],'[1]COMMERCIAL 2019 - 2021'!$D$2:$AO$3999,8,FALSE)</f>
        <v>39480.549899999998</v>
      </c>
      <c r="E1040" s="3">
        <f>VLOOKUP(Tableau1[[#This Row],[NUM DE FACTURE]],'[1]COMMERCIAL 2019 - 2021'!$D$2:$AO$3999,10,FALSE)</f>
        <v>12887.4</v>
      </c>
      <c r="F1040" s="3" t="str">
        <f>VLOOKUP(Tableau1[[#This Row],[NUM DE FACTURE]],'[1]COMMERCIAL 2019 - 2021'!$D$2:$AO$3999,12,FALSE)</f>
        <v>Jordanie</v>
      </c>
      <c r="G1040" s="4">
        <f>VLOOKUP(Tableau1[[#This Row],[NUM DE FACTURE]],'[1]COMMERCIAL 2019 - 2021'!$D$2:$AO$3999,13,FALSE)</f>
        <v>44742</v>
      </c>
      <c r="H1040" s="3">
        <f>VLOOKUP(Tableau1[[#This Row],[NUM DE FACTURE]],[1]!Tableau1[[#All],[Num Piéce]:[ANNEE]],4,FALSE)</f>
        <v>2022</v>
      </c>
      <c r="I1040" s="3">
        <f>MONTH(Tableau1[[#This Row],[DATE LIV]])</f>
        <v>6</v>
      </c>
    </row>
    <row r="1041" spans="1:9" x14ac:dyDescent="0.35">
      <c r="A1041" s="1" t="str">
        <f>'[1]COMMERCIAL 2019 - 2021'!D1039</f>
        <v>FAE-22-00142</v>
      </c>
      <c r="B1041" s="5" t="str">
        <f>VLOOKUP(Tableau1[[#This Row],[NUM DE FACTURE]],'[1]COMMERCIAL 2019 - 2021'!$D$2:$AO$3999,6,FALSE)</f>
        <v>TUNISIAN AFRICAN BUSINESS</v>
      </c>
      <c r="C1041" s="2">
        <f>VLOOKUP(Tableau1[[#This Row],[NUM DE FACTURE]],'[1]COMMERCIAL 2019 - 2021'!$D$2:$AO$3999,18,FALSE)</f>
        <v>154440</v>
      </c>
      <c r="D1041" s="3">
        <f>VLOOKUP(Tableau1[[#This Row],[NUM DE FACTURE]],'[1]COMMERCIAL 2019 - 2021'!$D$2:$AO$3999,8,FALSE)</f>
        <v>430584</v>
      </c>
      <c r="E1041" s="3">
        <f>VLOOKUP(Tableau1[[#This Row],[NUM DE FACTURE]],'[1]COMMERCIAL 2019 - 2021'!$D$2:$AO$3999,10,FALSE)</f>
        <v>430584</v>
      </c>
      <c r="F1041" s="3" t="str">
        <f>VLOOKUP(Tableau1[[#This Row],[NUM DE FACTURE]],'[1]COMMERCIAL 2019 - 2021'!$D$2:$AO$3999,12,FALSE)</f>
        <v>Sierra Leone</v>
      </c>
      <c r="G1041" s="4">
        <f>VLOOKUP(Tableau1[[#This Row],[NUM DE FACTURE]],'[1]COMMERCIAL 2019 - 2021'!$D$2:$AO$3999,13,FALSE)</f>
        <v>44765</v>
      </c>
      <c r="H1041" s="3">
        <f>VLOOKUP(Tableau1[[#This Row],[NUM DE FACTURE]],[1]!Tableau1[[#All],[Num Piéce]:[ANNEE]],4,FALSE)</f>
        <v>2022</v>
      </c>
      <c r="I1041" s="3">
        <f>MONTH(Tableau1[[#This Row],[DATE LIV]])</f>
        <v>7</v>
      </c>
    </row>
    <row r="1042" spans="1:9" x14ac:dyDescent="0.35">
      <c r="A1042" s="1" t="str">
        <f>'[1]COMMERCIAL 2019 - 2021'!D1040</f>
        <v>FAE-22-00143</v>
      </c>
      <c r="B1042" s="5" t="str">
        <f>VLOOKUP(Tableau1[[#This Row],[NUM DE FACTURE]],'[1]COMMERCIAL 2019 - 2021'!$D$2:$AO$3999,6,FALSE)</f>
        <v>DEBENHAM</v>
      </c>
      <c r="C1042" s="2">
        <f>VLOOKUP(Tableau1[[#This Row],[NUM DE FACTURE]],'[1]COMMERCIAL 2019 - 2021'!$D$2:$AO$3999,18,FALSE)</f>
        <v>19815</v>
      </c>
      <c r="D1042" s="3">
        <f>VLOOKUP(Tableau1[[#This Row],[NUM DE FACTURE]],'[1]COMMERCIAL 2019 - 2021'!$D$2:$AO$3999,8,FALSE)</f>
        <v>106853.238375</v>
      </c>
      <c r="E1042" s="3">
        <f>VLOOKUP(Tableau1[[#This Row],[NUM DE FACTURE]],'[1]COMMERCIAL 2019 - 2021'!$D$2:$AO$3999,10,FALSE)</f>
        <v>34902.25</v>
      </c>
      <c r="F1042" s="3" t="str">
        <f>VLOOKUP(Tableau1[[#This Row],[NUM DE FACTURE]],'[1]COMMERCIAL 2019 - 2021'!$D$2:$AO$3999,12,FALSE)</f>
        <v>Kenya</v>
      </c>
      <c r="G1042" s="4">
        <f>VLOOKUP(Tableau1[[#This Row],[NUM DE FACTURE]],'[1]COMMERCIAL 2019 - 2021'!$D$2:$AO$3999,13,FALSE)</f>
        <v>44749</v>
      </c>
      <c r="H1042" s="3">
        <f>VLOOKUP(Tableau1[[#This Row],[NUM DE FACTURE]],[1]!Tableau1[[#All],[Num Piéce]:[ANNEE]],4,FALSE)</f>
        <v>2022</v>
      </c>
      <c r="I1042" s="3">
        <f>MONTH(Tableau1[[#This Row],[DATE LIV]])</f>
        <v>7</v>
      </c>
    </row>
    <row r="1043" spans="1:9" x14ac:dyDescent="0.35">
      <c r="A1043" s="1" t="str">
        <f>'[1]COMMERCIAL 2019 - 2021'!D1041</f>
        <v>FAE-22-00144</v>
      </c>
      <c r="B1043" s="5" t="str">
        <f>VLOOKUP(Tableau1[[#This Row],[NUM DE FACTURE]],'[1]COMMERCIAL 2019 - 2021'!$D$2:$AO$3999,6,FALSE)</f>
        <v>SAHEL INTERNATIONAL TRADE</v>
      </c>
      <c r="C1043" s="2">
        <f>VLOOKUP(Tableau1[[#This Row],[NUM DE FACTURE]],'[1]COMMERCIAL 2019 - 2021'!$D$2:$AO$3999,18,FALSE)</f>
        <v>136000</v>
      </c>
      <c r="D1043" s="3">
        <f>VLOOKUP(Tableau1[[#This Row],[NUM DE FACTURE]],'[1]COMMERCIAL 2019 - 2021'!$D$2:$AO$3999,8,FALSE)</f>
        <v>350880</v>
      </c>
      <c r="E1043" s="3">
        <f>VLOOKUP(Tableau1[[#This Row],[NUM DE FACTURE]],'[1]COMMERCIAL 2019 - 2021'!$D$2:$AO$3999,10,FALSE)</f>
        <v>350880</v>
      </c>
      <c r="F1043" s="3" t="str">
        <f>VLOOKUP(Tableau1[[#This Row],[NUM DE FACTURE]],'[1]COMMERCIAL 2019 - 2021'!$D$2:$AO$3999,12,FALSE)</f>
        <v>Tchad</v>
      </c>
      <c r="G1043" s="4">
        <f>VLOOKUP(Tableau1[[#This Row],[NUM DE FACTURE]],'[1]COMMERCIAL 2019 - 2021'!$D$2:$AO$3999,13,FALSE)</f>
        <v>44746</v>
      </c>
      <c r="H1043" s="3">
        <f>VLOOKUP(Tableau1[[#This Row],[NUM DE FACTURE]],[1]!Tableau1[[#All],[Num Piéce]:[ANNEE]],4,FALSE)</f>
        <v>2022</v>
      </c>
      <c r="I1043" s="3">
        <f>MONTH(Tableau1[[#This Row],[DATE LIV]])</f>
        <v>7</v>
      </c>
    </row>
    <row r="1044" spans="1:9" x14ac:dyDescent="0.35">
      <c r="A1044" s="1" t="str">
        <f>'[1]COMMERCIAL 2019 - 2021'!D1042</f>
        <v>FAE-22-00145</v>
      </c>
      <c r="B1044" s="5" t="str">
        <f>VLOOKUP(Tableau1[[#This Row],[NUM DE FACTURE]],'[1]COMMERCIAL 2019 - 2021'!$D$2:$AO$3999,6,FALSE)</f>
        <v>STE OMEGA TRADING</v>
      </c>
      <c r="C1044" s="2">
        <f>VLOOKUP(Tableau1[[#This Row],[NUM DE FACTURE]],'[1]COMMERCIAL 2019 - 2021'!$D$2:$AO$3999,18,FALSE)</f>
        <v>280000</v>
      </c>
      <c r="D1044" s="3">
        <f>VLOOKUP(Tableau1[[#This Row],[NUM DE FACTURE]],'[1]COMMERCIAL 2019 - 2021'!$D$2:$AO$3999,8,FALSE)</f>
        <v>624400</v>
      </c>
      <c r="E1044" s="3">
        <f>VLOOKUP(Tableau1[[#This Row],[NUM DE FACTURE]],'[1]COMMERCIAL 2019 - 2021'!$D$2:$AO$3999,10,FALSE)</f>
        <v>624400</v>
      </c>
      <c r="F1044" s="3" t="str">
        <f>VLOOKUP(Tableau1[[#This Row],[NUM DE FACTURE]],'[1]COMMERCIAL 2019 - 2021'!$D$2:$AO$3999,12,FALSE)</f>
        <v>Niger</v>
      </c>
      <c r="G1044" s="4">
        <f>VLOOKUP(Tableau1[[#This Row],[NUM DE FACTURE]],'[1]COMMERCIAL 2019 - 2021'!$D$2:$AO$3999,13,FALSE)</f>
        <v>44756</v>
      </c>
      <c r="H1044" s="3">
        <f>VLOOKUP(Tableau1[[#This Row],[NUM DE FACTURE]],[1]!Tableau1[[#All],[Num Piéce]:[ANNEE]],4,FALSE)</f>
        <v>2022</v>
      </c>
      <c r="I1044" s="3">
        <f>MONTH(Tableau1[[#This Row],[DATE LIV]])</f>
        <v>7</v>
      </c>
    </row>
    <row r="1045" spans="1:9" x14ac:dyDescent="0.35">
      <c r="A1045" s="1" t="str">
        <f>'[1]COMMERCIAL 2019 - 2021'!D1043</f>
        <v>FAE-22-00146</v>
      </c>
      <c r="B1045" s="5" t="str">
        <f>VLOOKUP(Tableau1[[#This Row],[NUM DE FACTURE]],'[1]COMMERCIAL 2019 - 2021'!$D$2:$AO$3999,6,FALSE)</f>
        <v>ANGSTREM TRADING</v>
      </c>
      <c r="C1045" s="2">
        <f>VLOOKUP(Tableau1[[#This Row],[NUM DE FACTURE]],'[1]COMMERCIAL 2019 - 2021'!$D$2:$AO$3999,18,FALSE)</f>
        <v>40000</v>
      </c>
      <c r="D1045" s="3">
        <f>VLOOKUP(Tableau1[[#This Row],[NUM DE FACTURE]],'[1]COMMERCIAL 2019 - 2021'!$D$2:$AO$3999,8,FALSE)</f>
        <v>157251.4</v>
      </c>
      <c r="E1045" s="3">
        <f>VLOOKUP(Tableau1[[#This Row],[NUM DE FACTURE]],'[1]COMMERCIAL 2019 - 2021'!$D$2:$AO$3999,10,FALSE)</f>
        <v>50800</v>
      </c>
      <c r="F1045" s="3" t="str">
        <f>VLOOKUP(Tableau1[[#This Row],[NUM DE FACTURE]],'[1]COMMERCIAL 2019 - 2021'!$D$2:$AO$3999,12,FALSE)</f>
        <v>Russie</v>
      </c>
      <c r="G1045" s="4">
        <f>VLOOKUP(Tableau1[[#This Row],[NUM DE FACTURE]],'[1]COMMERCIAL 2019 - 2021'!$D$2:$AO$3999,13,FALSE)</f>
        <v>44749</v>
      </c>
      <c r="H1045" s="3">
        <f>VLOOKUP(Tableau1[[#This Row],[NUM DE FACTURE]],[1]!Tableau1[[#All],[Num Piéce]:[ANNEE]],4,FALSE)</f>
        <v>2022</v>
      </c>
      <c r="I1045" s="3">
        <f>MONTH(Tableau1[[#This Row],[DATE LIV]])</f>
        <v>7</v>
      </c>
    </row>
    <row r="1046" spans="1:9" x14ac:dyDescent="0.35">
      <c r="A1046" s="1" t="str">
        <f>'[1]COMMERCIAL 2019 - 2021'!D1044</f>
        <v>FAE-22-00147</v>
      </c>
      <c r="B1046" s="5" t="str">
        <f>VLOOKUP(Tableau1[[#This Row],[NUM DE FACTURE]],'[1]COMMERCIAL 2019 - 2021'!$D$2:$AO$3999,6,FALSE)</f>
        <v>E.A.S.B NAFA GB LDA</v>
      </c>
      <c r="C1046" s="2">
        <f>VLOOKUP(Tableau1[[#This Row],[NUM DE FACTURE]],'[1]COMMERCIAL 2019 - 2021'!$D$2:$AO$3999,18,FALSE)</f>
        <v>130000</v>
      </c>
      <c r="D1046" s="3">
        <f>VLOOKUP(Tableau1[[#This Row],[NUM DE FACTURE]],'[1]COMMERCIAL 2019 - 2021'!$D$2:$AO$3999,8,FALSE)</f>
        <v>425292.36749999999</v>
      </c>
      <c r="E1046" s="3">
        <f>VLOOKUP(Tableau1[[#This Row],[NUM DE FACTURE]],'[1]COMMERCIAL 2019 - 2021'!$D$2:$AO$3999,10,FALSE)</f>
        <v>134550</v>
      </c>
      <c r="F1046" s="3" t="str">
        <f>VLOOKUP(Tableau1[[#This Row],[NUM DE FACTURE]],'[1]COMMERCIAL 2019 - 2021'!$D$2:$AO$3999,12,FALSE)</f>
        <v>Guinee Bisau</v>
      </c>
      <c r="G1046" s="4">
        <f>VLOOKUP(Tableau1[[#This Row],[NUM DE FACTURE]],'[1]COMMERCIAL 2019 - 2021'!$D$2:$AO$3999,13,FALSE)</f>
        <v>44756</v>
      </c>
      <c r="H1046" s="3">
        <f>VLOOKUP(Tableau1[[#This Row],[NUM DE FACTURE]],[1]!Tableau1[[#All],[Num Piéce]:[ANNEE]],4,FALSE)</f>
        <v>2022</v>
      </c>
      <c r="I1046" s="3">
        <f>MONTH(Tableau1[[#This Row],[DATE LIV]])</f>
        <v>7</v>
      </c>
    </row>
    <row r="1047" spans="1:9" x14ac:dyDescent="0.35">
      <c r="A1047" s="1" t="str">
        <f>'[1]COMMERCIAL 2019 - 2021'!D1045</f>
        <v>FAE-22-00148</v>
      </c>
      <c r="B1047" s="5" t="str">
        <f>VLOOKUP(Tableau1[[#This Row],[NUM DE FACTURE]],'[1]COMMERCIAL 2019 - 2021'!$D$2:$AO$3999,6,FALSE)</f>
        <v>STE MIDCOM INTERNATIONAL</v>
      </c>
      <c r="C1047" s="2">
        <f>VLOOKUP(Tableau1[[#This Row],[NUM DE FACTURE]],'[1]COMMERCIAL 2019 - 2021'!$D$2:$AO$3999,18,FALSE)</f>
        <v>41000</v>
      </c>
      <c r="D1047" s="3">
        <f>VLOOKUP(Tableau1[[#This Row],[NUM DE FACTURE]],'[1]COMMERCIAL 2019 - 2021'!$D$2:$AO$3999,8,FALSE)</f>
        <v>132225</v>
      </c>
      <c r="E1047" s="3">
        <f>VLOOKUP(Tableau1[[#This Row],[NUM DE FACTURE]],'[1]COMMERCIAL 2019 - 2021'!$D$2:$AO$3999,10,FALSE)</f>
        <v>132225</v>
      </c>
      <c r="F1047" s="3" t="str">
        <f>VLOOKUP(Tableau1[[#This Row],[NUM DE FACTURE]],'[1]COMMERCIAL 2019 - 2021'!$D$2:$AO$3999,12,FALSE)</f>
        <v>Russie</v>
      </c>
      <c r="G1047" s="4">
        <f>VLOOKUP(Tableau1[[#This Row],[NUM DE FACTURE]],'[1]COMMERCIAL 2019 - 2021'!$D$2:$AO$3999,13,FALSE)</f>
        <v>44762</v>
      </c>
      <c r="H1047" s="3">
        <f>VLOOKUP(Tableau1[[#This Row],[NUM DE FACTURE]],[1]!Tableau1[[#All],[Num Piéce]:[ANNEE]],4,FALSE)</f>
        <v>2022</v>
      </c>
      <c r="I1047" s="3">
        <f>MONTH(Tableau1[[#This Row],[DATE LIV]])</f>
        <v>7</v>
      </c>
    </row>
    <row r="1048" spans="1:9" x14ac:dyDescent="0.35">
      <c r="A1048" s="1" t="str">
        <f>'[1]COMMERCIAL 2019 - 2021'!D1046</f>
        <v>FAE-22-00149</v>
      </c>
      <c r="B1048" s="5" t="str">
        <f>VLOOKUP(Tableau1[[#This Row],[NUM DE FACTURE]],'[1]COMMERCIAL 2019 - 2021'!$D$2:$AO$3999,6,FALSE)</f>
        <v>ARCADIA</v>
      </c>
      <c r="C1048" s="2">
        <f>VLOOKUP(Tableau1[[#This Row],[NUM DE FACTURE]],'[1]COMMERCIAL 2019 - 2021'!$D$2:$AO$3999,18,FALSE)</f>
        <v>20000</v>
      </c>
      <c r="D1048" s="3">
        <f>VLOOKUP(Tableau1[[#This Row],[NUM DE FACTURE]],'[1]COMMERCIAL 2019 - 2021'!$D$2:$AO$3999,8,FALSE)</f>
        <v>64600</v>
      </c>
      <c r="E1048" s="3">
        <f>VLOOKUP(Tableau1[[#This Row],[NUM DE FACTURE]],'[1]COMMERCIAL 2019 - 2021'!$D$2:$AO$3999,10,FALSE)</f>
        <v>64600</v>
      </c>
      <c r="F1048" s="3" t="str">
        <f>VLOOKUP(Tableau1[[#This Row],[NUM DE FACTURE]],'[1]COMMERCIAL 2019 - 2021'!$D$2:$AO$3999,12,FALSE)</f>
        <v>Angleterre</v>
      </c>
      <c r="G1048" s="4">
        <f>VLOOKUP(Tableau1[[#This Row],[NUM DE FACTURE]],'[1]COMMERCIAL 2019 - 2021'!$D$2:$AO$3999,13,FALSE)</f>
        <v>44762</v>
      </c>
      <c r="H1048" s="3">
        <f>VLOOKUP(Tableau1[[#This Row],[NUM DE FACTURE]],[1]!Tableau1[[#All],[Num Piéce]:[ANNEE]],4,FALSE)</f>
        <v>2022</v>
      </c>
      <c r="I1048" s="3">
        <f>MONTH(Tableau1[[#This Row],[DATE LIV]])</f>
        <v>7</v>
      </c>
    </row>
    <row r="1049" spans="1:9" x14ac:dyDescent="0.35">
      <c r="A1049" s="1" t="str">
        <f>'[1]COMMERCIAL 2019 - 2021'!D1047</f>
        <v>FAE-22-00150</v>
      </c>
      <c r="B1049" s="5" t="str">
        <f>VLOOKUP(Tableau1[[#This Row],[NUM DE FACTURE]],'[1]COMMERCIAL 2019 - 2021'!$D$2:$AO$3999,6,FALSE)</f>
        <v>ARCADIA</v>
      </c>
      <c r="C1049" s="2">
        <f>VLOOKUP(Tableau1[[#This Row],[NUM DE FACTURE]],'[1]COMMERCIAL 2019 - 2021'!$D$2:$AO$3999,18,FALSE)</f>
        <v>20000</v>
      </c>
      <c r="D1049" s="3">
        <f>VLOOKUP(Tableau1[[#This Row],[NUM DE FACTURE]],'[1]COMMERCIAL 2019 - 2021'!$D$2:$AO$3999,8,FALSE)</f>
        <v>64600</v>
      </c>
      <c r="E1049" s="3">
        <f>VLOOKUP(Tableau1[[#This Row],[NUM DE FACTURE]],'[1]COMMERCIAL 2019 - 2021'!$D$2:$AO$3999,10,FALSE)</f>
        <v>64600</v>
      </c>
      <c r="F1049" s="3" t="str">
        <f>VLOOKUP(Tableau1[[#This Row],[NUM DE FACTURE]],'[1]COMMERCIAL 2019 - 2021'!$D$2:$AO$3999,12,FALSE)</f>
        <v>Angleterre</v>
      </c>
      <c r="G1049" s="4">
        <f>VLOOKUP(Tableau1[[#This Row],[NUM DE FACTURE]],'[1]COMMERCIAL 2019 - 2021'!$D$2:$AO$3999,13,FALSE)</f>
        <v>44768</v>
      </c>
      <c r="H1049" s="3">
        <f>VLOOKUP(Tableau1[[#This Row],[NUM DE FACTURE]],[1]!Tableau1[[#All],[Num Piéce]:[ANNEE]],4,FALSE)</f>
        <v>2022</v>
      </c>
      <c r="I1049" s="3">
        <f>MONTH(Tableau1[[#This Row],[DATE LIV]])</f>
        <v>7</v>
      </c>
    </row>
    <row r="1050" spans="1:9" x14ac:dyDescent="0.35">
      <c r="A1050" s="1" t="str">
        <f>'[1]COMMERCIAL 2019 - 2021'!D1048</f>
        <v>FAE-22-00151</v>
      </c>
      <c r="B1050" s="5" t="str">
        <f>VLOOKUP(Tableau1[[#This Row],[NUM DE FACTURE]],'[1]COMMERCIAL 2019 - 2021'!$D$2:$AO$3999,6,FALSE)</f>
        <v>SEYAL TCHAD SA</v>
      </c>
      <c r="C1050" s="2">
        <f>VLOOKUP(Tableau1[[#This Row],[NUM DE FACTURE]],'[1]COMMERCIAL 2019 - 2021'!$D$2:$AO$3999,18,FALSE)</f>
        <v>195686</v>
      </c>
      <c r="D1050" s="3">
        <f>VLOOKUP(Tableau1[[#This Row],[NUM DE FACTURE]],'[1]COMMERCIAL 2019 - 2021'!$D$2:$AO$3999,8,FALSE)</f>
        <v>606527.94848349993</v>
      </c>
      <c r="E1050" s="3">
        <f>VLOOKUP(Tableau1[[#This Row],[NUM DE FACTURE]],'[1]COMMERCIAL 2019 - 2021'!$D$2:$AO$3999,10,FALSE)</f>
        <v>189815.81</v>
      </c>
      <c r="F1050" s="3" t="str">
        <f>VLOOKUP(Tableau1[[#This Row],[NUM DE FACTURE]],'[1]COMMERCIAL 2019 - 2021'!$D$2:$AO$3999,12,FALSE)</f>
        <v>Tchad</v>
      </c>
      <c r="G1050" s="4">
        <f>VLOOKUP(Tableau1[[#This Row],[NUM DE FACTURE]],'[1]COMMERCIAL 2019 - 2021'!$D$2:$AO$3999,13,FALSE)</f>
        <v>44788</v>
      </c>
      <c r="H1050" s="3">
        <f>VLOOKUP(Tableau1[[#This Row],[NUM DE FACTURE]],[1]!Tableau1[[#All],[Num Piéce]:[ANNEE]],4,FALSE)</f>
        <v>2022</v>
      </c>
      <c r="I1050" s="3">
        <f>MONTH(Tableau1[[#This Row],[DATE LIV]])</f>
        <v>8</v>
      </c>
    </row>
    <row r="1051" spans="1:9" x14ac:dyDescent="0.35">
      <c r="A1051" s="1" t="str">
        <f>'[1]COMMERCIAL 2019 - 2021'!D1049</f>
        <v>FAE-22-00152</v>
      </c>
      <c r="B1051" s="5" t="str">
        <f>VLOOKUP(Tableau1[[#This Row],[NUM DE FACTURE]],'[1]COMMERCIAL 2019 - 2021'!$D$2:$AO$3999,6,FALSE)</f>
        <v>ANGSTREM TRADING</v>
      </c>
      <c r="C1051" s="2">
        <f>VLOOKUP(Tableau1[[#This Row],[NUM DE FACTURE]],'[1]COMMERCIAL 2019 - 2021'!$D$2:$AO$3999,18,FALSE)</f>
        <v>40000</v>
      </c>
      <c r="D1051" s="3">
        <f>VLOOKUP(Tableau1[[#This Row],[NUM DE FACTURE]],'[1]COMMERCIAL 2019 - 2021'!$D$2:$AO$3999,8,FALSE)</f>
        <v>159931.1</v>
      </c>
      <c r="E1051" s="3">
        <f>VLOOKUP(Tableau1[[#This Row],[NUM DE FACTURE]],'[1]COMMERCIAL 2019 - 2021'!$D$2:$AO$3999,10,FALSE)</f>
        <v>50800</v>
      </c>
      <c r="F1051" s="3" t="str">
        <f>VLOOKUP(Tableau1[[#This Row],[NUM DE FACTURE]],'[1]COMMERCIAL 2019 - 2021'!$D$2:$AO$3999,12,FALSE)</f>
        <v>Russie</v>
      </c>
      <c r="G1051" s="4">
        <f>VLOOKUP(Tableau1[[#This Row],[NUM DE FACTURE]],'[1]COMMERCIAL 2019 - 2021'!$D$2:$AO$3999,13,FALSE)</f>
        <v>44771</v>
      </c>
      <c r="H1051" s="3">
        <f>VLOOKUP(Tableau1[[#This Row],[NUM DE FACTURE]],[1]!Tableau1[[#All],[Num Piéce]:[ANNEE]],4,FALSE)</f>
        <v>2022</v>
      </c>
      <c r="I1051" s="3">
        <f>MONTH(Tableau1[[#This Row],[DATE LIV]])</f>
        <v>7</v>
      </c>
    </row>
    <row r="1052" spans="1:9" x14ac:dyDescent="0.35">
      <c r="A1052" s="1" t="str">
        <f>'[1]COMMERCIAL 2019 - 2021'!D1050</f>
        <v>FAE-22-00153</v>
      </c>
      <c r="B1052" s="5" t="str">
        <f>VLOOKUP(Tableau1[[#This Row],[NUM DE FACTURE]],'[1]COMMERCIAL 2019 - 2021'!$D$2:$AO$3999,6,FALSE)</f>
        <v>SAHEL INTERNATIONAL TRADE</v>
      </c>
      <c r="C1052" s="2">
        <f>VLOOKUP(Tableau1[[#This Row],[NUM DE FACTURE]],'[1]COMMERCIAL 2019 - 2021'!$D$2:$AO$3999,18,FALSE)</f>
        <v>56000</v>
      </c>
      <c r="D1052" s="3">
        <f>VLOOKUP(Tableau1[[#This Row],[NUM DE FACTURE]],'[1]COMMERCIAL 2019 - 2021'!$D$2:$AO$3999,8,FALSE)</f>
        <v>153552</v>
      </c>
      <c r="E1052" s="3">
        <f>VLOOKUP(Tableau1[[#This Row],[NUM DE FACTURE]],'[1]COMMERCIAL 2019 - 2021'!$D$2:$AO$3999,10,FALSE)</f>
        <v>153552</v>
      </c>
      <c r="F1052" s="3" t="str">
        <f>VLOOKUP(Tableau1[[#This Row],[NUM DE FACTURE]],'[1]COMMERCIAL 2019 - 2021'!$D$2:$AO$3999,12,FALSE)</f>
        <v>Tchad</v>
      </c>
      <c r="G1052" s="4">
        <f>VLOOKUP(Tableau1[[#This Row],[NUM DE FACTURE]],'[1]COMMERCIAL 2019 - 2021'!$D$2:$AO$3999,13,FALSE)</f>
        <v>44775</v>
      </c>
      <c r="H1052" s="3">
        <f>VLOOKUP(Tableau1[[#This Row],[NUM DE FACTURE]],[1]!Tableau1[[#All],[Num Piéce]:[ANNEE]],4,FALSE)</f>
        <v>2022</v>
      </c>
      <c r="I1052" s="3">
        <f>MONTH(Tableau1[[#This Row],[DATE LIV]])</f>
        <v>8</v>
      </c>
    </row>
    <row r="1053" spans="1:9" x14ac:dyDescent="0.35">
      <c r="A1053" s="1" t="str">
        <f>'[1]COMMERCIAL 2019 - 2021'!D1051</f>
        <v>FAE-22-00154</v>
      </c>
      <c r="B1053" s="5" t="str">
        <f>VLOOKUP(Tableau1[[#This Row],[NUM DE FACTURE]],'[1]COMMERCIAL 2019 - 2021'!$D$2:$AO$3999,6,FALSE)</f>
        <v>EASY TRADE / GLOBAL GOODS CAPA</v>
      </c>
      <c r="C1053" s="2">
        <f>VLOOKUP(Tableau1[[#This Row],[NUM DE FACTURE]],'[1]COMMERCIAL 2019 - 2021'!$D$2:$AO$3999,18,FALSE)</f>
        <v>100003</v>
      </c>
      <c r="D1053" s="3">
        <f>VLOOKUP(Tableau1[[#This Row],[NUM DE FACTURE]],'[1]COMMERCIAL 2019 - 2021'!$D$2:$AO$3999,8,FALSE)</f>
        <v>258008.25599999999</v>
      </c>
      <c r="E1053" s="3">
        <f>VLOOKUP(Tableau1[[#This Row],[NUM DE FACTURE]],'[1]COMMERCIAL 2019 - 2021'!$D$2:$AO$3999,10,FALSE)</f>
        <v>258008.25599999999</v>
      </c>
      <c r="F1053" s="3" t="str">
        <f>VLOOKUP(Tableau1[[#This Row],[NUM DE FACTURE]],'[1]COMMERCIAL 2019 - 2021'!$D$2:$AO$3999,12,FALSE)</f>
        <v>Libye</v>
      </c>
      <c r="G1053" s="4">
        <f>VLOOKUP(Tableau1[[#This Row],[NUM DE FACTURE]],'[1]COMMERCIAL 2019 - 2021'!$D$2:$AO$3999,13,FALSE)</f>
        <v>44770</v>
      </c>
      <c r="H1053" s="3">
        <f>VLOOKUP(Tableau1[[#This Row],[NUM DE FACTURE]],[1]!Tableau1[[#All],[Num Piéce]:[ANNEE]],4,FALSE)</f>
        <v>2022</v>
      </c>
      <c r="I1053" s="3">
        <f>MONTH(Tableau1[[#This Row],[DATE LIV]])</f>
        <v>7</v>
      </c>
    </row>
    <row r="1054" spans="1:9" x14ac:dyDescent="0.35">
      <c r="A1054" s="1" t="str">
        <f>'[1]COMMERCIAL 2019 - 2021'!D1052</f>
        <v>FAE-22-00155</v>
      </c>
      <c r="B1054" s="5" t="str">
        <f>VLOOKUP(Tableau1[[#This Row],[NUM DE FACTURE]],'[1]COMMERCIAL 2019 - 2021'!$D$2:$AO$3999,6,FALSE)</f>
        <v>SEYAL TCHAD SA</v>
      </c>
      <c r="C1054" s="2">
        <f>VLOOKUP(Tableau1[[#This Row],[NUM DE FACTURE]],'[1]COMMERCIAL 2019 - 2021'!$D$2:$AO$3999,18,FALSE)</f>
        <v>279086</v>
      </c>
      <c r="D1054" s="3">
        <f>VLOOKUP(Tableau1[[#This Row],[NUM DE FACTURE]],'[1]COMMERCIAL 2019 - 2021'!$D$2:$AO$3999,8,FALSE)</f>
        <v>841263.49782999989</v>
      </c>
      <c r="E1054" s="3">
        <f>VLOOKUP(Tableau1[[#This Row],[NUM DE FACTURE]],'[1]COMMERCIAL 2019 - 2021'!$D$2:$AO$3999,10,FALSE)</f>
        <v>262648.61</v>
      </c>
      <c r="F1054" s="3" t="str">
        <f>VLOOKUP(Tableau1[[#This Row],[NUM DE FACTURE]],'[1]COMMERCIAL 2019 - 2021'!$D$2:$AO$3999,12,FALSE)</f>
        <v>Tchad</v>
      </c>
      <c r="G1054" s="4">
        <f>VLOOKUP(Tableau1[[#This Row],[NUM DE FACTURE]],'[1]COMMERCIAL 2019 - 2021'!$D$2:$AO$3999,13,FALSE)</f>
        <v>44771</v>
      </c>
      <c r="H1054" s="3">
        <f>VLOOKUP(Tableau1[[#This Row],[NUM DE FACTURE]],[1]!Tableau1[[#All],[Num Piéce]:[ANNEE]],4,FALSE)</f>
        <v>2022</v>
      </c>
      <c r="I1054" s="3">
        <f>MONTH(Tableau1[[#This Row],[DATE LIV]])</f>
        <v>7</v>
      </c>
    </row>
    <row r="1055" spans="1:9" x14ac:dyDescent="0.35">
      <c r="A1055" s="1" t="str">
        <f>'[1]COMMERCIAL 2019 - 2021'!D1053</f>
        <v>FAE-22-00156</v>
      </c>
      <c r="B1055" s="5" t="str">
        <f>VLOOKUP(Tableau1[[#This Row],[NUM DE FACTURE]],'[1]COMMERCIAL 2019 - 2021'!$D$2:$AO$3999,6,FALSE)</f>
        <v>MAMUDOU BAH T/A TEDOUGNAL FARM</v>
      </c>
      <c r="C1055" s="2">
        <f>VLOOKUP(Tableau1[[#This Row],[NUM DE FACTURE]],'[1]COMMERCIAL 2019 - 2021'!$D$2:$AO$3999,18,FALSE)</f>
        <v>78050</v>
      </c>
      <c r="D1055" s="3">
        <f>VLOOKUP(Tableau1[[#This Row],[NUM DE FACTURE]],'[1]COMMERCIAL 2019 - 2021'!$D$2:$AO$3999,8,FALSE)</f>
        <v>259408.45139999999</v>
      </c>
      <c r="E1055" s="3">
        <f>VLOOKUP(Tableau1[[#This Row],[NUM DE FACTURE]],'[1]COMMERCIAL 2019 - 2021'!$D$2:$AO$3999,10,FALSE)</f>
        <v>82738</v>
      </c>
      <c r="F1055" s="3" t="str">
        <f>VLOOKUP(Tableau1[[#This Row],[NUM DE FACTURE]],'[1]COMMERCIAL 2019 - 2021'!$D$2:$AO$3999,12,FALSE)</f>
        <v>Senegal</v>
      </c>
      <c r="G1055" s="4">
        <f>VLOOKUP(Tableau1[[#This Row],[NUM DE FACTURE]],'[1]COMMERCIAL 2019 - 2021'!$D$2:$AO$3999,13,FALSE)</f>
        <v>44770</v>
      </c>
      <c r="H1055" s="3">
        <f>VLOOKUP(Tableau1[[#This Row],[NUM DE FACTURE]],[1]!Tableau1[[#All],[Num Piéce]:[ANNEE]],4,FALSE)</f>
        <v>2022</v>
      </c>
      <c r="I1055" s="3">
        <f>MONTH(Tableau1[[#This Row],[DATE LIV]])</f>
        <v>7</v>
      </c>
    </row>
    <row r="1056" spans="1:9" x14ac:dyDescent="0.35">
      <c r="A1056" s="1" t="str">
        <f>'[1]COMMERCIAL 2019 - 2021'!D1054</f>
        <v>FAE-22-00157</v>
      </c>
      <c r="B1056" s="5" t="str">
        <f>VLOOKUP(Tableau1[[#This Row],[NUM DE FACTURE]],'[1]COMMERCIAL 2019 - 2021'!$D$2:$AO$3999,6,FALSE)</f>
        <v>MAMUDOU BAH T/A TEDOUGNAL FARM</v>
      </c>
      <c r="C1056" s="2">
        <f>VLOOKUP(Tableau1[[#This Row],[NUM DE FACTURE]],'[1]COMMERCIAL 2019 - 2021'!$D$2:$AO$3999,18,FALSE)</f>
        <v>141400</v>
      </c>
      <c r="D1056" s="3">
        <f>VLOOKUP(Tableau1[[#This Row],[NUM DE FACTURE]],'[1]COMMERCIAL 2019 - 2021'!$D$2:$AO$3999,8,FALSE)</f>
        <v>533216.81599999999</v>
      </c>
      <c r="E1056" s="3">
        <f>VLOOKUP(Tableau1[[#This Row],[NUM DE FACTURE]],'[1]COMMERCIAL 2019 - 2021'!$D$2:$AO$3999,10,FALSE)</f>
        <v>170684</v>
      </c>
      <c r="F1056" s="3" t="str">
        <f>VLOOKUP(Tableau1[[#This Row],[NUM DE FACTURE]],'[1]COMMERCIAL 2019 - 2021'!$D$2:$AO$3999,12,FALSE)</f>
        <v>Gambie</v>
      </c>
      <c r="G1056" s="4">
        <f>VLOOKUP(Tableau1[[#This Row],[NUM DE FACTURE]],'[1]COMMERCIAL 2019 - 2021'!$D$2:$AO$3999,13,FALSE)</f>
        <v>44776</v>
      </c>
      <c r="H1056" s="3">
        <f>VLOOKUP(Tableau1[[#This Row],[NUM DE FACTURE]],[1]!Tableau1[[#All],[Num Piéce]:[ANNEE]],4,FALSE)</f>
        <v>2022</v>
      </c>
      <c r="I1056" s="3">
        <f>MONTH(Tableau1[[#This Row],[DATE LIV]])</f>
        <v>8</v>
      </c>
    </row>
    <row r="1057" spans="1:9" x14ac:dyDescent="0.35">
      <c r="A1057" s="1" t="str">
        <f>'[1]COMMERCIAL 2019 - 2021'!D1055</f>
        <v>FAE-22-00158</v>
      </c>
      <c r="B1057" s="5" t="str">
        <f>VLOOKUP(Tableau1[[#This Row],[NUM DE FACTURE]],'[1]COMMERCIAL 2019 - 2021'!$D$2:$AO$3999,6,FALSE)</f>
        <v>STE OMEGA TRADING</v>
      </c>
      <c r="C1057" s="2">
        <f>VLOOKUP(Tableau1[[#This Row],[NUM DE FACTURE]],'[1]COMMERCIAL 2019 - 2021'!$D$2:$AO$3999,18,FALSE)</f>
        <v>280000</v>
      </c>
      <c r="D1057" s="3">
        <f>VLOOKUP(Tableau1[[#This Row],[NUM DE FACTURE]],'[1]COMMERCIAL 2019 - 2021'!$D$2:$AO$3999,8,FALSE)</f>
        <v>624400</v>
      </c>
      <c r="E1057" s="3">
        <f>VLOOKUP(Tableau1[[#This Row],[NUM DE FACTURE]],'[1]COMMERCIAL 2019 - 2021'!$D$2:$AO$3999,10,FALSE)</f>
        <v>624400</v>
      </c>
      <c r="F1057" s="3" t="str">
        <f>VLOOKUP(Tableau1[[#This Row],[NUM DE FACTURE]],'[1]COMMERCIAL 2019 - 2021'!$D$2:$AO$3999,12,FALSE)</f>
        <v>Niger</v>
      </c>
      <c r="G1057" s="4">
        <f>VLOOKUP(Tableau1[[#This Row],[NUM DE FACTURE]],'[1]COMMERCIAL 2019 - 2021'!$D$2:$AO$3999,13,FALSE)</f>
        <v>44785</v>
      </c>
      <c r="H1057" s="3">
        <f>VLOOKUP(Tableau1[[#This Row],[NUM DE FACTURE]],[1]!Tableau1[[#All],[Num Piéce]:[ANNEE]],4,FALSE)</f>
        <v>2022</v>
      </c>
      <c r="I1057" s="3">
        <f>MONTH(Tableau1[[#This Row],[DATE LIV]])</f>
        <v>8</v>
      </c>
    </row>
    <row r="1058" spans="1:9" x14ac:dyDescent="0.35">
      <c r="A1058" s="1" t="str">
        <f>'[1]COMMERCIAL 2019 - 2021'!D1056</f>
        <v>FAE-22-00159</v>
      </c>
      <c r="B1058" s="5" t="str">
        <f>VLOOKUP(Tableau1[[#This Row],[NUM DE FACTURE]],'[1]COMMERCIAL 2019 - 2021'!$D$2:$AO$3999,6,FALSE)</f>
        <v>SEYAL TCHAD SA</v>
      </c>
      <c r="C1058" s="2">
        <f>VLOOKUP(Tableau1[[#This Row],[NUM DE FACTURE]],'[1]COMMERCIAL 2019 - 2021'!$D$2:$AO$3999,18,FALSE)</f>
        <v>83520</v>
      </c>
      <c r="D1058" s="3">
        <f>VLOOKUP(Tableau1[[#This Row],[NUM DE FACTURE]],'[1]COMMERCIAL 2019 - 2021'!$D$2:$AO$3999,8,FALSE)</f>
        <v>233523.486</v>
      </c>
      <c r="E1058" s="3">
        <f>VLOOKUP(Tableau1[[#This Row],[NUM DE FACTURE]],'[1]COMMERCIAL 2019 - 2021'!$D$2:$AO$3999,10,FALSE)</f>
        <v>73080</v>
      </c>
      <c r="F1058" s="3" t="str">
        <f>VLOOKUP(Tableau1[[#This Row],[NUM DE FACTURE]],'[1]COMMERCIAL 2019 - 2021'!$D$2:$AO$3999,12,FALSE)</f>
        <v>Tchad</v>
      </c>
      <c r="G1058" s="4">
        <f>VLOOKUP(Tableau1[[#This Row],[NUM DE FACTURE]],'[1]COMMERCIAL 2019 - 2021'!$D$2:$AO$3999,13,FALSE)</f>
        <v>44774</v>
      </c>
      <c r="H1058" s="3">
        <f>VLOOKUP(Tableau1[[#This Row],[NUM DE FACTURE]],[1]!Tableau1[[#All],[Num Piéce]:[ANNEE]],4,FALSE)</f>
        <v>2022</v>
      </c>
      <c r="I1058" s="3">
        <f>MONTH(Tableau1[[#This Row],[DATE LIV]])</f>
        <v>8</v>
      </c>
    </row>
    <row r="1059" spans="1:9" x14ac:dyDescent="0.35">
      <c r="A1059" s="1" t="str">
        <f>'[1]COMMERCIAL 2019 - 2021'!D1057</f>
        <v>FAE-22-00160</v>
      </c>
      <c r="B1059" s="5" t="str">
        <f>VLOOKUP(Tableau1[[#This Row],[NUM DE FACTURE]],'[1]COMMERCIAL 2019 - 2021'!$D$2:$AO$3999,6,FALSE)</f>
        <v>SAFA FOOD</v>
      </c>
      <c r="C1059" s="2">
        <f>VLOOKUP(Tableau1[[#This Row],[NUM DE FACTURE]],'[1]COMMERCIAL 2019 - 2021'!$D$2:$AO$3999,18,FALSE)</f>
        <v>50962.879999999997</v>
      </c>
      <c r="D1059" s="3">
        <f>VLOOKUP(Tableau1[[#This Row],[NUM DE FACTURE]],'[1]COMMERCIAL 2019 - 2021'!$D$2:$AO$3999,8,FALSE)</f>
        <v>203516.75713599997</v>
      </c>
      <c r="E1059" s="3">
        <f>VLOOKUP(Tableau1[[#This Row],[NUM DE FACTURE]],'[1]COMMERCIAL 2019 - 2021'!$D$2:$AO$3999,10,FALSE)</f>
        <v>83103.679999999993</v>
      </c>
      <c r="F1059" s="3" t="str">
        <f>VLOOKUP(Tableau1[[#This Row],[NUM DE FACTURE]],'[1]COMMERCIAL 2019 - 2021'!$D$2:$AO$3999,12,FALSE)</f>
        <v>Canada</v>
      </c>
      <c r="G1059" s="4">
        <f>VLOOKUP(Tableau1[[#This Row],[NUM DE FACTURE]],'[1]COMMERCIAL 2019 - 2021'!$D$2:$AO$3999,13,FALSE)</f>
        <v>44788</v>
      </c>
      <c r="H1059" s="3">
        <f>VLOOKUP(Tableau1[[#This Row],[NUM DE FACTURE]],[1]!Tableau1[[#All],[Num Piéce]:[ANNEE]],4,FALSE)</f>
        <v>2022</v>
      </c>
      <c r="I1059" s="3">
        <f>MONTH(Tableau1[[#This Row],[DATE LIV]])</f>
        <v>8</v>
      </c>
    </row>
    <row r="1060" spans="1:9" x14ac:dyDescent="0.35">
      <c r="A1060" s="1" t="str">
        <f>'[1]COMMERCIAL 2019 - 2021'!D1058</f>
        <v>FAE-22-00161</v>
      </c>
      <c r="B1060" s="5" t="str">
        <f>VLOOKUP(Tableau1[[#This Row],[NUM DE FACTURE]],'[1]COMMERCIAL 2019 - 2021'!$D$2:$AO$3999,6,FALSE)</f>
        <v>STE DE COMMERCE INTERNATIONAL</v>
      </c>
      <c r="C1060" s="2">
        <f>VLOOKUP(Tableau1[[#This Row],[NUM DE FACTURE]],'[1]COMMERCIAL 2019 - 2021'!$D$2:$AO$3999,18,FALSE)</f>
        <v>140000</v>
      </c>
      <c r="D1060" s="3">
        <f>VLOOKUP(Tableau1[[#This Row],[NUM DE FACTURE]],'[1]COMMERCIAL 2019 - 2021'!$D$2:$AO$3999,8,FALSE)</f>
        <v>344400</v>
      </c>
      <c r="E1060" s="3">
        <f>VLOOKUP(Tableau1[[#This Row],[NUM DE FACTURE]],'[1]COMMERCIAL 2019 - 2021'!$D$2:$AO$3999,10,FALSE)</f>
        <v>344400</v>
      </c>
      <c r="F1060" s="3" t="str">
        <f>VLOOKUP(Tableau1[[#This Row],[NUM DE FACTURE]],'[1]COMMERCIAL 2019 - 2021'!$D$2:$AO$3999,12,FALSE)</f>
        <v>Madagascar</v>
      </c>
      <c r="G1060" s="4">
        <f>VLOOKUP(Tableau1[[#This Row],[NUM DE FACTURE]],'[1]COMMERCIAL 2019 - 2021'!$D$2:$AO$3999,13,FALSE)</f>
        <v>44783</v>
      </c>
      <c r="H1060" s="3">
        <f>VLOOKUP(Tableau1[[#This Row],[NUM DE FACTURE]],[1]!Tableau1[[#All],[Num Piéce]:[ANNEE]],4,FALSE)</f>
        <v>2022</v>
      </c>
      <c r="I1060" s="3">
        <f>MONTH(Tableau1[[#This Row],[DATE LIV]])</f>
        <v>8</v>
      </c>
    </row>
    <row r="1061" spans="1:9" x14ac:dyDescent="0.35">
      <c r="A1061" s="1" t="str">
        <f>'[1]COMMERCIAL 2019 - 2021'!D1059</f>
        <v>FAE-22-00162</v>
      </c>
      <c r="B1061" s="5" t="str">
        <f>VLOOKUP(Tableau1[[#This Row],[NUM DE FACTURE]],'[1]COMMERCIAL 2019 - 2021'!$D$2:$AO$3999,6,FALSE)</f>
        <v>SAHEL INTERNATIONAL TRADE</v>
      </c>
      <c r="C1061" s="2">
        <f>VLOOKUP(Tableau1[[#This Row],[NUM DE FACTURE]],'[1]COMMERCIAL 2019 - 2021'!$D$2:$AO$3999,18,FALSE)</f>
        <v>19200</v>
      </c>
      <c r="D1061" s="3">
        <f>VLOOKUP(Tableau1[[#This Row],[NUM DE FACTURE]],'[1]COMMERCIAL 2019 - 2021'!$D$2:$AO$3999,8,FALSE)</f>
        <v>55392</v>
      </c>
      <c r="E1061" s="3">
        <f>VLOOKUP(Tableau1[[#This Row],[NUM DE FACTURE]],'[1]COMMERCIAL 2019 - 2021'!$D$2:$AO$3999,10,FALSE)</f>
        <v>55392</v>
      </c>
      <c r="F1061" s="3" t="str">
        <f>VLOOKUP(Tableau1[[#This Row],[NUM DE FACTURE]],'[1]COMMERCIAL 2019 - 2021'!$D$2:$AO$3999,12,FALSE)</f>
        <v>Burkina Faso</v>
      </c>
      <c r="G1061" s="4">
        <f>VLOOKUP(Tableau1[[#This Row],[NUM DE FACTURE]],'[1]COMMERCIAL 2019 - 2021'!$D$2:$AO$3999,13,FALSE)</f>
        <v>44790</v>
      </c>
      <c r="H1061" s="3">
        <f>VLOOKUP(Tableau1[[#This Row],[NUM DE FACTURE]],[1]!Tableau1[[#All],[Num Piéce]:[ANNEE]],4,FALSE)</f>
        <v>2022</v>
      </c>
      <c r="I1061" s="3">
        <f>MONTH(Tableau1[[#This Row],[DATE LIV]])</f>
        <v>8</v>
      </c>
    </row>
    <row r="1062" spans="1:9" x14ac:dyDescent="0.35">
      <c r="A1062" s="1" t="str">
        <f>'[1]COMMERCIAL 2019 - 2021'!D1060</f>
        <v>FAE-22-00163</v>
      </c>
      <c r="B1062" s="5" t="str">
        <f>VLOOKUP(Tableau1[[#This Row],[NUM DE FACTURE]],'[1]COMMERCIAL 2019 - 2021'!$D$2:$AO$3999,6,FALSE)</f>
        <v>ARCADIA</v>
      </c>
      <c r="C1062" s="2">
        <f>VLOOKUP(Tableau1[[#This Row],[NUM DE FACTURE]],'[1]COMMERCIAL 2019 - 2021'!$D$2:$AO$3999,18,FALSE)</f>
        <v>20000</v>
      </c>
      <c r="D1062" s="3">
        <f>VLOOKUP(Tableau1[[#This Row],[NUM DE FACTURE]],'[1]COMMERCIAL 2019 - 2021'!$D$2:$AO$3999,8,FALSE)</f>
        <v>64600</v>
      </c>
      <c r="E1062" s="3">
        <f>VLOOKUP(Tableau1[[#This Row],[NUM DE FACTURE]],'[1]COMMERCIAL 2019 - 2021'!$D$2:$AO$3999,10,FALSE)</f>
        <v>64600</v>
      </c>
      <c r="F1062" s="3" t="str">
        <f>VLOOKUP(Tableau1[[#This Row],[NUM DE FACTURE]],'[1]COMMERCIAL 2019 - 2021'!$D$2:$AO$3999,12,FALSE)</f>
        <v>Angleterre</v>
      </c>
      <c r="G1062" s="4">
        <f>VLOOKUP(Tableau1[[#This Row],[NUM DE FACTURE]],'[1]COMMERCIAL 2019 - 2021'!$D$2:$AO$3999,13,FALSE)</f>
        <v>44788</v>
      </c>
      <c r="H1062" s="3">
        <f>VLOOKUP(Tableau1[[#This Row],[NUM DE FACTURE]],[1]!Tableau1[[#All],[Num Piéce]:[ANNEE]],4,FALSE)</f>
        <v>2022</v>
      </c>
      <c r="I1062" s="3">
        <f>MONTH(Tableau1[[#This Row],[DATE LIV]])</f>
        <v>8</v>
      </c>
    </row>
    <row r="1063" spans="1:9" x14ac:dyDescent="0.35">
      <c r="A1063" s="1" t="str">
        <f>'[1]COMMERCIAL 2019 - 2021'!D1061</f>
        <v>FAE-22-00164</v>
      </c>
      <c r="B1063" s="5" t="str">
        <f>VLOOKUP(Tableau1[[#This Row],[NUM DE FACTURE]],'[1]COMMERCIAL 2019 - 2021'!$D$2:$AO$3999,6,FALSE)</f>
        <v>DAVIS TRADING CO LTD</v>
      </c>
      <c r="C1063" s="2">
        <f>VLOOKUP(Tableau1[[#This Row],[NUM DE FACTURE]],'[1]COMMERCIAL 2019 - 2021'!$D$2:$AO$3999,18,FALSE)</f>
        <v>20800</v>
      </c>
      <c r="D1063" s="3">
        <f>VLOOKUP(Tableau1[[#This Row],[NUM DE FACTURE]],'[1]COMMERCIAL 2019 - 2021'!$D$2:$AO$3999,8,FALSE)</f>
        <v>105630.37568</v>
      </c>
      <c r="E1063" s="3">
        <f>VLOOKUP(Tableau1[[#This Row],[NUM DE FACTURE]],'[1]COMMERCIAL 2019 - 2021'!$D$2:$AO$3999,10,FALSE)</f>
        <v>33305.599999999999</v>
      </c>
      <c r="F1063" s="3" t="str">
        <f>VLOOKUP(Tableau1[[#This Row],[NUM DE FACTURE]],'[1]COMMERCIAL 2019 - 2021'!$D$2:$AO$3999,12,FALSE)</f>
        <v>New zealand</v>
      </c>
      <c r="G1063" s="4">
        <f>VLOOKUP(Tableau1[[#This Row],[NUM DE FACTURE]],'[1]COMMERCIAL 2019 - 2021'!$D$2:$AO$3999,13,FALSE)</f>
        <v>44795</v>
      </c>
      <c r="H1063" s="3">
        <f>VLOOKUP(Tableau1[[#This Row],[NUM DE FACTURE]],[1]!Tableau1[[#All],[Num Piéce]:[ANNEE]],4,FALSE)</f>
        <v>2022</v>
      </c>
      <c r="I1063" s="3">
        <f>MONTH(Tableau1[[#This Row],[DATE LIV]])</f>
        <v>8</v>
      </c>
    </row>
    <row r="1064" spans="1:9" x14ac:dyDescent="0.35">
      <c r="A1064" s="1" t="str">
        <f>'[1]COMMERCIAL 2019 - 2021'!D1062</f>
        <v>FAE-22-00165</v>
      </c>
      <c r="B1064" s="5" t="str">
        <f>VLOOKUP(Tableau1[[#This Row],[NUM DE FACTURE]],'[1]COMMERCIAL 2019 - 2021'!$D$2:$AO$3999,6,FALSE)</f>
        <v>SAHEL INTERNATIONAL TRADE</v>
      </c>
      <c r="C1064" s="2">
        <f>VLOOKUP(Tableau1[[#This Row],[NUM DE FACTURE]],'[1]COMMERCIAL 2019 - 2021'!$D$2:$AO$3999,18,FALSE)</f>
        <v>66024</v>
      </c>
      <c r="D1064" s="3">
        <f>VLOOKUP(Tableau1[[#This Row],[NUM DE FACTURE]],'[1]COMMERCIAL 2019 - 2021'!$D$2:$AO$3999,8,FALSE)</f>
        <v>186187.68</v>
      </c>
      <c r="E1064" s="3">
        <f>VLOOKUP(Tableau1[[#This Row],[NUM DE FACTURE]],'[1]COMMERCIAL 2019 - 2021'!$D$2:$AO$3999,10,FALSE)</f>
        <v>186187.68</v>
      </c>
      <c r="F1064" s="3" t="str">
        <f>VLOOKUP(Tableau1[[#This Row],[NUM DE FACTURE]],'[1]COMMERCIAL 2019 - 2021'!$D$2:$AO$3999,12,FALSE)</f>
        <v>Burkina Faso</v>
      </c>
      <c r="G1064" s="4">
        <f>VLOOKUP(Tableau1[[#This Row],[NUM DE FACTURE]],'[1]COMMERCIAL 2019 - 2021'!$D$2:$AO$3999,13,FALSE)</f>
        <v>44797</v>
      </c>
      <c r="H1064" s="3">
        <f>VLOOKUP(Tableau1[[#This Row],[NUM DE FACTURE]],[1]!Tableau1[[#All],[Num Piéce]:[ANNEE]],4,FALSE)</f>
        <v>2022</v>
      </c>
      <c r="I1064" s="3">
        <f>MONTH(Tableau1[[#This Row],[DATE LIV]])</f>
        <v>8</v>
      </c>
    </row>
    <row r="1065" spans="1:9" x14ac:dyDescent="0.35">
      <c r="A1065" s="1" t="str">
        <f>'[1]COMMERCIAL 2019 - 2021'!D1063</f>
        <v>FAE-22-00166</v>
      </c>
      <c r="B1065" s="5" t="str">
        <f>VLOOKUP(Tableau1[[#This Row],[NUM DE FACTURE]],'[1]COMMERCIAL 2019 - 2021'!$D$2:$AO$3999,6,FALSE)</f>
        <v>SAFA FOOD</v>
      </c>
      <c r="C1065" s="2">
        <f>VLOOKUP(Tableau1[[#This Row],[NUM DE FACTURE]],'[1]COMMERCIAL 2019 - 2021'!$D$2:$AO$3999,18,FALSE)</f>
        <v>26236.48</v>
      </c>
      <c r="D1065" s="3">
        <f>VLOOKUP(Tableau1[[#This Row],[NUM DE FACTURE]],'[1]COMMERCIAL 2019 - 2021'!$D$2:$AO$3999,8,FALSE)</f>
        <v>113489.75285999999</v>
      </c>
      <c r="E1065" s="3">
        <f>VLOOKUP(Tableau1[[#This Row],[NUM DE FACTURE]],'[1]COMMERCIAL 2019 - 2021'!$D$2:$AO$3999,10,FALSE)</f>
        <v>46038.6</v>
      </c>
      <c r="F1065" s="3" t="str">
        <f>VLOOKUP(Tableau1[[#This Row],[NUM DE FACTURE]],'[1]COMMERCIAL 2019 - 2021'!$D$2:$AO$3999,12,FALSE)</f>
        <v>Canada</v>
      </c>
      <c r="G1065" s="4">
        <f>VLOOKUP(Tableau1[[#This Row],[NUM DE FACTURE]],'[1]COMMERCIAL 2019 - 2021'!$D$2:$AO$3999,13,FALSE)</f>
        <v>44799</v>
      </c>
      <c r="H1065" s="3">
        <f>VLOOKUP(Tableau1[[#This Row],[NUM DE FACTURE]],[1]!Tableau1[[#All],[Num Piéce]:[ANNEE]],4,FALSE)</f>
        <v>2022</v>
      </c>
      <c r="I1065" s="3">
        <f>MONTH(Tableau1[[#This Row],[DATE LIV]])</f>
        <v>8</v>
      </c>
    </row>
    <row r="1066" spans="1:9" x14ac:dyDescent="0.35">
      <c r="A1066" s="1" t="str">
        <f>'[1]COMMERCIAL 2019 - 2021'!D1064</f>
        <v>FAE-22-00167</v>
      </c>
      <c r="B1066" s="5" t="str">
        <f>VLOOKUP(Tableau1[[#This Row],[NUM DE FACTURE]],'[1]COMMERCIAL 2019 - 2021'!$D$2:$AO$3999,6,FALSE)</f>
        <v>ARCADIA</v>
      </c>
      <c r="C1066" s="2">
        <f>VLOOKUP(Tableau1[[#This Row],[NUM DE FACTURE]],'[1]COMMERCIAL 2019 - 2021'!$D$2:$AO$3999,18,FALSE)</f>
        <v>20000</v>
      </c>
      <c r="D1066" s="3">
        <f>VLOOKUP(Tableau1[[#This Row],[NUM DE FACTURE]],'[1]COMMERCIAL 2019 - 2021'!$D$2:$AO$3999,8,FALSE)</f>
        <v>64600</v>
      </c>
      <c r="E1066" s="3">
        <f>VLOOKUP(Tableau1[[#This Row],[NUM DE FACTURE]],'[1]COMMERCIAL 2019 - 2021'!$D$2:$AO$3999,10,FALSE)</f>
        <v>64600</v>
      </c>
      <c r="F1066" s="3" t="str">
        <f>VLOOKUP(Tableau1[[#This Row],[NUM DE FACTURE]],'[1]COMMERCIAL 2019 - 2021'!$D$2:$AO$3999,12,FALSE)</f>
        <v>Angleterre</v>
      </c>
      <c r="G1066" s="4">
        <f>VLOOKUP(Tableau1[[#This Row],[NUM DE FACTURE]],'[1]COMMERCIAL 2019 - 2021'!$D$2:$AO$3999,13,FALSE)</f>
        <v>44795</v>
      </c>
      <c r="H1066" s="3">
        <f>VLOOKUP(Tableau1[[#This Row],[NUM DE FACTURE]],[1]!Tableau1[[#All],[Num Piéce]:[ANNEE]],4,FALSE)</f>
        <v>2022</v>
      </c>
      <c r="I1066" s="3">
        <f>MONTH(Tableau1[[#This Row],[DATE LIV]])</f>
        <v>8</v>
      </c>
    </row>
    <row r="1067" spans="1:9" x14ac:dyDescent="0.35">
      <c r="A1067" s="1" t="str">
        <f>'[1]COMMERCIAL 2019 - 2021'!D1065</f>
        <v>FAE-22-00168</v>
      </c>
      <c r="B1067" s="5" t="str">
        <f>VLOOKUP(Tableau1[[#This Row],[NUM DE FACTURE]],'[1]COMMERCIAL 2019 - 2021'!$D$2:$AO$3999,6,FALSE)</f>
        <v>ARCADIA</v>
      </c>
      <c r="C1067" s="2">
        <f>VLOOKUP(Tableau1[[#This Row],[NUM DE FACTURE]],'[1]COMMERCIAL 2019 - 2021'!$D$2:$AO$3999,18,FALSE)</f>
        <v>41000</v>
      </c>
      <c r="D1067" s="3">
        <f>VLOOKUP(Tableau1[[#This Row],[NUM DE FACTURE]],'[1]COMMERCIAL 2019 - 2021'!$D$2:$AO$3999,8,FALSE)</f>
        <v>91430</v>
      </c>
      <c r="E1067" s="3">
        <f>VLOOKUP(Tableau1[[#This Row],[NUM DE FACTURE]],'[1]COMMERCIAL 2019 - 2021'!$D$2:$AO$3999,10,FALSE)</f>
        <v>91430</v>
      </c>
      <c r="F1067" s="3" t="str">
        <f>VLOOKUP(Tableau1[[#This Row],[NUM DE FACTURE]],'[1]COMMERCIAL 2019 - 2021'!$D$2:$AO$3999,12,FALSE)</f>
        <v>Pologne</v>
      </c>
      <c r="G1067" s="4">
        <f>VLOOKUP(Tableau1[[#This Row],[NUM DE FACTURE]],'[1]COMMERCIAL 2019 - 2021'!$D$2:$AO$3999,13,FALSE)</f>
        <v>44803</v>
      </c>
      <c r="H1067" s="3">
        <f>VLOOKUP(Tableau1[[#This Row],[NUM DE FACTURE]],[1]!Tableau1[[#All],[Num Piéce]:[ANNEE]],4,FALSE)</f>
        <v>2022</v>
      </c>
      <c r="I1067" s="3">
        <f>MONTH(Tableau1[[#This Row],[DATE LIV]])</f>
        <v>8</v>
      </c>
    </row>
    <row r="1068" spans="1:9" x14ac:dyDescent="0.35">
      <c r="A1068" s="1" t="str">
        <f>'[1]COMMERCIAL 2019 - 2021'!D1066</f>
        <v>FAE-22-00169</v>
      </c>
      <c r="B1068" s="5" t="str">
        <f>VLOOKUP(Tableau1[[#This Row],[NUM DE FACTURE]],'[1]COMMERCIAL 2019 - 2021'!$D$2:$AO$3999,6,FALSE)</f>
        <v>TUNISIAN AFRICAN BUSINESS</v>
      </c>
      <c r="C1068" s="2">
        <f>VLOOKUP(Tableau1[[#This Row],[NUM DE FACTURE]],'[1]COMMERCIAL 2019 - 2021'!$D$2:$AO$3999,18,FALSE)</f>
        <v>82040</v>
      </c>
      <c r="D1068" s="3">
        <f>VLOOKUP(Tableau1[[#This Row],[NUM DE FACTURE]],'[1]COMMERCIAL 2019 - 2021'!$D$2:$AO$3999,8,FALSE)</f>
        <v>213353.8</v>
      </c>
      <c r="E1068" s="3">
        <f>VLOOKUP(Tableau1[[#This Row],[NUM DE FACTURE]],'[1]COMMERCIAL 2019 - 2021'!$D$2:$AO$3999,10,FALSE)</f>
        <v>213353.8</v>
      </c>
      <c r="F1068" s="3" t="str">
        <f>VLOOKUP(Tableau1[[#This Row],[NUM DE FACTURE]],'[1]COMMERCIAL 2019 - 2021'!$D$2:$AO$3999,12,FALSE)</f>
        <v>Gabon</v>
      </c>
      <c r="G1068" s="4">
        <f>VLOOKUP(Tableau1[[#This Row],[NUM DE FACTURE]],'[1]COMMERCIAL 2019 - 2021'!$D$2:$AO$3999,13,FALSE)</f>
        <v>44809</v>
      </c>
      <c r="H1068" s="3">
        <f>VLOOKUP(Tableau1[[#This Row],[NUM DE FACTURE]],[1]!Tableau1[[#All],[Num Piéce]:[ANNEE]],4,FALSE)</f>
        <v>2022</v>
      </c>
      <c r="I1068" s="3">
        <f>MONTH(Tableau1[[#This Row],[DATE LIV]])</f>
        <v>9</v>
      </c>
    </row>
    <row r="1069" spans="1:9" x14ac:dyDescent="0.35">
      <c r="A1069" s="1" t="str">
        <f>'[1]COMMERCIAL 2019 - 2021'!D1067</f>
        <v>FAE-22-00170</v>
      </c>
      <c r="B1069" s="5" t="str">
        <f>VLOOKUP(Tableau1[[#This Row],[NUM DE FACTURE]],'[1]COMMERCIAL 2019 - 2021'!$D$2:$AO$3999,6,FALSE)</f>
        <v>SAHEL INTERNATIONAL TRADE</v>
      </c>
      <c r="C1069" s="2">
        <f>VLOOKUP(Tableau1[[#This Row],[NUM DE FACTURE]],'[1]COMMERCIAL 2019 - 2021'!$D$2:$AO$3999,18,FALSE)</f>
        <v>53640</v>
      </c>
      <c r="D1069" s="3">
        <f>VLOOKUP(Tableau1[[#This Row],[NUM DE FACTURE]],'[1]COMMERCIAL 2019 - 2021'!$D$2:$AO$3999,8,FALSE)</f>
        <v>146094</v>
      </c>
      <c r="E1069" s="3">
        <f>VLOOKUP(Tableau1[[#This Row],[NUM DE FACTURE]],'[1]COMMERCIAL 2019 - 2021'!$D$2:$AO$3999,10,FALSE)</f>
        <v>146094</v>
      </c>
      <c r="F1069" s="3" t="str">
        <f>VLOOKUP(Tableau1[[#This Row],[NUM DE FACTURE]],'[1]COMMERCIAL 2019 - 2021'!$D$2:$AO$3999,12,FALSE)</f>
        <v>Burkina Faso</v>
      </c>
      <c r="G1069" s="4">
        <f>VLOOKUP(Tableau1[[#This Row],[NUM DE FACTURE]],'[1]COMMERCIAL 2019 - 2021'!$D$2:$AO$3999,13,FALSE)</f>
        <v>44804</v>
      </c>
      <c r="H1069" s="3">
        <f>VLOOKUP(Tableau1[[#This Row],[NUM DE FACTURE]],[1]!Tableau1[[#All],[Num Piéce]:[ANNEE]],4,FALSE)</f>
        <v>2022</v>
      </c>
      <c r="I1069" s="3">
        <f>MONTH(Tableau1[[#This Row],[DATE LIV]])</f>
        <v>8</v>
      </c>
    </row>
    <row r="1070" spans="1:9" x14ac:dyDescent="0.35">
      <c r="A1070" s="1" t="str">
        <f>'[1]COMMERCIAL 2019 - 2021'!D1068</f>
        <v>FAE-22-00171</v>
      </c>
      <c r="B1070" s="5" t="str">
        <f>VLOOKUP(Tableau1[[#This Row],[NUM DE FACTURE]],'[1]COMMERCIAL 2019 - 2021'!$D$2:$AO$3999,6,FALSE)</f>
        <v>AGRICOLD INTERNATIONAL</v>
      </c>
      <c r="C1070" s="2">
        <f>VLOOKUP(Tableau1[[#This Row],[NUM DE FACTURE]],'[1]COMMERCIAL 2019 - 2021'!$D$2:$AO$3999,18,FALSE)</f>
        <v>12000</v>
      </c>
      <c r="D1070" s="3">
        <f>VLOOKUP(Tableau1[[#This Row],[NUM DE FACTURE]],'[1]COMMERCIAL 2019 - 2021'!$D$2:$AO$3999,8,FALSE)</f>
        <v>39000</v>
      </c>
      <c r="E1070" s="3">
        <f>VLOOKUP(Tableau1[[#This Row],[NUM DE FACTURE]],'[1]COMMERCIAL 2019 - 2021'!$D$2:$AO$3999,10,FALSE)</f>
        <v>39000</v>
      </c>
      <c r="F1070" s="3" t="str">
        <f>VLOOKUP(Tableau1[[#This Row],[NUM DE FACTURE]],'[1]COMMERCIAL 2019 - 2021'!$D$2:$AO$3999,12,FALSE)</f>
        <v>Italie</v>
      </c>
      <c r="G1070" s="4">
        <f>VLOOKUP(Tableau1[[#This Row],[NUM DE FACTURE]],'[1]COMMERCIAL 2019 - 2021'!$D$2:$AO$3999,13,FALSE)</f>
        <v>44816</v>
      </c>
      <c r="H1070" s="3">
        <f>VLOOKUP(Tableau1[[#This Row],[NUM DE FACTURE]],[1]!Tableau1[[#All],[Num Piéce]:[ANNEE]],4,FALSE)</f>
        <v>2022</v>
      </c>
      <c r="I1070" s="3">
        <f>MONTH(Tableau1[[#This Row],[DATE LIV]])</f>
        <v>9</v>
      </c>
    </row>
    <row r="1071" spans="1:9" x14ac:dyDescent="0.35">
      <c r="A1071" s="1" t="str">
        <f>'[1]COMMERCIAL 2019 - 2021'!D1069</f>
        <v>FAE-22-00172</v>
      </c>
      <c r="B1071" s="5" t="str">
        <f>VLOOKUP(Tableau1[[#This Row],[NUM DE FACTURE]],'[1]COMMERCIAL 2019 - 2021'!$D$2:$AO$3999,6,FALSE)</f>
        <v>E.A.S.B. NAFA</v>
      </c>
      <c r="C1071" s="2">
        <f>VLOOKUP(Tableau1[[#This Row],[NUM DE FACTURE]],'[1]COMMERCIAL 2019 - 2021'!$D$2:$AO$3999,18,FALSE)</f>
        <v>40536</v>
      </c>
      <c r="D1071" s="3">
        <f>VLOOKUP(Tableau1[[#This Row],[NUM DE FACTURE]],'[1]COMMERCIAL 2019 - 2021'!$D$2:$AO$3999,8,FALSE)</f>
        <v>166060.65090000001</v>
      </c>
      <c r="E1071" s="3">
        <f>VLOOKUP(Tableau1[[#This Row],[NUM DE FACTURE]],'[1]COMMERCIAL 2019 - 2021'!$D$2:$AO$3999,10,FALSE)</f>
        <v>52036.24</v>
      </c>
      <c r="F1071" s="3" t="str">
        <f>VLOOKUP(Tableau1[[#This Row],[NUM DE FACTURE]],'[1]COMMERCIAL 2019 - 2021'!$D$2:$AO$3999,12,FALSE)</f>
        <v>Gambie</v>
      </c>
      <c r="G1071" s="4">
        <f>VLOOKUP(Tableau1[[#This Row],[NUM DE FACTURE]],'[1]COMMERCIAL 2019 - 2021'!$D$2:$AO$3999,13,FALSE)</f>
        <v>44800</v>
      </c>
      <c r="H1071" s="3">
        <f>VLOOKUP(Tableau1[[#This Row],[NUM DE FACTURE]],[1]!Tableau1[[#All],[Num Piéce]:[ANNEE]],4,FALSE)</f>
        <v>2022</v>
      </c>
      <c r="I1071" s="3">
        <f>MONTH(Tableau1[[#This Row],[DATE LIV]])</f>
        <v>8</v>
      </c>
    </row>
    <row r="1072" spans="1:9" x14ac:dyDescent="0.35">
      <c r="A1072" s="1" t="str">
        <f>'[1]COMMERCIAL 2019 - 2021'!D1070</f>
        <v>FAE-22-00173</v>
      </c>
      <c r="B1072" s="5" t="str">
        <f>VLOOKUP(Tableau1[[#This Row],[NUM DE FACTURE]],'[1]COMMERCIAL 2019 - 2021'!$D$2:$AO$3999,6,FALSE)</f>
        <v>STE DE COMMERCE INTERNATIONAL</v>
      </c>
      <c r="C1072" s="2">
        <f>VLOOKUP(Tableau1[[#This Row],[NUM DE FACTURE]],'[1]COMMERCIAL 2019 - 2021'!$D$2:$AO$3999,18,FALSE)</f>
        <v>140000</v>
      </c>
      <c r="D1072" s="3">
        <f>VLOOKUP(Tableau1[[#This Row],[NUM DE FACTURE]],'[1]COMMERCIAL 2019 - 2021'!$D$2:$AO$3999,8,FALSE)</f>
        <v>344400</v>
      </c>
      <c r="E1072" s="3">
        <f>VLOOKUP(Tableau1[[#This Row],[NUM DE FACTURE]],'[1]COMMERCIAL 2019 - 2021'!$D$2:$AO$3999,10,FALSE)</f>
        <v>344400</v>
      </c>
      <c r="F1072" s="3" t="str">
        <f>VLOOKUP(Tableau1[[#This Row],[NUM DE FACTURE]],'[1]COMMERCIAL 2019 - 2021'!$D$2:$AO$3999,12,FALSE)</f>
        <v>Madagascar</v>
      </c>
      <c r="G1072" s="4">
        <f>VLOOKUP(Tableau1[[#This Row],[NUM DE FACTURE]],'[1]COMMERCIAL 2019 - 2021'!$D$2:$AO$3999,13,FALSE)</f>
        <v>44802</v>
      </c>
      <c r="H1072" s="3">
        <f>VLOOKUP(Tableau1[[#This Row],[NUM DE FACTURE]],[1]!Tableau1[[#All],[Num Piéce]:[ANNEE]],4,FALSE)</f>
        <v>2022</v>
      </c>
      <c r="I1072" s="3">
        <f>MONTH(Tableau1[[#This Row],[DATE LIV]])</f>
        <v>8</v>
      </c>
    </row>
    <row r="1073" spans="1:9" x14ac:dyDescent="0.35">
      <c r="A1073" s="1" t="str">
        <f>'[1]COMMERCIAL 2019 - 2021'!D1071</f>
        <v>FAE-22-00174</v>
      </c>
      <c r="B1073" s="5" t="str">
        <f>VLOOKUP(Tableau1[[#This Row],[NUM DE FACTURE]],'[1]COMMERCIAL 2019 - 2021'!$D$2:$AO$3999,6,FALSE)</f>
        <v>STE DE COMMERCE INTERNATIONAL</v>
      </c>
      <c r="C1073" s="2">
        <f>VLOOKUP(Tableau1[[#This Row],[NUM DE FACTURE]],'[1]COMMERCIAL 2019 - 2021'!$D$2:$AO$3999,18,FALSE)</f>
        <v>20750</v>
      </c>
      <c r="D1073" s="3">
        <f>VLOOKUP(Tableau1[[#This Row],[NUM DE FACTURE]],'[1]COMMERCIAL 2019 - 2021'!$D$2:$AO$3999,8,FALSE)</f>
        <v>57788.75</v>
      </c>
      <c r="E1073" s="3">
        <f>VLOOKUP(Tableau1[[#This Row],[NUM DE FACTURE]],'[1]COMMERCIAL 2019 - 2021'!$D$2:$AO$3999,10,FALSE)</f>
        <v>57788.75</v>
      </c>
      <c r="F1073" s="3" t="str">
        <f>VLOOKUP(Tableau1[[#This Row],[NUM DE FACTURE]],'[1]COMMERCIAL 2019 - 2021'!$D$2:$AO$3999,12,FALSE)</f>
        <v>Gabon</v>
      </c>
      <c r="G1073" s="4">
        <f>VLOOKUP(Tableau1[[#This Row],[NUM DE FACTURE]],'[1]COMMERCIAL 2019 - 2021'!$D$2:$AO$3999,13,FALSE)</f>
        <v>44834</v>
      </c>
      <c r="H1073" s="3">
        <f>VLOOKUP(Tableau1[[#This Row],[NUM DE FACTURE]],[1]!Tableau1[[#All],[Num Piéce]:[ANNEE]],4,FALSE)</f>
        <v>2022</v>
      </c>
      <c r="I1073" s="3">
        <f>MONTH(Tableau1[[#This Row],[DATE LIV]])</f>
        <v>9</v>
      </c>
    </row>
    <row r="1074" spans="1:9" x14ac:dyDescent="0.35">
      <c r="A1074" s="1" t="str">
        <f>'[1]COMMERCIAL 2019 - 2021'!D1072</f>
        <v>FAE-22-00175</v>
      </c>
      <c r="B1074" s="5" t="str">
        <f>VLOOKUP(Tableau1[[#This Row],[NUM DE FACTURE]],'[1]COMMERCIAL 2019 - 2021'!$D$2:$AO$3999,6,FALSE)</f>
        <v>EASY TRADE / GLOBAL GOODS CAPA</v>
      </c>
      <c r="C1074" s="2">
        <f>VLOOKUP(Tableau1[[#This Row],[NUM DE FACTURE]],'[1]COMMERCIAL 2019 - 2021'!$D$2:$AO$3999,18,FALSE)</f>
        <v>120067</v>
      </c>
      <c r="D1074" s="3">
        <f>VLOOKUP(Tableau1[[#This Row],[NUM DE FACTURE]],'[1]COMMERCIAL 2019 - 2021'!$D$2:$AO$3999,8,FALSE)</f>
        <v>288161.28000000003</v>
      </c>
      <c r="E1074" s="3">
        <f>VLOOKUP(Tableau1[[#This Row],[NUM DE FACTURE]],'[1]COMMERCIAL 2019 - 2021'!$D$2:$AO$3999,10,FALSE)</f>
        <v>288161.28000000003</v>
      </c>
      <c r="F1074" s="3" t="str">
        <f>VLOOKUP(Tableau1[[#This Row],[NUM DE FACTURE]],'[1]COMMERCIAL 2019 - 2021'!$D$2:$AO$3999,12,FALSE)</f>
        <v>Libye</v>
      </c>
      <c r="G1074" s="4">
        <f>VLOOKUP(Tableau1[[#This Row],[NUM DE FACTURE]],'[1]COMMERCIAL 2019 - 2021'!$D$2:$AO$3999,13,FALSE)</f>
        <v>44851</v>
      </c>
      <c r="H1074" s="3">
        <f>VLOOKUP(Tableau1[[#This Row],[NUM DE FACTURE]],[1]!Tableau1[[#All],[Num Piéce]:[ANNEE]],4,FALSE)</f>
        <v>2022</v>
      </c>
      <c r="I1074" s="3">
        <f>MONTH(Tableau1[[#This Row],[DATE LIV]])</f>
        <v>10</v>
      </c>
    </row>
    <row r="1075" spans="1:9" x14ac:dyDescent="0.35">
      <c r="A1075" s="1" t="str">
        <f>'[1]COMMERCIAL 2019 - 2021'!D1073</f>
        <v>FAE-22-00176</v>
      </c>
      <c r="B1075" s="5" t="str">
        <f>VLOOKUP(Tableau1[[#This Row],[NUM DE FACTURE]],'[1]COMMERCIAL 2019 - 2021'!$D$2:$AO$3999,6,FALSE)</f>
        <v>STE AL MAJMOUA MOTTAHIDA</v>
      </c>
      <c r="C1075" s="2">
        <f>VLOOKUP(Tableau1[[#This Row],[NUM DE FACTURE]],'[1]COMMERCIAL 2019 - 2021'!$D$2:$AO$3999,18,FALSE)</f>
        <v>27000</v>
      </c>
      <c r="D1075" s="3">
        <f>VLOOKUP(Tableau1[[#This Row],[NUM DE FACTURE]],'[1]COMMERCIAL 2019 - 2021'!$D$2:$AO$3999,8,FALSE)</f>
        <v>128517.65775</v>
      </c>
      <c r="E1075" s="3">
        <f>VLOOKUP(Tableau1[[#This Row],[NUM DE FACTURE]],'[1]COMMERCIAL 2019 - 2021'!$D$2:$AO$3999,10,FALSE)</f>
        <v>40185</v>
      </c>
      <c r="F1075" s="3" t="str">
        <f>VLOOKUP(Tableau1[[#This Row],[NUM DE FACTURE]],'[1]COMMERCIAL 2019 - 2021'!$D$2:$AO$3999,12,FALSE)</f>
        <v>Libye</v>
      </c>
      <c r="G1075" s="4">
        <f>VLOOKUP(Tableau1[[#This Row],[NUM DE FACTURE]],'[1]COMMERCIAL 2019 - 2021'!$D$2:$AO$3999,13,FALSE)</f>
        <v>44803</v>
      </c>
      <c r="H1075" s="3">
        <f>VLOOKUP(Tableau1[[#This Row],[NUM DE FACTURE]],[1]!Tableau1[[#All],[Num Piéce]:[ANNEE]],4,FALSE)</f>
        <v>2022</v>
      </c>
      <c r="I1075" s="3">
        <f>MONTH(Tableau1[[#This Row],[DATE LIV]])</f>
        <v>8</v>
      </c>
    </row>
    <row r="1076" spans="1:9" x14ac:dyDescent="0.35">
      <c r="A1076" s="1" t="str">
        <f>'[1]COMMERCIAL 2019 - 2021'!D1074</f>
        <v>FAE-22-00177</v>
      </c>
      <c r="B1076" s="5" t="str">
        <f>VLOOKUP(Tableau1[[#This Row],[NUM DE FACTURE]],'[1]COMMERCIAL 2019 - 2021'!$D$2:$AO$3999,6,FALSE)</f>
        <v>ARCADIA</v>
      </c>
      <c r="C1076" s="2">
        <f>VLOOKUP(Tableau1[[#This Row],[NUM DE FACTURE]],'[1]COMMERCIAL 2019 - 2021'!$D$2:$AO$3999,18,FALSE)</f>
        <v>61500</v>
      </c>
      <c r="D1076" s="3">
        <f>VLOOKUP(Tableau1[[#This Row],[NUM DE FACTURE]],'[1]COMMERCIAL 2019 - 2021'!$D$2:$AO$3999,8,FALSE)</f>
        <v>195365</v>
      </c>
      <c r="E1076" s="3">
        <f>VLOOKUP(Tableau1[[#This Row],[NUM DE FACTURE]],'[1]COMMERCIAL 2019 - 2021'!$D$2:$AO$3999,10,FALSE)</f>
        <v>195365</v>
      </c>
      <c r="F1076" s="3" t="str">
        <f>VLOOKUP(Tableau1[[#This Row],[NUM DE FACTURE]],'[1]COMMERCIAL 2019 - 2021'!$D$2:$AO$3999,12,FALSE)</f>
        <v>Belarus</v>
      </c>
      <c r="G1076" s="4">
        <f>VLOOKUP(Tableau1[[#This Row],[NUM DE FACTURE]],'[1]COMMERCIAL 2019 - 2021'!$D$2:$AO$3999,13,FALSE)</f>
        <v>44823</v>
      </c>
      <c r="H1076" s="3">
        <f>VLOOKUP(Tableau1[[#This Row],[NUM DE FACTURE]],[1]!Tableau1[[#All],[Num Piéce]:[ANNEE]],4,FALSE)</f>
        <v>2022</v>
      </c>
      <c r="I1076" s="3">
        <f>MONTH(Tableau1[[#This Row],[DATE LIV]])</f>
        <v>9</v>
      </c>
    </row>
    <row r="1077" spans="1:9" x14ac:dyDescent="0.35">
      <c r="A1077" s="1" t="str">
        <f>'[1]COMMERCIAL 2019 - 2021'!D1075</f>
        <v>FAE-22-00178</v>
      </c>
      <c r="B1077" s="5" t="str">
        <f>VLOOKUP(Tableau1[[#This Row],[NUM DE FACTURE]],'[1]COMMERCIAL 2019 - 2021'!$D$2:$AO$3999,6,FALSE)</f>
        <v>SAHEL INTERNATIONAL TRADE</v>
      </c>
      <c r="C1077" s="2">
        <f>VLOOKUP(Tableau1[[#This Row],[NUM DE FACTURE]],'[1]COMMERCIAL 2019 - 2021'!$D$2:$AO$3999,18,FALSE)</f>
        <v>54840</v>
      </c>
      <c r="D1077" s="3">
        <f>VLOOKUP(Tableau1[[#This Row],[NUM DE FACTURE]],'[1]COMMERCIAL 2019 - 2021'!$D$2:$AO$3999,8,FALSE)</f>
        <v>149742</v>
      </c>
      <c r="E1077" s="3">
        <f>VLOOKUP(Tableau1[[#This Row],[NUM DE FACTURE]],'[1]COMMERCIAL 2019 - 2021'!$D$2:$AO$3999,10,FALSE)</f>
        <v>149742</v>
      </c>
      <c r="F1077" s="3" t="str">
        <f>VLOOKUP(Tableau1[[#This Row],[NUM DE FACTURE]],'[1]COMMERCIAL 2019 - 2021'!$D$2:$AO$3999,12,FALSE)</f>
        <v>Burkina Faso</v>
      </c>
      <c r="G1077" s="4">
        <f>VLOOKUP(Tableau1[[#This Row],[NUM DE FACTURE]],'[1]COMMERCIAL 2019 - 2021'!$D$2:$AO$3999,13,FALSE)</f>
        <v>44816</v>
      </c>
      <c r="H1077" s="3">
        <f>VLOOKUP(Tableau1[[#This Row],[NUM DE FACTURE]],[1]!Tableau1[[#All],[Num Piéce]:[ANNEE]],4,FALSE)</f>
        <v>2022</v>
      </c>
      <c r="I1077" s="3">
        <f>MONTH(Tableau1[[#This Row],[DATE LIV]])</f>
        <v>9</v>
      </c>
    </row>
    <row r="1078" spans="1:9" x14ac:dyDescent="0.35">
      <c r="A1078" s="1" t="str">
        <f>'[1]COMMERCIAL 2019 - 2021'!D1076</f>
        <v>FAE-22-00179</v>
      </c>
      <c r="B1078" s="5" t="str">
        <f>VLOOKUP(Tableau1[[#This Row],[NUM DE FACTURE]],'[1]COMMERCIAL 2019 - 2021'!$D$2:$AO$3999,6,FALSE)</f>
        <v>ARCADIA</v>
      </c>
      <c r="C1078" s="2">
        <f>VLOOKUP(Tableau1[[#This Row],[NUM DE FACTURE]],'[1]COMMERCIAL 2019 - 2021'!$D$2:$AO$3999,18,FALSE)</f>
        <v>20000</v>
      </c>
      <c r="D1078" s="3">
        <f>VLOOKUP(Tableau1[[#This Row],[NUM DE FACTURE]],'[1]COMMERCIAL 2019 - 2021'!$D$2:$AO$3999,8,FALSE)</f>
        <v>64600</v>
      </c>
      <c r="E1078" s="3">
        <f>VLOOKUP(Tableau1[[#This Row],[NUM DE FACTURE]],'[1]COMMERCIAL 2019 - 2021'!$D$2:$AO$3999,10,FALSE)</f>
        <v>64600</v>
      </c>
      <c r="F1078" s="3" t="str">
        <f>VLOOKUP(Tableau1[[#This Row],[NUM DE FACTURE]],'[1]COMMERCIAL 2019 - 2021'!$D$2:$AO$3999,12,FALSE)</f>
        <v>Angleterre</v>
      </c>
      <c r="G1078" s="4">
        <f>VLOOKUP(Tableau1[[#This Row],[NUM DE FACTURE]],'[1]COMMERCIAL 2019 - 2021'!$D$2:$AO$3999,13,FALSE)</f>
        <v>44818</v>
      </c>
      <c r="H1078" s="3">
        <f>VLOOKUP(Tableau1[[#This Row],[NUM DE FACTURE]],[1]!Tableau1[[#All],[Num Piéce]:[ANNEE]],4,FALSE)</f>
        <v>2022</v>
      </c>
      <c r="I1078" s="3">
        <f>MONTH(Tableau1[[#This Row],[DATE LIV]])</f>
        <v>9</v>
      </c>
    </row>
    <row r="1079" spans="1:9" x14ac:dyDescent="0.35">
      <c r="A1079" s="1" t="str">
        <f>'[1]COMMERCIAL 2019 - 2021'!D1077</f>
        <v>FAE-22-00180</v>
      </c>
      <c r="B1079" s="5" t="str">
        <f>VLOOKUP(Tableau1[[#This Row],[NUM DE FACTURE]],'[1]COMMERCIAL 2019 - 2021'!$D$2:$AO$3999,6,FALSE)</f>
        <v>ANGSTREM TRADING</v>
      </c>
      <c r="C1079" s="2">
        <f>VLOOKUP(Tableau1[[#This Row],[NUM DE FACTURE]],'[1]COMMERCIAL 2019 - 2021'!$D$2:$AO$3999,18,FALSE)</f>
        <v>20500</v>
      </c>
      <c r="D1079" s="3">
        <f>VLOOKUP(Tableau1[[#This Row],[NUM DE FACTURE]],'[1]COMMERCIAL 2019 - 2021'!$D$2:$AO$3999,8,FALSE)</f>
        <v>71773.257249999995</v>
      </c>
      <c r="E1079" s="3">
        <f>VLOOKUP(Tableau1[[#This Row],[NUM DE FACTURE]],'[1]COMMERCIAL 2019 - 2021'!$D$2:$AO$3999,10,FALSE)</f>
        <v>22345</v>
      </c>
      <c r="F1079" s="3" t="str">
        <f>VLOOKUP(Tableau1[[#This Row],[NUM DE FACTURE]],'[1]COMMERCIAL 2019 - 2021'!$D$2:$AO$3999,12,FALSE)</f>
        <v>Russie</v>
      </c>
      <c r="G1079" s="4">
        <f>VLOOKUP(Tableau1[[#This Row],[NUM DE FACTURE]],'[1]COMMERCIAL 2019 - 2021'!$D$2:$AO$3999,13,FALSE)</f>
        <v>44823</v>
      </c>
      <c r="H1079" s="3">
        <f>VLOOKUP(Tableau1[[#This Row],[NUM DE FACTURE]],[1]!Tableau1[[#All],[Num Piéce]:[ANNEE]],4,FALSE)</f>
        <v>2022</v>
      </c>
      <c r="I1079" s="3">
        <f>MONTH(Tableau1[[#This Row],[DATE LIV]])</f>
        <v>9</v>
      </c>
    </row>
    <row r="1080" spans="1:9" x14ac:dyDescent="0.35">
      <c r="A1080" s="1" t="str">
        <f>'[1]COMMERCIAL 2019 - 2021'!D1078</f>
        <v>FAE-22-00181</v>
      </c>
      <c r="B1080" s="5" t="str">
        <f>VLOOKUP(Tableau1[[#This Row],[NUM DE FACTURE]],'[1]COMMERCIAL 2019 - 2021'!$D$2:$AO$3999,6,FALSE)</f>
        <v>TUNISIAN AFRICAN BUSINESS</v>
      </c>
      <c r="C1080" s="2">
        <f>VLOOKUP(Tableau1[[#This Row],[NUM DE FACTURE]],'[1]COMMERCIAL 2019 - 2021'!$D$2:$AO$3999,18,FALSE)</f>
        <v>352128</v>
      </c>
      <c r="D1080" s="3">
        <f>VLOOKUP(Tableau1[[#This Row],[NUM DE FACTURE]],'[1]COMMERCIAL 2019 - 2021'!$D$2:$AO$3999,8,FALSE)</f>
        <v>879219.6</v>
      </c>
      <c r="E1080" s="3">
        <f>VLOOKUP(Tableau1[[#This Row],[NUM DE FACTURE]],'[1]COMMERCIAL 2019 - 2021'!$D$2:$AO$3999,10,FALSE)</f>
        <v>879219.6</v>
      </c>
      <c r="F1080" s="3" t="str">
        <f>VLOOKUP(Tableau1[[#This Row],[NUM DE FACTURE]],'[1]COMMERCIAL 2019 - 2021'!$D$2:$AO$3999,12,FALSE)</f>
        <v>Senegal</v>
      </c>
      <c r="G1080" s="4">
        <f>VLOOKUP(Tableau1[[#This Row],[NUM DE FACTURE]],'[1]COMMERCIAL 2019 - 2021'!$D$2:$AO$3999,13,FALSE)</f>
        <v>44827</v>
      </c>
      <c r="H1080" s="3">
        <f>VLOOKUP(Tableau1[[#This Row],[NUM DE FACTURE]],[1]!Tableau1[[#All],[Num Piéce]:[ANNEE]],4,FALSE)</f>
        <v>2022</v>
      </c>
      <c r="I1080" s="3">
        <f>MONTH(Tableau1[[#This Row],[DATE LIV]])</f>
        <v>9</v>
      </c>
    </row>
    <row r="1081" spans="1:9" x14ac:dyDescent="0.35">
      <c r="A1081" s="1" t="str">
        <f>'[1]COMMERCIAL 2019 - 2021'!D1079</f>
        <v>FAE-22-00182</v>
      </c>
      <c r="B1081" s="5" t="str">
        <f>VLOOKUP(Tableau1[[#This Row],[NUM DE FACTURE]],'[1]COMMERCIAL 2019 - 2021'!$D$2:$AO$3999,6,FALSE)</f>
        <v>TUNISIAN AFRICAN BUSINESS</v>
      </c>
      <c r="C1081" s="2">
        <f>VLOOKUP(Tableau1[[#This Row],[NUM DE FACTURE]],'[1]COMMERCIAL 2019 - 2021'!$D$2:$AO$3999,18,FALSE)</f>
        <v>57600</v>
      </c>
      <c r="D1081" s="3">
        <f>VLOOKUP(Tableau1[[#This Row],[NUM DE FACTURE]],'[1]COMMERCIAL 2019 - 2021'!$D$2:$AO$3999,8,FALSE)</f>
        <v>161280</v>
      </c>
      <c r="E1081" s="3">
        <f>VLOOKUP(Tableau1[[#This Row],[NUM DE FACTURE]],'[1]COMMERCIAL 2019 - 2021'!$D$2:$AO$3999,10,FALSE)</f>
        <v>161280</v>
      </c>
      <c r="F1081" s="3" t="str">
        <f>VLOOKUP(Tableau1[[#This Row],[NUM DE FACTURE]],'[1]COMMERCIAL 2019 - 2021'!$D$2:$AO$3999,12,FALSE)</f>
        <v>Burkina Faso</v>
      </c>
      <c r="G1081" s="4">
        <f>VLOOKUP(Tableau1[[#This Row],[NUM DE FACTURE]],'[1]COMMERCIAL 2019 - 2021'!$D$2:$AO$3999,13,FALSE)</f>
        <v>44824</v>
      </c>
      <c r="H1081" s="3">
        <f>VLOOKUP(Tableau1[[#This Row],[NUM DE FACTURE]],[1]!Tableau1[[#All],[Num Piéce]:[ANNEE]],4,FALSE)</f>
        <v>2022</v>
      </c>
      <c r="I1081" s="3">
        <f>MONTH(Tableau1[[#This Row],[DATE LIV]])</f>
        <v>9</v>
      </c>
    </row>
    <row r="1082" spans="1:9" x14ac:dyDescent="0.35">
      <c r="A1082" s="1" t="str">
        <f>'[1]COMMERCIAL 2019 - 2021'!D1080</f>
        <v>FAE-22-00183</v>
      </c>
      <c r="B1082" s="5" t="str">
        <f>VLOOKUP(Tableau1[[#This Row],[NUM DE FACTURE]],'[1]COMMERCIAL 2019 - 2021'!$D$2:$AO$3999,6,FALSE)</f>
        <v>EASY TRADE / GLOBAL GOODS CAPA</v>
      </c>
      <c r="C1082" s="2">
        <f>VLOOKUP(Tableau1[[#This Row],[NUM DE FACTURE]],'[1]COMMERCIAL 2019 - 2021'!$D$2:$AO$3999,18,FALSE)</f>
        <v>150000</v>
      </c>
      <c r="D1082" s="3">
        <f>VLOOKUP(Tableau1[[#This Row],[NUM DE FACTURE]],'[1]COMMERCIAL 2019 - 2021'!$D$2:$AO$3999,8,FALSE)</f>
        <v>393000</v>
      </c>
      <c r="E1082" s="3">
        <f>VLOOKUP(Tableau1[[#This Row],[NUM DE FACTURE]],'[1]COMMERCIAL 2019 - 2021'!$D$2:$AO$3999,10,FALSE)</f>
        <v>393000</v>
      </c>
      <c r="F1082" s="3" t="str">
        <f>VLOOKUP(Tableau1[[#This Row],[NUM DE FACTURE]],'[1]COMMERCIAL 2019 - 2021'!$D$2:$AO$3999,12,FALSE)</f>
        <v>Libye</v>
      </c>
      <c r="G1082" s="4">
        <f>VLOOKUP(Tableau1[[#This Row],[NUM DE FACTURE]],'[1]COMMERCIAL 2019 - 2021'!$D$2:$AO$3999,13,FALSE)</f>
        <v>44834</v>
      </c>
      <c r="H1082" s="3">
        <f>VLOOKUP(Tableau1[[#This Row],[NUM DE FACTURE]],[1]!Tableau1[[#All],[Num Piéce]:[ANNEE]],4,FALSE)</f>
        <v>2022</v>
      </c>
      <c r="I1082" s="3">
        <f>MONTH(Tableau1[[#This Row],[DATE LIV]])</f>
        <v>9</v>
      </c>
    </row>
    <row r="1083" spans="1:9" x14ac:dyDescent="0.35">
      <c r="A1083" s="1" t="str">
        <f>'[1]COMMERCIAL 2019 - 2021'!D1081</f>
        <v>FAE-22-00184</v>
      </c>
      <c r="B1083" s="5" t="str">
        <f>VLOOKUP(Tableau1[[#This Row],[NUM DE FACTURE]],'[1]COMMERCIAL 2019 - 2021'!$D$2:$AO$3999,6,FALSE)</f>
        <v>ANGSTREM TRADING</v>
      </c>
      <c r="C1083" s="2">
        <f>VLOOKUP(Tableau1[[#This Row],[NUM DE FACTURE]],'[1]COMMERCIAL 2019 - 2021'!$D$2:$AO$3999,18,FALSE)</f>
        <v>20500</v>
      </c>
      <c r="D1083" s="3">
        <f>VLOOKUP(Tableau1[[#This Row],[NUM DE FACTURE]],'[1]COMMERCIAL 2019 - 2021'!$D$2:$AO$3999,8,FALSE)</f>
        <v>65069.321624999997</v>
      </c>
      <c r="E1083" s="3">
        <f>VLOOKUP(Tableau1[[#This Row],[NUM DE FACTURE]],'[1]COMMERCIAL 2019 - 2021'!$D$2:$AO$3999,10,FALSE)</f>
        <v>20192.5</v>
      </c>
      <c r="F1083" s="3" t="str">
        <f>VLOOKUP(Tableau1[[#This Row],[NUM DE FACTURE]],'[1]COMMERCIAL 2019 - 2021'!$D$2:$AO$3999,12,FALSE)</f>
        <v>Russie</v>
      </c>
      <c r="G1083" s="4">
        <f>VLOOKUP(Tableau1[[#This Row],[NUM DE FACTURE]],'[1]COMMERCIAL 2019 - 2021'!$D$2:$AO$3999,13,FALSE)</f>
        <v>44827</v>
      </c>
      <c r="H1083" s="3">
        <f>VLOOKUP(Tableau1[[#This Row],[NUM DE FACTURE]],[1]!Tableau1[[#All],[Num Piéce]:[ANNEE]],4,FALSE)</f>
        <v>2022</v>
      </c>
      <c r="I1083" s="3">
        <f>MONTH(Tableau1[[#This Row],[DATE LIV]])</f>
        <v>9</v>
      </c>
    </row>
    <row r="1084" spans="1:9" x14ac:dyDescent="0.35">
      <c r="A1084" s="1" t="str">
        <f>'[1]COMMERCIAL 2019 - 2021'!D1082</f>
        <v>FAE-22-00185</v>
      </c>
      <c r="B1084" s="5" t="str">
        <f>VLOOKUP(Tableau1[[#This Row],[NUM DE FACTURE]],'[1]COMMERCIAL 2019 - 2021'!$D$2:$AO$3999,6,FALSE)</f>
        <v>ARCADIA</v>
      </c>
      <c r="C1084" s="2">
        <f>VLOOKUP(Tableau1[[#This Row],[NUM DE FACTURE]],'[1]COMMERCIAL 2019 - 2021'!$D$2:$AO$3999,18,FALSE)</f>
        <v>20000</v>
      </c>
      <c r="D1084" s="3">
        <f>VLOOKUP(Tableau1[[#This Row],[NUM DE FACTURE]],'[1]COMMERCIAL 2019 - 2021'!$D$2:$AO$3999,8,FALSE)</f>
        <v>64600</v>
      </c>
      <c r="E1084" s="3">
        <f>VLOOKUP(Tableau1[[#This Row],[NUM DE FACTURE]],'[1]COMMERCIAL 2019 - 2021'!$D$2:$AO$3999,10,FALSE)</f>
        <v>64600</v>
      </c>
      <c r="F1084" s="3" t="str">
        <f>VLOOKUP(Tableau1[[#This Row],[NUM DE FACTURE]],'[1]COMMERCIAL 2019 - 2021'!$D$2:$AO$3999,12,FALSE)</f>
        <v>Angleterre</v>
      </c>
      <c r="G1084" s="4">
        <f>VLOOKUP(Tableau1[[#This Row],[NUM DE FACTURE]],'[1]COMMERCIAL 2019 - 2021'!$D$2:$AO$3999,13,FALSE)</f>
        <v>44832</v>
      </c>
      <c r="H1084" s="3">
        <f>VLOOKUP(Tableau1[[#This Row],[NUM DE FACTURE]],[1]!Tableau1[[#All],[Num Piéce]:[ANNEE]],4,FALSE)</f>
        <v>2022</v>
      </c>
      <c r="I1084" s="3">
        <f>MONTH(Tableau1[[#This Row],[DATE LIV]])</f>
        <v>9</v>
      </c>
    </row>
    <row r="1085" spans="1:9" x14ac:dyDescent="0.35">
      <c r="A1085" s="1" t="str">
        <f>'[1]COMMERCIAL 2019 - 2021'!D1083</f>
        <v>FAE-22-00186</v>
      </c>
      <c r="B1085" s="5" t="str">
        <f>VLOOKUP(Tableau1[[#This Row],[NUM DE FACTURE]],'[1]COMMERCIAL 2019 - 2021'!$D$2:$AO$3999,6,FALSE)</f>
        <v>EASY TRADE / GLOBAL GOODS CAPA</v>
      </c>
      <c r="C1085" s="2">
        <f>VLOOKUP(Tableau1[[#This Row],[NUM DE FACTURE]],'[1]COMMERCIAL 2019 - 2021'!$D$2:$AO$3999,18,FALSE)</f>
        <v>27960</v>
      </c>
      <c r="D1085" s="3">
        <f>VLOOKUP(Tableau1[[#This Row],[NUM DE FACTURE]],'[1]COMMERCIAL 2019 - 2021'!$D$2:$AO$3999,8,FALSE)</f>
        <v>76890</v>
      </c>
      <c r="E1085" s="3">
        <f>VLOOKUP(Tableau1[[#This Row],[NUM DE FACTURE]],'[1]COMMERCIAL 2019 - 2021'!$D$2:$AO$3999,10,FALSE)</f>
        <v>76890</v>
      </c>
      <c r="F1085" s="3" t="str">
        <f>VLOOKUP(Tableau1[[#This Row],[NUM DE FACTURE]],'[1]COMMERCIAL 2019 - 2021'!$D$2:$AO$3999,12,FALSE)</f>
        <v>Burkina Faso</v>
      </c>
      <c r="G1085" s="4">
        <f>VLOOKUP(Tableau1[[#This Row],[NUM DE FACTURE]],'[1]COMMERCIAL 2019 - 2021'!$D$2:$AO$3999,13,FALSE)</f>
        <v>44833</v>
      </c>
      <c r="H1085" s="3">
        <f>VLOOKUP(Tableau1[[#This Row],[NUM DE FACTURE]],[1]!Tableau1[[#All],[Num Piéce]:[ANNEE]],4,FALSE)</f>
        <v>2022</v>
      </c>
      <c r="I1085" s="3">
        <f>MONTH(Tableau1[[#This Row],[DATE LIV]])</f>
        <v>9</v>
      </c>
    </row>
    <row r="1086" spans="1:9" x14ac:dyDescent="0.35">
      <c r="A1086" s="1" t="str">
        <f>'[1]COMMERCIAL 2019 - 2021'!D1084</f>
        <v>FAE-22-00187</v>
      </c>
      <c r="B1086" s="5" t="str">
        <f>VLOOKUP(Tableau1[[#This Row],[NUM DE FACTURE]],'[1]COMMERCIAL 2019 - 2021'!$D$2:$AO$3999,6,FALSE)</f>
        <v>STE AL MAJMOUA MOTTAHIDA</v>
      </c>
      <c r="C1086" s="2">
        <f>VLOOKUP(Tableau1[[#This Row],[NUM DE FACTURE]],'[1]COMMERCIAL 2019 - 2021'!$D$2:$AO$3999,18,FALSE)</f>
        <v>302400</v>
      </c>
      <c r="D1086" s="3">
        <f>VLOOKUP(Tableau1[[#This Row],[NUM DE FACTURE]],'[1]COMMERCIAL 2019 - 2021'!$D$2:$AO$3999,8,FALSE)</f>
        <v>895093.41599999997</v>
      </c>
      <c r="E1086" s="3">
        <f>VLOOKUP(Tableau1[[#This Row],[NUM DE FACTURE]],'[1]COMMERCIAL 2019 - 2021'!$D$2:$AO$3999,10,FALSE)</f>
        <v>272160</v>
      </c>
      <c r="F1086" s="3" t="str">
        <f>VLOOKUP(Tableau1[[#This Row],[NUM DE FACTURE]],'[1]COMMERCIAL 2019 - 2021'!$D$2:$AO$3999,12,FALSE)</f>
        <v>Libye</v>
      </c>
      <c r="G1086" s="4">
        <f>VLOOKUP(Tableau1[[#This Row],[NUM DE FACTURE]],'[1]COMMERCIAL 2019 - 2021'!$D$2:$AO$3999,13,FALSE)</f>
        <v>44834</v>
      </c>
      <c r="H1086" s="3">
        <f>VLOOKUP(Tableau1[[#This Row],[NUM DE FACTURE]],[1]!Tableau1[[#All],[Num Piéce]:[ANNEE]],4,FALSE)</f>
        <v>2022</v>
      </c>
      <c r="I1086" s="3">
        <f>MONTH(Tableau1[[#This Row],[DATE LIV]])</f>
        <v>9</v>
      </c>
    </row>
    <row r="1087" spans="1:9" x14ac:dyDescent="0.35">
      <c r="A1087" s="1" t="str">
        <f>'[1]COMMERCIAL 2019 - 2021'!D1085</f>
        <v>FAE-22-00188</v>
      </c>
      <c r="B1087" s="5" t="str">
        <f>VLOOKUP(Tableau1[[#This Row],[NUM DE FACTURE]],'[1]COMMERCIAL 2019 - 2021'!$D$2:$AO$3999,6,FALSE)</f>
        <v>ETS KASSO IMPORT EXPORT</v>
      </c>
      <c r="C1087" s="2">
        <f>VLOOKUP(Tableau1[[#This Row],[NUM DE FACTURE]],'[1]COMMERCIAL 2019 - 2021'!$D$2:$AO$3999,18,FALSE)</f>
        <v>108000</v>
      </c>
      <c r="D1087" s="3">
        <f>VLOOKUP(Tableau1[[#This Row],[NUM DE FACTURE]],'[1]COMMERCIAL 2019 - 2021'!$D$2:$AO$3999,8,FALSE)</f>
        <v>251789.39099999997</v>
      </c>
      <c r="E1087" s="3">
        <f>VLOOKUP(Tableau1[[#This Row],[NUM DE FACTURE]],'[1]COMMERCIAL 2019 - 2021'!$D$2:$AO$3999,10,FALSE)</f>
        <v>79380</v>
      </c>
      <c r="F1087" s="3" t="str">
        <f>VLOOKUP(Tableau1[[#This Row],[NUM DE FACTURE]],'[1]COMMERCIAL 2019 - 2021'!$D$2:$AO$3999,12,FALSE)</f>
        <v>Niger</v>
      </c>
      <c r="G1087" s="4">
        <f>VLOOKUP(Tableau1[[#This Row],[NUM DE FACTURE]],'[1]COMMERCIAL 2019 - 2021'!$D$2:$AO$3999,13,FALSE)</f>
        <v>44832</v>
      </c>
      <c r="H1087" s="3">
        <f>VLOOKUP(Tableau1[[#This Row],[NUM DE FACTURE]],[1]!Tableau1[[#All],[Num Piéce]:[ANNEE]],4,FALSE)</f>
        <v>2022</v>
      </c>
      <c r="I1087" s="3">
        <f>MONTH(Tableau1[[#This Row],[DATE LIV]])</f>
        <v>9</v>
      </c>
    </row>
    <row r="1088" spans="1:9" x14ac:dyDescent="0.35">
      <c r="A1088" s="1" t="str">
        <f>'[1]COMMERCIAL 2019 - 2021'!D1086</f>
        <v>FAE-22-00189</v>
      </c>
      <c r="B1088" s="5" t="str">
        <f>VLOOKUP(Tableau1[[#This Row],[NUM DE FACTURE]],'[1]COMMERCIAL 2019 - 2021'!$D$2:$AO$3999,6,FALSE)</f>
        <v>ETS KASSO IMPORT EXPORT</v>
      </c>
      <c r="C1088" s="2">
        <f>VLOOKUP(Tableau1[[#This Row],[NUM DE FACTURE]],'[1]COMMERCIAL 2019 - 2021'!$D$2:$AO$3999,18,FALSE)</f>
        <v>108000</v>
      </c>
      <c r="D1088" s="3">
        <f>VLOOKUP(Tableau1[[#This Row],[NUM DE FACTURE]],'[1]COMMERCIAL 2019 - 2021'!$D$2:$AO$3999,8,FALSE)</f>
        <v>250963.83900000001</v>
      </c>
      <c r="E1088" s="3">
        <f>VLOOKUP(Tableau1[[#This Row],[NUM DE FACTURE]],'[1]COMMERCIAL 2019 - 2021'!$D$2:$AO$3999,10,FALSE)</f>
        <v>79380</v>
      </c>
      <c r="F1088" s="3" t="str">
        <f>VLOOKUP(Tableau1[[#This Row],[NUM DE FACTURE]],'[1]COMMERCIAL 2019 - 2021'!$D$2:$AO$3999,12,FALSE)</f>
        <v>Niger</v>
      </c>
      <c r="G1088" s="4">
        <f>VLOOKUP(Tableau1[[#This Row],[NUM DE FACTURE]],'[1]COMMERCIAL 2019 - 2021'!$D$2:$AO$3999,13,FALSE)</f>
        <v>44833</v>
      </c>
      <c r="H1088" s="3">
        <f>VLOOKUP(Tableau1[[#This Row],[NUM DE FACTURE]],[1]!Tableau1[[#All],[Num Piéce]:[ANNEE]],4,FALSE)</f>
        <v>2022</v>
      </c>
      <c r="I1088" s="3">
        <f>MONTH(Tableau1[[#This Row],[DATE LIV]])</f>
        <v>9</v>
      </c>
    </row>
    <row r="1089" spans="1:9" x14ac:dyDescent="0.35">
      <c r="A1089" s="1" t="str">
        <f>'[1]COMMERCIAL 2019 - 2021'!D1087</f>
        <v>FAE-22-00190</v>
      </c>
      <c r="B1089" s="5" t="str">
        <f>VLOOKUP(Tableau1[[#This Row],[NUM DE FACTURE]],'[1]COMMERCIAL 2019 - 2021'!$D$2:$AO$3999,6,FALSE)</f>
        <v>ETS KASSO IMPORT EXPORT</v>
      </c>
      <c r="C1089" s="2">
        <f>VLOOKUP(Tableau1[[#This Row],[NUM DE FACTURE]],'[1]COMMERCIAL 2019 - 2021'!$D$2:$AO$3999,18,FALSE)</f>
        <v>108000</v>
      </c>
      <c r="D1089" s="3">
        <f>VLOOKUP(Tableau1[[#This Row],[NUM DE FACTURE]],'[1]COMMERCIAL 2019 - 2021'!$D$2:$AO$3999,8,FALSE)</f>
        <v>251682.228</v>
      </c>
      <c r="E1089" s="3">
        <f>VLOOKUP(Tableau1[[#This Row],[NUM DE FACTURE]],'[1]COMMERCIAL 2019 - 2021'!$D$2:$AO$3999,10,FALSE)</f>
        <v>79380</v>
      </c>
      <c r="F1089" s="3" t="str">
        <f>VLOOKUP(Tableau1[[#This Row],[NUM DE FACTURE]],'[1]COMMERCIAL 2019 - 2021'!$D$2:$AO$3999,12,FALSE)</f>
        <v>Niger</v>
      </c>
      <c r="G1089" s="4">
        <f>VLOOKUP(Tableau1[[#This Row],[NUM DE FACTURE]],'[1]COMMERCIAL 2019 - 2021'!$D$2:$AO$3999,13,FALSE)</f>
        <v>44834</v>
      </c>
      <c r="H1089" s="3">
        <f>VLOOKUP(Tableau1[[#This Row],[NUM DE FACTURE]],[1]!Tableau1[[#All],[Num Piéce]:[ANNEE]],4,FALSE)</f>
        <v>2022</v>
      </c>
      <c r="I1089" s="3">
        <f>MONTH(Tableau1[[#This Row],[DATE LIV]])</f>
        <v>9</v>
      </c>
    </row>
    <row r="1090" spans="1:9" x14ac:dyDescent="0.35">
      <c r="A1090" s="1" t="str">
        <f>'[1]COMMERCIAL 2019 - 2021'!D1088</f>
        <v>FAE-22-00191</v>
      </c>
      <c r="B1090" s="5" t="str">
        <f>VLOOKUP(Tableau1[[#This Row],[NUM DE FACTURE]],'[1]COMMERCIAL 2019 - 2021'!$D$2:$AO$3999,6,FALSE)</f>
        <v>GOLDEN PEARL</v>
      </c>
      <c r="C1090" s="2">
        <f>VLOOKUP(Tableau1[[#This Row],[NUM DE FACTURE]],'[1]COMMERCIAL 2019 - 2021'!$D$2:$AO$3999,18,FALSE)</f>
        <v>55987</v>
      </c>
      <c r="D1090" s="3">
        <f>VLOOKUP(Tableau1[[#This Row],[NUM DE FACTURE]],'[1]COMMERCIAL 2019 - 2021'!$D$2:$AO$3999,8,FALSE)</f>
        <v>170760.95999999999</v>
      </c>
      <c r="E1090" s="3">
        <f>VLOOKUP(Tableau1[[#This Row],[NUM DE FACTURE]],'[1]COMMERCIAL 2019 - 2021'!$D$2:$AO$3999,10,FALSE)</f>
        <v>170760.95999999999</v>
      </c>
      <c r="F1090" s="3" t="str">
        <f>VLOOKUP(Tableau1[[#This Row],[NUM DE FACTURE]],'[1]COMMERCIAL 2019 - 2021'!$D$2:$AO$3999,12,FALSE)</f>
        <v>Qatar</v>
      </c>
      <c r="G1090" s="4">
        <f>VLOOKUP(Tableau1[[#This Row],[NUM DE FACTURE]],'[1]COMMERCIAL 2019 - 2021'!$D$2:$AO$3999,13,FALSE)</f>
        <v>44838</v>
      </c>
      <c r="H1090" s="3">
        <f>VLOOKUP(Tableau1[[#This Row],[NUM DE FACTURE]],[1]!Tableau1[[#All],[Num Piéce]:[ANNEE]],4,FALSE)</f>
        <v>2022</v>
      </c>
      <c r="I1090" s="3">
        <f>MONTH(Tableau1[[#This Row],[DATE LIV]])</f>
        <v>10</v>
      </c>
    </row>
    <row r="1091" spans="1:9" x14ac:dyDescent="0.35">
      <c r="A1091" s="1" t="str">
        <f>'[1]COMMERCIAL 2019 - 2021'!D1089</f>
        <v>FAE-22-00192</v>
      </c>
      <c r="B1091" s="5" t="str">
        <f>VLOOKUP(Tableau1[[#This Row],[NUM DE FACTURE]],'[1]COMMERCIAL 2019 - 2021'!$D$2:$AO$3999,6,FALSE)</f>
        <v>TEAM NEGOCE - YET GROUPE</v>
      </c>
      <c r="C1091" s="2">
        <f>VLOOKUP(Tableau1[[#This Row],[NUM DE FACTURE]],'[1]COMMERCIAL 2019 - 2021'!$D$2:$AO$3999,18,FALSE)</f>
        <v>20724</v>
      </c>
      <c r="D1091" s="3">
        <f>VLOOKUP(Tableau1[[#This Row],[NUM DE FACTURE]],'[1]COMMERCIAL 2019 - 2021'!$D$2:$AO$3999,8,FALSE)</f>
        <v>69248.600000000006</v>
      </c>
      <c r="E1091" s="3">
        <f>VLOOKUP(Tableau1[[#This Row],[NUM DE FACTURE]],'[1]COMMERCIAL 2019 - 2021'!$D$2:$AO$3999,10,FALSE)</f>
        <v>69248.600000000006</v>
      </c>
      <c r="F1091" s="3" t="str">
        <f>VLOOKUP(Tableau1[[#This Row],[NUM DE FACTURE]],'[1]COMMERCIAL 2019 - 2021'!$D$2:$AO$3999,12,FALSE)</f>
        <v>France</v>
      </c>
      <c r="G1091" s="4">
        <f>VLOOKUP(Tableau1[[#This Row],[NUM DE FACTURE]],'[1]COMMERCIAL 2019 - 2021'!$D$2:$AO$3999,13,FALSE)</f>
        <v>44879</v>
      </c>
      <c r="H1091" s="3">
        <f>VLOOKUP(Tableau1[[#This Row],[NUM DE FACTURE]],[1]!Tableau1[[#All],[Num Piéce]:[ANNEE]],4,FALSE)</f>
        <v>2022</v>
      </c>
      <c r="I1091" s="3">
        <f>MONTH(Tableau1[[#This Row],[DATE LIV]])</f>
        <v>11</v>
      </c>
    </row>
    <row r="1092" spans="1:9" x14ac:dyDescent="0.35">
      <c r="A1092" s="1" t="str">
        <f>'[1]COMMERCIAL 2019 - 2021'!D1090</f>
        <v>FAE-22-00193</v>
      </c>
      <c r="B1092" s="5" t="str">
        <f>VLOOKUP(Tableau1[[#This Row],[NUM DE FACTURE]],'[1]COMMERCIAL 2019 - 2021'!$D$2:$AO$3999,6,FALSE)</f>
        <v>STE WAFA LIBYE</v>
      </c>
      <c r="C1092" s="2">
        <f>VLOOKUP(Tableau1[[#This Row],[NUM DE FACTURE]],'[1]COMMERCIAL 2019 - 2021'!$D$2:$AO$3999,18,FALSE)</f>
        <v>35004</v>
      </c>
      <c r="D1092" s="3">
        <f>VLOOKUP(Tableau1[[#This Row],[NUM DE FACTURE]],'[1]COMMERCIAL 2019 - 2021'!$D$2:$AO$3999,8,FALSE)</f>
        <v>110738.19934799999</v>
      </c>
      <c r="E1092" s="3">
        <f>VLOOKUP(Tableau1[[#This Row],[NUM DE FACTURE]],'[1]COMMERCIAL 2019 - 2021'!$D$2:$AO$3999,10,FALSE)</f>
        <v>34303.919999999998</v>
      </c>
      <c r="F1092" s="3" t="str">
        <f>VLOOKUP(Tableau1[[#This Row],[NUM DE FACTURE]],'[1]COMMERCIAL 2019 - 2021'!$D$2:$AO$3999,12,FALSE)</f>
        <v>Libye</v>
      </c>
      <c r="G1092" s="4">
        <f>VLOOKUP(Tableau1[[#This Row],[NUM DE FACTURE]],'[1]COMMERCIAL 2019 - 2021'!$D$2:$AO$3999,13,FALSE)</f>
        <v>44839</v>
      </c>
      <c r="H1092" s="3">
        <f>VLOOKUP(Tableau1[[#This Row],[NUM DE FACTURE]],[1]!Tableau1[[#All],[Num Piéce]:[ANNEE]],4,FALSE)</f>
        <v>2022</v>
      </c>
      <c r="I1092" s="3">
        <f>MONTH(Tableau1[[#This Row],[DATE LIV]])</f>
        <v>10</v>
      </c>
    </row>
    <row r="1093" spans="1:9" x14ac:dyDescent="0.35">
      <c r="A1093" s="1" t="str">
        <f>'[1]COMMERCIAL 2019 - 2021'!D1091</f>
        <v>FAE-22-00194</v>
      </c>
      <c r="B1093" s="5" t="str">
        <f>VLOOKUP(Tableau1[[#This Row],[NUM DE FACTURE]],'[1]COMMERCIAL 2019 - 2021'!$D$2:$AO$3999,6,FALSE)</f>
        <v>DEBENHAM</v>
      </c>
      <c r="C1093" s="2">
        <f>VLOOKUP(Tableau1[[#This Row],[NUM DE FACTURE]],'[1]COMMERCIAL 2019 - 2021'!$D$2:$AO$3999,18,FALSE)</f>
        <v>63360</v>
      </c>
      <c r="D1093" s="3">
        <f>VLOOKUP(Tableau1[[#This Row],[NUM DE FACTURE]],'[1]COMMERCIAL 2019 - 2021'!$D$2:$AO$3999,8,FALSE)</f>
        <v>218609.67256000001</v>
      </c>
      <c r="E1093" s="3">
        <f>VLOOKUP(Tableau1[[#This Row],[NUM DE FACTURE]],'[1]COMMERCIAL 2019 - 2021'!$D$2:$AO$3999,10,FALSE)</f>
        <v>66857.2</v>
      </c>
      <c r="F1093" s="3" t="str">
        <f>VLOOKUP(Tableau1[[#This Row],[NUM DE FACTURE]],'[1]COMMERCIAL 2019 - 2021'!$D$2:$AO$3999,12,FALSE)</f>
        <v>Kenya</v>
      </c>
      <c r="G1093" s="4">
        <f>VLOOKUP(Tableau1[[#This Row],[NUM DE FACTURE]],'[1]COMMERCIAL 2019 - 2021'!$D$2:$AO$3999,13,FALSE)</f>
        <v>44847</v>
      </c>
      <c r="H1093" s="3">
        <f>VLOOKUP(Tableau1[[#This Row],[NUM DE FACTURE]],[1]!Tableau1[[#All],[Num Piéce]:[ANNEE]],4,FALSE)</f>
        <v>2022</v>
      </c>
      <c r="I1093" s="3">
        <f>MONTH(Tableau1[[#This Row],[DATE LIV]])</f>
        <v>10</v>
      </c>
    </row>
    <row r="1094" spans="1:9" x14ac:dyDescent="0.35">
      <c r="A1094" s="1" t="str">
        <f>'[1]COMMERCIAL 2019 - 2021'!D1092</f>
        <v>FAE-22-00195</v>
      </c>
      <c r="B1094" s="5" t="str">
        <f>VLOOKUP(Tableau1[[#This Row],[NUM DE FACTURE]],'[1]COMMERCIAL 2019 - 2021'!$D$2:$AO$3999,6,FALSE)</f>
        <v>TUNISIAN AFRICAN BUSINESS</v>
      </c>
      <c r="C1094" s="2">
        <f>VLOOKUP(Tableau1[[#This Row],[NUM DE FACTURE]],'[1]COMMERCIAL 2019 - 2021'!$D$2:$AO$3999,18,FALSE)</f>
        <v>308112</v>
      </c>
      <c r="D1094" s="3">
        <f>VLOOKUP(Tableau1[[#This Row],[NUM DE FACTURE]],'[1]COMMERCIAL 2019 - 2021'!$D$2:$AO$3999,8,FALSE)</f>
        <v>708657.6</v>
      </c>
      <c r="E1094" s="3">
        <f>VLOOKUP(Tableau1[[#This Row],[NUM DE FACTURE]],'[1]COMMERCIAL 2019 - 2021'!$D$2:$AO$3999,10,FALSE)</f>
        <v>708657.6</v>
      </c>
      <c r="F1094" s="3" t="str">
        <f>VLOOKUP(Tableau1[[#This Row],[NUM DE FACTURE]],'[1]COMMERCIAL 2019 - 2021'!$D$2:$AO$3999,12,FALSE)</f>
        <v>Senegal</v>
      </c>
      <c r="G1094" s="4">
        <f>VLOOKUP(Tableau1[[#This Row],[NUM DE FACTURE]],'[1]COMMERCIAL 2019 - 2021'!$D$2:$AO$3999,13,FALSE)</f>
        <v>44847</v>
      </c>
      <c r="H1094" s="3">
        <f>VLOOKUP(Tableau1[[#This Row],[NUM DE FACTURE]],[1]!Tableau1[[#All],[Num Piéce]:[ANNEE]],4,FALSE)</f>
        <v>2022</v>
      </c>
      <c r="I1094" s="3">
        <f>MONTH(Tableau1[[#This Row],[DATE LIV]])</f>
        <v>10</v>
      </c>
    </row>
    <row r="1095" spans="1:9" x14ac:dyDescent="0.35">
      <c r="A1095" s="1" t="str">
        <f>'[1]COMMERCIAL 2019 - 2021'!D1093</f>
        <v>FAE-22-00196</v>
      </c>
      <c r="B1095" s="5" t="str">
        <f>VLOOKUP(Tableau1[[#This Row],[NUM DE FACTURE]],'[1]COMMERCIAL 2019 - 2021'!$D$2:$AO$3999,6,FALSE)</f>
        <v>TUNISIAN AFRICAN BUSINESS</v>
      </c>
      <c r="C1095" s="2">
        <f>VLOOKUP(Tableau1[[#This Row],[NUM DE FACTURE]],'[1]COMMERCIAL 2019 - 2021'!$D$2:$AO$3999,18,FALSE)</f>
        <v>174840</v>
      </c>
      <c r="D1095" s="3">
        <f>VLOOKUP(Tableau1[[#This Row],[NUM DE FACTURE]],'[1]COMMERCIAL 2019 - 2021'!$D$2:$AO$3999,8,FALSE)</f>
        <v>464622</v>
      </c>
      <c r="E1095" s="3">
        <f>VLOOKUP(Tableau1[[#This Row],[NUM DE FACTURE]],'[1]COMMERCIAL 2019 - 2021'!$D$2:$AO$3999,10,FALSE)</f>
        <v>464622</v>
      </c>
      <c r="F1095" s="3" t="str">
        <f>VLOOKUP(Tableau1[[#This Row],[NUM DE FACTURE]],'[1]COMMERCIAL 2019 - 2021'!$D$2:$AO$3999,12,FALSE)</f>
        <v>Sierra Leone</v>
      </c>
      <c r="G1095" s="4">
        <f>VLOOKUP(Tableau1[[#This Row],[NUM DE FACTURE]],'[1]COMMERCIAL 2019 - 2021'!$D$2:$AO$3999,13,FALSE)</f>
        <v>44867</v>
      </c>
      <c r="H1095" s="3">
        <f>VLOOKUP(Tableau1[[#This Row],[NUM DE FACTURE]],[1]!Tableau1[[#All],[Num Piéce]:[ANNEE]],4,FALSE)</f>
        <v>2022</v>
      </c>
      <c r="I1095" s="3">
        <f>MONTH(Tableau1[[#This Row],[DATE LIV]])</f>
        <v>11</v>
      </c>
    </row>
    <row r="1096" spans="1:9" x14ac:dyDescent="0.35">
      <c r="A1096" s="1" t="str">
        <f>'[1]COMMERCIAL 2019 - 2021'!D1094</f>
        <v>FAE-22-00197</v>
      </c>
      <c r="B1096" s="5" t="str">
        <f>VLOOKUP(Tableau1[[#This Row],[NUM DE FACTURE]],'[1]COMMERCIAL 2019 - 2021'!$D$2:$AO$3999,6,FALSE)</f>
        <v>STE DE COMMERCE INTERNATIONAL</v>
      </c>
      <c r="C1096" s="2">
        <f>VLOOKUP(Tableau1[[#This Row],[NUM DE FACTURE]],'[1]COMMERCIAL 2019 - 2021'!$D$2:$AO$3999,18,FALSE)</f>
        <v>19200</v>
      </c>
      <c r="D1096" s="3">
        <f>VLOOKUP(Tableau1[[#This Row],[NUM DE FACTURE]],'[1]COMMERCIAL 2019 - 2021'!$D$2:$AO$3999,8,FALSE)</f>
        <v>51840</v>
      </c>
      <c r="E1096" s="3">
        <f>VLOOKUP(Tableau1[[#This Row],[NUM DE FACTURE]],'[1]COMMERCIAL 2019 - 2021'!$D$2:$AO$3999,10,FALSE)</f>
        <v>51840</v>
      </c>
      <c r="F1096" s="3" t="str">
        <f>VLOOKUP(Tableau1[[#This Row],[NUM DE FACTURE]],'[1]COMMERCIAL 2019 - 2021'!$D$2:$AO$3999,12,FALSE)</f>
        <v>Liberia</v>
      </c>
      <c r="G1096" s="4">
        <f>VLOOKUP(Tableau1[[#This Row],[NUM DE FACTURE]],'[1]COMMERCIAL 2019 - 2021'!$D$2:$AO$3999,13,FALSE)</f>
        <v>44853</v>
      </c>
      <c r="H1096" s="3">
        <f>VLOOKUP(Tableau1[[#This Row],[NUM DE FACTURE]],[1]!Tableau1[[#All],[Num Piéce]:[ANNEE]],4,FALSE)</f>
        <v>2022</v>
      </c>
      <c r="I1096" s="3">
        <f>MONTH(Tableau1[[#This Row],[DATE LIV]])</f>
        <v>10</v>
      </c>
    </row>
    <row r="1097" spans="1:9" x14ac:dyDescent="0.35">
      <c r="A1097" s="1" t="str">
        <f>'[1]COMMERCIAL 2019 - 2021'!D1095</f>
        <v>FAE-22-00198</v>
      </c>
      <c r="B1097" s="5" t="str">
        <f>VLOOKUP(Tableau1[[#This Row],[NUM DE FACTURE]],'[1]COMMERCIAL 2019 - 2021'!$D$2:$AO$3999,6,FALSE)</f>
        <v>SAHEL INTERNATIONAL TRADE</v>
      </c>
      <c r="C1097" s="2">
        <f>VLOOKUP(Tableau1[[#This Row],[NUM DE FACTURE]],'[1]COMMERCIAL 2019 - 2021'!$D$2:$AO$3999,18,FALSE)</f>
        <v>21600</v>
      </c>
      <c r="D1097" s="3">
        <f>VLOOKUP(Tableau1[[#This Row],[NUM DE FACTURE]],'[1]COMMERCIAL 2019 - 2021'!$D$2:$AO$3999,8,FALSE)</f>
        <v>57672</v>
      </c>
      <c r="E1097" s="3">
        <f>VLOOKUP(Tableau1[[#This Row],[NUM DE FACTURE]],'[1]COMMERCIAL 2019 - 2021'!$D$2:$AO$3999,10,FALSE)</f>
        <v>57672</v>
      </c>
      <c r="F1097" s="3" t="str">
        <f>VLOOKUP(Tableau1[[#This Row],[NUM DE FACTURE]],'[1]COMMERCIAL 2019 - 2021'!$D$2:$AO$3999,12,FALSE)</f>
        <v>Togo</v>
      </c>
      <c r="G1097" s="4">
        <f>VLOOKUP(Tableau1[[#This Row],[NUM DE FACTURE]],'[1]COMMERCIAL 2019 - 2021'!$D$2:$AO$3999,13,FALSE)</f>
        <v>44851</v>
      </c>
      <c r="H1097" s="3">
        <f>VLOOKUP(Tableau1[[#This Row],[NUM DE FACTURE]],[1]!Tableau1[[#All],[Num Piéce]:[ANNEE]],4,FALSE)</f>
        <v>2022</v>
      </c>
      <c r="I1097" s="3">
        <f>MONTH(Tableau1[[#This Row],[DATE LIV]])</f>
        <v>10</v>
      </c>
    </row>
    <row r="1098" spans="1:9" x14ac:dyDescent="0.35">
      <c r="A1098" s="1" t="str">
        <f>'[1]COMMERCIAL 2019 - 2021'!D1096</f>
        <v>FAE-22-00199</v>
      </c>
      <c r="B1098" s="5" t="str">
        <f>VLOOKUP(Tableau1[[#This Row],[NUM DE FACTURE]],'[1]COMMERCIAL 2019 - 2021'!$D$2:$AO$3999,6,FALSE)</f>
        <v>ANGSTREM TRADING</v>
      </c>
      <c r="C1098" s="2">
        <f>VLOOKUP(Tableau1[[#This Row],[NUM DE FACTURE]],'[1]COMMERCIAL 2019 - 2021'!$D$2:$AO$3999,18,FALSE)</f>
        <v>20150</v>
      </c>
      <c r="D1098" s="3">
        <f>VLOOKUP(Tableau1[[#This Row],[NUM DE FACTURE]],'[1]COMMERCIAL 2019 - 2021'!$D$2:$AO$3999,8,FALSE)</f>
        <v>62357.983349999995</v>
      </c>
      <c r="E1098" s="3">
        <f>VLOOKUP(Tableau1[[#This Row],[NUM DE FACTURE]],'[1]COMMERCIAL 2019 - 2021'!$D$2:$AO$3999,10,FALSE)</f>
        <v>19122.349999999999</v>
      </c>
      <c r="F1098" s="3" t="str">
        <f>VLOOKUP(Tableau1[[#This Row],[NUM DE FACTURE]],'[1]COMMERCIAL 2019 - 2021'!$D$2:$AO$3999,12,FALSE)</f>
        <v>Russie</v>
      </c>
      <c r="G1098" s="4">
        <f>VLOOKUP(Tableau1[[#This Row],[NUM DE FACTURE]],'[1]COMMERCIAL 2019 - 2021'!$D$2:$AO$3999,13,FALSE)</f>
        <v>44853</v>
      </c>
      <c r="H1098" s="3">
        <f>VLOOKUP(Tableau1[[#This Row],[NUM DE FACTURE]],[1]!Tableau1[[#All],[Num Piéce]:[ANNEE]],4,FALSE)</f>
        <v>2022</v>
      </c>
      <c r="I1098" s="3">
        <f>MONTH(Tableau1[[#This Row],[DATE LIV]])</f>
        <v>10</v>
      </c>
    </row>
    <row r="1099" spans="1:9" x14ac:dyDescent="0.35">
      <c r="A1099" s="1" t="str">
        <f>'[1]COMMERCIAL 2019 - 2021'!D1097</f>
        <v>FAE-22-00200</v>
      </c>
      <c r="B1099" s="5" t="str">
        <f>VLOOKUP(Tableau1[[#This Row],[NUM DE FACTURE]],'[1]COMMERCIAL 2019 - 2021'!$D$2:$AO$3999,6,FALSE)</f>
        <v>ABOURA FOODS</v>
      </c>
      <c r="C1099" s="2">
        <f>VLOOKUP(Tableau1[[#This Row],[NUM DE FACTURE]],'[1]COMMERCIAL 2019 - 2021'!$D$2:$AO$3999,18,FALSE)</f>
        <v>9440</v>
      </c>
      <c r="D1099" s="3">
        <f>VLOOKUP(Tableau1[[#This Row],[NUM DE FACTURE]],'[1]COMMERCIAL 2019 - 2021'!$D$2:$AO$3999,8,FALSE)</f>
        <v>42005.331620000004</v>
      </c>
      <c r="E1099" s="3">
        <f>VLOOKUP(Tableau1[[#This Row],[NUM DE FACTURE]],'[1]COMMERCIAL 2019 - 2021'!$D$2:$AO$3999,10,FALSE)</f>
        <v>12882.7</v>
      </c>
      <c r="F1099" s="3" t="str">
        <f>VLOOKUP(Tableau1[[#This Row],[NUM DE FACTURE]],'[1]COMMERCIAL 2019 - 2021'!$D$2:$AO$3999,12,FALSE)</f>
        <v>Jordanie</v>
      </c>
      <c r="G1099" s="4">
        <f>VLOOKUP(Tableau1[[#This Row],[NUM DE FACTURE]],'[1]COMMERCIAL 2019 - 2021'!$D$2:$AO$3999,13,FALSE)</f>
        <v>44859</v>
      </c>
      <c r="H1099" s="3">
        <f>VLOOKUP(Tableau1[[#This Row],[NUM DE FACTURE]],[1]!Tableau1[[#All],[Num Piéce]:[ANNEE]],4,FALSE)</f>
        <v>2022</v>
      </c>
      <c r="I1099" s="3">
        <f>MONTH(Tableau1[[#This Row],[DATE LIV]])</f>
        <v>10</v>
      </c>
    </row>
    <row r="1100" spans="1:9" x14ac:dyDescent="0.35">
      <c r="A1100" s="1" t="str">
        <f>'[1]COMMERCIAL 2019 - 2021'!D1098</f>
        <v>FAE-22-00201</v>
      </c>
      <c r="B1100" s="5" t="str">
        <f>VLOOKUP(Tableau1[[#This Row],[NUM DE FACTURE]],'[1]COMMERCIAL 2019 - 2021'!$D$2:$AO$3999,6,FALSE)</f>
        <v>GOLDEN PEARL</v>
      </c>
      <c r="C1100" s="2">
        <f>VLOOKUP(Tableau1[[#This Row],[NUM DE FACTURE]],'[1]COMMERCIAL 2019 - 2021'!$D$2:$AO$3999,18,FALSE)</f>
        <v>38400</v>
      </c>
      <c r="D1100" s="3">
        <f>VLOOKUP(Tableau1[[#This Row],[NUM DE FACTURE]],'[1]COMMERCIAL 2019 - 2021'!$D$2:$AO$3999,8,FALSE)</f>
        <v>129600</v>
      </c>
      <c r="E1100" s="3">
        <f>VLOOKUP(Tableau1[[#This Row],[NUM DE FACTURE]],'[1]COMMERCIAL 2019 - 2021'!$D$2:$AO$3999,10,FALSE)</f>
        <v>129600</v>
      </c>
      <c r="F1100" s="3" t="str">
        <f>VLOOKUP(Tableau1[[#This Row],[NUM DE FACTURE]],'[1]COMMERCIAL 2019 - 2021'!$D$2:$AO$3999,12,FALSE)</f>
        <v>Qatar</v>
      </c>
      <c r="G1100" s="4">
        <f>VLOOKUP(Tableau1[[#This Row],[NUM DE FACTURE]],'[1]COMMERCIAL 2019 - 2021'!$D$2:$AO$3999,13,FALSE)</f>
        <v>44858</v>
      </c>
      <c r="H1100" s="3">
        <f>VLOOKUP(Tableau1[[#This Row],[NUM DE FACTURE]],[1]!Tableau1[[#All],[Num Piéce]:[ANNEE]],4,FALSE)</f>
        <v>2022</v>
      </c>
      <c r="I1100" s="3">
        <f>MONTH(Tableau1[[#This Row],[DATE LIV]])</f>
        <v>10</v>
      </c>
    </row>
    <row r="1101" spans="1:9" x14ac:dyDescent="0.35">
      <c r="A1101" s="1" t="str">
        <f>'[1]COMMERCIAL 2019 - 2021'!D1099</f>
        <v>FAE-22-00202</v>
      </c>
      <c r="B1101" s="5" t="str">
        <f>VLOOKUP(Tableau1[[#This Row],[NUM DE FACTURE]],'[1]COMMERCIAL 2019 - 2021'!$D$2:$AO$3999,6,FALSE)</f>
        <v>SAHEL INTERNATIONAL TRADE</v>
      </c>
      <c r="C1101" s="2">
        <f>VLOOKUP(Tableau1[[#This Row],[NUM DE FACTURE]],'[1]COMMERCIAL 2019 - 2021'!$D$2:$AO$3999,18,FALSE)</f>
        <v>84600</v>
      </c>
      <c r="D1101" s="3">
        <f>VLOOKUP(Tableau1[[#This Row],[NUM DE FACTURE]],'[1]COMMERCIAL 2019 - 2021'!$D$2:$AO$3999,8,FALSE)</f>
        <v>224808</v>
      </c>
      <c r="E1101" s="3">
        <f>VLOOKUP(Tableau1[[#This Row],[NUM DE FACTURE]],'[1]COMMERCIAL 2019 - 2021'!$D$2:$AO$3999,10,FALSE)</f>
        <v>224808</v>
      </c>
      <c r="F1101" s="3" t="str">
        <f>VLOOKUP(Tableau1[[#This Row],[NUM DE FACTURE]],'[1]COMMERCIAL 2019 - 2021'!$D$2:$AO$3999,12,FALSE)</f>
        <v>Burkina Faso</v>
      </c>
      <c r="G1101" s="4">
        <f>VLOOKUP(Tableau1[[#This Row],[NUM DE FACTURE]],'[1]COMMERCIAL 2019 - 2021'!$D$2:$AO$3999,13,FALSE)</f>
        <v>44858</v>
      </c>
      <c r="H1101" s="3">
        <f>VLOOKUP(Tableau1[[#This Row],[NUM DE FACTURE]],[1]!Tableau1[[#All],[Num Piéce]:[ANNEE]],4,FALSE)</f>
        <v>2022</v>
      </c>
      <c r="I1101" s="3">
        <f>MONTH(Tableau1[[#This Row],[DATE LIV]])</f>
        <v>10</v>
      </c>
    </row>
    <row r="1102" spans="1:9" x14ac:dyDescent="0.35">
      <c r="A1102" s="1" t="str">
        <f>'[1]COMMERCIAL 2019 - 2021'!D1100</f>
        <v>FAE-22-00203</v>
      </c>
      <c r="B1102" s="5" t="str">
        <f>VLOOKUP(Tableau1[[#This Row],[NUM DE FACTURE]],'[1]COMMERCIAL 2019 - 2021'!$D$2:$AO$3999,6,FALSE)</f>
        <v>TUNISIAN AFRICAN BUSINESS</v>
      </c>
      <c r="C1102" s="2">
        <f>VLOOKUP(Tableau1[[#This Row],[NUM DE FACTURE]],'[1]COMMERCIAL 2019 - 2021'!$D$2:$AO$3999,18,FALSE)</f>
        <v>90024</v>
      </c>
      <c r="D1102" s="3">
        <f>VLOOKUP(Tableau1[[#This Row],[NUM DE FACTURE]],'[1]COMMERCIAL 2019 - 2021'!$D$2:$AO$3999,8,FALSE)</f>
        <v>236727.6</v>
      </c>
      <c r="E1102" s="3">
        <f>VLOOKUP(Tableau1[[#This Row],[NUM DE FACTURE]],'[1]COMMERCIAL 2019 - 2021'!$D$2:$AO$3999,10,FALSE)</f>
        <v>236727.6</v>
      </c>
      <c r="F1102" s="3" t="str">
        <f>VLOOKUP(Tableau1[[#This Row],[NUM DE FACTURE]],'[1]COMMERCIAL 2019 - 2021'!$D$2:$AO$3999,12,FALSE)</f>
        <v>Sierra Leone</v>
      </c>
      <c r="G1102" s="4">
        <f>VLOOKUP(Tableau1[[#This Row],[NUM DE FACTURE]],'[1]COMMERCIAL 2019 - 2021'!$D$2:$AO$3999,13,FALSE)</f>
        <v>44863</v>
      </c>
      <c r="H1102" s="3">
        <f>VLOOKUP(Tableau1[[#This Row],[NUM DE FACTURE]],[1]!Tableau1[[#All],[Num Piéce]:[ANNEE]],4,FALSE)</f>
        <v>2022</v>
      </c>
      <c r="I1102" s="3">
        <f>MONTH(Tableau1[[#This Row],[DATE LIV]])</f>
        <v>10</v>
      </c>
    </row>
    <row r="1103" spans="1:9" x14ac:dyDescent="0.35">
      <c r="A1103" s="1" t="str">
        <f>'[1]COMMERCIAL 2019 - 2021'!D1101</f>
        <v>FAE-22-00204</v>
      </c>
      <c r="B1103" s="5" t="str">
        <f>VLOOKUP(Tableau1[[#This Row],[NUM DE FACTURE]],'[1]COMMERCIAL 2019 - 2021'!$D$2:$AO$3999,6,FALSE)</f>
        <v>SAHEL INTERNATIONAL TRADE</v>
      </c>
      <c r="C1103" s="2">
        <f>VLOOKUP(Tableau1[[#This Row],[NUM DE FACTURE]],'[1]COMMERCIAL 2019 - 2021'!$D$2:$AO$3999,18,FALSE)</f>
        <v>54000</v>
      </c>
      <c r="D1103" s="3">
        <f>VLOOKUP(Tableau1[[#This Row],[NUM DE FACTURE]],'[1]COMMERCIAL 2019 - 2021'!$D$2:$AO$3999,8,FALSE)</f>
        <v>150120</v>
      </c>
      <c r="E1103" s="3">
        <f>VLOOKUP(Tableau1[[#This Row],[NUM DE FACTURE]],'[1]COMMERCIAL 2019 - 2021'!$D$2:$AO$3999,10,FALSE)</f>
        <v>150120</v>
      </c>
      <c r="F1103" s="3" t="str">
        <f>VLOOKUP(Tableau1[[#This Row],[NUM DE FACTURE]],'[1]COMMERCIAL 2019 - 2021'!$D$2:$AO$3999,12,FALSE)</f>
        <v>Ukraine</v>
      </c>
      <c r="G1103" s="4">
        <f>VLOOKUP(Tableau1[[#This Row],[NUM DE FACTURE]],'[1]COMMERCIAL 2019 - 2021'!$D$2:$AO$3999,13,FALSE)</f>
        <v>44854</v>
      </c>
      <c r="H1103" s="3">
        <f>VLOOKUP(Tableau1[[#This Row],[NUM DE FACTURE]],[1]!Tableau1[[#All],[Num Piéce]:[ANNEE]],4,FALSE)</f>
        <v>2022</v>
      </c>
      <c r="I1103" s="3">
        <f>MONTH(Tableau1[[#This Row],[DATE LIV]])</f>
        <v>10</v>
      </c>
    </row>
    <row r="1104" spans="1:9" x14ac:dyDescent="0.35">
      <c r="A1104" s="1" t="str">
        <f>'[1]COMMERCIAL 2019 - 2021'!D1102</f>
        <v>FAE-22-00205</v>
      </c>
      <c r="B1104" s="5" t="str">
        <f>VLOOKUP(Tableau1[[#This Row],[NUM DE FACTURE]],'[1]COMMERCIAL 2019 - 2021'!$D$2:$AO$3999,6,FALSE)</f>
        <v>STE DE COMMERCE INTERNATIONAL</v>
      </c>
      <c r="C1104" s="2">
        <f>VLOOKUP(Tableau1[[#This Row],[NUM DE FACTURE]],'[1]COMMERCIAL 2019 - 2021'!$D$2:$AO$3999,18,FALSE)</f>
        <v>26000</v>
      </c>
      <c r="D1104" s="3">
        <f>VLOOKUP(Tableau1[[#This Row],[NUM DE FACTURE]],'[1]COMMERCIAL 2019 - 2021'!$D$2:$AO$3999,8,FALSE)</f>
        <v>61620</v>
      </c>
      <c r="E1104" s="3">
        <f>VLOOKUP(Tableau1[[#This Row],[NUM DE FACTURE]],'[1]COMMERCIAL 2019 - 2021'!$D$2:$AO$3999,10,FALSE)</f>
        <v>61620</v>
      </c>
      <c r="F1104" s="3" t="str">
        <f>VLOOKUP(Tableau1[[#This Row],[NUM DE FACTURE]],'[1]COMMERCIAL 2019 - 2021'!$D$2:$AO$3999,12,FALSE)</f>
        <v>Congo</v>
      </c>
      <c r="G1104" s="4">
        <f>VLOOKUP(Tableau1[[#This Row],[NUM DE FACTURE]],'[1]COMMERCIAL 2019 - 2021'!$D$2:$AO$3999,13,FALSE)</f>
        <v>44853</v>
      </c>
      <c r="H1104" s="3">
        <f>VLOOKUP(Tableau1[[#This Row],[NUM DE FACTURE]],[1]!Tableau1[[#All],[Num Piéce]:[ANNEE]],4,FALSE)</f>
        <v>2022</v>
      </c>
      <c r="I1104" s="3">
        <f>MONTH(Tableau1[[#This Row],[DATE LIV]])</f>
        <v>10</v>
      </c>
    </row>
    <row r="1105" spans="1:9" x14ac:dyDescent="0.35">
      <c r="A1105" s="1" t="str">
        <f>'[1]COMMERCIAL 2019 - 2021'!D1103</f>
        <v>FAE-22-00206</v>
      </c>
      <c r="B1105" s="5" t="str">
        <f>VLOOKUP(Tableau1[[#This Row],[NUM DE FACTURE]],'[1]COMMERCIAL 2019 - 2021'!$D$2:$AO$3999,6,FALSE)</f>
        <v>STE MIDCOM INTERNATIONAL</v>
      </c>
      <c r="C1105" s="2">
        <f>VLOOKUP(Tableau1[[#This Row],[NUM DE FACTURE]],'[1]COMMERCIAL 2019 - 2021'!$D$2:$AO$3999,18,FALSE)</f>
        <v>61500</v>
      </c>
      <c r="D1105" s="3">
        <f>VLOOKUP(Tableau1[[#This Row],[NUM DE FACTURE]],'[1]COMMERCIAL 2019 - 2021'!$D$2:$AO$3999,8,FALSE)</f>
        <v>186345</v>
      </c>
      <c r="E1105" s="3">
        <f>VLOOKUP(Tableau1[[#This Row],[NUM DE FACTURE]],'[1]COMMERCIAL 2019 - 2021'!$D$2:$AO$3999,10,FALSE)</f>
        <v>186345</v>
      </c>
      <c r="F1105" s="3" t="str">
        <f>VLOOKUP(Tableau1[[#This Row],[NUM DE FACTURE]],'[1]COMMERCIAL 2019 - 2021'!$D$2:$AO$3999,12,FALSE)</f>
        <v>Russie</v>
      </c>
      <c r="G1105" s="4">
        <f>VLOOKUP(Tableau1[[#This Row],[NUM DE FACTURE]],'[1]COMMERCIAL 2019 - 2021'!$D$2:$AO$3999,13,FALSE)</f>
        <v>44869</v>
      </c>
      <c r="H1105" s="3">
        <f>VLOOKUP(Tableau1[[#This Row],[NUM DE FACTURE]],[1]!Tableau1[[#All],[Num Piéce]:[ANNEE]],4,FALSE)</f>
        <v>2022</v>
      </c>
      <c r="I1105" s="3">
        <f>MONTH(Tableau1[[#This Row],[DATE LIV]])</f>
        <v>11</v>
      </c>
    </row>
    <row r="1106" spans="1:9" x14ac:dyDescent="0.35">
      <c r="A1106" s="1" t="str">
        <f>'[1]COMMERCIAL 2019 - 2021'!D1104</f>
        <v>FAE-22-00207</v>
      </c>
      <c r="B1106" s="5" t="str">
        <f>VLOOKUP(Tableau1[[#This Row],[NUM DE FACTURE]],'[1]COMMERCIAL 2019 - 2021'!$D$2:$AO$3999,6,FALSE)</f>
        <v>ANGSTREM TRADING</v>
      </c>
      <c r="C1106" s="2">
        <f>VLOOKUP(Tableau1[[#This Row],[NUM DE FACTURE]],'[1]COMMERCIAL 2019 - 2021'!$D$2:$AO$3999,18,FALSE)</f>
        <v>20150</v>
      </c>
      <c r="D1106" s="3">
        <f>VLOOKUP(Tableau1[[#This Row],[NUM DE FACTURE]],'[1]COMMERCIAL 2019 - 2021'!$D$2:$AO$3999,8,FALSE)</f>
        <v>57229.274374999994</v>
      </c>
      <c r="E1106" s="3">
        <f>VLOOKUP(Tableau1[[#This Row],[NUM DE FACTURE]],'[1]COMMERCIAL 2019 - 2021'!$D$2:$AO$3999,10,FALSE)</f>
        <v>17631.25</v>
      </c>
      <c r="F1106" s="3" t="str">
        <f>VLOOKUP(Tableau1[[#This Row],[NUM DE FACTURE]],'[1]COMMERCIAL 2019 - 2021'!$D$2:$AO$3999,12,FALSE)</f>
        <v>Russie</v>
      </c>
      <c r="G1106" s="4">
        <f>VLOOKUP(Tableau1[[#This Row],[NUM DE FACTURE]],'[1]COMMERCIAL 2019 - 2021'!$D$2:$AO$3999,13,FALSE)</f>
        <v>44854</v>
      </c>
      <c r="H1106" s="3">
        <f>VLOOKUP(Tableau1[[#This Row],[NUM DE FACTURE]],[1]!Tableau1[[#All],[Num Piéce]:[ANNEE]],4,FALSE)</f>
        <v>2022</v>
      </c>
      <c r="I1106" s="3">
        <f>MONTH(Tableau1[[#This Row],[DATE LIV]])</f>
        <v>10</v>
      </c>
    </row>
    <row r="1107" spans="1:9" x14ac:dyDescent="0.35">
      <c r="A1107" s="1" t="str">
        <f>'[1]COMMERCIAL 2019 - 2021'!D1105</f>
        <v>FAE-22-00208</v>
      </c>
      <c r="B1107" s="5" t="str">
        <f>VLOOKUP(Tableau1[[#This Row],[NUM DE FACTURE]],'[1]COMMERCIAL 2019 - 2021'!$D$2:$AO$3999,6,FALSE)</f>
        <v>TUNISIAN AFRICAN BUSINESS</v>
      </c>
      <c r="C1107" s="2">
        <f>VLOOKUP(Tableau1[[#This Row],[NUM DE FACTURE]],'[1]COMMERCIAL 2019 - 2021'!$D$2:$AO$3999,18,FALSE)</f>
        <v>330120</v>
      </c>
      <c r="D1107" s="3">
        <f>VLOOKUP(Tableau1[[#This Row],[NUM DE FACTURE]],'[1]COMMERCIAL 2019 - 2021'!$D$2:$AO$3999,8,FALSE)</f>
        <v>754874.4</v>
      </c>
      <c r="E1107" s="3">
        <f>VLOOKUP(Tableau1[[#This Row],[NUM DE FACTURE]],'[1]COMMERCIAL 2019 - 2021'!$D$2:$AO$3999,10,FALSE)</f>
        <v>754874.4</v>
      </c>
      <c r="F1107" s="3" t="str">
        <f>VLOOKUP(Tableau1[[#This Row],[NUM DE FACTURE]],'[1]COMMERCIAL 2019 - 2021'!$D$2:$AO$3999,12,FALSE)</f>
        <v>Senegal</v>
      </c>
      <c r="G1107" s="4">
        <f>VLOOKUP(Tableau1[[#This Row],[NUM DE FACTURE]],'[1]COMMERCIAL 2019 - 2021'!$D$2:$AO$3999,13,FALSE)</f>
        <v>44862</v>
      </c>
      <c r="H1107" s="3">
        <f>VLOOKUP(Tableau1[[#This Row],[NUM DE FACTURE]],[1]!Tableau1[[#All],[Num Piéce]:[ANNEE]],4,FALSE)</f>
        <v>2022</v>
      </c>
      <c r="I1107" s="3">
        <f>MONTH(Tableau1[[#This Row],[DATE LIV]])</f>
        <v>10</v>
      </c>
    </row>
    <row r="1108" spans="1:9" x14ac:dyDescent="0.35">
      <c r="A1108" s="1" t="str">
        <f>'[1]COMMERCIAL 2019 - 2021'!D1106</f>
        <v>FAE-22-00209</v>
      </c>
      <c r="B1108" s="5" t="str">
        <f>VLOOKUP(Tableau1[[#This Row],[NUM DE FACTURE]],'[1]COMMERCIAL 2019 - 2021'!$D$2:$AO$3999,6,FALSE)</f>
        <v>ARCADIA</v>
      </c>
      <c r="C1108" s="2">
        <f>VLOOKUP(Tableau1[[#This Row],[NUM DE FACTURE]],'[1]COMMERCIAL 2019 - 2021'!$D$2:$AO$3999,18,FALSE)</f>
        <v>41000</v>
      </c>
      <c r="D1108" s="3">
        <f>VLOOKUP(Tableau1[[#This Row],[NUM DE FACTURE]],'[1]COMMERCIAL 2019 - 2021'!$D$2:$AO$3999,8,FALSE)</f>
        <v>125050</v>
      </c>
      <c r="E1108" s="3">
        <f>VLOOKUP(Tableau1[[#This Row],[NUM DE FACTURE]],'[1]COMMERCIAL 2019 - 2021'!$D$2:$AO$3999,10,FALSE)</f>
        <v>125050</v>
      </c>
      <c r="F1108" s="3" t="str">
        <f>VLOOKUP(Tableau1[[#This Row],[NUM DE FACTURE]],'[1]COMMERCIAL 2019 - 2021'!$D$2:$AO$3999,12,FALSE)</f>
        <v>Pologne</v>
      </c>
      <c r="G1108" s="4">
        <f>VLOOKUP(Tableau1[[#This Row],[NUM DE FACTURE]],'[1]COMMERCIAL 2019 - 2021'!$D$2:$AO$3999,13,FALSE)</f>
        <v>44861</v>
      </c>
      <c r="H1108" s="3">
        <f>VLOOKUP(Tableau1[[#This Row],[NUM DE FACTURE]],[1]!Tableau1[[#All],[Num Piéce]:[ANNEE]],4,FALSE)</f>
        <v>2022</v>
      </c>
      <c r="I1108" s="3">
        <f>MONTH(Tableau1[[#This Row],[DATE LIV]])</f>
        <v>10</v>
      </c>
    </row>
    <row r="1109" spans="1:9" x14ac:dyDescent="0.35">
      <c r="A1109" s="1" t="str">
        <f>'[1]COMMERCIAL 2019 - 2021'!D1107</f>
        <v>FAE-22-00210</v>
      </c>
      <c r="B1109" s="5" t="str">
        <f>VLOOKUP(Tableau1[[#This Row],[NUM DE FACTURE]],'[1]COMMERCIAL 2019 - 2021'!$D$2:$AO$3999,6,FALSE)</f>
        <v>SAHEL INTERNATIONAL TRADE</v>
      </c>
      <c r="C1109" s="2">
        <f>VLOOKUP(Tableau1[[#This Row],[NUM DE FACTURE]],'[1]COMMERCIAL 2019 - 2021'!$D$2:$AO$3999,18,FALSE)</f>
        <v>19200</v>
      </c>
      <c r="D1109" s="3">
        <f>VLOOKUP(Tableau1[[#This Row],[NUM DE FACTURE]],'[1]COMMERCIAL 2019 - 2021'!$D$2:$AO$3999,8,FALSE)</f>
        <v>51840</v>
      </c>
      <c r="E1109" s="3">
        <f>VLOOKUP(Tableau1[[#This Row],[NUM DE FACTURE]],'[1]COMMERCIAL 2019 - 2021'!$D$2:$AO$3999,10,FALSE)</f>
        <v>51840</v>
      </c>
      <c r="F1109" s="3" t="str">
        <f>VLOOKUP(Tableau1[[#This Row],[NUM DE FACTURE]],'[1]COMMERCIAL 2019 - 2021'!$D$2:$AO$3999,12,FALSE)</f>
        <v>Burkina Faso</v>
      </c>
      <c r="G1109" s="4">
        <f>VLOOKUP(Tableau1[[#This Row],[NUM DE FACTURE]],'[1]COMMERCIAL 2019 - 2021'!$D$2:$AO$3999,13,FALSE)</f>
        <v>44865</v>
      </c>
      <c r="H1109" s="3">
        <f>VLOOKUP(Tableau1[[#This Row],[NUM DE FACTURE]],[1]!Tableau1[[#All],[Num Piéce]:[ANNEE]],4,FALSE)</f>
        <v>2022</v>
      </c>
      <c r="I1109" s="3">
        <f>MONTH(Tableau1[[#This Row],[DATE LIV]])</f>
        <v>10</v>
      </c>
    </row>
    <row r="1110" spans="1:9" x14ac:dyDescent="0.35">
      <c r="A1110" s="1" t="str">
        <f>'[1]COMMERCIAL 2019 - 2021'!D1108</f>
        <v>FAE-22-00211</v>
      </c>
      <c r="B1110" s="5" t="str">
        <f>VLOOKUP(Tableau1[[#This Row],[NUM DE FACTURE]],'[1]COMMERCIAL 2019 - 2021'!$D$2:$AO$3999,6,FALSE)</f>
        <v>STE DE COMMERCE INTERNATIONAL</v>
      </c>
      <c r="C1110" s="2">
        <f>VLOOKUP(Tableau1[[#This Row],[NUM DE FACTURE]],'[1]COMMERCIAL 2019 - 2021'!$D$2:$AO$3999,18,FALSE)</f>
        <v>76800</v>
      </c>
      <c r="D1110" s="3">
        <f>VLOOKUP(Tableau1[[#This Row],[NUM DE FACTURE]],'[1]COMMERCIAL 2019 - 2021'!$D$2:$AO$3999,8,FALSE)</f>
        <v>206592</v>
      </c>
      <c r="E1110" s="3">
        <f>VLOOKUP(Tableau1[[#This Row],[NUM DE FACTURE]],'[1]COMMERCIAL 2019 - 2021'!$D$2:$AO$3999,10,FALSE)</f>
        <v>206592</v>
      </c>
      <c r="F1110" s="3" t="str">
        <f>VLOOKUP(Tableau1[[#This Row],[NUM DE FACTURE]],'[1]COMMERCIAL 2019 - 2021'!$D$2:$AO$3999,12,FALSE)</f>
        <v>Gambie</v>
      </c>
      <c r="G1110" s="4">
        <f>VLOOKUP(Tableau1[[#This Row],[NUM DE FACTURE]],'[1]COMMERCIAL 2019 - 2021'!$D$2:$AO$3999,13,FALSE)</f>
        <v>44865</v>
      </c>
      <c r="H1110" s="3">
        <f>VLOOKUP(Tableau1[[#This Row],[NUM DE FACTURE]],[1]!Tableau1[[#All],[Num Piéce]:[ANNEE]],4,FALSE)</f>
        <v>2022</v>
      </c>
      <c r="I1110" s="3">
        <f>MONTH(Tableau1[[#This Row],[DATE LIV]])</f>
        <v>10</v>
      </c>
    </row>
    <row r="1111" spans="1:9" x14ac:dyDescent="0.35">
      <c r="A1111" s="1" t="str">
        <f>'[1]COMMERCIAL 2019 - 2021'!D1109</f>
        <v>FAE-22-00212</v>
      </c>
      <c r="B1111" s="5" t="str">
        <f>VLOOKUP(Tableau1[[#This Row],[NUM DE FACTURE]],'[1]COMMERCIAL 2019 - 2021'!$D$2:$AO$3999,6,FALSE)</f>
        <v>PUNIC INTERNATINAL TRADE</v>
      </c>
      <c r="C1111" s="2">
        <f>VLOOKUP(Tableau1[[#This Row],[NUM DE FACTURE]],'[1]COMMERCIAL 2019 - 2021'!$D$2:$AO$3999,18,FALSE)</f>
        <v>24240</v>
      </c>
      <c r="D1111" s="3">
        <f>VLOOKUP(Tableau1[[#This Row],[NUM DE FACTURE]],'[1]COMMERCIAL 2019 - 2021'!$D$2:$AO$3999,8,FALSE)</f>
        <v>62539.199999999997</v>
      </c>
      <c r="E1111" s="3">
        <f>VLOOKUP(Tableau1[[#This Row],[NUM DE FACTURE]],'[1]COMMERCIAL 2019 - 2021'!$D$2:$AO$3999,10,FALSE)</f>
        <v>62539.199999999997</v>
      </c>
      <c r="F1111" s="3" t="str">
        <f>VLOOKUP(Tableau1[[#This Row],[NUM DE FACTURE]],'[1]COMMERCIAL 2019 - 2021'!$D$2:$AO$3999,12,FALSE)</f>
        <v>Congo</v>
      </c>
      <c r="G1111" s="4">
        <f>VLOOKUP(Tableau1[[#This Row],[NUM DE FACTURE]],'[1]COMMERCIAL 2019 - 2021'!$D$2:$AO$3999,13,FALSE)</f>
        <v>44867</v>
      </c>
      <c r="H1111" s="3">
        <f>VLOOKUP(Tableau1[[#This Row],[NUM DE FACTURE]],[1]!Tableau1[[#All],[Num Piéce]:[ANNEE]],4,FALSE)</f>
        <v>2022</v>
      </c>
      <c r="I1111" s="3">
        <f>MONTH(Tableau1[[#This Row],[DATE LIV]])</f>
        <v>11</v>
      </c>
    </row>
    <row r="1112" spans="1:9" x14ac:dyDescent="0.35">
      <c r="A1112" s="1" t="str">
        <f>'[1]COMMERCIAL 2019 - 2021'!D1110</f>
        <v>FAE-22-00213</v>
      </c>
      <c r="B1112" s="5" t="str">
        <f>VLOOKUP(Tableau1[[#This Row],[NUM DE FACTURE]],'[1]COMMERCIAL 2019 - 2021'!$D$2:$AO$3999,6,FALSE)</f>
        <v>EASY TRADE / GLOBAL GOODS CAPA</v>
      </c>
      <c r="C1112" s="2">
        <f>VLOOKUP(Tableau1[[#This Row],[NUM DE FACTURE]],'[1]COMMERCIAL 2019 - 2021'!$D$2:$AO$3999,18,FALSE)</f>
        <v>54000</v>
      </c>
      <c r="D1112" s="3">
        <f>VLOOKUP(Tableau1[[#This Row],[NUM DE FACTURE]],'[1]COMMERCIAL 2019 - 2021'!$D$2:$AO$3999,8,FALSE)</f>
        <v>133650</v>
      </c>
      <c r="E1112" s="3">
        <f>VLOOKUP(Tableau1[[#This Row],[NUM DE FACTURE]],'[1]COMMERCIAL 2019 - 2021'!$D$2:$AO$3999,10,FALSE)</f>
        <v>133650</v>
      </c>
      <c r="F1112" s="3" t="str">
        <f>VLOOKUP(Tableau1[[#This Row],[NUM DE FACTURE]],'[1]COMMERCIAL 2019 - 2021'!$D$2:$AO$3999,12,FALSE)</f>
        <v>Côte D'ivoire</v>
      </c>
      <c r="G1112" s="4">
        <f>VLOOKUP(Tableau1[[#This Row],[NUM DE FACTURE]],'[1]COMMERCIAL 2019 - 2021'!$D$2:$AO$3999,13,FALSE)</f>
        <v>44881</v>
      </c>
      <c r="H1112" s="3">
        <f>VLOOKUP(Tableau1[[#This Row],[NUM DE FACTURE]],[1]!Tableau1[[#All],[Num Piéce]:[ANNEE]],4,FALSE)</f>
        <v>2022</v>
      </c>
      <c r="I1112" s="3">
        <f>MONTH(Tableau1[[#This Row],[DATE LIV]])</f>
        <v>11</v>
      </c>
    </row>
    <row r="1113" spans="1:9" x14ac:dyDescent="0.35">
      <c r="A1113" s="1" t="str">
        <f>'[1]COMMERCIAL 2019 - 2021'!D1111</f>
        <v>FAE-22-00214</v>
      </c>
      <c r="B1113" s="5" t="str">
        <f>VLOOKUP(Tableau1[[#This Row],[NUM DE FACTURE]],'[1]COMMERCIAL 2019 - 2021'!$D$2:$AO$3999,6,FALSE)</f>
        <v>SAWABA - GUINEE</v>
      </c>
      <c r="C1113" s="2">
        <f>VLOOKUP(Tableau1[[#This Row],[NUM DE FACTURE]],'[1]COMMERCIAL 2019 - 2021'!$D$2:$AO$3999,18,FALSE)</f>
        <v>252120</v>
      </c>
      <c r="D1113" s="3">
        <f>VLOOKUP(Tableau1[[#This Row],[NUM DE FACTURE]],'[1]COMMERCIAL 2019 - 2021'!$D$2:$AO$3999,8,FALSE)</f>
        <v>702699.65606399998</v>
      </c>
      <c r="E1113" s="3">
        <f>VLOOKUP(Tableau1[[#This Row],[NUM DE FACTURE]],'[1]COMMERCIAL 2019 - 2021'!$D$2:$AO$3999,10,FALSE)</f>
        <v>222485.96</v>
      </c>
      <c r="F1113" s="3" t="str">
        <f>VLOOKUP(Tableau1[[#This Row],[NUM DE FACTURE]],'[1]COMMERCIAL 2019 - 2021'!$D$2:$AO$3999,12,FALSE)</f>
        <v>Guinee</v>
      </c>
      <c r="G1113" s="4">
        <f>VLOOKUP(Tableau1[[#This Row],[NUM DE FACTURE]],'[1]COMMERCIAL 2019 - 2021'!$D$2:$AO$3999,13,FALSE)</f>
        <v>44882</v>
      </c>
      <c r="H1113" s="3">
        <f>VLOOKUP(Tableau1[[#This Row],[NUM DE FACTURE]],[1]!Tableau1[[#All],[Num Piéce]:[ANNEE]],4,FALSE)</f>
        <v>2022</v>
      </c>
      <c r="I1113" s="3">
        <f>MONTH(Tableau1[[#This Row],[DATE LIV]])</f>
        <v>11</v>
      </c>
    </row>
    <row r="1114" spans="1:9" x14ac:dyDescent="0.35">
      <c r="A1114" s="1" t="str">
        <f>'[1]COMMERCIAL 2019 - 2021'!D1112</f>
        <v>FAE-22-00215</v>
      </c>
      <c r="B1114" s="5" t="str">
        <f>VLOOKUP(Tableau1[[#This Row],[NUM DE FACTURE]],'[1]COMMERCIAL 2019 - 2021'!$D$2:$AO$3999,6,FALSE)</f>
        <v>SAHEL INTERNATIONAL TRADE</v>
      </c>
      <c r="C1114" s="2">
        <f>VLOOKUP(Tableau1[[#This Row],[NUM DE FACTURE]],'[1]COMMERCIAL 2019 - 2021'!$D$2:$AO$3999,18,FALSE)</f>
        <v>43200</v>
      </c>
      <c r="D1114" s="3">
        <f>VLOOKUP(Tableau1[[#This Row],[NUM DE FACTURE]],'[1]COMMERCIAL 2019 - 2021'!$D$2:$AO$3999,8,FALSE)</f>
        <v>115344</v>
      </c>
      <c r="E1114" s="3">
        <f>VLOOKUP(Tableau1[[#This Row],[NUM DE FACTURE]],'[1]COMMERCIAL 2019 - 2021'!$D$2:$AO$3999,10,FALSE)</f>
        <v>115344</v>
      </c>
      <c r="F1114" s="3" t="str">
        <f>VLOOKUP(Tableau1[[#This Row],[NUM DE FACTURE]],'[1]COMMERCIAL 2019 - 2021'!$D$2:$AO$3999,12,FALSE)</f>
        <v>Tchad</v>
      </c>
      <c r="G1114" s="4">
        <f>VLOOKUP(Tableau1[[#This Row],[NUM DE FACTURE]],'[1]COMMERCIAL 2019 - 2021'!$D$2:$AO$3999,13,FALSE)</f>
        <v>44875</v>
      </c>
      <c r="H1114" s="3">
        <f>VLOOKUP(Tableau1[[#This Row],[NUM DE FACTURE]],[1]!Tableau1[[#All],[Num Piéce]:[ANNEE]],4,FALSE)</f>
        <v>2022</v>
      </c>
      <c r="I1114" s="3">
        <f>MONTH(Tableau1[[#This Row],[DATE LIV]])</f>
        <v>11</v>
      </c>
    </row>
    <row r="1115" spans="1:9" x14ac:dyDescent="0.35">
      <c r="A1115" s="1" t="str">
        <f>'[1]COMMERCIAL 2019 - 2021'!D1113</f>
        <v>FAE-22-00216</v>
      </c>
      <c r="B1115" s="5" t="str">
        <f>VLOOKUP(Tableau1[[#This Row],[NUM DE FACTURE]],'[1]COMMERCIAL 2019 - 2021'!$D$2:$AO$3999,6,FALSE)</f>
        <v>EASY TRADE / GLOBAL GOODS CAPA</v>
      </c>
      <c r="C1115" s="2">
        <f>VLOOKUP(Tableau1[[#This Row],[NUM DE FACTURE]],'[1]COMMERCIAL 2019 - 2021'!$D$2:$AO$3999,18,FALSE)</f>
        <v>210000</v>
      </c>
      <c r="D1115" s="3">
        <f>VLOOKUP(Tableau1[[#This Row],[NUM DE FACTURE]],'[1]COMMERCIAL 2019 - 2021'!$D$2:$AO$3999,8,FALSE)</f>
        <v>519750</v>
      </c>
      <c r="E1115" s="3">
        <f>VLOOKUP(Tableau1[[#This Row],[NUM DE FACTURE]],'[1]COMMERCIAL 2019 - 2021'!$D$2:$AO$3999,10,FALSE)</f>
        <v>519750</v>
      </c>
      <c r="F1115" s="3" t="str">
        <f>VLOOKUP(Tableau1[[#This Row],[NUM DE FACTURE]],'[1]COMMERCIAL 2019 - 2021'!$D$2:$AO$3999,12,FALSE)</f>
        <v>Libye</v>
      </c>
      <c r="G1115" s="4">
        <f>VLOOKUP(Tableau1[[#This Row],[NUM DE FACTURE]],'[1]COMMERCIAL 2019 - 2021'!$D$2:$AO$3999,13,FALSE)</f>
        <v>44876</v>
      </c>
      <c r="H1115" s="3">
        <f>VLOOKUP(Tableau1[[#This Row],[NUM DE FACTURE]],[1]!Tableau1[[#All],[Num Piéce]:[ANNEE]],4,FALSE)</f>
        <v>2022</v>
      </c>
      <c r="I1115" s="3">
        <f>MONTH(Tableau1[[#This Row],[DATE LIV]])</f>
        <v>11</v>
      </c>
    </row>
    <row r="1116" spans="1:9" x14ac:dyDescent="0.35">
      <c r="A1116" s="1" t="str">
        <f>'[1]COMMERCIAL 2019 - 2021'!D1114</f>
        <v>FAE-22-00217</v>
      </c>
      <c r="B1116" s="5" t="str">
        <f>VLOOKUP(Tableau1[[#This Row],[NUM DE FACTURE]],'[1]COMMERCIAL 2019 - 2021'!$D$2:$AO$3999,6,FALSE)</f>
        <v>BAH MAMADOU SALIOU</v>
      </c>
      <c r="C1116" s="2">
        <f>VLOOKUP(Tableau1[[#This Row],[NUM DE FACTURE]],'[1]COMMERCIAL 2019 - 2021'!$D$2:$AO$3999,18,FALSE)</f>
        <v>42000</v>
      </c>
      <c r="D1116" s="3">
        <f>VLOOKUP(Tableau1[[#This Row],[NUM DE FACTURE]],'[1]COMMERCIAL 2019 - 2021'!$D$2:$AO$3999,8,FALSE)</f>
        <v>137681.28</v>
      </c>
      <c r="E1116" s="3">
        <f>VLOOKUP(Tableau1[[#This Row],[NUM DE FACTURE]],'[1]COMMERCIAL 2019 - 2021'!$D$2:$AO$3999,10,FALSE)</f>
        <v>42400</v>
      </c>
      <c r="F1116" s="3" t="str">
        <f>VLOOKUP(Tableau1[[#This Row],[NUM DE FACTURE]],'[1]COMMERCIAL 2019 - 2021'!$D$2:$AO$3999,12,FALSE)</f>
        <v>Guinee</v>
      </c>
      <c r="G1116" s="4">
        <f>VLOOKUP(Tableau1[[#This Row],[NUM DE FACTURE]],'[1]COMMERCIAL 2019 - 2021'!$D$2:$AO$3999,13,FALSE)</f>
        <v>44882</v>
      </c>
      <c r="H1116" s="3">
        <f>VLOOKUP(Tableau1[[#This Row],[NUM DE FACTURE]],[1]!Tableau1[[#All],[Num Piéce]:[ANNEE]],4,FALSE)</f>
        <v>2022</v>
      </c>
      <c r="I1116" s="3">
        <f>MONTH(Tableau1[[#This Row],[DATE LIV]])</f>
        <v>11</v>
      </c>
    </row>
    <row r="1117" spans="1:9" x14ac:dyDescent="0.35">
      <c r="A1117" s="1" t="str">
        <f>'[1]COMMERCIAL 2019 - 2021'!D1115</f>
        <v>FAE-22-00218</v>
      </c>
      <c r="B1117" s="5" t="str">
        <f>VLOOKUP(Tableau1[[#This Row],[NUM DE FACTURE]],'[1]COMMERCIAL 2019 - 2021'!$D$2:$AO$3999,6,FALSE)</f>
        <v>ANGSTREM TRADING</v>
      </c>
      <c r="C1117" s="2">
        <f>VLOOKUP(Tableau1[[#This Row],[NUM DE FACTURE]],'[1]COMMERCIAL 2019 - 2021'!$D$2:$AO$3999,18,FALSE)</f>
        <v>26000</v>
      </c>
      <c r="D1117" s="3">
        <f>VLOOKUP(Tableau1[[#This Row],[NUM DE FACTURE]],'[1]COMMERCIAL 2019 - 2021'!$D$2:$AO$3999,8,FALSE)</f>
        <v>80309.118499999997</v>
      </c>
      <c r="E1117" s="3">
        <f>VLOOKUP(Tableau1[[#This Row],[NUM DE FACTURE]],'[1]COMMERCIAL 2019 - 2021'!$D$2:$AO$3999,10,FALSE)</f>
        <v>25610</v>
      </c>
      <c r="F1117" s="3" t="str">
        <f>VLOOKUP(Tableau1[[#This Row],[NUM DE FACTURE]],'[1]COMMERCIAL 2019 - 2021'!$D$2:$AO$3999,12,FALSE)</f>
        <v>Russie</v>
      </c>
      <c r="G1117" s="4">
        <f>VLOOKUP(Tableau1[[#This Row],[NUM DE FACTURE]],'[1]COMMERCIAL 2019 - 2021'!$D$2:$AO$3999,13,FALSE)</f>
        <v>44882</v>
      </c>
      <c r="H1117" s="3">
        <f>VLOOKUP(Tableau1[[#This Row],[NUM DE FACTURE]],[1]!Tableau1[[#All],[Num Piéce]:[ANNEE]],4,FALSE)</f>
        <v>2022</v>
      </c>
      <c r="I1117" s="3">
        <f>MONTH(Tableau1[[#This Row],[DATE LIV]])</f>
        <v>11</v>
      </c>
    </row>
    <row r="1118" spans="1:9" x14ac:dyDescent="0.35">
      <c r="A1118" s="1" t="str">
        <f>'[1]COMMERCIAL 2019 - 2021'!D1116</f>
        <v>FAE-22-00219</v>
      </c>
      <c r="B1118" s="5" t="str">
        <f>VLOOKUP(Tableau1[[#This Row],[NUM DE FACTURE]],'[1]COMMERCIAL 2019 - 2021'!$D$2:$AO$3999,6,FALSE)</f>
        <v>ANGSTREM TRADING</v>
      </c>
      <c r="C1118" s="2">
        <f>VLOOKUP(Tableau1[[#This Row],[NUM DE FACTURE]],'[1]COMMERCIAL 2019 - 2021'!$D$2:$AO$3999,18,FALSE)</f>
        <v>20150</v>
      </c>
      <c r="D1118" s="3">
        <f>VLOOKUP(Tableau1[[#This Row],[NUM DE FACTURE]],'[1]COMMERCIAL 2019 - 2021'!$D$2:$AO$3999,8,FALSE)</f>
        <v>56325.672812500001</v>
      </c>
      <c r="E1118" s="3">
        <f>VLOOKUP(Tableau1[[#This Row],[NUM DE FACTURE]],'[1]COMMERCIAL 2019 - 2021'!$D$2:$AO$3999,10,FALSE)</f>
        <v>17631.25</v>
      </c>
      <c r="F1118" s="3" t="str">
        <f>VLOOKUP(Tableau1[[#This Row],[NUM DE FACTURE]],'[1]COMMERCIAL 2019 - 2021'!$D$2:$AO$3999,12,FALSE)</f>
        <v>Russie</v>
      </c>
      <c r="G1118" s="4">
        <f>VLOOKUP(Tableau1[[#This Row],[NUM DE FACTURE]],'[1]COMMERCIAL 2019 - 2021'!$D$2:$AO$3999,13,FALSE)</f>
        <v>44879</v>
      </c>
      <c r="H1118" s="3">
        <f>VLOOKUP(Tableau1[[#This Row],[NUM DE FACTURE]],[1]!Tableau1[[#All],[Num Piéce]:[ANNEE]],4,FALSE)</f>
        <v>2022</v>
      </c>
      <c r="I1118" s="3">
        <f>MONTH(Tableau1[[#This Row],[DATE LIV]])</f>
        <v>11</v>
      </c>
    </row>
    <row r="1119" spans="1:9" x14ac:dyDescent="0.35">
      <c r="A1119" s="1" t="str">
        <f>'[1]COMMERCIAL 2019 - 2021'!D1117</f>
        <v>FAE-22-00220</v>
      </c>
      <c r="B1119" s="5" t="str">
        <f>VLOOKUP(Tableau1[[#This Row],[NUM DE FACTURE]],'[1]COMMERCIAL 2019 - 2021'!$D$2:$AO$3999,6,FALSE)</f>
        <v>SODIFRAM SAS</v>
      </c>
      <c r="C1119" s="2">
        <f>VLOOKUP(Tableau1[[#This Row],[NUM DE FACTURE]],'[1]COMMERCIAL 2019 - 2021'!$D$2:$AO$3999,18,FALSE)</f>
        <v>27336</v>
      </c>
      <c r="D1119" s="3">
        <f>VLOOKUP(Tableau1[[#This Row],[NUM DE FACTURE]],'[1]COMMERCIAL 2019 - 2021'!$D$2:$AO$3999,8,FALSE)</f>
        <v>99876.338495999997</v>
      </c>
      <c r="E1119" s="3">
        <f>VLOOKUP(Tableau1[[#This Row],[NUM DE FACTURE]],'[1]COMMERCIAL 2019 - 2021'!$D$2:$AO$3999,10,FALSE)</f>
        <v>30757.68</v>
      </c>
      <c r="F1119" s="3" t="str">
        <f>VLOOKUP(Tableau1[[#This Row],[NUM DE FACTURE]],'[1]COMMERCIAL 2019 - 2021'!$D$2:$AO$3999,12,FALSE)</f>
        <v xml:space="preserve">Mayotte </v>
      </c>
      <c r="G1119" s="4">
        <f>VLOOKUP(Tableau1[[#This Row],[NUM DE FACTURE]],'[1]COMMERCIAL 2019 - 2021'!$D$2:$AO$3999,13,FALSE)</f>
        <v>44883</v>
      </c>
      <c r="H1119" s="3">
        <f>VLOOKUP(Tableau1[[#This Row],[NUM DE FACTURE]],[1]!Tableau1[[#All],[Num Piéce]:[ANNEE]],4,FALSE)</f>
        <v>2022</v>
      </c>
      <c r="I1119" s="3">
        <f>MONTH(Tableau1[[#This Row],[DATE LIV]])</f>
        <v>11</v>
      </c>
    </row>
    <row r="1120" spans="1:9" x14ac:dyDescent="0.35">
      <c r="A1120" s="1" t="str">
        <f>'[1]COMMERCIAL 2019 - 2021'!D1118</f>
        <v>FAE-22-00221</v>
      </c>
      <c r="B1120" s="5" t="str">
        <f>VLOOKUP(Tableau1[[#This Row],[NUM DE FACTURE]],'[1]COMMERCIAL 2019 - 2021'!$D$2:$AO$3999,6,FALSE)</f>
        <v>SODIFRAM SAS</v>
      </c>
      <c r="C1120" s="2">
        <f>VLOOKUP(Tableau1[[#This Row],[NUM DE FACTURE]],'[1]COMMERCIAL 2019 - 2021'!$D$2:$AO$3999,18,FALSE)</f>
        <v>27336</v>
      </c>
      <c r="D1120" s="3">
        <f>VLOOKUP(Tableau1[[#This Row],[NUM DE FACTURE]],'[1]COMMERCIAL 2019 - 2021'!$D$2:$AO$3999,8,FALSE)</f>
        <v>99380.504268000004</v>
      </c>
      <c r="E1120" s="3">
        <f>VLOOKUP(Tableau1[[#This Row],[NUM DE FACTURE]],'[1]COMMERCIAL 2019 - 2021'!$D$2:$AO$3999,10,FALSE)</f>
        <v>30736.080000000002</v>
      </c>
      <c r="F1120" s="3" t="str">
        <f>VLOOKUP(Tableau1[[#This Row],[NUM DE FACTURE]],'[1]COMMERCIAL 2019 - 2021'!$D$2:$AO$3999,12,FALSE)</f>
        <v>Mayotte</v>
      </c>
      <c r="G1120" s="4">
        <f>VLOOKUP(Tableau1[[#This Row],[NUM DE FACTURE]],'[1]COMMERCIAL 2019 - 2021'!$D$2:$AO$3999,13,FALSE)</f>
        <v>44889</v>
      </c>
      <c r="H1120" s="3">
        <f>VLOOKUP(Tableau1[[#This Row],[NUM DE FACTURE]],[1]!Tableau1[[#All],[Num Piéce]:[ANNEE]],4,FALSE)</f>
        <v>2022</v>
      </c>
      <c r="I1120" s="3">
        <f>MONTH(Tableau1[[#This Row],[DATE LIV]])</f>
        <v>11</v>
      </c>
    </row>
    <row r="1121" spans="1:9" x14ac:dyDescent="0.35">
      <c r="A1121" s="1" t="str">
        <f>'[1]COMMERCIAL 2019 - 2021'!D1119</f>
        <v>FAE-22-00222</v>
      </c>
      <c r="B1121" s="5" t="str">
        <f>VLOOKUP(Tableau1[[#This Row],[NUM DE FACTURE]],'[1]COMMERCIAL 2019 - 2021'!$D$2:$AO$3999,6,FALSE)</f>
        <v>ARCADIA</v>
      </c>
      <c r="C1121" s="2">
        <f>VLOOKUP(Tableau1[[#This Row],[NUM DE FACTURE]],'[1]COMMERCIAL 2019 - 2021'!$D$2:$AO$3999,18,FALSE)</f>
        <v>20000</v>
      </c>
      <c r="D1121" s="3">
        <f>VLOOKUP(Tableau1[[#This Row],[NUM DE FACTURE]],'[1]COMMERCIAL 2019 - 2021'!$D$2:$AO$3999,8,FALSE)</f>
        <v>60000</v>
      </c>
      <c r="E1121" s="3">
        <f>VLOOKUP(Tableau1[[#This Row],[NUM DE FACTURE]],'[1]COMMERCIAL 2019 - 2021'!$D$2:$AO$3999,10,FALSE)</f>
        <v>60000</v>
      </c>
      <c r="F1121" s="3" t="str">
        <f>VLOOKUP(Tableau1[[#This Row],[NUM DE FACTURE]],'[1]COMMERCIAL 2019 - 2021'!$D$2:$AO$3999,12,FALSE)</f>
        <v>Angleterre</v>
      </c>
      <c r="G1121" s="4">
        <f>VLOOKUP(Tableau1[[#This Row],[NUM DE FACTURE]],'[1]COMMERCIAL 2019 - 2021'!$D$2:$AO$3999,13,FALSE)</f>
        <v>44886</v>
      </c>
      <c r="H1121" s="3">
        <f>VLOOKUP(Tableau1[[#This Row],[NUM DE FACTURE]],[1]!Tableau1[[#All],[Num Piéce]:[ANNEE]],4,FALSE)</f>
        <v>2022</v>
      </c>
      <c r="I1121" s="3">
        <f>MONTH(Tableau1[[#This Row],[DATE LIV]])</f>
        <v>11</v>
      </c>
    </row>
    <row r="1122" spans="1:9" x14ac:dyDescent="0.35">
      <c r="A1122" s="1" t="str">
        <f>'[1]COMMERCIAL 2019 - 2021'!D1120</f>
        <v>FAE-22-00223</v>
      </c>
      <c r="B1122" s="5" t="str">
        <f>VLOOKUP(Tableau1[[#This Row],[NUM DE FACTURE]],'[1]COMMERCIAL 2019 - 2021'!$D$2:$AO$3999,6,FALSE)</f>
        <v>STE DE COMMERCE INTERNATIONAL</v>
      </c>
      <c r="C1122" s="2">
        <f>VLOOKUP(Tableau1[[#This Row],[NUM DE FACTURE]],'[1]COMMERCIAL 2019 - 2021'!$D$2:$AO$3999,18,FALSE)</f>
        <v>27300</v>
      </c>
      <c r="D1122" s="3">
        <f>VLOOKUP(Tableau1[[#This Row],[NUM DE FACTURE]],'[1]COMMERCIAL 2019 - 2021'!$D$2:$AO$3999,8,FALSE)</f>
        <v>71394</v>
      </c>
      <c r="E1122" s="3">
        <f>VLOOKUP(Tableau1[[#This Row],[NUM DE FACTURE]],'[1]COMMERCIAL 2019 - 2021'!$D$2:$AO$3999,10,FALSE)</f>
        <v>71394</v>
      </c>
      <c r="F1122" s="3" t="str">
        <f>VLOOKUP(Tableau1[[#This Row],[NUM DE FACTURE]],'[1]COMMERCIAL 2019 - 2021'!$D$2:$AO$3999,12,FALSE)</f>
        <v>Liberia</v>
      </c>
      <c r="G1122" s="4">
        <f>VLOOKUP(Tableau1[[#This Row],[NUM DE FACTURE]],'[1]COMMERCIAL 2019 - 2021'!$D$2:$AO$3999,13,FALSE)</f>
        <v>44888</v>
      </c>
      <c r="H1122" s="3">
        <f>VLOOKUP(Tableau1[[#This Row],[NUM DE FACTURE]],[1]!Tableau1[[#All],[Num Piéce]:[ANNEE]],4,FALSE)</f>
        <v>2022</v>
      </c>
      <c r="I1122" s="3">
        <f>MONTH(Tableau1[[#This Row],[DATE LIV]])</f>
        <v>11</v>
      </c>
    </row>
    <row r="1123" spans="1:9" x14ac:dyDescent="0.35">
      <c r="A1123" s="1" t="str">
        <f>'[1]COMMERCIAL 2019 - 2021'!D1121</f>
        <v>FAE-22-00224</v>
      </c>
      <c r="B1123" s="5" t="str">
        <f>VLOOKUP(Tableau1[[#This Row],[NUM DE FACTURE]],'[1]COMMERCIAL 2019 - 2021'!$D$2:$AO$3999,6,FALSE)</f>
        <v>E.A.S.B. NAFA</v>
      </c>
      <c r="C1123" s="2">
        <f>VLOOKUP(Tableau1[[#This Row],[NUM DE FACTURE]],'[1]COMMERCIAL 2019 - 2021'!$D$2:$AO$3999,18,FALSE)</f>
        <v>25680</v>
      </c>
      <c r="D1123" s="3">
        <f>VLOOKUP(Tableau1[[#This Row],[NUM DE FACTURE]],'[1]COMMERCIAL 2019 - 2021'!$D$2:$AO$3999,8,FALSE)</f>
        <v>76270.230947999997</v>
      </c>
      <c r="E1123" s="3">
        <f>VLOOKUP(Tableau1[[#This Row],[NUM DE FACTURE]],'[1]COMMERCIAL 2019 - 2021'!$D$2:$AO$3999,10,FALSE)</f>
        <v>24466.76</v>
      </c>
      <c r="F1123" s="3" t="str">
        <f>VLOOKUP(Tableau1[[#This Row],[NUM DE FACTURE]],'[1]COMMERCIAL 2019 - 2021'!$D$2:$AO$3999,12,FALSE)</f>
        <v>Guinee Bisau</v>
      </c>
      <c r="G1123" s="4">
        <f>VLOOKUP(Tableau1[[#This Row],[NUM DE FACTURE]],'[1]COMMERCIAL 2019 - 2021'!$D$2:$AO$3999,13,FALSE)</f>
        <v>44890</v>
      </c>
      <c r="H1123" s="3">
        <f>VLOOKUP(Tableau1[[#This Row],[NUM DE FACTURE]],[1]!Tableau1[[#All],[Num Piéce]:[ANNEE]],4,FALSE)</f>
        <v>2022</v>
      </c>
      <c r="I1123" s="3">
        <f>MONTH(Tableau1[[#This Row],[DATE LIV]])</f>
        <v>11</v>
      </c>
    </row>
    <row r="1124" spans="1:9" x14ac:dyDescent="0.35">
      <c r="A1124" s="1" t="str">
        <f>'[1]COMMERCIAL 2019 - 2021'!D1122</f>
        <v>FAE-22-00225</v>
      </c>
      <c r="B1124" s="5" t="str">
        <f>VLOOKUP(Tableau1[[#This Row],[NUM DE FACTURE]],'[1]COMMERCIAL 2019 - 2021'!$D$2:$AO$3999,6,FALSE)</f>
        <v>SAFA FOOD</v>
      </c>
      <c r="C1124" s="2">
        <f>VLOOKUP(Tableau1[[#This Row],[NUM DE FACTURE]],'[1]COMMERCIAL 2019 - 2021'!$D$2:$AO$3999,18,FALSE)</f>
        <v>72640</v>
      </c>
      <c r="D1124" s="3">
        <f>VLOOKUP(Tableau1[[#This Row],[NUM DE FACTURE]],'[1]COMMERCIAL 2019 - 2021'!$D$2:$AO$3999,8,FALSE)</f>
        <v>303555.67718399997</v>
      </c>
      <c r="E1124" s="3">
        <f>VLOOKUP(Tableau1[[#This Row],[NUM DE FACTURE]],'[1]COMMERCIAL 2019 - 2021'!$D$2:$AO$3999,10,FALSE)</f>
        <v>129326.72</v>
      </c>
      <c r="F1124" s="3" t="str">
        <f>VLOOKUP(Tableau1[[#This Row],[NUM DE FACTURE]],'[1]COMMERCIAL 2019 - 2021'!$D$2:$AO$3999,12,FALSE)</f>
        <v>USA</v>
      </c>
      <c r="G1124" s="4">
        <f>VLOOKUP(Tableau1[[#This Row],[NUM DE FACTURE]],'[1]COMMERCIAL 2019 - 2021'!$D$2:$AO$3999,13,FALSE)</f>
        <v>44888</v>
      </c>
      <c r="H1124" s="3">
        <f>VLOOKUP(Tableau1[[#This Row],[NUM DE FACTURE]],[1]!Tableau1[[#All],[Num Piéce]:[ANNEE]],4,FALSE)</f>
        <v>2022</v>
      </c>
      <c r="I1124" s="3">
        <f>MONTH(Tableau1[[#This Row],[DATE LIV]])</f>
        <v>11</v>
      </c>
    </row>
    <row r="1125" spans="1:9" x14ac:dyDescent="0.35">
      <c r="A1125" s="1" t="str">
        <f>'[1]COMMERCIAL 2019 - 2021'!D1123</f>
        <v>FAE-22-00226</v>
      </c>
      <c r="B1125" s="5" t="str">
        <f>VLOOKUP(Tableau1[[#This Row],[NUM DE FACTURE]],'[1]COMMERCIAL 2019 - 2021'!$D$2:$AO$3999,6,FALSE)</f>
        <v>EASY TRADE / GLOBAL GOODS CAPA</v>
      </c>
      <c r="C1125" s="2">
        <f>VLOOKUP(Tableau1[[#This Row],[NUM DE FACTURE]],'[1]COMMERCIAL 2019 - 2021'!$D$2:$AO$3999,18,FALSE)</f>
        <v>200012.79999999999</v>
      </c>
      <c r="D1125" s="3">
        <f>VLOOKUP(Tableau1[[#This Row],[NUM DE FACTURE]],'[1]COMMERCIAL 2019 - 2021'!$D$2:$AO$3999,8,FALSE)</f>
        <v>459529.55200000003</v>
      </c>
      <c r="E1125" s="3">
        <f>VLOOKUP(Tableau1[[#This Row],[NUM DE FACTURE]],'[1]COMMERCIAL 2019 - 2021'!$D$2:$AO$3999,10,FALSE)</f>
        <v>459529.55200000003</v>
      </c>
      <c r="F1125" s="3" t="str">
        <f>VLOOKUP(Tableau1[[#This Row],[NUM DE FACTURE]],'[1]COMMERCIAL 2019 - 2021'!$D$2:$AO$3999,12,FALSE)</f>
        <v>Libye</v>
      </c>
      <c r="G1125" s="4">
        <f>VLOOKUP(Tableau1[[#This Row],[NUM DE FACTURE]],'[1]COMMERCIAL 2019 - 2021'!$D$2:$AO$3999,13,FALSE)</f>
        <v>44904</v>
      </c>
      <c r="H1125" s="3">
        <f>VLOOKUP(Tableau1[[#This Row],[NUM DE FACTURE]],[1]!Tableau1[[#All],[Num Piéce]:[ANNEE]],4,FALSE)</f>
        <v>2022</v>
      </c>
      <c r="I1125" s="3">
        <f>MONTH(Tableau1[[#This Row],[DATE LIV]])</f>
        <v>12</v>
      </c>
    </row>
    <row r="1126" spans="1:9" x14ac:dyDescent="0.35">
      <c r="A1126" s="1" t="str">
        <f>'[1]COMMERCIAL 2019 - 2021'!D1124</f>
        <v>FAE-22-00227</v>
      </c>
      <c r="B1126" s="5" t="str">
        <f>VLOOKUP(Tableau1[[#This Row],[NUM DE FACTURE]],'[1]COMMERCIAL 2019 - 2021'!$D$2:$AO$3999,6,FALSE)</f>
        <v>STE CT TRADING DE COMMERCE INTR</v>
      </c>
      <c r="C1126" s="2">
        <f>VLOOKUP(Tableau1[[#This Row],[NUM DE FACTURE]],'[1]COMMERCIAL 2019 - 2021'!$D$2:$AO$3999,18,FALSE)</f>
        <v>15728</v>
      </c>
      <c r="D1126" s="3">
        <f>VLOOKUP(Tableau1[[#This Row],[NUM DE FACTURE]],'[1]COMMERCIAL 2019 - 2021'!$D$2:$AO$3999,8,FALSE)</f>
        <v>53740.800000000003</v>
      </c>
      <c r="E1126" s="3">
        <f>VLOOKUP(Tableau1[[#This Row],[NUM DE FACTURE]],'[1]COMMERCIAL 2019 - 2021'!$D$2:$AO$3999,10,FALSE)</f>
        <v>53740.800000000003</v>
      </c>
      <c r="F1126" s="3" t="str">
        <f>VLOOKUP(Tableau1[[#This Row],[NUM DE FACTURE]],'[1]COMMERCIAL 2019 - 2021'!$D$2:$AO$3999,12,FALSE)</f>
        <v>France</v>
      </c>
      <c r="G1126" s="4">
        <f>VLOOKUP(Tableau1[[#This Row],[NUM DE FACTURE]],'[1]COMMERCIAL 2019 - 2021'!$D$2:$AO$3999,13,FALSE)</f>
        <v>44889</v>
      </c>
      <c r="H1126" s="3">
        <f>VLOOKUP(Tableau1[[#This Row],[NUM DE FACTURE]],[1]!Tableau1[[#All],[Num Piéce]:[ANNEE]],4,FALSE)</f>
        <v>2022</v>
      </c>
      <c r="I1126" s="3">
        <f>MONTH(Tableau1[[#This Row],[DATE LIV]])</f>
        <v>11</v>
      </c>
    </row>
    <row r="1127" spans="1:9" x14ac:dyDescent="0.35">
      <c r="A1127" s="1" t="str">
        <f>'[1]COMMERCIAL 2019 - 2021'!D1125</f>
        <v>FAE-22-00228</v>
      </c>
      <c r="B1127" s="5" t="str">
        <f>VLOOKUP(Tableau1[[#This Row],[NUM DE FACTURE]],'[1]COMMERCIAL 2019 - 2021'!$D$2:$AO$3999,6,FALSE)</f>
        <v>DEBENHAM</v>
      </c>
      <c r="C1127" s="2">
        <f>VLOOKUP(Tableau1[[#This Row],[NUM DE FACTURE]],'[1]COMMERCIAL 2019 - 2021'!$D$2:$AO$3999,18,FALSE)</f>
        <v>60704</v>
      </c>
      <c r="D1127" s="3">
        <f>VLOOKUP(Tableau1[[#This Row],[NUM DE FACTURE]],'[1]COMMERCIAL 2019 - 2021'!$D$2:$AO$3999,8,FALSE)</f>
        <v>179442.868308</v>
      </c>
      <c r="E1127" s="3">
        <f>VLOOKUP(Tableau1[[#This Row],[NUM DE FACTURE]],'[1]COMMERCIAL 2019 - 2021'!$D$2:$AO$3999,10,FALSE)</f>
        <v>57546.94</v>
      </c>
      <c r="F1127" s="3" t="str">
        <f>VLOOKUP(Tableau1[[#This Row],[NUM DE FACTURE]],'[1]COMMERCIAL 2019 - 2021'!$D$2:$AO$3999,12,FALSE)</f>
        <v>Kenya</v>
      </c>
      <c r="G1127" s="4">
        <f>VLOOKUP(Tableau1[[#This Row],[NUM DE FACTURE]],'[1]COMMERCIAL 2019 - 2021'!$D$2:$AO$3999,13,FALSE)</f>
        <v>44900</v>
      </c>
      <c r="H1127" s="3">
        <f>VLOOKUP(Tableau1[[#This Row],[NUM DE FACTURE]],[1]!Tableau1[[#All],[Num Piéce]:[ANNEE]],4,FALSE)</f>
        <v>2022</v>
      </c>
      <c r="I1127" s="3">
        <f>MONTH(Tableau1[[#This Row],[DATE LIV]])</f>
        <v>12</v>
      </c>
    </row>
    <row r="1128" spans="1:9" x14ac:dyDescent="0.35">
      <c r="A1128" s="1" t="str">
        <f>'[1]COMMERCIAL 2019 - 2021'!D1126</f>
        <v>FAE-22-00229</v>
      </c>
      <c r="B1128" s="5" t="str">
        <f>VLOOKUP(Tableau1[[#This Row],[NUM DE FACTURE]],'[1]COMMERCIAL 2019 - 2021'!$D$2:$AO$3999,6,FALSE)</f>
        <v>STE AL MAJMOUA MOTTAHIDA</v>
      </c>
      <c r="C1128" s="2">
        <f>VLOOKUP(Tableau1[[#This Row],[NUM DE FACTURE]],'[1]COMMERCIAL 2019 - 2021'!$D$2:$AO$3999,18,FALSE)</f>
        <v>350800</v>
      </c>
      <c r="D1128" s="3">
        <f>VLOOKUP(Tableau1[[#This Row],[NUM DE FACTURE]],'[1]COMMERCIAL 2019 - 2021'!$D$2:$AO$3999,8,FALSE)</f>
        <v>1018241.1066000001</v>
      </c>
      <c r="E1128" s="3">
        <f>VLOOKUP(Tableau1[[#This Row],[NUM DE FACTURE]],'[1]COMMERCIAL 2019 - 2021'!$D$2:$AO$3999,10,FALSE)</f>
        <v>326642</v>
      </c>
      <c r="F1128" s="3" t="str">
        <f>VLOOKUP(Tableau1[[#This Row],[NUM DE FACTURE]],'[1]COMMERCIAL 2019 - 2021'!$D$2:$AO$3999,12,FALSE)</f>
        <v>Libye</v>
      </c>
      <c r="G1128" s="4">
        <f>VLOOKUP(Tableau1[[#This Row],[NUM DE FACTURE]],'[1]COMMERCIAL 2019 - 2021'!$D$2:$AO$3999,13,FALSE)</f>
        <v>44893</v>
      </c>
      <c r="H1128" s="3">
        <f>VLOOKUP(Tableau1[[#This Row],[NUM DE FACTURE]],[1]!Tableau1[[#All],[Num Piéce]:[ANNEE]],4,FALSE)</f>
        <v>2022</v>
      </c>
      <c r="I1128" s="3">
        <f>MONTH(Tableau1[[#This Row],[DATE LIV]])</f>
        <v>11</v>
      </c>
    </row>
    <row r="1129" spans="1:9" x14ac:dyDescent="0.35">
      <c r="A1129" s="1" t="str">
        <f>'[1]COMMERCIAL 2019 - 2021'!D1127</f>
        <v>FAE-22-00230</v>
      </c>
      <c r="B1129" s="5" t="str">
        <f>VLOOKUP(Tableau1[[#This Row],[NUM DE FACTURE]],'[1]COMMERCIAL 2019 - 2021'!$D$2:$AO$3999,6,FALSE)</f>
        <v>STE AL MAJMOUA MOTTAHIDA</v>
      </c>
      <c r="C1129" s="2">
        <f>VLOOKUP(Tableau1[[#This Row],[NUM DE FACTURE]],'[1]COMMERCIAL 2019 - 2021'!$D$2:$AO$3999,18,FALSE)</f>
        <v>54000</v>
      </c>
      <c r="D1129" s="3">
        <f>VLOOKUP(Tableau1[[#This Row],[NUM DE FACTURE]],'[1]COMMERCIAL 2019 - 2021'!$D$2:$AO$3999,8,FALSE)</f>
        <v>241543.99050000001</v>
      </c>
      <c r="E1129" s="3">
        <f>VLOOKUP(Tableau1[[#This Row],[NUM DE FACTURE]],'[1]COMMERCIAL 2019 - 2021'!$D$2:$AO$3999,10,FALSE)</f>
        <v>77485</v>
      </c>
      <c r="F1129" s="3" t="str">
        <f>VLOOKUP(Tableau1[[#This Row],[NUM DE FACTURE]],'[1]COMMERCIAL 2019 - 2021'!$D$2:$AO$3999,12,FALSE)</f>
        <v>Libye</v>
      </c>
      <c r="G1129" s="4">
        <f>VLOOKUP(Tableau1[[#This Row],[NUM DE FACTURE]],'[1]COMMERCIAL 2019 - 2021'!$D$2:$AO$3999,13,FALSE)</f>
        <v>44894</v>
      </c>
      <c r="H1129" s="3">
        <f>VLOOKUP(Tableau1[[#This Row],[NUM DE FACTURE]],[1]!Tableau1[[#All],[Num Piéce]:[ANNEE]],4,FALSE)</f>
        <v>2022</v>
      </c>
      <c r="I1129" s="3">
        <f>MONTH(Tableau1[[#This Row],[DATE LIV]])</f>
        <v>11</v>
      </c>
    </row>
    <row r="1130" spans="1:9" x14ac:dyDescent="0.35">
      <c r="A1130" s="1" t="str">
        <f>'[1]COMMERCIAL 2019 - 2021'!D1128</f>
        <v>FAE-22-00231</v>
      </c>
      <c r="B1130" s="5" t="str">
        <f>VLOOKUP(Tableau1[[#This Row],[NUM DE FACTURE]],'[1]COMMERCIAL 2019 - 2021'!$D$2:$AO$3999,6,FALSE)</f>
        <v>VALENCIA FOR MARKETING</v>
      </c>
      <c r="C1130" s="2">
        <f>VLOOKUP(Tableau1[[#This Row],[NUM DE FACTURE]],'[1]COMMERCIAL 2019 - 2021'!$D$2:$AO$3999,18,FALSE)</f>
        <v>27500</v>
      </c>
      <c r="D1130" s="3">
        <f>VLOOKUP(Tableau1[[#This Row],[NUM DE FACTURE]],'[1]COMMERCIAL 2019 - 2021'!$D$2:$AO$3999,8,FALSE)</f>
        <v>146229.98749999999</v>
      </c>
      <c r="E1130" s="3">
        <f>VLOOKUP(Tableau1[[#This Row],[NUM DE FACTURE]],'[1]COMMERCIAL 2019 - 2021'!$D$2:$AO$3999,10,FALSE)</f>
        <v>46625</v>
      </c>
      <c r="F1130" s="3" t="str">
        <f>VLOOKUP(Tableau1[[#This Row],[NUM DE FACTURE]],'[1]COMMERCIAL 2019 - 2021'!$D$2:$AO$3999,12,FALSE)</f>
        <v>Liban</v>
      </c>
      <c r="G1130" s="4">
        <f>VLOOKUP(Tableau1[[#This Row],[NUM DE FACTURE]],'[1]COMMERCIAL 2019 - 2021'!$D$2:$AO$3999,13,FALSE)</f>
        <v>44890</v>
      </c>
      <c r="H1130" s="3">
        <f>VLOOKUP(Tableau1[[#This Row],[NUM DE FACTURE]],[1]!Tableau1[[#All],[Num Piéce]:[ANNEE]],4,FALSE)</f>
        <v>2022</v>
      </c>
      <c r="I1130" s="3">
        <f>MONTH(Tableau1[[#This Row],[DATE LIV]])</f>
        <v>11</v>
      </c>
    </row>
    <row r="1131" spans="1:9" x14ac:dyDescent="0.35">
      <c r="A1131" s="1" t="str">
        <f>'[1]COMMERCIAL 2019 - 2021'!D1129</f>
        <v>FAE-22-00232</v>
      </c>
      <c r="B1131" s="5" t="str">
        <f>VLOOKUP(Tableau1[[#This Row],[NUM DE FACTURE]],'[1]COMMERCIAL 2019 - 2021'!$D$2:$AO$3999,6,FALSE)</f>
        <v>MBCD RUNGIS</v>
      </c>
      <c r="C1131" s="2">
        <f>VLOOKUP(Tableau1[[#This Row],[NUM DE FACTURE]],'[1]COMMERCIAL 2019 - 2021'!$D$2:$AO$3999,18,FALSE)</f>
        <v>18000</v>
      </c>
      <c r="D1131" s="3">
        <f>VLOOKUP(Tableau1[[#This Row],[NUM DE FACTURE]],'[1]COMMERCIAL 2019 - 2021'!$D$2:$AO$3999,8,FALSE)</f>
        <v>81655.56</v>
      </c>
      <c r="E1131" s="3">
        <f>VLOOKUP(Tableau1[[#This Row],[NUM DE FACTURE]],'[1]COMMERCIAL 2019 - 2021'!$D$2:$AO$3999,10,FALSE)</f>
        <v>25200</v>
      </c>
      <c r="F1131" s="3" t="str">
        <f>VLOOKUP(Tableau1[[#This Row],[NUM DE FACTURE]],'[1]COMMERCIAL 2019 - 2021'!$D$2:$AO$3999,12,FALSE)</f>
        <v>France</v>
      </c>
      <c r="G1131" s="4">
        <f>VLOOKUP(Tableau1[[#This Row],[NUM DE FACTURE]],'[1]COMMERCIAL 2019 - 2021'!$D$2:$AO$3999,13,FALSE)</f>
        <v>44896</v>
      </c>
      <c r="H1131" s="3">
        <f>VLOOKUP(Tableau1[[#This Row],[NUM DE FACTURE]],[1]!Tableau1[[#All],[Num Piéce]:[ANNEE]],4,FALSE)</f>
        <v>2022</v>
      </c>
      <c r="I1131" s="3">
        <f>MONTH(Tableau1[[#This Row],[DATE LIV]])</f>
        <v>12</v>
      </c>
    </row>
    <row r="1132" spans="1:9" x14ac:dyDescent="0.35">
      <c r="A1132" s="1" t="str">
        <f>'[1]COMMERCIAL 2019 - 2021'!D1130</f>
        <v>FAE-22-00233</v>
      </c>
      <c r="B1132" s="5" t="str">
        <f>VLOOKUP(Tableau1[[#This Row],[NUM DE FACTURE]],'[1]COMMERCIAL 2019 - 2021'!$D$2:$AO$3999,6,FALSE)</f>
        <v>ETS KASSO IMPORT EXPORT</v>
      </c>
      <c r="C1132" s="2">
        <f>VLOOKUP(Tableau1[[#This Row],[NUM DE FACTURE]],'[1]COMMERCIAL 2019 - 2021'!$D$2:$AO$3999,18,FALSE)</f>
        <v>112000</v>
      </c>
      <c r="D1132" s="3">
        <f>VLOOKUP(Tableau1[[#This Row],[NUM DE FACTURE]],'[1]COMMERCIAL 2019 - 2021'!$D$2:$AO$3999,8,FALSE)</f>
        <v>256709.04</v>
      </c>
      <c r="E1132" s="3">
        <f>VLOOKUP(Tableau1[[#This Row],[NUM DE FACTURE]],'[1]COMMERCIAL 2019 - 2021'!$D$2:$AO$3999,10,FALSE)</f>
        <v>78400</v>
      </c>
      <c r="F1132" s="3" t="str">
        <f>VLOOKUP(Tableau1[[#This Row],[NUM DE FACTURE]],'[1]COMMERCIAL 2019 - 2021'!$D$2:$AO$3999,12,FALSE)</f>
        <v>Niger</v>
      </c>
      <c r="G1132" s="4">
        <f>VLOOKUP(Tableau1[[#This Row],[NUM DE FACTURE]],'[1]COMMERCIAL 2019 - 2021'!$D$2:$AO$3999,13,FALSE)</f>
        <v>44923</v>
      </c>
      <c r="H1132" s="3">
        <f>VLOOKUP(Tableau1[[#This Row],[NUM DE FACTURE]],[1]!Tableau1[[#All],[Num Piéce]:[ANNEE]],4,FALSE)</f>
        <v>2022</v>
      </c>
      <c r="I1132" s="3">
        <f>MONTH(Tableau1[[#This Row],[DATE LIV]])</f>
        <v>12</v>
      </c>
    </row>
    <row r="1133" spans="1:9" x14ac:dyDescent="0.35">
      <c r="A1133" s="1" t="str">
        <f>'[1]COMMERCIAL 2019 - 2021'!D1131</f>
        <v>FAE-22-00234</v>
      </c>
      <c r="B1133" s="5" t="str">
        <f>VLOOKUP(Tableau1[[#This Row],[NUM DE FACTURE]],'[1]COMMERCIAL 2019 - 2021'!$D$2:$AO$3999,6,FALSE)</f>
        <v>ANGSTREM TRADING</v>
      </c>
      <c r="C1133" s="2">
        <f>VLOOKUP(Tableau1[[#This Row],[NUM DE FACTURE]],'[1]COMMERCIAL 2019 - 2021'!$D$2:$AO$3999,18,FALSE)</f>
        <v>20150</v>
      </c>
      <c r="D1133" s="3">
        <f>VLOOKUP(Tableau1[[#This Row],[NUM DE FACTURE]],'[1]COMMERCIAL 2019 - 2021'!$D$2:$AO$3999,8,FALSE)</f>
        <v>61810.855437500002</v>
      </c>
      <c r="E1133" s="3">
        <f>VLOOKUP(Tableau1[[#This Row],[NUM DE FACTURE]],'[1]COMMERCIAL 2019 - 2021'!$D$2:$AO$3999,10,FALSE)</f>
        <v>19847.75</v>
      </c>
      <c r="F1133" s="3" t="str">
        <f>VLOOKUP(Tableau1[[#This Row],[NUM DE FACTURE]],'[1]COMMERCIAL 2019 - 2021'!$D$2:$AO$3999,12,FALSE)</f>
        <v>Russie</v>
      </c>
      <c r="G1133" s="4">
        <f>VLOOKUP(Tableau1[[#This Row],[NUM DE FACTURE]],'[1]COMMERCIAL 2019 - 2021'!$D$2:$AO$3999,13,FALSE)</f>
        <v>44894</v>
      </c>
      <c r="H1133" s="3">
        <f>VLOOKUP(Tableau1[[#This Row],[NUM DE FACTURE]],[1]!Tableau1[[#All],[Num Piéce]:[ANNEE]],4,FALSE)</f>
        <v>2022</v>
      </c>
      <c r="I1133" s="3">
        <f>MONTH(Tableau1[[#This Row],[DATE LIV]])</f>
        <v>11</v>
      </c>
    </row>
    <row r="1134" spans="1:9" x14ac:dyDescent="0.35">
      <c r="A1134" s="1" t="str">
        <f>'[1]COMMERCIAL 2019 - 2021'!D1132</f>
        <v>FAE-22-00235</v>
      </c>
      <c r="B1134" s="5" t="str">
        <f>VLOOKUP(Tableau1[[#This Row],[NUM DE FACTURE]],'[1]COMMERCIAL 2019 - 2021'!$D$2:$AO$3999,6,FALSE)</f>
        <v>I3C+</v>
      </c>
      <c r="C1134" s="2">
        <f>VLOOKUP(Tableau1[[#This Row],[NUM DE FACTURE]],'[1]COMMERCIAL 2019 - 2021'!$D$2:$AO$3999,18,FALSE)</f>
        <v>38400</v>
      </c>
      <c r="D1134" s="3">
        <f>VLOOKUP(Tableau1[[#This Row],[NUM DE FACTURE]],'[1]COMMERCIAL 2019 - 2021'!$D$2:$AO$3999,8,FALSE)</f>
        <v>97920</v>
      </c>
      <c r="E1134" s="3">
        <f>VLOOKUP(Tableau1[[#This Row],[NUM DE FACTURE]],'[1]COMMERCIAL 2019 - 2021'!$D$2:$AO$3999,10,FALSE)</f>
        <v>97920</v>
      </c>
      <c r="F1134" s="3" t="str">
        <f>VLOOKUP(Tableau1[[#This Row],[NUM DE FACTURE]],'[1]COMMERCIAL 2019 - 2021'!$D$2:$AO$3999,12,FALSE)</f>
        <v>Gambie</v>
      </c>
      <c r="G1134" s="4">
        <f>VLOOKUP(Tableau1[[#This Row],[NUM DE FACTURE]],'[1]COMMERCIAL 2019 - 2021'!$D$2:$AO$3999,13,FALSE)</f>
        <v>44909</v>
      </c>
      <c r="H1134" s="3">
        <f>VLOOKUP(Tableau1[[#This Row],[NUM DE FACTURE]],[1]!Tableau1[[#All],[Num Piéce]:[ANNEE]],4,FALSE)</f>
        <v>2022</v>
      </c>
      <c r="I1134" s="3">
        <f>MONTH(Tableau1[[#This Row],[DATE LIV]])</f>
        <v>12</v>
      </c>
    </row>
    <row r="1135" spans="1:9" x14ac:dyDescent="0.35">
      <c r="A1135" s="1" t="str">
        <f>'[1]COMMERCIAL 2019 - 2021'!D1133</f>
        <v>FAE-22-00236</v>
      </c>
      <c r="B1135" s="5" t="str">
        <f>VLOOKUP(Tableau1[[#This Row],[NUM DE FACTURE]],'[1]COMMERCIAL 2019 - 2021'!$D$2:$AO$3999,6,FALSE)</f>
        <v>SAHEL INTERNATIONAL TRADE</v>
      </c>
      <c r="C1135" s="2">
        <f>VLOOKUP(Tableau1[[#This Row],[NUM DE FACTURE]],'[1]COMMERCIAL 2019 - 2021'!$D$2:$AO$3999,18,FALSE)</f>
        <v>20750</v>
      </c>
      <c r="D1135" s="3">
        <f>VLOOKUP(Tableau1[[#This Row],[NUM DE FACTURE]],'[1]COMMERCIAL 2019 - 2021'!$D$2:$AO$3999,8,FALSE)</f>
        <v>54987.5</v>
      </c>
      <c r="E1135" s="3">
        <f>VLOOKUP(Tableau1[[#This Row],[NUM DE FACTURE]],'[1]COMMERCIAL 2019 - 2021'!$D$2:$AO$3999,10,FALSE)</f>
        <v>54987.5</v>
      </c>
      <c r="F1135" s="3" t="str">
        <f>VLOOKUP(Tableau1[[#This Row],[NUM DE FACTURE]],'[1]COMMERCIAL 2019 - 2021'!$D$2:$AO$3999,12,FALSE)</f>
        <v xml:space="preserve">Côte D'ivoire </v>
      </c>
      <c r="G1135" s="4">
        <f>VLOOKUP(Tableau1[[#This Row],[NUM DE FACTURE]],'[1]COMMERCIAL 2019 - 2021'!$D$2:$AO$3999,13,FALSE)</f>
        <v>44902</v>
      </c>
      <c r="H1135" s="3">
        <f>VLOOKUP(Tableau1[[#This Row],[NUM DE FACTURE]],[1]!Tableau1[[#All],[Num Piéce]:[ANNEE]],4,FALSE)</f>
        <v>2022</v>
      </c>
      <c r="I1135" s="3">
        <f>MONTH(Tableau1[[#This Row],[DATE LIV]])</f>
        <v>12</v>
      </c>
    </row>
    <row r="1136" spans="1:9" x14ac:dyDescent="0.35">
      <c r="A1136" s="1" t="str">
        <f>'[1]COMMERCIAL 2019 - 2021'!D1134</f>
        <v>FAE-22-00237</v>
      </c>
      <c r="B1136" s="5" t="str">
        <f>VLOOKUP(Tableau1[[#This Row],[NUM DE FACTURE]],'[1]COMMERCIAL 2019 - 2021'!$D$2:$AO$3999,6,FALSE)</f>
        <v>EASY TRADE / GLOBAL GOODS CAPA</v>
      </c>
      <c r="C1136" s="2">
        <f>VLOOKUP(Tableau1[[#This Row],[NUM DE FACTURE]],'[1]COMMERCIAL 2019 - 2021'!$D$2:$AO$3999,18,FALSE)</f>
        <v>136915</v>
      </c>
      <c r="D1136" s="3">
        <f>VLOOKUP(Tableau1[[#This Row],[NUM DE FACTURE]],'[1]COMMERCIAL 2019 - 2021'!$D$2:$AO$3999,8,FALSE)</f>
        <v>295736.83199999999</v>
      </c>
      <c r="E1136" s="3">
        <f>VLOOKUP(Tableau1[[#This Row],[NUM DE FACTURE]],'[1]COMMERCIAL 2019 - 2021'!$D$2:$AO$3999,10,FALSE)</f>
        <v>295736.83199999999</v>
      </c>
      <c r="F1136" s="3" t="str">
        <f>VLOOKUP(Tableau1[[#This Row],[NUM DE FACTURE]],'[1]COMMERCIAL 2019 - 2021'!$D$2:$AO$3999,12,FALSE)</f>
        <v>Libye</v>
      </c>
      <c r="G1136" s="4">
        <f>VLOOKUP(Tableau1[[#This Row],[NUM DE FACTURE]],'[1]COMMERCIAL 2019 - 2021'!$D$2:$AO$3999,13,FALSE)</f>
        <v>44907</v>
      </c>
      <c r="H1136" s="3">
        <f>VLOOKUP(Tableau1[[#This Row],[NUM DE FACTURE]],[1]!Tableau1[[#All],[Num Piéce]:[ANNEE]],4,FALSE)</f>
        <v>2022</v>
      </c>
      <c r="I1136" s="3">
        <f>MONTH(Tableau1[[#This Row],[DATE LIV]])</f>
        <v>12</v>
      </c>
    </row>
    <row r="1137" spans="1:9" x14ac:dyDescent="0.35">
      <c r="A1137" s="1" t="str">
        <f>'[1]COMMERCIAL 2019 - 2021'!D1135</f>
        <v>FAE-22-00238</v>
      </c>
      <c r="B1137" s="5" t="str">
        <f>VLOOKUP(Tableau1[[#This Row],[NUM DE FACTURE]],'[1]COMMERCIAL 2019 - 2021'!$D$2:$AO$3999,6,FALSE)</f>
        <v>STE DE COMMERCE INTERNATIONAL</v>
      </c>
      <c r="C1137" s="2">
        <f>VLOOKUP(Tableau1[[#This Row],[NUM DE FACTURE]],'[1]COMMERCIAL 2019 - 2021'!$D$2:$AO$3999,18,FALSE)</f>
        <v>96000</v>
      </c>
      <c r="D1137" s="3">
        <f>VLOOKUP(Tableau1[[#This Row],[NUM DE FACTURE]],'[1]COMMERCIAL 2019 - 2021'!$D$2:$AO$3999,8,FALSE)</f>
        <v>254400</v>
      </c>
      <c r="E1137" s="3">
        <f>VLOOKUP(Tableau1[[#This Row],[NUM DE FACTURE]],'[1]COMMERCIAL 2019 - 2021'!$D$2:$AO$3999,10,FALSE)</f>
        <v>254400</v>
      </c>
      <c r="F1137" s="3" t="str">
        <f>VLOOKUP(Tableau1[[#This Row],[NUM DE FACTURE]],'[1]COMMERCIAL 2019 - 2021'!$D$2:$AO$3999,12,FALSE)</f>
        <v>Gambie</v>
      </c>
      <c r="G1137" s="4">
        <f>VLOOKUP(Tableau1[[#This Row],[NUM DE FACTURE]],'[1]COMMERCIAL 2019 - 2021'!$D$2:$AO$3999,13,FALSE)</f>
        <v>44915</v>
      </c>
      <c r="H1137" s="3">
        <f>VLOOKUP(Tableau1[[#This Row],[NUM DE FACTURE]],[1]!Tableau1[[#All],[Num Piéce]:[ANNEE]],4,FALSE)</f>
        <v>2022</v>
      </c>
      <c r="I1137" s="3">
        <f>MONTH(Tableau1[[#This Row],[DATE LIV]])</f>
        <v>12</v>
      </c>
    </row>
    <row r="1138" spans="1:9" x14ac:dyDescent="0.35">
      <c r="A1138" s="1" t="str">
        <f>'[1]COMMERCIAL 2019 - 2021'!D1136</f>
        <v>FAE-22-00239</v>
      </c>
      <c r="B1138" s="5" t="str">
        <f>VLOOKUP(Tableau1[[#This Row],[NUM DE FACTURE]],'[1]COMMERCIAL 2019 - 2021'!$D$2:$AO$3999,6,FALSE)</f>
        <v>ANGSTREM TRADING</v>
      </c>
      <c r="C1138" s="2">
        <f>VLOOKUP(Tableau1[[#This Row],[NUM DE FACTURE]],'[1]COMMERCIAL 2019 - 2021'!$D$2:$AO$3999,18,FALSE)</f>
        <v>20150</v>
      </c>
      <c r="D1138" s="3">
        <f>VLOOKUP(Tableau1[[#This Row],[NUM DE FACTURE]],'[1]COMMERCIAL 2019 - 2021'!$D$2:$AO$3999,8,FALSE)</f>
        <v>54517.588124999995</v>
      </c>
      <c r="E1138" s="3">
        <f>VLOOKUP(Tableau1[[#This Row],[NUM DE FACTURE]],'[1]COMMERCIAL 2019 - 2021'!$D$2:$AO$3999,10,FALSE)</f>
        <v>17631.25</v>
      </c>
      <c r="F1138" s="3" t="str">
        <f>VLOOKUP(Tableau1[[#This Row],[NUM DE FACTURE]],'[1]COMMERCIAL 2019 - 2021'!$D$2:$AO$3999,12,FALSE)</f>
        <v>Russie</v>
      </c>
      <c r="G1138" s="4">
        <f>VLOOKUP(Tableau1[[#This Row],[NUM DE FACTURE]],'[1]COMMERCIAL 2019 - 2021'!$D$2:$AO$3999,13,FALSE)</f>
        <v>44910</v>
      </c>
      <c r="H1138" s="3">
        <f>VLOOKUP(Tableau1[[#This Row],[NUM DE FACTURE]],[1]!Tableau1[[#All],[Num Piéce]:[ANNEE]],4,FALSE)</f>
        <v>2022</v>
      </c>
      <c r="I1138" s="3">
        <f>MONTH(Tableau1[[#This Row],[DATE LIV]])</f>
        <v>12</v>
      </c>
    </row>
    <row r="1139" spans="1:9" x14ac:dyDescent="0.35">
      <c r="A1139" s="1" t="str">
        <f>'[1]COMMERCIAL 2019 - 2021'!D1137</f>
        <v>FAE-22-00240</v>
      </c>
      <c r="B1139" s="5" t="str">
        <f>VLOOKUP(Tableau1[[#This Row],[NUM DE FACTURE]],'[1]COMMERCIAL 2019 - 2021'!$D$2:$AO$3999,6,FALSE)</f>
        <v>EASY TRADE / GLOBAL GOODS CAPA</v>
      </c>
      <c r="C1139" s="2">
        <f>VLOOKUP(Tableau1[[#This Row],[NUM DE FACTURE]],'[1]COMMERCIAL 2019 - 2021'!$D$2:$AO$3999,18,FALSE)</f>
        <v>300000</v>
      </c>
      <c r="D1139" s="3">
        <f>VLOOKUP(Tableau1[[#This Row],[NUM DE FACTURE]],'[1]COMMERCIAL 2019 - 2021'!$D$2:$AO$3999,8,FALSE)</f>
        <v>753000</v>
      </c>
      <c r="E1139" s="3">
        <f>VLOOKUP(Tableau1[[#This Row],[NUM DE FACTURE]],'[1]COMMERCIAL 2019 - 2021'!$D$2:$AO$3999,10,FALSE)</f>
        <v>753000</v>
      </c>
      <c r="F1139" s="3" t="str">
        <f>VLOOKUP(Tableau1[[#This Row],[NUM DE FACTURE]],'[1]COMMERCIAL 2019 - 2021'!$D$2:$AO$3999,12,FALSE)</f>
        <v>Libye</v>
      </c>
      <c r="G1139" s="4">
        <f>VLOOKUP(Tableau1[[#This Row],[NUM DE FACTURE]],'[1]COMMERCIAL 2019 - 2021'!$D$2:$AO$3999,13,FALSE)</f>
        <v>44912</v>
      </c>
      <c r="H1139" s="3">
        <f>VLOOKUP(Tableau1[[#This Row],[NUM DE FACTURE]],[1]!Tableau1[[#All],[Num Piéce]:[ANNEE]],4,FALSE)</f>
        <v>2022</v>
      </c>
      <c r="I1139" s="3">
        <f>MONTH(Tableau1[[#This Row],[DATE LIV]])</f>
        <v>12</v>
      </c>
    </row>
    <row r="1140" spans="1:9" x14ac:dyDescent="0.35">
      <c r="A1140" s="1" t="str">
        <f>'[1]COMMERCIAL 2019 - 2021'!D1138</f>
        <v>FAE-22-00241</v>
      </c>
      <c r="B1140" s="5" t="str">
        <f>VLOOKUP(Tableau1[[#This Row],[NUM DE FACTURE]],'[1]COMMERCIAL 2019 - 2021'!$D$2:$AO$3999,6,FALSE)</f>
        <v>ANGSTREM TRADING</v>
      </c>
      <c r="C1140" s="2">
        <f>VLOOKUP(Tableau1[[#This Row],[NUM DE FACTURE]],'[1]COMMERCIAL 2019 - 2021'!$D$2:$AO$3999,18,FALSE)</f>
        <v>20150</v>
      </c>
      <c r="D1140" s="3">
        <f>VLOOKUP(Tableau1[[#This Row],[NUM DE FACTURE]],'[1]COMMERCIAL 2019 - 2021'!$D$2:$AO$3999,8,FALSE)</f>
        <v>61001.067237499999</v>
      </c>
      <c r="E1140" s="3">
        <f>VLOOKUP(Tableau1[[#This Row],[NUM DE FACTURE]],'[1]COMMERCIAL 2019 - 2021'!$D$2:$AO$3999,10,FALSE)</f>
        <v>19847.75</v>
      </c>
      <c r="F1140" s="3" t="str">
        <f>VLOOKUP(Tableau1[[#This Row],[NUM DE FACTURE]],'[1]COMMERCIAL 2019 - 2021'!$D$2:$AO$3999,12,FALSE)</f>
        <v>Russie</v>
      </c>
      <c r="G1140" s="4">
        <f>VLOOKUP(Tableau1[[#This Row],[NUM DE FACTURE]],'[1]COMMERCIAL 2019 - 2021'!$D$2:$AO$3999,13,FALSE)</f>
        <v>44911</v>
      </c>
      <c r="H1140" s="3">
        <f>VLOOKUP(Tableau1[[#This Row],[NUM DE FACTURE]],[1]!Tableau1[[#All],[Num Piéce]:[ANNEE]],4,FALSE)</f>
        <v>2022</v>
      </c>
      <c r="I1140" s="3">
        <f>MONTH(Tableau1[[#This Row],[DATE LIV]])</f>
        <v>12</v>
      </c>
    </row>
    <row r="1141" spans="1:9" x14ac:dyDescent="0.35">
      <c r="A1141" s="1" t="str">
        <f>'[1]COMMERCIAL 2019 - 2021'!D1139</f>
        <v>FAE-22-00242</v>
      </c>
      <c r="B1141" s="5" t="str">
        <f>VLOOKUP(Tableau1[[#This Row],[NUM DE FACTURE]],'[1]COMMERCIAL 2019 - 2021'!$D$2:$AO$3999,6,FALSE)</f>
        <v>EASY TRADE / GLOBAL GOODS CAPA</v>
      </c>
      <c r="C1141" s="2">
        <f>VLOOKUP(Tableau1[[#This Row],[NUM DE FACTURE]],'[1]COMMERCIAL 2019 - 2021'!$D$2:$AO$3999,18,FALSE)</f>
        <v>252000</v>
      </c>
      <c r="D1141" s="3">
        <f>VLOOKUP(Tableau1[[#This Row],[NUM DE FACTURE]],'[1]COMMERCIAL 2019 - 2021'!$D$2:$AO$3999,8,FALSE)</f>
        <v>560820</v>
      </c>
      <c r="E1141" s="3">
        <f>VLOOKUP(Tableau1[[#This Row],[NUM DE FACTURE]],'[1]COMMERCIAL 2019 - 2021'!$D$2:$AO$3999,10,FALSE)</f>
        <v>560820</v>
      </c>
      <c r="F1141" s="3" t="str">
        <f>VLOOKUP(Tableau1[[#This Row],[NUM DE FACTURE]],'[1]COMMERCIAL 2019 - 2021'!$D$2:$AO$3999,12,FALSE)</f>
        <v>Libye</v>
      </c>
      <c r="G1141" s="4">
        <f>VLOOKUP(Tableau1[[#This Row],[NUM DE FACTURE]],'[1]COMMERCIAL 2019 - 2021'!$D$2:$AO$3999,13,FALSE)</f>
        <v>44917</v>
      </c>
      <c r="H1141" s="3">
        <f>VLOOKUP(Tableau1[[#This Row],[NUM DE FACTURE]],[1]!Tableau1[[#All],[Num Piéce]:[ANNEE]],4,FALSE)</f>
        <v>2022</v>
      </c>
      <c r="I1141" s="3">
        <f>MONTH(Tableau1[[#This Row],[DATE LIV]])</f>
        <v>12</v>
      </c>
    </row>
    <row r="1142" spans="1:9" x14ac:dyDescent="0.35">
      <c r="A1142" s="1" t="str">
        <f>'[1]COMMERCIAL 2019 - 2021'!D1140</f>
        <v>FAE-22-00243</v>
      </c>
      <c r="B1142" s="5" t="str">
        <f>VLOOKUP(Tableau1[[#This Row],[NUM DE FACTURE]],'[1]COMMERCIAL 2019 - 2021'!$D$2:$AO$3999,6,FALSE)</f>
        <v>ARCADIA</v>
      </c>
      <c r="C1142" s="2">
        <f>VLOOKUP(Tableau1[[#This Row],[NUM DE FACTURE]],'[1]COMMERCIAL 2019 - 2021'!$D$2:$AO$3999,18,FALSE)</f>
        <v>20000</v>
      </c>
      <c r="D1142" s="3">
        <f>VLOOKUP(Tableau1[[#This Row],[NUM DE FACTURE]],'[1]COMMERCIAL 2019 - 2021'!$D$2:$AO$3999,8,FALSE)</f>
        <v>60000</v>
      </c>
      <c r="E1142" s="3">
        <f>VLOOKUP(Tableau1[[#This Row],[NUM DE FACTURE]],'[1]COMMERCIAL 2019 - 2021'!$D$2:$AO$3999,10,FALSE)</f>
        <v>60000</v>
      </c>
      <c r="F1142" s="3" t="str">
        <f>VLOOKUP(Tableau1[[#This Row],[NUM DE FACTURE]],'[1]COMMERCIAL 2019 - 2021'!$D$2:$AO$3999,12,FALSE)</f>
        <v>Angleterre</v>
      </c>
      <c r="G1142" s="4">
        <f>VLOOKUP(Tableau1[[#This Row],[NUM DE FACTURE]],'[1]COMMERCIAL 2019 - 2021'!$D$2:$AO$3999,13,FALSE)</f>
        <v>44914</v>
      </c>
      <c r="H1142" s="3">
        <f>VLOOKUP(Tableau1[[#This Row],[NUM DE FACTURE]],[1]!Tableau1[[#All],[Num Piéce]:[ANNEE]],4,FALSE)</f>
        <v>2022</v>
      </c>
      <c r="I1142" s="3">
        <f>MONTH(Tableau1[[#This Row],[DATE LIV]])</f>
        <v>12</v>
      </c>
    </row>
    <row r="1143" spans="1:9" x14ac:dyDescent="0.35">
      <c r="A1143" s="1" t="str">
        <f>'[1]COMMERCIAL 2019 - 2021'!D1141</f>
        <v>FAE-22-00244</v>
      </c>
      <c r="B1143" s="5" t="str">
        <f>VLOOKUP(Tableau1[[#This Row],[NUM DE FACTURE]],'[1]COMMERCIAL 2019 - 2021'!$D$2:$AO$3999,6,FALSE)</f>
        <v>ETS KASSO IMPORT EXPORT</v>
      </c>
      <c r="C1143" s="2">
        <f>VLOOKUP(Tableau1[[#This Row],[NUM DE FACTURE]],'[1]COMMERCIAL 2019 - 2021'!$D$2:$AO$3999,18,FALSE)</f>
        <v>112000</v>
      </c>
      <c r="D1143" s="3">
        <f>VLOOKUP(Tableau1[[#This Row],[NUM DE FACTURE]],'[1]COMMERCIAL 2019 - 2021'!$D$2:$AO$3999,8,FALSE)</f>
        <v>256665.92</v>
      </c>
      <c r="E1143" s="3">
        <f>VLOOKUP(Tableau1[[#This Row],[NUM DE FACTURE]],'[1]COMMERCIAL 2019 - 2021'!$D$2:$AO$3999,10,FALSE)</f>
        <v>78400</v>
      </c>
      <c r="F1143" s="3" t="str">
        <f>VLOOKUP(Tableau1[[#This Row],[NUM DE FACTURE]],'[1]COMMERCIAL 2019 - 2021'!$D$2:$AO$3999,12,FALSE)</f>
        <v>Niger</v>
      </c>
      <c r="G1143" s="4">
        <f>VLOOKUP(Tableau1[[#This Row],[NUM DE FACTURE]],'[1]COMMERCIAL 2019 - 2021'!$D$2:$AO$3999,13,FALSE)</f>
        <v>44922</v>
      </c>
      <c r="H1143" s="3">
        <f>VLOOKUP(Tableau1[[#This Row],[NUM DE FACTURE]],[1]!Tableau1[[#All],[Num Piéce]:[ANNEE]],4,FALSE)</f>
        <v>2022</v>
      </c>
      <c r="I1143" s="3">
        <f>MONTH(Tableau1[[#This Row],[DATE LIV]])</f>
        <v>12</v>
      </c>
    </row>
    <row r="1144" spans="1:9" x14ac:dyDescent="0.35">
      <c r="A1144" s="1" t="str">
        <f>'[1]COMMERCIAL 2019 - 2021'!D1142</f>
        <v>FAE-22-00245</v>
      </c>
      <c r="B1144" s="5" t="str">
        <f>VLOOKUP(Tableau1[[#This Row],[NUM DE FACTURE]],'[1]COMMERCIAL 2019 - 2021'!$D$2:$AO$3999,6,FALSE)</f>
        <v>SODIFRAM SAS</v>
      </c>
      <c r="C1144" s="2">
        <f>VLOOKUP(Tableau1[[#This Row],[NUM DE FACTURE]],'[1]COMMERCIAL 2019 - 2021'!$D$2:$AO$3999,18,FALSE)</f>
        <v>27828</v>
      </c>
      <c r="D1144" s="3">
        <f>VLOOKUP(Tableau1[[#This Row],[NUM DE FACTURE]],'[1]COMMERCIAL 2019 - 2021'!$D$2:$AO$3999,8,FALSE)</f>
        <v>102229.598016</v>
      </c>
      <c r="E1144" s="3">
        <f>VLOOKUP(Tableau1[[#This Row],[NUM DE FACTURE]],'[1]COMMERCIAL 2019 - 2021'!$D$2:$AO$3999,10,FALSE)</f>
        <v>31261.439999999999</v>
      </c>
      <c r="F1144" s="3" t="str">
        <f>VLOOKUP(Tableau1[[#This Row],[NUM DE FACTURE]],'[1]COMMERCIAL 2019 - 2021'!$D$2:$AO$3999,12,FALSE)</f>
        <v>Mayotte</v>
      </c>
      <c r="G1144" s="4">
        <f>VLOOKUP(Tableau1[[#This Row],[NUM DE FACTURE]],'[1]COMMERCIAL 2019 - 2021'!$D$2:$AO$3999,13,FALSE)</f>
        <v>44917</v>
      </c>
      <c r="H1144" s="3">
        <f>VLOOKUP(Tableau1[[#This Row],[NUM DE FACTURE]],[1]!Tableau1[[#All],[Num Piéce]:[ANNEE]],4,FALSE)</f>
        <v>2022</v>
      </c>
      <c r="I1144" s="3">
        <f>MONTH(Tableau1[[#This Row],[DATE LIV]])</f>
        <v>12</v>
      </c>
    </row>
    <row r="1145" spans="1:9" x14ac:dyDescent="0.35">
      <c r="A1145" s="1" t="str">
        <f>'[1]COMMERCIAL 2019 - 2021'!D1143</f>
        <v>FAE-22-00246</v>
      </c>
      <c r="B1145" s="5" t="str">
        <f>VLOOKUP(Tableau1[[#This Row],[NUM DE FACTURE]],'[1]COMMERCIAL 2019 - 2021'!$D$2:$AO$3999,6,FALSE)</f>
        <v>SODIFRAM SAS</v>
      </c>
      <c r="C1145" s="2">
        <f>VLOOKUP(Tableau1[[#This Row],[NUM DE FACTURE]],'[1]COMMERCIAL 2019 - 2021'!$D$2:$AO$3999,18,FALSE)</f>
        <v>21600</v>
      </c>
      <c r="D1145" s="3">
        <f>VLOOKUP(Tableau1[[#This Row],[NUM DE FACTURE]],'[1]COMMERCIAL 2019 - 2021'!$D$2:$AO$3999,8,FALSE)</f>
        <v>82564.747199999998</v>
      </c>
      <c r="E1145" s="3">
        <f>VLOOKUP(Tableau1[[#This Row],[NUM DE FACTURE]],'[1]COMMERCIAL 2019 - 2021'!$D$2:$AO$3999,10,FALSE)</f>
        <v>25248</v>
      </c>
      <c r="F1145" s="3" t="str">
        <f>VLOOKUP(Tableau1[[#This Row],[NUM DE FACTURE]],'[1]COMMERCIAL 2019 - 2021'!$D$2:$AO$3999,12,FALSE)</f>
        <v>Mayotte</v>
      </c>
      <c r="G1145" s="4">
        <f>VLOOKUP(Tableau1[[#This Row],[NUM DE FACTURE]],'[1]COMMERCIAL 2019 - 2021'!$D$2:$AO$3999,13,FALSE)</f>
        <v>44917</v>
      </c>
      <c r="H1145" s="3">
        <f>VLOOKUP(Tableau1[[#This Row],[NUM DE FACTURE]],[1]!Tableau1[[#All],[Num Piéce]:[ANNEE]],4,FALSE)</f>
        <v>2022</v>
      </c>
      <c r="I1145" s="3">
        <f>MONTH(Tableau1[[#This Row],[DATE LIV]])</f>
        <v>12</v>
      </c>
    </row>
    <row r="1146" spans="1:9" x14ac:dyDescent="0.35">
      <c r="A1146" s="1" t="str">
        <f>'[1]COMMERCIAL 2019 - 2021'!D1144</f>
        <v>FAE-22-00247</v>
      </c>
      <c r="B1146" s="5" t="str">
        <f>VLOOKUP(Tableau1[[#This Row],[NUM DE FACTURE]],'[1]COMMERCIAL 2019 - 2021'!$D$2:$AO$3999,6,FALSE)</f>
        <v>ABOURA FOODS</v>
      </c>
      <c r="C1146" s="2">
        <f>VLOOKUP(Tableau1[[#This Row],[NUM DE FACTURE]],'[1]COMMERCIAL 2019 - 2021'!$D$2:$AO$3999,18,FALSE)</f>
        <v>21540</v>
      </c>
      <c r="D1146" s="3">
        <f>VLOOKUP(Tableau1[[#This Row],[NUM DE FACTURE]],'[1]COMMERCIAL 2019 - 2021'!$D$2:$AO$3999,8,FALSE)</f>
        <v>79430.36559999999</v>
      </c>
      <c r="E1146" s="3">
        <f>VLOOKUP(Tableau1[[#This Row],[NUM DE FACTURE]],'[1]COMMERCIAL 2019 - 2021'!$D$2:$AO$3999,10,FALSE)</f>
        <v>25769</v>
      </c>
      <c r="F1146" s="3" t="str">
        <f>VLOOKUP(Tableau1[[#This Row],[NUM DE FACTURE]],'[1]COMMERCIAL 2019 - 2021'!$D$2:$AO$3999,12,FALSE)</f>
        <v>Jordanie</v>
      </c>
      <c r="G1146" s="4">
        <f>VLOOKUP(Tableau1[[#This Row],[NUM DE FACTURE]],'[1]COMMERCIAL 2019 - 2021'!$D$2:$AO$3999,13,FALSE)</f>
        <v>44922</v>
      </c>
      <c r="H1146" s="3">
        <f>VLOOKUP(Tableau1[[#This Row],[NUM DE FACTURE]],[1]!Tableau1[[#All],[Num Piéce]:[ANNEE]],4,FALSE)</f>
        <v>2022</v>
      </c>
      <c r="I1146" s="3">
        <f>MONTH(Tableau1[[#This Row],[DATE LIV]])</f>
        <v>12</v>
      </c>
    </row>
    <row r="1147" spans="1:9" x14ac:dyDescent="0.35">
      <c r="A1147" s="1" t="str">
        <f>'[1]COMMERCIAL 2019 - 2021'!D1145</f>
        <v>FAE-22-00248</v>
      </c>
      <c r="B1147" s="5" t="str">
        <f>VLOOKUP(Tableau1[[#This Row],[NUM DE FACTURE]],'[1]COMMERCIAL 2019 - 2021'!$D$2:$AO$3999,6,FALSE)</f>
        <v>ETS KASSO IMPORT EXPORT</v>
      </c>
      <c r="C1147" s="2">
        <f>VLOOKUP(Tableau1[[#This Row],[NUM DE FACTURE]],'[1]COMMERCIAL 2019 - 2021'!$D$2:$AO$3999,18,FALSE)</f>
        <v>280000</v>
      </c>
      <c r="D1147" s="3">
        <f>VLOOKUP(Tableau1[[#This Row],[NUM DE FACTURE]],'[1]COMMERCIAL 2019 - 2021'!$D$2:$AO$3999,8,FALSE)</f>
        <v>0</v>
      </c>
      <c r="E1147" s="3">
        <f>VLOOKUP(Tableau1[[#This Row],[NUM DE FACTURE]],'[1]COMMERCIAL 2019 - 2021'!$D$2:$AO$3999,10,FALSE)</f>
        <v>207950</v>
      </c>
      <c r="F1147" s="3" t="str">
        <f>VLOOKUP(Tableau1[[#This Row],[NUM DE FACTURE]],'[1]COMMERCIAL 2019 - 2021'!$D$2:$AO$3999,12,FALSE)</f>
        <v>Niger</v>
      </c>
      <c r="G1147" s="4">
        <f>VLOOKUP(Tableau1[[#This Row],[NUM DE FACTURE]],'[1]COMMERCIAL 2019 - 2021'!$D$2:$AO$3999,13,FALSE)</f>
        <v>0</v>
      </c>
      <c r="H1147" s="3">
        <f>VLOOKUP(Tableau1[[#This Row],[NUM DE FACTURE]],[1]!Tableau1[[#All],[Num Piéce]:[ANNEE]],4,FALSE)</f>
        <v>2022</v>
      </c>
      <c r="I1147" s="3">
        <f>MONTH(Tableau1[[#This Row],[DATE LIV]])</f>
        <v>1</v>
      </c>
    </row>
    <row r="1148" spans="1:9" x14ac:dyDescent="0.35">
      <c r="A1148" s="1" t="str">
        <f>'[1]COMMERCIAL 2019 - 2021'!D1146</f>
        <v>FAE-22-00249</v>
      </c>
      <c r="B1148" s="5" t="str">
        <f>VLOOKUP(Tableau1[[#This Row],[NUM DE FACTURE]],'[1]COMMERCIAL 2019 - 2021'!$D$2:$AO$3999,6,FALSE)</f>
        <v>ETS KASSO IMPORT EXPORT</v>
      </c>
      <c r="C1148" s="2">
        <f>VLOOKUP(Tableau1[[#This Row],[NUM DE FACTURE]],'[1]COMMERCIAL 2019 - 2021'!$D$2:$AO$3999,18,FALSE)</f>
        <v>112000</v>
      </c>
      <c r="D1148" s="3">
        <f>VLOOKUP(Tableau1[[#This Row],[NUM DE FACTURE]],'[1]COMMERCIAL 2019 - 2021'!$D$2:$AO$3999,8,FALSE)</f>
        <v>256665.92</v>
      </c>
      <c r="E1148" s="3">
        <f>VLOOKUP(Tableau1[[#This Row],[NUM DE FACTURE]],'[1]COMMERCIAL 2019 - 2021'!$D$2:$AO$3999,10,FALSE)</f>
        <v>78400</v>
      </c>
      <c r="F1148" s="3" t="str">
        <f>VLOOKUP(Tableau1[[#This Row],[NUM DE FACTURE]],'[1]COMMERCIAL 2019 - 2021'!$D$2:$AO$3999,12,FALSE)</f>
        <v xml:space="preserve">Niger </v>
      </c>
      <c r="G1148" s="4">
        <f>VLOOKUP(Tableau1[[#This Row],[NUM DE FACTURE]],'[1]COMMERCIAL 2019 - 2021'!$D$2:$AO$3999,13,FALSE)</f>
        <v>44923</v>
      </c>
      <c r="H1148" s="3">
        <f>VLOOKUP(Tableau1[[#This Row],[NUM DE FACTURE]],[1]!Tableau1[[#All],[Num Piéce]:[ANNEE]],4,FALSE)</f>
        <v>2022</v>
      </c>
      <c r="I1148" s="3">
        <f>MONTH(Tableau1[[#This Row],[DATE LIV]])</f>
        <v>12</v>
      </c>
    </row>
    <row r="1149" spans="1:9" x14ac:dyDescent="0.35">
      <c r="A1149" s="1" t="str">
        <f>'[1]COMMERCIAL 2019 - 2021'!D1147</f>
        <v>FAE-22-00250</v>
      </c>
      <c r="B1149" s="5" t="str">
        <f>VLOOKUP(Tableau1[[#This Row],[NUM DE FACTURE]],'[1]COMMERCIAL 2019 - 2021'!$D$2:$AO$3999,6,FALSE)</f>
        <v>SAHEL INTERNATIONAL TRADE</v>
      </c>
      <c r="C1149" s="2">
        <f>VLOOKUP(Tableau1[[#This Row],[NUM DE FACTURE]],'[1]COMMERCIAL 2019 - 2021'!$D$2:$AO$3999,18,FALSE)</f>
        <v>22008</v>
      </c>
      <c r="D1149" s="3">
        <f>VLOOKUP(Tableau1[[#This Row],[NUM DE FACTURE]],'[1]COMMERCIAL 2019 - 2021'!$D$2:$AO$3999,8,FALSE)</f>
        <v>56780.639999999999</v>
      </c>
      <c r="E1149" s="3">
        <f>VLOOKUP(Tableau1[[#This Row],[NUM DE FACTURE]],'[1]COMMERCIAL 2019 - 2021'!$D$2:$AO$3999,10,FALSE)</f>
        <v>56780.639999999999</v>
      </c>
      <c r="F1149" s="3" t="str">
        <f>VLOOKUP(Tableau1[[#This Row],[NUM DE FACTURE]],'[1]COMMERCIAL 2019 - 2021'!$D$2:$AO$3999,12,FALSE)</f>
        <v>Burkina Faso</v>
      </c>
      <c r="G1149" s="4">
        <f>VLOOKUP(Tableau1[[#This Row],[NUM DE FACTURE]],'[1]COMMERCIAL 2019 - 2021'!$D$2:$AO$3999,13,FALSE)</f>
        <v>44921</v>
      </c>
      <c r="H1149" s="3">
        <f>VLOOKUP(Tableau1[[#This Row],[NUM DE FACTURE]],[1]!Tableau1[[#All],[Num Piéce]:[ANNEE]],4,FALSE)</f>
        <v>2022</v>
      </c>
      <c r="I1149" s="3">
        <f>MONTH(Tableau1[[#This Row],[DATE LIV]])</f>
        <v>12</v>
      </c>
    </row>
    <row r="1150" spans="1:9" x14ac:dyDescent="0.35">
      <c r="A1150" s="1" t="str">
        <f>'[1]COMMERCIAL 2019 - 2021'!D1148</f>
        <v>FAE-22-00251</v>
      </c>
      <c r="B1150" s="5" t="str">
        <f>VLOOKUP(Tableau1[[#This Row],[NUM DE FACTURE]],'[1]COMMERCIAL 2019 - 2021'!$D$2:$AO$3999,6,FALSE)</f>
        <v>SODIFRAM SAS</v>
      </c>
      <c r="C1150" s="2">
        <f>VLOOKUP(Tableau1[[#This Row],[NUM DE FACTURE]],'[1]COMMERCIAL 2019 - 2021'!$D$2:$AO$3999,18,FALSE)</f>
        <v>11016</v>
      </c>
      <c r="D1150" s="3">
        <f>VLOOKUP(Tableau1[[#This Row],[NUM DE FACTURE]],'[1]COMMERCIAL 2019 - 2021'!$D$2:$AO$3999,8,FALSE)</f>
        <v>43561.301167999998</v>
      </c>
      <c r="E1150" s="3">
        <f>VLOOKUP(Tableau1[[#This Row],[NUM DE FACTURE]],'[1]COMMERCIAL 2019 - 2021'!$D$2:$AO$3999,10,FALSE)</f>
        <v>13295.68</v>
      </c>
      <c r="F1150" s="3" t="str">
        <f>VLOOKUP(Tableau1[[#This Row],[NUM DE FACTURE]],'[1]COMMERCIAL 2019 - 2021'!$D$2:$AO$3999,12,FALSE)</f>
        <v>Mayotte</v>
      </c>
      <c r="G1150" s="4">
        <f>VLOOKUP(Tableau1[[#This Row],[NUM DE FACTURE]],'[1]COMMERCIAL 2019 - 2021'!$D$2:$AO$3999,13,FALSE)</f>
        <v>44916</v>
      </c>
      <c r="H1150" s="3">
        <f>VLOOKUP(Tableau1[[#This Row],[NUM DE FACTURE]],[1]!Tableau1[[#All],[Num Piéce]:[ANNEE]],4,FALSE)</f>
        <v>2022</v>
      </c>
      <c r="I1150" s="3">
        <f>MONTH(Tableau1[[#This Row],[DATE LIV]])</f>
        <v>12</v>
      </c>
    </row>
    <row r="1151" spans="1:9" x14ac:dyDescent="0.35">
      <c r="A1151" s="1" t="str">
        <f>'[1]COMMERCIAL 2019 - 2021'!D1149</f>
        <v>FAE-22-00252</v>
      </c>
      <c r="B1151" s="5" t="str">
        <f>VLOOKUP(Tableau1[[#This Row],[NUM DE FACTURE]],'[1]COMMERCIAL 2019 - 2021'!$D$2:$AO$3999,6,FALSE)</f>
        <v>AL SAHL MOUTAQADEM</v>
      </c>
      <c r="C1151" s="2">
        <f>VLOOKUP(Tableau1[[#This Row],[NUM DE FACTURE]],'[1]COMMERCIAL 2019 - 2021'!$D$2:$AO$3999,18,FALSE)</f>
        <v>25500</v>
      </c>
      <c r="D1151" s="3">
        <f>VLOOKUP(Tableau1[[#This Row],[NUM DE FACTURE]],'[1]COMMERCIAL 2019 - 2021'!$D$2:$AO$3999,8,FALSE)</f>
        <v>144815.56200000001</v>
      </c>
      <c r="E1151" s="3">
        <f>VLOOKUP(Tableau1[[#This Row],[NUM DE FACTURE]],'[1]COMMERCIAL 2019 - 2021'!$D$2:$AO$3999,10,FALSE)</f>
        <v>47070</v>
      </c>
      <c r="F1151" s="3" t="str">
        <f>VLOOKUP(Tableau1[[#This Row],[NUM DE FACTURE]],'[1]COMMERCIAL 2019 - 2021'!$D$2:$AO$3999,12,FALSE)</f>
        <v>Libye</v>
      </c>
      <c r="G1151" s="4">
        <f>VLOOKUP(Tableau1[[#This Row],[NUM DE FACTURE]],'[1]COMMERCIAL 2019 - 2021'!$D$2:$AO$3999,13,FALSE)</f>
        <v>44919</v>
      </c>
      <c r="H1151" s="3">
        <f>VLOOKUP(Tableau1[[#This Row],[NUM DE FACTURE]],[1]!Tableau1[[#All],[Num Piéce]:[ANNEE]],4,FALSE)</f>
        <v>2022</v>
      </c>
      <c r="I1151" s="3">
        <f>MONTH(Tableau1[[#This Row],[DATE LIV]])</f>
        <v>12</v>
      </c>
    </row>
    <row r="1152" spans="1:9" x14ac:dyDescent="0.35">
      <c r="A1152" s="1" t="str">
        <f>'[1]COMMERCIAL 2019 - 2021'!D1150</f>
        <v>FAE-22-00253</v>
      </c>
      <c r="B1152" s="5" t="str">
        <f>VLOOKUP(Tableau1[[#This Row],[NUM DE FACTURE]],'[1]COMMERCIAL 2019 - 2021'!$D$2:$AO$3999,6,FALSE)</f>
        <v>AL SAHL MOUTAQADEM</v>
      </c>
      <c r="C1152" s="2">
        <f>VLOOKUP(Tableau1[[#This Row],[NUM DE FACTURE]],'[1]COMMERCIAL 2019 - 2021'!$D$2:$AO$3999,18,FALSE)</f>
        <v>90000</v>
      </c>
      <c r="D1152" s="3">
        <f>VLOOKUP(Tableau1[[#This Row],[NUM DE FACTURE]],'[1]COMMERCIAL 2019 - 2021'!$D$2:$AO$3999,8,FALSE)</f>
        <v>248287.31999999998</v>
      </c>
      <c r="E1152" s="3">
        <f>VLOOKUP(Tableau1[[#This Row],[NUM DE FACTURE]],'[1]COMMERCIAL 2019 - 2021'!$D$2:$AO$3999,10,FALSE)</f>
        <v>80550</v>
      </c>
      <c r="F1152" s="3" t="str">
        <f>VLOOKUP(Tableau1[[#This Row],[NUM DE FACTURE]],'[1]COMMERCIAL 2019 - 2021'!$D$2:$AO$3999,12,FALSE)</f>
        <v>Libye</v>
      </c>
      <c r="G1152" s="4">
        <f>VLOOKUP(Tableau1[[#This Row],[NUM DE FACTURE]],'[1]COMMERCIAL 2019 - 2021'!$D$2:$AO$3999,13,FALSE)</f>
        <v>44923</v>
      </c>
      <c r="H1152" s="3">
        <f>VLOOKUP(Tableau1[[#This Row],[NUM DE FACTURE]],[1]!Tableau1[[#All],[Num Piéce]:[ANNEE]],4,FALSE)</f>
        <v>2022</v>
      </c>
      <c r="I1152" s="3">
        <f>MONTH(Tableau1[[#This Row],[DATE LIV]])</f>
        <v>12</v>
      </c>
    </row>
    <row r="1153" spans="1:9" x14ac:dyDescent="0.35">
      <c r="A1153" s="1" t="str">
        <f>'[1]COMMERCIAL 2019 - 2021'!D1151</f>
        <v>FAE-22-00254</v>
      </c>
      <c r="B1153" s="5" t="str">
        <f>VLOOKUP(Tableau1[[#This Row],[NUM DE FACTURE]],'[1]COMMERCIAL 2019 - 2021'!$D$2:$AO$3999,6,FALSE)</f>
        <v>STE WAFA LIBYE</v>
      </c>
      <c r="C1153" s="2">
        <f>VLOOKUP(Tableau1[[#This Row],[NUM DE FACTURE]],'[1]COMMERCIAL 2019 - 2021'!$D$2:$AO$3999,18,FALSE)</f>
        <v>122400</v>
      </c>
      <c r="D1153" s="3">
        <f>VLOOKUP(Tableau1[[#This Row],[NUM DE FACTURE]],'[1]COMMERCIAL 2019 - 2021'!$D$2:$AO$3999,8,FALSE)</f>
        <v>331510.60800000001</v>
      </c>
      <c r="E1153" s="3">
        <f>VLOOKUP(Tableau1[[#This Row],[NUM DE FACTURE]],'[1]COMMERCIAL 2019 - 2021'!$D$2:$AO$3999,10,FALSE)</f>
        <v>107712</v>
      </c>
      <c r="F1153" s="3" t="str">
        <f>VLOOKUP(Tableau1[[#This Row],[NUM DE FACTURE]],'[1]COMMERCIAL 2019 - 2021'!$D$2:$AO$3999,12,FALSE)</f>
        <v>Libye</v>
      </c>
      <c r="G1153" s="4">
        <f>VLOOKUP(Tableau1[[#This Row],[NUM DE FACTURE]],'[1]COMMERCIAL 2019 - 2021'!$D$2:$AO$3999,13,FALSE)</f>
        <v>44925</v>
      </c>
      <c r="H1153" s="3">
        <f>VLOOKUP(Tableau1[[#This Row],[NUM DE FACTURE]],[1]!Tableau1[[#All],[Num Piéce]:[ANNEE]],4,FALSE)</f>
        <v>2022</v>
      </c>
      <c r="I1153" s="3">
        <f>MONTH(Tableau1[[#This Row],[DATE LIV]])</f>
        <v>12</v>
      </c>
    </row>
    <row r="1154" spans="1:9" x14ac:dyDescent="0.35">
      <c r="A1154" s="1" t="str">
        <f>'[1]COMMERCIAL 2019 - 2021'!D1152</f>
        <v>FAE-22-00255</v>
      </c>
      <c r="B1154" s="5" t="str">
        <f>VLOOKUP(Tableau1[[#This Row],[NUM DE FACTURE]],'[1]COMMERCIAL 2019 - 2021'!$D$2:$AO$3999,6,FALSE)</f>
        <v>MARCOM INTERN</v>
      </c>
      <c r="C1154" s="2">
        <f>VLOOKUP(Tableau1[[#This Row],[NUM DE FACTURE]],'[1]COMMERCIAL 2019 - 2021'!$D$2:$AO$3999,18,FALSE)</f>
        <v>165600</v>
      </c>
      <c r="D1154" s="3">
        <f>VLOOKUP(Tableau1[[#This Row],[NUM DE FACTURE]],'[1]COMMERCIAL 2019 - 2021'!$D$2:$AO$3999,8,FALSE)</f>
        <v>380880</v>
      </c>
      <c r="E1154" s="3">
        <f>VLOOKUP(Tableau1[[#This Row],[NUM DE FACTURE]],'[1]COMMERCIAL 2019 - 2021'!$D$2:$AO$3999,10,FALSE)</f>
        <v>380880</v>
      </c>
      <c r="F1154" s="3" t="str">
        <f>VLOOKUP(Tableau1[[#This Row],[NUM DE FACTURE]],'[1]COMMERCIAL 2019 - 2021'!$D$2:$AO$3999,12,FALSE)</f>
        <v>Senegal</v>
      </c>
      <c r="G1154" s="4">
        <f>VLOOKUP(Tableau1[[#This Row],[NUM DE FACTURE]],'[1]COMMERCIAL 2019 - 2021'!$D$2:$AO$3999,13,FALSE)</f>
        <v>44919</v>
      </c>
      <c r="H1154" s="3">
        <f>VLOOKUP(Tableau1[[#This Row],[NUM DE FACTURE]],[1]!Tableau1[[#All],[Num Piéce]:[ANNEE]],4,FALSE)</f>
        <v>2022</v>
      </c>
      <c r="I1154" s="3">
        <f>MONTH(Tableau1[[#This Row],[DATE LIV]])</f>
        <v>12</v>
      </c>
    </row>
    <row r="1155" spans="1:9" x14ac:dyDescent="0.35">
      <c r="A1155" s="1" t="str">
        <f>'[1]COMMERCIAL 2019 - 2021'!D1153</f>
        <v>FAE-22-00256</v>
      </c>
      <c r="B1155" s="5" t="str">
        <f>VLOOKUP(Tableau1[[#This Row],[NUM DE FACTURE]],'[1]COMMERCIAL 2019 - 2021'!$D$2:$AO$3999,6,FALSE)</f>
        <v>SAHEL INTERNATIONAL TRADE</v>
      </c>
      <c r="C1155" s="2">
        <f>VLOOKUP(Tableau1[[#This Row],[NUM DE FACTURE]],'[1]COMMERCIAL 2019 - 2021'!$D$2:$AO$3999,18,FALSE)</f>
        <v>19200</v>
      </c>
      <c r="D1155" s="3">
        <f>VLOOKUP(Tableau1[[#This Row],[NUM DE FACTURE]],'[1]COMMERCIAL 2019 - 2021'!$D$2:$AO$3999,8,FALSE)</f>
        <v>51840</v>
      </c>
      <c r="E1155" s="3">
        <f>VLOOKUP(Tableau1[[#This Row],[NUM DE FACTURE]],'[1]COMMERCIAL 2019 - 2021'!$D$2:$AO$3999,10,FALSE)</f>
        <v>51840</v>
      </c>
      <c r="F1155" s="3" t="str">
        <f>VLOOKUP(Tableau1[[#This Row],[NUM DE FACTURE]],'[1]COMMERCIAL 2019 - 2021'!$D$2:$AO$3999,12,FALSE)</f>
        <v>Burkina Faso</v>
      </c>
      <c r="G1155" s="4">
        <f>VLOOKUP(Tableau1[[#This Row],[NUM DE FACTURE]],'[1]COMMERCIAL 2019 - 2021'!$D$2:$AO$3999,13,FALSE)</f>
        <v>44921</v>
      </c>
      <c r="H1155" s="3">
        <f>VLOOKUP(Tableau1[[#This Row],[NUM DE FACTURE]],[1]!Tableau1[[#All],[Num Piéce]:[ANNEE]],4,FALSE)</f>
        <v>2022</v>
      </c>
      <c r="I1155" s="3">
        <f>MONTH(Tableau1[[#This Row],[DATE LIV]])</f>
        <v>12</v>
      </c>
    </row>
    <row r="1156" spans="1:9" x14ac:dyDescent="0.35">
      <c r="A1156" s="1" t="str">
        <f>'[1]COMMERCIAL 2019 - 2021'!D1154</f>
        <v>FAE-22-00257</v>
      </c>
      <c r="B1156" s="5" t="str">
        <f>VLOOKUP(Tableau1[[#This Row],[NUM DE FACTURE]],'[1]COMMERCIAL 2019 - 2021'!$D$2:$AO$3999,6,FALSE)</f>
        <v>TEAM NEGOCE - YET GROUPE</v>
      </c>
      <c r="C1156" s="2">
        <f>VLOOKUP(Tableau1[[#This Row],[NUM DE FACTURE]],'[1]COMMERCIAL 2019 - 2021'!$D$2:$AO$3999,18,FALSE)</f>
        <v>96848</v>
      </c>
      <c r="D1156" s="3">
        <f>VLOOKUP(Tableau1[[#This Row],[NUM DE FACTURE]],'[1]COMMERCIAL 2019 - 2021'!$D$2:$AO$3999,8,FALSE)</f>
        <v>313919.2</v>
      </c>
      <c r="E1156" s="3">
        <f>VLOOKUP(Tableau1[[#This Row],[NUM DE FACTURE]],'[1]COMMERCIAL 2019 - 2021'!$D$2:$AO$3999,10,FALSE)</f>
        <v>313919.2</v>
      </c>
      <c r="F1156" s="3" t="str">
        <f>VLOOKUP(Tableau1[[#This Row],[NUM DE FACTURE]],'[1]COMMERCIAL 2019 - 2021'!$D$2:$AO$3999,12,FALSE)</f>
        <v>France</v>
      </c>
      <c r="G1156" s="4">
        <f>VLOOKUP(Tableau1[[#This Row],[NUM DE FACTURE]],'[1]COMMERCIAL 2019 - 2021'!$D$2:$AO$3999,13,FALSE)</f>
        <v>44919</v>
      </c>
      <c r="H1156" s="3">
        <f>VLOOKUP(Tableau1[[#This Row],[NUM DE FACTURE]],[1]!Tableau1[[#All],[Num Piéce]:[ANNEE]],4,FALSE)</f>
        <v>2022</v>
      </c>
      <c r="I1156" s="3">
        <f>MONTH(Tableau1[[#This Row],[DATE LIV]])</f>
        <v>12</v>
      </c>
    </row>
    <row r="1157" spans="1:9" x14ac:dyDescent="0.35">
      <c r="A1157" s="1" t="str">
        <f>'[1]COMMERCIAL 2019 - 2021'!D1155</f>
        <v>FAE-22-00258</v>
      </c>
      <c r="B1157" s="5" t="str">
        <f>VLOOKUP(Tableau1[[#This Row],[NUM DE FACTURE]],'[1]COMMERCIAL 2019 - 2021'!$D$2:$AO$3999,6,FALSE)</f>
        <v>SAFA FOOD</v>
      </c>
      <c r="C1157" s="2">
        <f>VLOOKUP(Tableau1[[#This Row],[NUM DE FACTURE]],'[1]COMMERCIAL 2019 - 2021'!$D$2:$AO$3999,18,FALSE)</f>
        <v>16272</v>
      </c>
      <c r="D1157" s="3">
        <f>VLOOKUP(Tableau1[[#This Row],[NUM DE FACTURE]],'[1]COMMERCIAL 2019 - 2021'!$D$2:$AO$3999,8,FALSE)</f>
        <v>0</v>
      </c>
      <c r="E1157" s="3">
        <f>VLOOKUP(Tableau1[[#This Row],[NUM DE FACTURE]],'[1]COMMERCIAL 2019 - 2021'!$D$2:$AO$3999,10,FALSE)</f>
        <v>35971.22</v>
      </c>
      <c r="F1157" s="3" t="str">
        <f>VLOOKUP(Tableau1[[#This Row],[NUM DE FACTURE]],'[1]COMMERCIAL 2019 - 2021'!$D$2:$AO$3999,12,FALSE)</f>
        <v>Canada</v>
      </c>
      <c r="G1157" s="4">
        <f>VLOOKUP(Tableau1[[#This Row],[NUM DE FACTURE]],'[1]COMMERCIAL 2019 - 2021'!$D$2:$AO$3999,13,FALSE)</f>
        <v>0</v>
      </c>
      <c r="H1157" s="3">
        <f>VLOOKUP(Tableau1[[#This Row],[NUM DE FACTURE]],[1]!Tableau1[[#All],[Num Piéce]:[ANNEE]],4,FALSE)</f>
        <v>2022</v>
      </c>
      <c r="I1157" s="3">
        <f>MONTH(Tableau1[[#This Row],[DATE LIV]])</f>
        <v>1</v>
      </c>
    </row>
    <row r="1158" spans="1:9" x14ac:dyDescent="0.35">
      <c r="A1158" s="1" t="str">
        <f>'[1]COMMERCIAL 2019 - 2021'!D1156</f>
        <v>FAE-22-00259</v>
      </c>
      <c r="B1158" s="5" t="str">
        <f>VLOOKUP(Tableau1[[#This Row],[NUM DE FACTURE]],'[1]COMMERCIAL 2019 - 2021'!$D$2:$AO$3999,6,FALSE)</f>
        <v>GREEN WORLD FOOD EXPRESS</v>
      </c>
      <c r="C1158" s="2">
        <f>VLOOKUP(Tableau1[[#This Row],[NUM DE FACTURE]],'[1]COMMERCIAL 2019 - 2021'!$D$2:$AO$3999,18,FALSE)</f>
        <v>53536</v>
      </c>
      <c r="D1158" s="3">
        <f>VLOOKUP(Tableau1[[#This Row],[NUM DE FACTURE]],'[1]COMMERCIAL 2019 - 2021'!$D$2:$AO$3999,8,FALSE)</f>
        <v>220110.59808</v>
      </c>
      <c r="E1158" s="3">
        <f>VLOOKUP(Tableau1[[#This Row],[NUM DE FACTURE]],'[1]COMMERCIAL 2019 - 2021'!$D$2:$AO$3999,10,FALSE)</f>
        <v>71455.199999999997</v>
      </c>
      <c r="F1158" s="3" t="str">
        <f>VLOOKUP(Tableau1[[#This Row],[NUM DE FACTURE]],'[1]COMMERCIAL 2019 - 2021'!$D$2:$AO$3999,12,FALSE)</f>
        <v>Canada</v>
      </c>
      <c r="G1158" s="4">
        <f>VLOOKUP(Tableau1[[#This Row],[NUM DE FACTURE]],'[1]COMMERCIAL 2019 - 2021'!$D$2:$AO$3999,13,FALSE)</f>
        <v>44925</v>
      </c>
      <c r="H1158" s="3">
        <f>VLOOKUP(Tableau1[[#This Row],[NUM DE FACTURE]],[1]!Tableau1[[#All],[Num Piéce]:[ANNEE]],4,FALSE)</f>
        <v>2022</v>
      </c>
      <c r="I1158" s="3">
        <f>MONTH(Tableau1[[#This Row],[DATE LIV]])</f>
        <v>12</v>
      </c>
    </row>
    <row r="1159" spans="1:9" x14ac:dyDescent="0.35">
      <c r="A1159" s="1" t="str">
        <f>'[1]COMMERCIAL 2019 - 2021'!D1157</f>
        <v>FAE-22-00260</v>
      </c>
      <c r="B1159" s="5" t="str">
        <f>VLOOKUP(Tableau1[[#This Row],[NUM DE FACTURE]],'[1]COMMERCIAL 2019 - 2021'!$D$2:$AO$3999,6,FALSE)</f>
        <v>SAWABA - GUINEE</v>
      </c>
      <c r="C1159" s="2">
        <f>VLOOKUP(Tableau1[[#This Row],[NUM DE FACTURE]],'[1]COMMERCIAL 2019 - 2021'!$D$2:$AO$3999,18,FALSE)</f>
        <v>274572</v>
      </c>
      <c r="D1159" s="3">
        <f>VLOOKUP(Tableau1[[#This Row],[NUM DE FACTURE]],'[1]COMMERCIAL 2019 - 2021'!$D$2:$AO$3999,8,FALSE)</f>
        <v>702315.95823999995</v>
      </c>
      <c r="E1159" s="3">
        <f>VLOOKUP(Tableau1[[#This Row],[NUM DE FACTURE]],'[1]COMMERCIAL 2019 - 2021'!$D$2:$AO$3999,10,FALSE)</f>
        <v>228191.35999999999</v>
      </c>
      <c r="F1159" s="3" t="str">
        <f>VLOOKUP(Tableau1[[#This Row],[NUM DE FACTURE]],'[1]COMMERCIAL 2019 - 2021'!$D$2:$AO$3999,12,FALSE)</f>
        <v>Guinee</v>
      </c>
      <c r="G1159" s="4">
        <f>VLOOKUP(Tableau1[[#This Row],[NUM DE FACTURE]],'[1]COMMERCIAL 2019 - 2021'!$D$2:$AO$3999,13,FALSE)</f>
        <v>44924</v>
      </c>
      <c r="H1159" s="3">
        <f>VLOOKUP(Tableau1[[#This Row],[NUM DE FACTURE]],[1]!Tableau1[[#All],[Num Piéce]:[ANNEE]],4,FALSE)</f>
        <v>2022</v>
      </c>
      <c r="I1159" s="3">
        <f>MONTH(Tableau1[[#This Row],[DATE LIV]])</f>
        <v>12</v>
      </c>
    </row>
    <row r="1160" spans="1:9" x14ac:dyDescent="0.35">
      <c r="A1160" s="1" t="str">
        <f>'[1]COMMERCIAL 2019 - 2021'!D1158</f>
        <v>FAE-23-00001</v>
      </c>
      <c r="B1160" s="5" t="str">
        <f>VLOOKUP(Tableau1[[#This Row],[NUM DE FACTURE]],'[1]COMMERCIAL 2019 - 2021'!$D$2:$AO$3999,6,FALSE)</f>
        <v>TUNISIAN AFRICAN BUSINESS</v>
      </c>
      <c r="C1160" s="2">
        <f>VLOOKUP(Tableau1[[#This Row],[NUM DE FACTURE]],'[1]COMMERCIAL 2019 - 2021'!$D$2:$AO$3999,18,FALSE)</f>
        <v>83400</v>
      </c>
      <c r="D1160" s="3">
        <f>VLOOKUP(Tableau1[[#This Row],[NUM DE FACTURE]],'[1]COMMERCIAL 2019 - 2021'!$D$2:$AO$3999,8,FALSE)</f>
        <v>215778</v>
      </c>
      <c r="E1160" s="3">
        <f>VLOOKUP(Tableau1[[#This Row],[NUM DE FACTURE]],'[1]COMMERCIAL 2019 - 2021'!$D$2:$AO$3999,10,FALSE)</f>
        <v>215778</v>
      </c>
      <c r="F1160" s="3" t="str">
        <f>VLOOKUP(Tableau1[[#This Row],[NUM DE FACTURE]],'[1]COMMERCIAL 2019 - 2021'!$D$2:$AO$3999,12,FALSE)</f>
        <v>Sierra Leone</v>
      </c>
      <c r="G1160" s="4">
        <f>VLOOKUP(Tableau1[[#This Row],[NUM DE FACTURE]],'[1]COMMERCIAL 2019 - 2021'!$D$2:$AO$3999,13,FALSE)</f>
        <v>44934</v>
      </c>
      <c r="H1160" s="3">
        <f>VLOOKUP(Tableau1[[#This Row],[NUM DE FACTURE]],[1]!Tableau1[[#All],[Num Piéce]:[ANNEE]],4,FALSE)</f>
        <v>2023</v>
      </c>
      <c r="I1160" s="3">
        <f>MONTH(Tableau1[[#This Row],[DATE LIV]])</f>
        <v>1</v>
      </c>
    </row>
    <row r="1161" spans="1:9" x14ac:dyDescent="0.35">
      <c r="A1161" s="1" t="str">
        <f>'[1]COMMERCIAL 2019 - 2021'!D1159</f>
        <v>FAE-23-00002</v>
      </c>
      <c r="B1161" s="5" t="str">
        <f>VLOOKUP(Tableau1[[#This Row],[NUM DE FACTURE]],'[1]COMMERCIAL 2019 - 2021'!$D$2:$AO$3999,6,FALSE)</f>
        <v>SAFA FOOD</v>
      </c>
      <c r="C1161" s="2">
        <f>VLOOKUP(Tableau1[[#This Row],[NUM DE FACTURE]],'[1]COMMERCIAL 2019 - 2021'!$D$2:$AO$3999,18,FALSE)</f>
        <v>20503.28</v>
      </c>
      <c r="D1161" s="3">
        <f>VLOOKUP(Tableau1[[#This Row],[NUM DE FACTURE]],'[1]COMMERCIAL 2019 - 2021'!$D$2:$AO$3999,8,FALSE)</f>
        <v>82285.964311000003</v>
      </c>
      <c r="E1161" s="3">
        <f>VLOOKUP(Tableau1[[#This Row],[NUM DE FACTURE]],'[1]COMMERCIAL 2019 - 2021'!$D$2:$AO$3999,10,FALSE)</f>
        <v>35971.22</v>
      </c>
      <c r="F1161" s="3" t="str">
        <f>VLOOKUP(Tableau1[[#This Row],[NUM DE FACTURE]],'[1]COMMERCIAL 2019 - 2021'!$D$2:$AO$3999,12,FALSE)</f>
        <v>Canada</v>
      </c>
      <c r="G1161" s="4">
        <f>VLOOKUP(Tableau1[[#This Row],[NUM DE FACTURE]],'[1]COMMERCIAL 2019 - 2021'!$D$2:$AO$3999,13,FALSE)</f>
        <v>44935</v>
      </c>
      <c r="H1161" s="3">
        <f>VLOOKUP(Tableau1[[#This Row],[NUM DE FACTURE]],[1]!Tableau1[[#All],[Num Piéce]:[ANNEE]],4,FALSE)</f>
        <v>2023</v>
      </c>
      <c r="I1161" s="3">
        <f>MONTH(Tableau1[[#This Row],[DATE LIV]])</f>
        <v>1</v>
      </c>
    </row>
    <row r="1162" spans="1:9" x14ac:dyDescent="0.35">
      <c r="A1162" s="1" t="str">
        <f>'[1]COMMERCIAL 2019 - 2021'!D1160</f>
        <v>FAE-23-00003</v>
      </c>
      <c r="B1162" s="5" t="str">
        <f>VLOOKUP(Tableau1[[#This Row],[NUM DE FACTURE]],'[1]COMMERCIAL 2019 - 2021'!$D$2:$AO$3999,6,FALSE)</f>
        <v>ETS KASSO IMPORT EXPORT</v>
      </c>
      <c r="C1162" s="2">
        <f>VLOOKUP(Tableau1[[#This Row],[NUM DE FACTURE]],'[1]COMMERCIAL 2019 - 2021'!$D$2:$AO$3999,18,FALSE)</f>
        <v>280000</v>
      </c>
      <c r="D1162" s="3">
        <f>VLOOKUP(Tableau1[[#This Row],[NUM DE FACTURE]],'[1]COMMERCIAL 2019 - 2021'!$D$2:$AO$3999,8,FALSE)</f>
        <v>679289.47</v>
      </c>
      <c r="E1162" s="3">
        <f>VLOOKUP(Tableau1[[#This Row],[NUM DE FACTURE]],'[1]COMMERCIAL 2019 - 2021'!$D$2:$AO$3999,10,FALSE)</f>
        <v>207950</v>
      </c>
      <c r="F1162" s="3" t="str">
        <f>VLOOKUP(Tableau1[[#This Row],[NUM DE FACTURE]],'[1]COMMERCIAL 2019 - 2021'!$D$2:$AO$3999,12,FALSE)</f>
        <v>Niger</v>
      </c>
      <c r="G1162" s="4">
        <f>VLOOKUP(Tableau1[[#This Row],[NUM DE FACTURE]],'[1]COMMERCIAL 2019 - 2021'!$D$2:$AO$3999,13,FALSE)</f>
        <v>44937</v>
      </c>
      <c r="H1162" s="3">
        <f>VLOOKUP(Tableau1[[#This Row],[NUM DE FACTURE]],[1]!Tableau1[[#All],[Num Piéce]:[ANNEE]],4,FALSE)</f>
        <v>2023</v>
      </c>
      <c r="I1162" s="3">
        <f>MONTH(Tableau1[[#This Row],[DATE LIV]])</f>
        <v>1</v>
      </c>
    </row>
    <row r="1163" spans="1:9" x14ac:dyDescent="0.35">
      <c r="A1163" s="1" t="str">
        <f>'[1]COMMERCIAL 2019 - 2021'!D1161</f>
        <v>FAE-23-00004</v>
      </c>
      <c r="B1163" s="5" t="str">
        <f>VLOOKUP(Tableau1[[#This Row],[NUM DE FACTURE]],'[1]COMMERCIAL 2019 - 2021'!$D$2:$AO$3999,6,FALSE)</f>
        <v>PUNIC INTERNATINAL TRADE</v>
      </c>
      <c r="C1163" s="2">
        <f>VLOOKUP(Tableau1[[#This Row],[NUM DE FACTURE]],'[1]COMMERCIAL 2019 - 2021'!$D$2:$AO$3999,18,FALSE)</f>
        <v>26400</v>
      </c>
      <c r="D1163" s="3">
        <f>VLOOKUP(Tableau1[[#This Row],[NUM DE FACTURE]],'[1]COMMERCIAL 2019 - 2021'!$D$2:$AO$3999,8,FALSE)</f>
        <v>65352</v>
      </c>
      <c r="E1163" s="3">
        <f>VLOOKUP(Tableau1[[#This Row],[NUM DE FACTURE]],'[1]COMMERCIAL 2019 - 2021'!$D$2:$AO$3999,10,FALSE)</f>
        <v>65352</v>
      </c>
      <c r="F1163" s="3" t="str">
        <f>VLOOKUP(Tableau1[[#This Row],[NUM DE FACTURE]],'[1]COMMERCIAL 2019 - 2021'!$D$2:$AO$3999,12,FALSE)</f>
        <v>Congo</v>
      </c>
      <c r="G1163" s="4">
        <f>VLOOKUP(Tableau1[[#This Row],[NUM DE FACTURE]],'[1]COMMERCIAL 2019 - 2021'!$D$2:$AO$3999,13,FALSE)</f>
        <v>44946</v>
      </c>
      <c r="H1163" s="3">
        <f>VLOOKUP(Tableau1[[#This Row],[NUM DE FACTURE]],[1]!Tableau1[[#All],[Num Piéce]:[ANNEE]],4,FALSE)</f>
        <v>2023</v>
      </c>
      <c r="I1163" s="3">
        <f>MONTH(Tableau1[[#This Row],[DATE LIV]])</f>
        <v>1</v>
      </c>
    </row>
    <row r="1164" spans="1:9" x14ac:dyDescent="0.35">
      <c r="A1164" s="1" t="str">
        <f>'[1]COMMERCIAL 2019 - 2021'!D1162</f>
        <v>FAE-23-00005</v>
      </c>
      <c r="B1164" s="5" t="str">
        <f>VLOOKUP(Tableau1[[#This Row],[NUM DE FACTURE]],'[1]COMMERCIAL 2019 - 2021'!$D$2:$AO$3999,6,FALSE)</f>
        <v>MARCOM INTERN</v>
      </c>
      <c r="C1164" s="2">
        <f>VLOOKUP(Tableau1[[#This Row],[NUM DE FACTURE]],'[1]COMMERCIAL 2019 - 2021'!$D$2:$AO$3999,18,FALSE)</f>
        <v>110400</v>
      </c>
      <c r="D1164" s="3">
        <f>VLOOKUP(Tableau1[[#This Row],[NUM DE FACTURE]],'[1]COMMERCIAL 2019 - 2021'!$D$2:$AO$3999,8,FALSE)</f>
        <v>253920</v>
      </c>
      <c r="E1164" s="3">
        <f>VLOOKUP(Tableau1[[#This Row],[NUM DE FACTURE]],'[1]COMMERCIAL 2019 - 2021'!$D$2:$AO$3999,10,FALSE)</f>
        <v>253920</v>
      </c>
      <c r="F1164" s="3" t="str">
        <f>VLOOKUP(Tableau1[[#This Row],[NUM DE FACTURE]],'[1]COMMERCIAL 2019 - 2021'!$D$2:$AO$3999,12,FALSE)</f>
        <v>Senegal</v>
      </c>
      <c r="G1164" s="4">
        <f>VLOOKUP(Tableau1[[#This Row],[NUM DE FACTURE]],'[1]COMMERCIAL 2019 - 2021'!$D$2:$AO$3999,13,FALSE)</f>
        <v>44943</v>
      </c>
      <c r="H1164" s="3">
        <f>VLOOKUP(Tableau1[[#This Row],[NUM DE FACTURE]],[1]!Tableau1[[#All],[Num Piéce]:[ANNEE]],4,FALSE)</f>
        <v>2023</v>
      </c>
      <c r="I1164" s="3">
        <f>MONTH(Tableau1[[#This Row],[DATE LIV]])</f>
        <v>1</v>
      </c>
    </row>
    <row r="1165" spans="1:9" x14ac:dyDescent="0.35">
      <c r="A1165" s="1" t="str">
        <f>'[1]COMMERCIAL 2019 - 2021'!D1163</f>
        <v>FAE-23-00006</v>
      </c>
      <c r="B1165" s="5" t="str">
        <f>VLOOKUP(Tableau1[[#This Row],[NUM DE FACTURE]],'[1]COMMERCIAL 2019 - 2021'!$D$2:$AO$3999,6,FALSE)</f>
        <v>SODIFRAM SAS</v>
      </c>
      <c r="C1165" s="2">
        <f>VLOOKUP(Tableau1[[#This Row],[NUM DE FACTURE]],'[1]COMMERCIAL 2019 - 2021'!$D$2:$AO$3999,18,FALSE)</f>
        <v>21600</v>
      </c>
      <c r="D1165" s="3">
        <f>VLOOKUP(Tableau1[[#This Row],[NUM DE FACTURE]],'[1]COMMERCIAL 2019 - 2021'!$D$2:$AO$3999,8,FALSE)</f>
        <v>83290.627200000003</v>
      </c>
      <c r="E1165" s="3">
        <f>VLOOKUP(Tableau1[[#This Row],[NUM DE FACTURE]],'[1]COMMERCIAL 2019 - 2021'!$D$2:$AO$3999,10,FALSE)</f>
        <v>25248</v>
      </c>
      <c r="F1165" s="3" t="str">
        <f>VLOOKUP(Tableau1[[#This Row],[NUM DE FACTURE]],'[1]COMMERCIAL 2019 - 2021'!$D$2:$AO$3999,12,FALSE)</f>
        <v>Mayotte</v>
      </c>
      <c r="G1165" s="4">
        <f>VLOOKUP(Tableau1[[#This Row],[NUM DE FACTURE]],'[1]COMMERCIAL 2019 - 2021'!$D$2:$AO$3999,13,FALSE)</f>
        <v>44942</v>
      </c>
      <c r="H1165" s="3">
        <f>VLOOKUP(Tableau1[[#This Row],[NUM DE FACTURE]],[1]!Tableau1[[#All],[Num Piéce]:[ANNEE]],4,FALSE)</f>
        <v>2023</v>
      </c>
      <c r="I1165" s="3">
        <f>MONTH(Tableau1[[#This Row],[DATE LIV]])</f>
        <v>1</v>
      </c>
    </row>
    <row r="1166" spans="1:9" x14ac:dyDescent="0.35">
      <c r="A1166" s="1" t="str">
        <f>'[1]COMMERCIAL 2019 - 2021'!D1164</f>
        <v>FAE-23-00007</v>
      </c>
      <c r="B1166" s="5" t="str">
        <f>VLOOKUP(Tableau1[[#This Row],[NUM DE FACTURE]],'[1]COMMERCIAL 2019 - 2021'!$D$2:$AO$3999,6,FALSE)</f>
        <v>GGM</v>
      </c>
      <c r="C1166" s="2">
        <f>VLOOKUP(Tableau1[[#This Row],[NUM DE FACTURE]],'[1]COMMERCIAL 2019 - 2021'!$D$2:$AO$3999,18,FALSE)</f>
        <v>84020</v>
      </c>
      <c r="D1166" s="3">
        <f>VLOOKUP(Tableau1[[#This Row],[NUM DE FACTURE]],'[1]COMMERCIAL 2019 - 2021'!$D$2:$AO$3999,8,FALSE)</f>
        <v>183742.07928999999</v>
      </c>
      <c r="E1166" s="3">
        <f>VLOOKUP(Tableau1[[#This Row],[NUM DE FACTURE]],'[1]COMMERCIAL 2019 - 2021'!$D$2:$AO$3999,10,FALSE)</f>
        <v>60523.1</v>
      </c>
      <c r="F1166" s="3" t="str">
        <f>VLOOKUP(Tableau1[[#This Row],[NUM DE FACTURE]],'[1]COMMERCIAL 2019 - 2021'!$D$2:$AO$3999,12,FALSE)</f>
        <v>Benin</v>
      </c>
      <c r="G1166" s="4">
        <f>VLOOKUP(Tableau1[[#This Row],[NUM DE FACTURE]],'[1]COMMERCIAL 2019 - 2021'!$D$2:$AO$3999,13,FALSE)</f>
        <v>44951</v>
      </c>
      <c r="H1166" s="3">
        <f>VLOOKUP(Tableau1[[#This Row],[NUM DE FACTURE]],[1]!Tableau1[[#All],[Num Piéce]:[ANNEE]],4,FALSE)</f>
        <v>2023</v>
      </c>
      <c r="I1166" s="3">
        <f>MONTH(Tableau1[[#This Row],[DATE LIV]])</f>
        <v>1</v>
      </c>
    </row>
    <row r="1167" spans="1:9" x14ac:dyDescent="0.35">
      <c r="A1167" s="1" t="str">
        <f>'[1]COMMERCIAL 2019 - 2021'!D1165</f>
        <v>FAE-23-00008</v>
      </c>
      <c r="B1167" s="5" t="str">
        <f>VLOOKUP(Tableau1[[#This Row],[NUM DE FACTURE]],'[1]COMMERCIAL 2019 - 2021'!$D$2:$AO$3999,6,FALSE)</f>
        <v>SOCIETE REGAL</v>
      </c>
      <c r="C1167" s="2">
        <f>VLOOKUP(Tableau1[[#This Row],[NUM DE FACTURE]],'[1]COMMERCIAL 2019 - 2021'!$D$2:$AO$3999,18,FALSE)</f>
        <v>21600</v>
      </c>
      <c r="D1167" s="3">
        <f>VLOOKUP(Tableau1[[#This Row],[NUM DE FACTURE]],'[1]COMMERCIAL 2019 - 2021'!$D$2:$AO$3999,8,FALSE)</f>
        <v>57007.886400000003</v>
      </c>
      <c r="E1167" s="3">
        <f>VLOOKUP(Tableau1[[#This Row],[NUM DE FACTURE]],'[1]COMMERCIAL 2019 - 2021'!$D$2:$AO$3999,10,FALSE)</f>
        <v>18576</v>
      </c>
      <c r="F1167" s="3" t="str">
        <f>VLOOKUP(Tableau1[[#This Row],[NUM DE FACTURE]],'[1]COMMERCIAL 2019 - 2021'!$D$2:$AO$3999,12,FALSE)</f>
        <v>Congo</v>
      </c>
      <c r="G1167" s="4">
        <f>VLOOKUP(Tableau1[[#This Row],[NUM DE FACTURE]],'[1]COMMERCIAL 2019 - 2021'!$D$2:$AO$3999,13,FALSE)</f>
        <v>44967</v>
      </c>
      <c r="H1167" s="3">
        <f>VLOOKUP(Tableau1[[#This Row],[NUM DE FACTURE]],[1]!Tableau1[[#All],[Num Piéce]:[ANNEE]],4,FALSE)</f>
        <v>2023</v>
      </c>
      <c r="I1167" s="3">
        <f>MONTH(Tableau1[[#This Row],[DATE LIV]])</f>
        <v>2</v>
      </c>
    </row>
    <row r="1168" spans="1:9" x14ac:dyDescent="0.35">
      <c r="A1168" s="1" t="str">
        <f>'[1]COMMERCIAL 2019 - 2021'!D1166</f>
        <v>FAE-23-00009</v>
      </c>
      <c r="B1168" s="5" t="str">
        <f>VLOOKUP(Tableau1[[#This Row],[NUM DE FACTURE]],'[1]COMMERCIAL 2019 - 2021'!$D$2:$AO$3999,6,FALSE)</f>
        <v>SAHEL INTERNATIONAL TRADE</v>
      </c>
      <c r="C1168" s="2">
        <f>VLOOKUP(Tableau1[[#This Row],[NUM DE FACTURE]],'[1]COMMERCIAL 2019 - 2021'!$D$2:$AO$3999,18,FALSE)</f>
        <v>50000</v>
      </c>
      <c r="D1168" s="3">
        <f>VLOOKUP(Tableau1[[#This Row],[NUM DE FACTURE]],'[1]COMMERCIAL 2019 - 2021'!$D$2:$AO$3999,8,FALSE)</f>
        <v>116500</v>
      </c>
      <c r="E1168" s="3">
        <f>VLOOKUP(Tableau1[[#This Row],[NUM DE FACTURE]],'[1]COMMERCIAL 2019 - 2021'!$D$2:$AO$3999,10,FALSE)</f>
        <v>116500</v>
      </c>
      <c r="F1168" s="3" t="str">
        <f>VLOOKUP(Tableau1[[#This Row],[NUM DE FACTURE]],'[1]COMMERCIAL 2019 - 2021'!$D$2:$AO$3999,12,FALSE)</f>
        <v>Tchad</v>
      </c>
      <c r="G1168" s="4">
        <f>VLOOKUP(Tableau1[[#This Row],[NUM DE FACTURE]],'[1]COMMERCIAL 2019 - 2021'!$D$2:$AO$3999,13,FALSE)</f>
        <v>44950</v>
      </c>
      <c r="H1168" s="3">
        <f>VLOOKUP(Tableau1[[#This Row],[NUM DE FACTURE]],[1]!Tableau1[[#All],[Num Piéce]:[ANNEE]],4,FALSE)</f>
        <v>2023</v>
      </c>
      <c r="I1168" s="3">
        <f>MONTH(Tableau1[[#This Row],[DATE LIV]])</f>
        <v>1</v>
      </c>
    </row>
    <row r="1169" spans="1:9" x14ac:dyDescent="0.35">
      <c r="A1169" s="1" t="str">
        <f>'[1]COMMERCIAL 2019 - 2021'!D1167</f>
        <v>FAE-23-00010</v>
      </c>
      <c r="B1169" s="5" t="str">
        <f>VLOOKUP(Tableau1[[#This Row],[NUM DE FACTURE]],'[1]COMMERCIAL 2019 - 2021'!$D$2:$AO$3999,6,FALSE)</f>
        <v>SAHEL INTERNATIONAL TRADE</v>
      </c>
      <c r="C1169" s="2">
        <f>VLOOKUP(Tableau1[[#This Row],[NUM DE FACTURE]],'[1]COMMERCIAL 2019 - 2021'!$D$2:$AO$3999,18,FALSE)</f>
        <v>21600</v>
      </c>
      <c r="D1169" s="3">
        <f>VLOOKUP(Tableau1[[#This Row],[NUM DE FACTURE]],'[1]COMMERCIAL 2019 - 2021'!$D$2:$AO$3999,8,FALSE)</f>
        <v>56592</v>
      </c>
      <c r="E1169" s="3">
        <f>VLOOKUP(Tableau1[[#This Row],[NUM DE FACTURE]],'[1]COMMERCIAL 2019 - 2021'!$D$2:$AO$3999,10,FALSE)</f>
        <v>56592</v>
      </c>
      <c r="F1169" s="3" t="str">
        <f>VLOOKUP(Tableau1[[#This Row],[NUM DE FACTURE]],'[1]COMMERCIAL 2019 - 2021'!$D$2:$AO$3999,12,FALSE)</f>
        <v>Sierra Leone</v>
      </c>
      <c r="G1169" s="4">
        <f>VLOOKUP(Tableau1[[#This Row],[NUM DE FACTURE]],'[1]COMMERCIAL 2019 - 2021'!$D$2:$AO$3999,13,FALSE)</f>
        <v>44951</v>
      </c>
      <c r="H1169" s="3">
        <f>VLOOKUP(Tableau1[[#This Row],[NUM DE FACTURE]],[1]!Tableau1[[#All],[Num Piéce]:[ANNEE]],4,FALSE)</f>
        <v>2023</v>
      </c>
      <c r="I1169" s="3">
        <f>MONTH(Tableau1[[#This Row],[DATE LIV]])</f>
        <v>1</v>
      </c>
    </row>
    <row r="1170" spans="1:9" x14ac:dyDescent="0.35">
      <c r="A1170" s="1" t="str">
        <f>'[1]COMMERCIAL 2019 - 2021'!D1168</f>
        <v>FAE-23-00011</v>
      </c>
      <c r="B1170" s="5" t="str">
        <f>VLOOKUP(Tableau1[[#This Row],[NUM DE FACTURE]],'[1]COMMERCIAL 2019 - 2021'!$D$2:$AO$3999,6,FALSE)</f>
        <v>SAHEL INTERNATIONAL TRADE</v>
      </c>
      <c r="C1170" s="2">
        <f>VLOOKUP(Tableau1[[#This Row],[NUM DE FACTURE]],'[1]COMMERCIAL 2019 - 2021'!$D$2:$AO$3999,18,FALSE)</f>
        <v>22008</v>
      </c>
      <c r="D1170" s="3">
        <f>VLOOKUP(Tableau1[[#This Row],[NUM DE FACTURE]],'[1]COMMERCIAL 2019 - 2021'!$D$2:$AO$3999,8,FALSE)</f>
        <v>57220.800000000003</v>
      </c>
      <c r="E1170" s="3">
        <f>VLOOKUP(Tableau1[[#This Row],[NUM DE FACTURE]],'[1]COMMERCIAL 2019 - 2021'!$D$2:$AO$3999,10,FALSE)</f>
        <v>57220.800000000003</v>
      </c>
      <c r="F1170" s="3" t="str">
        <f>VLOOKUP(Tableau1[[#This Row],[NUM DE FACTURE]],'[1]COMMERCIAL 2019 - 2021'!$D$2:$AO$3999,12,FALSE)</f>
        <v>Sierra Leone</v>
      </c>
      <c r="G1170" s="4">
        <f>VLOOKUP(Tableau1[[#This Row],[NUM DE FACTURE]],'[1]COMMERCIAL 2019 - 2021'!$D$2:$AO$3999,13,FALSE)</f>
        <v>44951</v>
      </c>
      <c r="H1170" s="3">
        <f>VLOOKUP(Tableau1[[#This Row],[NUM DE FACTURE]],[1]!Tableau1[[#All],[Num Piéce]:[ANNEE]],4,FALSE)</f>
        <v>2023</v>
      </c>
      <c r="I1170" s="3">
        <f>MONTH(Tableau1[[#This Row],[DATE LIV]])</f>
        <v>1</v>
      </c>
    </row>
    <row r="1171" spans="1:9" x14ac:dyDescent="0.35">
      <c r="A1171" s="1" t="str">
        <f>'[1]COMMERCIAL 2019 - 2021'!D1169</f>
        <v>FAE-23-00012</v>
      </c>
      <c r="B1171" s="5" t="str">
        <f>VLOOKUP(Tableau1[[#This Row],[NUM DE FACTURE]],'[1]COMMERCIAL 2019 - 2021'!$D$2:$AO$3999,6,FALSE)</f>
        <v>SODIFRAM SAS</v>
      </c>
      <c r="C1171" s="2">
        <f>VLOOKUP(Tableau1[[#This Row],[NUM DE FACTURE]],'[1]COMMERCIAL 2019 - 2021'!$D$2:$AO$3999,18,FALSE)</f>
        <v>27756</v>
      </c>
      <c r="D1171" s="3">
        <f>VLOOKUP(Tableau1[[#This Row],[NUM DE FACTURE]],'[1]COMMERCIAL 2019 - 2021'!$D$2:$AO$3999,8,FALSE)</f>
        <v>102809.43529199999</v>
      </c>
      <c r="E1171" s="3">
        <f>VLOOKUP(Tableau1[[#This Row],[NUM DE FACTURE]],'[1]COMMERCIAL 2019 - 2021'!$D$2:$AO$3999,10,FALSE)</f>
        <v>31145.88</v>
      </c>
      <c r="F1171" s="3" t="str">
        <f>VLOOKUP(Tableau1[[#This Row],[NUM DE FACTURE]],'[1]COMMERCIAL 2019 - 2021'!$D$2:$AO$3999,12,FALSE)</f>
        <v>Mayotte</v>
      </c>
      <c r="G1171" s="4">
        <f>VLOOKUP(Tableau1[[#This Row],[NUM DE FACTURE]],'[1]COMMERCIAL 2019 - 2021'!$D$2:$AO$3999,13,FALSE)</f>
        <v>44952</v>
      </c>
      <c r="H1171" s="3">
        <f>VLOOKUP(Tableau1[[#This Row],[NUM DE FACTURE]],[1]!Tableau1[[#All],[Num Piéce]:[ANNEE]],4,FALSE)</f>
        <v>2023</v>
      </c>
      <c r="I1171" s="3">
        <f>MONTH(Tableau1[[#This Row],[DATE LIV]])</f>
        <v>1</v>
      </c>
    </row>
    <row r="1172" spans="1:9" x14ac:dyDescent="0.35">
      <c r="A1172" s="1" t="str">
        <f>'[1]COMMERCIAL 2019 - 2021'!D1170</f>
        <v>FAE-23-00013</v>
      </c>
      <c r="B1172" s="5" t="str">
        <f>VLOOKUP(Tableau1[[#This Row],[NUM DE FACTURE]],'[1]COMMERCIAL 2019 - 2021'!$D$2:$AO$3999,6,FALSE)</f>
        <v>SAHEL INTERNATIONAL TRADE</v>
      </c>
      <c r="C1172" s="2">
        <f>VLOOKUP(Tableau1[[#This Row],[NUM DE FACTURE]],'[1]COMMERCIAL 2019 - 2021'!$D$2:$AO$3999,18,FALSE)</f>
        <v>43200</v>
      </c>
      <c r="D1172" s="3">
        <f>VLOOKUP(Tableau1[[#This Row],[NUM DE FACTURE]],'[1]COMMERCIAL 2019 - 2021'!$D$2:$AO$3999,8,FALSE)</f>
        <v>115344</v>
      </c>
      <c r="E1172" s="3">
        <f>VLOOKUP(Tableau1[[#This Row],[NUM DE FACTURE]],'[1]COMMERCIAL 2019 - 2021'!$D$2:$AO$3999,10,FALSE)</f>
        <v>115344</v>
      </c>
      <c r="F1172" s="3" t="str">
        <f>VLOOKUP(Tableau1[[#This Row],[NUM DE FACTURE]],'[1]COMMERCIAL 2019 - 2021'!$D$2:$AO$3999,12,FALSE)</f>
        <v>Tchad</v>
      </c>
      <c r="G1172" s="4">
        <f>VLOOKUP(Tableau1[[#This Row],[NUM DE FACTURE]],'[1]COMMERCIAL 2019 - 2021'!$D$2:$AO$3999,13,FALSE)</f>
        <v>44951</v>
      </c>
      <c r="H1172" s="3">
        <f>VLOOKUP(Tableau1[[#This Row],[NUM DE FACTURE]],[1]!Tableau1[[#All],[Num Piéce]:[ANNEE]],4,FALSE)</f>
        <v>2023</v>
      </c>
      <c r="I1172" s="3">
        <f>MONTH(Tableau1[[#This Row],[DATE LIV]])</f>
        <v>1</v>
      </c>
    </row>
    <row r="1173" spans="1:9" x14ac:dyDescent="0.35">
      <c r="A1173" s="1" t="str">
        <f>'[1]COMMERCIAL 2019 - 2021'!D1171</f>
        <v>FAE-23-00014</v>
      </c>
      <c r="B1173" s="5" t="str">
        <f>VLOOKUP(Tableau1[[#This Row],[NUM DE FACTURE]],'[1]COMMERCIAL 2019 - 2021'!$D$2:$AO$3999,6,FALSE)</f>
        <v>ETS KASSO IMPORT EXPORT</v>
      </c>
      <c r="C1173" s="2">
        <f>VLOOKUP(Tableau1[[#This Row],[NUM DE FACTURE]],'[1]COMMERCIAL 2019 - 2021'!$D$2:$AO$3999,18,FALSE)</f>
        <v>112000</v>
      </c>
      <c r="D1173" s="3">
        <f>VLOOKUP(Tableau1[[#This Row],[NUM DE FACTURE]],'[1]COMMERCIAL 2019 - 2021'!$D$2:$AO$3999,8,FALSE)</f>
        <v>244191.024</v>
      </c>
      <c r="E1173" s="3">
        <f>VLOOKUP(Tableau1[[#This Row],[NUM DE FACTURE]],'[1]COMMERCIAL 2019 - 2021'!$D$2:$AO$3999,10,FALSE)</f>
        <v>73920</v>
      </c>
      <c r="F1173" s="3" t="str">
        <f>VLOOKUP(Tableau1[[#This Row],[NUM DE FACTURE]],'[1]COMMERCIAL 2019 - 2021'!$D$2:$AO$3999,12,FALSE)</f>
        <v>Niger</v>
      </c>
      <c r="G1173" s="4">
        <f>VLOOKUP(Tableau1[[#This Row],[NUM DE FACTURE]],'[1]COMMERCIAL 2019 - 2021'!$D$2:$AO$3999,13,FALSE)</f>
        <v>44956</v>
      </c>
      <c r="H1173" s="3">
        <f>VLOOKUP(Tableau1[[#This Row],[NUM DE FACTURE]],[1]!Tableau1[[#All],[Num Piéce]:[ANNEE]],4,FALSE)</f>
        <v>2023</v>
      </c>
      <c r="I1173" s="3">
        <f>MONTH(Tableau1[[#This Row],[DATE LIV]])</f>
        <v>1</v>
      </c>
    </row>
    <row r="1174" spans="1:9" x14ac:dyDescent="0.35">
      <c r="A1174" s="1" t="str">
        <f>'[1]COMMERCIAL 2019 - 2021'!D1172</f>
        <v>FAE-23-00015</v>
      </c>
      <c r="B1174" s="5" t="str">
        <f>VLOOKUP(Tableau1[[#This Row],[NUM DE FACTURE]],'[1]COMMERCIAL 2019 - 2021'!$D$2:$AO$3999,6,FALSE)</f>
        <v>EASY TRADE / GLOBAL GOODS CAPA</v>
      </c>
      <c r="C1174" s="2">
        <f>VLOOKUP(Tableau1[[#This Row],[NUM DE FACTURE]],'[1]COMMERCIAL 2019 - 2021'!$D$2:$AO$3999,18,FALSE)</f>
        <v>322329.59999999998</v>
      </c>
      <c r="D1174" s="3">
        <f>VLOOKUP(Tableau1[[#This Row],[NUM DE FACTURE]],'[1]COMMERCIAL 2019 - 2021'!$D$2:$AO$3999,8,FALSE)</f>
        <v>638991.35999999999</v>
      </c>
      <c r="E1174" s="3">
        <f>VLOOKUP(Tableau1[[#This Row],[NUM DE FACTURE]],'[1]COMMERCIAL 2019 - 2021'!$D$2:$AO$3999,10,FALSE)</f>
        <v>638991.35999999999</v>
      </c>
      <c r="F1174" s="3" t="str">
        <f>VLOOKUP(Tableau1[[#This Row],[NUM DE FACTURE]],'[1]COMMERCIAL 2019 - 2021'!$D$2:$AO$3999,12,FALSE)</f>
        <v>Libye</v>
      </c>
      <c r="G1174" s="4">
        <f>VLOOKUP(Tableau1[[#This Row],[NUM DE FACTURE]],'[1]COMMERCIAL 2019 - 2021'!$D$2:$AO$3999,13,FALSE)</f>
        <v>44974</v>
      </c>
      <c r="H1174" s="3">
        <f>VLOOKUP(Tableau1[[#This Row],[NUM DE FACTURE]],[1]!Tableau1[[#All],[Num Piéce]:[ANNEE]],4,FALSE)</f>
        <v>2023</v>
      </c>
      <c r="I1174" s="3">
        <f>MONTH(Tableau1[[#This Row],[DATE LIV]])</f>
        <v>2</v>
      </c>
    </row>
    <row r="1175" spans="1:9" x14ac:dyDescent="0.35">
      <c r="A1175" s="1" t="str">
        <f>'[1]COMMERCIAL 2019 - 2021'!D1173</f>
        <v>FAE-23-00016</v>
      </c>
      <c r="B1175" s="5" t="str">
        <f>VLOOKUP(Tableau1[[#This Row],[NUM DE FACTURE]],'[1]COMMERCIAL 2019 - 2021'!$D$2:$AO$3999,6,FALSE)</f>
        <v>ARCADIA</v>
      </c>
      <c r="C1175" s="2">
        <f>VLOOKUP(Tableau1[[#This Row],[NUM DE FACTURE]],'[1]COMMERCIAL 2019 - 2021'!$D$2:$AO$3999,18,FALSE)</f>
        <v>23160</v>
      </c>
      <c r="D1175" s="3">
        <f>VLOOKUP(Tableau1[[#This Row],[NUM DE FACTURE]],'[1]COMMERCIAL 2019 - 2021'!$D$2:$AO$3999,8,FALSE)</f>
        <v>71796</v>
      </c>
      <c r="E1175" s="3">
        <f>VLOOKUP(Tableau1[[#This Row],[NUM DE FACTURE]],'[1]COMMERCIAL 2019 - 2021'!$D$2:$AO$3999,10,FALSE)</f>
        <v>71796</v>
      </c>
      <c r="F1175" s="3" t="str">
        <f>VLOOKUP(Tableau1[[#This Row],[NUM DE FACTURE]],'[1]COMMERCIAL 2019 - 2021'!$D$2:$AO$3999,12,FALSE)</f>
        <v>Bahraine</v>
      </c>
      <c r="G1175" s="4">
        <f>VLOOKUP(Tableau1[[#This Row],[NUM DE FACTURE]],'[1]COMMERCIAL 2019 - 2021'!$D$2:$AO$3999,13,FALSE)</f>
        <v>44956</v>
      </c>
      <c r="H1175" s="3">
        <f>VLOOKUP(Tableau1[[#This Row],[NUM DE FACTURE]],[1]!Tableau1[[#All],[Num Piéce]:[ANNEE]],4,FALSE)</f>
        <v>2023</v>
      </c>
      <c r="I1175" s="3">
        <f>MONTH(Tableau1[[#This Row],[DATE LIV]])</f>
        <v>1</v>
      </c>
    </row>
    <row r="1176" spans="1:9" x14ac:dyDescent="0.35">
      <c r="A1176" s="1" t="str">
        <f>'[1]COMMERCIAL 2019 - 2021'!D1174</f>
        <v>FAE-23-00017</v>
      </c>
      <c r="B1176" s="5" t="str">
        <f>VLOOKUP(Tableau1[[#This Row],[NUM DE FACTURE]],'[1]COMMERCIAL 2019 - 2021'!$D$2:$AO$3999,6,FALSE)</f>
        <v>TUNISIAN AFRICAN BUSINESS</v>
      </c>
      <c r="C1176" s="2">
        <f>VLOOKUP(Tableau1[[#This Row],[NUM DE FACTURE]],'[1]COMMERCIAL 2019 - 2021'!$D$2:$AO$3999,18,FALSE)</f>
        <v>56000</v>
      </c>
      <c r="D1176" s="3">
        <f>VLOOKUP(Tableau1[[#This Row],[NUM DE FACTURE]],'[1]COMMERCIAL 2019 - 2021'!$D$2:$AO$3999,8,FALSE)</f>
        <v>126280</v>
      </c>
      <c r="E1176" s="3">
        <f>VLOOKUP(Tableau1[[#This Row],[NUM DE FACTURE]],'[1]COMMERCIAL 2019 - 2021'!$D$2:$AO$3999,10,FALSE)</f>
        <v>126280</v>
      </c>
      <c r="F1176" s="3" t="str">
        <f>VLOOKUP(Tableau1[[#This Row],[NUM DE FACTURE]],'[1]COMMERCIAL 2019 - 2021'!$D$2:$AO$3999,12,FALSE)</f>
        <v>Gabon</v>
      </c>
      <c r="G1176" s="4">
        <f>VLOOKUP(Tableau1[[#This Row],[NUM DE FACTURE]],'[1]COMMERCIAL 2019 - 2021'!$D$2:$AO$3999,13,FALSE)</f>
        <v>44953</v>
      </c>
      <c r="H1176" s="3">
        <f>VLOOKUP(Tableau1[[#This Row],[NUM DE FACTURE]],[1]!Tableau1[[#All],[Num Piéce]:[ANNEE]],4,FALSE)</f>
        <v>2023</v>
      </c>
      <c r="I1176" s="3">
        <f>MONTH(Tableau1[[#This Row],[DATE LIV]])</f>
        <v>1</v>
      </c>
    </row>
    <row r="1177" spans="1:9" x14ac:dyDescent="0.35">
      <c r="A1177" s="1" t="str">
        <f>'[1]COMMERCIAL 2019 - 2021'!D1175</f>
        <v>FAE-23-00018</v>
      </c>
      <c r="B1177" s="5" t="str">
        <f>VLOOKUP(Tableau1[[#This Row],[NUM DE FACTURE]],'[1]COMMERCIAL 2019 - 2021'!$D$2:$AO$3999,6,FALSE)</f>
        <v>STE DE COMMERCE INTERNATIONAL</v>
      </c>
      <c r="C1177" s="2">
        <f>VLOOKUP(Tableau1[[#This Row],[NUM DE FACTURE]],'[1]COMMERCIAL 2019 - 2021'!$D$2:$AO$3999,18,FALSE)</f>
        <v>79760</v>
      </c>
      <c r="D1177" s="3">
        <f>VLOOKUP(Tableau1[[#This Row],[NUM DE FACTURE]],'[1]COMMERCIAL 2019 - 2021'!$D$2:$AO$3999,8,FALSE)</f>
        <v>190546.8</v>
      </c>
      <c r="E1177" s="3">
        <f>VLOOKUP(Tableau1[[#This Row],[NUM DE FACTURE]],'[1]COMMERCIAL 2019 - 2021'!$D$2:$AO$3999,10,FALSE)</f>
        <v>190546.8</v>
      </c>
      <c r="F1177" s="3" t="str">
        <f>VLOOKUP(Tableau1[[#This Row],[NUM DE FACTURE]],'[1]COMMERCIAL 2019 - 2021'!$D$2:$AO$3999,12,FALSE)</f>
        <v>Niger</v>
      </c>
      <c r="G1177" s="4">
        <f>VLOOKUP(Tableau1[[#This Row],[NUM DE FACTURE]],'[1]COMMERCIAL 2019 - 2021'!$D$2:$AO$3999,13,FALSE)</f>
        <v>44957</v>
      </c>
      <c r="H1177" s="3">
        <f>VLOOKUP(Tableau1[[#This Row],[NUM DE FACTURE]],[1]!Tableau1[[#All],[Num Piéce]:[ANNEE]],4,FALSE)</f>
        <v>2023</v>
      </c>
      <c r="I1177" s="3">
        <f>MONTH(Tableau1[[#This Row],[DATE LIV]])</f>
        <v>1</v>
      </c>
    </row>
    <row r="1178" spans="1:9" x14ac:dyDescent="0.35">
      <c r="A1178" s="1" t="str">
        <f>'[1]COMMERCIAL 2019 - 2021'!D1176</f>
        <v>FAE-23-00019</v>
      </c>
      <c r="B1178" s="5" t="str">
        <f>VLOOKUP(Tableau1[[#This Row],[NUM DE FACTURE]],'[1]COMMERCIAL 2019 - 2021'!$D$2:$AO$3999,6,FALSE)</f>
        <v>EASY TRADE / GLOBAL GOODS CAPA</v>
      </c>
      <c r="C1178" s="2">
        <f>VLOOKUP(Tableau1[[#This Row],[NUM DE FACTURE]],'[1]COMMERCIAL 2019 - 2021'!$D$2:$AO$3999,18,FALSE)</f>
        <v>38400</v>
      </c>
      <c r="D1178" s="3">
        <f>VLOOKUP(Tableau1[[#This Row],[NUM DE FACTURE]],'[1]COMMERCIAL 2019 - 2021'!$D$2:$AO$3999,8,FALSE)</f>
        <v>88320</v>
      </c>
      <c r="E1178" s="3">
        <f>VLOOKUP(Tableau1[[#This Row],[NUM DE FACTURE]],'[1]COMMERCIAL 2019 - 2021'!$D$2:$AO$3999,10,FALSE)</f>
        <v>88320</v>
      </c>
      <c r="F1178" s="3" t="str">
        <f>VLOOKUP(Tableau1[[#This Row],[NUM DE FACTURE]],'[1]COMMERCIAL 2019 - 2021'!$D$2:$AO$3999,12,FALSE)</f>
        <v>Burkina Faso</v>
      </c>
      <c r="G1178" s="4">
        <f>VLOOKUP(Tableau1[[#This Row],[NUM DE FACTURE]],'[1]COMMERCIAL 2019 - 2021'!$D$2:$AO$3999,13,FALSE)</f>
        <v>44965</v>
      </c>
      <c r="H1178" s="3">
        <f>VLOOKUP(Tableau1[[#This Row],[NUM DE FACTURE]],[1]!Tableau1[[#All],[Num Piéce]:[ANNEE]],4,FALSE)</f>
        <v>2023</v>
      </c>
      <c r="I1178" s="3">
        <f>MONTH(Tableau1[[#This Row],[DATE LIV]])</f>
        <v>2</v>
      </c>
    </row>
    <row r="1179" spans="1:9" x14ac:dyDescent="0.35">
      <c r="A1179" s="1" t="str">
        <f>'[1]COMMERCIAL 2019 - 2021'!D1177</f>
        <v>FAE-23-00020</v>
      </c>
      <c r="B1179" s="5" t="str">
        <f>VLOOKUP(Tableau1[[#This Row],[NUM DE FACTURE]],'[1]COMMERCIAL 2019 - 2021'!$D$2:$AO$3999,6,FALSE)</f>
        <v>EASY TRADE / GLOBAL GOODS CAPA</v>
      </c>
      <c r="C1179" s="2">
        <f>VLOOKUP(Tableau1[[#This Row],[NUM DE FACTURE]],'[1]COMMERCIAL 2019 - 2021'!$D$2:$AO$3999,18,FALSE)</f>
        <v>100003</v>
      </c>
      <c r="D1179" s="3">
        <f>VLOOKUP(Tableau1[[#This Row],[NUM DE FACTURE]],'[1]COMMERCIAL 2019 - 2021'!$D$2:$AO$3999,8,FALSE)</f>
        <v>226007.23199999999</v>
      </c>
      <c r="E1179" s="3">
        <f>VLOOKUP(Tableau1[[#This Row],[NUM DE FACTURE]],'[1]COMMERCIAL 2019 - 2021'!$D$2:$AO$3999,10,FALSE)</f>
        <v>226007.23199999999</v>
      </c>
      <c r="F1179" s="3" t="str">
        <f>VLOOKUP(Tableau1[[#This Row],[NUM DE FACTURE]],'[1]COMMERCIAL 2019 - 2021'!$D$2:$AO$3999,12,FALSE)</f>
        <v>Libye</v>
      </c>
      <c r="G1179" s="4">
        <f>VLOOKUP(Tableau1[[#This Row],[NUM DE FACTURE]],'[1]COMMERCIAL 2019 - 2021'!$D$2:$AO$3999,13,FALSE)</f>
        <v>45016</v>
      </c>
      <c r="H1179" s="3">
        <f>VLOOKUP(Tableau1[[#This Row],[NUM DE FACTURE]],[1]!Tableau1[[#All],[Num Piéce]:[ANNEE]],4,FALSE)</f>
        <v>2023</v>
      </c>
      <c r="I1179" s="3">
        <f>MONTH(Tableau1[[#This Row],[DATE LIV]])</f>
        <v>3</v>
      </c>
    </row>
    <row r="1180" spans="1:9" x14ac:dyDescent="0.35">
      <c r="A1180" s="1" t="str">
        <f>'[1]COMMERCIAL 2019 - 2021'!D1178</f>
        <v>FAE-23-00021</v>
      </c>
      <c r="B1180" s="5" t="str">
        <f>VLOOKUP(Tableau1[[#This Row],[NUM DE FACTURE]],'[1]COMMERCIAL 2019 - 2021'!$D$2:$AO$3999,6,FALSE)</f>
        <v>ARCADIA</v>
      </c>
      <c r="C1180" s="2">
        <f>VLOOKUP(Tableau1[[#This Row],[NUM DE FACTURE]],'[1]COMMERCIAL 2019 - 2021'!$D$2:$AO$3999,18,FALSE)</f>
        <v>3178</v>
      </c>
      <c r="D1180" s="3">
        <f>VLOOKUP(Tableau1[[#This Row],[NUM DE FACTURE]],'[1]COMMERCIAL 2019 - 2021'!$D$2:$AO$3999,8,FALSE)</f>
        <v>10169.6</v>
      </c>
      <c r="E1180" s="3">
        <f>VLOOKUP(Tableau1[[#This Row],[NUM DE FACTURE]],'[1]COMMERCIAL 2019 - 2021'!$D$2:$AO$3999,10,FALSE)</f>
        <v>10169.6</v>
      </c>
      <c r="F1180" s="3" t="str">
        <f>VLOOKUP(Tableau1[[#This Row],[NUM DE FACTURE]],'[1]COMMERCIAL 2019 - 2021'!$D$2:$AO$3999,12,FALSE)</f>
        <v>USA</v>
      </c>
      <c r="G1180" s="4">
        <f>VLOOKUP(Tableau1[[#This Row],[NUM DE FACTURE]],'[1]COMMERCIAL 2019 - 2021'!$D$2:$AO$3999,13,FALSE)</f>
        <v>44977</v>
      </c>
      <c r="H1180" s="3">
        <f>VLOOKUP(Tableau1[[#This Row],[NUM DE FACTURE]],[1]!Tableau1[[#All],[Num Piéce]:[ANNEE]],4,FALSE)</f>
        <v>2023</v>
      </c>
      <c r="I1180" s="3">
        <f>MONTH(Tableau1[[#This Row],[DATE LIV]])</f>
        <v>2</v>
      </c>
    </row>
    <row r="1181" spans="1:9" x14ac:dyDescent="0.35">
      <c r="A1181" s="1" t="str">
        <f>'[1]COMMERCIAL 2019 - 2021'!D1179</f>
        <v>FAE-23-00022</v>
      </c>
      <c r="B1181" s="5" t="str">
        <f>VLOOKUP(Tableau1[[#This Row],[NUM DE FACTURE]],'[1]COMMERCIAL 2019 - 2021'!$D$2:$AO$3999,6,FALSE)</f>
        <v>GOLDEN PEARL</v>
      </c>
      <c r="C1181" s="2">
        <f>VLOOKUP(Tableau1[[#This Row],[NUM DE FACTURE]],'[1]COMMERCIAL 2019 - 2021'!$D$2:$AO$3999,18,FALSE)</f>
        <v>38400</v>
      </c>
      <c r="D1181" s="3">
        <f>VLOOKUP(Tableau1[[#This Row],[NUM DE FACTURE]],'[1]COMMERCIAL 2019 - 2021'!$D$2:$AO$3999,8,FALSE)</f>
        <v>126600</v>
      </c>
      <c r="E1181" s="3">
        <f>VLOOKUP(Tableau1[[#This Row],[NUM DE FACTURE]],'[1]COMMERCIAL 2019 - 2021'!$D$2:$AO$3999,10,FALSE)</f>
        <v>126600</v>
      </c>
      <c r="F1181" s="3" t="str">
        <f>VLOOKUP(Tableau1[[#This Row],[NUM DE FACTURE]],'[1]COMMERCIAL 2019 - 2021'!$D$2:$AO$3999,12,FALSE)</f>
        <v>Qatar</v>
      </c>
      <c r="G1181" s="4">
        <f>VLOOKUP(Tableau1[[#This Row],[NUM DE FACTURE]],'[1]COMMERCIAL 2019 - 2021'!$D$2:$AO$3999,13,FALSE)</f>
        <v>44969</v>
      </c>
      <c r="H1181" s="3">
        <f>VLOOKUP(Tableau1[[#This Row],[NUM DE FACTURE]],[1]!Tableau1[[#All],[Num Piéce]:[ANNEE]],4,FALSE)</f>
        <v>2023</v>
      </c>
      <c r="I1181" s="3">
        <f>MONTH(Tableau1[[#This Row],[DATE LIV]])</f>
        <v>2</v>
      </c>
    </row>
    <row r="1182" spans="1:9" x14ac:dyDescent="0.35">
      <c r="A1182" s="1" t="str">
        <f>'[1]COMMERCIAL 2019 - 2021'!D1180</f>
        <v>FAE-23-00023</v>
      </c>
      <c r="B1182" s="5" t="str">
        <f>VLOOKUP(Tableau1[[#This Row],[NUM DE FACTURE]],'[1]COMMERCIAL 2019 - 2021'!$D$2:$AO$3999,6,FALSE)</f>
        <v>SAHEL INTERNATIONAL TRADE</v>
      </c>
      <c r="C1182" s="2">
        <f>VLOOKUP(Tableau1[[#This Row],[NUM DE FACTURE]],'[1]COMMERCIAL 2019 - 2021'!$D$2:$AO$3999,18,FALSE)</f>
        <v>56400</v>
      </c>
      <c r="D1182" s="3">
        <f>VLOOKUP(Tableau1[[#This Row],[NUM DE FACTURE]],'[1]COMMERCIAL 2019 - 2021'!$D$2:$AO$3999,8,FALSE)</f>
        <v>143690.4</v>
      </c>
      <c r="E1182" s="3">
        <f>VLOOKUP(Tableau1[[#This Row],[NUM DE FACTURE]],'[1]COMMERCIAL 2019 - 2021'!$D$2:$AO$3999,10,FALSE)</f>
        <v>143690.4</v>
      </c>
      <c r="F1182" s="3" t="str">
        <f>VLOOKUP(Tableau1[[#This Row],[NUM DE FACTURE]],'[1]COMMERCIAL 2019 - 2021'!$D$2:$AO$3999,12,FALSE)</f>
        <v>Burkina Faso</v>
      </c>
      <c r="G1182" s="4">
        <f>VLOOKUP(Tableau1[[#This Row],[NUM DE FACTURE]],'[1]COMMERCIAL 2019 - 2021'!$D$2:$AO$3999,13,FALSE)</f>
        <v>44967</v>
      </c>
      <c r="H1182" s="3">
        <f>VLOOKUP(Tableau1[[#This Row],[NUM DE FACTURE]],[1]!Tableau1[[#All],[Num Piéce]:[ANNEE]],4,FALSE)</f>
        <v>2023</v>
      </c>
      <c r="I1182" s="3">
        <f>MONTH(Tableau1[[#This Row],[DATE LIV]])</f>
        <v>2</v>
      </c>
    </row>
    <row r="1183" spans="1:9" x14ac:dyDescent="0.35">
      <c r="A1183" s="1" t="str">
        <f>'[1]COMMERCIAL 2019 - 2021'!D1181</f>
        <v>FAE-23-00024</v>
      </c>
      <c r="B1183" s="5" t="str">
        <f>VLOOKUP(Tableau1[[#This Row],[NUM DE FACTURE]],'[1]COMMERCIAL 2019 - 2021'!$D$2:$AO$3999,6,FALSE)</f>
        <v>STE DE COMMERCE INTERNATIONAL</v>
      </c>
      <c r="C1183" s="2">
        <f>VLOOKUP(Tableau1[[#This Row],[NUM DE FACTURE]],'[1]COMMERCIAL 2019 - 2021'!$D$2:$AO$3999,18,FALSE)</f>
        <v>57600</v>
      </c>
      <c r="D1183" s="3">
        <f>VLOOKUP(Tableau1[[#This Row],[NUM DE FACTURE]],'[1]COMMERCIAL 2019 - 2021'!$D$2:$AO$3999,8,FALSE)</f>
        <v>152640</v>
      </c>
      <c r="E1183" s="3">
        <f>VLOOKUP(Tableau1[[#This Row],[NUM DE FACTURE]],'[1]COMMERCIAL 2019 - 2021'!$D$2:$AO$3999,10,FALSE)</f>
        <v>152640</v>
      </c>
      <c r="F1183" s="3" t="str">
        <f>VLOOKUP(Tableau1[[#This Row],[NUM DE FACTURE]],'[1]COMMERCIAL 2019 - 2021'!$D$2:$AO$3999,12,FALSE)</f>
        <v>Burkina Faso</v>
      </c>
      <c r="G1183" s="4">
        <f>VLOOKUP(Tableau1[[#This Row],[NUM DE FACTURE]],'[1]COMMERCIAL 2019 - 2021'!$D$2:$AO$3999,13,FALSE)</f>
        <v>44966</v>
      </c>
      <c r="H1183" s="3">
        <f>VLOOKUP(Tableau1[[#This Row],[NUM DE FACTURE]],[1]!Tableau1[[#All],[Num Piéce]:[ANNEE]],4,FALSE)</f>
        <v>2023</v>
      </c>
      <c r="I1183" s="3">
        <f>MONTH(Tableau1[[#This Row],[DATE LIV]])</f>
        <v>2</v>
      </c>
    </row>
    <row r="1184" spans="1:9" x14ac:dyDescent="0.35">
      <c r="A1184" s="1" t="str">
        <f>'[1]COMMERCIAL 2019 - 2021'!D1182</f>
        <v>FAE-23-00025</v>
      </c>
      <c r="B1184" s="5" t="str">
        <f>VLOOKUP(Tableau1[[#This Row],[NUM DE FACTURE]],'[1]COMMERCIAL 2019 - 2021'!$D$2:$AO$3999,6,FALSE)</f>
        <v>STE DE COMMERCE INTERNATIONAL</v>
      </c>
      <c r="C1184" s="2">
        <f>VLOOKUP(Tableau1[[#This Row],[NUM DE FACTURE]],'[1]COMMERCIAL 2019 - 2021'!$D$2:$AO$3999,18,FALSE)</f>
        <v>98808</v>
      </c>
      <c r="D1184" s="3">
        <f>VLOOKUP(Tableau1[[#This Row],[NUM DE FACTURE]],'[1]COMMERCIAL 2019 - 2021'!$D$2:$AO$3999,8,FALSE)</f>
        <v>251937.6</v>
      </c>
      <c r="E1184" s="3">
        <f>VLOOKUP(Tableau1[[#This Row],[NUM DE FACTURE]],'[1]COMMERCIAL 2019 - 2021'!$D$2:$AO$3999,10,FALSE)</f>
        <v>251937.6</v>
      </c>
      <c r="F1184" s="3" t="str">
        <f>VLOOKUP(Tableau1[[#This Row],[NUM DE FACTURE]],'[1]COMMERCIAL 2019 - 2021'!$D$2:$AO$3999,12,FALSE)</f>
        <v>Gambie</v>
      </c>
      <c r="G1184" s="4">
        <f>VLOOKUP(Tableau1[[#This Row],[NUM DE FACTURE]],'[1]COMMERCIAL 2019 - 2021'!$D$2:$AO$3999,13,FALSE)</f>
        <v>44967</v>
      </c>
      <c r="H1184" s="3">
        <f>VLOOKUP(Tableau1[[#This Row],[NUM DE FACTURE]],[1]!Tableau1[[#All],[Num Piéce]:[ANNEE]],4,FALSE)</f>
        <v>2023</v>
      </c>
      <c r="I1184" s="3">
        <f>MONTH(Tableau1[[#This Row],[DATE LIV]])</f>
        <v>2</v>
      </c>
    </row>
    <row r="1185" spans="1:9" x14ac:dyDescent="0.35">
      <c r="A1185" s="1" t="str">
        <f>'[1]COMMERCIAL 2019 - 2021'!D1183</f>
        <v>FAE-23-00026</v>
      </c>
      <c r="B1185" s="5" t="str">
        <f>VLOOKUP(Tableau1[[#This Row],[NUM DE FACTURE]],'[1]COMMERCIAL 2019 - 2021'!$D$2:$AO$3999,6,FALSE)</f>
        <v>ARCADIA</v>
      </c>
      <c r="C1185" s="2">
        <f>VLOOKUP(Tableau1[[#This Row],[NUM DE FACTURE]],'[1]COMMERCIAL 2019 - 2021'!$D$2:$AO$3999,18,FALSE)</f>
        <v>20000</v>
      </c>
      <c r="D1185" s="3">
        <f>VLOOKUP(Tableau1[[#This Row],[NUM DE FACTURE]],'[1]COMMERCIAL 2019 - 2021'!$D$2:$AO$3999,8,FALSE)</f>
        <v>61000</v>
      </c>
      <c r="E1185" s="3">
        <f>VLOOKUP(Tableau1[[#This Row],[NUM DE FACTURE]],'[1]COMMERCIAL 2019 - 2021'!$D$2:$AO$3999,10,FALSE)</f>
        <v>61000</v>
      </c>
      <c r="F1185" s="3" t="str">
        <f>VLOOKUP(Tableau1[[#This Row],[NUM DE FACTURE]],'[1]COMMERCIAL 2019 - 2021'!$D$2:$AO$3999,12,FALSE)</f>
        <v>UK</v>
      </c>
      <c r="G1185" s="4">
        <f>VLOOKUP(Tableau1[[#This Row],[NUM DE FACTURE]],'[1]COMMERCIAL 2019 - 2021'!$D$2:$AO$3999,13,FALSE)</f>
        <v>44977</v>
      </c>
      <c r="H1185" s="3">
        <f>VLOOKUP(Tableau1[[#This Row],[NUM DE FACTURE]],[1]!Tableau1[[#All],[Num Piéce]:[ANNEE]],4,FALSE)</f>
        <v>2023</v>
      </c>
      <c r="I1185" s="3">
        <f>MONTH(Tableau1[[#This Row],[DATE LIV]])</f>
        <v>2</v>
      </c>
    </row>
    <row r="1186" spans="1:9" x14ac:dyDescent="0.35">
      <c r="A1186" s="1" t="str">
        <f>'[1]COMMERCIAL 2019 - 2021'!D1184</f>
        <v>FAE-23-00027</v>
      </c>
      <c r="B1186" s="5" t="str">
        <f>VLOOKUP(Tableau1[[#This Row],[NUM DE FACTURE]],'[1]COMMERCIAL 2019 - 2021'!$D$2:$AO$3999,6,FALSE)</f>
        <v>STE AL MAJMOUA MOTTAHIDA</v>
      </c>
      <c r="C1186" s="2">
        <f>VLOOKUP(Tableau1[[#This Row],[NUM DE FACTURE]],'[1]COMMERCIAL 2019 - 2021'!$D$2:$AO$3999,18,FALSE)</f>
        <v>111200</v>
      </c>
      <c r="D1186" s="3">
        <f>VLOOKUP(Tableau1[[#This Row],[NUM DE FACTURE]],'[1]COMMERCIAL 2019 - 2021'!$D$2:$AO$3999,8,FALSE)</f>
        <v>502217.03579999995</v>
      </c>
      <c r="E1186" s="3">
        <f>VLOOKUP(Tableau1[[#This Row],[NUM DE FACTURE]],'[1]COMMERCIAL 2019 - 2021'!$D$2:$AO$3999,10,FALSE)</f>
        <v>162751</v>
      </c>
      <c r="F1186" s="3" t="str">
        <f>VLOOKUP(Tableau1[[#This Row],[NUM DE FACTURE]],'[1]COMMERCIAL 2019 - 2021'!$D$2:$AO$3999,12,FALSE)</f>
        <v>Libye</v>
      </c>
      <c r="G1186" s="4">
        <f>VLOOKUP(Tableau1[[#This Row],[NUM DE FACTURE]],'[1]COMMERCIAL 2019 - 2021'!$D$2:$AO$3999,13,FALSE)</f>
        <v>44980</v>
      </c>
      <c r="H1186" s="3">
        <f>VLOOKUP(Tableau1[[#This Row],[NUM DE FACTURE]],[1]!Tableau1[[#All],[Num Piéce]:[ANNEE]],4,FALSE)</f>
        <v>2023</v>
      </c>
      <c r="I1186" s="3">
        <f>MONTH(Tableau1[[#This Row],[DATE LIV]])</f>
        <v>2</v>
      </c>
    </row>
    <row r="1187" spans="1:9" x14ac:dyDescent="0.35">
      <c r="A1187" s="1" t="str">
        <f>'[1]COMMERCIAL 2019 - 2021'!D1185</f>
        <v>FAE-23-00028</v>
      </c>
      <c r="B1187" s="5" t="str">
        <f>VLOOKUP(Tableau1[[#This Row],[NUM DE FACTURE]],'[1]COMMERCIAL 2019 - 2021'!$D$2:$AO$3999,6,FALSE)</f>
        <v>DAVIS TRADING CO LTD</v>
      </c>
      <c r="C1187" s="2">
        <f>VLOOKUP(Tableau1[[#This Row],[NUM DE FACTURE]],'[1]COMMERCIAL 2019 - 2021'!$D$2:$AO$3999,18,FALSE)</f>
        <v>21960</v>
      </c>
      <c r="D1187" s="3">
        <f>VLOOKUP(Tableau1[[#This Row],[NUM DE FACTURE]],'[1]COMMERCIAL 2019 - 2021'!$D$2:$AO$3999,8,FALSE)</f>
        <v>95432.2532985</v>
      </c>
      <c r="E1187" s="3">
        <f>VLOOKUP(Tableau1[[#This Row],[NUM DE FACTURE]],'[1]COMMERCIAL 2019 - 2021'!$D$2:$AO$3999,10,FALSE)</f>
        <v>30853.77</v>
      </c>
      <c r="F1187" s="3" t="str">
        <f>VLOOKUP(Tableau1[[#This Row],[NUM DE FACTURE]],'[1]COMMERCIAL 2019 - 2021'!$D$2:$AO$3999,12,FALSE)</f>
        <v>New Zeland</v>
      </c>
      <c r="G1187" s="4">
        <f>VLOOKUP(Tableau1[[#This Row],[NUM DE FACTURE]],'[1]COMMERCIAL 2019 - 2021'!$D$2:$AO$3999,13,FALSE)</f>
        <v>44977</v>
      </c>
      <c r="H1187" s="3">
        <f>VLOOKUP(Tableau1[[#This Row],[NUM DE FACTURE]],[1]!Tableau1[[#All],[Num Piéce]:[ANNEE]],4,FALSE)</f>
        <v>2023</v>
      </c>
      <c r="I1187" s="3">
        <f>MONTH(Tableau1[[#This Row],[DATE LIV]])</f>
        <v>2</v>
      </c>
    </row>
    <row r="1188" spans="1:9" x14ac:dyDescent="0.35">
      <c r="A1188" s="1" t="str">
        <f>'[1]COMMERCIAL 2019 - 2021'!D1186</f>
        <v>FAE-23-00029</v>
      </c>
      <c r="B1188" s="5" t="str">
        <f>VLOOKUP(Tableau1[[#This Row],[NUM DE FACTURE]],'[1]COMMERCIAL 2019 - 2021'!$D$2:$AO$3999,6,FALSE)</f>
        <v>TUNISIAN AFRICAN BUSINESS</v>
      </c>
      <c r="C1188" s="2">
        <f>VLOOKUP(Tableau1[[#This Row],[NUM DE FACTURE]],'[1]COMMERCIAL 2019 - 2021'!$D$2:$AO$3999,18,FALSE)</f>
        <v>176064</v>
      </c>
      <c r="D1188" s="3">
        <f>VLOOKUP(Tableau1[[#This Row],[NUM DE FACTURE]],'[1]COMMERCIAL 2019 - 2021'!$D$2:$AO$3999,8,FALSE)</f>
        <v>387340.79999999999</v>
      </c>
      <c r="E1188" s="3">
        <f>VLOOKUP(Tableau1[[#This Row],[NUM DE FACTURE]],'[1]COMMERCIAL 2019 - 2021'!$D$2:$AO$3999,10,FALSE)</f>
        <v>387340.79999999999</v>
      </c>
      <c r="F1188" s="3" t="str">
        <f>VLOOKUP(Tableau1[[#This Row],[NUM DE FACTURE]],'[1]COMMERCIAL 2019 - 2021'!$D$2:$AO$3999,12,FALSE)</f>
        <v>Senegal</v>
      </c>
      <c r="G1188" s="4">
        <f>VLOOKUP(Tableau1[[#This Row],[NUM DE FACTURE]],'[1]COMMERCIAL 2019 - 2021'!$D$2:$AO$3999,13,FALSE)</f>
        <v>44971</v>
      </c>
      <c r="H1188" s="3">
        <f>VLOOKUP(Tableau1[[#This Row],[NUM DE FACTURE]],[1]!Tableau1[[#All],[Num Piéce]:[ANNEE]],4,FALSE)</f>
        <v>2023</v>
      </c>
      <c r="I1188" s="3">
        <f>MONTH(Tableau1[[#This Row],[DATE LIV]])</f>
        <v>2</v>
      </c>
    </row>
    <row r="1189" spans="1:9" x14ac:dyDescent="0.35">
      <c r="A1189" s="1" t="str">
        <f>'[1]COMMERCIAL 2019 - 2021'!D1187</f>
        <v>FAE-23-00030</v>
      </c>
      <c r="B1189" s="5" t="str">
        <f>VLOOKUP(Tableau1[[#This Row],[NUM DE FACTURE]],'[1]COMMERCIAL 2019 - 2021'!$D$2:$AO$3999,6,FALSE)</f>
        <v>SAHEL INTERNATIONAL TRADE</v>
      </c>
      <c r="C1189" s="2">
        <f>VLOOKUP(Tableau1[[#This Row],[NUM DE FACTURE]],'[1]COMMERCIAL 2019 - 2021'!$D$2:$AO$3999,18,FALSE)</f>
        <v>21600</v>
      </c>
      <c r="D1189" s="3">
        <f>VLOOKUP(Tableau1[[#This Row],[NUM DE FACTURE]],'[1]COMMERCIAL 2019 - 2021'!$D$2:$AO$3999,8,FALSE)</f>
        <v>56460</v>
      </c>
      <c r="E1189" s="3">
        <f>VLOOKUP(Tableau1[[#This Row],[NUM DE FACTURE]],'[1]COMMERCIAL 2019 - 2021'!$D$2:$AO$3999,10,FALSE)</f>
        <v>56460</v>
      </c>
      <c r="F1189" s="3" t="str">
        <f>VLOOKUP(Tableau1[[#This Row],[NUM DE FACTURE]],'[1]COMMERCIAL 2019 - 2021'!$D$2:$AO$3999,12,FALSE)</f>
        <v>Togo</v>
      </c>
      <c r="G1189" s="4">
        <f>VLOOKUP(Tableau1[[#This Row],[NUM DE FACTURE]],'[1]COMMERCIAL 2019 - 2021'!$D$2:$AO$3999,13,FALSE)</f>
        <v>44972</v>
      </c>
      <c r="H1189" s="3">
        <f>VLOOKUP(Tableau1[[#This Row],[NUM DE FACTURE]],[1]!Tableau1[[#All],[Num Piéce]:[ANNEE]],4,FALSE)</f>
        <v>2023</v>
      </c>
      <c r="I1189" s="3">
        <f>MONTH(Tableau1[[#This Row],[DATE LIV]])</f>
        <v>2</v>
      </c>
    </row>
    <row r="1190" spans="1:9" x14ac:dyDescent="0.35">
      <c r="A1190" s="1" t="str">
        <f>'[1]COMMERCIAL 2019 - 2021'!D1188</f>
        <v>FAE-23-00031</v>
      </c>
      <c r="B1190" s="5" t="str">
        <f>VLOOKUP(Tableau1[[#This Row],[NUM DE FACTURE]],'[1]COMMERCIAL 2019 - 2021'!$D$2:$AO$3999,6,FALSE)</f>
        <v>ANGSTREM TRADING</v>
      </c>
      <c r="C1190" s="2">
        <f>VLOOKUP(Tableau1[[#This Row],[NUM DE FACTURE]],'[1]COMMERCIAL 2019 - 2021'!$D$2:$AO$3999,18,FALSE)</f>
        <v>20150</v>
      </c>
      <c r="D1190" s="3">
        <f>VLOOKUP(Tableau1[[#This Row],[NUM DE FACTURE]],'[1]COMMERCIAL 2019 - 2021'!$D$2:$AO$3999,8,FALSE)</f>
        <v>54584.586875000001</v>
      </c>
      <c r="E1190" s="3">
        <f>VLOOKUP(Tableau1[[#This Row],[NUM DE FACTURE]],'[1]COMMERCIAL 2019 - 2021'!$D$2:$AO$3999,10,FALSE)</f>
        <v>17631.25</v>
      </c>
      <c r="F1190" s="3" t="str">
        <f>VLOOKUP(Tableau1[[#This Row],[NUM DE FACTURE]],'[1]COMMERCIAL 2019 - 2021'!$D$2:$AO$3999,12,FALSE)</f>
        <v>Russie</v>
      </c>
      <c r="G1190" s="4">
        <f>VLOOKUP(Tableau1[[#This Row],[NUM DE FACTURE]],'[1]COMMERCIAL 2019 - 2021'!$D$2:$AO$3999,13,FALSE)</f>
        <v>44987</v>
      </c>
      <c r="H1190" s="3">
        <f>VLOOKUP(Tableau1[[#This Row],[NUM DE FACTURE]],[1]!Tableau1[[#All],[Num Piéce]:[ANNEE]],4,FALSE)</f>
        <v>2023</v>
      </c>
      <c r="I1190" s="3">
        <f>MONTH(Tableau1[[#This Row],[DATE LIV]])</f>
        <v>3</v>
      </c>
    </row>
    <row r="1191" spans="1:9" x14ac:dyDescent="0.35">
      <c r="A1191" s="1" t="str">
        <f>'[1]COMMERCIAL 2019 - 2021'!D1189</f>
        <v>FAE-23-00032</v>
      </c>
      <c r="B1191" s="5" t="str">
        <f>VLOOKUP(Tableau1[[#This Row],[NUM DE FACTURE]],'[1]COMMERCIAL 2019 - 2021'!$D$2:$AO$3999,6,FALSE)</f>
        <v>ABOURA FOODS</v>
      </c>
      <c r="C1191" s="2">
        <f>VLOOKUP(Tableau1[[#This Row],[NUM DE FACTURE]],'[1]COMMERCIAL 2019 - 2021'!$D$2:$AO$3999,18,FALSE)</f>
        <v>22920</v>
      </c>
      <c r="D1191" s="3">
        <f>VLOOKUP(Tableau1[[#This Row],[NUM DE FACTURE]],'[1]COMMERCIAL 2019 - 2021'!$D$2:$AO$3999,8,FALSE)</f>
        <v>96825.738675000001</v>
      </c>
      <c r="E1191" s="3">
        <f>VLOOKUP(Tableau1[[#This Row],[NUM DE FACTURE]],'[1]COMMERCIAL 2019 - 2021'!$D$2:$AO$3999,10,FALSE)</f>
        <v>31218.5</v>
      </c>
      <c r="F1191" s="3" t="str">
        <f>VLOOKUP(Tableau1[[#This Row],[NUM DE FACTURE]],'[1]COMMERCIAL 2019 - 2021'!$D$2:$AO$3999,12,FALSE)</f>
        <v>Jordanie</v>
      </c>
      <c r="G1191" s="4">
        <f>VLOOKUP(Tableau1[[#This Row],[NUM DE FACTURE]],'[1]COMMERCIAL 2019 - 2021'!$D$2:$AO$3999,13,FALSE)</f>
        <v>44984</v>
      </c>
      <c r="H1191" s="3">
        <f>VLOOKUP(Tableau1[[#This Row],[NUM DE FACTURE]],[1]!Tableau1[[#All],[Num Piéce]:[ANNEE]],4,FALSE)</f>
        <v>2023</v>
      </c>
      <c r="I1191" s="3">
        <f>MONTH(Tableau1[[#This Row],[DATE LIV]])</f>
        <v>2</v>
      </c>
    </row>
    <row r="1192" spans="1:9" x14ac:dyDescent="0.35">
      <c r="A1192" s="1" t="str">
        <f>'[1]COMMERCIAL 2019 - 2021'!D1190</f>
        <v>FAE-23-00033</v>
      </c>
      <c r="B1192" s="5" t="str">
        <f>VLOOKUP(Tableau1[[#This Row],[NUM DE FACTURE]],'[1]COMMERCIAL 2019 - 2021'!$D$2:$AO$3999,6,FALSE)</f>
        <v>AL SAHL MOUTAQADEM</v>
      </c>
      <c r="C1192" s="2">
        <f>VLOOKUP(Tableau1[[#This Row],[NUM DE FACTURE]],'[1]COMMERCIAL 2019 - 2021'!$D$2:$AO$3999,18,FALSE)</f>
        <v>90000</v>
      </c>
      <c r="D1192" s="3">
        <f>VLOOKUP(Tableau1[[#This Row],[NUM DE FACTURE]],'[1]COMMERCIAL 2019 - 2021'!$D$2:$AO$3999,8,FALSE)</f>
        <v>249145.17749999999</v>
      </c>
      <c r="E1192" s="3">
        <f>VLOOKUP(Tableau1[[#This Row],[NUM DE FACTURE]],'[1]COMMERCIAL 2019 - 2021'!$D$2:$AO$3999,10,FALSE)</f>
        <v>80550</v>
      </c>
      <c r="F1192" s="3" t="str">
        <f>VLOOKUP(Tableau1[[#This Row],[NUM DE FACTURE]],'[1]COMMERCIAL 2019 - 2021'!$D$2:$AO$3999,12,FALSE)</f>
        <v>Libye</v>
      </c>
      <c r="G1192" s="4">
        <f>VLOOKUP(Tableau1[[#This Row],[NUM DE FACTURE]],'[1]COMMERCIAL 2019 - 2021'!$D$2:$AO$3999,13,FALSE)</f>
        <v>44975</v>
      </c>
      <c r="H1192" s="3">
        <f>VLOOKUP(Tableau1[[#This Row],[NUM DE FACTURE]],[1]!Tableau1[[#All],[Num Piéce]:[ANNEE]],4,FALSE)</f>
        <v>2023</v>
      </c>
      <c r="I1192" s="3">
        <f>MONTH(Tableau1[[#This Row],[DATE LIV]])</f>
        <v>2</v>
      </c>
    </row>
    <row r="1193" spans="1:9" x14ac:dyDescent="0.35">
      <c r="A1193" s="1" t="str">
        <f>'[1]COMMERCIAL 2019 - 2021'!D1191</f>
        <v>FAE-23-00034</v>
      </c>
      <c r="B1193" s="5" t="str">
        <f>VLOOKUP(Tableau1[[#This Row],[NUM DE FACTURE]],'[1]COMMERCIAL 2019 - 2021'!$D$2:$AO$3999,6,FALSE)</f>
        <v>SODIFRAM SAS</v>
      </c>
      <c r="C1193" s="2">
        <f>VLOOKUP(Tableau1[[#This Row],[NUM DE FACTURE]],'[1]COMMERCIAL 2019 - 2021'!$D$2:$AO$3999,18,FALSE)</f>
        <v>12216</v>
      </c>
      <c r="D1193" s="3">
        <f>VLOOKUP(Tableau1[[#This Row],[NUM DE FACTURE]],'[1]COMMERCIAL 2019 - 2021'!$D$2:$AO$3999,8,FALSE)</f>
        <v>47466.662536000003</v>
      </c>
      <c r="E1193" s="3">
        <f>VLOOKUP(Tableau1[[#This Row],[NUM DE FACTURE]],'[1]COMMERCIAL 2019 - 2021'!$D$2:$AO$3999,10,FALSE)</f>
        <v>14426.68</v>
      </c>
      <c r="F1193" s="3" t="str">
        <f>VLOOKUP(Tableau1[[#This Row],[NUM DE FACTURE]],'[1]COMMERCIAL 2019 - 2021'!$D$2:$AO$3999,12,FALSE)</f>
        <v>Mayotte</v>
      </c>
      <c r="G1193" s="4">
        <f>VLOOKUP(Tableau1[[#This Row],[NUM DE FACTURE]],'[1]COMMERCIAL 2019 - 2021'!$D$2:$AO$3999,13,FALSE)</f>
        <v>44980</v>
      </c>
      <c r="H1193" s="3">
        <f>VLOOKUP(Tableau1[[#This Row],[NUM DE FACTURE]],[1]!Tableau1[[#All],[Num Piéce]:[ANNEE]],4,FALSE)</f>
        <v>2023</v>
      </c>
      <c r="I1193" s="3">
        <f>MONTH(Tableau1[[#This Row],[DATE LIV]])</f>
        <v>2</v>
      </c>
    </row>
    <row r="1194" spans="1:9" x14ac:dyDescent="0.35">
      <c r="A1194" s="1" t="str">
        <f>'[1]COMMERCIAL 2019 - 2021'!D1192</f>
        <v>FAE-23-00035</v>
      </c>
      <c r="B1194" s="5" t="str">
        <f>VLOOKUP(Tableau1[[#This Row],[NUM DE FACTURE]],'[1]COMMERCIAL 2019 - 2021'!$D$2:$AO$3999,6,FALSE)</f>
        <v>SODIFRAM SAS</v>
      </c>
      <c r="C1194" s="2">
        <f>VLOOKUP(Tableau1[[#This Row],[NUM DE FACTURE]],'[1]COMMERCIAL 2019 - 2021'!$D$2:$AO$3999,18,FALSE)</f>
        <v>28224</v>
      </c>
      <c r="D1194" s="3">
        <f>VLOOKUP(Tableau1[[#This Row],[NUM DE FACTURE]],'[1]COMMERCIAL 2019 - 2021'!$D$2:$AO$3999,8,FALSE)</f>
        <v>103797.634552</v>
      </c>
      <c r="E1194" s="3">
        <f>VLOOKUP(Tableau1[[#This Row],[NUM DE FACTURE]],'[1]COMMERCIAL 2019 - 2021'!$D$2:$AO$3999,10,FALSE)</f>
        <v>31524.52</v>
      </c>
      <c r="F1194" s="3" t="str">
        <f>VLOOKUP(Tableau1[[#This Row],[NUM DE FACTURE]],'[1]COMMERCIAL 2019 - 2021'!$D$2:$AO$3999,12,FALSE)</f>
        <v>Mayotte</v>
      </c>
      <c r="G1194" s="4">
        <f>VLOOKUP(Tableau1[[#This Row],[NUM DE FACTURE]],'[1]COMMERCIAL 2019 - 2021'!$D$2:$AO$3999,13,FALSE)</f>
        <v>44979</v>
      </c>
      <c r="H1194" s="3">
        <f>VLOOKUP(Tableau1[[#This Row],[NUM DE FACTURE]],[1]!Tableau1[[#All],[Num Piéce]:[ANNEE]],4,FALSE)</f>
        <v>2023</v>
      </c>
      <c r="I1194" s="3">
        <f>MONTH(Tableau1[[#This Row],[DATE LIV]])</f>
        <v>2</v>
      </c>
    </row>
    <row r="1195" spans="1:9" x14ac:dyDescent="0.35">
      <c r="A1195" s="1" t="str">
        <f>'[1]COMMERCIAL 2019 - 2021'!D1193</f>
        <v>FAE-23-00036</v>
      </c>
      <c r="B1195" s="5" t="str">
        <f>VLOOKUP(Tableau1[[#This Row],[NUM DE FACTURE]],'[1]COMMERCIAL 2019 - 2021'!$D$2:$AO$3999,6,FALSE)</f>
        <v>SAHEL INTERNATIONAL TRADE</v>
      </c>
      <c r="C1195" s="2">
        <f>VLOOKUP(Tableau1[[#This Row],[NUM DE FACTURE]],'[1]COMMERCIAL 2019 - 2021'!$D$2:$AO$3999,18,FALSE)</f>
        <v>56400</v>
      </c>
      <c r="D1195" s="3">
        <f>VLOOKUP(Tableau1[[#This Row],[NUM DE FACTURE]],'[1]COMMERCIAL 2019 - 2021'!$D$2:$AO$3999,8,FALSE)</f>
        <v>143616</v>
      </c>
      <c r="E1195" s="3">
        <f>VLOOKUP(Tableau1[[#This Row],[NUM DE FACTURE]],'[1]COMMERCIAL 2019 - 2021'!$D$2:$AO$3999,10,FALSE)</f>
        <v>143616</v>
      </c>
      <c r="F1195" s="3" t="str">
        <f>VLOOKUP(Tableau1[[#This Row],[NUM DE FACTURE]],'[1]COMMERCIAL 2019 - 2021'!$D$2:$AO$3999,12,FALSE)</f>
        <v>Burkina Faso</v>
      </c>
      <c r="G1195" s="4">
        <f>VLOOKUP(Tableau1[[#This Row],[NUM DE FACTURE]],'[1]COMMERCIAL 2019 - 2021'!$D$2:$AO$3999,13,FALSE)</f>
        <v>44981</v>
      </c>
      <c r="H1195" s="3">
        <f>VLOOKUP(Tableau1[[#This Row],[NUM DE FACTURE]],[1]!Tableau1[[#All],[Num Piéce]:[ANNEE]],4,FALSE)</f>
        <v>2023</v>
      </c>
      <c r="I1195" s="3">
        <f>MONTH(Tableau1[[#This Row],[DATE LIV]])</f>
        <v>2</v>
      </c>
    </row>
    <row r="1196" spans="1:9" x14ac:dyDescent="0.35">
      <c r="A1196" s="1" t="str">
        <f>'[1]COMMERCIAL 2019 - 2021'!D1194</f>
        <v>FAE-23-00037</v>
      </c>
      <c r="B1196" s="5" t="str">
        <f>VLOOKUP(Tableau1[[#This Row],[NUM DE FACTURE]],'[1]COMMERCIAL 2019 - 2021'!$D$2:$AO$3999,6,FALSE)</f>
        <v>STE MIDCOM INTERNATIONAL</v>
      </c>
      <c r="C1196" s="2">
        <f>VLOOKUP(Tableau1[[#This Row],[NUM DE FACTURE]],'[1]COMMERCIAL 2019 - 2021'!$D$2:$AO$3999,18,FALSE)</f>
        <v>61500</v>
      </c>
      <c r="D1196" s="3">
        <f>VLOOKUP(Tableau1[[#This Row],[NUM DE FACTURE]],'[1]COMMERCIAL 2019 - 2021'!$D$2:$AO$3999,8,FALSE)</f>
        <v>184500</v>
      </c>
      <c r="E1196" s="3">
        <f>VLOOKUP(Tableau1[[#This Row],[NUM DE FACTURE]],'[1]COMMERCIAL 2019 - 2021'!$D$2:$AO$3999,10,FALSE)</f>
        <v>184500</v>
      </c>
      <c r="F1196" s="3" t="str">
        <f>VLOOKUP(Tableau1[[#This Row],[NUM DE FACTURE]],'[1]COMMERCIAL 2019 - 2021'!$D$2:$AO$3999,12,FALSE)</f>
        <v>Russie</v>
      </c>
      <c r="G1196" s="4">
        <f>VLOOKUP(Tableau1[[#This Row],[NUM DE FACTURE]],'[1]COMMERCIAL 2019 - 2021'!$D$2:$AO$3999,13,FALSE)</f>
        <v>44991</v>
      </c>
      <c r="H1196" s="3">
        <f>VLOOKUP(Tableau1[[#This Row],[NUM DE FACTURE]],[1]!Tableau1[[#All],[Num Piéce]:[ANNEE]],4,FALSE)</f>
        <v>2023</v>
      </c>
      <c r="I1196" s="3">
        <f>MONTH(Tableau1[[#This Row],[DATE LIV]])</f>
        <v>3</v>
      </c>
    </row>
    <row r="1197" spans="1:9" x14ac:dyDescent="0.35">
      <c r="A1197" s="1" t="str">
        <f>'[1]COMMERCIAL 2019 - 2021'!D1195</f>
        <v>FAE-23-00038</v>
      </c>
      <c r="B1197" s="5" t="str">
        <f>VLOOKUP(Tableau1[[#This Row],[NUM DE FACTURE]],'[1]COMMERCIAL 2019 - 2021'!$D$2:$AO$3999,6,FALSE)</f>
        <v>SAHEL INTERNATIONAL TRADE</v>
      </c>
      <c r="C1197" s="2">
        <f>VLOOKUP(Tableau1[[#This Row],[NUM DE FACTURE]],'[1]COMMERCIAL 2019 - 2021'!$D$2:$AO$3999,18,FALSE)</f>
        <v>19200</v>
      </c>
      <c r="D1197" s="3">
        <f>VLOOKUP(Tableau1[[#This Row],[NUM DE FACTURE]],'[1]COMMERCIAL 2019 - 2021'!$D$2:$AO$3999,8,FALSE)</f>
        <v>50880</v>
      </c>
      <c r="E1197" s="3">
        <f>VLOOKUP(Tableau1[[#This Row],[NUM DE FACTURE]],'[1]COMMERCIAL 2019 - 2021'!$D$2:$AO$3999,10,FALSE)</f>
        <v>50880</v>
      </c>
      <c r="F1197" s="3" t="str">
        <f>VLOOKUP(Tableau1[[#This Row],[NUM DE FACTURE]],'[1]COMMERCIAL 2019 - 2021'!$D$2:$AO$3999,12,FALSE)</f>
        <v>Gambie</v>
      </c>
      <c r="G1197" s="4">
        <f>VLOOKUP(Tableau1[[#This Row],[NUM DE FACTURE]],'[1]COMMERCIAL 2019 - 2021'!$D$2:$AO$3999,13,FALSE)</f>
        <v>44984</v>
      </c>
      <c r="H1197" s="3">
        <f>VLOOKUP(Tableau1[[#This Row],[NUM DE FACTURE]],[1]!Tableau1[[#All],[Num Piéce]:[ANNEE]],4,FALSE)</f>
        <v>2023</v>
      </c>
      <c r="I1197" s="3">
        <f>MONTH(Tableau1[[#This Row],[DATE LIV]])</f>
        <v>2</v>
      </c>
    </row>
    <row r="1198" spans="1:9" x14ac:dyDescent="0.35">
      <c r="A1198" s="1" t="str">
        <f>'[1]COMMERCIAL 2019 - 2021'!D1196</f>
        <v>FAE-23-00039</v>
      </c>
      <c r="B1198" s="5" t="str">
        <f>VLOOKUP(Tableau1[[#This Row],[NUM DE FACTURE]],'[1]COMMERCIAL 2019 - 2021'!$D$2:$AO$3999,6,FALSE)</f>
        <v>STE AL MAJMOUA MOTTAHIDA</v>
      </c>
      <c r="C1198" s="2">
        <f>VLOOKUP(Tableau1[[#This Row],[NUM DE FACTURE]],'[1]COMMERCIAL 2019 - 2021'!$D$2:$AO$3999,18,FALSE)</f>
        <v>322800</v>
      </c>
      <c r="D1198" s="3">
        <f>VLOOKUP(Tableau1[[#This Row],[NUM DE FACTURE]],'[1]COMMERCIAL 2019 - 2021'!$D$2:$AO$3999,8,FALSE)</f>
        <v>840991.48560000001</v>
      </c>
      <c r="E1198" s="3">
        <f>VLOOKUP(Tableau1[[#This Row],[NUM DE FACTURE]],'[1]COMMERCIAL 2019 - 2021'!$D$2:$AO$3999,10,FALSE)</f>
        <v>271152</v>
      </c>
      <c r="F1198" s="3" t="str">
        <f>VLOOKUP(Tableau1[[#This Row],[NUM DE FACTURE]],'[1]COMMERCIAL 2019 - 2021'!$D$2:$AO$3999,12,FALSE)</f>
        <v>Libye</v>
      </c>
      <c r="G1198" s="4">
        <f>VLOOKUP(Tableau1[[#This Row],[NUM DE FACTURE]],'[1]COMMERCIAL 2019 - 2021'!$D$2:$AO$3999,13,FALSE)</f>
        <v>44982</v>
      </c>
      <c r="H1198" s="3">
        <f>VLOOKUP(Tableau1[[#This Row],[NUM DE FACTURE]],[1]!Tableau1[[#All],[Num Piéce]:[ANNEE]],4,FALSE)</f>
        <v>2023</v>
      </c>
      <c r="I1198" s="3">
        <f>MONTH(Tableau1[[#This Row],[DATE LIV]])</f>
        <v>2</v>
      </c>
    </row>
    <row r="1199" spans="1:9" x14ac:dyDescent="0.35">
      <c r="A1199" s="1" t="str">
        <f>'[1]COMMERCIAL 2019 - 2021'!D1197</f>
        <v>FAE-23-00040</v>
      </c>
      <c r="B1199" s="5" t="str">
        <f>VLOOKUP(Tableau1[[#This Row],[NUM DE FACTURE]],'[1]COMMERCIAL 2019 - 2021'!$D$2:$AO$3999,6,FALSE)</f>
        <v>TUNISIAN AFRICAN BUSINESS</v>
      </c>
      <c r="C1199" s="2">
        <f>VLOOKUP(Tableau1[[#This Row],[NUM DE FACTURE]],'[1]COMMERCIAL 2019 - 2021'!$D$2:$AO$3999,18,FALSE)</f>
        <v>49200</v>
      </c>
      <c r="D1199" s="3">
        <f>VLOOKUP(Tableau1[[#This Row],[NUM DE FACTURE]],'[1]COMMERCIAL 2019 - 2021'!$D$2:$AO$3999,8,FALSE)</f>
        <v>122616</v>
      </c>
      <c r="E1199" s="3">
        <f>VLOOKUP(Tableau1[[#This Row],[NUM DE FACTURE]],'[1]COMMERCIAL 2019 - 2021'!$D$2:$AO$3999,10,FALSE)</f>
        <v>122616</v>
      </c>
      <c r="F1199" s="3" t="str">
        <f>VLOOKUP(Tableau1[[#This Row],[NUM DE FACTURE]],'[1]COMMERCIAL 2019 - 2021'!$D$2:$AO$3999,12,FALSE)</f>
        <v>Sierra Leone</v>
      </c>
      <c r="G1199" s="4">
        <f>VLOOKUP(Tableau1[[#This Row],[NUM DE FACTURE]],'[1]COMMERCIAL 2019 - 2021'!$D$2:$AO$3999,13,FALSE)</f>
        <v>44981</v>
      </c>
      <c r="H1199" s="3">
        <f>VLOOKUP(Tableau1[[#This Row],[NUM DE FACTURE]],[1]!Tableau1[[#All],[Num Piéce]:[ANNEE]],4,FALSE)</f>
        <v>2023</v>
      </c>
      <c r="I1199" s="3">
        <f>MONTH(Tableau1[[#This Row],[DATE LIV]])</f>
        <v>2</v>
      </c>
    </row>
    <row r="1200" spans="1:9" x14ac:dyDescent="0.35">
      <c r="A1200" s="1" t="str">
        <f>'[1]COMMERCIAL 2019 - 2021'!D1198</f>
        <v>FAE-23-00041</v>
      </c>
      <c r="B1200" s="5" t="str">
        <f>VLOOKUP(Tableau1[[#This Row],[NUM DE FACTURE]],'[1]COMMERCIAL 2019 - 2021'!$D$2:$AO$3999,6,FALSE)</f>
        <v>TUNISIAN AFRICAN BUSINESS</v>
      </c>
      <c r="C1200" s="2">
        <f>VLOOKUP(Tableau1[[#This Row],[NUM DE FACTURE]],'[1]COMMERCIAL 2019 - 2021'!$D$2:$AO$3999,18,FALSE)</f>
        <v>154056</v>
      </c>
      <c r="D1200" s="3">
        <f>VLOOKUP(Tableau1[[#This Row],[NUM DE FACTURE]],'[1]COMMERCIAL 2019 - 2021'!$D$2:$AO$3999,8,FALSE)</f>
        <v>338923.2</v>
      </c>
      <c r="E1200" s="3">
        <f>VLOOKUP(Tableau1[[#This Row],[NUM DE FACTURE]],'[1]COMMERCIAL 2019 - 2021'!$D$2:$AO$3999,10,FALSE)</f>
        <v>338923.2</v>
      </c>
      <c r="F1200" s="3" t="str">
        <f>VLOOKUP(Tableau1[[#This Row],[NUM DE FACTURE]],'[1]COMMERCIAL 2019 - 2021'!$D$2:$AO$3999,12,FALSE)</f>
        <v>Senegal</v>
      </c>
      <c r="G1200" s="4">
        <f>VLOOKUP(Tableau1[[#This Row],[NUM DE FACTURE]],'[1]COMMERCIAL 2019 - 2021'!$D$2:$AO$3999,13,FALSE)</f>
        <v>44985</v>
      </c>
      <c r="H1200" s="3">
        <f>VLOOKUP(Tableau1[[#This Row],[NUM DE FACTURE]],[1]!Tableau1[[#All],[Num Piéce]:[ANNEE]],4,FALSE)</f>
        <v>2023</v>
      </c>
      <c r="I1200" s="3">
        <f>MONTH(Tableau1[[#This Row],[DATE LIV]])</f>
        <v>2</v>
      </c>
    </row>
    <row r="1201" spans="1:9" x14ac:dyDescent="0.35">
      <c r="A1201" s="1" t="str">
        <f>'[1]COMMERCIAL 2019 - 2021'!D1199</f>
        <v>FAE-23-00042</v>
      </c>
      <c r="B1201" s="5" t="str">
        <f>VLOOKUP(Tableau1[[#This Row],[NUM DE FACTURE]],'[1]COMMERCIAL 2019 - 2021'!$D$2:$AO$3999,6,FALSE)</f>
        <v>GOLDEN PEARL</v>
      </c>
      <c r="C1201" s="2">
        <f>VLOOKUP(Tableau1[[#This Row],[NUM DE FACTURE]],'[1]COMMERCIAL 2019 - 2021'!$D$2:$AO$3999,18,FALSE)</f>
        <v>27000</v>
      </c>
      <c r="D1201" s="3">
        <f>VLOOKUP(Tableau1[[#This Row],[NUM DE FACTURE]],'[1]COMMERCIAL 2019 - 2021'!$D$2:$AO$3999,8,FALSE)</f>
        <v>65466</v>
      </c>
      <c r="E1201" s="3">
        <f>VLOOKUP(Tableau1[[#This Row],[NUM DE FACTURE]],'[1]COMMERCIAL 2019 - 2021'!$D$2:$AO$3999,10,FALSE)</f>
        <v>65466</v>
      </c>
      <c r="F1201" s="3" t="str">
        <f>VLOOKUP(Tableau1[[#This Row],[NUM DE FACTURE]],'[1]COMMERCIAL 2019 - 2021'!$D$2:$AO$3999,12,FALSE)</f>
        <v>Qatar</v>
      </c>
      <c r="G1201" s="4">
        <f>VLOOKUP(Tableau1[[#This Row],[NUM DE FACTURE]],'[1]COMMERCIAL 2019 - 2021'!$D$2:$AO$3999,13,FALSE)</f>
        <v>44992</v>
      </c>
      <c r="H1201" s="3">
        <f>VLOOKUP(Tableau1[[#This Row],[NUM DE FACTURE]],[1]!Tableau1[[#All],[Num Piéce]:[ANNEE]],4,FALSE)</f>
        <v>2023</v>
      </c>
      <c r="I1201" s="3">
        <f>MONTH(Tableau1[[#This Row],[DATE LIV]])</f>
        <v>3</v>
      </c>
    </row>
    <row r="1202" spans="1:9" x14ac:dyDescent="0.35">
      <c r="A1202" s="1" t="str">
        <f>'[1]COMMERCIAL 2019 - 2021'!D1200</f>
        <v>FAE-23-00043</v>
      </c>
      <c r="B1202" s="5" t="str">
        <f>VLOOKUP(Tableau1[[#This Row],[NUM DE FACTURE]],'[1]COMMERCIAL 2019 - 2021'!$D$2:$AO$3999,6,FALSE)</f>
        <v>GOLDEN PEARL</v>
      </c>
      <c r="C1202" s="2">
        <f>VLOOKUP(Tableau1[[#This Row],[NUM DE FACTURE]],'[1]COMMERCIAL 2019 - 2021'!$D$2:$AO$3999,18,FALSE)</f>
        <v>27000</v>
      </c>
      <c r="D1202" s="3">
        <f>VLOOKUP(Tableau1[[#This Row],[NUM DE FACTURE]],'[1]COMMERCIAL 2019 - 2021'!$D$2:$AO$3999,8,FALSE)</f>
        <v>100800</v>
      </c>
      <c r="E1202" s="3">
        <f>VLOOKUP(Tableau1[[#This Row],[NUM DE FACTURE]],'[1]COMMERCIAL 2019 - 2021'!$D$2:$AO$3999,10,FALSE)</f>
        <v>100800</v>
      </c>
      <c r="F1202" s="3" t="str">
        <f>VLOOKUP(Tableau1[[#This Row],[NUM DE FACTURE]],'[1]COMMERCIAL 2019 - 2021'!$D$2:$AO$3999,12,FALSE)</f>
        <v>Qatar</v>
      </c>
      <c r="G1202" s="4">
        <f>VLOOKUP(Tableau1[[#This Row],[NUM DE FACTURE]],'[1]COMMERCIAL 2019 - 2021'!$D$2:$AO$3999,13,FALSE)</f>
        <v>44992</v>
      </c>
      <c r="H1202" s="3">
        <f>VLOOKUP(Tableau1[[#This Row],[NUM DE FACTURE]],[1]!Tableau1[[#All],[Num Piéce]:[ANNEE]],4,FALSE)</f>
        <v>2023</v>
      </c>
      <c r="I1202" s="3">
        <f>MONTH(Tableau1[[#This Row],[DATE LIV]])</f>
        <v>3</v>
      </c>
    </row>
    <row r="1203" spans="1:9" x14ac:dyDescent="0.35">
      <c r="A1203" s="1" t="str">
        <f>'[1]COMMERCIAL 2019 - 2021'!D1201</f>
        <v>FAE-23-00044</v>
      </c>
      <c r="B1203" s="5" t="str">
        <f>VLOOKUP(Tableau1[[#This Row],[NUM DE FACTURE]],'[1]COMMERCIAL 2019 - 2021'!$D$2:$AO$3999,6,FALSE)</f>
        <v>SAHEL INTERNATIONAL TRADE</v>
      </c>
      <c r="C1203" s="2">
        <f>VLOOKUP(Tableau1[[#This Row],[NUM DE FACTURE]],'[1]COMMERCIAL 2019 - 2021'!$D$2:$AO$3999,18,FALSE)</f>
        <v>19200</v>
      </c>
      <c r="D1203" s="3">
        <f>VLOOKUP(Tableau1[[#This Row],[NUM DE FACTURE]],'[1]COMMERCIAL 2019 - 2021'!$D$2:$AO$3999,8,FALSE)</f>
        <v>50880</v>
      </c>
      <c r="E1203" s="3">
        <f>VLOOKUP(Tableau1[[#This Row],[NUM DE FACTURE]],'[1]COMMERCIAL 2019 - 2021'!$D$2:$AO$3999,10,FALSE)</f>
        <v>50880</v>
      </c>
      <c r="F1203" s="3" t="str">
        <f>VLOOKUP(Tableau1[[#This Row],[NUM DE FACTURE]],'[1]COMMERCIAL 2019 - 2021'!$D$2:$AO$3999,12,FALSE)</f>
        <v>Burkina Faso</v>
      </c>
      <c r="G1203" s="4">
        <f>VLOOKUP(Tableau1[[#This Row],[NUM DE FACTURE]],'[1]COMMERCIAL 2019 - 2021'!$D$2:$AO$3999,13,FALSE)</f>
        <v>44986</v>
      </c>
      <c r="H1203" s="3">
        <f>VLOOKUP(Tableau1[[#This Row],[NUM DE FACTURE]],[1]!Tableau1[[#All],[Num Piéce]:[ANNEE]],4,FALSE)</f>
        <v>2023</v>
      </c>
      <c r="I1203" s="3">
        <f>MONTH(Tableau1[[#This Row],[DATE LIV]])</f>
        <v>3</v>
      </c>
    </row>
    <row r="1204" spans="1:9" x14ac:dyDescent="0.35">
      <c r="A1204" s="1" t="str">
        <f>'[1]COMMERCIAL 2019 - 2021'!D1202</f>
        <v>FAE-23-00045</v>
      </c>
      <c r="B1204" s="5" t="str">
        <f>VLOOKUP(Tableau1[[#This Row],[NUM DE FACTURE]],'[1]COMMERCIAL 2019 - 2021'!$D$2:$AO$3999,6,FALSE)</f>
        <v>SODIC</v>
      </c>
      <c r="C1204" s="2">
        <f>VLOOKUP(Tableau1[[#This Row],[NUM DE FACTURE]],'[1]COMMERCIAL 2019 - 2021'!$D$2:$AO$3999,18,FALSE)</f>
        <v>71104</v>
      </c>
      <c r="D1204" s="3">
        <f>VLOOKUP(Tableau1[[#This Row],[NUM DE FACTURE]],'[1]COMMERCIAL 2019 - 2021'!$D$2:$AO$3999,8,FALSE)</f>
        <v>86481.424593999996</v>
      </c>
      <c r="E1204" s="3">
        <f>VLOOKUP(Tableau1[[#This Row],[NUM DE FACTURE]],'[1]COMMERCIAL 2019 - 2021'!$D$2:$AO$3999,10,FALSE)</f>
        <v>26293.34</v>
      </c>
      <c r="F1204" s="3" t="str">
        <f>VLOOKUP(Tableau1[[#This Row],[NUM DE FACTURE]],'[1]COMMERCIAL 2019 - 2021'!$D$2:$AO$3999,12,FALSE)</f>
        <v>France</v>
      </c>
      <c r="G1204" s="4">
        <f>VLOOKUP(Tableau1[[#This Row],[NUM DE FACTURE]],'[1]COMMERCIAL 2019 - 2021'!$D$2:$AO$3999,13,FALSE)</f>
        <v>44992</v>
      </c>
      <c r="H1204" s="3">
        <f>VLOOKUP(Tableau1[[#This Row],[NUM DE FACTURE]],[1]!Tableau1[[#All],[Num Piéce]:[ANNEE]],4,FALSE)</f>
        <v>2023</v>
      </c>
      <c r="I1204" s="3">
        <f>MONTH(Tableau1[[#This Row],[DATE LIV]])</f>
        <v>3</v>
      </c>
    </row>
    <row r="1205" spans="1:9" x14ac:dyDescent="0.35">
      <c r="A1205" s="1" t="str">
        <f>'[1]COMMERCIAL 2019 - 2021'!D1203</f>
        <v>FAE-23-00046</v>
      </c>
      <c r="B1205" s="5" t="str">
        <f>VLOOKUP(Tableau1[[#This Row],[NUM DE FACTURE]],'[1]COMMERCIAL 2019 - 2021'!$D$2:$AO$3999,6,FALSE)</f>
        <v>SAHEL INTERNATIONAL TRADE</v>
      </c>
      <c r="C1205" s="2">
        <f>VLOOKUP(Tableau1[[#This Row],[NUM DE FACTURE]],'[1]COMMERCIAL 2019 - 2021'!$D$2:$AO$3999,18,FALSE)</f>
        <v>22008</v>
      </c>
      <c r="D1205" s="3">
        <f>VLOOKUP(Tableau1[[#This Row],[NUM DE FACTURE]],'[1]COMMERCIAL 2019 - 2021'!$D$2:$AO$3999,8,FALSE)</f>
        <v>57220.800000000003</v>
      </c>
      <c r="E1205" s="3">
        <f>VLOOKUP(Tableau1[[#This Row],[NUM DE FACTURE]],'[1]COMMERCIAL 2019 - 2021'!$D$2:$AO$3999,10,FALSE)</f>
        <v>57220.800000000003</v>
      </c>
      <c r="F1205" s="3" t="str">
        <f>VLOOKUP(Tableau1[[#This Row],[NUM DE FACTURE]],'[1]COMMERCIAL 2019 - 2021'!$D$2:$AO$3999,12,FALSE)</f>
        <v>Togo</v>
      </c>
      <c r="G1205" s="4">
        <f>VLOOKUP(Tableau1[[#This Row],[NUM DE FACTURE]],'[1]COMMERCIAL 2019 - 2021'!$D$2:$AO$3999,13,FALSE)</f>
        <v>44986</v>
      </c>
      <c r="H1205" s="3">
        <f>VLOOKUP(Tableau1[[#This Row],[NUM DE FACTURE]],[1]!Tableau1[[#All],[Num Piéce]:[ANNEE]],4,FALSE)</f>
        <v>2023</v>
      </c>
      <c r="I1205" s="3">
        <f>MONTH(Tableau1[[#This Row],[DATE LIV]])</f>
        <v>3</v>
      </c>
    </row>
    <row r="1206" spans="1:9" x14ac:dyDescent="0.35">
      <c r="A1206" s="1" t="str">
        <f>'[1]COMMERCIAL 2019 - 2021'!D1204</f>
        <v>FAE-23-00047</v>
      </c>
      <c r="B1206" s="5" t="str">
        <f>VLOOKUP(Tableau1[[#This Row],[NUM DE FACTURE]],'[1]COMMERCIAL 2019 - 2021'!$D$2:$AO$3999,6,FALSE)</f>
        <v>SAFA FOOD</v>
      </c>
      <c r="C1206" s="2">
        <f>VLOOKUP(Tableau1[[#This Row],[NUM DE FACTURE]],'[1]COMMERCIAL 2019 - 2021'!$D$2:$AO$3999,18,FALSE)</f>
        <v>25424</v>
      </c>
      <c r="D1206" s="3">
        <f>VLOOKUP(Tableau1[[#This Row],[NUM DE FACTURE]],'[1]COMMERCIAL 2019 - 2021'!$D$2:$AO$3999,8,FALSE)</f>
        <v>103419.617792</v>
      </c>
      <c r="E1206" s="3">
        <f>VLOOKUP(Tableau1[[#This Row],[NUM DE FACTURE]],'[1]COMMERCIAL 2019 - 2021'!$D$2:$AO$3999,10,FALSE)</f>
        <v>46085.120000000003</v>
      </c>
      <c r="F1206" s="3" t="str">
        <f>VLOOKUP(Tableau1[[#This Row],[NUM DE FACTURE]],'[1]COMMERCIAL 2019 - 2021'!$D$2:$AO$3999,12,FALSE)</f>
        <v>USA</v>
      </c>
      <c r="G1206" s="4">
        <f>VLOOKUP(Tableau1[[#This Row],[NUM DE FACTURE]],'[1]COMMERCIAL 2019 - 2021'!$D$2:$AO$3999,13,FALSE)</f>
        <v>45013</v>
      </c>
      <c r="H1206" s="3">
        <f>VLOOKUP(Tableau1[[#This Row],[NUM DE FACTURE]],[1]!Tableau1[[#All],[Num Piéce]:[ANNEE]],4,FALSE)</f>
        <v>2023</v>
      </c>
      <c r="I1206" s="3">
        <f>MONTH(Tableau1[[#This Row],[DATE LIV]])</f>
        <v>3</v>
      </c>
    </row>
    <row r="1207" spans="1:9" x14ac:dyDescent="0.35">
      <c r="A1207" s="1" t="str">
        <f>'[1]COMMERCIAL 2019 - 2021'!D1205</f>
        <v>FAE-23-00048</v>
      </c>
      <c r="B1207" s="5" t="str">
        <f>VLOOKUP(Tableau1[[#This Row],[NUM DE FACTURE]],'[1]COMMERCIAL 2019 - 2021'!$D$2:$AO$3999,6,FALSE)</f>
        <v>EASY TRADE / GLOBAL GOODS CAPA</v>
      </c>
      <c r="C1207" s="2">
        <f>VLOOKUP(Tableau1[[#This Row],[NUM DE FACTURE]],'[1]COMMERCIAL 2019 - 2021'!$D$2:$AO$3999,18,FALSE)</f>
        <v>150000</v>
      </c>
      <c r="D1207" s="3">
        <f>VLOOKUP(Tableau1[[#This Row],[NUM DE FACTURE]],'[1]COMMERCIAL 2019 - 2021'!$D$2:$AO$3999,8,FALSE)</f>
        <v>285000</v>
      </c>
      <c r="E1207" s="3">
        <f>VLOOKUP(Tableau1[[#This Row],[NUM DE FACTURE]],'[1]COMMERCIAL 2019 - 2021'!$D$2:$AO$3999,10,FALSE)</f>
        <v>285000</v>
      </c>
      <c r="F1207" s="3" t="str">
        <f>VLOOKUP(Tableau1[[#This Row],[NUM DE FACTURE]],'[1]COMMERCIAL 2019 - 2021'!$D$2:$AO$3999,12,FALSE)</f>
        <v>Libye</v>
      </c>
      <c r="G1207" s="4">
        <f>VLOOKUP(Tableau1[[#This Row],[NUM DE FACTURE]],'[1]COMMERCIAL 2019 - 2021'!$D$2:$AO$3999,13,FALSE)</f>
        <v>44985</v>
      </c>
      <c r="H1207" s="3">
        <f>VLOOKUP(Tableau1[[#This Row],[NUM DE FACTURE]],[1]!Tableau1[[#All],[Num Piéce]:[ANNEE]],4,FALSE)</f>
        <v>2023</v>
      </c>
      <c r="I1207" s="3">
        <f>MONTH(Tableau1[[#This Row],[DATE LIV]])</f>
        <v>2</v>
      </c>
    </row>
    <row r="1208" spans="1:9" x14ac:dyDescent="0.35">
      <c r="A1208" s="1" t="str">
        <f>'[1]COMMERCIAL 2019 - 2021'!D1206</f>
        <v>FAE-23-00049</v>
      </c>
      <c r="B1208" s="5" t="str">
        <f>VLOOKUP(Tableau1[[#This Row],[NUM DE FACTURE]],'[1]COMMERCIAL 2019 - 2021'!$D$2:$AO$3999,6,FALSE)</f>
        <v>EASY TRADE / GLOBAL GOODS CAPA</v>
      </c>
      <c r="C1208" s="2">
        <f>VLOOKUP(Tableau1[[#This Row],[NUM DE FACTURE]],'[1]COMMERCIAL 2019 - 2021'!$D$2:$AO$3999,18,FALSE)</f>
        <v>19200</v>
      </c>
      <c r="D1208" s="3">
        <f>VLOOKUP(Tableau1[[#This Row],[NUM DE FACTURE]],'[1]COMMERCIAL 2019 - 2021'!$D$2:$AO$3999,8,FALSE)</f>
        <v>43392</v>
      </c>
      <c r="E1208" s="3">
        <f>VLOOKUP(Tableau1[[#This Row],[NUM DE FACTURE]],'[1]COMMERCIAL 2019 - 2021'!$D$2:$AO$3999,10,FALSE)</f>
        <v>43392</v>
      </c>
      <c r="F1208" s="3" t="str">
        <f>VLOOKUP(Tableau1[[#This Row],[NUM DE FACTURE]],'[1]COMMERCIAL 2019 - 2021'!$D$2:$AO$3999,12,FALSE)</f>
        <v>Burkina Faso</v>
      </c>
      <c r="G1208" s="4">
        <f>VLOOKUP(Tableau1[[#This Row],[NUM DE FACTURE]],'[1]COMMERCIAL 2019 - 2021'!$D$2:$AO$3999,13,FALSE)</f>
        <v>44987</v>
      </c>
      <c r="H1208" s="3">
        <f>VLOOKUP(Tableau1[[#This Row],[NUM DE FACTURE]],[1]!Tableau1[[#All],[Num Piéce]:[ANNEE]],4,FALSE)</f>
        <v>2023</v>
      </c>
      <c r="I1208" s="3">
        <f>MONTH(Tableau1[[#This Row],[DATE LIV]])</f>
        <v>3</v>
      </c>
    </row>
    <row r="1209" spans="1:9" x14ac:dyDescent="0.35">
      <c r="A1209" s="1" t="str">
        <f>'[1]COMMERCIAL 2019 - 2021'!D1207</f>
        <v>FAE-23-00050</v>
      </c>
      <c r="B1209" s="5" t="str">
        <f>VLOOKUP(Tableau1[[#This Row],[NUM DE FACTURE]],'[1]COMMERCIAL 2019 - 2021'!$D$2:$AO$3999,6,FALSE)</f>
        <v>SODIC</v>
      </c>
      <c r="C1209" s="2">
        <f>VLOOKUP(Tableau1[[#This Row],[NUM DE FACTURE]],'[1]COMMERCIAL 2019 - 2021'!$D$2:$AO$3999,18,FALSE)</f>
        <v>93981</v>
      </c>
      <c r="D1209" s="3">
        <f>VLOOKUP(Tableau1[[#This Row],[NUM DE FACTURE]],'[1]COMMERCIAL 2019 - 2021'!$D$2:$AO$3999,8,FALSE)</f>
        <v>121355.94924</v>
      </c>
      <c r="E1209" s="3">
        <f>VLOOKUP(Tableau1[[#This Row],[NUM DE FACTURE]],'[1]COMMERCIAL 2019 - 2021'!$D$2:$AO$3999,10,FALSE)</f>
        <v>36896.400000000001</v>
      </c>
      <c r="F1209" s="3" t="str">
        <f>VLOOKUP(Tableau1[[#This Row],[NUM DE FACTURE]],'[1]COMMERCIAL 2019 - 2021'!$D$2:$AO$3999,12,FALSE)</f>
        <v>France</v>
      </c>
      <c r="G1209" s="4">
        <f>VLOOKUP(Tableau1[[#This Row],[NUM DE FACTURE]],'[1]COMMERCIAL 2019 - 2021'!$D$2:$AO$3999,13,FALSE)</f>
        <v>44991</v>
      </c>
      <c r="H1209" s="3">
        <f>VLOOKUP(Tableau1[[#This Row],[NUM DE FACTURE]],[1]!Tableau1[[#All],[Num Piéce]:[ANNEE]],4,FALSE)</f>
        <v>2023</v>
      </c>
      <c r="I1209" s="3">
        <f>MONTH(Tableau1[[#This Row],[DATE LIV]])</f>
        <v>3</v>
      </c>
    </row>
    <row r="1210" spans="1:9" x14ac:dyDescent="0.35">
      <c r="A1210" s="1" t="str">
        <f>'[1]COMMERCIAL 2019 - 2021'!D1208</f>
        <v>FAE-23-00051</v>
      </c>
      <c r="B1210" s="5" t="str">
        <f>VLOOKUP(Tableau1[[#This Row],[NUM DE FACTURE]],'[1]COMMERCIAL 2019 - 2021'!$D$2:$AO$3999,6,FALSE)</f>
        <v>STE DE COMMERCE INTERNATIONAL</v>
      </c>
      <c r="C1210" s="2">
        <f>VLOOKUP(Tableau1[[#This Row],[NUM DE FACTURE]],'[1]COMMERCIAL 2019 - 2021'!$D$2:$AO$3999,18,FALSE)</f>
        <v>39900</v>
      </c>
      <c r="D1210" s="3">
        <f>VLOOKUP(Tableau1[[#This Row],[NUM DE FACTURE]],'[1]COMMERCIAL 2019 - 2021'!$D$2:$AO$3999,8,FALSE)</f>
        <v>100959</v>
      </c>
      <c r="E1210" s="3">
        <f>VLOOKUP(Tableau1[[#This Row],[NUM DE FACTURE]],'[1]COMMERCIAL 2019 - 2021'!$D$2:$AO$3999,10,FALSE)</f>
        <v>100959</v>
      </c>
      <c r="F1210" s="3" t="str">
        <f>VLOOKUP(Tableau1[[#This Row],[NUM DE FACTURE]],'[1]COMMERCIAL 2019 - 2021'!$D$2:$AO$3999,12,FALSE)</f>
        <v>Liberia</v>
      </c>
      <c r="G1210" s="4">
        <f>VLOOKUP(Tableau1[[#This Row],[NUM DE FACTURE]],'[1]COMMERCIAL 2019 - 2021'!$D$2:$AO$3999,13,FALSE)</f>
        <v>44998</v>
      </c>
      <c r="H1210" s="3">
        <f>VLOOKUP(Tableau1[[#This Row],[NUM DE FACTURE]],[1]!Tableau1[[#All],[Num Piéce]:[ANNEE]],4,FALSE)</f>
        <v>2023</v>
      </c>
      <c r="I1210" s="3">
        <f>MONTH(Tableau1[[#This Row],[DATE LIV]])</f>
        <v>3</v>
      </c>
    </row>
    <row r="1211" spans="1:9" x14ac:dyDescent="0.35">
      <c r="A1211" s="1" t="str">
        <f>'[1]COMMERCIAL 2019 - 2021'!D1209</f>
        <v>FAE-23-00052</v>
      </c>
      <c r="B1211" s="5" t="str">
        <f>VLOOKUP(Tableau1[[#This Row],[NUM DE FACTURE]],'[1]COMMERCIAL 2019 - 2021'!$D$2:$AO$3999,6,FALSE)</f>
        <v>ANGSTREM TRADING</v>
      </c>
      <c r="C1211" s="2">
        <f>VLOOKUP(Tableau1[[#This Row],[NUM DE FACTURE]],'[1]COMMERCIAL 2019 - 2021'!$D$2:$AO$3999,18,FALSE)</f>
        <v>20150</v>
      </c>
      <c r="D1211" s="3">
        <f>VLOOKUP(Tableau1[[#This Row],[NUM DE FACTURE]],'[1]COMMERCIAL 2019 - 2021'!$D$2:$AO$3999,8,FALSE)</f>
        <v>61418.862374999997</v>
      </c>
      <c r="E1211" s="3">
        <f>VLOOKUP(Tableau1[[#This Row],[NUM DE FACTURE]],'[1]COMMERCIAL 2019 - 2021'!$D$2:$AO$3999,10,FALSE)</f>
        <v>19847.75</v>
      </c>
      <c r="F1211" s="3" t="str">
        <f>VLOOKUP(Tableau1[[#This Row],[NUM DE FACTURE]],'[1]COMMERCIAL 2019 - 2021'!$D$2:$AO$3999,12,FALSE)</f>
        <v>Russie</v>
      </c>
      <c r="G1211" s="4">
        <f>VLOOKUP(Tableau1[[#This Row],[NUM DE FACTURE]],'[1]COMMERCIAL 2019 - 2021'!$D$2:$AO$3999,13,FALSE)</f>
        <v>45006</v>
      </c>
      <c r="H1211" s="3">
        <f>VLOOKUP(Tableau1[[#This Row],[NUM DE FACTURE]],[1]!Tableau1[[#All],[Num Piéce]:[ANNEE]],4,FALSE)</f>
        <v>2023</v>
      </c>
      <c r="I1211" s="3">
        <f>MONTH(Tableau1[[#This Row],[DATE LIV]])</f>
        <v>3</v>
      </c>
    </row>
    <row r="1212" spans="1:9" x14ac:dyDescent="0.35">
      <c r="A1212" s="1" t="str">
        <f>'[1]COMMERCIAL 2019 - 2021'!D1210</f>
        <v>FAE-23-00053</v>
      </c>
      <c r="B1212" s="5" t="str">
        <f>VLOOKUP(Tableau1[[#This Row],[NUM DE FACTURE]],'[1]COMMERCIAL 2019 - 2021'!$D$2:$AO$3999,6,FALSE)</f>
        <v>DAVIS TRADING CO LTD</v>
      </c>
      <c r="C1212" s="2">
        <f>VLOOKUP(Tableau1[[#This Row],[NUM DE FACTURE]],'[1]COMMERCIAL 2019 - 2021'!$D$2:$AO$3999,18,FALSE)</f>
        <v>20700</v>
      </c>
      <c r="D1212" s="3">
        <f>VLOOKUP(Tableau1[[#This Row],[NUM DE FACTURE]],'[1]COMMERCIAL 2019 - 2021'!$D$2:$AO$3999,8,FALSE)</f>
        <v>85858.636291000003</v>
      </c>
      <c r="E1212" s="3">
        <f>VLOOKUP(Tableau1[[#This Row],[NUM DE FACTURE]],'[1]COMMERCIAL 2019 - 2021'!$D$2:$AO$3999,10,FALSE)</f>
        <v>27652.18</v>
      </c>
      <c r="F1212" s="3" t="str">
        <f>VLOOKUP(Tableau1[[#This Row],[NUM DE FACTURE]],'[1]COMMERCIAL 2019 - 2021'!$D$2:$AO$3999,12,FALSE)</f>
        <v>New Zeland</v>
      </c>
      <c r="G1212" s="4">
        <f>VLOOKUP(Tableau1[[#This Row],[NUM DE FACTURE]],'[1]COMMERCIAL 2019 - 2021'!$D$2:$AO$3999,13,FALSE)</f>
        <v>44998</v>
      </c>
      <c r="H1212" s="3">
        <f>VLOOKUP(Tableau1[[#This Row],[NUM DE FACTURE]],[1]!Tableau1[[#All],[Num Piéce]:[ANNEE]],4,FALSE)</f>
        <v>2023</v>
      </c>
      <c r="I1212" s="3">
        <f>MONTH(Tableau1[[#This Row],[DATE LIV]])</f>
        <v>3</v>
      </c>
    </row>
    <row r="1213" spans="1:9" x14ac:dyDescent="0.35">
      <c r="A1213" s="1" t="str">
        <f>'[1]COMMERCIAL 2019 - 2021'!D1211</f>
        <v>FAE-23-00054</v>
      </c>
      <c r="B1213" s="5" t="str">
        <f>VLOOKUP(Tableau1[[#This Row],[NUM DE FACTURE]],'[1]COMMERCIAL 2019 - 2021'!$D$2:$AO$3999,6,FALSE)</f>
        <v>SEYAL TCHAD SA</v>
      </c>
      <c r="C1213" s="2">
        <f>VLOOKUP(Tableau1[[#This Row],[NUM DE FACTURE]],'[1]COMMERCIAL 2019 - 2021'!$D$2:$AO$3999,18,FALSE)</f>
        <v>280224</v>
      </c>
      <c r="D1213" s="3">
        <f>VLOOKUP(Tableau1[[#This Row],[NUM DE FACTURE]],'[1]COMMERCIAL 2019 - 2021'!$D$2:$AO$3999,8,FALSE)</f>
        <v>749859.56812800001</v>
      </c>
      <c r="E1213" s="3">
        <f>VLOOKUP(Tableau1[[#This Row],[NUM DE FACTURE]],'[1]COMMERCIAL 2019 - 2021'!$D$2:$AO$3999,10,FALSE)</f>
        <v>227381.76000000001</v>
      </c>
      <c r="F1213" s="3" t="str">
        <f>VLOOKUP(Tableau1[[#This Row],[NUM DE FACTURE]],'[1]COMMERCIAL 2019 - 2021'!$D$2:$AO$3999,12,FALSE)</f>
        <v>Tchad</v>
      </c>
      <c r="G1213" s="4">
        <f>VLOOKUP(Tableau1[[#This Row],[NUM DE FACTURE]],'[1]COMMERCIAL 2019 - 2021'!$D$2:$AO$3999,13,FALSE)</f>
        <v>45002</v>
      </c>
      <c r="H1213" s="3">
        <f>VLOOKUP(Tableau1[[#This Row],[NUM DE FACTURE]],[1]!Tableau1[[#All],[Num Piéce]:[ANNEE]],4,FALSE)</f>
        <v>2023</v>
      </c>
      <c r="I1213" s="3">
        <f>MONTH(Tableau1[[#This Row],[DATE LIV]])</f>
        <v>3</v>
      </c>
    </row>
    <row r="1214" spans="1:9" x14ac:dyDescent="0.35">
      <c r="A1214" s="1" t="str">
        <f>'[1]COMMERCIAL 2019 - 2021'!D1212</f>
        <v>FAE-23-00055</v>
      </c>
      <c r="B1214" s="5" t="str">
        <f>VLOOKUP(Tableau1[[#This Row],[NUM DE FACTURE]],'[1]COMMERCIAL 2019 - 2021'!$D$2:$AO$3999,6,FALSE)</f>
        <v>SHARIKAT MAYAN</v>
      </c>
      <c r="C1214" s="2">
        <f>VLOOKUP(Tableau1[[#This Row],[NUM DE FACTURE]],'[1]COMMERCIAL 2019 - 2021'!$D$2:$AO$3999,18,FALSE)</f>
        <v>70080</v>
      </c>
      <c r="D1214" s="3">
        <f>VLOOKUP(Tableau1[[#This Row],[NUM DE FACTURE]],'[1]COMMERCIAL 2019 - 2021'!$D$2:$AO$3999,8,FALSE)</f>
        <v>178427.81471999999</v>
      </c>
      <c r="E1214" s="3">
        <f>VLOOKUP(Tableau1[[#This Row],[NUM DE FACTURE]],'[1]COMMERCIAL 2019 - 2021'!$D$2:$AO$3999,10,FALSE)</f>
        <v>57465.599999999999</v>
      </c>
      <c r="F1214" s="3" t="str">
        <f>VLOOKUP(Tableau1[[#This Row],[NUM DE FACTURE]],'[1]COMMERCIAL 2019 - 2021'!$D$2:$AO$3999,12,FALSE)</f>
        <v>Libye</v>
      </c>
      <c r="G1214" s="4">
        <f>VLOOKUP(Tableau1[[#This Row],[NUM DE FACTURE]],'[1]COMMERCIAL 2019 - 2021'!$D$2:$AO$3999,13,FALSE)</f>
        <v>44999</v>
      </c>
      <c r="H1214" s="3">
        <f>VLOOKUP(Tableau1[[#This Row],[NUM DE FACTURE]],[1]!Tableau1[[#All],[Num Piéce]:[ANNEE]],4,FALSE)</f>
        <v>2023</v>
      </c>
      <c r="I1214" s="3">
        <f>MONTH(Tableau1[[#This Row],[DATE LIV]])</f>
        <v>3</v>
      </c>
    </row>
    <row r="1215" spans="1:9" x14ac:dyDescent="0.35">
      <c r="A1215" s="1" t="str">
        <f>'[1]COMMERCIAL 2019 - 2021'!D1213</f>
        <v>FAE-23-00056</v>
      </c>
      <c r="B1215" s="5" t="str">
        <f>VLOOKUP(Tableau1[[#This Row],[NUM DE FACTURE]],'[1]COMMERCIAL 2019 - 2021'!$D$2:$AO$3999,6,FALSE)</f>
        <v>STE WAFA LIBYE</v>
      </c>
      <c r="C1215" s="2">
        <f>VLOOKUP(Tableau1[[#This Row],[NUM DE FACTURE]],'[1]COMMERCIAL 2019 - 2021'!$D$2:$AO$3999,18,FALSE)</f>
        <v>33600</v>
      </c>
      <c r="D1215" s="3">
        <f>VLOOKUP(Tableau1[[#This Row],[NUM DE FACTURE]],'[1]COMMERCIAL 2019 - 2021'!$D$2:$AO$3999,8,FALSE)</f>
        <v>92160.499199999991</v>
      </c>
      <c r="E1215" s="3">
        <f>VLOOKUP(Tableau1[[#This Row],[NUM DE FACTURE]],'[1]COMMERCIAL 2019 - 2021'!$D$2:$AO$3999,10,FALSE)</f>
        <v>29568</v>
      </c>
      <c r="F1215" s="3" t="str">
        <f>VLOOKUP(Tableau1[[#This Row],[NUM DE FACTURE]],'[1]COMMERCIAL 2019 - 2021'!$D$2:$AO$3999,12,FALSE)</f>
        <v>Libye</v>
      </c>
      <c r="G1215" s="4">
        <f>VLOOKUP(Tableau1[[#This Row],[NUM DE FACTURE]],'[1]COMMERCIAL 2019 - 2021'!$D$2:$AO$3999,13,FALSE)</f>
        <v>44998</v>
      </c>
      <c r="H1215" s="3">
        <f>VLOOKUP(Tableau1[[#This Row],[NUM DE FACTURE]],[1]!Tableau1[[#All],[Num Piéce]:[ANNEE]],4,FALSE)</f>
        <v>2023</v>
      </c>
      <c r="I1215" s="3">
        <f>MONTH(Tableau1[[#This Row],[DATE LIV]])</f>
        <v>3</v>
      </c>
    </row>
    <row r="1216" spans="1:9" x14ac:dyDescent="0.35">
      <c r="A1216" s="1" t="str">
        <f>'[1]COMMERCIAL 2019 - 2021'!D1214</f>
        <v>FAE-23-00057</v>
      </c>
      <c r="B1216" s="5" t="str">
        <f>VLOOKUP(Tableau1[[#This Row],[NUM DE FACTURE]],'[1]COMMERCIAL 2019 - 2021'!$D$2:$AO$3999,6,FALSE)</f>
        <v>STE AL MAJMOUA MOTTAHIDA</v>
      </c>
      <c r="C1216" s="2">
        <f>VLOOKUP(Tableau1[[#This Row],[NUM DE FACTURE]],'[1]COMMERCIAL 2019 - 2021'!$D$2:$AO$3999,18,FALSE)</f>
        <v>48000</v>
      </c>
      <c r="D1216" s="3">
        <f>VLOOKUP(Tableau1[[#This Row],[NUM DE FACTURE]],'[1]COMMERCIAL 2019 - 2021'!$D$2:$AO$3999,8,FALSE)</f>
        <v>216599.66399999999</v>
      </c>
      <c r="E1216" s="3">
        <f>VLOOKUP(Tableau1[[#This Row],[NUM DE FACTURE]],'[1]COMMERCIAL 2019 - 2021'!$D$2:$AO$3999,10,FALSE)</f>
        <v>70320</v>
      </c>
      <c r="F1216" s="3" t="str">
        <f>VLOOKUP(Tableau1[[#This Row],[NUM DE FACTURE]],'[1]COMMERCIAL 2019 - 2021'!$D$2:$AO$3999,12,FALSE)</f>
        <v>Libye</v>
      </c>
      <c r="G1216" s="4">
        <f>VLOOKUP(Tableau1[[#This Row],[NUM DE FACTURE]],'[1]COMMERCIAL 2019 - 2021'!$D$2:$AO$3999,13,FALSE)</f>
        <v>45002</v>
      </c>
      <c r="H1216" s="3">
        <f>VLOOKUP(Tableau1[[#This Row],[NUM DE FACTURE]],[1]!Tableau1[[#All],[Num Piéce]:[ANNEE]],4,FALSE)</f>
        <v>2023</v>
      </c>
      <c r="I1216" s="3">
        <f>MONTH(Tableau1[[#This Row],[DATE LIV]])</f>
        <v>3</v>
      </c>
    </row>
    <row r="1217" spans="1:9" x14ac:dyDescent="0.35">
      <c r="A1217" s="1" t="str">
        <f>'[1]COMMERCIAL 2019 - 2021'!D1215</f>
        <v>FAE-23-00058</v>
      </c>
      <c r="B1217" s="5" t="str">
        <f>VLOOKUP(Tableau1[[#This Row],[NUM DE FACTURE]],'[1]COMMERCIAL 2019 - 2021'!$D$2:$AO$3999,6,FALSE)</f>
        <v>SODIFRAM SAS</v>
      </c>
      <c r="C1217" s="2">
        <f>VLOOKUP(Tableau1[[#This Row],[NUM DE FACTURE]],'[1]COMMERCIAL 2019 - 2021'!$D$2:$AO$3999,18,FALSE)</f>
        <v>27300</v>
      </c>
      <c r="D1217" s="3">
        <f>VLOOKUP(Tableau1[[#This Row],[NUM DE FACTURE]],'[1]COMMERCIAL 2019 - 2021'!$D$2:$AO$3999,8,FALSE)</f>
        <v>100975.3382</v>
      </c>
      <c r="E1217" s="3">
        <f>VLOOKUP(Tableau1[[#This Row],[NUM DE FACTURE]],'[1]COMMERCIAL 2019 - 2021'!$D$2:$AO$3999,10,FALSE)</f>
        <v>30619</v>
      </c>
      <c r="F1217" s="3" t="str">
        <f>VLOOKUP(Tableau1[[#This Row],[NUM DE FACTURE]],'[1]COMMERCIAL 2019 - 2021'!$D$2:$AO$3999,12,FALSE)</f>
        <v>Mayotte</v>
      </c>
      <c r="G1217" s="4">
        <f>VLOOKUP(Tableau1[[#This Row],[NUM DE FACTURE]],'[1]COMMERCIAL 2019 - 2021'!$D$2:$AO$3999,13,FALSE)</f>
        <v>45001</v>
      </c>
      <c r="H1217" s="3">
        <f>VLOOKUP(Tableau1[[#This Row],[NUM DE FACTURE]],[1]!Tableau1[[#All],[Num Piéce]:[ANNEE]],4,FALSE)</f>
        <v>2023</v>
      </c>
      <c r="I1217" s="3">
        <f>MONTH(Tableau1[[#This Row],[DATE LIV]])</f>
        <v>3</v>
      </c>
    </row>
    <row r="1218" spans="1:9" x14ac:dyDescent="0.35">
      <c r="A1218" s="1" t="str">
        <f>'[1]COMMERCIAL 2019 - 2021'!D1216</f>
        <v>FAE-23-00059</v>
      </c>
      <c r="B1218" s="5" t="str">
        <f>VLOOKUP(Tableau1[[#This Row],[NUM DE FACTURE]],'[1]COMMERCIAL 2019 - 2021'!$D$2:$AO$3999,6,FALSE)</f>
        <v>SODIFRAM SAS</v>
      </c>
      <c r="C1218" s="2">
        <f>VLOOKUP(Tableau1[[#This Row],[NUM DE FACTURE]],'[1]COMMERCIAL 2019 - 2021'!$D$2:$AO$3999,18,FALSE)</f>
        <v>27228</v>
      </c>
      <c r="D1218" s="3">
        <f>VLOOKUP(Tableau1[[#This Row],[NUM DE FACTURE]],'[1]COMMERCIAL 2019 - 2021'!$D$2:$AO$3999,8,FALSE)</f>
        <v>100742.645432</v>
      </c>
      <c r="E1218" s="3">
        <f>VLOOKUP(Tableau1[[#This Row],[NUM DE FACTURE]],'[1]COMMERCIAL 2019 - 2021'!$D$2:$AO$3999,10,FALSE)</f>
        <v>30548.44</v>
      </c>
      <c r="F1218" s="3" t="str">
        <f>VLOOKUP(Tableau1[[#This Row],[NUM DE FACTURE]],'[1]COMMERCIAL 2019 - 2021'!$D$2:$AO$3999,12,FALSE)</f>
        <v>Mayotte</v>
      </c>
      <c r="G1218" s="4">
        <f>VLOOKUP(Tableau1[[#This Row],[NUM DE FACTURE]],'[1]COMMERCIAL 2019 - 2021'!$D$2:$AO$3999,13,FALSE)</f>
        <v>45001</v>
      </c>
      <c r="H1218" s="3">
        <f>VLOOKUP(Tableau1[[#This Row],[NUM DE FACTURE]],[1]!Tableau1[[#All],[Num Piéce]:[ANNEE]],4,FALSE)</f>
        <v>2023</v>
      </c>
      <c r="I1218" s="3">
        <f>MONTH(Tableau1[[#This Row],[DATE LIV]])</f>
        <v>3</v>
      </c>
    </row>
    <row r="1219" spans="1:9" x14ac:dyDescent="0.35">
      <c r="A1219" s="1" t="str">
        <f>'[1]COMMERCIAL 2019 - 2021'!D1217</f>
        <v>FAE-23-00060</v>
      </c>
      <c r="B1219" s="5" t="str">
        <f>VLOOKUP(Tableau1[[#This Row],[NUM DE FACTURE]],'[1]COMMERCIAL 2019 - 2021'!$D$2:$AO$3999,6,FALSE)</f>
        <v>SAWABA - GUINEE</v>
      </c>
      <c r="C1219" s="2">
        <f>VLOOKUP(Tableau1[[#This Row],[NUM DE FACTURE]],'[1]COMMERCIAL 2019 - 2021'!$D$2:$AO$3999,18,FALSE)</f>
        <v>305195</v>
      </c>
      <c r="D1219" s="3">
        <f>VLOOKUP(Tableau1[[#This Row],[NUM DE FACTURE]],'[1]COMMERCIAL 2019 - 2021'!$D$2:$AO$3999,8,FALSE)</f>
        <v>751771.70650800003</v>
      </c>
      <c r="E1219" s="3">
        <f>VLOOKUP(Tableau1[[#This Row],[NUM DE FACTURE]],'[1]COMMERCIAL 2019 - 2021'!$D$2:$AO$3999,10,FALSE)</f>
        <v>245773.41</v>
      </c>
      <c r="F1219" s="3" t="str">
        <f>VLOOKUP(Tableau1[[#This Row],[NUM DE FACTURE]],'[1]COMMERCIAL 2019 - 2021'!$D$2:$AO$3999,12,FALSE)</f>
        <v xml:space="preserve">Guinée </v>
      </c>
      <c r="G1219" s="4">
        <f>VLOOKUP(Tableau1[[#This Row],[NUM DE FACTURE]],'[1]COMMERCIAL 2019 - 2021'!$D$2:$AO$3999,13,FALSE)</f>
        <v>45014</v>
      </c>
      <c r="H1219" s="3">
        <f>VLOOKUP(Tableau1[[#This Row],[NUM DE FACTURE]],[1]!Tableau1[[#All],[Num Piéce]:[ANNEE]],4,FALSE)</f>
        <v>2023</v>
      </c>
      <c r="I1219" s="3">
        <f>MONTH(Tableau1[[#This Row],[DATE LIV]])</f>
        <v>3</v>
      </c>
    </row>
    <row r="1220" spans="1:9" x14ac:dyDescent="0.35">
      <c r="A1220" s="1" t="str">
        <f>'[1]COMMERCIAL 2019 - 2021'!D1218</f>
        <v>FAE-23-00061</v>
      </c>
      <c r="B1220" s="5" t="str">
        <f>VLOOKUP(Tableau1[[#This Row],[NUM DE FACTURE]],'[1]COMMERCIAL 2019 - 2021'!$D$2:$AO$3999,6,FALSE)</f>
        <v>STE DE COMMERCE INTERNATIONAL</v>
      </c>
      <c r="C1220" s="2">
        <f>VLOOKUP(Tableau1[[#This Row],[NUM DE FACTURE]],'[1]COMMERCIAL 2019 - 2021'!$D$2:$AO$3999,18,FALSE)</f>
        <v>96000</v>
      </c>
      <c r="D1220" s="3">
        <f>VLOOKUP(Tableau1[[#This Row],[NUM DE FACTURE]],'[1]COMMERCIAL 2019 - 2021'!$D$2:$AO$3999,8,FALSE)</f>
        <v>254400</v>
      </c>
      <c r="E1220" s="3">
        <f>VLOOKUP(Tableau1[[#This Row],[NUM DE FACTURE]],'[1]COMMERCIAL 2019 - 2021'!$D$2:$AO$3999,10,FALSE)</f>
        <v>254400</v>
      </c>
      <c r="F1220" s="3" t="str">
        <f>VLOOKUP(Tableau1[[#This Row],[NUM DE FACTURE]],'[1]COMMERCIAL 2019 - 2021'!$D$2:$AO$3999,12,FALSE)</f>
        <v>Gambie</v>
      </c>
      <c r="G1220" s="4">
        <f>VLOOKUP(Tableau1[[#This Row],[NUM DE FACTURE]],'[1]COMMERCIAL 2019 - 2021'!$D$2:$AO$3999,13,FALSE)</f>
        <v>45003</v>
      </c>
      <c r="H1220" s="3">
        <f>VLOOKUP(Tableau1[[#This Row],[NUM DE FACTURE]],[1]!Tableau1[[#All],[Num Piéce]:[ANNEE]],4,FALSE)</f>
        <v>2023</v>
      </c>
      <c r="I1220" s="3">
        <f>MONTH(Tableau1[[#This Row],[DATE LIV]])</f>
        <v>3</v>
      </c>
    </row>
    <row r="1221" spans="1:9" x14ac:dyDescent="0.35">
      <c r="A1221" s="1" t="str">
        <f>'[1]COMMERCIAL 2019 - 2021'!D1219</f>
        <v>FAE-23-00062</v>
      </c>
      <c r="B1221" s="5" t="str">
        <f>VLOOKUP(Tableau1[[#This Row],[NUM DE FACTURE]],'[1]COMMERCIAL 2019 - 2021'!$D$2:$AO$3999,6,FALSE)</f>
        <v>E.A.S.B. NAFA</v>
      </c>
      <c r="C1221" s="2">
        <f>VLOOKUP(Tableau1[[#This Row],[NUM DE FACTURE]],'[1]COMMERCIAL 2019 - 2021'!$D$2:$AO$3999,18,FALSE)</f>
        <v>56040</v>
      </c>
      <c r="D1221" s="3">
        <f>VLOOKUP(Tableau1[[#This Row],[NUM DE FACTURE]],'[1]COMMERCIAL 2019 - 2021'!$D$2:$AO$3999,8,FALSE)</f>
        <v>159306.34922999999</v>
      </c>
      <c r="E1221" s="3">
        <f>VLOOKUP(Tableau1[[#This Row],[NUM DE FACTURE]],'[1]COMMERCIAL 2019 - 2021'!$D$2:$AO$3999,10,FALSE)</f>
        <v>52281.3</v>
      </c>
      <c r="F1221" s="3" t="str">
        <f>VLOOKUP(Tableau1[[#This Row],[NUM DE FACTURE]],'[1]COMMERCIAL 2019 - 2021'!$D$2:$AO$3999,12,FALSE)</f>
        <v>Gambie</v>
      </c>
      <c r="G1221" s="4">
        <f>VLOOKUP(Tableau1[[#This Row],[NUM DE FACTURE]],'[1]COMMERCIAL 2019 - 2021'!$D$2:$AO$3999,13,FALSE)</f>
        <v>45023</v>
      </c>
      <c r="H1221" s="3">
        <f>VLOOKUP(Tableau1[[#This Row],[NUM DE FACTURE]],[1]!Tableau1[[#All],[Num Piéce]:[ANNEE]],4,FALSE)</f>
        <v>2023</v>
      </c>
      <c r="I1221" s="3">
        <f>MONTH(Tableau1[[#This Row],[DATE LIV]])</f>
        <v>4</v>
      </c>
    </row>
    <row r="1222" spans="1:9" x14ac:dyDescent="0.35">
      <c r="A1222" s="1" t="str">
        <f>'[1]COMMERCIAL 2019 - 2021'!D1220</f>
        <v>FAE-23-00063</v>
      </c>
      <c r="B1222" s="5" t="str">
        <f>VLOOKUP(Tableau1[[#This Row],[NUM DE FACTURE]],'[1]COMMERCIAL 2019 - 2021'!$D$2:$AO$3999,6,FALSE)</f>
        <v>LAMP FALL IMP EXP - LAFFIMEX</v>
      </c>
      <c r="C1222" s="2">
        <f>VLOOKUP(Tableau1[[#This Row],[NUM DE FACTURE]],'[1]COMMERCIAL 2019 - 2021'!$D$2:$AO$3999,18,FALSE)</f>
        <v>96000</v>
      </c>
      <c r="D1222" s="3">
        <f>VLOOKUP(Tableau1[[#This Row],[NUM DE FACTURE]],'[1]COMMERCIAL 2019 - 2021'!$D$2:$AO$3999,8,FALSE)</f>
        <v>273124.78200000001</v>
      </c>
      <c r="E1222" s="3">
        <f>VLOOKUP(Tableau1[[#This Row],[NUM DE FACTURE]],'[1]COMMERCIAL 2019 - 2021'!$D$2:$AO$3999,10,FALSE)</f>
        <v>82530</v>
      </c>
      <c r="F1222" s="3" t="str">
        <f>VLOOKUP(Tableau1[[#This Row],[NUM DE FACTURE]],'[1]COMMERCIAL 2019 - 2021'!$D$2:$AO$3999,12,FALSE)</f>
        <v>Senegal</v>
      </c>
      <c r="G1222" s="4">
        <f>VLOOKUP(Tableau1[[#This Row],[NUM DE FACTURE]],'[1]COMMERCIAL 2019 - 2021'!$D$2:$AO$3999,13,FALSE)</f>
        <v>45016</v>
      </c>
      <c r="H1222" s="3">
        <f>VLOOKUP(Tableau1[[#This Row],[NUM DE FACTURE]],[1]!Tableau1[[#All],[Num Piéce]:[ANNEE]],4,FALSE)</f>
        <v>2023</v>
      </c>
      <c r="I1222" s="3">
        <f>MONTH(Tableau1[[#This Row],[DATE LIV]])</f>
        <v>3</v>
      </c>
    </row>
    <row r="1223" spans="1:9" x14ac:dyDescent="0.35">
      <c r="A1223" s="1" t="str">
        <f>'[1]COMMERCIAL 2019 - 2021'!D1221</f>
        <v>FAE-23-00064</v>
      </c>
      <c r="B1223" s="5" t="str">
        <f>VLOOKUP(Tableau1[[#This Row],[NUM DE FACTURE]],'[1]COMMERCIAL 2019 - 2021'!$D$2:$AO$3999,6,FALSE)</f>
        <v>AL JAWDA AL RAEDA</v>
      </c>
      <c r="C1223" s="2">
        <f>VLOOKUP(Tableau1[[#This Row],[NUM DE FACTURE]],'[1]COMMERCIAL 2019 - 2021'!$D$2:$AO$3999,18,FALSE)</f>
        <v>648000</v>
      </c>
      <c r="D1223" s="3">
        <f>VLOOKUP(Tableau1[[#This Row],[NUM DE FACTURE]],'[1]COMMERCIAL 2019 - 2021'!$D$2:$AO$3999,8,FALSE)</f>
        <v>1583608.32</v>
      </c>
      <c r="E1223" s="3">
        <f>VLOOKUP(Tableau1[[#This Row],[NUM DE FACTURE]],'[1]COMMERCIAL 2019 - 2021'!$D$2:$AO$3999,10,FALSE)</f>
        <v>518400</v>
      </c>
      <c r="F1223" s="3" t="str">
        <f>VLOOKUP(Tableau1[[#This Row],[NUM DE FACTURE]],'[1]COMMERCIAL 2019 - 2021'!$D$2:$AO$3999,12,FALSE)</f>
        <v>Libye</v>
      </c>
      <c r="G1223" s="4" t="str">
        <f>VLOOKUP(Tableau1[[#This Row],[NUM DE FACTURE]],'[1]COMMERCIAL 2019 - 2021'!$D$2:$AO$3999,13,FALSE)</f>
        <v>31/03/2023 and 03/04/2023</v>
      </c>
      <c r="H1223" s="3">
        <f>VLOOKUP(Tableau1[[#This Row],[NUM DE FACTURE]],[1]!Tableau1[[#All],[Num Piéce]:[ANNEE]],4,FALSE)</f>
        <v>2023</v>
      </c>
      <c r="I1223" s="3" t="e">
        <f>MONTH(Tableau1[[#This Row],[DATE LIV]])</f>
        <v>#VALUE!</v>
      </c>
    </row>
    <row r="1224" spans="1:9" x14ac:dyDescent="0.35">
      <c r="A1224" s="1" t="str">
        <f>'[1]COMMERCIAL 2019 - 2021'!D1222</f>
        <v>FAE-23-00065</v>
      </c>
      <c r="B1224" s="5" t="str">
        <f>VLOOKUP(Tableau1[[#This Row],[NUM DE FACTURE]],'[1]COMMERCIAL 2019 - 2021'!$D$2:$AO$3999,6,FALSE)</f>
        <v>SAHEL INTERNATIONAL TRADE</v>
      </c>
      <c r="C1224" s="2">
        <f>VLOOKUP(Tableau1[[#This Row],[NUM DE FACTURE]],'[1]COMMERCIAL 2019 - 2021'!$D$2:$AO$3999,18,FALSE)</f>
        <v>21600</v>
      </c>
      <c r="D1224" s="3">
        <f>VLOOKUP(Tableau1[[#This Row],[NUM DE FACTURE]],'[1]COMMERCIAL 2019 - 2021'!$D$2:$AO$3999,8,FALSE)</f>
        <v>52704</v>
      </c>
      <c r="E1224" s="3">
        <f>VLOOKUP(Tableau1[[#This Row],[NUM DE FACTURE]],'[1]COMMERCIAL 2019 - 2021'!$D$2:$AO$3999,10,FALSE)</f>
        <v>52704</v>
      </c>
      <c r="F1224" s="3" t="str">
        <f>VLOOKUP(Tableau1[[#This Row],[NUM DE FACTURE]],'[1]COMMERCIAL 2019 - 2021'!$D$2:$AO$3999,12,FALSE)</f>
        <v>Togo</v>
      </c>
      <c r="G1224" s="4">
        <f>VLOOKUP(Tableau1[[#This Row],[NUM DE FACTURE]],'[1]COMMERCIAL 2019 - 2021'!$D$2:$AO$3999,13,FALSE)</f>
        <v>45026</v>
      </c>
      <c r="H1224" s="3">
        <f>VLOOKUP(Tableau1[[#This Row],[NUM DE FACTURE]],[1]!Tableau1[[#All],[Num Piéce]:[ANNEE]],4,FALSE)</f>
        <v>2023</v>
      </c>
      <c r="I1224" s="3">
        <f>MONTH(Tableau1[[#This Row],[DATE LIV]])</f>
        <v>4</v>
      </c>
    </row>
    <row r="1225" spans="1:9" x14ac:dyDescent="0.35">
      <c r="A1225" s="1" t="str">
        <f>'[1]COMMERCIAL 2019 - 2021'!D1223</f>
        <v>FAE-23-00066</v>
      </c>
      <c r="B1225" s="5" t="str">
        <f>VLOOKUP(Tableau1[[#This Row],[NUM DE FACTURE]],'[1]COMMERCIAL 2019 - 2021'!$D$2:$AO$3999,6,FALSE)</f>
        <v>ARCADIA</v>
      </c>
      <c r="C1225" s="2">
        <f>VLOOKUP(Tableau1[[#This Row],[NUM DE FACTURE]],'[1]COMMERCIAL 2019 - 2021'!$D$2:$AO$3999,18,FALSE)</f>
        <v>20000</v>
      </c>
      <c r="D1225" s="3">
        <f>VLOOKUP(Tableau1[[#This Row],[NUM DE FACTURE]],'[1]COMMERCIAL 2019 - 2021'!$D$2:$AO$3999,8,FALSE)</f>
        <v>61000</v>
      </c>
      <c r="E1225" s="3">
        <f>VLOOKUP(Tableau1[[#This Row],[NUM DE FACTURE]],'[1]COMMERCIAL 2019 - 2021'!$D$2:$AO$3999,10,FALSE)</f>
        <v>61000</v>
      </c>
      <c r="F1225" s="3" t="str">
        <f>VLOOKUP(Tableau1[[#This Row],[NUM DE FACTURE]],'[1]COMMERCIAL 2019 - 2021'!$D$2:$AO$3999,12,FALSE)</f>
        <v>UK</v>
      </c>
      <c r="G1225" s="4">
        <f>VLOOKUP(Tableau1[[#This Row],[NUM DE FACTURE]],'[1]COMMERCIAL 2019 - 2021'!$D$2:$AO$3999,13,FALSE)</f>
        <v>45020</v>
      </c>
      <c r="H1225" s="3">
        <f>VLOOKUP(Tableau1[[#This Row],[NUM DE FACTURE]],[1]!Tableau1[[#All],[Num Piéce]:[ANNEE]],4,FALSE)</f>
        <v>2023</v>
      </c>
      <c r="I1225" s="3">
        <f>MONTH(Tableau1[[#This Row],[DATE LIV]])</f>
        <v>4</v>
      </c>
    </row>
    <row r="1226" spans="1:9" x14ac:dyDescent="0.35">
      <c r="A1226" s="1" t="str">
        <f>'[1]COMMERCIAL 2019 - 2021'!D1224</f>
        <v>FAE-23-00067</v>
      </c>
      <c r="B1226" s="5" t="str">
        <f>VLOOKUP(Tableau1[[#This Row],[NUM DE FACTURE]],'[1]COMMERCIAL 2019 - 2021'!$D$2:$AO$3999,6,FALSE)</f>
        <v>STE DE COMMERCE INTERNATIONAL</v>
      </c>
      <c r="C1226" s="2">
        <f>VLOOKUP(Tableau1[[#This Row],[NUM DE FACTURE]],'[1]COMMERCIAL 2019 - 2021'!$D$2:$AO$3999,18,FALSE)</f>
        <v>173032</v>
      </c>
      <c r="D1226" s="3">
        <f>VLOOKUP(Tableau1[[#This Row],[NUM DE FACTURE]],'[1]COMMERCIAL 2019 - 2021'!$D$2:$AO$3999,8,FALSE)</f>
        <v>419197.44</v>
      </c>
      <c r="E1226" s="3">
        <f>VLOOKUP(Tableau1[[#This Row],[NUM DE FACTURE]],'[1]COMMERCIAL 2019 - 2021'!$D$2:$AO$3999,10,FALSE)</f>
        <v>419197.44</v>
      </c>
      <c r="F1226" s="3" t="str">
        <f>VLOOKUP(Tableau1[[#This Row],[NUM DE FACTURE]],'[1]COMMERCIAL 2019 - 2021'!$D$2:$AO$3999,12,FALSE)</f>
        <v>Sierra Leone</v>
      </c>
      <c r="G1226" s="4">
        <f>VLOOKUP(Tableau1[[#This Row],[NUM DE FACTURE]],'[1]COMMERCIAL 2019 - 2021'!$D$2:$AO$3999,13,FALSE)</f>
        <v>45031</v>
      </c>
      <c r="H1226" s="3">
        <f>VLOOKUP(Tableau1[[#This Row],[NUM DE FACTURE]],[1]!Tableau1[[#All],[Num Piéce]:[ANNEE]],4,FALSE)</f>
        <v>2023</v>
      </c>
      <c r="I1226" s="3">
        <f>MONTH(Tableau1[[#This Row],[DATE LIV]])</f>
        <v>4</v>
      </c>
    </row>
    <row r="1227" spans="1:9" x14ac:dyDescent="0.35">
      <c r="A1227" s="1" t="str">
        <f>'[1]COMMERCIAL 2019 - 2021'!D1225</f>
        <v>FAE-23-00068</v>
      </c>
      <c r="B1227" s="5" t="str">
        <f>VLOOKUP(Tableau1[[#This Row],[NUM DE FACTURE]],'[1]COMMERCIAL 2019 - 2021'!$D$2:$AO$3999,6,FALSE)</f>
        <v>SODIC</v>
      </c>
      <c r="C1227" s="2">
        <f>VLOOKUP(Tableau1[[#This Row],[NUM DE FACTURE]],'[1]COMMERCIAL 2019 - 2021'!$D$2:$AO$3999,18,FALSE)</f>
        <v>20080</v>
      </c>
      <c r="D1227" s="3">
        <f>VLOOKUP(Tableau1[[#This Row],[NUM DE FACTURE]],'[1]COMMERCIAL 2019 - 2021'!$D$2:$AO$3999,8,FALSE)</f>
        <v>30339.293122999999</v>
      </c>
      <c r="E1227" s="3">
        <f>VLOOKUP(Tableau1[[#This Row],[NUM DE FACTURE]],'[1]COMMERCIAL 2019 - 2021'!$D$2:$AO$3999,10,FALSE)</f>
        <v>9106.66</v>
      </c>
      <c r="F1227" s="3" t="str">
        <f>VLOOKUP(Tableau1[[#This Row],[NUM DE FACTURE]],'[1]COMMERCIAL 2019 - 2021'!$D$2:$AO$3999,12,FALSE)</f>
        <v>France</v>
      </c>
      <c r="G1227" s="4">
        <f>VLOOKUP(Tableau1[[#This Row],[NUM DE FACTURE]],'[1]COMMERCIAL 2019 - 2021'!$D$2:$AO$3999,13,FALSE)</f>
        <v>45030</v>
      </c>
      <c r="H1227" s="3">
        <f>VLOOKUP(Tableau1[[#This Row],[NUM DE FACTURE]],[1]!Tableau1[[#All],[Num Piéce]:[ANNEE]],4,FALSE)</f>
        <v>2023</v>
      </c>
      <c r="I1227" s="3">
        <f>MONTH(Tableau1[[#This Row],[DATE LIV]])</f>
        <v>4</v>
      </c>
    </row>
    <row r="1228" spans="1:9" x14ac:dyDescent="0.35">
      <c r="A1228" s="1" t="str">
        <f>'[1]COMMERCIAL 2019 - 2021'!D1226</f>
        <v>FAE-23-00069</v>
      </c>
      <c r="B1228" s="5" t="str">
        <f>VLOOKUP(Tableau1[[#This Row],[NUM DE FACTURE]],'[1]COMMERCIAL 2019 - 2021'!$D$2:$AO$3999,6,FALSE)</f>
        <v>ARCADIA</v>
      </c>
      <c r="C1228" s="2">
        <f>VLOOKUP(Tableau1[[#This Row],[NUM DE FACTURE]],'[1]COMMERCIAL 2019 - 2021'!$D$2:$AO$3999,18,FALSE)</f>
        <v>20000</v>
      </c>
      <c r="D1228" s="3">
        <f>VLOOKUP(Tableau1[[#This Row],[NUM DE FACTURE]],'[1]COMMERCIAL 2019 - 2021'!$D$2:$AO$3999,8,FALSE)</f>
        <v>61000</v>
      </c>
      <c r="E1228" s="3">
        <f>VLOOKUP(Tableau1[[#This Row],[NUM DE FACTURE]],'[1]COMMERCIAL 2019 - 2021'!$D$2:$AO$3999,10,FALSE)</f>
        <v>61000</v>
      </c>
      <c r="F1228" s="3" t="str">
        <f>VLOOKUP(Tableau1[[#This Row],[NUM DE FACTURE]],'[1]COMMERCIAL 2019 - 2021'!$D$2:$AO$3999,12,FALSE)</f>
        <v>UK</v>
      </c>
      <c r="G1228" s="4">
        <f>VLOOKUP(Tableau1[[#This Row],[NUM DE FACTURE]],'[1]COMMERCIAL 2019 - 2021'!$D$2:$AO$3999,13,FALSE)</f>
        <v>45026</v>
      </c>
      <c r="H1228" s="3">
        <f>VLOOKUP(Tableau1[[#This Row],[NUM DE FACTURE]],[1]!Tableau1[[#All],[Num Piéce]:[ANNEE]],4,FALSE)</f>
        <v>2023</v>
      </c>
      <c r="I1228" s="3">
        <f>MONTH(Tableau1[[#This Row],[DATE LIV]])</f>
        <v>4</v>
      </c>
    </row>
    <row r="1229" spans="1:9" x14ac:dyDescent="0.35">
      <c r="A1229" s="1" t="str">
        <f>'[1]COMMERCIAL 2019 - 2021'!D1227</f>
        <v>FAE-23-00070</v>
      </c>
      <c r="B1229" s="5" t="str">
        <f>VLOOKUP(Tableau1[[#This Row],[NUM DE FACTURE]],'[1]COMMERCIAL 2019 - 2021'!$D$2:$AO$3999,6,FALSE)</f>
        <v>ARCADIA</v>
      </c>
      <c r="C1229" s="2">
        <f>VLOOKUP(Tableau1[[#This Row],[NUM DE FACTURE]],'[1]COMMERCIAL 2019 - 2021'!$D$2:$AO$3999,18,FALSE)</f>
        <v>20000</v>
      </c>
      <c r="D1229" s="3">
        <f>VLOOKUP(Tableau1[[#This Row],[NUM DE FACTURE]],'[1]COMMERCIAL 2019 - 2021'!$D$2:$AO$3999,8,FALSE)</f>
        <v>52000</v>
      </c>
      <c r="E1229" s="3">
        <f>VLOOKUP(Tableau1[[#This Row],[NUM DE FACTURE]],'[1]COMMERCIAL 2019 - 2021'!$D$2:$AO$3999,10,FALSE)</f>
        <v>52000</v>
      </c>
      <c r="F1229" s="3" t="str">
        <f>VLOOKUP(Tableau1[[#This Row],[NUM DE FACTURE]],'[1]COMMERCIAL 2019 - 2021'!$D$2:$AO$3999,12,FALSE)</f>
        <v>Belarus</v>
      </c>
      <c r="G1229" s="4">
        <f>VLOOKUP(Tableau1[[#This Row],[NUM DE FACTURE]],'[1]COMMERCIAL 2019 - 2021'!$D$2:$AO$3999,13,FALSE)</f>
        <v>45040</v>
      </c>
      <c r="H1229" s="3">
        <f>VLOOKUP(Tableau1[[#This Row],[NUM DE FACTURE]],[1]!Tableau1[[#All],[Num Piéce]:[ANNEE]],4,FALSE)</f>
        <v>2023</v>
      </c>
      <c r="I1229" s="3">
        <f>MONTH(Tableau1[[#This Row],[DATE LIV]])</f>
        <v>4</v>
      </c>
    </row>
    <row r="1230" spans="1:9" x14ac:dyDescent="0.35">
      <c r="A1230" s="1" t="str">
        <f>'[1]COMMERCIAL 2019 - 2021'!D1228</f>
        <v>FAE-23-00071</v>
      </c>
      <c r="B1230" s="5" t="str">
        <f>VLOOKUP(Tableau1[[#This Row],[NUM DE FACTURE]],'[1]COMMERCIAL 2019 - 2021'!$D$2:$AO$3999,6,FALSE)</f>
        <v>ARCADIA</v>
      </c>
      <c r="C1230" s="2">
        <f>VLOOKUP(Tableau1[[#This Row],[NUM DE FACTURE]],'[1]COMMERCIAL 2019 - 2021'!$D$2:$AO$3999,18,FALSE)</f>
        <v>20000</v>
      </c>
      <c r="D1230" s="3">
        <f>VLOOKUP(Tableau1[[#This Row],[NUM DE FACTURE]],'[1]COMMERCIAL 2019 - 2021'!$D$2:$AO$3999,8,FALSE)</f>
        <v>49000</v>
      </c>
      <c r="E1230" s="3">
        <f>VLOOKUP(Tableau1[[#This Row],[NUM DE FACTURE]],'[1]COMMERCIAL 2019 - 2021'!$D$2:$AO$3999,10,FALSE)</f>
        <v>49000</v>
      </c>
      <c r="F1230" s="3" t="str">
        <f>VLOOKUP(Tableau1[[#This Row],[NUM DE FACTURE]],'[1]COMMERCIAL 2019 - 2021'!$D$2:$AO$3999,12,FALSE)</f>
        <v>Belarus</v>
      </c>
      <c r="G1230" s="4">
        <f>VLOOKUP(Tableau1[[#This Row],[NUM DE FACTURE]],'[1]COMMERCIAL 2019 - 2021'!$D$2:$AO$3999,13,FALSE)</f>
        <v>45028</v>
      </c>
      <c r="H1230" s="3">
        <f>VLOOKUP(Tableau1[[#This Row],[NUM DE FACTURE]],[1]!Tableau1[[#All],[Num Piéce]:[ANNEE]],4,FALSE)</f>
        <v>2023</v>
      </c>
      <c r="I1230" s="3">
        <f>MONTH(Tableau1[[#This Row],[DATE LIV]])</f>
        <v>4</v>
      </c>
    </row>
    <row r="1231" spans="1:9" x14ac:dyDescent="0.35">
      <c r="A1231" s="1" t="str">
        <f>'[1]COMMERCIAL 2019 - 2021'!D1229</f>
        <v>FAE-23-00072</v>
      </c>
      <c r="B1231" s="5" t="str">
        <f>VLOOKUP(Tableau1[[#This Row],[NUM DE FACTURE]],'[1]COMMERCIAL 2019 - 2021'!$D$2:$AO$3999,6,FALSE)</f>
        <v>ARCADIA</v>
      </c>
      <c r="C1231" s="2">
        <f>VLOOKUP(Tableau1[[#This Row],[NUM DE FACTURE]],'[1]COMMERCIAL 2019 - 2021'!$D$2:$AO$3999,18,FALSE)</f>
        <v>20000</v>
      </c>
      <c r="D1231" s="3">
        <f>VLOOKUP(Tableau1[[#This Row],[NUM DE FACTURE]],'[1]COMMERCIAL 2019 - 2021'!$D$2:$AO$3999,8,FALSE)</f>
        <v>49000</v>
      </c>
      <c r="E1231" s="3">
        <f>VLOOKUP(Tableau1[[#This Row],[NUM DE FACTURE]],'[1]COMMERCIAL 2019 - 2021'!$D$2:$AO$3999,10,FALSE)</f>
        <v>49000</v>
      </c>
      <c r="F1231" s="3" t="str">
        <f>VLOOKUP(Tableau1[[#This Row],[NUM DE FACTURE]],'[1]COMMERCIAL 2019 - 2021'!$D$2:$AO$3999,12,FALSE)</f>
        <v>Belarus</v>
      </c>
      <c r="G1231" s="4">
        <f>VLOOKUP(Tableau1[[#This Row],[NUM DE FACTURE]],'[1]COMMERCIAL 2019 - 2021'!$D$2:$AO$3999,13,FALSE)</f>
        <v>45028</v>
      </c>
      <c r="H1231" s="3">
        <f>VLOOKUP(Tableau1[[#This Row],[NUM DE FACTURE]],[1]!Tableau1[[#All],[Num Piéce]:[ANNEE]],4,FALSE)</f>
        <v>2023</v>
      </c>
      <c r="I1231" s="3">
        <f>MONTH(Tableau1[[#This Row],[DATE LIV]])</f>
        <v>4</v>
      </c>
    </row>
    <row r="1232" spans="1:9" x14ac:dyDescent="0.35">
      <c r="A1232" s="1" t="str">
        <f>'[1]COMMERCIAL 2019 - 2021'!D1230</f>
        <v>FAE-23-00073</v>
      </c>
      <c r="B1232" s="5" t="str">
        <f>VLOOKUP(Tableau1[[#This Row],[NUM DE FACTURE]],'[1]COMMERCIAL 2019 - 2021'!$D$2:$AO$3999,6,FALSE)</f>
        <v>DAVIS TRADING CO LTD</v>
      </c>
      <c r="C1232" s="2">
        <f>VLOOKUP(Tableau1[[#This Row],[NUM DE FACTURE]],'[1]COMMERCIAL 2019 - 2021'!$D$2:$AO$3999,18,FALSE)</f>
        <v>21200</v>
      </c>
      <c r="D1232" s="3">
        <f>VLOOKUP(Tableau1[[#This Row],[NUM DE FACTURE]],'[1]COMMERCIAL 2019 - 2021'!$D$2:$AO$3999,8,FALSE)</f>
        <v>85907.847436999989</v>
      </c>
      <c r="E1232" s="3">
        <f>VLOOKUP(Tableau1[[#This Row],[NUM DE FACTURE]],'[1]COMMERCIAL 2019 - 2021'!$D$2:$AO$3999,10,FALSE)</f>
        <v>28386.62</v>
      </c>
      <c r="F1232" s="3" t="str">
        <f>VLOOKUP(Tableau1[[#This Row],[NUM DE FACTURE]],'[1]COMMERCIAL 2019 - 2021'!$D$2:$AO$3999,12,FALSE)</f>
        <v>New Zeland</v>
      </c>
      <c r="G1232" s="4">
        <f>VLOOKUP(Tableau1[[#This Row],[NUM DE FACTURE]],'[1]COMMERCIAL 2019 - 2021'!$D$2:$AO$3999,13,FALSE)</f>
        <v>45033</v>
      </c>
      <c r="H1232" s="3">
        <f>VLOOKUP(Tableau1[[#This Row],[NUM DE FACTURE]],[1]!Tableau1[[#All],[Num Piéce]:[ANNEE]],4,FALSE)</f>
        <v>2023</v>
      </c>
      <c r="I1232" s="3">
        <f>MONTH(Tableau1[[#This Row],[DATE LIV]])</f>
        <v>4</v>
      </c>
    </row>
    <row r="1233" spans="1:9" x14ac:dyDescent="0.35">
      <c r="A1233" s="1" t="str">
        <f>'[1]COMMERCIAL 2019 - 2021'!D1231</f>
        <v>FAE-23-00074</v>
      </c>
      <c r="B1233" s="5" t="str">
        <f>VLOOKUP(Tableau1[[#This Row],[NUM DE FACTURE]],'[1]COMMERCIAL 2019 - 2021'!$D$2:$AO$3999,6,FALSE)</f>
        <v>STE MIDCOM INTERNATIONAL</v>
      </c>
      <c r="C1233" s="2">
        <f>VLOOKUP(Tableau1[[#This Row],[NUM DE FACTURE]],'[1]COMMERCIAL 2019 - 2021'!$D$2:$AO$3999,18,FALSE)</f>
        <v>61500</v>
      </c>
      <c r="D1233" s="3">
        <f>VLOOKUP(Tableau1[[#This Row],[NUM DE FACTURE]],'[1]COMMERCIAL 2019 - 2021'!$D$2:$AO$3999,8,FALSE)</f>
        <v>180810</v>
      </c>
      <c r="E1233" s="3">
        <f>VLOOKUP(Tableau1[[#This Row],[NUM DE FACTURE]],'[1]COMMERCIAL 2019 - 2021'!$D$2:$AO$3999,10,FALSE)</f>
        <v>180810</v>
      </c>
      <c r="F1233" s="3" t="str">
        <f>VLOOKUP(Tableau1[[#This Row],[NUM DE FACTURE]],'[1]COMMERCIAL 2019 - 2021'!$D$2:$AO$3999,12,FALSE)</f>
        <v>Russie</v>
      </c>
      <c r="G1233" s="4">
        <f>VLOOKUP(Tableau1[[#This Row],[NUM DE FACTURE]],'[1]COMMERCIAL 2019 - 2021'!$D$2:$AO$3999,13,FALSE)</f>
        <v>45041</v>
      </c>
      <c r="H1233" s="3">
        <f>VLOOKUP(Tableau1[[#This Row],[NUM DE FACTURE]],[1]!Tableau1[[#All],[Num Piéce]:[ANNEE]],4,FALSE)</f>
        <v>2023</v>
      </c>
      <c r="I1233" s="3">
        <f>MONTH(Tableau1[[#This Row],[DATE LIV]])</f>
        <v>4</v>
      </c>
    </row>
    <row r="1234" spans="1:9" x14ac:dyDescent="0.35">
      <c r="A1234" s="1" t="str">
        <f>'[1]COMMERCIAL 2019 - 2021'!D1232</f>
        <v>FAE-23-00075</v>
      </c>
      <c r="B1234" s="5" t="str">
        <f>VLOOKUP(Tableau1[[#This Row],[NUM DE FACTURE]],'[1]COMMERCIAL 2019 - 2021'!$D$2:$AO$3999,6,FALSE)</f>
        <v>RNK DISTRIBUTION</v>
      </c>
      <c r="C1234" s="2">
        <f>VLOOKUP(Tableau1[[#This Row],[NUM DE FACTURE]],'[1]COMMERCIAL 2019 - 2021'!$D$2:$AO$3999,18,FALSE)</f>
        <v>36080</v>
      </c>
      <c r="D1234" s="3">
        <f>VLOOKUP(Tableau1[[#This Row],[NUM DE FACTURE]],'[1]COMMERCIAL 2019 - 2021'!$D$2:$AO$3999,8,FALSE)</f>
        <v>107914.68119999999</v>
      </c>
      <c r="E1234" s="3">
        <f>VLOOKUP(Tableau1[[#This Row],[NUM DE FACTURE]],'[1]COMMERCIAL 2019 - 2021'!$D$2:$AO$3999,10,FALSE)</f>
        <v>35426</v>
      </c>
      <c r="F1234" s="3" t="str">
        <f>VLOOKUP(Tableau1[[#This Row],[NUM DE FACTURE]],'[1]COMMERCIAL 2019 - 2021'!$D$2:$AO$3999,12,FALSE)</f>
        <v>Madagascar</v>
      </c>
      <c r="G1234" s="4">
        <f>VLOOKUP(Tableau1[[#This Row],[NUM DE FACTURE]],'[1]COMMERCIAL 2019 - 2021'!$D$2:$AO$3999,13,FALSE)</f>
        <v>45035</v>
      </c>
      <c r="H1234" s="3">
        <f>VLOOKUP(Tableau1[[#This Row],[NUM DE FACTURE]],[1]!Tableau1[[#All],[Num Piéce]:[ANNEE]],4,FALSE)</f>
        <v>2023</v>
      </c>
      <c r="I1234" s="3">
        <f>MONTH(Tableau1[[#This Row],[DATE LIV]])</f>
        <v>4</v>
      </c>
    </row>
    <row r="1235" spans="1:9" x14ac:dyDescent="0.35">
      <c r="A1235" s="1" t="str">
        <f>'[1]COMMERCIAL 2019 - 2021'!D1233</f>
        <v>FAE-23-00076</v>
      </c>
      <c r="B1235" s="5" t="str">
        <f>VLOOKUP(Tableau1[[#This Row],[NUM DE FACTURE]],'[1]COMMERCIAL 2019 - 2021'!$D$2:$AO$3999,6,FALSE)</f>
        <v>MARCOM INTERN</v>
      </c>
      <c r="C1235" s="2">
        <f>VLOOKUP(Tableau1[[#This Row],[NUM DE FACTURE]],'[1]COMMERCIAL 2019 - 2021'!$D$2:$AO$3999,18,FALSE)</f>
        <v>76800</v>
      </c>
      <c r="D1235" s="3">
        <f>VLOOKUP(Tableau1[[#This Row],[NUM DE FACTURE]],'[1]COMMERCIAL 2019 - 2021'!$D$2:$AO$3999,8,FALSE)</f>
        <v>188160</v>
      </c>
      <c r="E1235" s="3">
        <f>VLOOKUP(Tableau1[[#This Row],[NUM DE FACTURE]],'[1]COMMERCIAL 2019 - 2021'!$D$2:$AO$3999,10,FALSE)</f>
        <v>188160</v>
      </c>
      <c r="F1235" s="3" t="str">
        <f>VLOOKUP(Tableau1[[#This Row],[NUM DE FACTURE]],'[1]COMMERCIAL 2019 - 2021'!$D$2:$AO$3999,12,FALSE)</f>
        <v>Senegal</v>
      </c>
      <c r="G1235" s="4">
        <f>VLOOKUP(Tableau1[[#This Row],[NUM DE FACTURE]],'[1]COMMERCIAL 2019 - 2021'!$D$2:$AO$3999,13,FALSE)</f>
        <v>45044</v>
      </c>
      <c r="H1235" s="3">
        <f>VLOOKUP(Tableau1[[#This Row],[NUM DE FACTURE]],[1]!Tableau1[[#All],[Num Piéce]:[ANNEE]],4,FALSE)</f>
        <v>2023</v>
      </c>
      <c r="I1235" s="3">
        <f>MONTH(Tableau1[[#This Row],[DATE LIV]])</f>
        <v>4</v>
      </c>
    </row>
    <row r="1236" spans="1:9" x14ac:dyDescent="0.35">
      <c r="A1236" s="1" t="str">
        <f>'[1]COMMERCIAL 2019 - 2021'!D1234</f>
        <v>FAE-23-00077</v>
      </c>
      <c r="B1236" s="5" t="str">
        <f>VLOOKUP(Tableau1[[#This Row],[NUM DE FACTURE]],'[1]COMMERCIAL 2019 - 2021'!$D$2:$AO$3999,6,FALSE)</f>
        <v>MARCOM INTERN</v>
      </c>
      <c r="C1236" s="2">
        <f>VLOOKUP(Tableau1[[#This Row],[NUM DE FACTURE]],'[1]COMMERCIAL 2019 - 2021'!$D$2:$AO$3999,18,FALSE)</f>
        <v>57600</v>
      </c>
      <c r="D1236" s="3">
        <f>VLOOKUP(Tableau1[[#This Row],[NUM DE FACTURE]],'[1]COMMERCIAL 2019 - 2021'!$D$2:$AO$3999,8,FALSE)</f>
        <v>144000</v>
      </c>
      <c r="E1236" s="3">
        <f>VLOOKUP(Tableau1[[#This Row],[NUM DE FACTURE]],'[1]COMMERCIAL 2019 - 2021'!$D$2:$AO$3999,10,FALSE)</f>
        <v>144000</v>
      </c>
      <c r="F1236" s="3" t="str">
        <f>VLOOKUP(Tableau1[[#This Row],[NUM DE FACTURE]],'[1]COMMERCIAL 2019 - 2021'!$D$2:$AO$3999,12,FALSE)</f>
        <v>Senegal</v>
      </c>
      <c r="G1236" s="4">
        <f>VLOOKUP(Tableau1[[#This Row],[NUM DE FACTURE]],'[1]COMMERCIAL 2019 - 2021'!$D$2:$AO$3999,13,FALSE)</f>
        <v>45045</v>
      </c>
      <c r="H1236" s="3">
        <f>VLOOKUP(Tableau1[[#This Row],[NUM DE FACTURE]],[1]!Tableau1[[#All],[Num Piéce]:[ANNEE]],4,FALSE)</f>
        <v>2023</v>
      </c>
      <c r="I1236" s="3">
        <f>MONTH(Tableau1[[#This Row],[DATE LIV]])</f>
        <v>4</v>
      </c>
    </row>
    <row r="1237" spans="1:9" x14ac:dyDescent="0.35">
      <c r="A1237" s="1" t="str">
        <f>'[1]COMMERCIAL 2019 - 2021'!D1235</f>
        <v>FAE-23-00078</v>
      </c>
      <c r="B1237" s="5" t="str">
        <f>VLOOKUP(Tableau1[[#This Row],[NUM DE FACTURE]],'[1]COMMERCIAL 2019 - 2021'!$D$2:$AO$3999,6,FALSE)</f>
        <v>ARCADIA</v>
      </c>
      <c r="C1237" s="2">
        <f>VLOOKUP(Tableau1[[#This Row],[NUM DE FACTURE]],'[1]COMMERCIAL 2019 - 2021'!$D$2:$AO$3999,18,FALSE)</f>
        <v>20000</v>
      </c>
      <c r="D1237" s="3">
        <f>VLOOKUP(Tableau1[[#This Row],[NUM DE FACTURE]],'[1]COMMERCIAL 2019 - 2021'!$D$2:$AO$3999,8,FALSE)</f>
        <v>61000</v>
      </c>
      <c r="E1237" s="3">
        <f>VLOOKUP(Tableau1[[#This Row],[NUM DE FACTURE]],'[1]COMMERCIAL 2019 - 2021'!$D$2:$AO$3999,10,FALSE)</f>
        <v>61000</v>
      </c>
      <c r="F1237" s="3" t="str">
        <f>VLOOKUP(Tableau1[[#This Row],[NUM DE FACTURE]],'[1]COMMERCIAL 2019 - 2021'!$D$2:$AO$3999,12,FALSE)</f>
        <v>UK</v>
      </c>
      <c r="G1237" s="4">
        <f>VLOOKUP(Tableau1[[#This Row],[NUM DE FACTURE]],'[1]COMMERCIAL 2019 - 2021'!$D$2:$AO$3999,13,FALSE)</f>
        <v>45033</v>
      </c>
      <c r="H1237" s="3">
        <f>VLOOKUP(Tableau1[[#This Row],[NUM DE FACTURE]],[1]!Tableau1[[#All],[Num Piéce]:[ANNEE]],4,FALSE)</f>
        <v>2023</v>
      </c>
      <c r="I1237" s="3">
        <f>MONTH(Tableau1[[#This Row],[DATE LIV]])</f>
        <v>4</v>
      </c>
    </row>
    <row r="1238" spans="1:9" x14ac:dyDescent="0.35">
      <c r="A1238" s="1" t="str">
        <f>'[1]COMMERCIAL 2019 - 2021'!D1236</f>
        <v>FAE-23-00079</v>
      </c>
      <c r="B1238" s="5" t="str">
        <f>VLOOKUP(Tableau1[[#This Row],[NUM DE FACTURE]],'[1]COMMERCIAL 2019 - 2021'!$D$2:$AO$3999,6,FALSE)</f>
        <v>SAHEL INTERNATIONAL TRADE</v>
      </c>
      <c r="C1238" s="2">
        <f>VLOOKUP(Tableau1[[#This Row],[NUM DE FACTURE]],'[1]COMMERCIAL 2019 - 2021'!$D$2:$AO$3999,18,FALSE)</f>
        <v>21600</v>
      </c>
      <c r="D1238" s="3">
        <f>VLOOKUP(Tableau1[[#This Row],[NUM DE FACTURE]],'[1]COMMERCIAL 2019 - 2021'!$D$2:$AO$3999,8,FALSE)</f>
        <v>52704</v>
      </c>
      <c r="E1238" s="3">
        <f>VLOOKUP(Tableau1[[#This Row],[NUM DE FACTURE]],'[1]COMMERCIAL 2019 - 2021'!$D$2:$AO$3999,10,FALSE)</f>
        <v>52704</v>
      </c>
      <c r="F1238" s="3" t="str">
        <f>VLOOKUP(Tableau1[[#This Row],[NUM DE FACTURE]],'[1]COMMERCIAL 2019 - 2021'!$D$2:$AO$3999,12,FALSE)</f>
        <v>Sierra Leone</v>
      </c>
      <c r="G1238" s="4">
        <f>VLOOKUP(Tableau1[[#This Row],[NUM DE FACTURE]],'[1]COMMERCIAL 2019 - 2021'!$D$2:$AO$3999,13,FALSE)</f>
        <v>45033</v>
      </c>
      <c r="H1238" s="3">
        <f>VLOOKUP(Tableau1[[#This Row],[NUM DE FACTURE]],[1]!Tableau1[[#All],[Num Piéce]:[ANNEE]],4,FALSE)</f>
        <v>2023</v>
      </c>
      <c r="I1238" s="3">
        <f>MONTH(Tableau1[[#This Row],[DATE LIV]])</f>
        <v>4</v>
      </c>
    </row>
    <row r="1239" spans="1:9" x14ac:dyDescent="0.35">
      <c r="A1239" s="1" t="str">
        <f>'[1]COMMERCIAL 2019 - 2021'!D1237</f>
        <v>FAE-23-00080</v>
      </c>
      <c r="B1239" s="5" t="str">
        <f>VLOOKUP(Tableau1[[#This Row],[NUM DE FACTURE]],'[1]COMMERCIAL 2019 - 2021'!$D$2:$AO$3999,6,FALSE)</f>
        <v>SAHEL INTERNATIONAL TRADE</v>
      </c>
      <c r="C1239" s="2">
        <f>VLOOKUP(Tableau1[[#This Row],[NUM DE FACTURE]],'[1]COMMERCIAL 2019 - 2021'!$D$2:$AO$3999,18,FALSE)</f>
        <v>44016</v>
      </c>
      <c r="D1239" s="3">
        <f>VLOOKUP(Tableau1[[#This Row],[NUM DE FACTURE]],'[1]COMMERCIAL 2019 - 2021'!$D$2:$AO$3999,8,FALSE)</f>
        <v>106518.72</v>
      </c>
      <c r="E1239" s="3">
        <f>VLOOKUP(Tableau1[[#This Row],[NUM DE FACTURE]],'[1]COMMERCIAL 2019 - 2021'!$D$2:$AO$3999,10,FALSE)</f>
        <v>106518.72</v>
      </c>
      <c r="F1239" s="3" t="str">
        <f>VLOOKUP(Tableau1[[#This Row],[NUM DE FACTURE]],'[1]COMMERCIAL 2019 - 2021'!$D$2:$AO$3999,12,FALSE)</f>
        <v>Sierra Leone</v>
      </c>
      <c r="G1239" s="4">
        <f>VLOOKUP(Tableau1[[#This Row],[NUM DE FACTURE]],'[1]COMMERCIAL 2019 - 2021'!$D$2:$AO$3999,13,FALSE)</f>
        <v>45033</v>
      </c>
      <c r="H1239" s="3">
        <f>VLOOKUP(Tableau1[[#This Row],[NUM DE FACTURE]],[1]!Tableau1[[#All],[Num Piéce]:[ANNEE]],4,FALSE)</f>
        <v>2023</v>
      </c>
      <c r="I1239" s="3">
        <f>MONTH(Tableau1[[#This Row],[DATE LIV]])</f>
        <v>4</v>
      </c>
    </row>
    <row r="1240" spans="1:9" x14ac:dyDescent="0.35">
      <c r="A1240" s="1" t="str">
        <f>'[1]COMMERCIAL 2019 - 2021'!D1238</f>
        <v>FAE-23-00081</v>
      </c>
      <c r="B1240" s="5" t="str">
        <f>VLOOKUP(Tableau1[[#This Row],[NUM DE FACTURE]],'[1]COMMERCIAL 2019 - 2021'!$D$2:$AO$3999,6,FALSE)</f>
        <v>ANGSTREM TRADING</v>
      </c>
      <c r="C1240" s="2">
        <f>VLOOKUP(Tableau1[[#This Row],[NUM DE FACTURE]],'[1]COMMERCIAL 2019 - 2021'!$D$2:$AO$3999,18,FALSE)</f>
        <v>20150</v>
      </c>
      <c r="D1240" s="3">
        <f>VLOOKUP(Tableau1[[#This Row],[NUM DE FACTURE]],'[1]COMMERCIAL 2019 - 2021'!$D$2:$AO$3999,8,FALSE)</f>
        <v>59915.375162499993</v>
      </c>
      <c r="E1240" s="3">
        <f>VLOOKUP(Tableau1[[#This Row],[NUM DE FACTURE]],'[1]COMMERCIAL 2019 - 2021'!$D$2:$AO$3999,10,FALSE)</f>
        <v>19726.849999999999</v>
      </c>
      <c r="F1240" s="3" t="str">
        <f>VLOOKUP(Tableau1[[#This Row],[NUM DE FACTURE]],'[1]COMMERCIAL 2019 - 2021'!$D$2:$AO$3999,12,FALSE)</f>
        <v>Russie</v>
      </c>
      <c r="G1240" s="4">
        <f>VLOOKUP(Tableau1[[#This Row],[NUM DE FACTURE]],'[1]COMMERCIAL 2019 - 2021'!$D$2:$AO$3999,13,FALSE)</f>
        <v>45043</v>
      </c>
      <c r="H1240" s="3">
        <f>VLOOKUP(Tableau1[[#This Row],[NUM DE FACTURE]],[1]!Tableau1[[#All],[Num Piéce]:[ANNEE]],4,FALSE)</f>
        <v>2023</v>
      </c>
      <c r="I1240" s="3">
        <f>MONTH(Tableau1[[#This Row],[DATE LIV]])</f>
        <v>4</v>
      </c>
    </row>
    <row r="1241" spans="1:9" x14ac:dyDescent="0.35">
      <c r="A1241" s="1" t="str">
        <f>'[1]COMMERCIAL 2019 - 2021'!D1239</f>
        <v>FAE-23-00082</v>
      </c>
      <c r="B1241" s="5" t="str">
        <f>VLOOKUP(Tableau1[[#This Row],[NUM DE FACTURE]],'[1]COMMERCIAL 2019 - 2021'!$D$2:$AO$3999,6,FALSE)</f>
        <v>STE AL MAJMOUA MOTTAHIDA</v>
      </c>
      <c r="C1241" s="2">
        <f>VLOOKUP(Tableau1[[#This Row],[NUM DE FACTURE]],'[1]COMMERCIAL 2019 - 2021'!$D$2:$AO$3999,18,FALSE)</f>
        <v>322416</v>
      </c>
      <c r="D1241" s="3">
        <f>VLOOKUP(Tableau1[[#This Row],[NUM DE FACTURE]],'[1]COMMERCIAL 2019 - 2021'!$D$2:$AO$3999,8,FALSE)</f>
        <v>812784.13668</v>
      </c>
      <c r="E1241" s="3">
        <f>VLOOKUP(Tableau1[[#This Row],[NUM DE FACTURE]],'[1]COMMERCIAL 2019 - 2021'!$D$2:$AO$3999,10,FALSE)</f>
        <v>267605.28000000003</v>
      </c>
      <c r="F1241" s="3" t="str">
        <f>VLOOKUP(Tableau1[[#This Row],[NUM DE FACTURE]],'[1]COMMERCIAL 2019 - 2021'!$D$2:$AO$3999,12,FALSE)</f>
        <v>Libye</v>
      </c>
      <c r="G1241" s="4">
        <f>VLOOKUP(Tableau1[[#This Row],[NUM DE FACTURE]],'[1]COMMERCIAL 2019 - 2021'!$D$2:$AO$3999,13,FALSE)</f>
        <v>45043</v>
      </c>
      <c r="H1241" s="3">
        <f>VLOOKUP(Tableau1[[#This Row],[NUM DE FACTURE]],[1]!Tableau1[[#All],[Num Piéce]:[ANNEE]],4,FALSE)</f>
        <v>2023</v>
      </c>
      <c r="I1241" s="3">
        <f>MONTH(Tableau1[[#This Row],[DATE LIV]])</f>
        <v>4</v>
      </c>
    </row>
    <row r="1242" spans="1:9" x14ac:dyDescent="0.35">
      <c r="A1242" s="1" t="str">
        <f>'[1]COMMERCIAL 2019 - 2021'!D1240</f>
        <v>FAE-23-00083</v>
      </c>
      <c r="B1242" s="5" t="str">
        <f>VLOOKUP(Tableau1[[#This Row],[NUM DE FACTURE]],'[1]COMMERCIAL 2019 - 2021'!$D$2:$AO$3999,6,FALSE)</f>
        <v>LAMP FALL IMP EXP - LAFFIMEX</v>
      </c>
      <c r="C1242" s="2">
        <f>VLOOKUP(Tableau1[[#This Row],[NUM DE FACTURE]],'[1]COMMERCIAL 2019 - 2021'!$D$2:$AO$3999,18,FALSE)</f>
        <v>57600</v>
      </c>
      <c r="D1242" s="3">
        <f>VLOOKUP(Tableau1[[#This Row],[NUM DE FACTURE]],'[1]COMMERCIAL 2019 - 2021'!$D$2:$AO$3999,8,FALSE)</f>
        <v>166709.96580000001</v>
      </c>
      <c r="E1242" s="3">
        <f>VLOOKUP(Tableau1[[#This Row],[NUM DE FACTURE]],'[1]COMMERCIAL 2019 - 2021'!$D$2:$AO$3999,10,FALSE)</f>
        <v>49756</v>
      </c>
      <c r="F1242" s="3" t="str">
        <f>VLOOKUP(Tableau1[[#This Row],[NUM DE FACTURE]],'[1]COMMERCIAL 2019 - 2021'!$D$2:$AO$3999,12,FALSE)</f>
        <v>Senegal</v>
      </c>
      <c r="G1242" s="4">
        <f>VLOOKUP(Tableau1[[#This Row],[NUM DE FACTURE]],'[1]COMMERCIAL 2019 - 2021'!$D$2:$AO$3999,13,FALSE)</f>
        <v>45044</v>
      </c>
      <c r="H1242" s="3">
        <f>VLOOKUP(Tableau1[[#This Row],[NUM DE FACTURE]],[1]!Tableau1[[#All],[Num Piéce]:[ANNEE]],4,FALSE)</f>
        <v>2023</v>
      </c>
      <c r="I1242" s="3">
        <f>MONTH(Tableau1[[#This Row],[DATE LIV]])</f>
        <v>4</v>
      </c>
    </row>
    <row r="1243" spans="1:9" x14ac:dyDescent="0.35">
      <c r="A1243" s="1" t="str">
        <f>'[1]COMMERCIAL 2019 - 2021'!D1241</f>
        <v>FAE-23-00084</v>
      </c>
      <c r="B1243" s="5" t="str">
        <f>VLOOKUP(Tableau1[[#This Row],[NUM DE FACTURE]],'[1]COMMERCIAL 2019 - 2021'!$D$2:$AO$3999,6,FALSE)</f>
        <v>SAWABA - GUINEE</v>
      </c>
      <c r="C1243" s="2">
        <f>VLOOKUP(Tableau1[[#This Row],[NUM DE FACTURE]],'[1]COMMERCIAL 2019 - 2021'!$D$2:$AO$3999,18,FALSE)</f>
        <v>267490</v>
      </c>
      <c r="D1243" s="3">
        <f>VLOOKUP(Tableau1[[#This Row],[NUM DE FACTURE]],'[1]COMMERCIAL 2019 - 2021'!$D$2:$AO$3999,8,FALSE)</f>
        <v>667617.86877599999</v>
      </c>
      <c r="E1243" s="3">
        <f>VLOOKUP(Tableau1[[#This Row],[NUM DE FACTURE]],'[1]COMMERCIAL 2019 - 2021'!$D$2:$AO$3999,10,FALSE)</f>
        <v>219929.46</v>
      </c>
      <c r="F1243" s="3" t="str">
        <f>VLOOKUP(Tableau1[[#This Row],[NUM DE FACTURE]],'[1]COMMERCIAL 2019 - 2021'!$D$2:$AO$3999,12,FALSE)</f>
        <v xml:space="preserve">Guinée </v>
      </c>
      <c r="G1243" s="4">
        <f>VLOOKUP(Tableau1[[#This Row],[NUM DE FACTURE]],'[1]COMMERCIAL 2019 - 2021'!$D$2:$AO$3999,13,FALSE)</f>
        <v>45045</v>
      </c>
      <c r="H1243" s="3">
        <f>VLOOKUP(Tableau1[[#This Row],[NUM DE FACTURE]],[1]!Tableau1[[#All],[Num Piéce]:[ANNEE]],4,FALSE)</f>
        <v>2023</v>
      </c>
      <c r="I1243" s="3">
        <f>MONTH(Tableau1[[#This Row],[DATE LIV]])</f>
        <v>4</v>
      </c>
    </row>
    <row r="1244" spans="1:9" x14ac:dyDescent="0.35">
      <c r="A1244" s="1" t="str">
        <f>'[1]COMMERCIAL 2019 - 2021'!D1242</f>
        <v>FAE-23-00085</v>
      </c>
      <c r="B1244" s="5" t="str">
        <f>VLOOKUP(Tableau1[[#This Row],[NUM DE FACTURE]],'[1]COMMERCIAL 2019 - 2021'!$D$2:$AO$3999,6,FALSE)</f>
        <v>DAVIS TRADING CO LTD</v>
      </c>
      <c r="C1244" s="2">
        <f>VLOOKUP(Tableau1[[#This Row],[NUM DE FACTURE]],'[1]COMMERCIAL 2019 - 2021'!$D$2:$AO$3999,18,FALSE)</f>
        <v>21100</v>
      </c>
      <c r="D1244" s="3">
        <f>VLOOKUP(Tableau1[[#This Row],[NUM DE FACTURE]],'[1]COMMERCIAL 2019 - 2021'!$D$2:$AO$3999,8,FALSE)</f>
        <v>88103.068767999997</v>
      </c>
      <c r="E1244" s="3">
        <f>VLOOKUP(Tableau1[[#This Row],[NUM DE FACTURE]],'[1]COMMERCIAL 2019 - 2021'!$D$2:$AO$3999,10,FALSE)</f>
        <v>29023.279999999999</v>
      </c>
      <c r="F1244" s="3" t="str">
        <f>VLOOKUP(Tableau1[[#This Row],[NUM DE FACTURE]],'[1]COMMERCIAL 2019 - 2021'!$D$2:$AO$3999,12,FALSE)</f>
        <v>New Zeland</v>
      </c>
      <c r="G1244" s="4">
        <f>VLOOKUP(Tableau1[[#This Row],[NUM DE FACTURE]],'[1]COMMERCIAL 2019 - 2021'!$D$2:$AO$3999,13,FALSE)</f>
        <v>45045</v>
      </c>
      <c r="H1244" s="3">
        <f>VLOOKUP(Tableau1[[#This Row],[NUM DE FACTURE]],[1]!Tableau1[[#All],[Num Piéce]:[ANNEE]],4,FALSE)</f>
        <v>2023</v>
      </c>
      <c r="I1244" s="3">
        <f>MONTH(Tableau1[[#This Row],[DATE LIV]])</f>
        <v>4</v>
      </c>
    </row>
    <row r="1245" spans="1:9" x14ac:dyDescent="0.35">
      <c r="A1245" s="1" t="str">
        <f>'[1]COMMERCIAL 2019 - 2021'!D1243</f>
        <v>FAE-23-00086</v>
      </c>
      <c r="B1245" s="5" t="str">
        <f>VLOOKUP(Tableau1[[#This Row],[NUM DE FACTURE]],'[1]COMMERCIAL 2019 - 2021'!$D$2:$AO$3999,6,FALSE)</f>
        <v>SAHEL INTERNATIONAL TRADE</v>
      </c>
      <c r="C1245" s="2">
        <f>VLOOKUP(Tableau1[[#This Row],[NUM DE FACTURE]],'[1]COMMERCIAL 2019 - 2021'!$D$2:$AO$3999,18,FALSE)</f>
        <v>19200</v>
      </c>
      <c r="D1245" s="3">
        <f>VLOOKUP(Tableau1[[#This Row],[NUM DE FACTURE]],'[1]COMMERCIAL 2019 - 2021'!$D$2:$AO$3999,8,FALSE)</f>
        <v>47424</v>
      </c>
      <c r="E1245" s="3">
        <f>VLOOKUP(Tableau1[[#This Row],[NUM DE FACTURE]],'[1]COMMERCIAL 2019 - 2021'!$D$2:$AO$3999,10,FALSE)</f>
        <v>47424</v>
      </c>
      <c r="F1245" s="3" t="str">
        <f>VLOOKUP(Tableau1[[#This Row],[NUM DE FACTURE]],'[1]COMMERCIAL 2019 - 2021'!$D$2:$AO$3999,12,FALSE)</f>
        <v>Gambie</v>
      </c>
      <c r="G1245" s="4">
        <f>VLOOKUP(Tableau1[[#This Row],[NUM DE FACTURE]],'[1]COMMERCIAL 2019 - 2021'!$D$2:$AO$3999,13,FALSE)</f>
        <v>45049</v>
      </c>
      <c r="H1245" s="3">
        <f>VLOOKUP(Tableau1[[#This Row],[NUM DE FACTURE]],[1]!Tableau1[[#All],[Num Piéce]:[ANNEE]],4,FALSE)</f>
        <v>2023</v>
      </c>
      <c r="I1245" s="3">
        <f>MONTH(Tableau1[[#This Row],[DATE LIV]])</f>
        <v>5</v>
      </c>
    </row>
    <row r="1246" spans="1:9" x14ac:dyDescent="0.35">
      <c r="A1246" s="1" t="str">
        <f>'[1]COMMERCIAL 2019 - 2021'!D1244</f>
        <v>FAE-23-00087</v>
      </c>
      <c r="B1246" s="5" t="str">
        <f>VLOOKUP(Tableau1[[#This Row],[NUM DE FACTURE]],'[1]COMMERCIAL 2019 - 2021'!$D$2:$AO$3999,6,FALSE)</f>
        <v>SAHEL INTERNATIONAL TRADE</v>
      </c>
      <c r="C1246" s="2">
        <f>VLOOKUP(Tableau1[[#This Row],[NUM DE FACTURE]],'[1]COMMERCIAL 2019 - 2021'!$D$2:$AO$3999,18,FALSE)</f>
        <v>20750</v>
      </c>
      <c r="D1246" s="3">
        <f>VLOOKUP(Tableau1[[#This Row],[NUM DE FACTURE]],'[1]COMMERCIAL 2019 - 2021'!$D$2:$AO$3999,8,FALSE)</f>
        <v>49800</v>
      </c>
      <c r="E1246" s="3">
        <f>VLOOKUP(Tableau1[[#This Row],[NUM DE FACTURE]],'[1]COMMERCIAL 2019 - 2021'!$D$2:$AO$3999,10,FALSE)</f>
        <v>49800</v>
      </c>
      <c r="F1246" s="3" t="str">
        <f>VLOOKUP(Tableau1[[#This Row],[NUM DE FACTURE]],'[1]COMMERCIAL 2019 - 2021'!$D$2:$AO$3999,12,FALSE)</f>
        <v>Togo</v>
      </c>
      <c r="G1246" s="4">
        <f>VLOOKUP(Tableau1[[#This Row],[NUM DE FACTURE]],'[1]COMMERCIAL 2019 - 2021'!$D$2:$AO$3999,13,FALSE)</f>
        <v>45048</v>
      </c>
      <c r="H1246" s="3">
        <f>VLOOKUP(Tableau1[[#This Row],[NUM DE FACTURE]],[1]!Tableau1[[#All],[Num Piéce]:[ANNEE]],4,FALSE)</f>
        <v>2023</v>
      </c>
      <c r="I1246" s="3">
        <f>MONTH(Tableau1[[#This Row],[DATE LIV]])</f>
        <v>5</v>
      </c>
    </row>
    <row r="1247" spans="1:9" x14ac:dyDescent="0.35">
      <c r="A1247" s="1" t="str">
        <f>'[1]COMMERCIAL 2019 - 2021'!D1245</f>
        <v>FAE-23-00088</v>
      </c>
      <c r="B1247" s="5" t="str">
        <f>VLOOKUP(Tableau1[[#This Row],[NUM DE FACTURE]],'[1]COMMERCIAL 2019 - 2021'!$D$2:$AO$3999,6,FALSE)</f>
        <v>SAHEL INTERNATIONAL TRADE</v>
      </c>
      <c r="C1247" s="2">
        <f>VLOOKUP(Tableau1[[#This Row],[NUM DE FACTURE]],'[1]COMMERCIAL 2019 - 2021'!$D$2:$AO$3999,18,FALSE)</f>
        <v>51840</v>
      </c>
      <c r="D1247" s="3">
        <f>VLOOKUP(Tableau1[[#This Row],[NUM DE FACTURE]],'[1]COMMERCIAL 2019 - 2021'!$D$2:$AO$3999,8,FALSE)</f>
        <v>113616</v>
      </c>
      <c r="E1247" s="3">
        <f>VLOOKUP(Tableau1[[#This Row],[NUM DE FACTURE]],'[1]COMMERCIAL 2019 - 2021'!$D$2:$AO$3999,10,FALSE)</f>
        <v>113616</v>
      </c>
      <c r="F1247" s="3" t="str">
        <f>VLOOKUP(Tableau1[[#This Row],[NUM DE FACTURE]],'[1]COMMERCIAL 2019 - 2021'!$D$2:$AO$3999,12,FALSE)</f>
        <v>Tchad</v>
      </c>
      <c r="G1247" s="4">
        <f>VLOOKUP(Tableau1[[#This Row],[NUM DE FACTURE]],'[1]COMMERCIAL 2019 - 2021'!$D$2:$AO$3999,13,FALSE)</f>
        <v>45049</v>
      </c>
      <c r="H1247" s="3">
        <f>VLOOKUP(Tableau1[[#This Row],[NUM DE FACTURE]],[1]!Tableau1[[#All],[Num Piéce]:[ANNEE]],4,FALSE)</f>
        <v>2023</v>
      </c>
      <c r="I1247" s="3">
        <f>MONTH(Tableau1[[#This Row],[DATE LIV]])</f>
        <v>5</v>
      </c>
    </row>
    <row r="1248" spans="1:9" x14ac:dyDescent="0.35">
      <c r="A1248" s="1" t="str">
        <f>'[1]COMMERCIAL 2019 - 2021'!D1246</f>
        <v>FAE-23-00089</v>
      </c>
      <c r="B1248" s="5" t="str">
        <f>VLOOKUP(Tableau1[[#This Row],[NUM DE FACTURE]],'[1]COMMERCIAL 2019 - 2021'!$D$2:$AO$3999,6,FALSE)</f>
        <v>TUNISIAN AFRICAN BUSINESS</v>
      </c>
      <c r="C1248" s="2">
        <f>VLOOKUP(Tableau1[[#This Row],[NUM DE FACTURE]],'[1]COMMERCIAL 2019 - 2021'!$D$2:$AO$3999,18,FALSE)</f>
        <v>105750</v>
      </c>
      <c r="D1248" s="3">
        <f>VLOOKUP(Tableau1[[#This Row],[NUM DE FACTURE]],'[1]COMMERCIAL 2019 - 2021'!$D$2:$AO$3999,8,FALSE)</f>
        <v>225705</v>
      </c>
      <c r="E1248" s="3">
        <f>VLOOKUP(Tableau1[[#This Row],[NUM DE FACTURE]],'[1]COMMERCIAL 2019 - 2021'!$D$2:$AO$3999,10,FALSE)</f>
        <v>225705</v>
      </c>
      <c r="F1248" s="3" t="str">
        <f>VLOOKUP(Tableau1[[#This Row],[NUM DE FACTURE]],'[1]COMMERCIAL 2019 - 2021'!$D$2:$AO$3999,12,FALSE)</f>
        <v>Gabon</v>
      </c>
      <c r="G1248" s="4">
        <f>VLOOKUP(Tableau1[[#This Row],[NUM DE FACTURE]],'[1]COMMERCIAL 2019 - 2021'!$D$2:$AO$3999,13,FALSE)</f>
        <v>45043</v>
      </c>
      <c r="H1248" s="3">
        <f>VLOOKUP(Tableau1[[#This Row],[NUM DE FACTURE]],[1]!Tableau1[[#All],[Num Piéce]:[ANNEE]],4,FALSE)</f>
        <v>2023</v>
      </c>
      <c r="I1248" s="3">
        <f>MONTH(Tableau1[[#This Row],[DATE LIV]])</f>
        <v>4</v>
      </c>
    </row>
    <row r="1249" spans="1:9" x14ac:dyDescent="0.35">
      <c r="A1249" s="1" t="str">
        <f>'[1]COMMERCIAL 2019 - 2021'!D1247</f>
        <v>FAE-23-00090</v>
      </c>
      <c r="B1249" s="5" t="str">
        <f>VLOOKUP(Tableau1[[#This Row],[NUM DE FACTURE]],'[1]COMMERCIAL 2019 - 2021'!$D$2:$AO$3999,6,FALSE)</f>
        <v>TUNISIAN AFRICAN BUSINESS</v>
      </c>
      <c r="C1249" s="2">
        <f>VLOOKUP(Tableau1[[#This Row],[NUM DE FACTURE]],'[1]COMMERCIAL 2019 - 2021'!$D$2:$AO$3999,18,FALSE)</f>
        <v>71016</v>
      </c>
      <c r="D1249" s="3">
        <f>VLOOKUP(Tableau1[[#This Row],[NUM DE FACTURE]],'[1]COMMERCIAL 2019 - 2021'!$D$2:$AO$3999,8,FALSE)</f>
        <v>168648.72</v>
      </c>
      <c r="E1249" s="3">
        <f>VLOOKUP(Tableau1[[#This Row],[NUM DE FACTURE]],'[1]COMMERCIAL 2019 - 2021'!$D$2:$AO$3999,10,FALSE)</f>
        <v>168648.72</v>
      </c>
      <c r="F1249" s="3" t="str">
        <f>VLOOKUP(Tableau1[[#This Row],[NUM DE FACTURE]],'[1]COMMERCIAL 2019 - 2021'!$D$2:$AO$3999,12,FALSE)</f>
        <v>Sierra Leone</v>
      </c>
      <c r="G1249" s="4">
        <f>VLOOKUP(Tableau1[[#This Row],[NUM DE FACTURE]],'[1]COMMERCIAL 2019 - 2021'!$D$2:$AO$3999,13,FALSE)</f>
        <v>45058</v>
      </c>
      <c r="H1249" s="3">
        <f>VLOOKUP(Tableau1[[#This Row],[NUM DE FACTURE]],[1]!Tableau1[[#All],[Num Piéce]:[ANNEE]],4,FALSE)</f>
        <v>2023</v>
      </c>
      <c r="I1249" s="3">
        <f>MONTH(Tableau1[[#This Row],[DATE LIV]])</f>
        <v>5</v>
      </c>
    </row>
    <row r="1250" spans="1:9" x14ac:dyDescent="0.35">
      <c r="A1250" s="1" t="str">
        <f>'[1]COMMERCIAL 2019 - 2021'!D1248</f>
        <v>FAE-23-00091</v>
      </c>
      <c r="B1250" s="5" t="str">
        <f>VLOOKUP(Tableau1[[#This Row],[NUM DE FACTURE]],'[1]COMMERCIAL 2019 - 2021'!$D$2:$AO$3999,6,FALSE)</f>
        <v>TUNISIAN AFRICAN BUSINESS</v>
      </c>
      <c r="C1250" s="2">
        <f>VLOOKUP(Tableau1[[#This Row],[NUM DE FACTURE]],'[1]COMMERCIAL 2019 - 2021'!$D$2:$AO$3999,18,FALSE)</f>
        <v>44016</v>
      </c>
      <c r="D1250" s="3">
        <f>VLOOKUP(Tableau1[[#This Row],[NUM DE FACTURE]],'[1]COMMERCIAL 2019 - 2021'!$D$2:$AO$3999,8,FALSE)</f>
        <v>90232.8</v>
      </c>
      <c r="E1250" s="3">
        <f>VLOOKUP(Tableau1[[#This Row],[NUM DE FACTURE]],'[1]COMMERCIAL 2019 - 2021'!$D$2:$AO$3999,10,FALSE)</f>
        <v>90232.8</v>
      </c>
      <c r="F1250" s="3" t="str">
        <f>VLOOKUP(Tableau1[[#This Row],[NUM DE FACTURE]],'[1]COMMERCIAL 2019 - 2021'!$D$2:$AO$3999,12,FALSE)</f>
        <v>Senegal</v>
      </c>
      <c r="G1250" s="4">
        <f>VLOOKUP(Tableau1[[#This Row],[NUM DE FACTURE]],'[1]COMMERCIAL 2019 - 2021'!$D$2:$AO$3999,13,FALSE)</f>
        <v>45045</v>
      </c>
      <c r="H1250" s="3">
        <f>VLOOKUP(Tableau1[[#This Row],[NUM DE FACTURE]],[1]!Tableau1[[#All],[Num Piéce]:[ANNEE]],4,FALSE)</f>
        <v>2023</v>
      </c>
      <c r="I1250" s="3">
        <f>MONTH(Tableau1[[#This Row],[DATE LIV]])</f>
        <v>4</v>
      </c>
    </row>
    <row r="1251" spans="1:9" x14ac:dyDescent="0.35">
      <c r="A1251" s="1" t="str">
        <f>'[1]COMMERCIAL 2019 - 2021'!D1249</f>
        <v>FAE-23-00092</v>
      </c>
      <c r="B1251" s="5" t="str">
        <f>VLOOKUP(Tableau1[[#This Row],[NUM DE FACTURE]],'[1]COMMERCIAL 2019 - 2021'!$D$2:$AO$3999,6,FALSE)</f>
        <v>TUNISIAN AFRICAN BUSINESS</v>
      </c>
      <c r="C1251" s="2">
        <f>VLOOKUP(Tableau1[[#This Row],[NUM DE FACTURE]],'[1]COMMERCIAL 2019 - 2021'!$D$2:$AO$3999,18,FALSE)</f>
        <v>675</v>
      </c>
      <c r="D1251" s="3">
        <f>VLOOKUP(Tableau1[[#This Row],[NUM DE FACTURE]],'[1]COMMERCIAL 2019 - 2021'!$D$2:$AO$3999,8,FALSE)</f>
        <v>4657.5</v>
      </c>
      <c r="E1251" s="3">
        <f>VLOOKUP(Tableau1[[#This Row],[NUM DE FACTURE]],'[1]COMMERCIAL 2019 - 2021'!$D$2:$AO$3999,10,FALSE)</f>
        <v>4657.5</v>
      </c>
      <c r="F1251" s="3" t="str">
        <f>VLOOKUP(Tableau1[[#This Row],[NUM DE FACTURE]],'[1]COMMERCIAL 2019 - 2021'!$D$2:$AO$3999,12,FALSE)</f>
        <v>Gabon</v>
      </c>
      <c r="G1251" s="4">
        <f>VLOOKUP(Tableau1[[#This Row],[NUM DE FACTURE]],'[1]COMMERCIAL 2019 - 2021'!$D$2:$AO$3999,13,FALSE)</f>
        <v>45045</v>
      </c>
      <c r="H1251" s="3">
        <f>VLOOKUP(Tableau1[[#This Row],[NUM DE FACTURE]],[1]!Tableau1[[#All],[Num Piéce]:[ANNEE]],4,FALSE)</f>
        <v>2023</v>
      </c>
      <c r="I1251" s="3">
        <f>MONTH(Tableau1[[#This Row],[DATE LIV]])</f>
        <v>4</v>
      </c>
    </row>
    <row r="1252" spans="1:9" x14ac:dyDescent="0.35">
      <c r="A1252" s="1" t="str">
        <f>'[1]COMMERCIAL 2019 - 2021'!D1250</f>
        <v>FAE-23-00093</v>
      </c>
      <c r="B1252" s="5" t="str">
        <f>VLOOKUP(Tableau1[[#This Row],[NUM DE FACTURE]],'[1]COMMERCIAL 2019 - 2021'!$D$2:$AO$3999,6,FALSE)</f>
        <v>EASY TRADE / GLOBAL GOODS CAPA</v>
      </c>
      <c r="C1252" s="2">
        <f>VLOOKUP(Tableau1[[#This Row],[NUM DE FACTURE]],'[1]COMMERCIAL 2019 - 2021'!$D$2:$AO$3999,18,FALSE)</f>
        <v>100003</v>
      </c>
      <c r="D1252" s="3">
        <f>VLOOKUP(Tableau1[[#This Row],[NUM DE FACTURE]],'[1]COMMERCIAL 2019 - 2021'!$D$2:$AO$3999,8,FALSE)</f>
        <v>226007.23199999999</v>
      </c>
      <c r="E1252" s="3">
        <f>VLOOKUP(Tableau1[[#This Row],[NUM DE FACTURE]],'[1]COMMERCIAL 2019 - 2021'!$D$2:$AO$3999,10,FALSE)</f>
        <v>226007.23199999999</v>
      </c>
      <c r="F1252" s="3" t="str">
        <f>VLOOKUP(Tableau1[[#This Row],[NUM DE FACTURE]],'[1]COMMERCIAL 2019 - 2021'!$D$2:$AO$3999,12,FALSE)</f>
        <v>Libye</v>
      </c>
      <c r="G1252" s="4">
        <f>VLOOKUP(Tableau1[[#This Row],[NUM DE FACTURE]],'[1]COMMERCIAL 2019 - 2021'!$D$2:$AO$3999,13,FALSE)</f>
        <v>45051</v>
      </c>
      <c r="H1252" s="3">
        <f>VLOOKUP(Tableau1[[#This Row],[NUM DE FACTURE]],[1]!Tableau1[[#All],[Num Piéce]:[ANNEE]],4,FALSE)</f>
        <v>2023</v>
      </c>
      <c r="I1252" s="3">
        <f>MONTH(Tableau1[[#This Row],[DATE LIV]])</f>
        <v>5</v>
      </c>
    </row>
    <row r="1253" spans="1:9" x14ac:dyDescent="0.35">
      <c r="A1253" s="1" t="str">
        <f>'[1]COMMERCIAL 2019 - 2021'!D1251</f>
        <v>FAE-23-00094</v>
      </c>
      <c r="B1253" s="5" t="str">
        <f>VLOOKUP(Tableau1[[#This Row],[NUM DE FACTURE]],'[1]COMMERCIAL 2019 - 2021'!$D$2:$AO$3999,6,FALSE)</f>
        <v>SAHEL INTERNATIONAL TRADE</v>
      </c>
      <c r="C1253" s="2">
        <f>VLOOKUP(Tableau1[[#This Row],[NUM DE FACTURE]],'[1]COMMERCIAL 2019 - 2021'!$D$2:$AO$3999,18,FALSE)</f>
        <v>19200</v>
      </c>
      <c r="D1253" s="3">
        <f>VLOOKUP(Tableau1[[#This Row],[NUM DE FACTURE]],'[1]COMMERCIAL 2019 - 2021'!$D$2:$AO$3999,8,FALSE)</f>
        <v>47424</v>
      </c>
      <c r="E1253" s="3">
        <f>VLOOKUP(Tableau1[[#This Row],[NUM DE FACTURE]],'[1]COMMERCIAL 2019 - 2021'!$D$2:$AO$3999,10,FALSE)</f>
        <v>47424</v>
      </c>
      <c r="F1253" s="3" t="str">
        <f>VLOOKUP(Tableau1[[#This Row],[NUM DE FACTURE]],'[1]COMMERCIAL 2019 - 2021'!$D$2:$AO$3999,12,FALSE)</f>
        <v>Burkina Faso</v>
      </c>
      <c r="G1253" s="4">
        <f>VLOOKUP(Tableau1[[#This Row],[NUM DE FACTURE]],'[1]COMMERCIAL 2019 - 2021'!$D$2:$AO$3999,13,FALSE)</f>
        <v>45054</v>
      </c>
      <c r="H1253" s="3">
        <f>VLOOKUP(Tableau1[[#This Row],[NUM DE FACTURE]],[1]!Tableau1[[#All],[Num Piéce]:[ANNEE]],4,FALSE)</f>
        <v>2023</v>
      </c>
      <c r="I1253" s="3">
        <f>MONTH(Tableau1[[#This Row],[DATE LIV]])</f>
        <v>5</v>
      </c>
    </row>
    <row r="1254" spans="1:9" x14ac:dyDescent="0.35">
      <c r="A1254" s="1" t="str">
        <f>'[1]COMMERCIAL 2019 - 2021'!D1252</f>
        <v>FAE-23-00095</v>
      </c>
      <c r="B1254" s="5" t="str">
        <f>VLOOKUP(Tableau1[[#This Row],[NUM DE FACTURE]],'[1]COMMERCIAL 2019 - 2021'!$D$2:$AO$3999,6,FALSE)</f>
        <v>SAHEL INTERNATIONAL TRADE</v>
      </c>
      <c r="C1254" s="2">
        <f>VLOOKUP(Tableau1[[#This Row],[NUM DE FACTURE]],'[1]COMMERCIAL 2019 - 2021'!$D$2:$AO$3999,18,FALSE)</f>
        <v>27720</v>
      </c>
      <c r="D1254" s="3">
        <f>VLOOKUP(Tableau1[[#This Row],[NUM DE FACTURE]],'[1]COMMERCIAL 2019 - 2021'!$D$2:$AO$3999,8,FALSE)</f>
        <v>61815.6</v>
      </c>
      <c r="E1254" s="3">
        <f>VLOOKUP(Tableau1[[#This Row],[NUM DE FACTURE]],'[1]COMMERCIAL 2019 - 2021'!$D$2:$AO$3999,10,FALSE)</f>
        <v>61815.6</v>
      </c>
      <c r="F1254" s="3" t="str">
        <f>VLOOKUP(Tableau1[[#This Row],[NUM DE FACTURE]],'[1]COMMERCIAL 2019 - 2021'!$D$2:$AO$3999,12,FALSE)</f>
        <v>Togo</v>
      </c>
      <c r="G1254" s="4">
        <f>VLOOKUP(Tableau1[[#This Row],[NUM DE FACTURE]],'[1]COMMERCIAL 2019 - 2021'!$D$2:$AO$3999,13,FALSE)</f>
        <v>45054</v>
      </c>
      <c r="H1254" s="3">
        <f>VLOOKUP(Tableau1[[#This Row],[NUM DE FACTURE]],[1]!Tableau1[[#All],[Num Piéce]:[ANNEE]],4,FALSE)</f>
        <v>2023</v>
      </c>
      <c r="I1254" s="3">
        <f>MONTH(Tableau1[[#This Row],[DATE LIV]])</f>
        <v>5</v>
      </c>
    </row>
    <row r="1255" spans="1:9" x14ac:dyDescent="0.35">
      <c r="A1255" s="1" t="str">
        <f>'[1]COMMERCIAL 2019 - 2021'!D1253</f>
        <v>FAE-23-00096</v>
      </c>
      <c r="B1255" s="5" t="str">
        <f>VLOOKUP(Tableau1[[#This Row],[NUM DE FACTURE]],'[1]COMMERCIAL 2019 - 2021'!$D$2:$AO$3999,6,FALSE)</f>
        <v>SAHEL INTERNATIONAL TRADE</v>
      </c>
      <c r="C1255" s="2">
        <f>VLOOKUP(Tableau1[[#This Row],[NUM DE FACTURE]],'[1]COMMERCIAL 2019 - 2021'!$D$2:$AO$3999,18,FALSE)</f>
        <v>55800</v>
      </c>
      <c r="D1255" s="3">
        <f>VLOOKUP(Tableau1[[#This Row],[NUM DE FACTURE]],'[1]COMMERCIAL 2019 - 2021'!$D$2:$AO$3999,8,FALSE)</f>
        <v>131382</v>
      </c>
      <c r="E1255" s="3">
        <f>VLOOKUP(Tableau1[[#This Row],[NUM DE FACTURE]],'[1]COMMERCIAL 2019 - 2021'!$D$2:$AO$3999,10,FALSE)</f>
        <v>131382</v>
      </c>
      <c r="F1255" s="3" t="str">
        <f>VLOOKUP(Tableau1[[#This Row],[NUM DE FACTURE]],'[1]COMMERCIAL 2019 - 2021'!$D$2:$AO$3999,12,FALSE)</f>
        <v>Burkina Faso</v>
      </c>
      <c r="G1255" s="4">
        <f>VLOOKUP(Tableau1[[#This Row],[NUM DE FACTURE]],'[1]COMMERCIAL 2019 - 2021'!$D$2:$AO$3999,13,FALSE)</f>
        <v>45064</v>
      </c>
      <c r="H1255" s="3">
        <f>VLOOKUP(Tableau1[[#This Row],[NUM DE FACTURE]],[1]!Tableau1[[#All],[Num Piéce]:[ANNEE]],4,FALSE)</f>
        <v>2023</v>
      </c>
      <c r="I1255" s="3">
        <f>MONTH(Tableau1[[#This Row],[DATE LIV]])</f>
        <v>5</v>
      </c>
    </row>
    <row r="1256" spans="1:9" x14ac:dyDescent="0.35">
      <c r="A1256" s="1" t="str">
        <f>'[1]COMMERCIAL 2019 - 2021'!D1254</f>
        <v>FAE-23-00097</v>
      </c>
      <c r="B1256" s="5" t="str">
        <f>VLOOKUP(Tableau1[[#This Row],[NUM DE FACTURE]],'[1]COMMERCIAL 2019 - 2021'!$D$2:$AO$3999,6,FALSE)</f>
        <v>STE MIDCOM INTERNATIONAL</v>
      </c>
      <c r="C1256" s="2">
        <f>VLOOKUP(Tableau1[[#This Row],[NUM DE FACTURE]],'[1]COMMERCIAL 2019 - 2021'!$D$2:$AO$3999,18,FALSE)</f>
        <v>82000</v>
      </c>
      <c r="D1256" s="3">
        <f>VLOOKUP(Tableau1[[#This Row],[NUM DE FACTURE]],'[1]COMMERCIAL 2019 - 2021'!$D$2:$AO$3999,8,FALSE)</f>
        <v>209100</v>
      </c>
      <c r="E1256" s="3">
        <f>VLOOKUP(Tableau1[[#This Row],[NUM DE FACTURE]],'[1]COMMERCIAL 2019 - 2021'!$D$2:$AO$3999,10,FALSE)</f>
        <v>209100</v>
      </c>
      <c r="F1256" s="3" t="str">
        <f>VLOOKUP(Tableau1[[#This Row],[NUM DE FACTURE]],'[1]COMMERCIAL 2019 - 2021'!$D$2:$AO$3999,12,FALSE)</f>
        <v>Russie</v>
      </c>
      <c r="G1256" s="4">
        <f>VLOOKUP(Tableau1[[#This Row],[NUM DE FACTURE]],'[1]COMMERCIAL 2019 - 2021'!$D$2:$AO$3999,13,FALSE)</f>
        <v>45072</v>
      </c>
      <c r="H1256" s="3">
        <f>VLOOKUP(Tableau1[[#This Row],[NUM DE FACTURE]],[1]!Tableau1[[#All],[Num Piéce]:[ANNEE]],4,FALSE)</f>
        <v>2023</v>
      </c>
      <c r="I1256" s="3">
        <f>MONTH(Tableau1[[#This Row],[DATE LIV]])</f>
        <v>5</v>
      </c>
    </row>
    <row r="1257" spans="1:9" x14ac:dyDescent="0.35">
      <c r="A1257" s="1" t="str">
        <f>'[1]COMMERCIAL 2019 - 2021'!D1255</f>
        <v>FAE-23-00098</v>
      </c>
      <c r="B1257" s="5" t="str">
        <f>VLOOKUP(Tableau1[[#This Row],[NUM DE FACTURE]],'[1]COMMERCIAL 2019 - 2021'!$D$2:$AO$3999,6,FALSE)</f>
        <v>SAHEL INTERNATIONAL TRADE</v>
      </c>
      <c r="C1257" s="2">
        <f>VLOOKUP(Tableau1[[#This Row],[NUM DE FACTURE]],'[1]COMMERCIAL 2019 - 2021'!$D$2:$AO$3999,18,FALSE)</f>
        <v>55800</v>
      </c>
      <c r="D1257" s="3">
        <f>VLOOKUP(Tableau1[[#This Row],[NUM DE FACTURE]],'[1]COMMERCIAL 2019 - 2021'!$D$2:$AO$3999,8,FALSE)</f>
        <v>131382</v>
      </c>
      <c r="E1257" s="3">
        <f>VLOOKUP(Tableau1[[#This Row],[NUM DE FACTURE]],'[1]COMMERCIAL 2019 - 2021'!$D$2:$AO$3999,10,FALSE)</f>
        <v>131382</v>
      </c>
      <c r="F1257" s="3" t="str">
        <f>VLOOKUP(Tableau1[[#This Row],[NUM DE FACTURE]],'[1]COMMERCIAL 2019 - 2021'!$D$2:$AO$3999,12,FALSE)</f>
        <v>Burkina Faso</v>
      </c>
      <c r="G1257" s="4">
        <f>VLOOKUP(Tableau1[[#This Row],[NUM DE FACTURE]],'[1]COMMERCIAL 2019 - 2021'!$D$2:$AO$3999,13,FALSE)</f>
        <v>45064</v>
      </c>
      <c r="H1257" s="3">
        <f>VLOOKUP(Tableau1[[#This Row],[NUM DE FACTURE]],[1]!Tableau1[[#All],[Num Piéce]:[ANNEE]],4,FALSE)</f>
        <v>2023</v>
      </c>
      <c r="I1257" s="3">
        <f>MONTH(Tableau1[[#This Row],[DATE LIV]])</f>
        <v>5</v>
      </c>
    </row>
    <row r="1258" spans="1:9" x14ac:dyDescent="0.35">
      <c r="A1258" s="1" t="str">
        <f>'[1]COMMERCIAL 2019 - 2021'!D1256</f>
        <v>FAE-23-00099</v>
      </c>
      <c r="B1258" s="5" t="str">
        <f>VLOOKUP(Tableau1[[#This Row],[NUM DE FACTURE]],'[1]COMMERCIAL 2019 - 2021'!$D$2:$AO$3999,6,FALSE)</f>
        <v>SODIFRAM SAS</v>
      </c>
      <c r="C1258" s="2">
        <f>VLOOKUP(Tableau1[[#This Row],[NUM DE FACTURE]],'[1]COMMERCIAL 2019 - 2021'!$D$2:$AO$3999,18,FALSE)</f>
        <v>28032</v>
      </c>
      <c r="D1258" s="3">
        <f>VLOOKUP(Tableau1[[#This Row],[NUM DE FACTURE]],'[1]COMMERCIAL 2019 - 2021'!$D$2:$AO$3999,8,FALSE)</f>
        <v>94274.832456000004</v>
      </c>
      <c r="E1258" s="3">
        <f>VLOOKUP(Tableau1[[#This Row],[NUM DE FACTURE]],'[1]COMMERCIAL 2019 - 2021'!$D$2:$AO$3999,10,FALSE)</f>
        <v>28207.84</v>
      </c>
      <c r="F1258" s="3" t="str">
        <f>VLOOKUP(Tableau1[[#This Row],[NUM DE FACTURE]],'[1]COMMERCIAL 2019 - 2021'!$D$2:$AO$3999,12,FALSE)</f>
        <v>Mayotte</v>
      </c>
      <c r="G1258" s="4">
        <f>VLOOKUP(Tableau1[[#This Row],[NUM DE FACTURE]],'[1]COMMERCIAL 2019 - 2021'!$D$2:$AO$3999,13,FALSE)</f>
        <v>45062</v>
      </c>
      <c r="H1258" s="3">
        <f>VLOOKUP(Tableau1[[#This Row],[NUM DE FACTURE]],[1]!Tableau1[[#All],[Num Piéce]:[ANNEE]],4,FALSE)</f>
        <v>2023</v>
      </c>
      <c r="I1258" s="3">
        <f>MONTH(Tableau1[[#This Row],[DATE LIV]])</f>
        <v>5</v>
      </c>
    </row>
    <row r="1259" spans="1:9" x14ac:dyDescent="0.35">
      <c r="A1259" s="1" t="str">
        <f>'[1]COMMERCIAL 2019 - 2021'!D1257</f>
        <v>FAE-23-00100</v>
      </c>
      <c r="B1259" s="5" t="str">
        <f>VLOOKUP(Tableau1[[#This Row],[NUM DE FACTURE]],'[1]COMMERCIAL 2019 - 2021'!$D$2:$AO$3999,6,FALSE)</f>
        <v>SODIFRAM SAS</v>
      </c>
      <c r="C1259" s="2">
        <f>VLOOKUP(Tableau1[[#This Row],[NUM DE FACTURE]],'[1]COMMERCIAL 2019 - 2021'!$D$2:$AO$3999,18,FALSE)</f>
        <v>27972</v>
      </c>
      <c r="D1259" s="3">
        <f>VLOOKUP(Tableau1[[#This Row],[NUM DE FACTURE]],'[1]COMMERCIAL 2019 - 2021'!$D$2:$AO$3999,8,FALSE)</f>
        <v>94100.372226000007</v>
      </c>
      <c r="E1259" s="3">
        <f>VLOOKUP(Tableau1[[#This Row],[NUM DE FACTURE]],'[1]COMMERCIAL 2019 - 2021'!$D$2:$AO$3999,10,FALSE)</f>
        <v>28155.64</v>
      </c>
      <c r="F1259" s="3" t="str">
        <f>VLOOKUP(Tableau1[[#This Row],[NUM DE FACTURE]],'[1]COMMERCIAL 2019 - 2021'!$D$2:$AO$3999,12,FALSE)</f>
        <v>Mayotte</v>
      </c>
      <c r="G1259" s="4">
        <f>VLOOKUP(Tableau1[[#This Row],[NUM DE FACTURE]],'[1]COMMERCIAL 2019 - 2021'!$D$2:$AO$3999,13,FALSE)</f>
        <v>45062</v>
      </c>
      <c r="H1259" s="3">
        <f>VLOOKUP(Tableau1[[#This Row],[NUM DE FACTURE]],[1]!Tableau1[[#All],[Num Piéce]:[ANNEE]],4,FALSE)</f>
        <v>2023</v>
      </c>
      <c r="I1259" s="3">
        <f>MONTH(Tableau1[[#This Row],[DATE LIV]])</f>
        <v>5</v>
      </c>
    </row>
    <row r="1260" spans="1:9" x14ac:dyDescent="0.35">
      <c r="A1260" s="1" t="str">
        <f>'[1]COMMERCIAL 2019 - 2021'!D1258</f>
        <v>FAE-23-00101</v>
      </c>
      <c r="B1260" s="5" t="str">
        <f>VLOOKUP(Tableau1[[#This Row],[NUM DE FACTURE]],'[1]COMMERCIAL 2019 - 2021'!$D$2:$AO$3999,6,FALSE)</f>
        <v>SODIFRAM SAS</v>
      </c>
      <c r="C1260" s="2">
        <f>VLOOKUP(Tableau1[[#This Row],[NUM DE FACTURE]],'[1]COMMERCIAL 2019 - 2021'!$D$2:$AO$3999,18,FALSE)</f>
        <v>27984</v>
      </c>
      <c r="D1260" s="3">
        <f>VLOOKUP(Tableau1[[#This Row],[NUM DE FACTURE]],'[1]COMMERCIAL 2019 - 2021'!$D$2:$AO$3999,8,FALSE)</f>
        <v>94135.264272000015</v>
      </c>
      <c r="E1260" s="3">
        <f>VLOOKUP(Tableau1[[#This Row],[NUM DE FACTURE]],'[1]COMMERCIAL 2019 - 2021'!$D$2:$AO$3999,10,FALSE)</f>
        <v>28166.080000000002</v>
      </c>
      <c r="F1260" s="3" t="str">
        <f>VLOOKUP(Tableau1[[#This Row],[NUM DE FACTURE]],'[1]COMMERCIAL 2019 - 2021'!$D$2:$AO$3999,12,FALSE)</f>
        <v>Mayotte</v>
      </c>
      <c r="G1260" s="4">
        <f>VLOOKUP(Tableau1[[#This Row],[NUM DE FACTURE]],'[1]COMMERCIAL 2019 - 2021'!$D$2:$AO$3999,13,FALSE)</f>
        <v>45062</v>
      </c>
      <c r="H1260" s="3">
        <f>VLOOKUP(Tableau1[[#This Row],[NUM DE FACTURE]],[1]!Tableau1[[#All],[Num Piéce]:[ANNEE]],4,FALSE)</f>
        <v>2023</v>
      </c>
      <c r="I1260" s="3">
        <f>MONTH(Tableau1[[#This Row],[DATE LIV]])</f>
        <v>5</v>
      </c>
    </row>
    <row r="1261" spans="1:9" x14ac:dyDescent="0.35">
      <c r="A1261" s="1" t="str">
        <f>'[1]COMMERCIAL 2019 - 2021'!D1259</f>
        <v>FAE-23-00102</v>
      </c>
      <c r="B1261" s="5" t="str">
        <f>VLOOKUP(Tableau1[[#This Row],[NUM DE FACTURE]],'[1]COMMERCIAL 2019 - 2021'!$D$2:$AO$3999,6,FALSE)</f>
        <v>PUNIC INTERNATINAL TRADE</v>
      </c>
      <c r="C1261" s="2">
        <f>VLOOKUP(Tableau1[[#This Row],[NUM DE FACTURE]],'[1]COMMERCIAL 2019 - 2021'!$D$2:$AO$3999,18,FALSE)</f>
        <v>25200</v>
      </c>
      <c r="D1261" s="3">
        <f>VLOOKUP(Tableau1[[#This Row],[NUM DE FACTURE]],'[1]COMMERCIAL 2019 - 2021'!$D$2:$AO$3999,8,FALSE)</f>
        <v>53160</v>
      </c>
      <c r="E1261" s="3">
        <f>VLOOKUP(Tableau1[[#This Row],[NUM DE FACTURE]],'[1]COMMERCIAL 2019 - 2021'!$D$2:$AO$3999,10,FALSE)</f>
        <v>53160</v>
      </c>
      <c r="F1261" s="3" t="str">
        <f>VLOOKUP(Tableau1[[#This Row],[NUM DE FACTURE]],'[1]COMMERCIAL 2019 - 2021'!$D$2:$AO$3999,12,FALSE)</f>
        <v>Congo</v>
      </c>
      <c r="G1261" s="4">
        <f>VLOOKUP(Tableau1[[#This Row],[NUM DE FACTURE]],'[1]COMMERCIAL 2019 - 2021'!$D$2:$AO$3999,13,FALSE)</f>
        <v>45077</v>
      </c>
      <c r="H1261" s="3">
        <f>VLOOKUP(Tableau1[[#This Row],[NUM DE FACTURE]],[1]!Tableau1[[#All],[Num Piéce]:[ANNEE]],4,FALSE)</f>
        <v>2023</v>
      </c>
      <c r="I1261" s="3">
        <f>MONTH(Tableau1[[#This Row],[DATE LIV]])</f>
        <v>5</v>
      </c>
    </row>
    <row r="1262" spans="1:9" x14ac:dyDescent="0.35">
      <c r="A1262" s="1" t="str">
        <f>'[1]COMMERCIAL 2019 - 2021'!D1260</f>
        <v>FAE-23-00103</v>
      </c>
      <c r="B1262" s="5" t="str">
        <f>VLOOKUP(Tableau1[[#This Row],[NUM DE FACTURE]],'[1]COMMERCIAL 2019 - 2021'!$D$2:$AO$3999,6,FALSE)</f>
        <v>LAMP FALL IMP EXP - LAFFIMEX</v>
      </c>
      <c r="C1262" s="2">
        <f>VLOOKUP(Tableau1[[#This Row],[NUM DE FACTURE]],'[1]COMMERCIAL 2019 - 2021'!$D$2:$AO$3999,18,FALSE)</f>
        <v>38400</v>
      </c>
      <c r="D1262" s="3">
        <f>VLOOKUP(Tableau1[[#This Row],[NUM DE FACTURE]],'[1]COMMERCIAL 2019 - 2021'!$D$2:$AO$3999,8,FALSE)</f>
        <v>103733.87199999999</v>
      </c>
      <c r="E1262" s="3">
        <f>VLOOKUP(Tableau1[[#This Row],[NUM DE FACTURE]],'[1]COMMERCIAL 2019 - 2021'!$D$2:$AO$3999,10,FALSE)</f>
        <v>31072</v>
      </c>
      <c r="F1262" s="3" t="str">
        <f>VLOOKUP(Tableau1[[#This Row],[NUM DE FACTURE]],'[1]COMMERCIAL 2019 - 2021'!$D$2:$AO$3999,12,FALSE)</f>
        <v>Senegal</v>
      </c>
      <c r="G1262" s="4">
        <f>VLOOKUP(Tableau1[[#This Row],[NUM DE FACTURE]],'[1]COMMERCIAL 2019 - 2021'!$D$2:$AO$3999,13,FALSE)</f>
        <v>45071</v>
      </c>
      <c r="H1262" s="3">
        <f>VLOOKUP(Tableau1[[#This Row],[NUM DE FACTURE]],[1]!Tableau1[[#All],[Num Piéce]:[ANNEE]],4,FALSE)</f>
        <v>2023</v>
      </c>
      <c r="I1262" s="3">
        <f>MONTH(Tableau1[[#This Row],[DATE LIV]])</f>
        <v>5</v>
      </c>
    </row>
    <row r="1263" spans="1:9" x14ac:dyDescent="0.35">
      <c r="A1263" s="1" t="str">
        <f>'[1]COMMERCIAL 2019 - 2021'!D1261</f>
        <v>FAE-23-00104</v>
      </c>
      <c r="B1263" s="5" t="str">
        <f>VLOOKUP(Tableau1[[#This Row],[NUM DE FACTURE]],'[1]COMMERCIAL 2019 - 2021'!$D$2:$AO$3999,6,FALSE)</f>
        <v>BAH MAMADOU SALIOU</v>
      </c>
      <c r="C1263" s="2">
        <f>VLOOKUP(Tableau1[[#This Row],[NUM DE FACTURE]],'[1]COMMERCIAL 2019 - 2021'!$D$2:$AO$3999,18,FALSE)</f>
        <v>44400</v>
      </c>
      <c r="D1263" s="3">
        <f>VLOOKUP(Tableau1[[#This Row],[NUM DE FACTURE]],'[1]COMMERCIAL 2019 - 2021'!$D$2:$AO$3999,8,FALSE)</f>
        <v>117755.572</v>
      </c>
      <c r="E1263" s="3">
        <f>VLOOKUP(Tableau1[[#This Row],[NUM DE FACTURE]],'[1]COMMERCIAL 2019 - 2021'!$D$2:$AO$3999,10,FALSE)</f>
        <v>35272</v>
      </c>
      <c r="F1263" s="3" t="str">
        <f>VLOOKUP(Tableau1[[#This Row],[NUM DE FACTURE]],'[1]COMMERCIAL 2019 - 2021'!$D$2:$AO$3999,12,FALSE)</f>
        <v xml:space="preserve">Guinée </v>
      </c>
      <c r="G1263" s="4">
        <f>VLOOKUP(Tableau1[[#This Row],[NUM DE FACTURE]],'[1]COMMERCIAL 2019 - 2021'!$D$2:$AO$3999,13,FALSE)</f>
        <v>45077</v>
      </c>
      <c r="H1263" s="3">
        <f>VLOOKUP(Tableau1[[#This Row],[NUM DE FACTURE]],[1]!Tableau1[[#All],[Num Piéce]:[ANNEE]],4,FALSE)</f>
        <v>2023</v>
      </c>
      <c r="I1263" s="3">
        <f>MONTH(Tableau1[[#This Row],[DATE LIV]])</f>
        <v>5</v>
      </c>
    </row>
    <row r="1264" spans="1:9" x14ac:dyDescent="0.35">
      <c r="A1264" s="1" t="str">
        <f>'[1]COMMERCIAL 2019 - 2021'!D1262</f>
        <v>FAE-23-00105</v>
      </c>
      <c r="B1264" s="5" t="str">
        <f>VLOOKUP(Tableau1[[#This Row],[NUM DE FACTURE]],'[1]COMMERCIAL 2019 - 2021'!$D$2:$AO$3999,6,FALSE)</f>
        <v>MAMUDOU BAH T/A TEDOUGNAL FARM</v>
      </c>
      <c r="C1264" s="2">
        <f>VLOOKUP(Tableau1[[#This Row],[NUM DE FACTURE]],'[1]COMMERCIAL 2019 - 2021'!$D$2:$AO$3999,18,FALSE)</f>
        <v>123600</v>
      </c>
      <c r="D1264" s="3">
        <f>VLOOKUP(Tableau1[[#This Row],[NUM DE FACTURE]],'[1]COMMERCIAL 2019 - 2021'!$D$2:$AO$3999,8,FALSE)</f>
        <v>0</v>
      </c>
      <c r="E1264" s="3">
        <f>VLOOKUP(Tableau1[[#This Row],[NUM DE FACTURE]],'[1]COMMERCIAL 2019 - 2021'!$D$2:$AO$3999,10,FALSE)</f>
        <v>105864</v>
      </c>
      <c r="F1264" s="3" t="str">
        <f>VLOOKUP(Tableau1[[#This Row],[NUM DE FACTURE]],'[1]COMMERCIAL 2019 - 2021'!$D$2:$AO$3999,12,FALSE)</f>
        <v>Gambie</v>
      </c>
      <c r="G1264" s="4">
        <f>VLOOKUP(Tableau1[[#This Row],[NUM DE FACTURE]],'[1]COMMERCIAL 2019 - 2021'!$D$2:$AO$3999,13,FALSE)</f>
        <v>0</v>
      </c>
      <c r="H1264" s="3">
        <f>VLOOKUP(Tableau1[[#This Row],[NUM DE FACTURE]],[1]!Tableau1[[#All],[Num Piéce]:[ANNEE]],4,FALSE)</f>
        <v>2023</v>
      </c>
      <c r="I1264" s="3">
        <f>MONTH(Tableau1[[#This Row],[DATE LIV]])</f>
        <v>1</v>
      </c>
    </row>
    <row r="1265" spans="1:9" x14ac:dyDescent="0.35">
      <c r="A1265" s="1" t="str">
        <f>'[1]COMMERCIAL 2019 - 2021'!D1263</f>
        <v>FAE-23-00106</v>
      </c>
      <c r="B1265" s="5" t="str">
        <f>VLOOKUP(Tableau1[[#This Row],[NUM DE FACTURE]],'[1]COMMERCIAL 2019 - 2021'!$D$2:$AO$3999,6,FALSE)</f>
        <v>DEBENHAM</v>
      </c>
      <c r="C1265" s="2">
        <f>VLOOKUP(Tableau1[[#This Row],[NUM DE FACTURE]],'[1]COMMERCIAL 2019 - 2021'!$D$2:$AO$3999,18,FALSE)</f>
        <v>15100</v>
      </c>
      <c r="D1265" s="3">
        <f>VLOOKUP(Tableau1[[#This Row],[NUM DE FACTURE]],'[1]COMMERCIAL 2019 - 2021'!$D$2:$AO$3999,8,FALSE)</f>
        <v>57412.931250000001</v>
      </c>
      <c r="E1265" s="3">
        <f>VLOOKUP(Tableau1[[#This Row],[NUM DE FACTURE]],'[1]COMMERCIAL 2019 - 2021'!$D$2:$AO$3999,10,FALSE)</f>
        <v>18487.5</v>
      </c>
      <c r="F1265" s="3" t="str">
        <f>VLOOKUP(Tableau1[[#This Row],[NUM DE FACTURE]],'[1]COMMERCIAL 2019 - 2021'!$D$2:$AO$3999,12,FALSE)</f>
        <v>Kenya</v>
      </c>
      <c r="G1265" s="4">
        <f>VLOOKUP(Tableau1[[#This Row],[NUM DE FACTURE]],'[1]COMMERCIAL 2019 - 2021'!$D$2:$AO$3999,13,FALSE)</f>
        <v>45072</v>
      </c>
      <c r="H1265" s="3">
        <f>VLOOKUP(Tableau1[[#This Row],[NUM DE FACTURE]],[1]!Tableau1[[#All],[Num Piéce]:[ANNEE]],4,FALSE)</f>
        <v>2023</v>
      </c>
      <c r="I1265" s="3">
        <f>MONTH(Tableau1[[#This Row],[DATE LIV]])</f>
        <v>5</v>
      </c>
    </row>
    <row r="1266" spans="1:9" x14ac:dyDescent="0.35">
      <c r="A1266" s="1" t="str">
        <f>'[1]COMMERCIAL 2019 - 2021'!D1264</f>
        <v>FAE-23-00107</v>
      </c>
      <c r="B1266" s="5" t="str">
        <f>VLOOKUP(Tableau1[[#This Row],[NUM DE FACTURE]],'[1]COMMERCIAL 2019 - 2021'!$D$2:$AO$3999,6,FALSE)</f>
        <v>DEBENHAM</v>
      </c>
      <c r="C1266" s="2">
        <f>VLOOKUP(Tableau1[[#This Row],[NUM DE FACTURE]],'[1]COMMERCIAL 2019 - 2021'!$D$2:$AO$3999,18,FALSE)</f>
        <v>41280</v>
      </c>
      <c r="D1266" s="3">
        <f>VLOOKUP(Tableau1[[#This Row],[NUM DE FACTURE]],'[1]COMMERCIAL 2019 - 2021'!$D$2:$AO$3999,8,FALSE)</f>
        <v>113269.60799999999</v>
      </c>
      <c r="E1266" s="3">
        <f>VLOOKUP(Tableau1[[#This Row],[NUM DE FACTURE]],'[1]COMMERCIAL 2019 - 2021'!$D$2:$AO$3999,10,FALSE)</f>
        <v>36468</v>
      </c>
      <c r="F1266" s="3" t="str">
        <f>VLOOKUP(Tableau1[[#This Row],[NUM DE FACTURE]],'[1]COMMERCIAL 2019 - 2021'!$D$2:$AO$3999,12,FALSE)</f>
        <v>Kenya</v>
      </c>
      <c r="G1266" s="4">
        <f>VLOOKUP(Tableau1[[#This Row],[NUM DE FACTURE]],'[1]COMMERCIAL 2019 - 2021'!$D$2:$AO$3999,13,FALSE)</f>
        <v>45077</v>
      </c>
      <c r="H1266" s="3">
        <f>VLOOKUP(Tableau1[[#This Row],[NUM DE FACTURE]],[1]!Tableau1[[#All],[Num Piéce]:[ANNEE]],4,FALSE)</f>
        <v>2023</v>
      </c>
      <c r="I1266" s="3">
        <f>MONTH(Tableau1[[#This Row],[DATE LIV]])</f>
        <v>5</v>
      </c>
    </row>
    <row r="1267" spans="1:9" x14ac:dyDescent="0.35">
      <c r="A1267" s="1" t="str">
        <f>'[1]COMMERCIAL 2019 - 2021'!D1265</f>
        <v>FAE-23-00108</v>
      </c>
      <c r="B1267" s="5" t="str">
        <f>VLOOKUP(Tableau1[[#This Row],[NUM DE FACTURE]],'[1]COMMERCIAL 2019 - 2021'!$D$2:$AO$3999,6,FALSE)</f>
        <v>KRUPYANIY - DUBAV</v>
      </c>
      <c r="C1267" s="2">
        <f>VLOOKUP(Tableau1[[#This Row],[NUM DE FACTURE]],'[1]COMMERCIAL 2019 - 2021'!$D$2:$AO$3999,18,FALSE)</f>
        <v>41500</v>
      </c>
      <c r="D1267" s="3">
        <f>VLOOKUP(Tableau1[[#This Row],[NUM DE FACTURE]],'[1]COMMERCIAL 2019 - 2021'!$D$2:$AO$3999,8,FALSE)</f>
        <v>103436.03423999999</v>
      </c>
      <c r="E1267" s="3">
        <f>VLOOKUP(Tableau1[[#This Row],[NUM DE FACTURE]],'[1]COMMERCIAL 2019 - 2021'!$D$2:$AO$3999,10,FALSE)</f>
        <v>33461.449999999997</v>
      </c>
      <c r="F1267" s="3" t="str">
        <f>VLOOKUP(Tableau1[[#This Row],[NUM DE FACTURE]],'[1]COMMERCIAL 2019 - 2021'!$D$2:$AO$3999,12,FALSE)</f>
        <v>Romanie</v>
      </c>
      <c r="G1267" s="4">
        <f>VLOOKUP(Tableau1[[#This Row],[NUM DE FACTURE]],'[1]COMMERCIAL 2019 - 2021'!$D$2:$AO$3999,13,FALSE)</f>
        <v>45076</v>
      </c>
      <c r="H1267" s="3">
        <f>VLOOKUP(Tableau1[[#This Row],[NUM DE FACTURE]],[1]!Tableau1[[#All],[Num Piéce]:[ANNEE]],4,FALSE)</f>
        <v>2023</v>
      </c>
      <c r="I1267" s="3">
        <f>MONTH(Tableau1[[#This Row],[DATE LIV]])</f>
        <v>5</v>
      </c>
    </row>
    <row r="1268" spans="1:9" x14ac:dyDescent="0.35">
      <c r="A1268" s="1" t="str">
        <f>'[1]COMMERCIAL 2019 - 2021'!D1266</f>
        <v>FAE-23-00109</v>
      </c>
      <c r="B1268" s="5" t="str">
        <f>VLOOKUP(Tableau1[[#This Row],[NUM DE FACTURE]],'[1]COMMERCIAL 2019 - 2021'!$D$2:$AO$3999,6,FALSE)</f>
        <v>STE DE COMMERCE INTERNATIONAL</v>
      </c>
      <c r="C1268" s="2">
        <f>VLOOKUP(Tableau1[[#This Row],[NUM DE FACTURE]],'[1]COMMERCIAL 2019 - 2021'!$D$2:$AO$3999,18,FALSE)</f>
        <v>76800</v>
      </c>
      <c r="D1268" s="3">
        <f>VLOOKUP(Tableau1[[#This Row],[NUM DE FACTURE]],'[1]COMMERCIAL 2019 - 2021'!$D$2:$AO$3999,8,FALSE)</f>
        <v>178944</v>
      </c>
      <c r="E1268" s="3">
        <f>VLOOKUP(Tableau1[[#This Row],[NUM DE FACTURE]],'[1]COMMERCIAL 2019 - 2021'!$D$2:$AO$3999,10,FALSE)</f>
        <v>178944</v>
      </c>
      <c r="F1268" s="3" t="str">
        <f>VLOOKUP(Tableau1[[#This Row],[NUM DE FACTURE]],'[1]COMMERCIAL 2019 - 2021'!$D$2:$AO$3999,12,FALSE)</f>
        <v>Gambie</v>
      </c>
      <c r="G1268" s="4">
        <f>VLOOKUP(Tableau1[[#This Row],[NUM DE FACTURE]],'[1]COMMERCIAL 2019 - 2021'!$D$2:$AO$3999,13,FALSE)</f>
        <v>45083</v>
      </c>
      <c r="H1268" s="3">
        <f>VLOOKUP(Tableau1[[#This Row],[NUM DE FACTURE]],[1]!Tableau1[[#All],[Num Piéce]:[ANNEE]],4,FALSE)</f>
        <v>2023</v>
      </c>
      <c r="I1268" s="3">
        <f>MONTH(Tableau1[[#This Row],[DATE LIV]])</f>
        <v>6</v>
      </c>
    </row>
    <row r="1269" spans="1:9" x14ac:dyDescent="0.35">
      <c r="A1269" s="1" t="str">
        <f>'[1]COMMERCIAL 2019 - 2021'!D1267</f>
        <v>FAE-23-00110</v>
      </c>
      <c r="B1269" s="5" t="str">
        <f>VLOOKUP(Tableau1[[#This Row],[NUM DE FACTURE]],'[1]COMMERCIAL 2019 - 2021'!$D$2:$AO$3999,6,FALSE)</f>
        <v>STE DE COMMERCE INTERNATIONAL</v>
      </c>
      <c r="C1269" s="2">
        <f>VLOOKUP(Tableau1[[#This Row],[NUM DE FACTURE]],'[1]COMMERCIAL 2019 - 2021'!$D$2:$AO$3999,18,FALSE)</f>
        <v>146899</v>
      </c>
      <c r="D1269" s="3">
        <f>VLOOKUP(Tableau1[[#This Row],[NUM DE FACTURE]],'[1]COMMERCIAL 2019 - 2021'!$D$2:$AO$3999,8,FALSE)</f>
        <v>334902.21999999997</v>
      </c>
      <c r="E1269" s="3">
        <f>VLOOKUP(Tableau1[[#This Row],[NUM DE FACTURE]],'[1]COMMERCIAL 2019 - 2021'!$D$2:$AO$3999,10,FALSE)</f>
        <v>334902.21999999997</v>
      </c>
      <c r="F1269" s="3" t="str">
        <f>VLOOKUP(Tableau1[[#This Row],[NUM DE FACTURE]],'[1]COMMERCIAL 2019 - 2021'!$D$2:$AO$3999,12,FALSE)</f>
        <v>Sierra Leone</v>
      </c>
      <c r="G1269" s="4">
        <f>VLOOKUP(Tableau1[[#This Row],[NUM DE FACTURE]],'[1]COMMERCIAL 2019 - 2021'!$D$2:$AO$3999,13,FALSE)</f>
        <v>45076</v>
      </c>
      <c r="H1269" s="3">
        <f>VLOOKUP(Tableau1[[#This Row],[NUM DE FACTURE]],[1]!Tableau1[[#All],[Num Piéce]:[ANNEE]],4,FALSE)</f>
        <v>2023</v>
      </c>
      <c r="I1269" s="3">
        <f>MONTH(Tableau1[[#This Row],[DATE LIV]])</f>
        <v>5</v>
      </c>
    </row>
    <row r="1270" spans="1:9" x14ac:dyDescent="0.35">
      <c r="A1270" s="1" t="str">
        <f>'[1]COMMERCIAL 2019 - 2021'!D1268</f>
        <v>FAE-23-00111</v>
      </c>
      <c r="B1270" s="5" t="str">
        <f>VLOOKUP(Tableau1[[#This Row],[NUM DE FACTURE]],'[1]COMMERCIAL 2019 - 2021'!$D$2:$AO$3999,6,FALSE)</f>
        <v>SAHEL INTERNATIONAL TRADE</v>
      </c>
      <c r="C1270" s="2">
        <f>VLOOKUP(Tableau1[[#This Row],[NUM DE FACTURE]],'[1]COMMERCIAL 2019 - 2021'!$D$2:$AO$3999,18,FALSE)</f>
        <v>21600</v>
      </c>
      <c r="D1270" s="3">
        <f>VLOOKUP(Tableau1[[#This Row],[NUM DE FACTURE]],'[1]COMMERCIAL 2019 - 2021'!$D$2:$AO$3999,8,FALSE)</f>
        <v>49488</v>
      </c>
      <c r="E1270" s="3">
        <f>VLOOKUP(Tableau1[[#This Row],[NUM DE FACTURE]],'[1]COMMERCIAL 2019 - 2021'!$D$2:$AO$3999,10,FALSE)</f>
        <v>49488</v>
      </c>
      <c r="F1270" s="3" t="str">
        <f>VLOOKUP(Tableau1[[#This Row],[NUM DE FACTURE]],'[1]COMMERCIAL 2019 - 2021'!$D$2:$AO$3999,12,FALSE)</f>
        <v>Togo</v>
      </c>
      <c r="G1270" s="4">
        <f>VLOOKUP(Tableau1[[#This Row],[NUM DE FACTURE]],'[1]COMMERCIAL 2019 - 2021'!$D$2:$AO$3999,13,FALSE)</f>
        <v>45075</v>
      </c>
      <c r="H1270" s="3">
        <f>VLOOKUP(Tableau1[[#This Row],[NUM DE FACTURE]],[1]!Tableau1[[#All],[Num Piéce]:[ANNEE]],4,FALSE)</f>
        <v>2023</v>
      </c>
      <c r="I1270" s="3">
        <f>MONTH(Tableau1[[#This Row],[DATE LIV]])</f>
        <v>5</v>
      </c>
    </row>
    <row r="1271" spans="1:9" x14ac:dyDescent="0.35">
      <c r="A1271" s="1" t="str">
        <f>'[1]COMMERCIAL 2019 - 2021'!D1269</f>
        <v>FAE-23-00112</v>
      </c>
      <c r="B1271" s="5" t="str">
        <f>VLOOKUP(Tableau1[[#This Row],[NUM DE FACTURE]],'[1]COMMERCIAL 2019 - 2021'!$D$2:$AO$3999,6,FALSE)</f>
        <v>SAHEL INTERNATIONAL TRADE</v>
      </c>
      <c r="C1271" s="2">
        <f>VLOOKUP(Tableau1[[#This Row],[NUM DE FACTURE]],'[1]COMMERCIAL 2019 - 2021'!$D$2:$AO$3999,18,FALSE)</f>
        <v>38400</v>
      </c>
      <c r="D1271" s="3">
        <f>VLOOKUP(Tableau1[[#This Row],[NUM DE FACTURE]],'[1]COMMERCIAL 2019 - 2021'!$D$2:$AO$3999,8,FALSE)</f>
        <v>89472</v>
      </c>
      <c r="E1271" s="3">
        <f>VLOOKUP(Tableau1[[#This Row],[NUM DE FACTURE]],'[1]COMMERCIAL 2019 - 2021'!$D$2:$AO$3999,10,FALSE)</f>
        <v>89472</v>
      </c>
      <c r="F1271" s="3" t="str">
        <f>VLOOKUP(Tableau1[[#This Row],[NUM DE FACTURE]],'[1]COMMERCIAL 2019 - 2021'!$D$2:$AO$3999,12,FALSE)</f>
        <v>Senegal</v>
      </c>
      <c r="G1271" s="4">
        <f>VLOOKUP(Tableau1[[#This Row],[NUM DE FACTURE]],'[1]COMMERCIAL 2019 - 2021'!$D$2:$AO$3999,13,FALSE)</f>
        <v>45075</v>
      </c>
      <c r="H1271" s="3">
        <f>VLOOKUP(Tableau1[[#This Row],[NUM DE FACTURE]],[1]!Tableau1[[#All],[Num Piéce]:[ANNEE]],4,FALSE)</f>
        <v>2023</v>
      </c>
      <c r="I1271" s="3">
        <f>MONTH(Tableau1[[#This Row],[DATE LIV]])</f>
        <v>5</v>
      </c>
    </row>
    <row r="1272" spans="1:9" x14ac:dyDescent="0.35">
      <c r="A1272" s="1" t="str">
        <f>'[1]COMMERCIAL 2019 - 2021'!D1270</f>
        <v>FAE-23-00113</v>
      </c>
      <c r="B1272" s="5" t="str">
        <f>VLOOKUP(Tableau1[[#This Row],[NUM DE FACTURE]],'[1]COMMERCIAL 2019 - 2021'!$D$2:$AO$3999,6,FALSE)</f>
        <v>ANGSTREM TRADING</v>
      </c>
      <c r="C1272" s="2">
        <f>VLOOKUP(Tableau1[[#This Row],[NUM DE FACTURE]],'[1]COMMERCIAL 2019 - 2021'!$D$2:$AO$3999,18,FALSE)</f>
        <v>20150</v>
      </c>
      <c r="D1272" s="3">
        <f>VLOOKUP(Tableau1[[#This Row],[NUM DE FACTURE]],'[1]COMMERCIAL 2019 - 2021'!$D$2:$AO$3999,8,FALSE)</f>
        <v>53802.958299999998</v>
      </c>
      <c r="E1272" s="3">
        <f>VLOOKUP(Tableau1[[#This Row],[NUM DE FACTURE]],'[1]COMMERCIAL 2019 - 2021'!$D$2:$AO$3999,10,FALSE)</f>
        <v>17389.45</v>
      </c>
      <c r="F1272" s="3" t="str">
        <f>VLOOKUP(Tableau1[[#This Row],[NUM DE FACTURE]],'[1]COMMERCIAL 2019 - 2021'!$D$2:$AO$3999,12,FALSE)</f>
        <v>Russie</v>
      </c>
      <c r="G1272" s="4">
        <f>VLOOKUP(Tableau1[[#This Row],[NUM DE FACTURE]],'[1]COMMERCIAL 2019 - 2021'!$D$2:$AO$3999,13,FALSE)</f>
        <v>45075</v>
      </c>
      <c r="H1272" s="3">
        <f>VLOOKUP(Tableau1[[#This Row],[NUM DE FACTURE]],[1]!Tableau1[[#All],[Num Piéce]:[ANNEE]],4,FALSE)</f>
        <v>2023</v>
      </c>
      <c r="I1272" s="3">
        <f>MONTH(Tableau1[[#This Row],[DATE LIV]])</f>
        <v>5</v>
      </c>
    </row>
    <row r="1273" spans="1:9" x14ac:dyDescent="0.35">
      <c r="A1273" s="1" t="str">
        <f>'[1]COMMERCIAL 2019 - 2021'!D1271</f>
        <v>FAE-23-00114</v>
      </c>
      <c r="B1273" s="5" t="str">
        <f>VLOOKUP(Tableau1[[#This Row],[NUM DE FACTURE]],'[1]COMMERCIAL 2019 - 2021'!$D$2:$AO$3999,6,FALSE)</f>
        <v>ANGSTREM TRADING</v>
      </c>
      <c r="C1273" s="2">
        <f>VLOOKUP(Tableau1[[#This Row],[NUM DE FACTURE]],'[1]COMMERCIAL 2019 - 2021'!$D$2:$AO$3999,18,FALSE)</f>
        <v>20150</v>
      </c>
      <c r="D1273" s="3">
        <f>VLOOKUP(Tableau1[[#This Row],[NUM DE FACTURE]],'[1]COMMERCIAL 2019 - 2021'!$D$2:$AO$3999,8,FALSE)</f>
        <v>48566.053899999999</v>
      </c>
      <c r="E1273" s="3">
        <f>VLOOKUP(Tableau1[[#This Row],[NUM DE FACTURE]],'[1]COMMERCIAL 2019 - 2021'!$D$2:$AO$3999,10,FALSE)</f>
        <v>15696.85</v>
      </c>
      <c r="F1273" s="3" t="str">
        <f>VLOOKUP(Tableau1[[#This Row],[NUM DE FACTURE]],'[1]COMMERCIAL 2019 - 2021'!$D$2:$AO$3999,12,FALSE)</f>
        <v>Russie</v>
      </c>
      <c r="G1273" s="4">
        <f>VLOOKUP(Tableau1[[#This Row],[NUM DE FACTURE]],'[1]COMMERCIAL 2019 - 2021'!$D$2:$AO$3999,13,FALSE)</f>
        <v>45099</v>
      </c>
      <c r="H1273" s="3">
        <f>VLOOKUP(Tableau1[[#This Row],[NUM DE FACTURE]],[1]!Tableau1[[#All],[Num Piéce]:[ANNEE]],4,FALSE)</f>
        <v>2023</v>
      </c>
      <c r="I1273" s="3">
        <f>MONTH(Tableau1[[#This Row],[DATE LIV]])</f>
        <v>6</v>
      </c>
    </row>
    <row r="1274" spans="1:9" x14ac:dyDescent="0.35">
      <c r="A1274" s="1" t="str">
        <f>'[1]COMMERCIAL 2019 - 2021'!D1272</f>
        <v>FAE-23-00115</v>
      </c>
      <c r="B1274" s="5" t="str">
        <f>VLOOKUP(Tableau1[[#This Row],[NUM DE FACTURE]],'[1]COMMERCIAL 2019 - 2021'!$D$2:$AO$3999,6,FALSE)</f>
        <v>MATMATA TRADING</v>
      </c>
      <c r="C1274" s="2">
        <f>VLOOKUP(Tableau1[[#This Row],[NUM DE FACTURE]],'[1]COMMERCIAL 2019 - 2021'!$D$2:$AO$3999,18,FALSE)</f>
        <v>38400</v>
      </c>
      <c r="D1274" s="3">
        <f>VLOOKUP(Tableau1[[#This Row],[NUM DE FACTURE]],'[1]COMMERCIAL 2019 - 2021'!$D$2:$AO$3999,8,FALSE)</f>
        <v>98185.544000000009</v>
      </c>
      <c r="E1274" s="3">
        <f>VLOOKUP(Tableau1[[#This Row],[NUM DE FACTURE]],'[1]COMMERCIAL 2019 - 2021'!$D$2:$AO$3999,10,FALSE)</f>
        <v>29296</v>
      </c>
      <c r="F1274" s="3" t="str">
        <f>VLOOKUP(Tableau1[[#This Row],[NUM DE FACTURE]],'[1]COMMERCIAL 2019 - 2021'!$D$2:$AO$3999,12,FALSE)</f>
        <v>Mauritanie</v>
      </c>
      <c r="G1274" s="4">
        <f>VLOOKUP(Tableau1[[#This Row],[NUM DE FACTURE]],'[1]COMMERCIAL 2019 - 2021'!$D$2:$AO$3999,13,FALSE)</f>
        <v>45092</v>
      </c>
      <c r="H1274" s="3">
        <f>VLOOKUP(Tableau1[[#This Row],[NUM DE FACTURE]],[1]!Tableau1[[#All],[Num Piéce]:[ANNEE]],4,FALSE)</f>
        <v>2023</v>
      </c>
      <c r="I1274" s="3">
        <f>MONTH(Tableau1[[#This Row],[DATE LIV]])</f>
        <v>6</v>
      </c>
    </row>
    <row r="1275" spans="1:9" x14ac:dyDescent="0.35">
      <c r="A1275" s="1" t="str">
        <f>'[1]COMMERCIAL 2019 - 2021'!D1273</f>
        <v>FAE-23-00116</v>
      </c>
      <c r="B1275" s="5" t="str">
        <f>VLOOKUP(Tableau1[[#This Row],[NUM DE FACTURE]],'[1]COMMERCIAL 2019 - 2021'!$D$2:$AO$3999,6,FALSE)</f>
        <v>SAHEL INTERNATIONAL TRADE</v>
      </c>
      <c r="C1275" s="2">
        <f>VLOOKUP(Tableau1[[#This Row],[NUM DE FACTURE]],'[1]COMMERCIAL 2019 - 2021'!$D$2:$AO$3999,18,FALSE)</f>
        <v>20750</v>
      </c>
      <c r="D1275" s="3">
        <f>VLOOKUP(Tableau1[[#This Row],[NUM DE FACTURE]],'[1]COMMERCIAL 2019 - 2021'!$D$2:$AO$3999,8,FALSE)</f>
        <v>46895</v>
      </c>
      <c r="E1275" s="3">
        <f>VLOOKUP(Tableau1[[#This Row],[NUM DE FACTURE]],'[1]COMMERCIAL 2019 - 2021'!$D$2:$AO$3999,10,FALSE)</f>
        <v>46895</v>
      </c>
      <c r="F1275" s="3" t="str">
        <f>VLOOKUP(Tableau1[[#This Row],[NUM DE FACTURE]],'[1]COMMERCIAL 2019 - 2021'!$D$2:$AO$3999,12,FALSE)</f>
        <v>Togo</v>
      </c>
      <c r="G1275" s="4">
        <f>VLOOKUP(Tableau1[[#This Row],[NUM DE FACTURE]],'[1]COMMERCIAL 2019 - 2021'!$D$2:$AO$3999,13,FALSE)</f>
        <v>45082</v>
      </c>
      <c r="H1275" s="3">
        <f>VLOOKUP(Tableau1[[#This Row],[NUM DE FACTURE]],[1]!Tableau1[[#All],[Num Piéce]:[ANNEE]],4,FALSE)</f>
        <v>2023</v>
      </c>
      <c r="I1275" s="3">
        <f>MONTH(Tableau1[[#This Row],[DATE LIV]])</f>
        <v>6</v>
      </c>
    </row>
    <row r="1276" spans="1:9" x14ac:dyDescent="0.35">
      <c r="A1276" s="1" t="str">
        <f>'[1]COMMERCIAL 2019 - 2021'!D1274</f>
        <v>FAE-23-00117</v>
      </c>
      <c r="B1276" s="5" t="str">
        <f>VLOOKUP(Tableau1[[#This Row],[NUM DE FACTURE]],'[1]COMMERCIAL 2019 - 2021'!$D$2:$AO$3999,6,FALSE)</f>
        <v>SAHEL INTERNATIONAL TRADE</v>
      </c>
      <c r="C1276" s="2">
        <f>VLOOKUP(Tableau1[[#This Row],[NUM DE FACTURE]],'[1]COMMERCIAL 2019 - 2021'!$D$2:$AO$3999,18,FALSE)</f>
        <v>21600</v>
      </c>
      <c r="D1276" s="3">
        <f>VLOOKUP(Tableau1[[#This Row],[NUM DE FACTURE]],'[1]COMMERCIAL 2019 - 2021'!$D$2:$AO$3999,8,FALSE)</f>
        <v>49579.92</v>
      </c>
      <c r="E1276" s="3">
        <f>VLOOKUP(Tableau1[[#This Row],[NUM DE FACTURE]],'[1]COMMERCIAL 2019 - 2021'!$D$2:$AO$3999,10,FALSE)</f>
        <v>49579.92</v>
      </c>
      <c r="F1276" s="3" t="str">
        <f>VLOOKUP(Tableau1[[#This Row],[NUM DE FACTURE]],'[1]COMMERCIAL 2019 - 2021'!$D$2:$AO$3999,12,FALSE)</f>
        <v>Tchad</v>
      </c>
      <c r="G1276" s="4">
        <f>VLOOKUP(Tableau1[[#This Row],[NUM DE FACTURE]],'[1]COMMERCIAL 2019 - 2021'!$D$2:$AO$3999,13,FALSE)</f>
        <v>45082</v>
      </c>
      <c r="H1276" s="3">
        <f>VLOOKUP(Tableau1[[#This Row],[NUM DE FACTURE]],[1]!Tableau1[[#All],[Num Piéce]:[ANNEE]],4,FALSE)</f>
        <v>2023</v>
      </c>
      <c r="I1276" s="3">
        <f>MONTH(Tableau1[[#This Row],[DATE LIV]])</f>
        <v>6</v>
      </c>
    </row>
    <row r="1277" spans="1:9" x14ac:dyDescent="0.35">
      <c r="A1277" s="1" t="str">
        <f>'[1]COMMERCIAL 2019 - 2021'!D1275</f>
        <v>FAE-23-00118</v>
      </c>
      <c r="B1277" s="5" t="str">
        <f>VLOOKUP(Tableau1[[#This Row],[NUM DE FACTURE]],'[1]COMMERCIAL 2019 - 2021'!$D$2:$AO$3999,6,FALSE)</f>
        <v xml:space="preserve">HARVEST </v>
      </c>
      <c r="C1277" s="2">
        <f>VLOOKUP(Tableau1[[#This Row],[NUM DE FACTURE]],'[1]COMMERCIAL 2019 - 2021'!$D$2:$AO$3999,18,FALSE)</f>
        <v>67500</v>
      </c>
      <c r="D1277" s="3">
        <f>VLOOKUP(Tableau1[[#This Row],[NUM DE FACTURE]],'[1]COMMERCIAL 2019 - 2021'!$D$2:$AO$3999,8,FALSE)</f>
        <v>198858.03750000001</v>
      </c>
      <c r="E1277" s="3">
        <f>VLOOKUP(Tableau1[[#This Row],[NUM DE FACTURE]],'[1]COMMERCIAL 2019 - 2021'!$D$2:$AO$3999,10,FALSE)</f>
        <v>64125</v>
      </c>
      <c r="F1277" s="3" t="str">
        <f>VLOOKUP(Tableau1[[#This Row],[NUM DE FACTURE]],'[1]COMMERCIAL 2019 - 2021'!$D$2:$AO$3999,12,FALSE)</f>
        <v>Qatar</v>
      </c>
      <c r="G1277" s="4">
        <f>VLOOKUP(Tableau1[[#This Row],[NUM DE FACTURE]],'[1]COMMERCIAL 2019 - 2021'!$D$2:$AO$3999,13,FALSE)</f>
        <v>45107</v>
      </c>
      <c r="H1277" s="3">
        <f>VLOOKUP(Tableau1[[#This Row],[NUM DE FACTURE]],[1]!Tableau1[[#All],[Num Piéce]:[ANNEE]],4,FALSE)</f>
        <v>2023</v>
      </c>
      <c r="I1277" s="3">
        <f>MONTH(Tableau1[[#This Row],[DATE LIV]])</f>
        <v>6</v>
      </c>
    </row>
    <row r="1278" spans="1:9" x14ac:dyDescent="0.35">
      <c r="A1278" s="1" t="str">
        <f>'[1]COMMERCIAL 2019 - 2021'!D1276</f>
        <v>FAE-23-00119</v>
      </c>
      <c r="B1278" s="5" t="str">
        <f>VLOOKUP(Tableau1[[#This Row],[NUM DE FACTURE]],'[1]COMMERCIAL 2019 - 2021'!$D$2:$AO$3999,6,FALSE)</f>
        <v>ETS KASSO IMPORT EXPORT</v>
      </c>
      <c r="C1278" s="2">
        <f>VLOOKUP(Tableau1[[#This Row],[NUM DE FACTURE]],'[1]COMMERCIAL 2019 - 2021'!$D$2:$AO$3999,18,FALSE)</f>
        <v>110000</v>
      </c>
      <c r="D1278" s="3">
        <f>VLOOKUP(Tableau1[[#This Row],[NUM DE FACTURE]],'[1]COMMERCIAL 2019 - 2021'!$D$2:$AO$3999,8,FALSE)</f>
        <v>206079.72</v>
      </c>
      <c r="E1278" s="3">
        <f>VLOOKUP(Tableau1[[#This Row],[NUM DE FACTURE]],'[1]COMMERCIAL 2019 - 2021'!$D$2:$AO$3999,10,FALSE)</f>
        <v>61600</v>
      </c>
      <c r="F1278" s="3" t="str">
        <f>VLOOKUP(Tableau1[[#This Row],[NUM DE FACTURE]],'[1]COMMERCIAL 2019 - 2021'!$D$2:$AO$3999,12,FALSE)</f>
        <v>Niger</v>
      </c>
      <c r="G1278" s="4">
        <f>VLOOKUP(Tableau1[[#This Row],[NUM DE FACTURE]],'[1]COMMERCIAL 2019 - 2021'!$D$2:$AO$3999,13,FALSE)</f>
        <v>45091</v>
      </c>
      <c r="H1278" s="3">
        <f>VLOOKUP(Tableau1[[#This Row],[NUM DE FACTURE]],[1]!Tableau1[[#All],[Num Piéce]:[ANNEE]],4,FALSE)</f>
        <v>2023</v>
      </c>
      <c r="I1278" s="3">
        <f>MONTH(Tableau1[[#This Row],[DATE LIV]])</f>
        <v>6</v>
      </c>
    </row>
    <row r="1279" spans="1:9" x14ac:dyDescent="0.35">
      <c r="A1279" s="1" t="str">
        <f>'[1]COMMERCIAL 2019 - 2021'!D1277</f>
        <v>FAE-23-00120</v>
      </c>
      <c r="B1279" s="5" t="str">
        <f>VLOOKUP(Tableau1[[#This Row],[NUM DE FACTURE]],'[1]COMMERCIAL 2019 - 2021'!$D$2:$AO$3999,6,FALSE)</f>
        <v>ETS KASSO IMPORT EXPORT</v>
      </c>
      <c r="C1279" s="2">
        <f>VLOOKUP(Tableau1[[#This Row],[NUM DE FACTURE]],'[1]COMMERCIAL 2019 - 2021'!$D$2:$AO$3999,18,FALSE)</f>
        <v>110000</v>
      </c>
      <c r="D1279" s="3">
        <f>VLOOKUP(Tableau1[[#This Row],[NUM DE FACTURE]],'[1]COMMERCIAL 2019 - 2021'!$D$2:$AO$3999,8,FALSE)</f>
        <v>206147.48</v>
      </c>
      <c r="E1279" s="3">
        <f>VLOOKUP(Tableau1[[#This Row],[NUM DE FACTURE]],'[1]COMMERCIAL 2019 - 2021'!$D$2:$AO$3999,10,FALSE)</f>
        <v>61600</v>
      </c>
      <c r="F1279" s="3" t="str">
        <f>VLOOKUP(Tableau1[[#This Row],[NUM DE FACTURE]],'[1]COMMERCIAL 2019 - 2021'!$D$2:$AO$3999,12,FALSE)</f>
        <v>Niger</v>
      </c>
      <c r="G1279" s="4">
        <f>VLOOKUP(Tableau1[[#This Row],[NUM DE FACTURE]],'[1]COMMERCIAL 2019 - 2021'!$D$2:$AO$3999,13,FALSE)</f>
        <v>45092</v>
      </c>
      <c r="H1279" s="3">
        <f>VLOOKUP(Tableau1[[#This Row],[NUM DE FACTURE]],[1]!Tableau1[[#All],[Num Piéce]:[ANNEE]],4,FALSE)</f>
        <v>2023</v>
      </c>
      <c r="I1279" s="3">
        <f>MONTH(Tableau1[[#This Row],[DATE LIV]])</f>
        <v>6</v>
      </c>
    </row>
    <row r="1280" spans="1:9" x14ac:dyDescent="0.35">
      <c r="A1280" s="1" t="str">
        <f>'[1]COMMERCIAL 2019 - 2021'!D1278</f>
        <v>FAE-23-00121</v>
      </c>
      <c r="B1280" s="5" t="str">
        <f>VLOOKUP(Tableau1[[#This Row],[NUM DE FACTURE]],'[1]COMMERCIAL 2019 - 2021'!$D$2:$AO$3999,6,FALSE)</f>
        <v>ETS KASSO IMPORT EXPORT</v>
      </c>
      <c r="C1280" s="2">
        <f>VLOOKUP(Tableau1[[#This Row],[NUM DE FACTURE]],'[1]COMMERCIAL 2019 - 2021'!$D$2:$AO$3999,18,FALSE)</f>
        <v>110000</v>
      </c>
      <c r="D1280" s="3">
        <f>VLOOKUP(Tableau1[[#This Row],[NUM DE FACTURE]],'[1]COMMERCIAL 2019 - 2021'!$D$2:$AO$3999,8,FALSE)</f>
        <v>206147.48</v>
      </c>
      <c r="E1280" s="3">
        <f>VLOOKUP(Tableau1[[#This Row],[NUM DE FACTURE]],'[1]COMMERCIAL 2019 - 2021'!$D$2:$AO$3999,10,FALSE)</f>
        <v>61600</v>
      </c>
      <c r="F1280" s="3" t="str">
        <f>VLOOKUP(Tableau1[[#This Row],[NUM DE FACTURE]],'[1]COMMERCIAL 2019 - 2021'!$D$2:$AO$3999,12,FALSE)</f>
        <v>Niger</v>
      </c>
      <c r="G1280" s="4">
        <f>VLOOKUP(Tableau1[[#This Row],[NUM DE FACTURE]],'[1]COMMERCIAL 2019 - 2021'!$D$2:$AO$3999,13,FALSE)</f>
        <v>45093</v>
      </c>
      <c r="H1280" s="3">
        <f>VLOOKUP(Tableau1[[#This Row],[NUM DE FACTURE]],[1]!Tableau1[[#All],[Num Piéce]:[ANNEE]],4,FALSE)</f>
        <v>2023</v>
      </c>
      <c r="I1280" s="3">
        <f>MONTH(Tableau1[[#This Row],[DATE LIV]])</f>
        <v>6</v>
      </c>
    </row>
    <row r="1281" spans="1:9" x14ac:dyDescent="0.35">
      <c r="A1281" s="1" t="str">
        <f>'[1]COMMERCIAL 2019 - 2021'!D1279</f>
        <v>FAE-23-00122</v>
      </c>
      <c r="B1281" s="5" t="str">
        <f>VLOOKUP(Tableau1[[#This Row],[NUM DE FACTURE]],'[1]COMMERCIAL 2019 - 2021'!$D$2:$AO$3999,6,FALSE)</f>
        <v>SODIC</v>
      </c>
      <c r="C1281" s="2">
        <f>VLOOKUP(Tableau1[[#This Row],[NUM DE FACTURE]],'[1]COMMERCIAL 2019 - 2021'!$D$2:$AO$3999,18,FALSE)</f>
        <v>16896</v>
      </c>
      <c r="D1281" s="3">
        <f>VLOOKUP(Tableau1[[#This Row],[NUM DE FACTURE]],'[1]COMMERCIAL 2019 - 2021'!$D$2:$AO$3999,8,FALSE)</f>
        <v>20823.206399999999</v>
      </c>
      <c r="E1281" s="3">
        <f>VLOOKUP(Tableau1[[#This Row],[NUM DE FACTURE]],'[1]COMMERCIAL 2019 - 2021'!$D$2:$AO$3999,10,FALSE)</f>
        <v>6243.84</v>
      </c>
      <c r="F1281" s="3" t="str">
        <f>VLOOKUP(Tableau1[[#This Row],[NUM DE FACTURE]],'[1]COMMERCIAL 2019 - 2021'!$D$2:$AO$3999,12,FALSE)</f>
        <v>France</v>
      </c>
      <c r="G1281" s="4">
        <f>VLOOKUP(Tableau1[[#This Row],[NUM DE FACTURE]],'[1]COMMERCIAL 2019 - 2021'!$D$2:$AO$3999,13,FALSE)</f>
        <v>45086</v>
      </c>
      <c r="H1281" s="3">
        <f>VLOOKUP(Tableau1[[#This Row],[NUM DE FACTURE]],[1]!Tableau1[[#All],[Num Piéce]:[ANNEE]],4,FALSE)</f>
        <v>2023</v>
      </c>
      <c r="I1281" s="3">
        <f>MONTH(Tableau1[[#This Row],[DATE LIV]])</f>
        <v>6</v>
      </c>
    </row>
    <row r="1282" spans="1:9" x14ac:dyDescent="0.35">
      <c r="A1282" s="1" t="str">
        <f>'[1]COMMERCIAL 2019 - 2021'!D1280</f>
        <v>FAE-23-00123</v>
      </c>
      <c r="B1282" s="5" t="str">
        <f>VLOOKUP(Tableau1[[#This Row],[NUM DE FACTURE]],'[1]COMMERCIAL 2019 - 2021'!$D$2:$AO$3999,6,FALSE)</f>
        <v>ETS KASSO IMPORT EXPORT</v>
      </c>
      <c r="C1282" s="2">
        <f>VLOOKUP(Tableau1[[#This Row],[NUM DE FACTURE]],'[1]COMMERCIAL 2019 - 2021'!$D$2:$AO$3999,18,FALSE)</f>
        <v>99200</v>
      </c>
      <c r="D1282" s="3">
        <f>VLOOKUP(Tableau1[[#This Row],[NUM DE FACTURE]],'[1]COMMERCIAL 2019 - 2021'!$D$2:$AO$3999,8,FALSE)</f>
        <v>199850.304</v>
      </c>
      <c r="E1282" s="3">
        <f>VLOOKUP(Tableau1[[#This Row],[NUM DE FACTURE]],'[1]COMMERCIAL 2019 - 2021'!$D$2:$AO$3999,10,FALSE)</f>
        <v>59520</v>
      </c>
      <c r="F1282" s="3" t="str">
        <f>VLOOKUP(Tableau1[[#This Row],[NUM DE FACTURE]],'[1]COMMERCIAL 2019 - 2021'!$D$2:$AO$3999,12,FALSE)</f>
        <v>Niger</v>
      </c>
      <c r="G1282" s="4">
        <f>VLOOKUP(Tableau1[[#This Row],[NUM DE FACTURE]],'[1]COMMERCIAL 2019 - 2021'!$D$2:$AO$3999,13,FALSE)</f>
        <v>45090</v>
      </c>
      <c r="H1282" s="3">
        <f>VLOOKUP(Tableau1[[#This Row],[NUM DE FACTURE]],[1]!Tableau1[[#All],[Num Piéce]:[ANNEE]],4,FALSE)</f>
        <v>2023</v>
      </c>
      <c r="I1282" s="3">
        <f>MONTH(Tableau1[[#This Row],[DATE LIV]])</f>
        <v>6</v>
      </c>
    </row>
    <row r="1283" spans="1:9" x14ac:dyDescent="0.35">
      <c r="A1283" s="1" t="str">
        <f>'[1]COMMERCIAL 2019 - 2021'!D1281</f>
        <v>FAE-23-00124</v>
      </c>
      <c r="B1283" s="5" t="str">
        <f>VLOOKUP(Tableau1[[#This Row],[NUM DE FACTURE]],'[1]COMMERCIAL 2019 - 2021'!$D$2:$AO$3999,6,FALSE)</f>
        <v>SAHEL INTERNATIONAL TRADE</v>
      </c>
      <c r="C1283" s="2">
        <f>VLOOKUP(Tableau1[[#This Row],[NUM DE FACTURE]],'[1]COMMERCIAL 2019 - 2021'!$D$2:$AO$3999,18,FALSE)</f>
        <v>19200</v>
      </c>
      <c r="D1283" s="3">
        <f>VLOOKUP(Tableau1[[#This Row],[NUM DE FACTURE]],'[1]COMMERCIAL 2019 - 2021'!$D$2:$AO$3999,8,FALSE)</f>
        <v>42240</v>
      </c>
      <c r="E1283" s="3">
        <f>VLOOKUP(Tableau1[[#This Row],[NUM DE FACTURE]],'[1]COMMERCIAL 2019 - 2021'!$D$2:$AO$3999,10,FALSE)</f>
        <v>42240</v>
      </c>
      <c r="F1283" s="3" t="str">
        <f>VLOOKUP(Tableau1[[#This Row],[NUM DE FACTURE]],'[1]COMMERCIAL 2019 - 2021'!$D$2:$AO$3999,12,FALSE)</f>
        <v>Gambie</v>
      </c>
      <c r="G1283" s="4">
        <f>VLOOKUP(Tableau1[[#This Row],[NUM DE FACTURE]],'[1]COMMERCIAL 2019 - 2021'!$D$2:$AO$3999,13,FALSE)</f>
        <v>45100</v>
      </c>
      <c r="H1283" s="3">
        <f>VLOOKUP(Tableau1[[#This Row],[NUM DE FACTURE]],[1]!Tableau1[[#All],[Num Piéce]:[ANNEE]],4,FALSE)</f>
        <v>2023</v>
      </c>
      <c r="I1283" s="3">
        <f>MONTH(Tableau1[[#This Row],[DATE LIV]])</f>
        <v>6</v>
      </c>
    </row>
    <row r="1284" spans="1:9" x14ac:dyDescent="0.35">
      <c r="A1284" s="1" t="str">
        <f>'[1]COMMERCIAL 2019 - 2021'!D1282</f>
        <v>FAE-23-00125</v>
      </c>
      <c r="B1284" s="5" t="str">
        <f>VLOOKUP(Tableau1[[#This Row],[NUM DE FACTURE]],'[1]COMMERCIAL 2019 - 2021'!$D$2:$AO$3999,6,FALSE)</f>
        <v>SAHEL INTERNATIONAL TRADE</v>
      </c>
      <c r="C1284" s="2">
        <f>VLOOKUP(Tableau1[[#This Row],[NUM DE FACTURE]],'[1]COMMERCIAL 2019 - 2021'!$D$2:$AO$3999,18,FALSE)</f>
        <v>22008</v>
      </c>
      <c r="D1284" s="3">
        <f>VLOOKUP(Tableau1[[#This Row],[NUM DE FACTURE]],'[1]COMMERCIAL 2019 - 2021'!$D$2:$AO$3999,8,FALSE)</f>
        <v>47317.2</v>
      </c>
      <c r="E1284" s="3">
        <f>VLOOKUP(Tableau1[[#This Row],[NUM DE FACTURE]],'[1]COMMERCIAL 2019 - 2021'!$D$2:$AO$3999,10,FALSE)</f>
        <v>47317.2</v>
      </c>
      <c r="F1284" s="3" t="str">
        <f>VLOOKUP(Tableau1[[#This Row],[NUM DE FACTURE]],'[1]COMMERCIAL 2019 - 2021'!$D$2:$AO$3999,12,FALSE)</f>
        <v>Sierra Leone</v>
      </c>
      <c r="G1284" s="4">
        <f>VLOOKUP(Tableau1[[#This Row],[NUM DE FACTURE]],'[1]COMMERCIAL 2019 - 2021'!$D$2:$AO$3999,13,FALSE)</f>
        <v>45096</v>
      </c>
      <c r="H1284" s="3">
        <f>VLOOKUP(Tableau1[[#This Row],[NUM DE FACTURE]],[1]!Tableau1[[#All],[Num Piéce]:[ANNEE]],4,FALSE)</f>
        <v>2023</v>
      </c>
      <c r="I1284" s="3">
        <f>MONTH(Tableau1[[#This Row],[DATE LIV]])</f>
        <v>6</v>
      </c>
    </row>
    <row r="1285" spans="1:9" x14ac:dyDescent="0.35">
      <c r="A1285" s="1" t="str">
        <f>'[1]COMMERCIAL 2019 - 2021'!D1283</f>
        <v>FAE-23-00126</v>
      </c>
      <c r="B1285" s="5" t="str">
        <f>VLOOKUP(Tableau1[[#This Row],[NUM DE FACTURE]],'[1]COMMERCIAL 2019 - 2021'!$D$2:$AO$3999,6,FALSE)</f>
        <v>GREEN WORLD FOOD EXPRESS</v>
      </c>
      <c r="C1285" s="2">
        <f>VLOOKUP(Tableau1[[#This Row],[NUM DE FACTURE]],'[1]COMMERCIAL 2019 - 2021'!$D$2:$AO$3999,18,FALSE)</f>
        <v>52867</v>
      </c>
      <c r="D1285" s="3">
        <f>VLOOKUP(Tableau1[[#This Row],[NUM DE FACTURE]],'[1]COMMERCIAL 2019 - 2021'!$D$2:$AO$3999,8,FALSE)</f>
        <v>179908.641906</v>
      </c>
      <c r="E1285" s="3">
        <f>VLOOKUP(Tableau1[[#This Row],[NUM DE FACTURE]],'[1]COMMERCIAL 2019 - 2021'!$D$2:$AO$3999,10,FALSE)</f>
        <v>58014.46</v>
      </c>
      <c r="F1285" s="3" t="str">
        <f>VLOOKUP(Tableau1[[#This Row],[NUM DE FACTURE]],'[1]COMMERCIAL 2019 - 2021'!$D$2:$AO$3999,12,FALSE)</f>
        <v>Canada</v>
      </c>
      <c r="G1285" s="4">
        <f>VLOOKUP(Tableau1[[#This Row],[NUM DE FACTURE]],'[1]COMMERCIAL 2019 - 2021'!$D$2:$AO$3999,13,FALSE)</f>
        <v>45101</v>
      </c>
      <c r="H1285" s="3">
        <f>VLOOKUP(Tableau1[[#This Row],[NUM DE FACTURE]],[1]!Tableau1[[#All],[Num Piéce]:[ANNEE]],4,FALSE)</f>
        <v>2023</v>
      </c>
      <c r="I1285" s="3">
        <f>MONTH(Tableau1[[#This Row],[DATE LIV]])</f>
        <v>6</v>
      </c>
    </row>
    <row r="1286" spans="1:9" x14ac:dyDescent="0.35">
      <c r="A1286" s="1" t="str">
        <f>'[1]COMMERCIAL 2019 - 2021'!D1284</f>
        <v>FAE-23-00127</v>
      </c>
      <c r="B1286" s="5" t="str">
        <f>VLOOKUP(Tableau1[[#This Row],[NUM DE FACTURE]],'[1]COMMERCIAL 2019 - 2021'!$D$2:$AO$3999,6,FALSE)</f>
        <v>ABOURA FOODS</v>
      </c>
      <c r="C1286" s="2">
        <f>VLOOKUP(Tableau1[[#This Row],[NUM DE FACTURE]],'[1]COMMERCIAL 2019 - 2021'!$D$2:$AO$3999,18,FALSE)</f>
        <v>18360</v>
      </c>
      <c r="D1286" s="3">
        <f>VLOOKUP(Tableau1[[#This Row],[NUM DE FACTURE]],'[1]COMMERCIAL 2019 - 2021'!$D$2:$AO$3999,8,FALSE)</f>
        <v>56062.70304</v>
      </c>
      <c r="E1286" s="3">
        <f>VLOOKUP(Tableau1[[#This Row],[NUM DE FACTURE]],'[1]COMMERCIAL 2019 - 2021'!$D$2:$AO$3999,10,FALSE)</f>
        <v>18182.400000000001</v>
      </c>
      <c r="F1286" s="3" t="str">
        <f>VLOOKUP(Tableau1[[#This Row],[NUM DE FACTURE]],'[1]COMMERCIAL 2019 - 2021'!$D$2:$AO$3999,12,FALSE)</f>
        <v>Jordanie</v>
      </c>
      <c r="G1286" s="4">
        <f>VLOOKUP(Tableau1[[#This Row],[NUM DE FACTURE]],'[1]COMMERCIAL 2019 - 2021'!$D$2:$AO$3999,13,FALSE)</f>
        <v>45099</v>
      </c>
      <c r="H1286" s="3">
        <f>VLOOKUP(Tableau1[[#This Row],[NUM DE FACTURE]],[1]!Tableau1[[#All],[Num Piéce]:[ANNEE]],4,FALSE)</f>
        <v>2023</v>
      </c>
      <c r="I1286" s="3">
        <f>MONTH(Tableau1[[#This Row],[DATE LIV]])</f>
        <v>6</v>
      </c>
    </row>
    <row r="1287" spans="1:9" x14ac:dyDescent="0.35">
      <c r="A1287" s="1" t="str">
        <f>'[1]COMMERCIAL 2019 - 2021'!D1285</f>
        <v>FAE-23-00128</v>
      </c>
      <c r="B1287" s="5" t="str">
        <f>VLOOKUP(Tableau1[[#This Row],[NUM DE FACTURE]],'[1]COMMERCIAL 2019 - 2021'!$D$2:$AO$3999,6,FALSE)</f>
        <v>E.A.S.B. NAFA</v>
      </c>
      <c r="C1287" s="2">
        <f>VLOOKUP(Tableau1[[#This Row],[NUM DE FACTURE]],'[1]COMMERCIAL 2019 - 2021'!$D$2:$AO$3999,18,FALSE)</f>
        <v>49440</v>
      </c>
      <c r="D1287" s="3">
        <f>VLOOKUP(Tableau1[[#This Row],[NUM DE FACTURE]],'[1]COMMERCIAL 2019 - 2021'!$D$2:$AO$3999,8,FALSE)</f>
        <v>123503.16816</v>
      </c>
      <c r="E1287" s="3">
        <f>VLOOKUP(Tableau1[[#This Row],[NUM DE FACTURE]],'[1]COMMERCIAL 2019 - 2021'!$D$2:$AO$3999,10,FALSE)</f>
        <v>39825.599999999999</v>
      </c>
      <c r="F1287" s="3" t="str">
        <f>VLOOKUP(Tableau1[[#This Row],[NUM DE FACTURE]],'[1]COMMERCIAL 2019 - 2021'!$D$2:$AO$3999,12,FALSE)</f>
        <v>Gambie</v>
      </c>
      <c r="G1287" s="4">
        <f>VLOOKUP(Tableau1[[#This Row],[NUM DE FACTURE]],'[1]COMMERCIAL 2019 - 2021'!$D$2:$AO$3999,13,FALSE)</f>
        <v>45107</v>
      </c>
      <c r="H1287" s="3">
        <f>VLOOKUP(Tableau1[[#This Row],[NUM DE FACTURE]],[1]!Tableau1[[#All],[Num Piéce]:[ANNEE]],4,FALSE)</f>
        <v>2023</v>
      </c>
      <c r="I1287" s="3">
        <f>MONTH(Tableau1[[#This Row],[DATE LIV]])</f>
        <v>6</v>
      </c>
    </row>
    <row r="1288" spans="1:9" x14ac:dyDescent="0.35">
      <c r="A1288" s="1" t="str">
        <f>'[1]COMMERCIAL 2019 - 2021'!D1286</f>
        <v>FAE-23-00129</v>
      </c>
      <c r="B1288" s="5" t="str">
        <f>VLOOKUP(Tableau1[[#This Row],[NUM DE FACTURE]],'[1]COMMERCIAL 2019 - 2021'!$D$2:$AO$3999,6,FALSE)</f>
        <v>ETS KASSO IMPORT EXPORT</v>
      </c>
      <c r="C1288" s="2">
        <f>VLOOKUP(Tableau1[[#This Row],[NUM DE FACTURE]],'[1]COMMERCIAL 2019 - 2021'!$D$2:$AO$3999,18,FALSE)</f>
        <v>110000</v>
      </c>
      <c r="D1288" s="3">
        <f>VLOOKUP(Tableau1[[#This Row],[NUM DE FACTURE]],'[1]COMMERCIAL 2019 - 2021'!$D$2:$AO$3999,8,FALSE)</f>
        <v>206834.32</v>
      </c>
      <c r="E1288" s="3">
        <f>VLOOKUP(Tableau1[[#This Row],[NUM DE FACTURE]],'[1]COMMERCIAL 2019 - 2021'!$D$2:$AO$3999,10,FALSE)</f>
        <v>61600</v>
      </c>
      <c r="F1288" s="3" t="str">
        <f>VLOOKUP(Tableau1[[#This Row],[NUM DE FACTURE]],'[1]COMMERCIAL 2019 - 2021'!$D$2:$AO$3999,12,FALSE)</f>
        <v>Niger</v>
      </c>
      <c r="G1288" s="4">
        <f>VLOOKUP(Tableau1[[#This Row],[NUM DE FACTURE]],'[1]COMMERCIAL 2019 - 2021'!$D$2:$AO$3999,13,FALSE)</f>
        <v>45097</v>
      </c>
      <c r="H1288" s="3">
        <f>VLOOKUP(Tableau1[[#This Row],[NUM DE FACTURE]],[1]!Tableau1[[#All],[Num Piéce]:[ANNEE]],4,FALSE)</f>
        <v>2023</v>
      </c>
      <c r="I1288" s="3">
        <f>MONTH(Tableau1[[#This Row],[DATE LIV]])</f>
        <v>6</v>
      </c>
    </row>
    <row r="1289" spans="1:9" x14ac:dyDescent="0.35">
      <c r="A1289" s="1" t="str">
        <f>'[1]COMMERCIAL 2019 - 2021'!D1287</f>
        <v>FAE-23-00130</v>
      </c>
      <c r="B1289" s="5" t="str">
        <f>VLOOKUP(Tableau1[[#This Row],[NUM DE FACTURE]],'[1]COMMERCIAL 2019 - 2021'!$D$2:$AO$3999,6,FALSE)</f>
        <v>ETS KASSO IMPORT EXPORT</v>
      </c>
      <c r="C1289" s="2">
        <f>VLOOKUP(Tableau1[[#This Row],[NUM DE FACTURE]],'[1]COMMERCIAL 2019 - 2021'!$D$2:$AO$3999,18,FALSE)</f>
        <v>110000</v>
      </c>
      <c r="D1289" s="3">
        <f>VLOOKUP(Tableau1[[#This Row],[NUM DE FACTURE]],'[1]COMMERCIAL 2019 - 2021'!$D$2:$AO$3999,8,FALSE)</f>
        <v>207662.84</v>
      </c>
      <c r="E1289" s="3">
        <f>VLOOKUP(Tableau1[[#This Row],[NUM DE FACTURE]],'[1]COMMERCIAL 2019 - 2021'!$D$2:$AO$3999,10,FALSE)</f>
        <v>61600</v>
      </c>
      <c r="F1289" s="3" t="str">
        <f>VLOOKUP(Tableau1[[#This Row],[NUM DE FACTURE]],'[1]COMMERCIAL 2019 - 2021'!$D$2:$AO$3999,12,FALSE)</f>
        <v>Niger</v>
      </c>
      <c r="G1289" s="4">
        <f>VLOOKUP(Tableau1[[#This Row],[NUM DE FACTURE]],'[1]COMMERCIAL 2019 - 2021'!$D$2:$AO$3999,13,FALSE)</f>
        <v>45098</v>
      </c>
      <c r="H1289" s="3">
        <f>VLOOKUP(Tableau1[[#This Row],[NUM DE FACTURE]],[1]!Tableau1[[#All],[Num Piéce]:[ANNEE]],4,FALSE)</f>
        <v>2023</v>
      </c>
      <c r="I1289" s="3">
        <f>MONTH(Tableau1[[#This Row],[DATE LIV]])</f>
        <v>6</v>
      </c>
    </row>
    <row r="1290" spans="1:9" x14ac:dyDescent="0.35">
      <c r="A1290" s="1" t="str">
        <f>'[1]COMMERCIAL 2019 - 2021'!D1288</f>
        <v>FAE-23-00131</v>
      </c>
      <c r="B1290" s="5" t="str">
        <f>VLOOKUP(Tableau1[[#This Row],[NUM DE FACTURE]],'[1]COMMERCIAL 2019 - 2021'!$D$2:$AO$3999,6,FALSE)</f>
        <v>ETS KASSO IMPORT EXPORT</v>
      </c>
      <c r="C1290" s="2">
        <f>VLOOKUP(Tableau1[[#This Row],[NUM DE FACTURE]],'[1]COMMERCIAL 2019 - 2021'!$D$2:$AO$3999,18,FALSE)</f>
        <v>110000</v>
      </c>
      <c r="D1290" s="3">
        <f>VLOOKUP(Tableau1[[#This Row],[NUM DE FACTURE]],'[1]COMMERCIAL 2019 - 2021'!$D$2:$AO$3999,8,FALSE)</f>
        <v>207610.47999999998</v>
      </c>
      <c r="E1290" s="3">
        <f>VLOOKUP(Tableau1[[#This Row],[NUM DE FACTURE]],'[1]COMMERCIAL 2019 - 2021'!$D$2:$AO$3999,10,FALSE)</f>
        <v>61600</v>
      </c>
      <c r="F1290" s="3" t="str">
        <f>VLOOKUP(Tableau1[[#This Row],[NUM DE FACTURE]],'[1]COMMERCIAL 2019 - 2021'!$D$2:$AO$3999,12,FALSE)</f>
        <v>Niger</v>
      </c>
      <c r="G1290" s="4">
        <f>VLOOKUP(Tableau1[[#This Row],[NUM DE FACTURE]],'[1]COMMERCIAL 2019 - 2021'!$D$2:$AO$3999,13,FALSE)</f>
        <v>45099</v>
      </c>
      <c r="H1290" s="3">
        <f>VLOOKUP(Tableau1[[#This Row],[NUM DE FACTURE]],[1]!Tableau1[[#All],[Num Piéce]:[ANNEE]],4,FALSE)</f>
        <v>2023</v>
      </c>
      <c r="I1290" s="3">
        <f>MONTH(Tableau1[[#This Row],[DATE LIV]])</f>
        <v>6</v>
      </c>
    </row>
    <row r="1291" spans="1:9" x14ac:dyDescent="0.35">
      <c r="A1291" s="1" t="str">
        <f>'[1]COMMERCIAL 2019 - 2021'!D1289</f>
        <v>FAE-23-00132</v>
      </c>
      <c r="B1291" s="5" t="str">
        <f>VLOOKUP(Tableau1[[#This Row],[NUM DE FACTURE]],'[1]COMMERCIAL 2019 - 2021'!$D$2:$AO$3999,6,FALSE)</f>
        <v>ETS KASSO IMPORT EXPORT</v>
      </c>
      <c r="C1291" s="2">
        <f>VLOOKUP(Tableau1[[#This Row],[NUM DE FACTURE]],'[1]COMMERCIAL 2019 - 2021'!$D$2:$AO$3999,18,FALSE)</f>
        <v>99200</v>
      </c>
      <c r="D1291" s="3">
        <f>VLOOKUP(Tableau1[[#This Row],[NUM DE FACTURE]],'[1]COMMERCIAL 2019 - 2021'!$D$2:$AO$3999,8,FALSE)</f>
        <v>199850.304</v>
      </c>
      <c r="E1291" s="3">
        <f>VLOOKUP(Tableau1[[#This Row],[NUM DE FACTURE]],'[1]COMMERCIAL 2019 - 2021'!$D$2:$AO$3999,10,FALSE)</f>
        <v>59520</v>
      </c>
      <c r="F1291" s="3" t="str">
        <f>VLOOKUP(Tableau1[[#This Row],[NUM DE FACTURE]],'[1]COMMERCIAL 2019 - 2021'!$D$2:$AO$3999,12,FALSE)</f>
        <v>Niger</v>
      </c>
      <c r="G1291" s="4">
        <f>VLOOKUP(Tableau1[[#This Row],[NUM DE FACTURE]],'[1]COMMERCIAL 2019 - 2021'!$D$2:$AO$3999,13,FALSE)</f>
        <v>45094</v>
      </c>
      <c r="H1291" s="3">
        <f>VLOOKUP(Tableau1[[#This Row],[NUM DE FACTURE]],[1]!Tableau1[[#All],[Num Piéce]:[ANNEE]],4,FALSE)</f>
        <v>2023</v>
      </c>
      <c r="I1291" s="3">
        <f>MONTH(Tableau1[[#This Row],[DATE LIV]])</f>
        <v>6</v>
      </c>
    </row>
    <row r="1292" spans="1:9" x14ac:dyDescent="0.35">
      <c r="A1292" s="1" t="str">
        <f>'[1]COMMERCIAL 2019 - 2021'!D1290</f>
        <v>FAE-23-00133</v>
      </c>
      <c r="B1292" s="5" t="str">
        <f>VLOOKUP(Tableau1[[#This Row],[NUM DE FACTURE]],'[1]COMMERCIAL 2019 - 2021'!$D$2:$AO$3999,6,FALSE)</f>
        <v>GOLDEN PEARL</v>
      </c>
      <c r="C1292" s="2">
        <f>VLOOKUP(Tableau1[[#This Row],[NUM DE FACTURE]],'[1]COMMERCIAL 2019 - 2021'!$D$2:$AO$3999,18,FALSE)</f>
        <v>44200</v>
      </c>
      <c r="D1292" s="3">
        <f>VLOOKUP(Tableau1[[#This Row],[NUM DE FACTURE]],'[1]COMMERCIAL 2019 - 2021'!$D$2:$AO$3999,8,FALSE)</f>
        <v>149967</v>
      </c>
      <c r="E1292" s="3">
        <f>VLOOKUP(Tableau1[[#This Row],[NUM DE FACTURE]],'[1]COMMERCIAL 2019 - 2021'!$D$2:$AO$3999,10,FALSE)</f>
        <v>149967</v>
      </c>
      <c r="F1292" s="3" t="str">
        <f>VLOOKUP(Tableau1[[#This Row],[NUM DE FACTURE]],'[1]COMMERCIAL 2019 - 2021'!$D$2:$AO$3999,12,FALSE)</f>
        <v>Qatar</v>
      </c>
      <c r="G1292" s="4">
        <f>VLOOKUP(Tableau1[[#This Row],[NUM DE FACTURE]],'[1]COMMERCIAL 2019 - 2021'!$D$2:$AO$3999,13,FALSE)</f>
        <v>45103</v>
      </c>
      <c r="H1292" s="3">
        <f>VLOOKUP(Tableau1[[#This Row],[NUM DE FACTURE]],[1]!Tableau1[[#All],[Num Piéce]:[ANNEE]],4,FALSE)</f>
        <v>2023</v>
      </c>
      <c r="I1292" s="3">
        <f>MONTH(Tableau1[[#This Row],[DATE LIV]])</f>
        <v>6</v>
      </c>
    </row>
    <row r="1293" spans="1:9" x14ac:dyDescent="0.35">
      <c r="A1293" s="1" t="str">
        <f>'[1]COMMERCIAL 2019 - 2021'!D1291</f>
        <v>FAE-23-00134</v>
      </c>
      <c r="B1293" s="5" t="str">
        <f>VLOOKUP(Tableau1[[#This Row],[NUM DE FACTURE]],'[1]COMMERCIAL 2019 - 2021'!$D$2:$AO$3999,6,FALSE)</f>
        <v>JP BEEMSTERBOER BV</v>
      </c>
      <c r="C1293" s="2">
        <f>VLOOKUP(Tableau1[[#This Row],[NUM DE FACTURE]],'[1]COMMERCIAL 2019 - 2021'!$D$2:$AO$3999,18,FALSE)</f>
        <v>66024</v>
      </c>
      <c r="D1293" s="3">
        <f>VLOOKUP(Tableau1[[#This Row],[NUM DE FACTURE]],'[1]COMMERCIAL 2019 - 2021'!$D$2:$AO$3999,8,FALSE)</f>
        <v>169638.43203199998</v>
      </c>
      <c r="E1293" s="3">
        <f>VLOOKUP(Tableau1[[#This Row],[NUM DE FACTURE]],'[1]COMMERCIAL 2019 - 2021'!$D$2:$AO$3999,10,FALSE)</f>
        <v>50336.32</v>
      </c>
      <c r="F1293" s="3" t="str">
        <f>VLOOKUP(Tableau1[[#This Row],[NUM DE FACTURE]],'[1]COMMERCIAL 2019 - 2021'!$D$2:$AO$3999,12,FALSE)</f>
        <v>Sierra Leone</v>
      </c>
      <c r="G1293" s="4">
        <f>VLOOKUP(Tableau1[[#This Row],[NUM DE FACTURE]],'[1]COMMERCIAL 2019 - 2021'!$D$2:$AO$3999,13,FALSE)</f>
        <v>45101</v>
      </c>
      <c r="H1293" s="3">
        <f>VLOOKUP(Tableau1[[#This Row],[NUM DE FACTURE]],[1]!Tableau1[[#All],[Num Piéce]:[ANNEE]],4,FALSE)</f>
        <v>2023</v>
      </c>
      <c r="I1293" s="3">
        <f>MONTH(Tableau1[[#This Row],[DATE LIV]])</f>
        <v>6</v>
      </c>
    </row>
    <row r="1294" spans="1:9" x14ac:dyDescent="0.35">
      <c r="A1294" s="1" t="str">
        <f>'[1]COMMERCIAL 2019 - 2021'!D1292</f>
        <v>FAE-23-00135</v>
      </c>
      <c r="B1294" s="5" t="str">
        <f>VLOOKUP(Tableau1[[#This Row],[NUM DE FACTURE]],'[1]COMMERCIAL 2019 - 2021'!$D$2:$AO$3999,6,FALSE)</f>
        <v>SODIC</v>
      </c>
      <c r="C1294" s="2">
        <f>VLOOKUP(Tableau1[[#This Row],[NUM DE FACTURE]],'[1]COMMERCIAL 2019 - 2021'!$D$2:$AO$3999,18,FALSE)</f>
        <v>42664</v>
      </c>
      <c r="D1294" s="3">
        <f>VLOOKUP(Tableau1[[#This Row],[NUM DE FACTURE]],'[1]COMMERCIAL 2019 - 2021'!$D$2:$AO$3999,8,FALSE)</f>
        <v>55442.863140000001</v>
      </c>
      <c r="E1294" s="3">
        <f>VLOOKUP(Tableau1[[#This Row],[NUM DE FACTURE]],'[1]COMMERCIAL 2019 - 2021'!$D$2:$AO$3999,10,FALSE)</f>
        <v>16451.400000000001</v>
      </c>
      <c r="F1294" s="3" t="str">
        <f>VLOOKUP(Tableau1[[#This Row],[NUM DE FACTURE]],'[1]COMMERCIAL 2019 - 2021'!$D$2:$AO$3999,12,FALSE)</f>
        <v>France</v>
      </c>
      <c r="G1294" s="4">
        <f>VLOOKUP(Tableau1[[#This Row],[NUM DE FACTURE]],'[1]COMMERCIAL 2019 - 2021'!$D$2:$AO$3999,13,FALSE)</f>
        <v>45104</v>
      </c>
      <c r="H1294" s="3">
        <f>VLOOKUP(Tableau1[[#This Row],[NUM DE FACTURE]],[1]!Tableau1[[#All],[Num Piéce]:[ANNEE]],4,FALSE)</f>
        <v>2023</v>
      </c>
      <c r="I1294" s="3">
        <f>MONTH(Tableau1[[#This Row],[DATE LIV]])</f>
        <v>6</v>
      </c>
    </row>
    <row r="1295" spans="1:9" x14ac:dyDescent="0.35">
      <c r="A1295" s="1" t="str">
        <f>'[1]COMMERCIAL 2019 - 2021'!D1293</f>
        <v>FAE-23-00136</v>
      </c>
      <c r="B1295" s="5" t="str">
        <f>VLOOKUP(Tableau1[[#This Row],[NUM DE FACTURE]],'[1]COMMERCIAL 2019 - 2021'!$D$2:$AO$3999,6,FALSE)</f>
        <v>TUNISIAN AFRICAN BUSINESS</v>
      </c>
      <c r="C1295" s="2">
        <f>VLOOKUP(Tableau1[[#This Row],[NUM DE FACTURE]],'[1]COMMERCIAL 2019 - 2021'!$D$2:$AO$3999,18,FALSE)</f>
        <v>220080</v>
      </c>
      <c r="D1295" s="3">
        <f>VLOOKUP(Tableau1[[#This Row],[NUM DE FACTURE]],'[1]COMMERCIAL 2019 - 2021'!$D$2:$AO$3999,8,FALSE)</f>
        <v>407148</v>
      </c>
      <c r="E1295" s="3">
        <f>VLOOKUP(Tableau1[[#This Row],[NUM DE FACTURE]],'[1]COMMERCIAL 2019 - 2021'!$D$2:$AO$3999,10,FALSE)</f>
        <v>407148</v>
      </c>
      <c r="F1295" s="3" t="str">
        <f>VLOOKUP(Tableau1[[#This Row],[NUM DE FACTURE]],'[1]COMMERCIAL 2019 - 2021'!$D$2:$AO$3999,12,FALSE)</f>
        <v>Senegal</v>
      </c>
      <c r="G1295" s="4">
        <f>VLOOKUP(Tableau1[[#This Row],[NUM DE FACTURE]],'[1]COMMERCIAL 2019 - 2021'!$D$2:$AO$3999,13,FALSE)</f>
        <v>45097</v>
      </c>
      <c r="H1295" s="3">
        <f>VLOOKUP(Tableau1[[#This Row],[NUM DE FACTURE]],[1]!Tableau1[[#All],[Num Piéce]:[ANNEE]],4,FALSE)</f>
        <v>2023</v>
      </c>
      <c r="I1295" s="3">
        <f>MONTH(Tableau1[[#This Row],[DATE LIV]])</f>
        <v>6</v>
      </c>
    </row>
    <row r="1296" spans="1:9" x14ac:dyDescent="0.35">
      <c r="A1296" s="1" t="str">
        <f>'[1]COMMERCIAL 2019 - 2021'!D1294</f>
        <v>FAE-23-00137</v>
      </c>
      <c r="B1296" s="5" t="str">
        <f>VLOOKUP(Tableau1[[#This Row],[NUM DE FACTURE]],'[1]COMMERCIAL 2019 - 2021'!$D$2:$AO$3999,6,FALSE)</f>
        <v>TUNISIAN AFRICAN BUSINESS</v>
      </c>
      <c r="C1296" s="2">
        <f>VLOOKUP(Tableau1[[#This Row],[NUM DE FACTURE]],'[1]COMMERCIAL 2019 - 2021'!$D$2:$AO$3999,18,FALSE)</f>
        <v>100506</v>
      </c>
      <c r="D1296" s="3">
        <f>VLOOKUP(Tableau1[[#This Row],[NUM DE FACTURE]],'[1]COMMERCIAL 2019 - 2021'!$D$2:$AO$3999,8,FALSE)</f>
        <v>213458</v>
      </c>
      <c r="E1296" s="3">
        <f>VLOOKUP(Tableau1[[#This Row],[NUM DE FACTURE]],'[1]COMMERCIAL 2019 - 2021'!$D$2:$AO$3999,10,FALSE)</f>
        <v>213458</v>
      </c>
      <c r="F1296" s="3" t="str">
        <f>VLOOKUP(Tableau1[[#This Row],[NUM DE FACTURE]],'[1]COMMERCIAL 2019 - 2021'!$D$2:$AO$3999,12,FALSE)</f>
        <v>Gabon</v>
      </c>
      <c r="G1296" s="4">
        <f>VLOOKUP(Tableau1[[#This Row],[NUM DE FACTURE]],'[1]COMMERCIAL 2019 - 2021'!$D$2:$AO$3999,13,FALSE)</f>
        <v>45100</v>
      </c>
      <c r="H1296" s="3">
        <f>VLOOKUP(Tableau1[[#This Row],[NUM DE FACTURE]],[1]!Tableau1[[#All],[Num Piéce]:[ANNEE]],4,FALSE)</f>
        <v>2023</v>
      </c>
      <c r="I1296" s="3">
        <f>MONTH(Tableau1[[#This Row],[DATE LIV]])</f>
        <v>6</v>
      </c>
    </row>
    <row r="1297" spans="1:9" x14ac:dyDescent="0.35">
      <c r="A1297" s="1" t="str">
        <f>'[1]COMMERCIAL 2019 - 2021'!D1295</f>
        <v>FAE-23-00138</v>
      </c>
      <c r="B1297" s="5" t="str">
        <f>VLOOKUP(Tableau1[[#This Row],[NUM DE FACTURE]],'[1]COMMERCIAL 2019 - 2021'!$D$2:$AO$3999,6,FALSE)</f>
        <v>SAWABA - GUINEE</v>
      </c>
      <c r="C1297" s="2">
        <f>VLOOKUP(Tableau1[[#This Row],[NUM DE FACTURE]],'[1]COMMERCIAL 2019 - 2021'!$D$2:$AO$3999,18,FALSE)</f>
        <v>277730</v>
      </c>
      <c r="D1297" s="3">
        <f>VLOOKUP(Tableau1[[#This Row],[NUM DE FACTURE]],'[1]COMMERCIAL 2019 - 2021'!$D$2:$AO$3999,8,FALSE)</f>
        <v>643495.83558000007</v>
      </c>
      <c r="E1297" s="3">
        <f>VLOOKUP(Tableau1[[#This Row],[NUM DE FACTURE]],'[1]COMMERCIAL 2019 - 2021'!$D$2:$AO$3999,10,FALSE)</f>
        <v>209042.6</v>
      </c>
      <c r="F1297" s="3" t="str">
        <f>VLOOKUP(Tableau1[[#This Row],[NUM DE FACTURE]],'[1]COMMERCIAL 2019 - 2021'!$D$2:$AO$3999,12,FALSE)</f>
        <v xml:space="preserve">Guinée </v>
      </c>
      <c r="G1297" s="4">
        <f>VLOOKUP(Tableau1[[#This Row],[NUM DE FACTURE]],'[1]COMMERCIAL 2019 - 2021'!$D$2:$AO$3999,13,FALSE)</f>
        <v>45103</v>
      </c>
      <c r="H1297" s="3">
        <f>VLOOKUP(Tableau1[[#This Row],[NUM DE FACTURE]],[1]!Tableau1[[#All],[Num Piéce]:[ANNEE]],4,FALSE)</f>
        <v>2023</v>
      </c>
      <c r="I1297" s="3">
        <f>MONTH(Tableau1[[#This Row],[DATE LIV]])</f>
        <v>6</v>
      </c>
    </row>
    <row r="1298" spans="1:9" x14ac:dyDescent="0.35">
      <c r="A1298" s="1" t="str">
        <f>'[1]COMMERCIAL 2019 - 2021'!D1296</f>
        <v>FAE-23-00139</v>
      </c>
      <c r="B1298" s="5" t="str">
        <f>VLOOKUP(Tableau1[[#This Row],[NUM DE FACTURE]],'[1]COMMERCIAL 2019 - 2021'!$D$2:$AO$3999,6,FALSE)</f>
        <v>PUNIC INTERNATINAL TRADE</v>
      </c>
      <c r="C1298" s="2">
        <f>VLOOKUP(Tableau1[[#This Row],[NUM DE FACTURE]],'[1]COMMERCIAL 2019 - 2021'!$D$2:$AO$3999,18,FALSE)</f>
        <v>27000</v>
      </c>
      <c r="D1298" s="3">
        <f>VLOOKUP(Tableau1[[#This Row],[NUM DE FACTURE]],'[1]COMMERCIAL 2019 - 2021'!$D$2:$AO$3999,8,FALSE)</f>
        <v>57450</v>
      </c>
      <c r="E1298" s="3">
        <f>VLOOKUP(Tableau1[[#This Row],[NUM DE FACTURE]],'[1]COMMERCIAL 2019 - 2021'!$D$2:$AO$3999,10,FALSE)</f>
        <v>57450</v>
      </c>
      <c r="F1298" s="3" t="str">
        <f>VLOOKUP(Tableau1[[#This Row],[NUM DE FACTURE]],'[1]COMMERCIAL 2019 - 2021'!$D$2:$AO$3999,12,FALSE)</f>
        <v>Congo</v>
      </c>
      <c r="G1298" s="4">
        <f>VLOOKUP(Tableau1[[#This Row],[NUM DE FACTURE]],'[1]COMMERCIAL 2019 - 2021'!$D$2:$AO$3999,13,FALSE)</f>
        <v>45103</v>
      </c>
      <c r="H1298" s="3">
        <f>VLOOKUP(Tableau1[[#This Row],[NUM DE FACTURE]],[1]!Tableau1[[#All],[Num Piéce]:[ANNEE]],4,FALSE)</f>
        <v>2023</v>
      </c>
      <c r="I1298" s="3">
        <f>MONTH(Tableau1[[#This Row],[DATE LIV]])</f>
        <v>6</v>
      </c>
    </row>
    <row r="1299" spans="1:9" x14ac:dyDescent="0.35">
      <c r="A1299" s="1" t="str">
        <f>'[1]COMMERCIAL 2019 - 2021'!D1297</f>
        <v>FAE-23-00140</v>
      </c>
      <c r="B1299" s="5" t="str">
        <f>VLOOKUP(Tableau1[[#This Row],[NUM DE FACTURE]],'[1]COMMERCIAL 2019 - 2021'!$D$2:$AO$3999,6,FALSE)</f>
        <v>MARCOM INTERN</v>
      </c>
      <c r="C1299" s="2">
        <f>VLOOKUP(Tableau1[[#This Row],[NUM DE FACTURE]],'[1]COMMERCIAL 2019 - 2021'!$D$2:$AO$3999,18,FALSE)</f>
        <v>57600</v>
      </c>
      <c r="D1299" s="3">
        <f>VLOOKUP(Tableau1[[#This Row],[NUM DE FACTURE]],'[1]COMMERCIAL 2019 - 2021'!$D$2:$AO$3999,8,FALSE)</f>
        <v>126720</v>
      </c>
      <c r="E1299" s="3">
        <f>VLOOKUP(Tableau1[[#This Row],[NUM DE FACTURE]],'[1]COMMERCIAL 2019 - 2021'!$D$2:$AO$3999,10,FALSE)</f>
        <v>126720</v>
      </c>
      <c r="F1299" s="3" t="str">
        <f>VLOOKUP(Tableau1[[#This Row],[NUM DE FACTURE]],'[1]COMMERCIAL 2019 - 2021'!$D$2:$AO$3999,12,FALSE)</f>
        <v>Bukina Faso</v>
      </c>
      <c r="G1299" s="4">
        <f>VLOOKUP(Tableau1[[#This Row],[NUM DE FACTURE]],'[1]COMMERCIAL 2019 - 2021'!$D$2:$AO$3999,13,FALSE)</f>
        <v>45110</v>
      </c>
      <c r="H1299" s="3">
        <f>VLOOKUP(Tableau1[[#This Row],[NUM DE FACTURE]],[1]!Tableau1[[#All],[Num Piéce]:[ANNEE]],4,FALSE)</f>
        <v>2023</v>
      </c>
      <c r="I1299" s="3">
        <f>MONTH(Tableau1[[#This Row],[DATE LIV]])</f>
        <v>7</v>
      </c>
    </row>
    <row r="1300" spans="1:9" x14ac:dyDescent="0.35">
      <c r="A1300" s="1" t="str">
        <f>'[1]COMMERCIAL 2019 - 2021'!D1298</f>
        <v>FAE-23-00141</v>
      </c>
      <c r="B1300" s="5" t="str">
        <f>VLOOKUP(Tableau1[[#This Row],[NUM DE FACTURE]],'[1]COMMERCIAL 2019 - 2021'!$D$2:$AO$3999,6,FALSE)</f>
        <v>ANGSTREM TRADING</v>
      </c>
      <c r="C1300" s="2">
        <f>VLOOKUP(Tableau1[[#This Row],[NUM DE FACTURE]],'[1]COMMERCIAL 2019 - 2021'!$D$2:$AO$3999,18,FALSE)</f>
        <v>20150</v>
      </c>
      <c r="D1300" s="3">
        <f>VLOOKUP(Tableau1[[#This Row],[NUM DE FACTURE]],'[1]COMMERCIAL 2019 - 2021'!$D$2:$AO$3999,8,FALSE)</f>
        <v>49703.601999999999</v>
      </c>
      <c r="E1300" s="3">
        <f>VLOOKUP(Tableau1[[#This Row],[NUM DE FACTURE]],'[1]COMMERCIAL 2019 - 2021'!$D$2:$AO$3999,10,FALSE)</f>
        <v>16120</v>
      </c>
      <c r="F1300" s="3" t="str">
        <f>VLOOKUP(Tableau1[[#This Row],[NUM DE FACTURE]],'[1]COMMERCIAL 2019 - 2021'!$D$2:$AO$3999,12,FALSE)</f>
        <v>Russie</v>
      </c>
      <c r="G1300" s="4">
        <f>VLOOKUP(Tableau1[[#This Row],[NUM DE FACTURE]],'[1]COMMERCIAL 2019 - 2021'!$D$2:$AO$3999,13,FALSE)</f>
        <v>45099</v>
      </c>
      <c r="H1300" s="3">
        <f>VLOOKUP(Tableau1[[#This Row],[NUM DE FACTURE]],[1]!Tableau1[[#All],[Num Piéce]:[ANNEE]],4,FALSE)</f>
        <v>2023</v>
      </c>
      <c r="I1300" s="3">
        <f>MONTH(Tableau1[[#This Row],[DATE LIV]])</f>
        <v>6</v>
      </c>
    </row>
    <row r="1301" spans="1:9" x14ac:dyDescent="0.35">
      <c r="A1301" s="1" t="str">
        <f>'[1]COMMERCIAL 2019 - 2021'!D1299</f>
        <v>FAE-23-00142</v>
      </c>
      <c r="B1301" s="5" t="str">
        <f>VLOOKUP(Tableau1[[#This Row],[NUM DE FACTURE]],'[1]COMMERCIAL 2019 - 2021'!$D$2:$AO$3999,6,FALSE)</f>
        <v>E.A.S.B. NAFA</v>
      </c>
      <c r="C1301" s="2">
        <f>VLOOKUP(Tableau1[[#This Row],[NUM DE FACTURE]],'[1]COMMERCIAL 2019 - 2021'!$D$2:$AO$3999,18,FALSE)</f>
        <v>54480</v>
      </c>
      <c r="D1301" s="3">
        <f>VLOOKUP(Tableau1[[#This Row],[NUM DE FACTURE]],'[1]COMMERCIAL 2019 - 2021'!$D$2:$AO$3999,8,FALSE)</f>
        <v>142578.65448000003</v>
      </c>
      <c r="E1301" s="3">
        <f>VLOOKUP(Tableau1[[#This Row],[NUM DE FACTURE]],'[1]COMMERCIAL 2019 - 2021'!$D$2:$AO$3999,10,FALSE)</f>
        <v>45976.800000000003</v>
      </c>
      <c r="F1301" s="3" t="str">
        <f>VLOOKUP(Tableau1[[#This Row],[NUM DE FACTURE]],'[1]COMMERCIAL 2019 - 2021'!$D$2:$AO$3999,12,FALSE)</f>
        <v>Gambie</v>
      </c>
      <c r="G1301" s="4">
        <f>VLOOKUP(Tableau1[[#This Row],[NUM DE FACTURE]],'[1]COMMERCIAL 2019 - 2021'!$D$2:$AO$3999,13,FALSE)</f>
        <v>45107</v>
      </c>
      <c r="H1301" s="3">
        <f>VLOOKUP(Tableau1[[#This Row],[NUM DE FACTURE]],[1]!Tableau1[[#All],[Num Piéce]:[ANNEE]],4,FALSE)</f>
        <v>2023</v>
      </c>
      <c r="I1301" s="3">
        <f>MONTH(Tableau1[[#This Row],[DATE LIV]])</f>
        <v>6</v>
      </c>
    </row>
    <row r="1302" spans="1:9" x14ac:dyDescent="0.35">
      <c r="A1302" s="1" t="str">
        <f>'[1]COMMERCIAL 2019 - 2021'!D1300</f>
        <v>FAE-23-00143</v>
      </c>
      <c r="B1302" s="5" t="str">
        <f>VLOOKUP(Tableau1[[#This Row],[NUM DE FACTURE]],'[1]COMMERCIAL 2019 - 2021'!$D$2:$AO$3999,6,FALSE)</f>
        <v>EASY TRADE / GLOBAL GOODS CAPA</v>
      </c>
      <c r="C1302" s="2">
        <f>VLOOKUP(Tableau1[[#This Row],[NUM DE FACTURE]],'[1]COMMERCIAL 2019 - 2021'!$D$2:$AO$3999,18,FALSE)</f>
        <v>99840</v>
      </c>
      <c r="D1302" s="3">
        <f>VLOOKUP(Tableau1[[#This Row],[NUM DE FACTURE]],'[1]COMMERCIAL 2019 - 2021'!$D$2:$AO$3999,8,FALSE)</f>
        <v>209664</v>
      </c>
      <c r="E1302" s="3">
        <f>VLOOKUP(Tableau1[[#This Row],[NUM DE FACTURE]],'[1]COMMERCIAL 2019 - 2021'!$D$2:$AO$3999,10,FALSE)</f>
        <v>209664</v>
      </c>
      <c r="F1302" s="3" t="str">
        <f>VLOOKUP(Tableau1[[#This Row],[NUM DE FACTURE]],'[1]COMMERCIAL 2019 - 2021'!$D$2:$AO$3999,12,FALSE)</f>
        <v>Libye</v>
      </c>
      <c r="G1302" s="4">
        <f>VLOOKUP(Tableau1[[#This Row],[NUM DE FACTURE]],'[1]COMMERCIAL 2019 - 2021'!$D$2:$AO$3999,13,FALSE)</f>
        <v>45120</v>
      </c>
      <c r="H1302" s="3">
        <f>VLOOKUP(Tableau1[[#This Row],[NUM DE FACTURE]],[1]!Tableau1[[#All],[Num Piéce]:[ANNEE]],4,FALSE)</f>
        <v>2023</v>
      </c>
      <c r="I1302" s="3">
        <f>MONTH(Tableau1[[#This Row],[DATE LIV]])</f>
        <v>7</v>
      </c>
    </row>
    <row r="1303" spans="1:9" x14ac:dyDescent="0.35">
      <c r="A1303" s="1" t="str">
        <f>'[1]COMMERCIAL 2019 - 2021'!D1301</f>
        <v>FAE-23-00144</v>
      </c>
      <c r="B1303" s="5" t="str">
        <f>VLOOKUP(Tableau1[[#This Row],[NUM DE FACTURE]],'[1]COMMERCIAL 2019 - 2021'!$D$2:$AO$3999,6,FALSE)</f>
        <v>SAFA FOOD</v>
      </c>
      <c r="C1303" s="2">
        <f>VLOOKUP(Tableau1[[#This Row],[NUM DE FACTURE]],'[1]COMMERCIAL 2019 - 2021'!$D$2:$AO$3999,18,FALSE)</f>
        <v>25333.759999999998</v>
      </c>
      <c r="D1303" s="3">
        <f>VLOOKUP(Tableau1[[#This Row],[NUM DE FACTURE]],'[1]COMMERCIAL 2019 - 2021'!$D$2:$AO$3999,8,FALSE)</f>
        <v>100586.905314</v>
      </c>
      <c r="E1303" s="3">
        <f>VLOOKUP(Tableau1[[#This Row],[NUM DE FACTURE]],'[1]COMMERCIAL 2019 - 2021'!$D$2:$AO$3999,10,FALSE)</f>
        <v>43307.89</v>
      </c>
      <c r="F1303" s="3" t="str">
        <f>VLOOKUP(Tableau1[[#This Row],[NUM DE FACTURE]],'[1]COMMERCIAL 2019 - 2021'!$D$2:$AO$3999,12,FALSE)</f>
        <v>Canada</v>
      </c>
      <c r="G1303" s="4">
        <f>VLOOKUP(Tableau1[[#This Row],[NUM DE FACTURE]],'[1]COMMERCIAL 2019 - 2021'!$D$2:$AO$3999,13,FALSE)</f>
        <v>45120</v>
      </c>
      <c r="H1303" s="3">
        <f>VLOOKUP(Tableau1[[#This Row],[NUM DE FACTURE]],[1]!Tableau1[[#All],[Num Piéce]:[ANNEE]],4,FALSE)</f>
        <v>2023</v>
      </c>
      <c r="I1303" s="3">
        <f>MONTH(Tableau1[[#This Row],[DATE LIV]])</f>
        <v>7</v>
      </c>
    </row>
    <row r="1304" spans="1:9" x14ac:dyDescent="0.35">
      <c r="A1304" s="1" t="str">
        <f>'[1]COMMERCIAL 2019 - 2021'!D1302</f>
        <v>FAE-23-00145</v>
      </c>
      <c r="B1304" s="5" t="str">
        <f>VLOOKUP(Tableau1[[#This Row],[NUM DE FACTURE]],'[1]COMMERCIAL 2019 - 2021'!$D$2:$AO$3999,6,FALSE)</f>
        <v>SAHEL INTERNATIONAL TRADE</v>
      </c>
      <c r="C1304" s="2">
        <f>VLOOKUP(Tableau1[[#This Row],[NUM DE FACTURE]],'[1]COMMERCIAL 2019 - 2021'!$D$2:$AO$3999,18,FALSE)</f>
        <v>21600</v>
      </c>
      <c r="D1304" s="3">
        <f>VLOOKUP(Tableau1[[#This Row],[NUM DE FACTURE]],'[1]COMMERCIAL 2019 - 2021'!$D$2:$AO$3999,8,FALSE)</f>
        <v>46812</v>
      </c>
      <c r="E1304" s="3">
        <f>VLOOKUP(Tableau1[[#This Row],[NUM DE FACTURE]],'[1]COMMERCIAL 2019 - 2021'!$D$2:$AO$3999,10,FALSE)</f>
        <v>46812</v>
      </c>
      <c r="F1304" s="3" t="str">
        <f>VLOOKUP(Tableau1[[#This Row],[NUM DE FACTURE]],'[1]COMMERCIAL 2019 - 2021'!$D$2:$AO$3999,12,FALSE)</f>
        <v>Tchad</v>
      </c>
      <c r="G1304" s="4">
        <f>VLOOKUP(Tableau1[[#This Row],[NUM DE FACTURE]],'[1]COMMERCIAL 2019 - 2021'!$D$2:$AO$3999,13,FALSE)</f>
        <v>45119</v>
      </c>
      <c r="H1304" s="3">
        <f>VLOOKUP(Tableau1[[#This Row],[NUM DE FACTURE]],[1]!Tableau1[[#All],[Num Piéce]:[ANNEE]],4,FALSE)</f>
        <v>2023</v>
      </c>
      <c r="I1304" s="3">
        <f>MONTH(Tableau1[[#This Row],[DATE LIV]])</f>
        <v>7</v>
      </c>
    </row>
    <row r="1305" spans="1:9" x14ac:dyDescent="0.35">
      <c r="A1305" s="1" t="str">
        <f>'[1]COMMERCIAL 2019 - 2021'!D1303</f>
        <v>FAE-23-00146</v>
      </c>
      <c r="B1305" s="5" t="str">
        <f>VLOOKUP(Tableau1[[#This Row],[NUM DE FACTURE]],'[1]COMMERCIAL 2019 - 2021'!$D$2:$AO$3999,6,FALSE)</f>
        <v>SAHEL INTERNATIONAL TRADE</v>
      </c>
      <c r="C1305" s="2">
        <f>VLOOKUP(Tableau1[[#This Row],[NUM DE FACTURE]],'[1]COMMERCIAL 2019 - 2021'!$D$2:$AO$3999,18,FALSE)</f>
        <v>19200</v>
      </c>
      <c r="D1305" s="3">
        <f>VLOOKUP(Tableau1[[#This Row],[NUM DE FACTURE]],'[1]COMMERCIAL 2019 - 2021'!$D$2:$AO$3999,8,FALSE)</f>
        <v>42240</v>
      </c>
      <c r="E1305" s="3">
        <f>VLOOKUP(Tableau1[[#This Row],[NUM DE FACTURE]],'[1]COMMERCIAL 2019 - 2021'!$D$2:$AO$3999,10,FALSE)</f>
        <v>42240</v>
      </c>
      <c r="F1305" s="3" t="str">
        <f>VLOOKUP(Tableau1[[#This Row],[NUM DE FACTURE]],'[1]COMMERCIAL 2019 - 2021'!$D$2:$AO$3999,12,FALSE)</f>
        <v>Bukina Faso</v>
      </c>
      <c r="G1305" s="4">
        <f>VLOOKUP(Tableau1[[#This Row],[NUM DE FACTURE]],'[1]COMMERCIAL 2019 - 2021'!$D$2:$AO$3999,13,FALSE)</f>
        <v>45119</v>
      </c>
      <c r="H1305" s="3">
        <f>VLOOKUP(Tableau1[[#This Row],[NUM DE FACTURE]],[1]!Tableau1[[#All],[Num Piéce]:[ANNEE]],4,FALSE)</f>
        <v>2023</v>
      </c>
      <c r="I1305" s="3">
        <f>MONTH(Tableau1[[#This Row],[DATE LIV]])</f>
        <v>7</v>
      </c>
    </row>
    <row r="1306" spans="1:9" x14ac:dyDescent="0.35">
      <c r="A1306" s="1" t="str">
        <f>'[1]COMMERCIAL 2019 - 2021'!D1304</f>
        <v>FAE-23-00147</v>
      </c>
      <c r="B1306" s="5" t="str">
        <f>VLOOKUP(Tableau1[[#This Row],[NUM DE FACTURE]],'[1]COMMERCIAL 2019 - 2021'!$D$2:$AO$3999,6,FALSE)</f>
        <v>STE AL MAJMOUA MOTTAHIDA</v>
      </c>
      <c r="C1306" s="2">
        <f>VLOOKUP(Tableau1[[#This Row],[NUM DE FACTURE]],'[1]COMMERCIAL 2019 - 2021'!$D$2:$AO$3999,18,FALSE)</f>
        <v>318000</v>
      </c>
      <c r="D1306" s="3">
        <f>VLOOKUP(Tableau1[[#This Row],[NUM DE FACTURE]],'[1]COMMERCIAL 2019 - 2021'!$D$2:$AO$3999,8,FALSE)</f>
        <v>733462.54800000007</v>
      </c>
      <c r="E1306" s="3">
        <f>VLOOKUP(Tableau1[[#This Row],[NUM DE FACTURE]],'[1]COMMERCIAL 2019 - 2021'!$D$2:$AO$3999,10,FALSE)</f>
        <v>241680</v>
      </c>
      <c r="F1306" s="3" t="str">
        <f>VLOOKUP(Tableau1[[#This Row],[NUM DE FACTURE]],'[1]COMMERCIAL 2019 - 2021'!$D$2:$AO$3999,12,FALSE)</f>
        <v>LIBYE</v>
      </c>
      <c r="G1306" s="4">
        <f>VLOOKUP(Tableau1[[#This Row],[NUM DE FACTURE]],'[1]COMMERCIAL 2019 - 2021'!$D$2:$AO$3999,13,FALSE)</f>
        <v>45125</v>
      </c>
      <c r="H1306" s="3">
        <f>VLOOKUP(Tableau1[[#This Row],[NUM DE FACTURE]],[1]!Tableau1[[#All],[Num Piéce]:[ANNEE]],4,FALSE)</f>
        <v>2023</v>
      </c>
      <c r="I1306" s="3">
        <f>MONTH(Tableau1[[#This Row],[DATE LIV]])</f>
        <v>7</v>
      </c>
    </row>
    <row r="1307" spans="1:9" x14ac:dyDescent="0.35">
      <c r="A1307" s="1" t="str">
        <f>'[1]COMMERCIAL 2019 - 2021'!D1305</f>
        <v>FAE-23-00148</v>
      </c>
      <c r="B1307" s="5" t="str">
        <f>VLOOKUP(Tableau1[[#This Row],[NUM DE FACTURE]],'[1]COMMERCIAL 2019 - 2021'!$D$2:$AO$3999,6,FALSE)</f>
        <v>JP BEEMSTERBOER BV</v>
      </c>
      <c r="C1307" s="2">
        <f>VLOOKUP(Tableau1[[#This Row],[NUM DE FACTURE]],'[1]COMMERCIAL 2019 - 2021'!$D$2:$AO$3999,18,FALSE)</f>
        <v>66024</v>
      </c>
      <c r="D1307" s="3">
        <f>VLOOKUP(Tableau1[[#This Row],[NUM DE FACTURE]],'[1]COMMERCIAL 2019 - 2021'!$D$2:$AO$3999,8,FALSE)</f>
        <v>170350.69096000001</v>
      </c>
      <c r="E1307" s="3">
        <f>VLOOKUP(Tableau1[[#This Row],[NUM DE FACTURE]],'[1]COMMERCIAL 2019 - 2021'!$D$2:$AO$3999,10,FALSE)</f>
        <v>50336.32</v>
      </c>
      <c r="F1307" s="3" t="str">
        <f>VLOOKUP(Tableau1[[#This Row],[NUM DE FACTURE]],'[1]COMMERCIAL 2019 - 2021'!$D$2:$AO$3999,12,FALSE)</f>
        <v>Sierra Leone</v>
      </c>
      <c r="G1307" s="4">
        <f>VLOOKUP(Tableau1[[#This Row],[NUM DE FACTURE]],'[1]COMMERCIAL 2019 - 2021'!$D$2:$AO$3999,13,FALSE)</f>
        <v>45121</v>
      </c>
      <c r="H1307" s="3">
        <f>VLOOKUP(Tableau1[[#This Row],[NUM DE FACTURE]],[1]!Tableau1[[#All],[Num Piéce]:[ANNEE]],4,FALSE)</f>
        <v>2023</v>
      </c>
      <c r="I1307" s="3">
        <f>MONTH(Tableau1[[#This Row],[DATE LIV]])</f>
        <v>7</v>
      </c>
    </row>
    <row r="1308" spans="1:9" x14ac:dyDescent="0.35">
      <c r="A1308" s="1" t="str">
        <f>'[1]COMMERCIAL 2019 - 2021'!D1306</f>
        <v>FAE-23-00149</v>
      </c>
      <c r="B1308" s="5" t="str">
        <f>VLOOKUP(Tableau1[[#This Row],[NUM DE FACTURE]],'[1]COMMERCIAL 2019 - 2021'!$D$2:$AO$3999,6,FALSE)</f>
        <v>ETS KASSO IMPORT EXPORT</v>
      </c>
      <c r="C1308" s="2">
        <f>VLOOKUP(Tableau1[[#This Row],[NUM DE FACTURE]],'[1]COMMERCIAL 2019 - 2021'!$D$2:$AO$3999,18,FALSE)</f>
        <v>110000</v>
      </c>
      <c r="D1308" s="3">
        <f>VLOOKUP(Tableau1[[#This Row],[NUM DE FACTURE]],'[1]COMMERCIAL 2019 - 2021'!$D$2:$AO$3999,8,FALSE)</f>
        <v>209375.32</v>
      </c>
      <c r="E1308" s="3">
        <f>VLOOKUP(Tableau1[[#This Row],[NUM DE FACTURE]],'[1]COMMERCIAL 2019 - 2021'!$D$2:$AO$3999,10,FALSE)</f>
        <v>61600</v>
      </c>
      <c r="F1308" s="3" t="str">
        <f>VLOOKUP(Tableau1[[#This Row],[NUM DE FACTURE]],'[1]COMMERCIAL 2019 - 2021'!$D$2:$AO$3999,12,FALSE)</f>
        <v>Niger</v>
      </c>
      <c r="G1308" s="4">
        <f>VLOOKUP(Tableau1[[#This Row],[NUM DE FACTURE]],'[1]COMMERCIAL 2019 - 2021'!$D$2:$AO$3999,13,FALSE)</f>
        <v>45122</v>
      </c>
      <c r="H1308" s="3">
        <f>VLOOKUP(Tableau1[[#This Row],[NUM DE FACTURE]],[1]!Tableau1[[#All],[Num Piéce]:[ANNEE]],4,FALSE)</f>
        <v>2023</v>
      </c>
      <c r="I1308" s="3">
        <f>MONTH(Tableau1[[#This Row],[DATE LIV]])</f>
        <v>7</v>
      </c>
    </row>
    <row r="1309" spans="1:9" x14ac:dyDescent="0.35">
      <c r="A1309" s="1" t="str">
        <f>'[1]COMMERCIAL 2019 - 2021'!D1307</f>
        <v>FAE-23-00150</v>
      </c>
      <c r="B1309" s="5" t="str">
        <f>VLOOKUP(Tableau1[[#This Row],[NUM DE FACTURE]],'[1]COMMERCIAL 2019 - 2021'!$D$2:$AO$3999,6,FALSE)</f>
        <v>ETS KASSO IMPORT EXPORT</v>
      </c>
      <c r="C1309" s="2">
        <f>VLOOKUP(Tableau1[[#This Row],[NUM DE FACTURE]],'[1]COMMERCIAL 2019 - 2021'!$D$2:$AO$3999,18,FALSE)</f>
        <v>110000</v>
      </c>
      <c r="D1309" s="3">
        <f>VLOOKUP(Tableau1[[#This Row],[NUM DE FACTURE]],'[1]COMMERCIAL 2019 - 2021'!$D$2:$AO$3999,8,FALSE)</f>
        <v>209972.84000000003</v>
      </c>
      <c r="E1309" s="3">
        <f>VLOOKUP(Tableau1[[#This Row],[NUM DE FACTURE]],'[1]COMMERCIAL 2019 - 2021'!$D$2:$AO$3999,10,FALSE)</f>
        <v>61600</v>
      </c>
      <c r="F1309" s="3" t="str">
        <f>VLOOKUP(Tableau1[[#This Row],[NUM DE FACTURE]],'[1]COMMERCIAL 2019 - 2021'!$D$2:$AO$3999,12,FALSE)</f>
        <v>Niger</v>
      </c>
      <c r="G1309" s="4">
        <f>VLOOKUP(Tableau1[[#This Row],[NUM DE FACTURE]],'[1]COMMERCIAL 2019 - 2021'!$D$2:$AO$3999,13,FALSE)</f>
        <v>45124</v>
      </c>
      <c r="H1309" s="3">
        <f>VLOOKUP(Tableau1[[#This Row],[NUM DE FACTURE]],[1]!Tableau1[[#All],[Num Piéce]:[ANNEE]],4,FALSE)</f>
        <v>2023</v>
      </c>
      <c r="I1309" s="3">
        <f>MONTH(Tableau1[[#This Row],[DATE LIV]])</f>
        <v>7</v>
      </c>
    </row>
    <row r="1310" spans="1:9" x14ac:dyDescent="0.35">
      <c r="A1310" s="1" t="str">
        <f>'[1]COMMERCIAL 2019 - 2021'!D1308</f>
        <v>FAE-23-00151</v>
      </c>
      <c r="B1310" s="5" t="str">
        <f>VLOOKUP(Tableau1[[#This Row],[NUM DE FACTURE]],'[1]COMMERCIAL 2019 - 2021'!$D$2:$AO$3999,6,FALSE)</f>
        <v>TUNISIAN AFRICAN BUSINESS</v>
      </c>
      <c r="C1310" s="2">
        <f>VLOOKUP(Tableau1[[#This Row],[NUM DE FACTURE]],'[1]COMMERCIAL 2019 - 2021'!$D$2:$AO$3999,18,FALSE)</f>
        <v>220080</v>
      </c>
      <c r="D1310" s="3">
        <f>VLOOKUP(Tableau1[[#This Row],[NUM DE FACTURE]],'[1]COMMERCIAL 2019 - 2021'!$D$2:$AO$3999,8,FALSE)</f>
        <v>407148</v>
      </c>
      <c r="E1310" s="3">
        <f>VLOOKUP(Tableau1[[#This Row],[NUM DE FACTURE]],'[1]COMMERCIAL 2019 - 2021'!$D$2:$AO$3999,10,FALSE)</f>
        <v>407148</v>
      </c>
      <c r="F1310" s="3" t="str">
        <f>VLOOKUP(Tableau1[[#This Row],[NUM DE FACTURE]],'[1]COMMERCIAL 2019 - 2021'!$D$2:$AO$3999,12,FALSE)</f>
        <v>Senegal</v>
      </c>
      <c r="G1310" s="4">
        <f>VLOOKUP(Tableau1[[#This Row],[NUM DE FACTURE]],'[1]COMMERCIAL 2019 - 2021'!$D$2:$AO$3999,13,FALSE)</f>
        <v>45129</v>
      </c>
      <c r="H1310" s="3">
        <f>VLOOKUP(Tableau1[[#This Row],[NUM DE FACTURE]],[1]!Tableau1[[#All],[Num Piéce]:[ANNEE]],4,FALSE)</f>
        <v>2023</v>
      </c>
      <c r="I1310" s="3">
        <f>MONTH(Tableau1[[#This Row],[DATE LIV]])</f>
        <v>7</v>
      </c>
    </row>
    <row r="1311" spans="1:9" x14ac:dyDescent="0.35">
      <c r="A1311" s="1" t="str">
        <f>'[1]COMMERCIAL 2019 - 2021'!D1309</f>
        <v>FAE-23-00152</v>
      </c>
      <c r="B1311" s="5" t="str">
        <f>VLOOKUP(Tableau1[[#This Row],[NUM DE FACTURE]],'[1]COMMERCIAL 2019 - 2021'!$D$2:$AO$3999,6,FALSE)</f>
        <v>ANGSTREM TRADING</v>
      </c>
      <c r="C1311" s="2">
        <f>VLOOKUP(Tableau1[[#This Row],[NUM DE FACTURE]],'[1]COMMERCIAL 2019 - 2021'!$D$2:$AO$3999,18,FALSE)</f>
        <v>20150</v>
      </c>
      <c r="D1311" s="3">
        <f>VLOOKUP(Tableau1[[#This Row],[NUM DE FACTURE]],'[1]COMMERCIAL 2019 - 2021'!$D$2:$AO$3999,8,FALSE)</f>
        <v>50617.626149999996</v>
      </c>
      <c r="E1311" s="3">
        <f>VLOOKUP(Tableau1[[#This Row],[NUM DE FACTURE]],'[1]COMMERCIAL 2019 - 2021'!$D$2:$AO$3999,10,FALSE)</f>
        <v>14911</v>
      </c>
      <c r="F1311" s="3" t="str">
        <f>VLOOKUP(Tableau1[[#This Row],[NUM DE FACTURE]],'[1]COMMERCIAL 2019 - 2021'!$D$2:$AO$3999,12,FALSE)</f>
        <v>Russie</v>
      </c>
      <c r="G1311" s="4">
        <f>VLOOKUP(Tableau1[[#This Row],[NUM DE FACTURE]],'[1]COMMERCIAL 2019 - 2021'!$D$2:$AO$3999,13,FALSE)</f>
        <v>45154</v>
      </c>
      <c r="H1311" s="3">
        <f>VLOOKUP(Tableau1[[#This Row],[NUM DE FACTURE]],[1]!Tableau1[[#All],[Num Piéce]:[ANNEE]],4,FALSE)</f>
        <v>2023</v>
      </c>
      <c r="I1311" s="3">
        <f>MONTH(Tableau1[[#This Row],[DATE LIV]])</f>
        <v>8</v>
      </c>
    </row>
    <row r="1312" spans="1:9" x14ac:dyDescent="0.35">
      <c r="A1312" s="1" t="str">
        <f>'[1]COMMERCIAL 2019 - 2021'!D1310</f>
        <v>FAE-23-00153</v>
      </c>
      <c r="B1312" s="5" t="str">
        <f>VLOOKUP(Tableau1[[#This Row],[NUM DE FACTURE]],'[1]COMMERCIAL 2019 - 2021'!$D$2:$AO$3999,6,FALSE)</f>
        <v>ANGSTREM TRADING</v>
      </c>
      <c r="C1312" s="2">
        <f>VLOOKUP(Tableau1[[#This Row],[NUM DE FACTURE]],'[1]COMMERCIAL 2019 - 2021'!$D$2:$AO$3999,18,FALSE)</f>
        <v>20150</v>
      </c>
      <c r="D1312" s="3">
        <f>VLOOKUP(Tableau1[[#This Row],[NUM DE FACTURE]],'[1]COMMERCIAL 2019 - 2021'!$D$2:$AO$3999,8,FALSE)</f>
        <v>45487.461337499997</v>
      </c>
      <c r="E1312" s="3">
        <f>VLOOKUP(Tableau1[[#This Row],[NUM DE FACTURE]],'[1]COMMERCIAL 2019 - 2021'!$D$2:$AO$3999,10,FALSE)</f>
        <v>13399.75</v>
      </c>
      <c r="F1312" s="3" t="str">
        <f>VLOOKUP(Tableau1[[#This Row],[NUM DE FACTURE]],'[1]COMMERCIAL 2019 - 2021'!$D$2:$AO$3999,12,FALSE)</f>
        <v>Russie</v>
      </c>
      <c r="G1312" s="4">
        <f>VLOOKUP(Tableau1[[#This Row],[NUM DE FACTURE]],'[1]COMMERCIAL 2019 - 2021'!$D$2:$AO$3999,13,FALSE)</f>
        <v>45154</v>
      </c>
      <c r="H1312" s="3">
        <f>VLOOKUP(Tableau1[[#This Row],[NUM DE FACTURE]],[1]!Tableau1[[#All],[Num Piéce]:[ANNEE]],4,FALSE)</f>
        <v>2023</v>
      </c>
      <c r="I1312" s="3">
        <f>MONTH(Tableau1[[#This Row],[DATE LIV]])</f>
        <v>8</v>
      </c>
    </row>
    <row r="1313" spans="1:9" x14ac:dyDescent="0.35">
      <c r="A1313" s="1" t="str">
        <f>'[1]COMMERCIAL 2019 - 2021'!D1311</f>
        <v>FAE-23-00154</v>
      </c>
      <c r="B1313" s="5" t="str">
        <f>VLOOKUP(Tableau1[[#This Row],[NUM DE FACTURE]],'[1]COMMERCIAL 2019 - 2021'!$D$2:$AO$3999,6,FALSE)</f>
        <v>LAMP FALL IMP EXP - LAFFIMEX</v>
      </c>
      <c r="C1313" s="2">
        <f>VLOOKUP(Tableau1[[#This Row],[NUM DE FACTURE]],'[1]COMMERCIAL 2019 - 2021'!$D$2:$AO$3999,18,FALSE)</f>
        <v>192000</v>
      </c>
      <c r="D1313" s="3">
        <f>VLOOKUP(Tableau1[[#This Row],[NUM DE FACTURE]],'[1]COMMERCIAL 2019 - 2021'!$D$2:$AO$3999,8,FALSE)</f>
        <v>493794.63099999999</v>
      </c>
      <c r="E1313" s="3">
        <f>VLOOKUP(Tableau1[[#This Row],[NUM DE FACTURE]],'[1]COMMERCIAL 2019 - 2021'!$D$2:$AO$3999,10,FALSE)</f>
        <v>144980</v>
      </c>
      <c r="F1313" s="3" t="str">
        <f>VLOOKUP(Tableau1[[#This Row],[NUM DE FACTURE]],'[1]COMMERCIAL 2019 - 2021'!$D$2:$AO$3999,12,FALSE)</f>
        <v>Senegal</v>
      </c>
      <c r="G1313" s="4">
        <f>VLOOKUP(Tableau1[[#This Row],[NUM DE FACTURE]],'[1]COMMERCIAL 2019 - 2021'!$D$2:$AO$3999,13,FALSE)</f>
        <v>45134</v>
      </c>
      <c r="H1313" s="3">
        <f>VLOOKUP(Tableau1[[#This Row],[NUM DE FACTURE]],[1]!Tableau1[[#All],[Num Piéce]:[ANNEE]],4,FALSE)</f>
        <v>2023</v>
      </c>
      <c r="I1313" s="3">
        <f>MONTH(Tableau1[[#This Row],[DATE LIV]])</f>
        <v>7</v>
      </c>
    </row>
    <row r="1314" spans="1:9" x14ac:dyDescent="0.35">
      <c r="A1314" s="1" t="str">
        <f>'[1]COMMERCIAL 2019 - 2021'!D1312</f>
        <v>FAE-23-00155</v>
      </c>
      <c r="B1314" s="5" t="str">
        <f>VLOOKUP(Tableau1[[#This Row],[NUM DE FACTURE]],'[1]COMMERCIAL 2019 - 2021'!$D$2:$AO$3999,6,FALSE)</f>
        <v>DAVIS TRADING CO LTD</v>
      </c>
      <c r="C1314" s="2">
        <f>VLOOKUP(Tableau1[[#This Row],[NUM DE FACTURE]],'[1]COMMERCIAL 2019 - 2021'!$D$2:$AO$3999,18,FALSE)</f>
        <v>21500</v>
      </c>
      <c r="D1314" s="3">
        <f>VLOOKUP(Tableau1[[#This Row],[NUM DE FACTURE]],'[1]COMMERCIAL 2019 - 2021'!$D$2:$AO$3999,8,FALSE)</f>
        <v>94628.23943999999</v>
      </c>
      <c r="E1314" s="3">
        <f>VLOOKUP(Tableau1[[#This Row],[NUM DE FACTURE]],'[1]COMMERCIAL 2019 - 2021'!$D$2:$AO$3999,10,FALSE)</f>
        <v>31105.200000000001</v>
      </c>
      <c r="F1314" s="3" t="str">
        <f>VLOOKUP(Tableau1[[#This Row],[NUM DE FACTURE]],'[1]COMMERCIAL 2019 - 2021'!$D$2:$AO$3999,12,FALSE)</f>
        <v>New Zealand</v>
      </c>
      <c r="G1314" s="4">
        <f>VLOOKUP(Tableau1[[#This Row],[NUM DE FACTURE]],'[1]COMMERCIAL 2019 - 2021'!$D$2:$AO$3999,13,FALSE)</f>
        <v>45129</v>
      </c>
      <c r="H1314" s="3">
        <f>VLOOKUP(Tableau1[[#This Row],[NUM DE FACTURE]],[1]!Tableau1[[#All],[Num Piéce]:[ANNEE]],4,FALSE)</f>
        <v>2023</v>
      </c>
      <c r="I1314" s="3">
        <f>MONTH(Tableau1[[#This Row],[DATE LIV]])</f>
        <v>7</v>
      </c>
    </row>
    <row r="1315" spans="1:9" x14ac:dyDescent="0.35">
      <c r="A1315" s="1" t="str">
        <f>'[1]COMMERCIAL 2019 - 2021'!D1313</f>
        <v>FAE-23-00156</v>
      </c>
      <c r="B1315" s="5" t="str">
        <f>VLOOKUP(Tableau1[[#This Row],[NUM DE FACTURE]],'[1]COMMERCIAL 2019 - 2021'!$D$2:$AO$3999,6,FALSE)</f>
        <v>SAHEL INTERNATIONAL TRADE</v>
      </c>
      <c r="C1315" s="2">
        <f>VLOOKUP(Tableau1[[#This Row],[NUM DE FACTURE]],'[1]COMMERCIAL 2019 - 2021'!$D$2:$AO$3999,18,FALSE)</f>
        <v>56040</v>
      </c>
      <c r="D1315" s="3">
        <f>VLOOKUP(Tableau1[[#This Row],[NUM DE FACTURE]],'[1]COMMERCIAL 2019 - 2021'!$D$2:$AO$3999,8,FALSE)</f>
        <v>116772</v>
      </c>
      <c r="E1315" s="3">
        <f>VLOOKUP(Tableau1[[#This Row],[NUM DE FACTURE]],'[1]COMMERCIAL 2019 - 2021'!$D$2:$AO$3999,10,FALSE)</f>
        <v>116772</v>
      </c>
      <c r="F1315" s="3" t="str">
        <f>VLOOKUP(Tableau1[[#This Row],[NUM DE FACTURE]],'[1]COMMERCIAL 2019 - 2021'!$D$2:$AO$3999,12,FALSE)</f>
        <v>Burkina Faso</v>
      </c>
      <c r="G1315" s="4">
        <f>VLOOKUP(Tableau1[[#This Row],[NUM DE FACTURE]],'[1]COMMERCIAL 2019 - 2021'!$D$2:$AO$3999,13,FALSE)</f>
        <v>45140</v>
      </c>
      <c r="H1315" s="3">
        <f>VLOOKUP(Tableau1[[#This Row],[NUM DE FACTURE]],[1]!Tableau1[[#All],[Num Piéce]:[ANNEE]],4,FALSE)</f>
        <v>2023</v>
      </c>
      <c r="I1315" s="3">
        <f>MONTH(Tableau1[[#This Row],[DATE LIV]])</f>
        <v>8</v>
      </c>
    </row>
    <row r="1316" spans="1:9" x14ac:dyDescent="0.35">
      <c r="A1316" s="1" t="str">
        <f>'[1]COMMERCIAL 2019 - 2021'!D1314</f>
        <v>FAE-23-00157</v>
      </c>
      <c r="B1316" s="5" t="str">
        <f>VLOOKUP(Tableau1[[#This Row],[NUM DE FACTURE]],'[1]COMMERCIAL 2019 - 2021'!$D$2:$AO$3999,6,FALSE)</f>
        <v>TUNISIAN AFRICAN BUSINESS</v>
      </c>
      <c r="C1316" s="2">
        <f>VLOOKUP(Tableau1[[#This Row],[NUM DE FACTURE]],'[1]COMMERCIAL 2019 - 2021'!$D$2:$AO$3999,18,FALSE)</f>
        <v>83840</v>
      </c>
      <c r="D1316" s="3">
        <f>VLOOKUP(Tableau1[[#This Row],[NUM DE FACTURE]],'[1]COMMERCIAL 2019 - 2021'!$D$2:$AO$3999,8,FALSE)</f>
        <v>165332</v>
      </c>
      <c r="E1316" s="3">
        <f>VLOOKUP(Tableau1[[#This Row],[NUM DE FACTURE]],'[1]COMMERCIAL 2019 - 2021'!$D$2:$AO$3999,10,FALSE)</f>
        <v>165332</v>
      </c>
      <c r="F1316" s="3" t="str">
        <f>VLOOKUP(Tableau1[[#This Row],[NUM DE FACTURE]],'[1]COMMERCIAL 2019 - 2021'!$D$2:$AO$3999,12,FALSE)</f>
        <v>Gabon</v>
      </c>
      <c r="G1316" s="4">
        <f>VLOOKUP(Tableau1[[#This Row],[NUM DE FACTURE]],'[1]COMMERCIAL 2019 - 2021'!$D$2:$AO$3999,13,FALSE)</f>
        <v>45133</v>
      </c>
      <c r="H1316" s="3">
        <f>VLOOKUP(Tableau1[[#This Row],[NUM DE FACTURE]],[1]!Tableau1[[#All],[Num Piéce]:[ANNEE]],4,FALSE)</f>
        <v>2023</v>
      </c>
      <c r="I1316" s="3">
        <f>MONTH(Tableau1[[#This Row],[DATE LIV]])</f>
        <v>7</v>
      </c>
    </row>
    <row r="1317" spans="1:9" x14ac:dyDescent="0.35">
      <c r="A1317" s="1" t="str">
        <f>'[1]COMMERCIAL 2019 - 2021'!D1315</f>
        <v>FAE-23-00158</v>
      </c>
      <c r="B1317" s="5" t="str">
        <f>VLOOKUP(Tableau1[[#This Row],[NUM DE FACTURE]],'[1]COMMERCIAL 2019 - 2021'!$D$2:$AO$3999,6,FALSE)</f>
        <v>ARCADIA</v>
      </c>
      <c r="C1317" s="2">
        <f>VLOOKUP(Tableau1[[#This Row],[NUM DE FACTURE]],'[1]COMMERCIAL 2019 - 2021'!$D$2:$AO$3999,18,FALSE)</f>
        <v>20000</v>
      </c>
      <c r="D1317" s="3">
        <f>VLOOKUP(Tableau1[[#This Row],[NUM DE FACTURE]],'[1]COMMERCIAL 2019 - 2021'!$D$2:$AO$3999,8,FALSE)</f>
        <v>43400</v>
      </c>
      <c r="E1317" s="3">
        <f>VLOOKUP(Tableau1[[#This Row],[NUM DE FACTURE]],'[1]COMMERCIAL 2019 - 2021'!$D$2:$AO$3999,10,FALSE)</f>
        <v>43400</v>
      </c>
      <c r="F1317" s="3" t="str">
        <f>VLOOKUP(Tableau1[[#This Row],[NUM DE FACTURE]],'[1]COMMERCIAL 2019 - 2021'!$D$2:$AO$3999,12,FALSE)</f>
        <v>Belarus</v>
      </c>
      <c r="G1317" s="4">
        <f>VLOOKUP(Tableau1[[#This Row],[NUM DE FACTURE]],'[1]COMMERCIAL 2019 - 2021'!$D$2:$AO$3999,13,FALSE)</f>
        <v>45138</v>
      </c>
      <c r="H1317" s="3">
        <f>VLOOKUP(Tableau1[[#This Row],[NUM DE FACTURE]],[1]!Tableau1[[#All],[Num Piéce]:[ANNEE]],4,FALSE)</f>
        <v>2023</v>
      </c>
      <c r="I1317" s="3">
        <f>MONTH(Tableau1[[#This Row],[DATE LIV]])</f>
        <v>7</v>
      </c>
    </row>
    <row r="1318" spans="1:9" x14ac:dyDescent="0.35">
      <c r="A1318" s="1" t="str">
        <f>'[1]COMMERCIAL 2019 - 2021'!D1316</f>
        <v>FAE-23-00159</v>
      </c>
      <c r="B1318" s="5" t="str">
        <f>VLOOKUP(Tableau1[[#This Row],[NUM DE FACTURE]],'[1]COMMERCIAL 2019 - 2021'!$D$2:$AO$3999,6,FALSE)</f>
        <v>ARCADIA</v>
      </c>
      <c r="C1318" s="2">
        <f>VLOOKUP(Tableau1[[#This Row],[NUM DE FACTURE]],'[1]COMMERCIAL 2019 - 2021'!$D$2:$AO$3999,18,FALSE)</f>
        <v>20000</v>
      </c>
      <c r="D1318" s="3">
        <f>VLOOKUP(Tableau1[[#This Row],[NUM DE FACTURE]],'[1]COMMERCIAL 2019 - 2021'!$D$2:$AO$3999,8,FALSE)</f>
        <v>43400</v>
      </c>
      <c r="E1318" s="3">
        <f>VLOOKUP(Tableau1[[#This Row],[NUM DE FACTURE]],'[1]COMMERCIAL 2019 - 2021'!$D$2:$AO$3999,10,FALSE)</f>
        <v>43400</v>
      </c>
      <c r="F1318" s="3" t="str">
        <f>VLOOKUP(Tableau1[[#This Row],[NUM DE FACTURE]],'[1]COMMERCIAL 2019 - 2021'!$D$2:$AO$3999,12,FALSE)</f>
        <v>Belarus</v>
      </c>
      <c r="G1318" s="4">
        <f>VLOOKUP(Tableau1[[#This Row],[NUM DE FACTURE]],'[1]COMMERCIAL 2019 - 2021'!$D$2:$AO$3999,13,FALSE)</f>
        <v>45138</v>
      </c>
      <c r="H1318" s="3">
        <f>VLOOKUP(Tableau1[[#This Row],[NUM DE FACTURE]],[1]!Tableau1[[#All],[Num Piéce]:[ANNEE]],4,FALSE)</f>
        <v>2023</v>
      </c>
      <c r="I1318" s="3">
        <f>MONTH(Tableau1[[#This Row],[DATE LIV]])</f>
        <v>7</v>
      </c>
    </row>
    <row r="1319" spans="1:9" x14ac:dyDescent="0.35">
      <c r="A1319" s="1" t="str">
        <f>'[1]COMMERCIAL 2019 - 2021'!D1317</f>
        <v>FAE-23-00160</v>
      </c>
      <c r="B1319" s="5" t="str">
        <f>VLOOKUP(Tableau1[[#This Row],[NUM DE FACTURE]],'[1]COMMERCIAL 2019 - 2021'!$D$2:$AO$3999,6,FALSE)</f>
        <v>ARCADIA</v>
      </c>
      <c r="C1319" s="2">
        <f>VLOOKUP(Tableau1[[#This Row],[NUM DE FACTURE]],'[1]COMMERCIAL 2019 - 2021'!$D$2:$AO$3999,18,FALSE)</f>
        <v>20000</v>
      </c>
      <c r="D1319" s="3">
        <f>VLOOKUP(Tableau1[[#This Row],[NUM DE FACTURE]],'[1]COMMERCIAL 2019 - 2021'!$D$2:$AO$3999,8,FALSE)</f>
        <v>43400</v>
      </c>
      <c r="E1319" s="3">
        <f>VLOOKUP(Tableau1[[#This Row],[NUM DE FACTURE]],'[1]COMMERCIAL 2019 - 2021'!$D$2:$AO$3999,10,FALSE)</f>
        <v>43400</v>
      </c>
      <c r="F1319" s="3" t="str">
        <f>VLOOKUP(Tableau1[[#This Row],[NUM DE FACTURE]],'[1]COMMERCIAL 2019 - 2021'!$D$2:$AO$3999,12,FALSE)</f>
        <v>Belarus</v>
      </c>
      <c r="G1319" s="4">
        <f>VLOOKUP(Tableau1[[#This Row],[NUM DE FACTURE]],'[1]COMMERCIAL 2019 - 2021'!$D$2:$AO$3999,13,FALSE)</f>
        <v>45138</v>
      </c>
      <c r="H1319" s="3">
        <f>VLOOKUP(Tableau1[[#This Row],[NUM DE FACTURE]],[1]!Tableau1[[#All],[Num Piéce]:[ANNEE]],4,FALSE)</f>
        <v>2023</v>
      </c>
      <c r="I1319" s="3">
        <f>MONTH(Tableau1[[#This Row],[DATE LIV]])</f>
        <v>7</v>
      </c>
    </row>
    <row r="1320" spans="1:9" x14ac:dyDescent="0.35">
      <c r="A1320" s="1" t="str">
        <f>'[1]COMMERCIAL 2019 - 2021'!D1318</f>
        <v>FAE-23-00161</v>
      </c>
      <c r="B1320" s="5" t="str">
        <f>VLOOKUP(Tableau1[[#This Row],[NUM DE FACTURE]],'[1]COMMERCIAL 2019 - 2021'!$D$2:$AO$3999,6,FALSE)</f>
        <v>SAWABA - GUINEE</v>
      </c>
      <c r="C1320" s="2">
        <f>VLOOKUP(Tableau1[[#This Row],[NUM DE FACTURE]],'[1]COMMERCIAL 2019 - 2021'!$D$2:$AO$3999,18,FALSE)</f>
        <v>277730</v>
      </c>
      <c r="D1320" s="3">
        <f>VLOOKUP(Tableau1[[#This Row],[NUM DE FACTURE]],'[1]COMMERCIAL 2019 - 2021'!$D$2:$AO$3999,8,FALSE)</f>
        <v>591781.78026000003</v>
      </c>
      <c r="E1320" s="3">
        <f>VLOOKUP(Tableau1[[#This Row],[NUM DE FACTURE]],'[1]COMMERCIAL 2019 - 2021'!$D$2:$AO$3999,10,FALSE)</f>
        <v>191726.1</v>
      </c>
      <c r="F1320" s="3" t="str">
        <f>VLOOKUP(Tableau1[[#This Row],[NUM DE FACTURE]],'[1]COMMERCIAL 2019 - 2021'!$D$2:$AO$3999,12,FALSE)</f>
        <v xml:space="preserve">Guinée </v>
      </c>
      <c r="G1320" s="4">
        <f>VLOOKUP(Tableau1[[#This Row],[NUM DE FACTURE]],'[1]COMMERCIAL 2019 - 2021'!$D$2:$AO$3999,13,FALSE)</f>
        <v>45138</v>
      </c>
      <c r="H1320" s="3">
        <f>VLOOKUP(Tableau1[[#This Row],[NUM DE FACTURE]],[1]!Tableau1[[#All],[Num Piéce]:[ANNEE]],4,FALSE)</f>
        <v>2023</v>
      </c>
      <c r="I1320" s="3">
        <f>MONTH(Tableau1[[#This Row],[DATE LIV]])</f>
        <v>7</v>
      </c>
    </row>
    <row r="1321" spans="1:9" x14ac:dyDescent="0.35">
      <c r="A1321" s="1" t="str">
        <f>'[1]COMMERCIAL 2019 - 2021'!D1319</f>
        <v>FAE-23-00162</v>
      </c>
      <c r="B1321" s="5" t="str">
        <f>VLOOKUP(Tableau1[[#This Row],[NUM DE FACTURE]],'[1]COMMERCIAL 2019 - 2021'!$D$2:$AO$3999,6,FALSE)</f>
        <v>BAH MAMADOU SALIOU</v>
      </c>
      <c r="C1321" s="2">
        <f>VLOOKUP(Tableau1[[#This Row],[NUM DE FACTURE]],'[1]COMMERCIAL 2019 - 2021'!$D$2:$AO$3999,18,FALSE)</f>
        <v>25200</v>
      </c>
      <c r="D1321" s="3">
        <f>VLOOKUP(Tableau1[[#This Row],[NUM DE FACTURE]],'[1]COMMERCIAL 2019 - 2021'!$D$2:$AO$3999,8,FALSE)</f>
        <v>58399.267500000002</v>
      </c>
      <c r="E1321" s="3">
        <f>VLOOKUP(Tableau1[[#This Row],[NUM DE FACTURE]],'[1]COMMERCIAL 2019 - 2021'!$D$2:$AO$3999,10,FALSE)</f>
        <v>17246</v>
      </c>
      <c r="F1321" s="3" t="str">
        <f>VLOOKUP(Tableau1[[#This Row],[NUM DE FACTURE]],'[1]COMMERCIAL 2019 - 2021'!$D$2:$AO$3999,12,FALSE)</f>
        <v xml:space="preserve">Guinée </v>
      </c>
      <c r="G1321" s="4">
        <f>VLOOKUP(Tableau1[[#This Row],[NUM DE FACTURE]],'[1]COMMERCIAL 2019 - 2021'!$D$2:$AO$3999,13,FALSE)</f>
        <v>45145</v>
      </c>
      <c r="H1321" s="3">
        <f>VLOOKUP(Tableau1[[#This Row],[NUM DE FACTURE]],[1]!Tableau1[[#All],[Num Piéce]:[ANNEE]],4,FALSE)</f>
        <v>2023</v>
      </c>
      <c r="I1321" s="3">
        <f>MONTH(Tableau1[[#This Row],[DATE LIV]])</f>
        <v>8</v>
      </c>
    </row>
    <row r="1322" spans="1:9" x14ac:dyDescent="0.35">
      <c r="A1322" s="1" t="str">
        <f>'[1]COMMERCIAL 2019 - 2021'!D1320</f>
        <v>FAE-23-00163</v>
      </c>
      <c r="B1322" s="5" t="str">
        <f>VLOOKUP(Tableau1[[#This Row],[NUM DE FACTURE]],'[1]COMMERCIAL 2019 - 2021'!$D$2:$AO$3999,6,FALSE)</f>
        <v>SAHEL INTERNATIONAL TRADE</v>
      </c>
      <c r="C1322" s="2">
        <f>VLOOKUP(Tableau1[[#This Row],[NUM DE FACTURE]],'[1]COMMERCIAL 2019 - 2021'!$D$2:$AO$3999,18,FALSE)</f>
        <v>19200</v>
      </c>
      <c r="D1322" s="3">
        <f>VLOOKUP(Tableau1[[#This Row],[NUM DE FACTURE]],'[1]COMMERCIAL 2019 - 2021'!$D$2:$AO$3999,8,FALSE)</f>
        <v>41664</v>
      </c>
      <c r="E1322" s="3">
        <f>VLOOKUP(Tableau1[[#This Row],[NUM DE FACTURE]],'[1]COMMERCIAL 2019 - 2021'!$D$2:$AO$3999,10,FALSE)</f>
        <v>41664</v>
      </c>
      <c r="F1322" s="3" t="str">
        <f>VLOOKUP(Tableau1[[#This Row],[NUM DE FACTURE]],'[1]COMMERCIAL 2019 - 2021'!$D$2:$AO$3999,12,FALSE)</f>
        <v>Gambie</v>
      </c>
      <c r="G1322" s="4">
        <f>VLOOKUP(Tableau1[[#This Row],[NUM DE FACTURE]],'[1]COMMERCIAL 2019 - 2021'!$D$2:$AO$3999,13,FALSE)</f>
        <v>45140</v>
      </c>
      <c r="H1322" s="3">
        <f>VLOOKUP(Tableau1[[#This Row],[NUM DE FACTURE]],[1]!Tableau1[[#All],[Num Piéce]:[ANNEE]],4,FALSE)</f>
        <v>2023</v>
      </c>
      <c r="I1322" s="3">
        <f>MONTH(Tableau1[[#This Row],[DATE LIV]])</f>
        <v>8</v>
      </c>
    </row>
    <row r="1323" spans="1:9" x14ac:dyDescent="0.35">
      <c r="A1323" s="1" t="str">
        <f>'[1]COMMERCIAL 2019 - 2021'!D1321</f>
        <v>FAE-23-00164</v>
      </c>
      <c r="B1323" s="5" t="str">
        <f>VLOOKUP(Tableau1[[#This Row],[NUM DE FACTURE]],'[1]COMMERCIAL 2019 - 2021'!$D$2:$AO$3999,6,FALSE)</f>
        <v>ARCADIA</v>
      </c>
      <c r="C1323" s="2">
        <f>VLOOKUP(Tableau1[[#This Row],[NUM DE FACTURE]],'[1]COMMERCIAL 2019 - 2021'!$D$2:$AO$3999,18,FALSE)</f>
        <v>41000</v>
      </c>
      <c r="D1323" s="3">
        <f>VLOOKUP(Tableau1[[#This Row],[NUM DE FACTURE]],'[1]COMMERCIAL 2019 - 2021'!$D$2:$AO$3999,8,FALSE)</f>
        <v>86100</v>
      </c>
      <c r="E1323" s="3">
        <f>VLOOKUP(Tableau1[[#This Row],[NUM DE FACTURE]],'[1]COMMERCIAL 2019 - 2021'!$D$2:$AO$3999,10,FALSE)</f>
        <v>86100</v>
      </c>
      <c r="F1323" s="3" t="str">
        <f>VLOOKUP(Tableau1[[#This Row],[NUM DE FACTURE]],'[1]COMMERCIAL 2019 - 2021'!$D$2:$AO$3999,12,FALSE)</f>
        <v>Belarus</v>
      </c>
      <c r="G1323" s="4">
        <f>VLOOKUP(Tableau1[[#This Row],[NUM DE FACTURE]],'[1]COMMERCIAL 2019 - 2021'!$D$2:$AO$3999,13,FALSE)</f>
        <v>45142</v>
      </c>
      <c r="H1323" s="3">
        <f>VLOOKUP(Tableau1[[#This Row],[NUM DE FACTURE]],[1]!Tableau1[[#All],[Num Piéce]:[ANNEE]],4,FALSE)</f>
        <v>2023</v>
      </c>
      <c r="I1323" s="3">
        <f>MONTH(Tableau1[[#This Row],[DATE LIV]])</f>
        <v>8</v>
      </c>
    </row>
    <row r="1324" spans="1:9" x14ac:dyDescent="0.35">
      <c r="A1324" s="1" t="str">
        <f>'[1]COMMERCIAL 2019 - 2021'!D1322</f>
        <v>FAE-23-00165</v>
      </c>
      <c r="B1324" s="5" t="str">
        <f>VLOOKUP(Tableau1[[#This Row],[NUM DE FACTURE]],'[1]COMMERCIAL 2019 - 2021'!$D$2:$AO$3999,6,FALSE)</f>
        <v>TUNISIAN AFRICAN BUSINESS</v>
      </c>
      <c r="C1324" s="2">
        <f>VLOOKUP(Tableau1[[#This Row],[NUM DE FACTURE]],'[1]COMMERCIAL 2019 - 2021'!$D$2:$AO$3999,18,FALSE)</f>
        <v>56000</v>
      </c>
      <c r="D1324" s="3">
        <f>VLOOKUP(Tableau1[[#This Row],[NUM DE FACTURE]],'[1]COMMERCIAL 2019 - 2021'!$D$2:$AO$3999,8,FALSE)</f>
        <v>107660</v>
      </c>
      <c r="E1324" s="3">
        <f>VLOOKUP(Tableau1[[#This Row],[NUM DE FACTURE]],'[1]COMMERCIAL 2019 - 2021'!$D$2:$AO$3999,10,FALSE)</f>
        <v>107660</v>
      </c>
      <c r="F1324" s="3" t="str">
        <f>VLOOKUP(Tableau1[[#This Row],[NUM DE FACTURE]],'[1]COMMERCIAL 2019 - 2021'!$D$2:$AO$3999,12,FALSE)</f>
        <v>Gabon</v>
      </c>
      <c r="G1324" s="4">
        <f>VLOOKUP(Tableau1[[#This Row],[NUM DE FACTURE]],'[1]COMMERCIAL 2019 - 2021'!$D$2:$AO$3999,13,FALSE)</f>
        <v>45154</v>
      </c>
      <c r="H1324" s="3">
        <f>VLOOKUP(Tableau1[[#This Row],[NUM DE FACTURE]],[1]!Tableau1[[#All],[Num Piéce]:[ANNEE]],4,FALSE)</f>
        <v>2023</v>
      </c>
      <c r="I1324" s="3">
        <f>MONTH(Tableau1[[#This Row],[DATE LIV]])</f>
        <v>8</v>
      </c>
    </row>
    <row r="1325" spans="1:9" x14ac:dyDescent="0.35">
      <c r="A1325" s="1" t="str">
        <f>'[1]COMMERCIAL 2019 - 2021'!D1323</f>
        <v>FAE-23-00166</v>
      </c>
      <c r="B1325" s="5" t="str">
        <f>VLOOKUP(Tableau1[[#This Row],[NUM DE FACTURE]],'[1]COMMERCIAL 2019 - 2021'!$D$2:$AO$3999,6,FALSE)</f>
        <v>LAMP FALL IMP EXP - LAFFIMEX</v>
      </c>
      <c r="C1325" s="2">
        <f>VLOOKUP(Tableau1[[#This Row],[NUM DE FACTURE]],'[1]COMMERCIAL 2019 - 2021'!$D$2:$AO$3999,18,FALSE)</f>
        <v>115200</v>
      </c>
      <c r="D1325" s="3">
        <f>VLOOKUP(Tableau1[[#This Row],[NUM DE FACTURE]],'[1]COMMERCIAL 2019 - 2021'!$D$2:$AO$3999,8,FALSE)</f>
        <v>294580.51260000002</v>
      </c>
      <c r="E1325" s="3">
        <f>VLOOKUP(Tableau1[[#This Row],[NUM DE FACTURE]],'[1]COMMERCIAL 2019 - 2021'!$D$2:$AO$3999,10,FALSE)</f>
        <v>86988</v>
      </c>
      <c r="F1325" s="3" t="str">
        <f>VLOOKUP(Tableau1[[#This Row],[NUM DE FACTURE]],'[1]COMMERCIAL 2019 - 2021'!$D$2:$AO$3999,12,FALSE)</f>
        <v>Senegal</v>
      </c>
      <c r="G1325" s="4">
        <f>VLOOKUP(Tableau1[[#This Row],[NUM DE FACTURE]],'[1]COMMERCIAL 2019 - 2021'!$D$2:$AO$3999,13,FALSE)</f>
        <v>45156</v>
      </c>
      <c r="H1325" s="3">
        <f>VLOOKUP(Tableau1[[#This Row],[NUM DE FACTURE]],[1]!Tableau1[[#All],[Num Piéce]:[ANNEE]],4,FALSE)</f>
        <v>2023</v>
      </c>
      <c r="I1325" s="3">
        <f>MONTH(Tableau1[[#This Row],[DATE LIV]])</f>
        <v>8</v>
      </c>
    </row>
    <row r="1326" spans="1:9" x14ac:dyDescent="0.35">
      <c r="A1326" s="1" t="str">
        <f>'[1]COMMERCIAL 2019 - 2021'!D1324</f>
        <v>FAE-23-00167</v>
      </c>
      <c r="B1326" s="5" t="str">
        <f>VLOOKUP(Tableau1[[#This Row],[NUM DE FACTURE]],'[1]COMMERCIAL 2019 - 2021'!$D$2:$AO$3999,6,FALSE)</f>
        <v>SAHEL INTERNATIONAL TRADE</v>
      </c>
      <c r="C1326" s="2">
        <f>VLOOKUP(Tableau1[[#This Row],[NUM DE FACTURE]],'[1]COMMERCIAL 2019 - 2021'!$D$2:$AO$3999,18,FALSE)</f>
        <v>56004</v>
      </c>
      <c r="D1326" s="3">
        <f>VLOOKUP(Tableau1[[#This Row],[NUM DE FACTURE]],'[1]COMMERCIAL 2019 - 2021'!$D$2:$AO$3999,8,FALSE)</f>
        <v>115978.2</v>
      </c>
      <c r="E1326" s="3">
        <f>VLOOKUP(Tableau1[[#This Row],[NUM DE FACTURE]],'[1]COMMERCIAL 2019 - 2021'!$D$2:$AO$3999,10,FALSE)</f>
        <v>115978.2</v>
      </c>
      <c r="F1326" s="3" t="str">
        <f>VLOOKUP(Tableau1[[#This Row],[NUM DE FACTURE]],'[1]COMMERCIAL 2019 - 2021'!$D$2:$AO$3999,12,FALSE)</f>
        <v>Burkina Faso</v>
      </c>
      <c r="G1326" s="4">
        <f>VLOOKUP(Tableau1[[#This Row],[NUM DE FACTURE]],'[1]COMMERCIAL 2019 - 2021'!$D$2:$AO$3999,13,FALSE)</f>
        <v>45177</v>
      </c>
      <c r="H1326" s="3">
        <f>VLOOKUP(Tableau1[[#This Row],[NUM DE FACTURE]],[1]!Tableau1[[#All],[Num Piéce]:[ANNEE]],4,FALSE)</f>
        <v>2023</v>
      </c>
      <c r="I1326" s="3">
        <f>MONTH(Tableau1[[#This Row],[DATE LIV]])</f>
        <v>9</v>
      </c>
    </row>
    <row r="1327" spans="1:9" x14ac:dyDescent="0.35">
      <c r="A1327" s="1" t="str">
        <f>'[1]COMMERCIAL 2019 - 2021'!D1325</f>
        <v>FAE-23-00168</v>
      </c>
      <c r="B1327" s="5" t="str">
        <f>VLOOKUP(Tableau1[[#This Row],[NUM DE FACTURE]],'[1]COMMERCIAL 2019 - 2021'!$D$2:$AO$3999,6,FALSE)</f>
        <v>SAFA FOOD</v>
      </c>
      <c r="C1327" s="2">
        <f>VLOOKUP(Tableau1[[#This Row],[NUM DE FACTURE]],'[1]COMMERCIAL 2019 - 2021'!$D$2:$AO$3999,18,FALSE)</f>
        <v>13903.68</v>
      </c>
      <c r="D1327" s="3">
        <f>VLOOKUP(Tableau1[[#This Row],[NUM DE FACTURE]],'[1]COMMERCIAL 2019 - 2021'!$D$2:$AO$3999,8,FALSE)</f>
        <v>63456.516207499997</v>
      </c>
      <c r="E1327" s="3">
        <f>VLOOKUP(Tableau1[[#This Row],[NUM DE FACTURE]],'[1]COMMERCIAL 2019 - 2021'!$D$2:$AO$3999,10,FALSE)</f>
        <v>27636.05</v>
      </c>
      <c r="F1327" s="3" t="str">
        <f>VLOOKUP(Tableau1[[#This Row],[NUM DE FACTURE]],'[1]COMMERCIAL 2019 - 2021'!$D$2:$AO$3999,12,FALSE)</f>
        <v>Canada</v>
      </c>
      <c r="G1327" s="4">
        <f>VLOOKUP(Tableau1[[#This Row],[NUM DE FACTURE]],'[1]COMMERCIAL 2019 - 2021'!$D$2:$AO$3999,13,FALSE)</f>
        <v>45169</v>
      </c>
      <c r="H1327" s="3">
        <f>VLOOKUP(Tableau1[[#This Row],[NUM DE FACTURE]],[1]!Tableau1[[#All],[Num Piéce]:[ANNEE]],4,FALSE)</f>
        <v>2023</v>
      </c>
      <c r="I1327" s="3">
        <f>MONTH(Tableau1[[#This Row],[DATE LIV]])</f>
        <v>8</v>
      </c>
    </row>
    <row r="1328" spans="1:9" x14ac:dyDescent="0.35">
      <c r="A1328" s="1" t="str">
        <f>'[1]COMMERCIAL 2019 - 2021'!D1326</f>
        <v>FAE-23-00169</v>
      </c>
      <c r="B1328" s="5" t="str">
        <f>VLOOKUP(Tableau1[[#This Row],[NUM DE FACTURE]],'[1]COMMERCIAL 2019 - 2021'!$D$2:$AO$3999,6,FALSE)</f>
        <v>SAHEL INTERNATIONAL TRADE</v>
      </c>
      <c r="C1328" s="2">
        <f>VLOOKUP(Tableau1[[#This Row],[NUM DE FACTURE]],'[1]COMMERCIAL 2019 - 2021'!$D$2:$AO$3999,18,FALSE)</f>
        <v>22008</v>
      </c>
      <c r="D1328" s="3">
        <f>VLOOKUP(Tableau1[[#This Row],[NUM DE FACTURE]],'[1]COMMERCIAL 2019 - 2021'!$D$2:$AO$3999,8,FALSE)</f>
        <v>47037.120000000003</v>
      </c>
      <c r="E1328" s="3">
        <f>VLOOKUP(Tableau1[[#This Row],[NUM DE FACTURE]],'[1]COMMERCIAL 2019 - 2021'!$D$2:$AO$3999,10,FALSE)</f>
        <v>47037.120000000003</v>
      </c>
      <c r="F1328" s="3" t="str">
        <f>VLOOKUP(Tableau1[[#This Row],[NUM DE FACTURE]],'[1]COMMERCIAL 2019 - 2021'!$D$2:$AO$3999,12,FALSE)</f>
        <v>Tchad</v>
      </c>
      <c r="G1328" s="4">
        <f>VLOOKUP(Tableau1[[#This Row],[NUM DE FACTURE]],'[1]COMMERCIAL 2019 - 2021'!$D$2:$AO$3999,13,FALSE)</f>
        <v>45152</v>
      </c>
      <c r="H1328" s="3">
        <f>VLOOKUP(Tableau1[[#This Row],[NUM DE FACTURE]],[1]!Tableau1[[#All],[Num Piéce]:[ANNEE]],4,FALSE)</f>
        <v>2023</v>
      </c>
      <c r="I1328" s="3">
        <f>MONTH(Tableau1[[#This Row],[DATE LIV]])</f>
        <v>8</v>
      </c>
    </row>
    <row r="1329" spans="1:9" x14ac:dyDescent="0.35">
      <c r="A1329" s="1" t="str">
        <f>'[1]COMMERCIAL 2019 - 2021'!D1327</f>
        <v>FAE-23-00170</v>
      </c>
      <c r="B1329" s="5" t="str">
        <f>VLOOKUP(Tableau1[[#This Row],[NUM DE FACTURE]],'[1]COMMERCIAL 2019 - 2021'!$D$2:$AO$3999,6,FALSE)</f>
        <v>STE DE COMMERCE INTERNATIONAL</v>
      </c>
      <c r="C1329" s="2">
        <f>VLOOKUP(Tableau1[[#This Row],[NUM DE FACTURE]],'[1]COMMERCIAL 2019 - 2021'!$D$2:$AO$3999,18,FALSE)</f>
        <v>20750</v>
      </c>
      <c r="D1329" s="3">
        <f>VLOOKUP(Tableau1[[#This Row],[NUM DE FACTURE]],'[1]COMMERCIAL 2019 - 2021'!$D$2:$AO$3999,8,FALSE)</f>
        <v>46895</v>
      </c>
      <c r="E1329" s="3">
        <f>VLOOKUP(Tableau1[[#This Row],[NUM DE FACTURE]],'[1]COMMERCIAL 2019 - 2021'!$D$2:$AO$3999,10,FALSE)</f>
        <v>46895</v>
      </c>
      <c r="F1329" s="3" t="str">
        <f>VLOOKUP(Tableau1[[#This Row],[NUM DE FACTURE]],'[1]COMMERCIAL 2019 - 2021'!$D$2:$AO$3999,12,FALSE)</f>
        <v>Togo</v>
      </c>
      <c r="G1329" s="4">
        <f>VLOOKUP(Tableau1[[#This Row],[NUM DE FACTURE]],'[1]COMMERCIAL 2019 - 2021'!$D$2:$AO$3999,13,FALSE)</f>
        <v>45155</v>
      </c>
      <c r="H1329" s="3">
        <f>VLOOKUP(Tableau1[[#This Row],[NUM DE FACTURE]],[1]!Tableau1[[#All],[Num Piéce]:[ANNEE]],4,FALSE)</f>
        <v>2023</v>
      </c>
      <c r="I1329" s="3">
        <f>MONTH(Tableau1[[#This Row],[DATE LIV]])</f>
        <v>8</v>
      </c>
    </row>
    <row r="1330" spans="1:9" x14ac:dyDescent="0.35">
      <c r="A1330" s="1" t="str">
        <f>'[1]COMMERCIAL 2019 - 2021'!D1328</f>
        <v>FAE-23-00171</v>
      </c>
      <c r="B1330" s="5" t="str">
        <f>VLOOKUP(Tableau1[[#This Row],[NUM DE FACTURE]],'[1]COMMERCIAL 2019 - 2021'!$D$2:$AO$3999,6,FALSE)</f>
        <v>DEBENHAM</v>
      </c>
      <c r="C1330" s="2">
        <f>VLOOKUP(Tableau1[[#This Row],[NUM DE FACTURE]],'[1]COMMERCIAL 2019 - 2021'!$D$2:$AO$3999,18,FALSE)</f>
        <v>40339</v>
      </c>
      <c r="D1330" s="3">
        <f>VLOOKUP(Tableau1[[#This Row],[NUM DE FACTURE]],'[1]COMMERCIAL 2019 - 2021'!$D$2:$AO$3999,8,FALSE)</f>
        <v>95425.571448000002</v>
      </c>
      <c r="E1330" s="3">
        <f>VLOOKUP(Tableau1[[#This Row],[NUM DE FACTURE]],'[1]COMMERCIAL 2019 - 2021'!$D$2:$AO$3999,10,FALSE)</f>
        <v>30694.32</v>
      </c>
      <c r="F1330" s="3" t="str">
        <f>VLOOKUP(Tableau1[[#This Row],[NUM DE FACTURE]],'[1]COMMERCIAL 2019 - 2021'!$D$2:$AO$3999,12,FALSE)</f>
        <v>Kenya</v>
      </c>
      <c r="G1330" s="4">
        <f>VLOOKUP(Tableau1[[#This Row],[NUM DE FACTURE]],'[1]COMMERCIAL 2019 - 2021'!$D$2:$AO$3999,13,FALSE)</f>
        <v>45159</v>
      </c>
      <c r="H1330" s="3">
        <f>VLOOKUP(Tableau1[[#This Row],[NUM DE FACTURE]],[1]!Tableau1[[#All],[Num Piéce]:[ANNEE]],4,FALSE)</f>
        <v>2023</v>
      </c>
      <c r="I1330" s="3">
        <f>MONTH(Tableau1[[#This Row],[DATE LIV]])</f>
        <v>8</v>
      </c>
    </row>
    <row r="1331" spans="1:9" x14ac:dyDescent="0.35">
      <c r="A1331" s="1" t="str">
        <f>'[1]COMMERCIAL 2019 - 2021'!D1329</f>
        <v>FAE-23-00172</v>
      </c>
      <c r="B1331" s="5" t="str">
        <f>VLOOKUP(Tableau1[[#This Row],[NUM DE FACTURE]],'[1]COMMERCIAL 2019 - 2021'!$D$2:$AO$3999,6,FALSE)</f>
        <v>ANGSTREM TRADING</v>
      </c>
      <c r="C1331" s="2">
        <f>VLOOKUP(Tableau1[[#This Row],[NUM DE FACTURE]],'[1]COMMERCIAL 2019 - 2021'!$D$2:$AO$3999,18,FALSE)</f>
        <v>40300</v>
      </c>
      <c r="D1331" s="3">
        <f>VLOOKUP(Tableau1[[#This Row],[NUM DE FACTURE]],'[1]COMMERCIAL 2019 - 2021'!$D$2:$AO$3999,8,FALSE)</f>
        <v>100623.90130000001</v>
      </c>
      <c r="E1331" s="3">
        <f>VLOOKUP(Tableau1[[#This Row],[NUM DE FACTURE]],'[1]COMMERCIAL 2019 - 2021'!$D$2:$AO$3999,10,FALSE)</f>
        <v>29822</v>
      </c>
      <c r="F1331" s="3" t="str">
        <f>VLOOKUP(Tableau1[[#This Row],[NUM DE FACTURE]],'[1]COMMERCIAL 2019 - 2021'!$D$2:$AO$3999,12,FALSE)</f>
        <v>Russie</v>
      </c>
      <c r="G1331" s="4">
        <f>VLOOKUP(Tableau1[[#This Row],[NUM DE FACTURE]],'[1]COMMERCIAL 2019 - 2021'!$D$2:$AO$3999,13,FALSE)</f>
        <v>45174</v>
      </c>
      <c r="H1331" s="3">
        <f>VLOOKUP(Tableau1[[#This Row],[NUM DE FACTURE]],[1]!Tableau1[[#All],[Num Piéce]:[ANNEE]],4,FALSE)</f>
        <v>2023</v>
      </c>
      <c r="I1331" s="3">
        <f>MONTH(Tableau1[[#This Row],[DATE LIV]])</f>
        <v>9</v>
      </c>
    </row>
    <row r="1332" spans="1:9" x14ac:dyDescent="0.35">
      <c r="A1332" s="1" t="str">
        <f>'[1]COMMERCIAL 2019 - 2021'!D1330</f>
        <v>FAE-23-00173</v>
      </c>
      <c r="B1332" s="5" t="str">
        <f>VLOOKUP(Tableau1[[#This Row],[NUM DE FACTURE]],'[1]COMMERCIAL 2019 - 2021'!$D$2:$AO$3999,6,FALSE)</f>
        <v>SODIFRAM SAS</v>
      </c>
      <c r="C1332" s="2">
        <f>VLOOKUP(Tableau1[[#This Row],[NUM DE FACTURE]],'[1]COMMERCIAL 2019 - 2021'!$D$2:$AO$3999,18,FALSE)</f>
        <v>26868</v>
      </c>
      <c r="D1332" s="3">
        <f>VLOOKUP(Tableau1[[#This Row],[NUM DE FACTURE]],'[1]COMMERCIAL 2019 - 2021'!$D$2:$AO$3999,8,FALSE)</f>
        <v>78314.938519999996</v>
      </c>
      <c r="E1332" s="3">
        <f>VLOOKUP(Tableau1[[#This Row],[NUM DE FACTURE]],'[1]COMMERCIAL 2019 - 2021'!$D$2:$AO$3999,10,FALSE)</f>
        <v>23164.959999999999</v>
      </c>
      <c r="F1332" s="3" t="str">
        <f>VLOOKUP(Tableau1[[#This Row],[NUM DE FACTURE]],'[1]COMMERCIAL 2019 - 2021'!$D$2:$AO$3999,12,FALSE)</f>
        <v>Mayotte</v>
      </c>
      <c r="G1332" s="4">
        <f>VLOOKUP(Tableau1[[#This Row],[NUM DE FACTURE]],'[1]COMMERCIAL 2019 - 2021'!$D$2:$AO$3999,13,FALSE)</f>
        <v>45160</v>
      </c>
      <c r="H1332" s="3">
        <f>VLOOKUP(Tableau1[[#This Row],[NUM DE FACTURE]],[1]!Tableau1[[#All],[Num Piéce]:[ANNEE]],4,FALSE)</f>
        <v>2023</v>
      </c>
      <c r="I1332" s="3">
        <f>MONTH(Tableau1[[#This Row],[DATE LIV]])</f>
        <v>8</v>
      </c>
    </row>
    <row r="1333" spans="1:9" x14ac:dyDescent="0.35">
      <c r="A1333" s="1" t="str">
        <f>'[1]COMMERCIAL 2019 - 2021'!D1331</f>
        <v>FAE-23-00174</v>
      </c>
      <c r="B1333" s="5" t="str">
        <f>VLOOKUP(Tableau1[[#This Row],[NUM DE FACTURE]],'[1]COMMERCIAL 2019 - 2021'!$D$2:$AO$3999,6,FALSE)</f>
        <v>SODIFRAM SAS</v>
      </c>
      <c r="C1333" s="2">
        <f>VLOOKUP(Tableau1[[#This Row],[NUM DE FACTURE]],'[1]COMMERCIAL 2019 - 2021'!$D$2:$AO$3999,18,FALSE)</f>
        <v>26016</v>
      </c>
      <c r="D1333" s="3">
        <f>VLOOKUP(Tableau1[[#This Row],[NUM DE FACTURE]],'[1]COMMERCIAL 2019 - 2021'!$D$2:$AO$3999,8,FALSE)</f>
        <v>76303.928736000002</v>
      </c>
      <c r="E1333" s="3">
        <f>VLOOKUP(Tableau1[[#This Row],[NUM DE FACTURE]],'[1]COMMERCIAL 2019 - 2021'!$D$2:$AO$3999,10,FALSE)</f>
        <v>22596.52</v>
      </c>
      <c r="F1333" s="3" t="str">
        <f>VLOOKUP(Tableau1[[#This Row],[NUM DE FACTURE]],'[1]COMMERCIAL 2019 - 2021'!$D$2:$AO$3999,12,FALSE)</f>
        <v>Mayotte</v>
      </c>
      <c r="G1333" s="4">
        <f>VLOOKUP(Tableau1[[#This Row],[NUM DE FACTURE]],'[1]COMMERCIAL 2019 - 2021'!$D$2:$AO$3999,13,FALSE)</f>
        <v>45167</v>
      </c>
      <c r="H1333" s="3">
        <f>VLOOKUP(Tableau1[[#This Row],[NUM DE FACTURE]],[1]!Tableau1[[#All],[Num Piéce]:[ANNEE]],4,FALSE)</f>
        <v>2023</v>
      </c>
      <c r="I1333" s="3">
        <f>MONTH(Tableau1[[#This Row],[DATE LIV]])</f>
        <v>8</v>
      </c>
    </row>
    <row r="1334" spans="1:9" x14ac:dyDescent="0.35">
      <c r="A1334" s="1" t="str">
        <f>'[1]COMMERCIAL 2019 - 2021'!D1332</f>
        <v>FAE-23-00175</v>
      </c>
      <c r="B1334" s="5" t="str">
        <f>VLOOKUP(Tableau1[[#This Row],[NUM DE FACTURE]],'[1]COMMERCIAL 2019 - 2021'!$D$2:$AO$3999,6,FALSE)</f>
        <v>SAHEL INTERNATIONAL TRADE</v>
      </c>
      <c r="C1334" s="2">
        <f>VLOOKUP(Tableau1[[#This Row],[NUM DE FACTURE]],'[1]COMMERCIAL 2019 - 2021'!$D$2:$AO$3999,18,FALSE)</f>
        <v>52000</v>
      </c>
      <c r="D1334" s="3">
        <f>VLOOKUP(Tableau1[[#This Row],[NUM DE FACTURE]],'[1]COMMERCIAL 2019 - 2021'!$D$2:$AO$3999,8,FALSE)</f>
        <v>99730</v>
      </c>
      <c r="E1334" s="3">
        <f>VLOOKUP(Tableau1[[#This Row],[NUM DE FACTURE]],'[1]COMMERCIAL 2019 - 2021'!$D$2:$AO$3999,10,FALSE)</f>
        <v>99730</v>
      </c>
      <c r="F1334" s="3" t="str">
        <f>VLOOKUP(Tableau1[[#This Row],[NUM DE FACTURE]],'[1]COMMERCIAL 2019 - 2021'!$D$2:$AO$3999,12,FALSE)</f>
        <v>Tchad</v>
      </c>
      <c r="G1334" s="4">
        <f>VLOOKUP(Tableau1[[#This Row],[NUM DE FACTURE]],'[1]COMMERCIAL 2019 - 2021'!$D$2:$AO$3999,13,FALSE)</f>
        <v>45156</v>
      </c>
      <c r="H1334" s="3">
        <f>VLOOKUP(Tableau1[[#This Row],[NUM DE FACTURE]],[1]!Tableau1[[#All],[Num Piéce]:[ANNEE]],4,FALSE)</f>
        <v>2023</v>
      </c>
      <c r="I1334" s="3">
        <f>MONTH(Tableau1[[#This Row],[DATE LIV]])</f>
        <v>8</v>
      </c>
    </row>
    <row r="1335" spans="1:9" x14ac:dyDescent="0.35">
      <c r="A1335" s="1" t="str">
        <f>'[1]COMMERCIAL 2019 - 2021'!D1333</f>
        <v>FAE-23-00176</v>
      </c>
      <c r="B1335" s="5" t="str">
        <f>VLOOKUP(Tableau1[[#This Row],[NUM DE FACTURE]],'[1]COMMERCIAL 2019 - 2021'!$D$2:$AO$3999,6,FALSE)</f>
        <v>STE DE COMMERCE INTERNATIONAL</v>
      </c>
      <c r="C1335" s="2">
        <f>VLOOKUP(Tableau1[[#This Row],[NUM DE FACTURE]],'[1]COMMERCIAL 2019 - 2021'!$D$2:$AO$3999,18,FALSE)</f>
        <v>21000</v>
      </c>
      <c r="D1335" s="3">
        <f>VLOOKUP(Tableau1[[#This Row],[NUM DE FACTURE]],'[1]COMMERCIAL 2019 - 2021'!$D$2:$AO$3999,8,FALSE)</f>
        <v>43050</v>
      </c>
      <c r="E1335" s="3">
        <f>VLOOKUP(Tableau1[[#This Row],[NUM DE FACTURE]],'[1]COMMERCIAL 2019 - 2021'!$D$2:$AO$3999,10,FALSE)</f>
        <v>43050</v>
      </c>
      <c r="F1335" s="3" t="str">
        <f>VLOOKUP(Tableau1[[#This Row],[NUM DE FACTURE]],'[1]COMMERCIAL 2019 - 2021'!$D$2:$AO$3999,12,FALSE)</f>
        <v>Liberia</v>
      </c>
      <c r="G1335" s="4">
        <f>VLOOKUP(Tableau1[[#This Row],[NUM DE FACTURE]],'[1]COMMERCIAL 2019 - 2021'!$D$2:$AO$3999,13,FALSE)</f>
        <v>45160</v>
      </c>
      <c r="H1335" s="3">
        <f>VLOOKUP(Tableau1[[#This Row],[NUM DE FACTURE]],[1]!Tableau1[[#All],[Num Piéce]:[ANNEE]],4,FALSE)</f>
        <v>2023</v>
      </c>
      <c r="I1335" s="3">
        <f>MONTH(Tableau1[[#This Row],[DATE LIV]])</f>
        <v>8</v>
      </c>
    </row>
    <row r="1336" spans="1:9" x14ac:dyDescent="0.35">
      <c r="A1336" s="1" t="str">
        <f>'[1]COMMERCIAL 2019 - 2021'!D1334</f>
        <v>FAE-23-00177</v>
      </c>
      <c r="B1336" s="5" t="str">
        <f>VLOOKUP(Tableau1[[#This Row],[NUM DE FACTURE]],'[1]COMMERCIAL 2019 - 2021'!$D$2:$AO$3999,6,FALSE)</f>
        <v>STE DE COMMERCE INTERNATIONAL</v>
      </c>
      <c r="C1336" s="2">
        <f>VLOOKUP(Tableau1[[#This Row],[NUM DE FACTURE]],'[1]COMMERCIAL 2019 - 2021'!$D$2:$AO$3999,18,FALSE)</f>
        <v>21600</v>
      </c>
      <c r="D1336" s="3">
        <f>VLOOKUP(Tableau1[[#This Row],[NUM DE FACTURE]],'[1]COMMERCIAL 2019 - 2021'!$D$2:$AO$3999,8,FALSE)</f>
        <v>44280</v>
      </c>
      <c r="E1336" s="3">
        <f>VLOOKUP(Tableau1[[#This Row],[NUM DE FACTURE]],'[1]COMMERCIAL 2019 - 2021'!$D$2:$AO$3999,10,FALSE)</f>
        <v>44280</v>
      </c>
      <c r="F1336" s="3" t="str">
        <f>VLOOKUP(Tableau1[[#This Row],[NUM DE FACTURE]],'[1]COMMERCIAL 2019 - 2021'!$D$2:$AO$3999,12,FALSE)</f>
        <v>Liberia</v>
      </c>
      <c r="G1336" s="4">
        <f>VLOOKUP(Tableau1[[#This Row],[NUM DE FACTURE]],'[1]COMMERCIAL 2019 - 2021'!$D$2:$AO$3999,13,FALSE)</f>
        <v>45160</v>
      </c>
      <c r="H1336" s="3">
        <f>VLOOKUP(Tableau1[[#This Row],[NUM DE FACTURE]],[1]!Tableau1[[#All],[Num Piéce]:[ANNEE]],4,FALSE)</f>
        <v>2023</v>
      </c>
      <c r="I1336" s="3">
        <f>MONTH(Tableau1[[#This Row],[DATE LIV]])</f>
        <v>8</v>
      </c>
    </row>
    <row r="1337" spans="1:9" x14ac:dyDescent="0.35">
      <c r="A1337" s="1" t="str">
        <f>'[1]COMMERCIAL 2019 - 2021'!D1335</f>
        <v>FAE-23-00178</v>
      </c>
      <c r="B1337" s="5" t="str">
        <f>VLOOKUP(Tableau1[[#This Row],[NUM DE FACTURE]],'[1]COMMERCIAL 2019 - 2021'!$D$2:$AO$3999,6,FALSE)</f>
        <v>RNK DISTRIBUTION</v>
      </c>
      <c r="C1337" s="2">
        <f>VLOOKUP(Tableau1[[#This Row],[NUM DE FACTURE]],'[1]COMMERCIAL 2019 - 2021'!$D$2:$AO$3999,18,FALSE)</f>
        <v>35600</v>
      </c>
      <c r="D1337" s="3">
        <f>VLOOKUP(Tableau1[[#This Row],[NUM DE FACTURE]],'[1]COMMERCIAL 2019 - 2021'!$D$2:$AO$3999,8,FALSE)</f>
        <v>96052.574400000012</v>
      </c>
      <c r="E1337" s="3">
        <f>VLOOKUP(Tableau1[[#This Row],[NUM DE FACTURE]],'[1]COMMERCIAL 2019 - 2021'!$D$2:$AO$3999,10,FALSE)</f>
        <v>30896</v>
      </c>
      <c r="F1337" s="3" t="str">
        <f>VLOOKUP(Tableau1[[#This Row],[NUM DE FACTURE]],'[1]COMMERCIAL 2019 - 2021'!$D$2:$AO$3999,12,FALSE)</f>
        <v>Madagascar</v>
      </c>
      <c r="G1337" s="4">
        <f>VLOOKUP(Tableau1[[#This Row],[NUM DE FACTURE]],'[1]COMMERCIAL 2019 - 2021'!$D$2:$AO$3999,13,FALSE)</f>
        <v>45160</v>
      </c>
      <c r="H1337" s="3">
        <f>VLOOKUP(Tableau1[[#This Row],[NUM DE FACTURE]],[1]!Tableau1[[#All],[Num Piéce]:[ANNEE]],4,FALSE)</f>
        <v>2023</v>
      </c>
      <c r="I1337" s="3">
        <f>MONTH(Tableau1[[#This Row],[DATE LIV]])</f>
        <v>8</v>
      </c>
    </row>
    <row r="1338" spans="1:9" x14ac:dyDescent="0.35">
      <c r="A1338" s="1" t="str">
        <f>'[1]COMMERCIAL 2019 - 2021'!D1336</f>
        <v>FAE-23-00179</v>
      </c>
      <c r="B1338" s="5" t="str">
        <f>VLOOKUP(Tableau1[[#This Row],[NUM DE FACTURE]],'[1]COMMERCIAL 2019 - 2021'!$D$2:$AO$3999,6,FALSE)</f>
        <v>SAFA FOOD</v>
      </c>
      <c r="C1338" s="2">
        <f>VLOOKUP(Tableau1[[#This Row],[NUM DE FACTURE]],'[1]COMMERCIAL 2019 - 2021'!$D$2:$AO$3999,18,FALSE)</f>
        <v>23608</v>
      </c>
      <c r="D1338" s="3">
        <f>VLOOKUP(Tableau1[[#This Row],[NUM DE FACTURE]],'[1]COMMERCIAL 2019 - 2021'!$D$2:$AO$3999,8,FALSE)</f>
        <v>85860.762499999997</v>
      </c>
      <c r="E1338" s="3">
        <f>VLOOKUP(Tableau1[[#This Row],[NUM DE FACTURE]],'[1]COMMERCIAL 2019 - 2021'!$D$2:$AO$3999,10,FALSE)</f>
        <v>37270</v>
      </c>
      <c r="F1338" s="3" t="str">
        <f>VLOOKUP(Tableau1[[#This Row],[NUM DE FACTURE]],'[1]COMMERCIAL 2019 - 2021'!$D$2:$AO$3999,12,FALSE)</f>
        <v>USA</v>
      </c>
      <c r="G1338" s="4">
        <f>VLOOKUP(Tableau1[[#This Row],[NUM DE FACTURE]],'[1]COMMERCIAL 2019 - 2021'!$D$2:$AO$3999,13,FALSE)</f>
        <v>45164</v>
      </c>
      <c r="H1338" s="3">
        <f>VLOOKUP(Tableau1[[#This Row],[NUM DE FACTURE]],[1]!Tableau1[[#All],[Num Piéce]:[ANNEE]],4,FALSE)</f>
        <v>2023</v>
      </c>
      <c r="I1338" s="3">
        <f>MONTH(Tableau1[[#This Row],[DATE LIV]])</f>
        <v>8</v>
      </c>
    </row>
    <row r="1339" spans="1:9" x14ac:dyDescent="0.35">
      <c r="A1339" s="1" t="str">
        <f>'[1]COMMERCIAL 2019 - 2021'!D1337</f>
        <v>FAE-23-00180</v>
      </c>
      <c r="B1339" s="5" t="str">
        <f>VLOOKUP(Tableau1[[#This Row],[NUM DE FACTURE]],'[1]COMMERCIAL 2019 - 2021'!$D$2:$AO$3999,6,FALSE)</f>
        <v>ANGSTREM TRADING</v>
      </c>
      <c r="C1339" s="2">
        <f>VLOOKUP(Tableau1[[#This Row],[NUM DE FACTURE]],'[1]COMMERCIAL 2019 - 2021'!$D$2:$AO$3999,18,FALSE)</f>
        <v>20150</v>
      </c>
      <c r="D1339" s="3">
        <f>VLOOKUP(Tableau1[[#This Row],[NUM DE FACTURE]],'[1]COMMERCIAL 2019 - 2021'!$D$2:$AO$3999,8,FALSE)</f>
        <v>45212.766462500003</v>
      </c>
      <c r="E1339" s="3">
        <f>VLOOKUP(Tableau1[[#This Row],[NUM DE FACTURE]],'[1]COMMERCIAL 2019 - 2021'!$D$2:$AO$3999,10,FALSE)</f>
        <v>13399.75</v>
      </c>
      <c r="F1339" s="3" t="str">
        <f>VLOOKUP(Tableau1[[#This Row],[NUM DE FACTURE]],'[1]COMMERCIAL 2019 - 2021'!$D$2:$AO$3999,12,FALSE)</f>
        <v>Russie</v>
      </c>
      <c r="G1339" s="4">
        <f>VLOOKUP(Tableau1[[#This Row],[NUM DE FACTURE]],'[1]COMMERCIAL 2019 - 2021'!$D$2:$AO$3999,13,FALSE)</f>
        <v>45175</v>
      </c>
      <c r="H1339" s="3">
        <f>VLOOKUP(Tableau1[[#This Row],[NUM DE FACTURE]],[1]!Tableau1[[#All],[Num Piéce]:[ANNEE]],4,FALSE)</f>
        <v>2023</v>
      </c>
      <c r="I1339" s="3">
        <f>MONTH(Tableau1[[#This Row],[DATE LIV]])</f>
        <v>9</v>
      </c>
    </row>
    <row r="1340" spans="1:9" x14ac:dyDescent="0.35">
      <c r="A1340" s="1" t="str">
        <f>'[1]COMMERCIAL 2019 - 2021'!D1338</f>
        <v>FAE-23-00181</v>
      </c>
      <c r="B1340" s="5" t="str">
        <f>VLOOKUP(Tableau1[[#This Row],[NUM DE FACTURE]],'[1]COMMERCIAL 2019 - 2021'!$D$2:$AO$3999,6,FALSE)</f>
        <v>SAHEL INTERNATIONAL TRADE</v>
      </c>
      <c r="C1340" s="2">
        <f>VLOOKUP(Tableau1[[#This Row],[NUM DE FACTURE]],'[1]COMMERCIAL 2019 - 2021'!$D$2:$AO$3999,18,FALSE)</f>
        <v>36000</v>
      </c>
      <c r="D1340" s="3">
        <f>VLOOKUP(Tableau1[[#This Row],[NUM DE FACTURE]],'[1]COMMERCIAL 2019 - 2021'!$D$2:$AO$3999,8,FALSE)</f>
        <v>79920</v>
      </c>
      <c r="E1340" s="3">
        <f>VLOOKUP(Tableau1[[#This Row],[NUM DE FACTURE]],'[1]COMMERCIAL 2019 - 2021'!$D$2:$AO$3999,10,FALSE)</f>
        <v>79920</v>
      </c>
      <c r="F1340" s="3" t="str">
        <f>VLOOKUP(Tableau1[[#This Row],[NUM DE FACTURE]],'[1]COMMERCIAL 2019 - 2021'!$D$2:$AO$3999,12,FALSE)</f>
        <v>Ukraine</v>
      </c>
      <c r="G1340" s="4">
        <f>VLOOKUP(Tableau1[[#This Row],[NUM DE FACTURE]],'[1]COMMERCIAL 2019 - 2021'!$D$2:$AO$3999,13,FALSE)</f>
        <v>45166</v>
      </c>
      <c r="H1340" s="3">
        <f>VLOOKUP(Tableau1[[#This Row],[NUM DE FACTURE]],[1]!Tableau1[[#All],[Num Piéce]:[ANNEE]],4,FALSE)</f>
        <v>2023</v>
      </c>
      <c r="I1340" s="3">
        <f>MONTH(Tableau1[[#This Row],[DATE LIV]])</f>
        <v>8</v>
      </c>
    </row>
    <row r="1341" spans="1:9" x14ac:dyDescent="0.35">
      <c r="A1341" s="1" t="str">
        <f>'[1]COMMERCIAL 2019 - 2021'!D1339</f>
        <v>FAE-23-00182</v>
      </c>
      <c r="B1341" s="5" t="str">
        <f>VLOOKUP(Tableau1[[#This Row],[NUM DE FACTURE]],'[1]COMMERCIAL 2019 - 2021'!$D$2:$AO$3999,6,FALSE)</f>
        <v>STE DE COMMERCE INTERNATIONAL</v>
      </c>
      <c r="C1341" s="2">
        <f>VLOOKUP(Tableau1[[#This Row],[NUM DE FACTURE]],'[1]COMMERCIAL 2019 - 2021'!$D$2:$AO$3999,18,FALSE)</f>
        <v>96000</v>
      </c>
      <c r="D1341" s="3">
        <f>VLOOKUP(Tableau1[[#This Row],[NUM DE FACTURE]],'[1]COMMERCIAL 2019 - 2021'!$D$2:$AO$3999,8,FALSE)</f>
        <v>211200</v>
      </c>
      <c r="E1341" s="3">
        <f>VLOOKUP(Tableau1[[#This Row],[NUM DE FACTURE]],'[1]COMMERCIAL 2019 - 2021'!$D$2:$AO$3999,10,FALSE)</f>
        <v>211200</v>
      </c>
      <c r="F1341" s="3" t="str">
        <f>VLOOKUP(Tableau1[[#This Row],[NUM DE FACTURE]],'[1]COMMERCIAL 2019 - 2021'!$D$2:$AO$3999,12,FALSE)</f>
        <v>Gambie</v>
      </c>
      <c r="G1341" s="4">
        <f>VLOOKUP(Tableau1[[#This Row],[NUM DE FACTURE]],'[1]COMMERCIAL 2019 - 2021'!$D$2:$AO$3999,13,FALSE)</f>
        <v>45167</v>
      </c>
      <c r="H1341" s="3">
        <f>VLOOKUP(Tableau1[[#This Row],[NUM DE FACTURE]],[1]!Tableau1[[#All],[Num Piéce]:[ANNEE]],4,FALSE)</f>
        <v>2023</v>
      </c>
      <c r="I1341" s="3">
        <f>MONTH(Tableau1[[#This Row],[DATE LIV]])</f>
        <v>8</v>
      </c>
    </row>
    <row r="1342" spans="1:9" x14ac:dyDescent="0.35">
      <c r="A1342" s="1" t="str">
        <f>'[1]COMMERCIAL 2019 - 2021'!D1340</f>
        <v>FAE-23-00183</v>
      </c>
      <c r="B1342" s="5" t="str">
        <f>VLOOKUP(Tableau1[[#This Row],[NUM DE FACTURE]],'[1]COMMERCIAL 2019 - 2021'!$D$2:$AO$3999,6,FALSE)</f>
        <v>MATMATA TRADING</v>
      </c>
      <c r="C1342" s="2">
        <f>VLOOKUP(Tableau1[[#This Row],[NUM DE FACTURE]],'[1]COMMERCIAL 2019 - 2021'!$D$2:$AO$3999,18,FALSE)</f>
        <v>57600</v>
      </c>
      <c r="D1342" s="3">
        <f>VLOOKUP(Tableau1[[#This Row],[NUM DE FACTURE]],'[1]COMMERCIAL 2019 - 2021'!$D$2:$AO$3999,8,FALSE)</f>
        <v>133038.2856</v>
      </c>
      <c r="E1342" s="3">
        <f>VLOOKUP(Tableau1[[#This Row],[NUM DE FACTURE]],'[1]COMMERCIAL 2019 - 2021'!$D$2:$AO$3999,10,FALSE)</f>
        <v>39336</v>
      </c>
      <c r="F1342" s="3" t="str">
        <f>VLOOKUP(Tableau1[[#This Row],[NUM DE FACTURE]],'[1]COMMERCIAL 2019 - 2021'!$D$2:$AO$3999,12,FALSE)</f>
        <v>Mauritanie</v>
      </c>
      <c r="G1342" s="4">
        <f>VLOOKUP(Tableau1[[#This Row],[NUM DE FACTURE]],'[1]COMMERCIAL 2019 - 2021'!$D$2:$AO$3999,13,FALSE)</f>
        <v>45169</v>
      </c>
      <c r="H1342" s="3">
        <f>VLOOKUP(Tableau1[[#This Row],[NUM DE FACTURE]],[1]!Tableau1[[#All],[Num Piéce]:[ANNEE]],4,FALSE)</f>
        <v>2023</v>
      </c>
      <c r="I1342" s="3">
        <f>MONTH(Tableau1[[#This Row],[DATE LIV]])</f>
        <v>8</v>
      </c>
    </row>
    <row r="1343" spans="1:9" x14ac:dyDescent="0.35">
      <c r="A1343" s="1" t="str">
        <f>'[1]COMMERCIAL 2019 - 2021'!D1341</f>
        <v>FAE-23-00184</v>
      </c>
      <c r="B1343" s="5" t="str">
        <f>VLOOKUP(Tableau1[[#This Row],[NUM DE FACTURE]],'[1]COMMERCIAL 2019 - 2021'!$D$2:$AO$3999,6,FALSE)</f>
        <v>STE AL MAJMOUA MOTTAHIDA</v>
      </c>
      <c r="C1343" s="2">
        <f>VLOOKUP(Tableau1[[#This Row],[NUM DE FACTURE]],'[1]COMMERCIAL 2019 - 2021'!$D$2:$AO$3999,18,FALSE)</f>
        <v>408200</v>
      </c>
      <c r="D1343" s="3">
        <f>VLOOKUP(Tableau1[[#This Row],[NUM DE FACTURE]],'[1]COMMERCIAL 2019 - 2021'!$D$2:$AO$3999,8,FALSE)</f>
        <v>959563.04299999995</v>
      </c>
      <c r="E1343" s="3">
        <f>VLOOKUP(Tableau1[[#This Row],[NUM DE FACTURE]],'[1]COMMERCIAL 2019 - 2021'!$D$2:$AO$3999,10,FALSE)</f>
        <v>307070</v>
      </c>
      <c r="F1343" s="3" t="str">
        <f>VLOOKUP(Tableau1[[#This Row],[NUM DE FACTURE]],'[1]COMMERCIAL 2019 - 2021'!$D$2:$AO$3999,12,FALSE)</f>
        <v>LIBYE</v>
      </c>
      <c r="G1343" s="4">
        <f>VLOOKUP(Tableau1[[#This Row],[NUM DE FACTURE]],'[1]COMMERCIAL 2019 - 2021'!$D$2:$AO$3999,13,FALSE)</f>
        <v>45176</v>
      </c>
      <c r="H1343" s="3">
        <f>VLOOKUP(Tableau1[[#This Row],[NUM DE FACTURE]],[1]!Tableau1[[#All],[Num Piéce]:[ANNEE]],4,FALSE)</f>
        <v>2023</v>
      </c>
      <c r="I1343" s="3">
        <f>MONTH(Tableau1[[#This Row],[DATE LIV]])</f>
        <v>9</v>
      </c>
    </row>
    <row r="1344" spans="1:9" x14ac:dyDescent="0.35">
      <c r="A1344" s="1" t="str">
        <f>'[1]COMMERCIAL 2019 - 2021'!D1342</f>
        <v>FAE-23-00185</v>
      </c>
      <c r="B1344" s="5" t="str">
        <f>VLOOKUP(Tableau1[[#This Row],[NUM DE FACTURE]],'[1]COMMERCIAL 2019 - 2021'!$D$2:$AO$3999,6,FALSE)</f>
        <v>STE MEDILIFE IMPORT &amp; EXPORT</v>
      </c>
      <c r="C1344" s="2">
        <f>VLOOKUP(Tableau1[[#This Row],[NUM DE FACTURE]],'[1]COMMERCIAL 2019 - 2021'!$D$2:$AO$3999,18,FALSE)</f>
        <v>22008</v>
      </c>
      <c r="D1344" s="3">
        <f>VLOOKUP(Tableau1[[#This Row],[NUM DE FACTURE]],'[1]COMMERCIAL 2019 - 2021'!$D$2:$AO$3999,8,FALSE)</f>
        <v>44016</v>
      </c>
      <c r="E1344" s="3">
        <f>VLOOKUP(Tableau1[[#This Row],[NUM DE FACTURE]],'[1]COMMERCIAL 2019 - 2021'!$D$2:$AO$3999,10,FALSE)</f>
        <v>44016</v>
      </c>
      <c r="F1344" s="3" t="str">
        <f>VLOOKUP(Tableau1[[#This Row],[NUM DE FACTURE]],'[1]COMMERCIAL 2019 - 2021'!$D$2:$AO$3999,12,FALSE)</f>
        <v>Sierra Leone</v>
      </c>
      <c r="G1344" s="4">
        <f>VLOOKUP(Tableau1[[#This Row],[NUM DE FACTURE]],'[1]COMMERCIAL 2019 - 2021'!$D$2:$AO$3999,13,FALSE)</f>
        <v>45184</v>
      </c>
      <c r="H1344" s="3">
        <f>VLOOKUP(Tableau1[[#This Row],[NUM DE FACTURE]],[1]!Tableau1[[#All],[Num Piéce]:[ANNEE]],4,FALSE)</f>
        <v>2023</v>
      </c>
      <c r="I1344" s="3">
        <f>MONTH(Tableau1[[#This Row],[DATE LIV]])</f>
        <v>9</v>
      </c>
    </row>
    <row r="1345" spans="1:9" x14ac:dyDescent="0.35">
      <c r="A1345" s="1" t="str">
        <f>'[1]COMMERCIAL 2019 - 2021'!D1343</f>
        <v>FAE-23-00186</v>
      </c>
      <c r="B1345" s="5" t="str">
        <f>VLOOKUP(Tableau1[[#This Row],[NUM DE FACTURE]],'[1]COMMERCIAL 2019 - 2021'!$D$2:$AO$3999,6,FALSE)</f>
        <v>JP BEEMSTERBOER BV</v>
      </c>
      <c r="C1345" s="2">
        <f>VLOOKUP(Tableau1[[#This Row],[NUM DE FACTURE]],'[1]COMMERCIAL 2019 - 2021'!$D$2:$AO$3999,18,FALSE)</f>
        <v>110040</v>
      </c>
      <c r="D1345" s="3">
        <f>VLOOKUP(Tableau1[[#This Row],[NUM DE FACTURE]],'[1]COMMERCIAL 2019 - 2021'!$D$2:$AO$3999,8,FALSE)</f>
        <v>245255.30623999998</v>
      </c>
      <c r="E1345" s="3">
        <f>VLOOKUP(Tableau1[[#This Row],[NUM DE FACTURE]],'[1]COMMERCIAL 2019 - 2021'!$D$2:$AO$3999,10,FALSE)</f>
        <v>72923.199999999997</v>
      </c>
      <c r="F1345" s="3" t="str">
        <f>VLOOKUP(Tableau1[[#This Row],[NUM DE FACTURE]],'[1]COMMERCIAL 2019 - 2021'!$D$2:$AO$3999,12,FALSE)</f>
        <v>Sierra Leone</v>
      </c>
      <c r="G1345" s="4">
        <f>VLOOKUP(Tableau1[[#This Row],[NUM DE FACTURE]],'[1]COMMERCIAL 2019 - 2021'!$D$2:$AO$3999,13,FALSE)</f>
        <v>45189</v>
      </c>
      <c r="H1345" s="3">
        <f>VLOOKUP(Tableau1[[#This Row],[NUM DE FACTURE]],[1]!Tableau1[[#All],[Num Piéce]:[ANNEE]],4,FALSE)</f>
        <v>2023</v>
      </c>
      <c r="I1345" s="3">
        <f>MONTH(Tableau1[[#This Row],[DATE LIV]])</f>
        <v>9</v>
      </c>
    </row>
    <row r="1346" spans="1:9" x14ac:dyDescent="0.35">
      <c r="A1346" s="1" t="str">
        <f>'[1]COMMERCIAL 2019 - 2021'!D1344</f>
        <v>FAE-23-00187</v>
      </c>
      <c r="B1346" s="5" t="str">
        <f>VLOOKUP(Tableau1[[#This Row],[NUM DE FACTURE]],'[1]COMMERCIAL 2019 - 2021'!$D$2:$AO$3999,6,FALSE)</f>
        <v>SODIC</v>
      </c>
      <c r="C1346" s="2">
        <f>VLOOKUP(Tableau1[[#This Row],[NUM DE FACTURE]],'[1]COMMERCIAL 2019 - 2021'!$D$2:$AO$3999,18,FALSE)</f>
        <v>21624</v>
      </c>
      <c r="D1346" s="3">
        <f>VLOOKUP(Tableau1[[#This Row],[NUM DE FACTURE]],'[1]COMMERCIAL 2019 - 2021'!$D$2:$AO$3999,8,FALSE)</f>
        <v>60588.651409999999</v>
      </c>
      <c r="E1346" s="3">
        <f>VLOOKUP(Tableau1[[#This Row],[NUM DE FACTURE]],'[1]COMMERCIAL 2019 - 2021'!$D$2:$AO$3999,10,FALSE)</f>
        <v>17990.84</v>
      </c>
      <c r="F1346" s="3" t="str">
        <f>VLOOKUP(Tableau1[[#This Row],[NUM DE FACTURE]],'[1]COMMERCIAL 2019 - 2021'!$D$2:$AO$3999,12,FALSE)</f>
        <v>France</v>
      </c>
      <c r="G1346" s="4">
        <f>VLOOKUP(Tableau1[[#This Row],[NUM DE FACTURE]],'[1]COMMERCIAL 2019 - 2021'!$D$2:$AO$3999,13,FALSE)</f>
        <v>45178</v>
      </c>
      <c r="H1346" s="3">
        <f>VLOOKUP(Tableau1[[#This Row],[NUM DE FACTURE]],[1]!Tableau1[[#All],[Num Piéce]:[ANNEE]],4,FALSE)</f>
        <v>2023</v>
      </c>
      <c r="I1346" s="3">
        <f>MONTH(Tableau1[[#This Row],[DATE LIV]])</f>
        <v>9</v>
      </c>
    </row>
    <row r="1347" spans="1:9" x14ac:dyDescent="0.35">
      <c r="A1347" s="1" t="str">
        <f>'[1]COMMERCIAL 2019 - 2021'!D1345</f>
        <v>FAE-23-00188</v>
      </c>
      <c r="B1347" s="5" t="str">
        <f>VLOOKUP(Tableau1[[#This Row],[NUM DE FACTURE]],'[1]COMMERCIAL 2019 - 2021'!$D$2:$AO$3999,6,FALSE)</f>
        <v>AL SAHL MOUTAQADEM</v>
      </c>
      <c r="C1347" s="2">
        <f>VLOOKUP(Tableau1[[#This Row],[NUM DE FACTURE]],'[1]COMMERCIAL 2019 - 2021'!$D$2:$AO$3999,18,FALSE)</f>
        <v>29000</v>
      </c>
      <c r="D1347" s="3">
        <f>VLOOKUP(Tableau1[[#This Row],[NUM DE FACTURE]],'[1]COMMERCIAL 2019 - 2021'!$D$2:$AO$3999,8,FALSE)</f>
        <v>162288.579</v>
      </c>
      <c r="E1347" s="3">
        <f>VLOOKUP(Tableau1[[#This Row],[NUM DE FACTURE]],'[1]COMMERCIAL 2019 - 2021'!$D$2:$AO$3999,10,FALSE)</f>
        <v>51630</v>
      </c>
      <c r="F1347" s="3" t="str">
        <f>VLOOKUP(Tableau1[[#This Row],[NUM DE FACTURE]],'[1]COMMERCIAL 2019 - 2021'!$D$2:$AO$3999,12,FALSE)</f>
        <v>Libye</v>
      </c>
      <c r="G1347" s="4">
        <f>VLOOKUP(Tableau1[[#This Row],[NUM DE FACTURE]],'[1]COMMERCIAL 2019 - 2021'!$D$2:$AO$3999,13,FALSE)</f>
        <v>45180</v>
      </c>
      <c r="H1347" s="3">
        <f>VLOOKUP(Tableau1[[#This Row],[NUM DE FACTURE]],[1]!Tableau1[[#All],[Num Piéce]:[ANNEE]],4,FALSE)</f>
        <v>2023</v>
      </c>
      <c r="I1347" s="3">
        <f>MONTH(Tableau1[[#This Row],[DATE LIV]])</f>
        <v>9</v>
      </c>
    </row>
    <row r="1348" spans="1:9" x14ac:dyDescent="0.35">
      <c r="A1348" s="1" t="str">
        <f>'[1]COMMERCIAL 2019 - 2021'!D1346</f>
        <v>FAE-23-00189</v>
      </c>
      <c r="B1348" s="5" t="str">
        <f>VLOOKUP(Tableau1[[#This Row],[NUM DE FACTURE]],'[1]COMMERCIAL 2019 - 2021'!$D$2:$AO$3999,6,FALSE)</f>
        <v>SEYAL TCHAD SA</v>
      </c>
      <c r="C1348" s="2">
        <f>VLOOKUP(Tableau1[[#This Row],[NUM DE FACTURE]],'[1]COMMERCIAL 2019 - 2021'!$D$2:$AO$3999,18,FALSE)</f>
        <v>191482</v>
      </c>
      <c r="D1348" s="3">
        <f>VLOOKUP(Tableau1[[#This Row],[NUM DE FACTURE]],'[1]COMMERCIAL 2019 - 2021'!$D$2:$AO$3999,8,FALSE)</f>
        <v>367931.28699400002</v>
      </c>
      <c r="E1348" s="3">
        <f>VLOOKUP(Tableau1[[#This Row],[NUM DE FACTURE]],'[1]COMMERCIAL 2019 - 2021'!$D$2:$AO$3999,10,FALSE)</f>
        <v>109418.69</v>
      </c>
      <c r="F1348" s="3" t="str">
        <f>VLOOKUP(Tableau1[[#This Row],[NUM DE FACTURE]],'[1]COMMERCIAL 2019 - 2021'!$D$2:$AO$3999,12,FALSE)</f>
        <v>Tchad</v>
      </c>
      <c r="G1348" s="4">
        <f>VLOOKUP(Tableau1[[#This Row],[NUM DE FACTURE]],'[1]COMMERCIAL 2019 - 2021'!$D$2:$AO$3999,13,FALSE)</f>
        <v>45190</v>
      </c>
      <c r="H1348" s="3">
        <f>VLOOKUP(Tableau1[[#This Row],[NUM DE FACTURE]],[1]!Tableau1[[#All],[Num Piéce]:[ANNEE]],4,FALSE)</f>
        <v>2023</v>
      </c>
      <c r="I1348" s="3">
        <f>MONTH(Tableau1[[#This Row],[DATE LIV]])</f>
        <v>9</v>
      </c>
    </row>
    <row r="1349" spans="1:9" x14ac:dyDescent="0.35">
      <c r="A1349" s="1" t="str">
        <f>'[1]COMMERCIAL 2019 - 2021'!D1347</f>
        <v>FAE-23-00190</v>
      </c>
      <c r="B1349" s="5" t="str">
        <f>VLOOKUP(Tableau1[[#This Row],[NUM DE FACTURE]],'[1]COMMERCIAL 2019 - 2021'!$D$2:$AO$3999,6,FALSE)</f>
        <v>SAHEL INTERNATIONAL TRADE</v>
      </c>
      <c r="C1349" s="2">
        <f>VLOOKUP(Tableau1[[#This Row],[NUM DE FACTURE]],'[1]COMMERCIAL 2019 - 2021'!$D$2:$AO$3999,18,FALSE)</f>
        <v>18000</v>
      </c>
      <c r="D1349" s="3">
        <f>VLOOKUP(Tableau1[[#This Row],[NUM DE FACTURE]],'[1]COMMERCIAL 2019 - 2021'!$D$2:$AO$3999,8,FALSE)</f>
        <v>37440</v>
      </c>
      <c r="E1349" s="3">
        <f>VLOOKUP(Tableau1[[#This Row],[NUM DE FACTURE]],'[1]COMMERCIAL 2019 - 2021'!$D$2:$AO$3999,10,FALSE)</f>
        <v>37440</v>
      </c>
      <c r="F1349" s="3" t="str">
        <f>VLOOKUP(Tableau1[[#This Row],[NUM DE FACTURE]],'[1]COMMERCIAL 2019 - 2021'!$D$2:$AO$3999,12,FALSE)</f>
        <v>Ukraine</v>
      </c>
      <c r="G1349" s="4">
        <f>VLOOKUP(Tableau1[[#This Row],[NUM DE FACTURE]],'[1]COMMERCIAL 2019 - 2021'!$D$2:$AO$3999,13,FALSE)</f>
        <v>45187</v>
      </c>
      <c r="H1349" s="3">
        <f>VLOOKUP(Tableau1[[#This Row],[NUM DE FACTURE]],[1]!Tableau1[[#All],[Num Piéce]:[ANNEE]],4,FALSE)</f>
        <v>2023</v>
      </c>
      <c r="I1349" s="3">
        <f>MONTH(Tableau1[[#This Row],[DATE LIV]])</f>
        <v>9</v>
      </c>
    </row>
    <row r="1350" spans="1:9" x14ac:dyDescent="0.35">
      <c r="A1350" s="1" t="str">
        <f>'[1]COMMERCIAL 2019 - 2021'!D1348</f>
        <v>FAE-23-00191</v>
      </c>
      <c r="B1350" s="5" t="str">
        <f>VLOOKUP(Tableau1[[#This Row],[NUM DE FACTURE]],'[1]COMMERCIAL 2019 - 2021'!$D$2:$AO$3999,6,FALSE)</f>
        <v>SAHEL INTERNATIONAL TRADE</v>
      </c>
      <c r="C1350" s="2">
        <f>VLOOKUP(Tableau1[[#This Row],[NUM DE FACTURE]],'[1]COMMERCIAL 2019 - 2021'!$D$2:$AO$3999,18,FALSE)</f>
        <v>22008</v>
      </c>
      <c r="D1350" s="3">
        <f>VLOOKUP(Tableau1[[#This Row],[NUM DE FACTURE]],'[1]COMMERCIAL 2019 - 2021'!$D$2:$AO$3999,8,FALSE)</f>
        <v>42475.44</v>
      </c>
      <c r="E1350" s="3">
        <f>VLOOKUP(Tableau1[[#This Row],[NUM DE FACTURE]],'[1]COMMERCIAL 2019 - 2021'!$D$2:$AO$3999,10,FALSE)</f>
        <v>42475.44</v>
      </c>
      <c r="F1350" s="3" t="str">
        <f>VLOOKUP(Tableau1[[#This Row],[NUM DE FACTURE]],'[1]COMMERCIAL 2019 - 2021'!$D$2:$AO$3999,12,FALSE)</f>
        <v>Togo</v>
      </c>
      <c r="G1350" s="4">
        <f>VLOOKUP(Tableau1[[#This Row],[NUM DE FACTURE]],'[1]COMMERCIAL 2019 - 2021'!$D$2:$AO$3999,13,FALSE)</f>
        <v>45187</v>
      </c>
      <c r="H1350" s="3">
        <f>VLOOKUP(Tableau1[[#This Row],[NUM DE FACTURE]],[1]!Tableau1[[#All],[Num Piéce]:[ANNEE]],4,FALSE)</f>
        <v>2023</v>
      </c>
      <c r="I1350" s="3">
        <f>MONTH(Tableau1[[#This Row],[DATE LIV]])</f>
        <v>9</v>
      </c>
    </row>
    <row r="1351" spans="1:9" x14ac:dyDescent="0.35">
      <c r="A1351" s="1" t="str">
        <f>'[1]COMMERCIAL 2019 - 2021'!D1349</f>
        <v>FAE-23-00192</v>
      </c>
      <c r="B1351" s="5" t="str">
        <f>VLOOKUP(Tableau1[[#This Row],[NUM DE FACTURE]],'[1]COMMERCIAL 2019 - 2021'!$D$2:$AO$3999,6,FALSE)</f>
        <v xml:space="preserve">RAMAS TRADING </v>
      </c>
      <c r="C1351" s="2">
        <f>VLOOKUP(Tableau1[[#This Row],[NUM DE FACTURE]],'[1]COMMERCIAL 2019 - 2021'!$D$2:$AO$3999,18,FALSE)</f>
        <v>52000</v>
      </c>
      <c r="D1351" s="3">
        <f>VLOOKUP(Tableau1[[#This Row],[NUM DE FACTURE]],'[1]COMMERCIAL 2019 - 2021'!$D$2:$AO$3999,8,FALSE)</f>
        <v>109838.326</v>
      </c>
      <c r="E1351" s="3">
        <f>VLOOKUP(Tableau1[[#This Row],[NUM DE FACTURE]],'[1]COMMERCIAL 2019 - 2021'!$D$2:$AO$3999,10,FALSE)</f>
        <v>34840</v>
      </c>
      <c r="F1351" s="3" t="str">
        <f>VLOOKUP(Tableau1[[#This Row],[NUM DE FACTURE]],'[1]COMMERCIAL 2019 - 2021'!$D$2:$AO$3999,12,FALSE)</f>
        <v>Somalia</v>
      </c>
      <c r="G1351" s="4">
        <f>VLOOKUP(Tableau1[[#This Row],[NUM DE FACTURE]],'[1]COMMERCIAL 2019 - 2021'!$D$2:$AO$3999,13,FALSE)</f>
        <v>45188</v>
      </c>
      <c r="H1351" s="3">
        <f>VLOOKUP(Tableau1[[#This Row],[NUM DE FACTURE]],[1]!Tableau1[[#All],[Num Piéce]:[ANNEE]],4,FALSE)</f>
        <v>2023</v>
      </c>
      <c r="I1351" s="3">
        <f>MONTH(Tableau1[[#This Row],[DATE LIV]])</f>
        <v>9</v>
      </c>
    </row>
    <row r="1352" spans="1:9" x14ac:dyDescent="0.35">
      <c r="A1352" s="1" t="str">
        <f>'[1]COMMERCIAL 2019 - 2021'!D1350</f>
        <v>FAE-23-00193</v>
      </c>
      <c r="B1352" s="5" t="str">
        <f>VLOOKUP(Tableau1[[#This Row],[NUM DE FACTURE]],'[1]COMMERCIAL 2019 - 2021'!$D$2:$AO$3999,6,FALSE)</f>
        <v>ABOURA FOODS</v>
      </c>
      <c r="C1352" s="2">
        <f>VLOOKUP(Tableau1[[#This Row],[NUM DE FACTURE]],'[1]COMMERCIAL 2019 - 2021'!$D$2:$AO$3999,18,FALSE)</f>
        <v>23710</v>
      </c>
      <c r="D1352" s="3">
        <f>VLOOKUP(Tableau1[[#This Row],[NUM DE FACTURE]],'[1]COMMERCIAL 2019 - 2021'!$D$2:$AO$3999,8,FALSE)</f>
        <v>78204.672315000003</v>
      </c>
      <c r="E1352" s="3">
        <f>VLOOKUP(Tableau1[[#This Row],[NUM DE FACTURE]],'[1]COMMERCIAL 2019 - 2021'!$D$2:$AO$3999,10,FALSE)</f>
        <v>24654.3</v>
      </c>
      <c r="F1352" s="3" t="str">
        <f>VLOOKUP(Tableau1[[#This Row],[NUM DE FACTURE]],'[1]COMMERCIAL 2019 - 2021'!$D$2:$AO$3999,12,FALSE)</f>
        <v>Jordanie</v>
      </c>
      <c r="G1352" s="4">
        <f>VLOOKUP(Tableau1[[#This Row],[NUM DE FACTURE]],'[1]COMMERCIAL 2019 - 2021'!$D$2:$AO$3999,13,FALSE)</f>
        <v>45199</v>
      </c>
      <c r="H1352" s="3">
        <f>VLOOKUP(Tableau1[[#This Row],[NUM DE FACTURE]],[1]!Tableau1[[#All],[Num Piéce]:[ANNEE]],4,FALSE)</f>
        <v>2023</v>
      </c>
      <c r="I1352" s="3">
        <f>MONTH(Tableau1[[#This Row],[DATE LIV]])</f>
        <v>9</v>
      </c>
    </row>
    <row r="1353" spans="1:9" x14ac:dyDescent="0.35">
      <c r="A1353" s="1" t="str">
        <f>'[1]COMMERCIAL 2019 - 2021'!D1351</f>
        <v>FAE-23-00194</v>
      </c>
      <c r="B1353" s="5" t="str">
        <f>VLOOKUP(Tableau1[[#This Row],[NUM DE FACTURE]],'[1]COMMERCIAL 2019 - 2021'!$D$2:$AO$3999,6,FALSE)</f>
        <v xml:space="preserve">RAMAS TRADING </v>
      </c>
      <c r="C1353" s="2">
        <f>VLOOKUP(Tableau1[[#This Row],[NUM DE FACTURE]],'[1]COMMERCIAL 2019 - 2021'!$D$2:$AO$3999,18,FALSE)</f>
        <v>52000</v>
      </c>
      <c r="D1353" s="3">
        <f>VLOOKUP(Tableau1[[#This Row],[NUM DE FACTURE]],'[1]COMMERCIAL 2019 - 2021'!$D$2:$AO$3999,8,FALSE)</f>
        <v>109838.326</v>
      </c>
      <c r="E1353" s="3">
        <f>VLOOKUP(Tableau1[[#This Row],[NUM DE FACTURE]],'[1]COMMERCIAL 2019 - 2021'!$D$2:$AO$3999,10,FALSE)</f>
        <v>34840</v>
      </c>
      <c r="F1353" s="3" t="str">
        <f>VLOOKUP(Tableau1[[#This Row],[NUM DE FACTURE]],'[1]COMMERCIAL 2019 - 2021'!$D$2:$AO$3999,12,FALSE)</f>
        <v>Somalia</v>
      </c>
      <c r="G1353" s="4">
        <f>VLOOKUP(Tableau1[[#This Row],[NUM DE FACTURE]],'[1]COMMERCIAL 2019 - 2021'!$D$2:$AO$3999,13,FALSE)</f>
        <v>45203</v>
      </c>
      <c r="H1353" s="3">
        <f>VLOOKUP(Tableau1[[#This Row],[NUM DE FACTURE]],[1]!Tableau1[[#All],[Num Piéce]:[ANNEE]],4,FALSE)</f>
        <v>2023</v>
      </c>
      <c r="I1353" s="3">
        <f>MONTH(Tableau1[[#This Row],[DATE LIV]])</f>
        <v>10</v>
      </c>
    </row>
    <row r="1354" spans="1:9" x14ac:dyDescent="0.35">
      <c r="A1354" s="1" t="str">
        <f>'[1]COMMERCIAL 2019 - 2021'!D1352</f>
        <v>FAE-23-00195</v>
      </c>
      <c r="B1354" s="5" t="str">
        <f>VLOOKUP(Tableau1[[#This Row],[NUM DE FACTURE]],'[1]COMMERCIAL 2019 - 2021'!$D$2:$AO$3999,6,FALSE)</f>
        <v xml:space="preserve">RAMAS TRADING </v>
      </c>
      <c r="C1354" s="2">
        <f>VLOOKUP(Tableau1[[#This Row],[NUM DE FACTURE]],'[1]COMMERCIAL 2019 - 2021'!$D$2:$AO$3999,18,FALSE)</f>
        <v>26000</v>
      </c>
      <c r="D1354" s="3">
        <f>VLOOKUP(Tableau1[[#This Row],[NUM DE FACTURE]],'[1]COMMERCIAL 2019 - 2021'!$D$2:$AO$3999,8,FALSE)</f>
        <v>50001.029000000002</v>
      </c>
      <c r="E1354" s="3">
        <f>VLOOKUP(Tableau1[[#This Row],[NUM DE FACTURE]],'[1]COMMERCIAL 2019 - 2021'!$D$2:$AO$3999,10,FALSE)</f>
        <v>15860</v>
      </c>
      <c r="F1354" s="3" t="str">
        <f>VLOOKUP(Tableau1[[#This Row],[NUM DE FACTURE]],'[1]COMMERCIAL 2019 - 2021'!$D$2:$AO$3999,12,FALSE)</f>
        <v>Somalia</v>
      </c>
      <c r="G1354" s="4">
        <f>VLOOKUP(Tableau1[[#This Row],[NUM DE FACTURE]],'[1]COMMERCIAL 2019 - 2021'!$D$2:$AO$3999,13,FALSE)</f>
        <v>45188</v>
      </c>
      <c r="H1354" s="3">
        <f>VLOOKUP(Tableau1[[#This Row],[NUM DE FACTURE]],[1]!Tableau1[[#All],[Num Piéce]:[ANNEE]],4,FALSE)</f>
        <v>2023</v>
      </c>
      <c r="I1354" s="3">
        <f>MONTH(Tableau1[[#This Row],[DATE LIV]])</f>
        <v>9</v>
      </c>
    </row>
    <row r="1355" spans="1:9" x14ac:dyDescent="0.35">
      <c r="A1355" s="1" t="str">
        <f>'[1]COMMERCIAL 2019 - 2021'!D1353</f>
        <v>FAE-23-00196</v>
      </c>
      <c r="B1355" s="5" t="str">
        <f>VLOOKUP(Tableau1[[#This Row],[NUM DE FACTURE]],'[1]COMMERCIAL 2019 - 2021'!$D$2:$AO$3999,6,FALSE)</f>
        <v>SAHEL INTERNATIONAL TRADE</v>
      </c>
      <c r="C1355" s="2">
        <f>VLOOKUP(Tableau1[[#This Row],[NUM DE FACTURE]],'[1]COMMERCIAL 2019 - 2021'!$D$2:$AO$3999,18,FALSE)</f>
        <v>130000</v>
      </c>
      <c r="D1355" s="3">
        <f>VLOOKUP(Tableau1[[#This Row],[NUM DE FACTURE]],'[1]COMMERCIAL 2019 - 2021'!$D$2:$AO$3999,8,FALSE)</f>
        <v>229825</v>
      </c>
      <c r="E1355" s="3">
        <f>VLOOKUP(Tableau1[[#This Row],[NUM DE FACTURE]],'[1]COMMERCIAL 2019 - 2021'!$D$2:$AO$3999,10,FALSE)</f>
        <v>229825</v>
      </c>
      <c r="F1355" s="3" t="str">
        <f>VLOOKUP(Tableau1[[#This Row],[NUM DE FACTURE]],'[1]COMMERCIAL 2019 - 2021'!$D$2:$AO$3999,12,FALSE)</f>
        <v>Tchad</v>
      </c>
      <c r="G1355" s="4">
        <f>VLOOKUP(Tableau1[[#This Row],[NUM DE FACTURE]],'[1]COMMERCIAL 2019 - 2021'!$D$2:$AO$3999,13,FALSE)</f>
        <v>45191</v>
      </c>
      <c r="H1355" s="3">
        <f>VLOOKUP(Tableau1[[#This Row],[NUM DE FACTURE]],[1]!Tableau1[[#All],[Num Piéce]:[ANNEE]],4,FALSE)</f>
        <v>2023</v>
      </c>
      <c r="I1355" s="3">
        <f>MONTH(Tableau1[[#This Row],[DATE LIV]])</f>
        <v>9</v>
      </c>
    </row>
    <row r="1356" spans="1:9" x14ac:dyDescent="0.35">
      <c r="A1356" s="1" t="str">
        <f>'[1]COMMERCIAL 2019 - 2021'!D1354</f>
        <v>FAE-23-00197</v>
      </c>
      <c r="B1356" s="5" t="str">
        <f>VLOOKUP(Tableau1[[#This Row],[NUM DE FACTURE]],'[1]COMMERCIAL 2019 - 2021'!$D$2:$AO$3999,6,FALSE)</f>
        <v>SAHEL INTERNATIONAL TRADE</v>
      </c>
      <c r="C1356" s="2">
        <f>VLOOKUP(Tableau1[[#This Row],[NUM DE FACTURE]],'[1]COMMERCIAL 2019 - 2021'!$D$2:$AO$3999,18,FALSE)</f>
        <v>19200</v>
      </c>
      <c r="D1356" s="3">
        <f>VLOOKUP(Tableau1[[#This Row],[NUM DE FACTURE]],'[1]COMMERCIAL 2019 - 2021'!$D$2:$AO$3999,8,FALSE)</f>
        <v>38016</v>
      </c>
      <c r="E1356" s="3">
        <f>VLOOKUP(Tableau1[[#This Row],[NUM DE FACTURE]],'[1]COMMERCIAL 2019 - 2021'!$D$2:$AO$3999,10,FALSE)</f>
        <v>38016</v>
      </c>
      <c r="F1356" s="3" t="str">
        <f>VLOOKUP(Tableau1[[#This Row],[NUM DE FACTURE]],'[1]COMMERCIAL 2019 - 2021'!$D$2:$AO$3999,12,FALSE)</f>
        <v>Burkina Faso</v>
      </c>
      <c r="G1356" s="4">
        <f>VLOOKUP(Tableau1[[#This Row],[NUM DE FACTURE]],'[1]COMMERCIAL 2019 - 2021'!$D$2:$AO$3999,13,FALSE)</f>
        <v>45189</v>
      </c>
      <c r="H1356" s="3">
        <f>VLOOKUP(Tableau1[[#This Row],[NUM DE FACTURE]],[1]!Tableau1[[#All],[Num Piéce]:[ANNEE]],4,FALSE)</f>
        <v>2023</v>
      </c>
      <c r="I1356" s="3">
        <f>MONTH(Tableau1[[#This Row],[DATE LIV]])</f>
        <v>9</v>
      </c>
    </row>
    <row r="1357" spans="1:9" x14ac:dyDescent="0.35">
      <c r="A1357" s="1" t="str">
        <f>'[1]COMMERCIAL 2019 - 2021'!D1355</f>
        <v>FAE-23-00198</v>
      </c>
      <c r="B1357" s="5" t="str">
        <f>VLOOKUP(Tableau1[[#This Row],[NUM DE FACTURE]],'[1]COMMERCIAL 2019 - 2021'!$D$2:$AO$3999,6,FALSE)</f>
        <v>STE DE COMMERCE INTERNATIONAL</v>
      </c>
      <c r="C1357" s="2">
        <f>VLOOKUP(Tableau1[[#This Row],[NUM DE FACTURE]],'[1]COMMERCIAL 2019 - 2021'!$D$2:$AO$3999,18,FALSE)</f>
        <v>22200</v>
      </c>
      <c r="D1357" s="3">
        <f>VLOOKUP(Tableau1[[#This Row],[NUM DE FACTURE]],'[1]COMMERCIAL 2019 - 2021'!$D$2:$AO$3999,8,FALSE)</f>
        <v>39960</v>
      </c>
      <c r="E1357" s="3">
        <f>VLOOKUP(Tableau1[[#This Row],[NUM DE FACTURE]],'[1]COMMERCIAL 2019 - 2021'!$D$2:$AO$3999,10,FALSE)</f>
        <v>39960</v>
      </c>
      <c r="F1357" s="3" t="str">
        <f>VLOOKUP(Tableau1[[#This Row],[NUM DE FACTURE]],'[1]COMMERCIAL 2019 - 2021'!$D$2:$AO$3999,12,FALSE)</f>
        <v>Liberia</v>
      </c>
      <c r="G1357" s="4">
        <f>VLOOKUP(Tableau1[[#This Row],[NUM DE FACTURE]],'[1]COMMERCIAL 2019 - 2021'!$D$2:$AO$3999,13,FALSE)</f>
        <v>45224</v>
      </c>
      <c r="H1357" s="3">
        <f>VLOOKUP(Tableau1[[#This Row],[NUM DE FACTURE]],[1]!Tableau1[[#All],[Num Piéce]:[ANNEE]],4,FALSE)</f>
        <v>2023</v>
      </c>
      <c r="I1357" s="3">
        <f>MONTH(Tableau1[[#This Row],[DATE LIV]])</f>
        <v>10</v>
      </c>
    </row>
    <row r="1358" spans="1:9" x14ac:dyDescent="0.35">
      <c r="A1358" s="1" t="str">
        <f>'[1]COMMERCIAL 2019 - 2021'!D1356</f>
        <v>FAE-23-00199</v>
      </c>
      <c r="B1358" s="5" t="str">
        <f>VLOOKUP(Tableau1[[#This Row],[NUM DE FACTURE]],'[1]COMMERCIAL 2019 - 2021'!$D$2:$AO$3999,6,FALSE)</f>
        <v>STE DE COMMERCE INTERNATIONAL</v>
      </c>
      <c r="C1358" s="2">
        <f>VLOOKUP(Tableau1[[#This Row],[NUM DE FACTURE]],'[1]COMMERCIAL 2019 - 2021'!$D$2:$AO$3999,18,FALSE)</f>
        <v>25500</v>
      </c>
      <c r="D1358" s="3">
        <f>VLOOKUP(Tableau1[[#This Row],[NUM DE FACTURE]],'[1]COMMERCIAL 2019 - 2021'!$D$2:$AO$3999,8,FALSE)</f>
        <v>47175</v>
      </c>
      <c r="E1358" s="3">
        <f>VLOOKUP(Tableau1[[#This Row],[NUM DE FACTURE]],'[1]COMMERCIAL 2019 - 2021'!$D$2:$AO$3999,10,FALSE)</f>
        <v>47175</v>
      </c>
      <c r="F1358" s="3" t="str">
        <f>VLOOKUP(Tableau1[[#This Row],[NUM DE FACTURE]],'[1]COMMERCIAL 2019 - 2021'!$D$2:$AO$3999,12,FALSE)</f>
        <v>Liberia</v>
      </c>
      <c r="G1358" s="4">
        <f>VLOOKUP(Tableau1[[#This Row],[NUM DE FACTURE]],'[1]COMMERCIAL 2019 - 2021'!$D$2:$AO$3999,13,FALSE)</f>
        <v>45227</v>
      </c>
      <c r="H1358" s="3">
        <f>VLOOKUP(Tableau1[[#This Row],[NUM DE FACTURE]],[1]!Tableau1[[#All],[Num Piéce]:[ANNEE]],4,FALSE)</f>
        <v>2023</v>
      </c>
      <c r="I1358" s="3">
        <f>MONTH(Tableau1[[#This Row],[DATE LIV]])</f>
        <v>10</v>
      </c>
    </row>
    <row r="1359" spans="1:9" x14ac:dyDescent="0.35">
      <c r="A1359" s="1" t="str">
        <f>'[1]COMMERCIAL 2019 - 2021'!D1357</f>
        <v>FAE-23-00200</v>
      </c>
      <c r="B1359" s="5" t="str">
        <f>VLOOKUP(Tableau1[[#This Row],[NUM DE FACTURE]],'[1]COMMERCIAL 2019 - 2021'!$D$2:$AO$3999,6,FALSE)</f>
        <v>TUNISIAN AFRICAN BUSINESS</v>
      </c>
      <c r="C1359" s="2">
        <f>VLOOKUP(Tableau1[[#This Row],[NUM DE FACTURE]],'[1]COMMERCIAL 2019 - 2021'!$D$2:$AO$3999,18,FALSE)</f>
        <v>220080</v>
      </c>
      <c r="D1359" s="3">
        <f>VLOOKUP(Tableau1[[#This Row],[NUM DE FACTURE]],'[1]COMMERCIAL 2019 - 2021'!$D$2:$AO$3999,8,FALSE)</f>
        <v>371935.2</v>
      </c>
      <c r="E1359" s="3">
        <f>VLOOKUP(Tableau1[[#This Row],[NUM DE FACTURE]],'[1]COMMERCIAL 2019 - 2021'!$D$2:$AO$3999,10,FALSE)</f>
        <v>371935.2</v>
      </c>
      <c r="F1359" s="3" t="str">
        <f>VLOOKUP(Tableau1[[#This Row],[NUM DE FACTURE]],'[1]COMMERCIAL 2019 - 2021'!$D$2:$AO$3999,12,FALSE)</f>
        <v>Senegal</v>
      </c>
      <c r="G1359" s="4">
        <f>VLOOKUP(Tableau1[[#This Row],[NUM DE FACTURE]],'[1]COMMERCIAL 2019 - 2021'!$D$2:$AO$3999,13,FALSE)</f>
        <v>45191</v>
      </c>
      <c r="H1359" s="3">
        <f>VLOOKUP(Tableau1[[#This Row],[NUM DE FACTURE]],[1]!Tableau1[[#All],[Num Piéce]:[ANNEE]],4,FALSE)</f>
        <v>2023</v>
      </c>
      <c r="I1359" s="3">
        <f>MONTH(Tableau1[[#This Row],[DATE LIV]])</f>
        <v>9</v>
      </c>
    </row>
    <row r="1360" spans="1:9" x14ac:dyDescent="0.35">
      <c r="A1360" s="1" t="str">
        <f>'[1]COMMERCIAL 2019 - 2021'!D1358</f>
        <v>FAE-23-00201</v>
      </c>
      <c r="B1360" s="5" t="str">
        <f>VLOOKUP(Tableau1[[#This Row],[NUM DE FACTURE]],'[1]COMMERCIAL 2019 - 2021'!$D$2:$AO$3999,6,FALSE)</f>
        <v>SODIC</v>
      </c>
      <c r="C1360" s="2">
        <f>VLOOKUP(Tableau1[[#This Row],[NUM DE FACTURE]],'[1]COMMERCIAL 2019 - 2021'!$D$2:$AO$3999,18,FALSE)</f>
        <v>19856</v>
      </c>
      <c r="D1360" s="3">
        <f>VLOOKUP(Tableau1[[#This Row],[NUM DE FACTURE]],'[1]COMMERCIAL 2019 - 2021'!$D$2:$AO$3999,8,FALSE)</f>
        <v>93842.801906000008</v>
      </c>
      <c r="E1360" s="3">
        <f>VLOOKUP(Tableau1[[#This Row],[NUM DE FACTURE]],'[1]COMMERCIAL 2019 - 2021'!$D$2:$AO$3999,10,FALSE)</f>
        <v>27907.81</v>
      </c>
      <c r="F1360" s="3" t="str">
        <f>VLOOKUP(Tableau1[[#This Row],[NUM DE FACTURE]],'[1]COMMERCIAL 2019 - 2021'!$D$2:$AO$3999,12,FALSE)</f>
        <v>France</v>
      </c>
      <c r="G1360" s="4">
        <f>VLOOKUP(Tableau1[[#This Row],[NUM DE FACTURE]],'[1]COMMERCIAL 2019 - 2021'!$D$2:$AO$3999,13,FALSE)</f>
        <v>45187</v>
      </c>
      <c r="H1360" s="3">
        <f>VLOOKUP(Tableau1[[#This Row],[NUM DE FACTURE]],[1]!Tableau1[[#All],[Num Piéce]:[ANNEE]],4,FALSE)</f>
        <v>2023</v>
      </c>
      <c r="I1360" s="3">
        <f>MONTH(Tableau1[[#This Row],[DATE LIV]])</f>
        <v>9</v>
      </c>
    </row>
    <row r="1361" spans="1:9" x14ac:dyDescent="0.35">
      <c r="A1361" s="1" t="str">
        <f>'[1]COMMERCIAL 2019 - 2021'!D1359</f>
        <v>FAE-23-00202</v>
      </c>
      <c r="B1361" s="5" t="str">
        <f>VLOOKUP(Tableau1[[#This Row],[NUM DE FACTURE]],'[1]COMMERCIAL 2019 - 2021'!$D$2:$AO$3999,6,FALSE)</f>
        <v>GOLDEN PEARL</v>
      </c>
      <c r="C1361" s="2">
        <f>VLOOKUP(Tableau1[[#This Row],[NUM DE FACTURE]],'[1]COMMERCIAL 2019 - 2021'!$D$2:$AO$3999,18,FALSE)</f>
        <v>23400</v>
      </c>
      <c r="D1361" s="3">
        <f>VLOOKUP(Tableau1[[#This Row],[NUM DE FACTURE]],'[1]COMMERCIAL 2019 - 2021'!$D$2:$AO$3999,8,FALSE)</f>
        <v>55470</v>
      </c>
      <c r="E1361" s="3">
        <f>VLOOKUP(Tableau1[[#This Row],[NUM DE FACTURE]],'[1]COMMERCIAL 2019 - 2021'!$D$2:$AO$3999,10,FALSE)</f>
        <v>55470</v>
      </c>
      <c r="F1361" s="3" t="str">
        <f>VLOOKUP(Tableau1[[#This Row],[NUM DE FACTURE]],'[1]COMMERCIAL 2019 - 2021'!$D$2:$AO$3999,12,FALSE)</f>
        <v>Qatar</v>
      </c>
      <c r="G1361" s="4">
        <f>VLOOKUP(Tableau1[[#This Row],[NUM DE FACTURE]],'[1]COMMERCIAL 2019 - 2021'!$D$2:$AO$3999,13,FALSE)</f>
        <v>45205</v>
      </c>
      <c r="H1361" s="3">
        <f>VLOOKUP(Tableau1[[#This Row],[NUM DE FACTURE]],[1]!Tableau1[[#All],[Num Piéce]:[ANNEE]],4,FALSE)</f>
        <v>2023</v>
      </c>
      <c r="I1361" s="3">
        <f>MONTH(Tableau1[[#This Row],[DATE LIV]])</f>
        <v>10</v>
      </c>
    </row>
    <row r="1362" spans="1:9" x14ac:dyDescent="0.35">
      <c r="A1362" s="1" t="str">
        <f>'[1]COMMERCIAL 2019 - 2021'!D1360</f>
        <v>FAE-23-00203</v>
      </c>
      <c r="B1362" s="5" t="str">
        <f>VLOOKUP(Tableau1[[#This Row],[NUM DE FACTURE]],'[1]COMMERCIAL 2019 - 2021'!$D$2:$AO$3999,6,FALSE)</f>
        <v>GOLDEN PEARL</v>
      </c>
      <c r="C1362" s="2">
        <f>VLOOKUP(Tableau1[[#This Row],[NUM DE FACTURE]],'[1]COMMERCIAL 2019 - 2021'!$D$2:$AO$3999,18,FALSE)</f>
        <v>24600</v>
      </c>
      <c r="D1362" s="3">
        <f>VLOOKUP(Tableau1[[#This Row],[NUM DE FACTURE]],'[1]COMMERCIAL 2019 - 2021'!$D$2:$AO$3999,8,FALSE)</f>
        <v>62730</v>
      </c>
      <c r="E1362" s="3">
        <f>VLOOKUP(Tableau1[[#This Row],[NUM DE FACTURE]],'[1]COMMERCIAL 2019 - 2021'!$D$2:$AO$3999,10,FALSE)</f>
        <v>62730</v>
      </c>
      <c r="F1362" s="3" t="str">
        <f>VLOOKUP(Tableau1[[#This Row],[NUM DE FACTURE]],'[1]COMMERCIAL 2019 - 2021'!$D$2:$AO$3999,12,FALSE)</f>
        <v>Qatar</v>
      </c>
      <c r="G1362" s="4">
        <f>VLOOKUP(Tableau1[[#This Row],[NUM DE FACTURE]],'[1]COMMERCIAL 2019 - 2021'!$D$2:$AO$3999,13,FALSE)</f>
        <v>45205</v>
      </c>
      <c r="H1362" s="3">
        <f>VLOOKUP(Tableau1[[#This Row],[NUM DE FACTURE]],[1]!Tableau1[[#All],[Num Piéce]:[ANNEE]],4,FALSE)</f>
        <v>2023</v>
      </c>
      <c r="I1362" s="3">
        <f>MONTH(Tableau1[[#This Row],[DATE LIV]])</f>
        <v>10</v>
      </c>
    </row>
    <row r="1363" spans="1:9" x14ac:dyDescent="0.35">
      <c r="A1363" s="1" t="str">
        <f>'[1]COMMERCIAL 2019 - 2021'!D1361</f>
        <v>FAE-23-00204</v>
      </c>
      <c r="B1363" s="5" t="str">
        <f>VLOOKUP(Tableau1[[#This Row],[NUM DE FACTURE]],'[1]COMMERCIAL 2019 - 2021'!$D$2:$AO$3999,6,FALSE)</f>
        <v>SAWABA - GUINEE</v>
      </c>
      <c r="C1363" s="2">
        <f>VLOOKUP(Tableau1[[#This Row],[NUM DE FACTURE]],'[1]COMMERCIAL 2019 - 2021'!$D$2:$AO$3999,18,FALSE)</f>
        <v>278594</v>
      </c>
      <c r="D1363" s="3">
        <f>VLOOKUP(Tableau1[[#This Row],[NUM DE FACTURE]],'[1]COMMERCIAL 2019 - 2021'!$D$2:$AO$3999,8,FALSE)</f>
        <v>620178.28047</v>
      </c>
      <c r="E1363" s="3">
        <f>VLOOKUP(Tableau1[[#This Row],[NUM DE FACTURE]],'[1]COMMERCIAL 2019 - 2021'!$D$2:$AO$3999,10,FALSE)</f>
        <v>195513.4</v>
      </c>
      <c r="F1363" s="3" t="str">
        <f>VLOOKUP(Tableau1[[#This Row],[NUM DE FACTURE]],'[1]COMMERCIAL 2019 - 2021'!$D$2:$AO$3999,12,FALSE)</f>
        <v>Guinée</v>
      </c>
      <c r="G1363" s="4">
        <f>VLOOKUP(Tableau1[[#This Row],[NUM DE FACTURE]],'[1]COMMERCIAL 2019 - 2021'!$D$2:$AO$3999,13,FALSE)</f>
        <v>45198</v>
      </c>
      <c r="H1363" s="3">
        <f>VLOOKUP(Tableau1[[#This Row],[NUM DE FACTURE]],[1]!Tableau1[[#All],[Num Piéce]:[ANNEE]],4,FALSE)</f>
        <v>2023</v>
      </c>
      <c r="I1363" s="3">
        <f>MONTH(Tableau1[[#This Row],[DATE LIV]])</f>
        <v>9</v>
      </c>
    </row>
    <row r="1364" spans="1:9" x14ac:dyDescent="0.35">
      <c r="A1364" s="1" t="str">
        <f>'[1]COMMERCIAL 2019 - 2021'!D1362</f>
        <v>FAE-23-00205</v>
      </c>
      <c r="B1364" s="5" t="str">
        <f>VLOOKUP(Tableau1[[#This Row],[NUM DE FACTURE]],'[1]COMMERCIAL 2019 - 2021'!$D$2:$AO$3999,6,FALSE)</f>
        <v>ARCADIA</v>
      </c>
      <c r="C1364" s="2">
        <f>VLOOKUP(Tableau1[[#This Row],[NUM DE FACTURE]],'[1]COMMERCIAL 2019 - 2021'!$D$2:$AO$3999,18,FALSE)</f>
        <v>8626</v>
      </c>
      <c r="D1364" s="3">
        <f>VLOOKUP(Tableau1[[#This Row],[NUM DE FACTURE]],'[1]COMMERCIAL 2019 - 2021'!$D$2:$AO$3999,8,FALSE)</f>
        <v>21996.3</v>
      </c>
      <c r="E1364" s="3">
        <f>VLOOKUP(Tableau1[[#This Row],[NUM DE FACTURE]],'[1]COMMERCIAL 2019 - 2021'!$D$2:$AO$3999,10,FALSE)</f>
        <v>21996.3</v>
      </c>
      <c r="F1364" s="3" t="str">
        <f>VLOOKUP(Tableau1[[#This Row],[NUM DE FACTURE]],'[1]COMMERCIAL 2019 - 2021'!$D$2:$AO$3999,12,FALSE)</f>
        <v>USA</v>
      </c>
      <c r="G1364" s="4">
        <f>VLOOKUP(Tableau1[[#This Row],[NUM DE FACTURE]],'[1]COMMERCIAL 2019 - 2021'!$D$2:$AO$3999,13,FALSE)</f>
        <v>45237</v>
      </c>
      <c r="H1364" s="3">
        <f>VLOOKUP(Tableau1[[#This Row],[NUM DE FACTURE]],[1]!Tableau1[[#All],[Num Piéce]:[ANNEE]],4,FALSE)</f>
        <v>2023</v>
      </c>
      <c r="I1364" s="3">
        <f>MONTH(Tableau1[[#This Row],[DATE LIV]])</f>
        <v>11</v>
      </c>
    </row>
    <row r="1365" spans="1:9" x14ac:dyDescent="0.35">
      <c r="A1365" s="1" t="str">
        <f>'[1]COMMERCIAL 2019 - 2021'!D1363</f>
        <v>FAE-23-00206</v>
      </c>
      <c r="B1365" s="5" t="str">
        <f>VLOOKUP(Tableau1[[#This Row],[NUM DE FACTURE]],'[1]COMMERCIAL 2019 - 2021'!$D$2:$AO$3999,6,FALSE)</f>
        <v>ARCADIA</v>
      </c>
      <c r="C1365" s="2">
        <f>VLOOKUP(Tableau1[[#This Row],[NUM DE FACTURE]],'[1]COMMERCIAL 2019 - 2021'!$D$2:$AO$3999,18,FALSE)</f>
        <v>17900</v>
      </c>
      <c r="D1365" s="3">
        <f>VLOOKUP(Tableau1[[#This Row],[NUM DE FACTURE]],'[1]COMMERCIAL 2019 - 2021'!$D$2:$AO$3999,8,FALSE)</f>
        <v>61636.4</v>
      </c>
      <c r="E1365" s="3">
        <f>VLOOKUP(Tableau1[[#This Row],[NUM DE FACTURE]],'[1]COMMERCIAL 2019 - 2021'!$D$2:$AO$3999,10,FALSE)</f>
        <v>61636.4</v>
      </c>
      <c r="F1365" s="3" t="str">
        <f>VLOOKUP(Tableau1[[#This Row],[NUM DE FACTURE]],'[1]COMMERCIAL 2019 - 2021'!$D$2:$AO$3999,12,FALSE)</f>
        <v>Maroc</v>
      </c>
      <c r="G1365" s="4">
        <f>VLOOKUP(Tableau1[[#This Row],[NUM DE FACTURE]],'[1]COMMERCIAL 2019 - 2021'!$D$2:$AO$3999,13,FALSE)</f>
        <v>45199</v>
      </c>
      <c r="H1365" s="3">
        <f>VLOOKUP(Tableau1[[#This Row],[NUM DE FACTURE]],[1]!Tableau1[[#All],[Num Piéce]:[ANNEE]],4,FALSE)</f>
        <v>2023</v>
      </c>
      <c r="I1365" s="3">
        <f>MONTH(Tableau1[[#This Row],[DATE LIV]])</f>
        <v>9</v>
      </c>
    </row>
    <row r="1366" spans="1:9" x14ac:dyDescent="0.35">
      <c r="A1366" s="1" t="str">
        <f>'[1]COMMERCIAL 2019 - 2021'!D1364</f>
        <v>FAE-23-00207</v>
      </c>
      <c r="B1366" s="5" t="str">
        <f>VLOOKUP(Tableau1[[#This Row],[NUM DE FACTURE]],'[1]COMMERCIAL 2019 - 2021'!$D$2:$AO$3999,6,FALSE)</f>
        <v>LAMP FALL IMP EXP - LAFFIMEX</v>
      </c>
      <c r="C1366" s="2">
        <f>VLOOKUP(Tableau1[[#This Row],[NUM DE FACTURE]],'[1]COMMERCIAL 2019 - 2021'!$D$2:$AO$3999,18,FALSE)</f>
        <v>134400</v>
      </c>
      <c r="D1366" s="3">
        <f>VLOOKUP(Tableau1[[#This Row],[NUM DE FACTURE]],'[1]COMMERCIAL 2019 - 2021'!$D$2:$AO$3999,8,FALSE)</f>
        <v>324530.02399999998</v>
      </c>
      <c r="E1366" s="3">
        <f>VLOOKUP(Tableau1[[#This Row],[NUM DE FACTURE]],'[1]COMMERCIAL 2019 - 2021'!$D$2:$AO$3999,10,FALSE)</f>
        <v>96460</v>
      </c>
      <c r="F1366" s="3" t="str">
        <f>VLOOKUP(Tableau1[[#This Row],[NUM DE FACTURE]],'[1]COMMERCIAL 2019 - 2021'!$D$2:$AO$3999,12,FALSE)</f>
        <v>Senegal</v>
      </c>
      <c r="G1366" s="4">
        <f>VLOOKUP(Tableau1[[#This Row],[NUM DE FACTURE]],'[1]COMMERCIAL 2019 - 2021'!$D$2:$AO$3999,13,FALSE)</f>
        <v>45195</v>
      </c>
      <c r="H1366" s="3">
        <f>VLOOKUP(Tableau1[[#This Row],[NUM DE FACTURE]],[1]!Tableau1[[#All],[Num Piéce]:[ANNEE]],4,FALSE)</f>
        <v>2023</v>
      </c>
      <c r="I1366" s="3">
        <f>MONTH(Tableau1[[#This Row],[DATE LIV]])</f>
        <v>9</v>
      </c>
    </row>
    <row r="1367" spans="1:9" x14ac:dyDescent="0.35">
      <c r="A1367" s="1" t="str">
        <f>'[1]COMMERCIAL 2019 - 2021'!D1365</f>
        <v>FAE-23-00208</v>
      </c>
      <c r="B1367" s="5" t="str">
        <f>VLOOKUP(Tableau1[[#This Row],[NUM DE FACTURE]],'[1]COMMERCIAL 2019 - 2021'!$D$2:$AO$3999,6,FALSE)</f>
        <v>SODIC</v>
      </c>
      <c r="C1367" s="2">
        <f>VLOOKUP(Tableau1[[#This Row],[NUM DE FACTURE]],'[1]COMMERCIAL 2019 - 2021'!$D$2:$AO$3999,18,FALSE)</f>
        <v>19464</v>
      </c>
      <c r="D1367" s="3">
        <f>VLOOKUP(Tableau1[[#This Row],[NUM DE FACTURE]],'[1]COMMERCIAL 2019 - 2021'!$D$2:$AO$3999,8,FALSE)</f>
        <v>69656.775463999991</v>
      </c>
      <c r="E1367" s="3">
        <f>VLOOKUP(Tableau1[[#This Row],[NUM DE FACTURE]],'[1]COMMERCIAL 2019 - 2021'!$D$2:$AO$3999,10,FALSE)</f>
        <v>20702.84</v>
      </c>
      <c r="F1367" s="3" t="str">
        <f>VLOOKUP(Tableau1[[#This Row],[NUM DE FACTURE]],'[1]COMMERCIAL 2019 - 2021'!$D$2:$AO$3999,12,FALSE)</f>
        <v>France</v>
      </c>
      <c r="G1367" s="4">
        <f>VLOOKUP(Tableau1[[#This Row],[NUM DE FACTURE]],'[1]COMMERCIAL 2019 - 2021'!$D$2:$AO$3999,13,FALSE)</f>
        <v>45192</v>
      </c>
      <c r="H1367" s="3">
        <f>VLOOKUP(Tableau1[[#This Row],[NUM DE FACTURE]],[1]!Tableau1[[#All],[Num Piéce]:[ANNEE]],4,FALSE)</f>
        <v>2023</v>
      </c>
      <c r="I1367" s="3">
        <f>MONTH(Tableau1[[#This Row],[DATE LIV]])</f>
        <v>9</v>
      </c>
    </row>
    <row r="1368" spans="1:9" x14ac:dyDescent="0.35">
      <c r="A1368" s="1" t="str">
        <f>'[1]COMMERCIAL 2019 - 2021'!D1366</f>
        <v>FAE-23-00209</v>
      </c>
      <c r="B1368" s="5" t="str">
        <f>VLOOKUP(Tableau1[[#This Row],[NUM DE FACTURE]],'[1]COMMERCIAL 2019 - 2021'!$D$2:$AO$3999,6,FALSE)</f>
        <v>STE DE COMMERCE INTERNATIONAL</v>
      </c>
      <c r="C1368" s="2">
        <f>VLOOKUP(Tableau1[[#This Row],[NUM DE FACTURE]],'[1]COMMERCIAL 2019 - 2021'!$D$2:$AO$3999,18,FALSE)</f>
        <v>76800</v>
      </c>
      <c r="D1368" s="3">
        <f>VLOOKUP(Tableau1[[#This Row],[NUM DE FACTURE]],'[1]COMMERCIAL 2019 - 2021'!$D$2:$AO$3999,8,FALSE)</f>
        <v>152064</v>
      </c>
      <c r="E1368" s="3">
        <f>VLOOKUP(Tableau1[[#This Row],[NUM DE FACTURE]],'[1]COMMERCIAL 2019 - 2021'!$D$2:$AO$3999,10,FALSE)</f>
        <v>152064</v>
      </c>
      <c r="F1368" s="3" t="str">
        <f>VLOOKUP(Tableau1[[#This Row],[NUM DE FACTURE]],'[1]COMMERCIAL 2019 - 2021'!$D$2:$AO$3999,12,FALSE)</f>
        <v>Gambie</v>
      </c>
      <c r="G1368" s="4">
        <f>VLOOKUP(Tableau1[[#This Row],[NUM DE FACTURE]],'[1]COMMERCIAL 2019 - 2021'!$D$2:$AO$3999,13,FALSE)</f>
        <v>45208</v>
      </c>
      <c r="H1368" s="3">
        <f>VLOOKUP(Tableau1[[#This Row],[NUM DE FACTURE]],[1]!Tableau1[[#All],[Num Piéce]:[ANNEE]],4,FALSE)</f>
        <v>2023</v>
      </c>
      <c r="I1368" s="3">
        <f>MONTH(Tableau1[[#This Row],[DATE LIV]])</f>
        <v>10</v>
      </c>
    </row>
    <row r="1369" spans="1:9" x14ac:dyDescent="0.35">
      <c r="A1369" s="1" t="str">
        <f>'[1]COMMERCIAL 2019 - 2021'!D1367</f>
        <v>FAE-23-00210</v>
      </c>
      <c r="B1369" s="5" t="str">
        <f>VLOOKUP(Tableau1[[#This Row],[NUM DE FACTURE]],'[1]COMMERCIAL 2019 - 2021'!$D$2:$AO$3999,6,FALSE)</f>
        <v>TUNISIAN AFRICAN BUSINESS</v>
      </c>
      <c r="C1369" s="2">
        <f>VLOOKUP(Tableau1[[#This Row],[NUM DE FACTURE]],'[1]COMMERCIAL 2019 - 2021'!$D$2:$AO$3999,18,FALSE)</f>
        <v>111965</v>
      </c>
      <c r="D1369" s="3">
        <f>VLOOKUP(Tableau1[[#This Row],[NUM DE FACTURE]],'[1]COMMERCIAL 2019 - 2021'!$D$2:$AO$3999,8,FALSE)</f>
        <v>200266.5</v>
      </c>
      <c r="E1369" s="3">
        <f>VLOOKUP(Tableau1[[#This Row],[NUM DE FACTURE]],'[1]COMMERCIAL 2019 - 2021'!$D$2:$AO$3999,10,FALSE)</f>
        <v>200266.5</v>
      </c>
      <c r="F1369" s="3" t="str">
        <f>VLOOKUP(Tableau1[[#This Row],[NUM DE FACTURE]],'[1]COMMERCIAL 2019 - 2021'!$D$2:$AO$3999,12,FALSE)</f>
        <v>Gabon</v>
      </c>
      <c r="G1369" s="4">
        <f>VLOOKUP(Tableau1[[#This Row],[NUM DE FACTURE]],'[1]COMMERCIAL 2019 - 2021'!$D$2:$AO$3999,13,FALSE)</f>
        <v>45199</v>
      </c>
      <c r="H1369" s="3">
        <f>VLOOKUP(Tableau1[[#This Row],[NUM DE FACTURE]],[1]!Tableau1[[#All],[Num Piéce]:[ANNEE]],4,FALSE)</f>
        <v>2023</v>
      </c>
      <c r="I1369" s="3">
        <f>MONTH(Tableau1[[#This Row],[DATE LIV]])</f>
        <v>9</v>
      </c>
    </row>
    <row r="1370" spans="1:9" x14ac:dyDescent="0.35">
      <c r="A1370" s="1" t="str">
        <f>'[1]COMMERCIAL 2019 - 2021'!D1368</f>
        <v>FAE-23-00211</v>
      </c>
      <c r="B1370" s="5" t="str">
        <f>VLOOKUP(Tableau1[[#This Row],[NUM DE FACTURE]],'[1]COMMERCIAL 2019 - 2021'!$D$2:$AO$3999,6,FALSE)</f>
        <v>SAFA FOOD</v>
      </c>
      <c r="C1370" s="2">
        <f>VLOOKUP(Tableau1[[#This Row],[NUM DE FACTURE]],'[1]COMMERCIAL 2019 - 2021'!$D$2:$AO$3999,18,FALSE)</f>
        <v>17241.36</v>
      </c>
      <c r="D1370" s="3">
        <f>VLOOKUP(Tableau1[[#This Row],[NUM DE FACTURE]],'[1]COMMERCIAL 2019 - 2021'!$D$2:$AO$3999,8,FALSE)</f>
        <v>66387.294049999997</v>
      </c>
      <c r="E1370" s="3">
        <f>VLOOKUP(Tableau1[[#This Row],[NUM DE FACTURE]],'[1]COMMERCIAL 2019 - 2021'!$D$2:$AO$3999,10,FALSE)</f>
        <v>28241.5</v>
      </c>
      <c r="F1370" s="3" t="str">
        <f>VLOOKUP(Tableau1[[#This Row],[NUM DE FACTURE]],'[1]COMMERCIAL 2019 - 2021'!$D$2:$AO$3999,12,FALSE)</f>
        <v>Canada</v>
      </c>
      <c r="G1370" s="4">
        <f>VLOOKUP(Tableau1[[#This Row],[NUM DE FACTURE]],'[1]COMMERCIAL 2019 - 2021'!$D$2:$AO$3999,13,FALSE)</f>
        <v>45199</v>
      </c>
      <c r="H1370" s="3">
        <f>VLOOKUP(Tableau1[[#This Row],[NUM DE FACTURE]],[1]!Tableau1[[#All],[Num Piéce]:[ANNEE]],4,FALSE)</f>
        <v>2023</v>
      </c>
      <c r="I1370" s="3">
        <f>MONTH(Tableau1[[#This Row],[DATE LIV]])</f>
        <v>9</v>
      </c>
    </row>
    <row r="1371" spans="1:9" x14ac:dyDescent="0.35">
      <c r="A1371" s="1" t="str">
        <f>'[1]COMMERCIAL 2019 - 2021'!D1369</f>
        <v>FAE-23-00212</v>
      </c>
      <c r="B1371" s="5" t="str">
        <f>VLOOKUP(Tableau1[[#This Row],[NUM DE FACTURE]],'[1]COMMERCIAL 2019 - 2021'!$D$2:$AO$3999,6,FALSE)</f>
        <v>SAHEL INTERNATIONAL TRADE</v>
      </c>
      <c r="C1371" s="2">
        <f>VLOOKUP(Tableau1[[#This Row],[NUM DE FACTURE]],'[1]COMMERCIAL 2019 - 2021'!$D$2:$AO$3999,18,FALSE)</f>
        <v>21600</v>
      </c>
      <c r="D1371" s="3">
        <f>VLOOKUP(Tableau1[[#This Row],[NUM DE FACTURE]],'[1]COMMERCIAL 2019 - 2021'!$D$2:$AO$3999,8,FALSE)</f>
        <v>42120</v>
      </c>
      <c r="E1371" s="3">
        <f>VLOOKUP(Tableau1[[#This Row],[NUM DE FACTURE]],'[1]COMMERCIAL 2019 - 2021'!$D$2:$AO$3999,10,FALSE)</f>
        <v>42120</v>
      </c>
      <c r="F1371" s="3" t="str">
        <f>VLOOKUP(Tableau1[[#This Row],[NUM DE FACTURE]],'[1]COMMERCIAL 2019 - 2021'!$D$2:$AO$3999,12,FALSE)</f>
        <v>Togo</v>
      </c>
      <c r="G1371" s="4">
        <f>VLOOKUP(Tableau1[[#This Row],[NUM DE FACTURE]],'[1]COMMERCIAL 2019 - 2021'!$D$2:$AO$3999,13,FALSE)</f>
        <v>45201</v>
      </c>
      <c r="H1371" s="3">
        <f>VLOOKUP(Tableau1[[#This Row],[NUM DE FACTURE]],[1]!Tableau1[[#All],[Num Piéce]:[ANNEE]],4,FALSE)</f>
        <v>2023</v>
      </c>
      <c r="I1371" s="3">
        <f>MONTH(Tableau1[[#This Row],[DATE LIV]])</f>
        <v>10</v>
      </c>
    </row>
    <row r="1372" spans="1:9" x14ac:dyDescent="0.35">
      <c r="A1372" s="1" t="str">
        <f>'[1]COMMERCIAL 2019 - 2021'!D1370</f>
        <v>FAE-23-00213</v>
      </c>
      <c r="B1372" s="5" t="str">
        <f>VLOOKUP(Tableau1[[#This Row],[NUM DE FACTURE]],'[1]COMMERCIAL 2019 - 2021'!$D$2:$AO$3999,6,FALSE)</f>
        <v>SAHEL INTERNATIONAL TRADE</v>
      </c>
      <c r="C1372" s="2">
        <f>VLOOKUP(Tableau1[[#This Row],[NUM DE FACTURE]],'[1]COMMERCIAL 2019 - 2021'!$D$2:$AO$3999,18,FALSE)</f>
        <v>21600</v>
      </c>
      <c r="D1372" s="3">
        <f>VLOOKUP(Tableau1[[#This Row],[NUM DE FACTURE]],'[1]COMMERCIAL 2019 - 2021'!$D$2:$AO$3999,8,FALSE)</f>
        <v>42120</v>
      </c>
      <c r="E1372" s="3">
        <f>VLOOKUP(Tableau1[[#This Row],[NUM DE FACTURE]],'[1]COMMERCIAL 2019 - 2021'!$D$2:$AO$3999,10,FALSE)</f>
        <v>42120</v>
      </c>
      <c r="F1372" s="3" t="str">
        <f>VLOOKUP(Tableau1[[#This Row],[NUM DE FACTURE]],'[1]COMMERCIAL 2019 - 2021'!$D$2:$AO$3999,12,FALSE)</f>
        <v>Sierra Leone</v>
      </c>
      <c r="G1372" s="4">
        <f>VLOOKUP(Tableau1[[#This Row],[NUM DE FACTURE]],'[1]COMMERCIAL 2019 - 2021'!$D$2:$AO$3999,13,FALSE)</f>
        <v>45201</v>
      </c>
      <c r="H1372" s="3">
        <f>VLOOKUP(Tableau1[[#This Row],[NUM DE FACTURE]],[1]!Tableau1[[#All],[Num Piéce]:[ANNEE]],4,FALSE)</f>
        <v>2023</v>
      </c>
      <c r="I1372" s="3">
        <f>MONTH(Tableau1[[#This Row],[DATE LIV]])</f>
        <v>10</v>
      </c>
    </row>
    <row r="1373" spans="1:9" x14ac:dyDescent="0.35">
      <c r="A1373" s="1" t="str">
        <f>'[1]COMMERCIAL 2019 - 2021'!D1371</f>
        <v>FAE-23-00214</v>
      </c>
      <c r="B1373" s="5" t="str">
        <f>VLOOKUP(Tableau1[[#This Row],[NUM DE FACTURE]],'[1]COMMERCIAL 2019 - 2021'!$D$2:$AO$3999,6,FALSE)</f>
        <v>SAHEL INTERNATIONAL TRADE</v>
      </c>
      <c r="C1373" s="2">
        <f>VLOOKUP(Tableau1[[#This Row],[NUM DE FACTURE]],'[1]COMMERCIAL 2019 - 2021'!$D$2:$AO$3999,18,FALSE)</f>
        <v>44016</v>
      </c>
      <c r="D1373" s="3">
        <f>VLOOKUP(Tableau1[[#This Row],[NUM DE FACTURE]],'[1]COMMERCIAL 2019 - 2021'!$D$2:$AO$3999,8,FALSE)</f>
        <v>84950.88</v>
      </c>
      <c r="E1373" s="3">
        <f>VLOOKUP(Tableau1[[#This Row],[NUM DE FACTURE]],'[1]COMMERCIAL 2019 - 2021'!$D$2:$AO$3999,10,FALSE)</f>
        <v>84950.88</v>
      </c>
      <c r="F1373" s="3" t="str">
        <f>VLOOKUP(Tableau1[[#This Row],[NUM DE FACTURE]],'[1]COMMERCIAL 2019 - 2021'!$D$2:$AO$3999,12,FALSE)</f>
        <v>Sierra Leone</v>
      </c>
      <c r="G1373" s="4">
        <f>VLOOKUP(Tableau1[[#This Row],[NUM DE FACTURE]],'[1]COMMERCIAL 2019 - 2021'!$D$2:$AO$3999,13,FALSE)</f>
        <v>45201</v>
      </c>
      <c r="H1373" s="3">
        <f>VLOOKUP(Tableau1[[#This Row],[NUM DE FACTURE]],[1]!Tableau1[[#All],[Num Piéce]:[ANNEE]],4,FALSE)</f>
        <v>2023</v>
      </c>
      <c r="I1373" s="3">
        <f>MONTH(Tableau1[[#This Row],[DATE LIV]])</f>
        <v>10</v>
      </c>
    </row>
    <row r="1374" spans="1:9" x14ac:dyDescent="0.35">
      <c r="A1374" s="1" t="str">
        <f>'[1]COMMERCIAL 2019 - 2021'!D1372</f>
        <v>FAE-23-00215</v>
      </c>
      <c r="B1374" s="5" t="str">
        <f>VLOOKUP(Tableau1[[#This Row],[NUM DE FACTURE]],'[1]COMMERCIAL 2019 - 2021'!$D$2:$AO$3999,6,FALSE)</f>
        <v>SAHEL INTERNATIONAL TRADE</v>
      </c>
      <c r="C1374" s="2">
        <f>VLOOKUP(Tableau1[[#This Row],[NUM DE FACTURE]],'[1]COMMERCIAL 2019 - 2021'!$D$2:$AO$3999,18,FALSE)</f>
        <v>56022</v>
      </c>
      <c r="D1374" s="3">
        <f>VLOOKUP(Tableau1[[#This Row],[NUM DE FACTURE]],'[1]COMMERCIAL 2019 - 2021'!$D$2:$AO$3999,8,FALSE)</f>
        <v>105271.2</v>
      </c>
      <c r="E1374" s="3">
        <f>VLOOKUP(Tableau1[[#This Row],[NUM DE FACTURE]],'[1]COMMERCIAL 2019 - 2021'!$D$2:$AO$3999,10,FALSE)</f>
        <v>105271.2</v>
      </c>
      <c r="F1374" s="3" t="str">
        <f>VLOOKUP(Tableau1[[#This Row],[NUM DE FACTURE]],'[1]COMMERCIAL 2019 - 2021'!$D$2:$AO$3999,12,FALSE)</f>
        <v>Burkina Faso</v>
      </c>
      <c r="G1374" s="4">
        <f>VLOOKUP(Tableau1[[#This Row],[NUM DE FACTURE]],'[1]COMMERCIAL 2019 - 2021'!$D$2:$AO$3999,13,FALSE)</f>
        <v>45208</v>
      </c>
      <c r="H1374" s="3">
        <f>VLOOKUP(Tableau1[[#This Row],[NUM DE FACTURE]],[1]!Tableau1[[#All],[Num Piéce]:[ANNEE]],4,FALSE)</f>
        <v>2023</v>
      </c>
      <c r="I1374" s="3">
        <f>MONTH(Tableau1[[#This Row],[DATE LIV]])</f>
        <v>10</v>
      </c>
    </row>
    <row r="1375" spans="1:9" x14ac:dyDescent="0.35">
      <c r="A1375" s="1" t="str">
        <f>'[1]COMMERCIAL 2019 - 2021'!D1373</f>
        <v>FAE-23-00216</v>
      </c>
      <c r="B1375" s="5" t="str">
        <f>VLOOKUP(Tableau1[[#This Row],[NUM DE FACTURE]],'[1]COMMERCIAL 2019 - 2021'!$D$2:$AO$3999,6,FALSE)</f>
        <v>SAHEL INTERNATIONAL TRADE</v>
      </c>
      <c r="C1375" s="2">
        <f>VLOOKUP(Tableau1[[#This Row],[NUM DE FACTURE]],'[1]COMMERCIAL 2019 - 2021'!$D$2:$AO$3999,18,FALSE)</f>
        <v>56022</v>
      </c>
      <c r="D1375" s="3">
        <f>VLOOKUP(Tableau1[[#This Row],[NUM DE FACTURE]],'[1]COMMERCIAL 2019 - 2021'!$D$2:$AO$3999,8,FALSE)</f>
        <v>105271.2</v>
      </c>
      <c r="E1375" s="3">
        <f>VLOOKUP(Tableau1[[#This Row],[NUM DE FACTURE]],'[1]COMMERCIAL 2019 - 2021'!$D$2:$AO$3999,10,FALSE)</f>
        <v>105271.2</v>
      </c>
      <c r="F1375" s="3" t="str">
        <f>VLOOKUP(Tableau1[[#This Row],[NUM DE FACTURE]],'[1]COMMERCIAL 2019 - 2021'!$D$2:$AO$3999,12,FALSE)</f>
        <v>Burkina Faso</v>
      </c>
      <c r="G1375" s="4">
        <f>VLOOKUP(Tableau1[[#This Row],[NUM DE FACTURE]],'[1]COMMERCIAL 2019 - 2021'!$D$2:$AO$3999,13,FALSE)</f>
        <v>45209</v>
      </c>
      <c r="H1375" s="3">
        <f>VLOOKUP(Tableau1[[#This Row],[NUM DE FACTURE]],[1]!Tableau1[[#All],[Num Piéce]:[ANNEE]],4,FALSE)</f>
        <v>2023</v>
      </c>
      <c r="I1375" s="3">
        <f>MONTH(Tableau1[[#This Row],[DATE LIV]])</f>
        <v>10</v>
      </c>
    </row>
    <row r="1376" spans="1:9" x14ac:dyDescent="0.35">
      <c r="A1376" s="1" t="str">
        <f>'[1]COMMERCIAL 2019 - 2021'!D1374</f>
        <v>FAE-23-00217</v>
      </c>
      <c r="B1376" s="5" t="str">
        <f>VLOOKUP(Tableau1[[#This Row],[NUM DE FACTURE]],'[1]COMMERCIAL 2019 - 2021'!$D$2:$AO$3999,6,FALSE)</f>
        <v xml:space="preserve">AL RAEDA </v>
      </c>
      <c r="C1376" s="2">
        <f>VLOOKUP(Tableau1[[#This Row],[NUM DE FACTURE]],'[1]COMMERCIAL 2019 - 2021'!$D$2:$AO$3999,18,FALSE)</f>
        <v>699984</v>
      </c>
      <c r="D1376" s="3">
        <f>VLOOKUP(Tableau1[[#This Row],[NUM DE FACTURE]],'[1]COMMERCIAL 2019 - 2021'!$D$2:$AO$3999,8,FALSE)</f>
        <v>1310026.705848</v>
      </c>
      <c r="E1376" s="3">
        <f>VLOOKUP(Tableau1[[#This Row],[NUM DE FACTURE]],'[1]COMMERCIAL 2019 - 2021'!$D$2:$AO$3999,10,FALSE)</f>
        <v>412990.56</v>
      </c>
      <c r="F1376" s="3" t="str">
        <f>VLOOKUP(Tableau1[[#This Row],[NUM DE FACTURE]],'[1]COMMERCIAL 2019 - 2021'!$D$2:$AO$3999,12,FALSE)</f>
        <v>Libye</v>
      </c>
      <c r="G1376" s="4">
        <f>VLOOKUP(Tableau1[[#This Row],[NUM DE FACTURE]],'[1]COMMERCIAL 2019 - 2021'!$D$2:$AO$3999,13,FALSE)</f>
        <v>45199</v>
      </c>
      <c r="H1376" s="3">
        <f>VLOOKUP(Tableau1[[#This Row],[NUM DE FACTURE]],[1]!Tableau1[[#All],[Num Piéce]:[ANNEE]],4,FALSE)</f>
        <v>2023</v>
      </c>
      <c r="I1376" s="3">
        <f>MONTH(Tableau1[[#This Row],[DATE LIV]])</f>
        <v>9</v>
      </c>
    </row>
    <row r="1377" spans="1:9" x14ac:dyDescent="0.35">
      <c r="A1377" s="1" t="str">
        <f>'[1]COMMERCIAL 2019 - 2021'!D1375</f>
        <v>FAE-23-00218</v>
      </c>
      <c r="B1377" s="5" t="str">
        <f>VLOOKUP(Tableau1[[#This Row],[NUM DE FACTURE]],'[1]COMMERCIAL 2019 - 2021'!$D$2:$AO$3999,6,FALSE)</f>
        <v>LAMP FALL IMP EXP - LAFFIMEX</v>
      </c>
      <c r="C1377" s="2">
        <f>VLOOKUP(Tableau1[[#This Row],[NUM DE FACTURE]],'[1]COMMERCIAL 2019 - 2021'!$D$2:$AO$3999,18,FALSE)</f>
        <v>134400</v>
      </c>
      <c r="D1377" s="3">
        <f>VLOOKUP(Tableau1[[#This Row],[NUM DE FACTURE]],'[1]COMMERCIAL 2019 - 2021'!$D$2:$AO$3999,8,FALSE)</f>
        <v>324023.609</v>
      </c>
      <c r="E1377" s="3">
        <f>VLOOKUP(Tableau1[[#This Row],[NUM DE FACTURE]],'[1]COMMERCIAL 2019 - 2021'!$D$2:$AO$3999,10,FALSE)</f>
        <v>96460</v>
      </c>
      <c r="F1377" s="3" t="str">
        <f>VLOOKUP(Tableau1[[#This Row],[NUM DE FACTURE]],'[1]COMMERCIAL 2019 - 2021'!$D$2:$AO$3999,12,FALSE)</f>
        <v>Senegal</v>
      </c>
      <c r="G1377" s="4">
        <f>VLOOKUP(Tableau1[[#This Row],[NUM DE FACTURE]],'[1]COMMERCIAL 2019 - 2021'!$D$2:$AO$3999,13,FALSE)</f>
        <v>45198</v>
      </c>
      <c r="H1377" s="3">
        <f>VLOOKUP(Tableau1[[#This Row],[NUM DE FACTURE]],[1]!Tableau1[[#All],[Num Piéce]:[ANNEE]],4,FALSE)</f>
        <v>2023</v>
      </c>
      <c r="I1377" s="3">
        <f>MONTH(Tableau1[[#This Row],[DATE LIV]])</f>
        <v>9</v>
      </c>
    </row>
    <row r="1378" spans="1:9" x14ac:dyDescent="0.35">
      <c r="A1378" s="1" t="str">
        <f>'[1]COMMERCIAL 2019 - 2021'!D1376</f>
        <v>FAE-23-00219</v>
      </c>
      <c r="B1378" s="5" t="str">
        <f>VLOOKUP(Tableau1[[#This Row],[NUM DE FACTURE]],'[1]COMMERCIAL 2019 - 2021'!$D$2:$AO$3999,6,FALSE)</f>
        <v>ACS DISTRIBUTION</v>
      </c>
      <c r="C1378" s="2">
        <f>VLOOKUP(Tableau1[[#This Row],[NUM DE FACTURE]],'[1]COMMERCIAL 2019 - 2021'!$D$2:$AO$3999,18,FALSE)</f>
        <v>14970</v>
      </c>
      <c r="D1378" s="3">
        <f>VLOOKUP(Tableau1[[#This Row],[NUM DE FACTURE]],'[1]COMMERCIAL 2019 - 2021'!$D$2:$AO$3999,8,FALSE)</f>
        <v>42736.162319999996</v>
      </c>
      <c r="E1378" s="3">
        <f>VLOOKUP(Tableau1[[#This Row],[NUM DE FACTURE]],'[1]COMMERCIAL 2019 - 2021'!$D$2:$AO$3999,10,FALSE)</f>
        <v>12766.4</v>
      </c>
      <c r="F1378" s="3" t="str">
        <f>VLOOKUP(Tableau1[[#This Row],[NUM DE FACTURE]],'[1]COMMERCIAL 2019 - 2021'!$D$2:$AO$3999,12,FALSE)</f>
        <v>Ile De Reunion</v>
      </c>
      <c r="G1378" s="4">
        <f>VLOOKUP(Tableau1[[#This Row],[NUM DE FACTURE]],'[1]COMMERCIAL 2019 - 2021'!$D$2:$AO$3999,13,FALSE)</f>
        <v>45204</v>
      </c>
      <c r="H1378" s="3">
        <f>VLOOKUP(Tableau1[[#This Row],[NUM DE FACTURE]],[1]!Tableau1[[#All],[Num Piéce]:[ANNEE]],4,FALSE)</f>
        <v>2023</v>
      </c>
      <c r="I1378" s="3">
        <f>MONTH(Tableau1[[#This Row],[DATE LIV]])</f>
        <v>10</v>
      </c>
    </row>
    <row r="1379" spans="1:9" x14ac:dyDescent="0.35">
      <c r="A1379" s="1" t="str">
        <f>'[1]COMMERCIAL 2019 - 2021'!D1377</f>
        <v>FAE-23-00220</v>
      </c>
      <c r="B1379" s="5" t="str">
        <f>VLOOKUP(Tableau1[[#This Row],[NUM DE FACTURE]],'[1]COMMERCIAL 2019 - 2021'!$D$2:$AO$3999,6,FALSE)</f>
        <v>SAFA FOOD</v>
      </c>
      <c r="C1379" s="2">
        <f>VLOOKUP(Tableau1[[#This Row],[NUM DE FACTURE]],'[1]COMMERCIAL 2019 - 2021'!$D$2:$AO$3999,18,FALSE)</f>
        <v>4540</v>
      </c>
      <c r="D1379" s="3">
        <f>VLOOKUP(Tableau1[[#This Row],[NUM DE FACTURE]],'[1]COMMERCIAL 2019 - 2021'!$D$2:$AO$3999,8,FALSE)</f>
        <v>11613.2973</v>
      </c>
      <c r="E1379" s="3">
        <f>VLOOKUP(Tableau1[[#This Row],[NUM DE FACTURE]],'[1]COMMERCIAL 2019 - 2021'!$D$2:$AO$3999,10,FALSE)</f>
        <v>4994</v>
      </c>
      <c r="F1379" s="3" t="str">
        <f>VLOOKUP(Tableau1[[#This Row],[NUM DE FACTURE]],'[1]COMMERCIAL 2019 - 2021'!$D$2:$AO$3999,12,FALSE)</f>
        <v>Canada</v>
      </c>
      <c r="G1379" s="4">
        <f>VLOOKUP(Tableau1[[#This Row],[NUM DE FACTURE]],'[1]COMMERCIAL 2019 - 2021'!$D$2:$AO$3999,13,FALSE)</f>
        <v>45217</v>
      </c>
      <c r="H1379" s="3">
        <f>VLOOKUP(Tableau1[[#This Row],[NUM DE FACTURE]],[1]!Tableau1[[#All],[Num Piéce]:[ANNEE]],4,FALSE)</f>
        <v>2023</v>
      </c>
      <c r="I1379" s="3">
        <f>MONTH(Tableau1[[#This Row],[DATE LIV]])</f>
        <v>10</v>
      </c>
    </row>
    <row r="1380" spans="1:9" x14ac:dyDescent="0.35">
      <c r="A1380" s="1" t="str">
        <f>'[1]COMMERCIAL 2019 - 2021'!D1378</f>
        <v>FAE-23-00221</v>
      </c>
      <c r="B1380" s="5" t="str">
        <f>VLOOKUP(Tableau1[[#This Row],[NUM DE FACTURE]],'[1]COMMERCIAL 2019 - 2021'!$D$2:$AO$3999,6,FALSE)</f>
        <v>ANGSTREM TRADING</v>
      </c>
      <c r="C1380" s="2">
        <f>VLOOKUP(Tableau1[[#This Row],[NUM DE FACTURE]],'[1]COMMERCIAL 2019 - 2021'!$D$2:$AO$3999,18,FALSE)</f>
        <v>40300</v>
      </c>
      <c r="D1380" s="3">
        <f>VLOOKUP(Tableau1[[#This Row],[NUM DE FACTURE]],'[1]COMMERCIAL 2019 - 2021'!$D$2:$AO$3999,8,FALSE)</f>
        <v>86018.627175000001</v>
      </c>
      <c r="E1380" s="3">
        <f>VLOOKUP(Tableau1[[#This Row],[NUM DE FACTURE]],'[1]COMMERCIAL 2019 - 2021'!$D$2:$AO$3999,10,FALSE)</f>
        <v>25590.5</v>
      </c>
      <c r="F1380" s="3" t="str">
        <f>VLOOKUP(Tableau1[[#This Row],[NUM DE FACTURE]],'[1]COMMERCIAL 2019 - 2021'!$D$2:$AO$3999,12,FALSE)</f>
        <v>Russie</v>
      </c>
      <c r="G1380" s="4">
        <f>VLOOKUP(Tableau1[[#This Row],[NUM DE FACTURE]],'[1]COMMERCIAL 2019 - 2021'!$D$2:$AO$3999,13,FALSE)</f>
        <v>45215</v>
      </c>
      <c r="H1380" s="3">
        <f>VLOOKUP(Tableau1[[#This Row],[NUM DE FACTURE]],[1]!Tableau1[[#All],[Num Piéce]:[ANNEE]],4,FALSE)</f>
        <v>2023</v>
      </c>
      <c r="I1380" s="3">
        <f>MONTH(Tableau1[[#This Row],[DATE LIV]])</f>
        <v>10</v>
      </c>
    </row>
    <row r="1381" spans="1:9" x14ac:dyDescent="0.35">
      <c r="A1381" s="1" t="str">
        <f>'[1]COMMERCIAL 2019 - 2021'!D1379</f>
        <v>FAE-23-00222</v>
      </c>
      <c r="B1381" s="5" t="str">
        <f>VLOOKUP(Tableau1[[#This Row],[NUM DE FACTURE]],'[1]COMMERCIAL 2019 - 2021'!$D$2:$AO$3999,6,FALSE)</f>
        <v>SODIFRAM SAS</v>
      </c>
      <c r="C1381" s="2">
        <f>VLOOKUP(Tableau1[[#This Row],[NUM DE FACTURE]],'[1]COMMERCIAL 2019 - 2021'!$D$2:$AO$3999,18,FALSE)</f>
        <v>27228</v>
      </c>
      <c r="D1381" s="3">
        <f>VLOOKUP(Tableau1[[#This Row],[NUM DE FACTURE]],'[1]COMMERCIAL 2019 - 2021'!$D$2:$AO$3999,8,FALSE)</f>
        <v>78654.542824000004</v>
      </c>
      <c r="E1381" s="3">
        <f>VLOOKUP(Tableau1[[#This Row],[NUM DE FACTURE]],'[1]COMMERCIAL 2019 - 2021'!$D$2:$AO$3999,10,FALSE)</f>
        <v>23469.16</v>
      </c>
      <c r="F1381" s="3" t="str">
        <f>VLOOKUP(Tableau1[[#This Row],[NUM DE FACTURE]],'[1]COMMERCIAL 2019 - 2021'!$D$2:$AO$3999,12,FALSE)</f>
        <v>Mayotte</v>
      </c>
      <c r="G1381" s="4">
        <f>VLOOKUP(Tableau1[[#This Row],[NUM DE FACTURE]],'[1]COMMERCIAL 2019 - 2021'!$D$2:$AO$3999,13,FALSE)</f>
        <v>45210</v>
      </c>
      <c r="H1381" s="3">
        <f>VLOOKUP(Tableau1[[#This Row],[NUM DE FACTURE]],[1]!Tableau1[[#All],[Num Piéce]:[ANNEE]],4,FALSE)</f>
        <v>2023</v>
      </c>
      <c r="I1381" s="3">
        <f>MONTH(Tableau1[[#This Row],[DATE LIV]])</f>
        <v>10</v>
      </c>
    </row>
    <row r="1382" spans="1:9" x14ac:dyDescent="0.35">
      <c r="A1382" s="1" t="str">
        <f>'[1]COMMERCIAL 2019 - 2021'!D1380</f>
        <v>FAE-23-00223</v>
      </c>
      <c r="B1382" s="5" t="str">
        <f>VLOOKUP(Tableau1[[#This Row],[NUM DE FACTURE]],'[1]COMMERCIAL 2019 - 2021'!$D$2:$AO$3999,6,FALSE)</f>
        <v>SODIFRAM SAS</v>
      </c>
      <c r="C1382" s="2">
        <f>VLOOKUP(Tableau1[[#This Row],[NUM DE FACTURE]],'[1]COMMERCIAL 2019 - 2021'!$D$2:$AO$3999,18,FALSE)</f>
        <v>27576</v>
      </c>
      <c r="D1382" s="3">
        <f>VLOOKUP(Tableau1[[#This Row],[NUM DE FACTURE]],'[1]COMMERCIAL 2019 - 2021'!$D$2:$AO$3999,8,FALSE)</f>
        <v>79837.576840000009</v>
      </c>
      <c r="E1382" s="3">
        <f>VLOOKUP(Tableau1[[#This Row],[NUM DE FACTURE]],'[1]COMMERCIAL 2019 - 2021'!$D$2:$AO$3999,10,FALSE)</f>
        <v>23764.720000000001</v>
      </c>
      <c r="F1382" s="3" t="str">
        <f>VLOOKUP(Tableau1[[#This Row],[NUM DE FACTURE]],'[1]COMMERCIAL 2019 - 2021'!$D$2:$AO$3999,12,FALSE)</f>
        <v>Mayotte</v>
      </c>
      <c r="G1382" s="4">
        <f>VLOOKUP(Tableau1[[#This Row],[NUM DE FACTURE]],'[1]COMMERCIAL 2019 - 2021'!$D$2:$AO$3999,13,FALSE)</f>
        <v>45219</v>
      </c>
      <c r="H1382" s="3">
        <f>VLOOKUP(Tableau1[[#This Row],[NUM DE FACTURE]],[1]!Tableau1[[#All],[Num Piéce]:[ANNEE]],4,FALSE)</f>
        <v>2023</v>
      </c>
      <c r="I1382" s="3">
        <f>MONTH(Tableau1[[#This Row],[DATE LIV]])</f>
        <v>10</v>
      </c>
    </row>
    <row r="1383" spans="1:9" x14ac:dyDescent="0.35">
      <c r="A1383" s="1" t="str">
        <f>'[1]COMMERCIAL 2019 - 2021'!D1381</f>
        <v>FAE-23-00224</v>
      </c>
      <c r="B1383" s="5" t="str">
        <f>VLOOKUP(Tableau1[[#This Row],[NUM DE FACTURE]],'[1]COMMERCIAL 2019 - 2021'!$D$2:$AO$3999,6,FALSE)</f>
        <v>MARCOM INTERN</v>
      </c>
      <c r="C1383" s="2">
        <f>VLOOKUP(Tableau1[[#This Row],[NUM DE FACTURE]],'[1]COMMERCIAL 2019 - 2021'!$D$2:$AO$3999,18,FALSE)</f>
        <v>19200</v>
      </c>
      <c r="D1383" s="3">
        <f>VLOOKUP(Tableau1[[#This Row],[NUM DE FACTURE]],'[1]COMMERCIAL 2019 - 2021'!$D$2:$AO$3999,8,FALSE)</f>
        <v>36864</v>
      </c>
      <c r="E1383" s="3">
        <f>VLOOKUP(Tableau1[[#This Row],[NUM DE FACTURE]],'[1]COMMERCIAL 2019 - 2021'!$D$2:$AO$3999,10,FALSE)</f>
        <v>36864</v>
      </c>
      <c r="F1383" s="3" t="str">
        <f>VLOOKUP(Tableau1[[#This Row],[NUM DE FACTURE]],'[1]COMMERCIAL 2019 - 2021'!$D$2:$AO$3999,12,FALSE)</f>
        <v>Senegal</v>
      </c>
      <c r="G1383" s="4">
        <f>VLOOKUP(Tableau1[[#This Row],[NUM DE FACTURE]],'[1]COMMERCIAL 2019 - 2021'!$D$2:$AO$3999,13,FALSE)</f>
        <v>45226</v>
      </c>
      <c r="H1383" s="3">
        <f>VLOOKUP(Tableau1[[#This Row],[NUM DE FACTURE]],[1]!Tableau1[[#All],[Num Piéce]:[ANNEE]],4,FALSE)</f>
        <v>2023</v>
      </c>
      <c r="I1383" s="3">
        <f>MONTH(Tableau1[[#This Row],[DATE LIV]])</f>
        <v>10</v>
      </c>
    </row>
    <row r="1384" spans="1:9" x14ac:dyDescent="0.35">
      <c r="A1384" s="1" t="str">
        <f>'[1]COMMERCIAL 2019 - 2021'!D1382</f>
        <v>FAE-23-00225</v>
      </c>
      <c r="B1384" s="5" t="str">
        <f>VLOOKUP(Tableau1[[#This Row],[NUM DE FACTURE]],'[1]COMMERCIAL 2019 - 2021'!$D$2:$AO$3999,6,FALSE)</f>
        <v>SODIC</v>
      </c>
      <c r="C1384" s="2">
        <f>VLOOKUP(Tableau1[[#This Row],[NUM DE FACTURE]],'[1]COMMERCIAL 2019 - 2021'!$D$2:$AO$3999,18,FALSE)</f>
        <v>50320</v>
      </c>
      <c r="D1384" s="3">
        <f>VLOOKUP(Tableau1[[#This Row],[NUM DE FACTURE]],'[1]COMMERCIAL 2019 - 2021'!$D$2:$AO$3999,8,FALSE)</f>
        <v>175682.42156799999</v>
      </c>
      <c r="E1384" s="3">
        <f>VLOOKUP(Tableau1[[#This Row],[NUM DE FACTURE]],'[1]COMMERCIAL 2019 - 2021'!$D$2:$AO$3999,10,FALSE)</f>
        <v>52334.720000000001</v>
      </c>
      <c r="F1384" s="3" t="str">
        <f>VLOOKUP(Tableau1[[#This Row],[NUM DE FACTURE]],'[1]COMMERCIAL 2019 - 2021'!$D$2:$AO$3999,12,FALSE)</f>
        <v>France</v>
      </c>
      <c r="G1384" s="4">
        <f>VLOOKUP(Tableau1[[#This Row],[NUM DE FACTURE]],'[1]COMMERCIAL 2019 - 2021'!$D$2:$AO$3999,13,FALSE)</f>
        <v>45210</v>
      </c>
      <c r="H1384" s="3">
        <f>VLOOKUP(Tableau1[[#This Row],[NUM DE FACTURE]],[1]!Tableau1[[#All],[Num Piéce]:[ANNEE]],4,FALSE)</f>
        <v>2023</v>
      </c>
      <c r="I1384" s="3">
        <f>MONTH(Tableau1[[#This Row],[DATE LIV]])</f>
        <v>10</v>
      </c>
    </row>
    <row r="1385" spans="1:9" x14ac:dyDescent="0.35">
      <c r="A1385" s="1" t="str">
        <f>'[1]COMMERCIAL 2019 - 2021'!D1383</f>
        <v>FAE-23-00226</v>
      </c>
      <c r="B1385" s="5" t="str">
        <f>VLOOKUP(Tableau1[[#This Row],[NUM DE FACTURE]],'[1]COMMERCIAL 2019 - 2021'!$D$2:$AO$3999,6,FALSE)</f>
        <v>SODIC</v>
      </c>
      <c r="C1385" s="2">
        <f>VLOOKUP(Tableau1[[#This Row],[NUM DE FACTURE]],'[1]COMMERCIAL 2019 - 2021'!$D$2:$AO$3999,18,FALSE)</f>
        <v>21500</v>
      </c>
      <c r="D1385" s="3">
        <f>VLOOKUP(Tableau1[[#This Row],[NUM DE FACTURE]],'[1]COMMERCIAL 2019 - 2021'!$D$2:$AO$3999,8,FALSE)</f>
        <v>77834.392590999996</v>
      </c>
      <c r="E1385" s="3">
        <f>VLOOKUP(Tableau1[[#This Row],[NUM DE FACTURE]],'[1]COMMERCIAL 2019 - 2021'!$D$2:$AO$3999,10,FALSE)</f>
        <v>23186.39</v>
      </c>
      <c r="F1385" s="3" t="str">
        <f>VLOOKUP(Tableau1[[#This Row],[NUM DE FACTURE]],'[1]COMMERCIAL 2019 - 2021'!$D$2:$AO$3999,12,FALSE)</f>
        <v>France</v>
      </c>
      <c r="G1385" s="4">
        <f>VLOOKUP(Tableau1[[#This Row],[NUM DE FACTURE]],'[1]COMMERCIAL 2019 - 2021'!$D$2:$AO$3999,13,FALSE)</f>
        <v>45210</v>
      </c>
      <c r="H1385" s="3">
        <f>VLOOKUP(Tableau1[[#This Row],[NUM DE FACTURE]],[1]!Tableau1[[#All],[Num Piéce]:[ANNEE]],4,FALSE)</f>
        <v>2023</v>
      </c>
      <c r="I1385" s="3">
        <f>MONTH(Tableau1[[#This Row],[DATE LIV]])</f>
        <v>10</v>
      </c>
    </row>
    <row r="1386" spans="1:9" x14ac:dyDescent="0.35">
      <c r="A1386" s="1" t="str">
        <f>'[1]COMMERCIAL 2019 - 2021'!D1384</f>
        <v>FAE-23-00227</v>
      </c>
      <c r="B1386" s="5" t="str">
        <f>VLOOKUP(Tableau1[[#This Row],[NUM DE FACTURE]],'[1]COMMERCIAL 2019 - 2021'!$D$2:$AO$3999,6,FALSE)</f>
        <v>SODIC</v>
      </c>
      <c r="C1386" s="2">
        <f>VLOOKUP(Tableau1[[#This Row],[NUM DE FACTURE]],'[1]COMMERCIAL 2019 - 2021'!$D$2:$AO$3999,18,FALSE)</f>
        <v>15716</v>
      </c>
      <c r="D1386" s="3">
        <f>VLOOKUP(Tableau1[[#This Row],[NUM DE FACTURE]],'[1]COMMERCIAL 2019 - 2021'!$D$2:$AO$3999,8,FALSE)</f>
        <v>59346.516606000005</v>
      </c>
      <c r="E1386" s="3">
        <f>VLOOKUP(Tableau1[[#This Row],[NUM DE FACTURE]],'[1]COMMERCIAL 2019 - 2021'!$D$2:$AO$3999,10,FALSE)</f>
        <v>17655.560000000001</v>
      </c>
      <c r="F1386" s="3" t="str">
        <f>VLOOKUP(Tableau1[[#This Row],[NUM DE FACTURE]],'[1]COMMERCIAL 2019 - 2021'!$D$2:$AO$3999,12,FALSE)</f>
        <v>France</v>
      </c>
      <c r="G1386" s="4">
        <f>VLOOKUP(Tableau1[[#This Row],[NUM DE FACTURE]],'[1]COMMERCIAL 2019 - 2021'!$D$2:$AO$3999,13,FALSE)</f>
        <v>45215</v>
      </c>
      <c r="H1386" s="3">
        <f>VLOOKUP(Tableau1[[#This Row],[NUM DE FACTURE]],[1]!Tableau1[[#All],[Num Piéce]:[ANNEE]],4,FALSE)</f>
        <v>2023</v>
      </c>
      <c r="I1386" s="3">
        <f>MONTH(Tableau1[[#This Row],[DATE LIV]])</f>
        <v>10</v>
      </c>
    </row>
    <row r="1387" spans="1:9" x14ac:dyDescent="0.35">
      <c r="A1387" s="1" t="str">
        <f>'[1]COMMERCIAL 2019 - 2021'!D1385</f>
        <v>FAE-23-00228</v>
      </c>
      <c r="B1387" s="5" t="str">
        <f>VLOOKUP(Tableau1[[#This Row],[NUM DE FACTURE]],'[1]COMMERCIAL 2019 - 2021'!$D$2:$AO$3999,6,FALSE)</f>
        <v>SODIC</v>
      </c>
      <c r="C1387" s="2">
        <f>VLOOKUP(Tableau1[[#This Row],[NUM DE FACTURE]],'[1]COMMERCIAL 2019 - 2021'!$D$2:$AO$3999,18,FALSE)</f>
        <v>23264</v>
      </c>
      <c r="D1387" s="3">
        <f>VLOOKUP(Tableau1[[#This Row],[NUM DE FACTURE]],'[1]COMMERCIAL 2019 - 2021'!$D$2:$AO$3999,8,FALSE)</f>
        <v>82469.745090000011</v>
      </c>
      <c r="E1387" s="3">
        <f>VLOOKUP(Tableau1[[#This Row],[NUM DE FACTURE]],'[1]COMMERCIAL 2019 - 2021'!$D$2:$AO$3999,10,FALSE)</f>
        <v>24548.22</v>
      </c>
      <c r="F1387" s="3" t="str">
        <f>VLOOKUP(Tableau1[[#This Row],[NUM DE FACTURE]],'[1]COMMERCIAL 2019 - 2021'!$D$2:$AO$3999,12,FALSE)</f>
        <v>France</v>
      </c>
      <c r="G1387" s="4">
        <f>VLOOKUP(Tableau1[[#This Row],[NUM DE FACTURE]],'[1]COMMERCIAL 2019 - 2021'!$D$2:$AO$3999,13,FALSE)</f>
        <v>45222</v>
      </c>
      <c r="H1387" s="3">
        <f>VLOOKUP(Tableau1[[#This Row],[NUM DE FACTURE]],[1]!Tableau1[[#All],[Num Piéce]:[ANNEE]],4,FALSE)</f>
        <v>2023</v>
      </c>
      <c r="I1387" s="3">
        <f>MONTH(Tableau1[[#This Row],[DATE LIV]])</f>
        <v>10</v>
      </c>
    </row>
    <row r="1388" spans="1:9" x14ac:dyDescent="0.35">
      <c r="A1388" s="1" t="str">
        <f>'[1]COMMERCIAL 2019 - 2021'!D1386</f>
        <v>FAE-23-00229</v>
      </c>
      <c r="B1388" s="5" t="str">
        <f>VLOOKUP(Tableau1[[#This Row],[NUM DE FACTURE]],'[1]COMMERCIAL 2019 - 2021'!$D$2:$AO$3999,6,FALSE)</f>
        <v>SODIC</v>
      </c>
      <c r="C1388" s="2">
        <f>VLOOKUP(Tableau1[[#This Row],[NUM DE FACTURE]],'[1]COMMERCIAL 2019 - 2021'!$D$2:$AO$3999,18,FALSE)</f>
        <v>20992</v>
      </c>
      <c r="D1388" s="3">
        <f>VLOOKUP(Tableau1[[#This Row],[NUM DE FACTURE]],'[1]COMMERCIAL 2019 - 2021'!$D$2:$AO$3999,8,FALSE)</f>
        <v>78987.614505000005</v>
      </c>
      <c r="E1388" s="3">
        <f>VLOOKUP(Tableau1[[#This Row],[NUM DE FACTURE]],'[1]COMMERCIAL 2019 - 2021'!$D$2:$AO$3999,10,FALSE)</f>
        <v>23555.54</v>
      </c>
      <c r="F1388" s="3" t="str">
        <f>VLOOKUP(Tableau1[[#This Row],[NUM DE FACTURE]],'[1]COMMERCIAL 2019 - 2021'!$D$2:$AO$3999,12,FALSE)</f>
        <v>Allemagne</v>
      </c>
      <c r="G1388" s="4">
        <f>VLOOKUP(Tableau1[[#This Row],[NUM DE FACTURE]],'[1]COMMERCIAL 2019 - 2021'!$D$2:$AO$3999,13,FALSE)</f>
        <v>45217</v>
      </c>
      <c r="H1388" s="3">
        <f>VLOOKUP(Tableau1[[#This Row],[NUM DE FACTURE]],[1]!Tableau1[[#All],[Num Piéce]:[ANNEE]],4,FALSE)</f>
        <v>2023</v>
      </c>
      <c r="I1388" s="3">
        <f>MONTH(Tableau1[[#This Row],[DATE LIV]])</f>
        <v>10</v>
      </c>
    </row>
    <row r="1389" spans="1:9" x14ac:dyDescent="0.35">
      <c r="A1389" s="1" t="str">
        <f>'[1]COMMERCIAL 2019 - 2021'!D1387</f>
        <v>FAE-23-00230</v>
      </c>
      <c r="B1389" s="5" t="str">
        <f>VLOOKUP(Tableau1[[#This Row],[NUM DE FACTURE]],'[1]COMMERCIAL 2019 - 2021'!$D$2:$AO$3999,6,FALSE)</f>
        <v>SODIC</v>
      </c>
      <c r="C1389" s="2">
        <f>VLOOKUP(Tableau1[[#This Row],[NUM DE FACTURE]],'[1]COMMERCIAL 2019 - 2021'!$D$2:$AO$3999,18,FALSE)</f>
        <v>13888</v>
      </c>
      <c r="D1389" s="3">
        <f>VLOOKUP(Tableau1[[#This Row],[NUM DE FACTURE]],'[1]COMMERCIAL 2019 - 2021'!$D$2:$AO$3999,8,FALSE)</f>
        <v>37312.878479999999</v>
      </c>
      <c r="E1389" s="3">
        <f>VLOOKUP(Tableau1[[#This Row],[NUM DE FACTURE]],'[1]COMMERCIAL 2019 - 2021'!$D$2:$AO$3999,10,FALSE)</f>
        <v>11059.6</v>
      </c>
      <c r="F1389" s="3" t="str">
        <f>VLOOKUP(Tableau1[[#This Row],[NUM DE FACTURE]],'[1]COMMERCIAL 2019 - 2021'!$D$2:$AO$3999,12,FALSE)</f>
        <v>Belgique</v>
      </c>
      <c r="G1389" s="4">
        <f>VLOOKUP(Tableau1[[#This Row],[NUM DE FACTURE]],'[1]COMMERCIAL 2019 - 2021'!$D$2:$AO$3999,13,FALSE)</f>
        <v>45239</v>
      </c>
      <c r="H1389" s="3">
        <f>VLOOKUP(Tableau1[[#This Row],[NUM DE FACTURE]],[1]!Tableau1[[#All],[Num Piéce]:[ANNEE]],4,FALSE)</f>
        <v>2023</v>
      </c>
      <c r="I1389" s="3">
        <f>MONTH(Tableau1[[#This Row],[DATE LIV]])</f>
        <v>11</v>
      </c>
    </row>
    <row r="1390" spans="1:9" x14ac:dyDescent="0.35">
      <c r="A1390" s="1" t="str">
        <f>'[1]COMMERCIAL 2019 - 2021'!D1388</f>
        <v>FAE-23-00231</v>
      </c>
      <c r="B1390" s="5" t="str">
        <f>VLOOKUP(Tableau1[[#This Row],[NUM DE FACTURE]],'[1]COMMERCIAL 2019 - 2021'!$D$2:$AO$3999,6,FALSE)</f>
        <v>LAMP FALL IMP EXP - LAFFIMEX</v>
      </c>
      <c r="C1390" s="2">
        <f>VLOOKUP(Tableau1[[#This Row],[NUM DE FACTURE]],'[1]COMMERCIAL 2019 - 2021'!$D$2:$AO$3999,18,FALSE)</f>
        <v>115200</v>
      </c>
      <c r="D1390" s="3">
        <f>VLOOKUP(Tableau1[[#This Row],[NUM DE FACTURE]],'[1]COMMERCIAL 2019 - 2021'!$D$2:$AO$3999,8,FALSE)</f>
        <v>271815.63299999997</v>
      </c>
      <c r="E1390" s="3">
        <f>VLOOKUP(Tableau1[[#This Row],[NUM DE FACTURE]],'[1]COMMERCIAL 2019 - 2021'!$D$2:$AO$3999,10,FALSE)</f>
        <v>80532</v>
      </c>
      <c r="F1390" s="3" t="str">
        <f>VLOOKUP(Tableau1[[#This Row],[NUM DE FACTURE]],'[1]COMMERCIAL 2019 - 2021'!$D$2:$AO$3999,12,FALSE)</f>
        <v>Senegal</v>
      </c>
      <c r="G1390" s="4">
        <f>VLOOKUP(Tableau1[[#This Row],[NUM DE FACTURE]],'[1]COMMERCIAL 2019 - 2021'!$D$2:$AO$3999,13,FALSE)</f>
        <v>45275</v>
      </c>
      <c r="H1390" s="3">
        <f>VLOOKUP(Tableau1[[#This Row],[NUM DE FACTURE]],[1]!Tableau1[[#All],[Num Piéce]:[ANNEE]],4,FALSE)</f>
        <v>2023</v>
      </c>
      <c r="I1390" s="3">
        <f>MONTH(Tableau1[[#This Row],[DATE LIV]])</f>
        <v>12</v>
      </c>
    </row>
    <row r="1391" spans="1:9" x14ac:dyDescent="0.35">
      <c r="A1391" s="1" t="str">
        <f>'[1]COMMERCIAL 2019 - 2021'!D1389</f>
        <v>FAE-23-00232</v>
      </c>
      <c r="B1391" s="5" t="str">
        <f>VLOOKUP(Tableau1[[#This Row],[NUM DE FACTURE]],'[1]COMMERCIAL 2019 - 2021'!$D$2:$AO$3999,6,FALSE)</f>
        <v>ARCADIA</v>
      </c>
      <c r="C1391" s="2">
        <f>VLOOKUP(Tableau1[[#This Row],[NUM DE FACTURE]],'[1]COMMERCIAL 2019 - 2021'!$D$2:$AO$3999,18,FALSE)</f>
        <v>41000</v>
      </c>
      <c r="D1391" s="3">
        <f>VLOOKUP(Tableau1[[#This Row],[NUM DE FACTURE]],'[1]COMMERCIAL 2019 - 2021'!$D$2:$AO$3999,8,FALSE)</f>
        <v>96350</v>
      </c>
      <c r="E1391" s="3">
        <f>VLOOKUP(Tableau1[[#This Row],[NUM DE FACTURE]],'[1]COMMERCIAL 2019 - 2021'!$D$2:$AO$3999,10,FALSE)</f>
        <v>96350</v>
      </c>
      <c r="F1391" s="3" t="str">
        <f>VLOOKUP(Tableau1[[#This Row],[NUM DE FACTURE]],'[1]COMMERCIAL 2019 - 2021'!$D$2:$AO$3999,12,FALSE)</f>
        <v>Poland</v>
      </c>
      <c r="G1391" s="4">
        <f>VLOOKUP(Tableau1[[#This Row],[NUM DE FACTURE]],'[1]COMMERCIAL 2019 - 2021'!$D$2:$AO$3999,13,FALSE)</f>
        <v>45223</v>
      </c>
      <c r="H1391" s="3">
        <f>VLOOKUP(Tableau1[[#This Row],[NUM DE FACTURE]],[1]!Tableau1[[#All],[Num Piéce]:[ANNEE]],4,FALSE)</f>
        <v>2023</v>
      </c>
      <c r="I1391" s="3">
        <f>MONTH(Tableau1[[#This Row],[DATE LIV]])</f>
        <v>10</v>
      </c>
    </row>
    <row r="1392" spans="1:9" x14ac:dyDescent="0.35">
      <c r="A1392" s="1" t="str">
        <f>'[1]COMMERCIAL 2019 - 2021'!D1390</f>
        <v>FAE-23-00233</v>
      </c>
      <c r="B1392" s="5" t="str">
        <f>VLOOKUP(Tableau1[[#This Row],[NUM DE FACTURE]],'[1]COMMERCIAL 2019 - 2021'!$D$2:$AO$3999,6,FALSE)</f>
        <v>ARCADIA</v>
      </c>
      <c r="C1392" s="2">
        <f>VLOOKUP(Tableau1[[#This Row],[NUM DE FACTURE]],'[1]COMMERCIAL 2019 - 2021'!$D$2:$AO$3999,18,FALSE)</f>
        <v>15000</v>
      </c>
      <c r="D1392" s="3">
        <f>VLOOKUP(Tableau1[[#This Row],[NUM DE FACTURE]],'[1]COMMERCIAL 2019 - 2021'!$D$2:$AO$3999,8,FALSE)</f>
        <v>35250</v>
      </c>
      <c r="E1392" s="3">
        <f>VLOOKUP(Tableau1[[#This Row],[NUM DE FACTURE]],'[1]COMMERCIAL 2019 - 2021'!$D$2:$AO$3999,10,FALSE)</f>
        <v>35250</v>
      </c>
      <c r="F1392" s="3" t="str">
        <f>VLOOKUP(Tableau1[[#This Row],[NUM DE FACTURE]],'[1]COMMERCIAL 2019 - 2021'!$D$2:$AO$3999,12,FALSE)</f>
        <v>Angleterre</v>
      </c>
      <c r="G1392" s="4">
        <f>VLOOKUP(Tableau1[[#This Row],[NUM DE FACTURE]],'[1]COMMERCIAL 2019 - 2021'!$D$2:$AO$3999,13,FALSE)</f>
        <v>45223</v>
      </c>
      <c r="H1392" s="3">
        <f>VLOOKUP(Tableau1[[#This Row],[NUM DE FACTURE]],[1]!Tableau1[[#All],[Num Piéce]:[ANNEE]],4,FALSE)</f>
        <v>2023</v>
      </c>
      <c r="I1392" s="3">
        <f>MONTH(Tableau1[[#This Row],[DATE LIV]])</f>
        <v>10</v>
      </c>
    </row>
    <row r="1393" spans="1:9" x14ac:dyDescent="0.35">
      <c r="A1393" s="1" t="str">
        <f>'[1]COMMERCIAL 2019 - 2021'!D1391</f>
        <v>FAE-23-00234</v>
      </c>
      <c r="B1393" s="5" t="str">
        <f>VLOOKUP(Tableau1[[#This Row],[NUM DE FACTURE]],'[1]COMMERCIAL 2019 - 2021'!$D$2:$AO$3999,6,FALSE)</f>
        <v>JP BEEMSTERBOER BV</v>
      </c>
      <c r="C1393" s="2">
        <f>VLOOKUP(Tableau1[[#This Row],[NUM DE FACTURE]],'[1]COMMERCIAL 2019 - 2021'!$D$2:$AO$3999,18,FALSE)</f>
        <v>110040</v>
      </c>
      <c r="D1393" s="3">
        <f>VLOOKUP(Tableau1[[#This Row],[NUM DE FACTURE]],'[1]COMMERCIAL 2019 - 2021'!$D$2:$AO$3999,8,FALSE)</f>
        <v>244602.20531999998</v>
      </c>
      <c r="E1393" s="3">
        <f>VLOOKUP(Tableau1[[#This Row],[NUM DE FACTURE]],'[1]COMMERCIAL 2019 - 2021'!$D$2:$AO$3999,10,FALSE)</f>
        <v>72823.199999999997</v>
      </c>
      <c r="F1393" s="3" t="str">
        <f>VLOOKUP(Tableau1[[#This Row],[NUM DE FACTURE]],'[1]COMMERCIAL 2019 - 2021'!$D$2:$AO$3999,12,FALSE)</f>
        <v>Sierra Leone</v>
      </c>
      <c r="G1393" s="4">
        <f>VLOOKUP(Tableau1[[#This Row],[NUM DE FACTURE]],'[1]COMMERCIAL 2019 - 2021'!$D$2:$AO$3999,13,FALSE)</f>
        <v>45227</v>
      </c>
      <c r="H1393" s="3">
        <f>VLOOKUP(Tableau1[[#This Row],[NUM DE FACTURE]],[1]!Tableau1[[#All],[Num Piéce]:[ANNEE]],4,FALSE)</f>
        <v>2023</v>
      </c>
      <c r="I1393" s="3">
        <f>MONTH(Tableau1[[#This Row],[DATE LIV]])</f>
        <v>10</v>
      </c>
    </row>
    <row r="1394" spans="1:9" x14ac:dyDescent="0.35">
      <c r="A1394" s="1" t="str">
        <f>'[1]COMMERCIAL 2019 - 2021'!D1392</f>
        <v>FAE-23-00235</v>
      </c>
      <c r="B1394" s="5" t="str">
        <f>VLOOKUP(Tableau1[[#This Row],[NUM DE FACTURE]],'[1]COMMERCIAL 2019 - 2021'!$D$2:$AO$3999,6,FALSE)</f>
        <v>TUNISIAN AFRICAN BUSINESS</v>
      </c>
      <c r="C1394" s="2">
        <f>VLOOKUP(Tableau1[[#This Row],[NUM DE FACTURE]],'[1]COMMERCIAL 2019 - 2021'!$D$2:$AO$3999,18,FALSE)</f>
        <v>176064</v>
      </c>
      <c r="D1394" s="3">
        <f>VLOOKUP(Tableau1[[#This Row],[NUM DE FACTURE]],'[1]COMMERCIAL 2019 - 2021'!$D$2:$AO$3999,8,FALSE)</f>
        <v>301069.44</v>
      </c>
      <c r="E1394" s="3">
        <f>VLOOKUP(Tableau1[[#This Row],[NUM DE FACTURE]],'[1]COMMERCIAL 2019 - 2021'!$D$2:$AO$3999,10,FALSE)</f>
        <v>301069.44</v>
      </c>
      <c r="F1394" s="3" t="str">
        <f>VLOOKUP(Tableau1[[#This Row],[NUM DE FACTURE]],'[1]COMMERCIAL 2019 - 2021'!$D$2:$AO$3999,12,FALSE)</f>
        <v>Senegal</v>
      </c>
      <c r="G1394" s="4">
        <f>VLOOKUP(Tableau1[[#This Row],[NUM DE FACTURE]],'[1]COMMERCIAL 2019 - 2021'!$D$2:$AO$3999,13,FALSE)</f>
        <v>45230</v>
      </c>
      <c r="H1394" s="3">
        <f>VLOOKUP(Tableau1[[#This Row],[NUM DE FACTURE]],[1]!Tableau1[[#All],[Num Piéce]:[ANNEE]],4,FALSE)</f>
        <v>2023</v>
      </c>
      <c r="I1394" s="3">
        <f>MONTH(Tableau1[[#This Row],[DATE LIV]])</f>
        <v>10</v>
      </c>
    </row>
    <row r="1395" spans="1:9" x14ac:dyDescent="0.35">
      <c r="A1395" s="1" t="str">
        <f>'[1]COMMERCIAL 2019 - 2021'!D1393</f>
        <v>FAE-23-00236</v>
      </c>
      <c r="B1395" s="5" t="str">
        <f>VLOOKUP(Tableau1[[#This Row],[NUM DE FACTURE]],'[1]COMMERCIAL 2019 - 2021'!$D$2:$AO$3999,6,FALSE)</f>
        <v>AL JAWDA AL RAEDA</v>
      </c>
      <c r="C1395" s="2">
        <f>VLOOKUP(Tableau1[[#This Row],[NUM DE FACTURE]],'[1]COMMERCIAL 2019 - 2021'!$D$2:$AO$3999,18,FALSE)</f>
        <v>272640</v>
      </c>
      <c r="D1395" s="3">
        <f>VLOOKUP(Tableau1[[#This Row],[NUM DE FACTURE]],'[1]COMMERCIAL 2019 - 2021'!$D$2:$AO$3999,8,FALSE)</f>
        <v>523624.88640000008</v>
      </c>
      <c r="E1395" s="3">
        <f>VLOOKUP(Tableau1[[#This Row],[NUM DE FACTURE]],'[1]COMMERCIAL 2019 - 2021'!$D$2:$AO$3999,10,FALSE)</f>
        <v>164947.20000000001</v>
      </c>
      <c r="F1395" s="3" t="str">
        <f>VLOOKUP(Tableau1[[#This Row],[NUM DE FACTURE]],'[1]COMMERCIAL 2019 - 2021'!$D$2:$AO$3999,12,FALSE)</f>
        <v>Libye</v>
      </c>
      <c r="G1395" s="4">
        <f>VLOOKUP(Tableau1[[#This Row],[NUM DE FACTURE]],'[1]COMMERCIAL 2019 - 2021'!$D$2:$AO$3999,13,FALSE)</f>
        <v>45227</v>
      </c>
      <c r="H1395" s="3">
        <f>VLOOKUP(Tableau1[[#This Row],[NUM DE FACTURE]],[1]!Tableau1[[#All],[Num Piéce]:[ANNEE]],4,FALSE)</f>
        <v>2023</v>
      </c>
      <c r="I1395" s="3">
        <f>MONTH(Tableau1[[#This Row],[DATE LIV]])</f>
        <v>10</v>
      </c>
    </row>
    <row r="1396" spans="1:9" x14ac:dyDescent="0.35">
      <c r="A1396" s="1" t="str">
        <f>'[1]COMMERCIAL 2019 - 2021'!D1394</f>
        <v>FAE-23-00237</v>
      </c>
      <c r="B1396" s="5" t="str">
        <f>VLOOKUP(Tableau1[[#This Row],[NUM DE FACTURE]],'[1]COMMERCIAL 2019 - 2021'!$D$2:$AO$3999,6,FALSE)</f>
        <v>ANGSTREM TRADING</v>
      </c>
      <c r="C1396" s="2">
        <f>VLOOKUP(Tableau1[[#This Row],[NUM DE FACTURE]],'[1]COMMERCIAL 2019 - 2021'!$D$2:$AO$3999,18,FALSE)</f>
        <v>40300</v>
      </c>
      <c r="D1396" s="3">
        <f>VLOOKUP(Tableau1[[#This Row],[NUM DE FACTURE]],'[1]COMMERCIAL 2019 - 2021'!$D$2:$AO$3999,8,FALSE)</f>
        <v>96175.446250000008</v>
      </c>
      <c r="E1396" s="3">
        <f>VLOOKUP(Tableau1[[#This Row],[NUM DE FACTURE]],'[1]COMMERCIAL 2019 - 2021'!$D$2:$AO$3999,10,FALSE)</f>
        <v>28613</v>
      </c>
      <c r="F1396" s="3" t="str">
        <f>VLOOKUP(Tableau1[[#This Row],[NUM DE FACTURE]],'[1]COMMERCIAL 2019 - 2021'!$D$2:$AO$3999,12,FALSE)</f>
        <v>Russie</v>
      </c>
      <c r="G1396" s="4">
        <f>VLOOKUP(Tableau1[[#This Row],[NUM DE FACTURE]],'[1]COMMERCIAL 2019 - 2021'!$D$2:$AO$3999,13,FALSE)</f>
        <v>45223</v>
      </c>
      <c r="H1396" s="3">
        <f>VLOOKUP(Tableau1[[#This Row],[NUM DE FACTURE]],[1]!Tableau1[[#All],[Num Piéce]:[ANNEE]],4,FALSE)</f>
        <v>2023</v>
      </c>
      <c r="I1396" s="3">
        <f>MONTH(Tableau1[[#This Row],[DATE LIV]])</f>
        <v>10</v>
      </c>
    </row>
    <row r="1397" spans="1:9" x14ac:dyDescent="0.35">
      <c r="A1397" s="1" t="str">
        <f>'[1]COMMERCIAL 2019 - 2021'!D1395</f>
        <v>FAE-23-00238</v>
      </c>
      <c r="B1397" s="5" t="str">
        <f>VLOOKUP(Tableau1[[#This Row],[NUM DE FACTURE]],'[1]COMMERCIAL 2019 - 2021'!$D$2:$AO$3999,6,FALSE)</f>
        <v>MARCOM INTERN</v>
      </c>
      <c r="C1397" s="2">
        <f>VLOOKUP(Tableau1[[#This Row],[NUM DE FACTURE]],'[1]COMMERCIAL 2019 - 2021'!$D$2:$AO$3999,18,FALSE)</f>
        <v>22008</v>
      </c>
      <c r="D1397" s="3">
        <f>VLOOKUP(Tableau1[[#This Row],[NUM DE FACTURE]],'[1]COMMERCIAL 2019 - 2021'!$D$2:$AO$3999,8,FALSE)</f>
        <v>40714.800000000003</v>
      </c>
      <c r="E1397" s="3">
        <f>VLOOKUP(Tableau1[[#This Row],[NUM DE FACTURE]],'[1]COMMERCIAL 2019 - 2021'!$D$2:$AO$3999,10,FALSE)</f>
        <v>40714.800000000003</v>
      </c>
      <c r="F1397" s="3" t="str">
        <f>VLOOKUP(Tableau1[[#This Row],[NUM DE FACTURE]],'[1]COMMERCIAL 2019 - 2021'!$D$2:$AO$3999,12,FALSE)</f>
        <v>Togo</v>
      </c>
      <c r="G1397" s="4">
        <f>VLOOKUP(Tableau1[[#This Row],[NUM DE FACTURE]],'[1]COMMERCIAL 2019 - 2021'!$D$2:$AO$3999,13,FALSE)</f>
        <v>45223</v>
      </c>
      <c r="H1397" s="3">
        <f>VLOOKUP(Tableau1[[#This Row],[NUM DE FACTURE]],[1]!Tableau1[[#All],[Num Piéce]:[ANNEE]],4,FALSE)</f>
        <v>2023</v>
      </c>
      <c r="I1397" s="3">
        <f>MONTH(Tableau1[[#This Row],[DATE LIV]])</f>
        <v>10</v>
      </c>
    </row>
    <row r="1398" spans="1:9" x14ac:dyDescent="0.35">
      <c r="A1398" s="1" t="str">
        <f>'[1]COMMERCIAL 2019 - 2021'!D1396</f>
        <v>FAE-23-00239</v>
      </c>
      <c r="B1398" s="5" t="str">
        <f>VLOOKUP(Tableau1[[#This Row],[NUM DE FACTURE]],'[1]COMMERCIAL 2019 - 2021'!$D$2:$AO$3999,6,FALSE)</f>
        <v>ETS ELEMINE</v>
      </c>
      <c r="C1398" s="2">
        <f>VLOOKUP(Tableau1[[#This Row],[NUM DE FACTURE]],'[1]COMMERCIAL 2019 - 2021'!$D$2:$AO$3999,18,FALSE)</f>
        <v>28070</v>
      </c>
      <c r="D1398" s="3">
        <f>VLOOKUP(Tableau1[[#This Row],[NUM DE FACTURE]],'[1]COMMERCIAL 2019 - 2021'!$D$2:$AO$3999,8,FALSE)</f>
        <v>91078.951337499995</v>
      </c>
      <c r="E1398" s="3">
        <f>VLOOKUP(Tableau1[[#This Row],[NUM DE FACTURE]],'[1]COMMERCIAL 2019 - 2021'!$D$2:$AO$3999,10,FALSE)</f>
        <v>28656.95</v>
      </c>
      <c r="F1398" s="3" t="str">
        <f>VLOOKUP(Tableau1[[#This Row],[NUM DE FACTURE]],'[1]COMMERCIAL 2019 - 2021'!$D$2:$AO$3999,12,FALSE)</f>
        <v>Mauritanie</v>
      </c>
      <c r="G1398" s="4">
        <f>VLOOKUP(Tableau1[[#This Row],[NUM DE FACTURE]],'[1]COMMERCIAL 2019 - 2021'!$D$2:$AO$3999,13,FALSE)</f>
        <v>45223</v>
      </c>
      <c r="H1398" s="3">
        <f>VLOOKUP(Tableau1[[#This Row],[NUM DE FACTURE]],[1]!Tableau1[[#All],[Num Piéce]:[ANNEE]],4,FALSE)</f>
        <v>2023</v>
      </c>
      <c r="I1398" s="3">
        <f>MONTH(Tableau1[[#This Row],[DATE LIV]])</f>
        <v>10</v>
      </c>
    </row>
    <row r="1399" spans="1:9" x14ac:dyDescent="0.35">
      <c r="A1399" s="1" t="str">
        <f>'[1]COMMERCIAL 2019 - 2021'!D1397</f>
        <v>FAE-23-00240</v>
      </c>
      <c r="B1399" s="5" t="str">
        <f>VLOOKUP(Tableau1[[#This Row],[NUM DE FACTURE]],'[1]COMMERCIAL 2019 - 2021'!$D$2:$AO$3999,6,FALSE)</f>
        <v>SAFA FOOD</v>
      </c>
      <c r="C1399" s="2">
        <f>VLOOKUP(Tableau1[[#This Row],[NUM DE FACTURE]],'[1]COMMERCIAL 2019 - 2021'!$D$2:$AO$3999,18,FALSE)</f>
        <v>18830.96</v>
      </c>
      <c r="D1399" s="3">
        <f>VLOOKUP(Tableau1[[#This Row],[NUM DE FACTURE]],'[1]COMMERCIAL 2019 - 2021'!$D$2:$AO$3999,8,FALSE)</f>
        <v>71820.792549000005</v>
      </c>
      <c r="E1399" s="3">
        <f>VLOOKUP(Tableau1[[#This Row],[NUM DE FACTURE]],'[1]COMMERCIAL 2019 - 2021'!$D$2:$AO$3999,10,FALSE)</f>
        <v>31069.06</v>
      </c>
      <c r="F1399" s="3" t="str">
        <f>VLOOKUP(Tableau1[[#This Row],[NUM DE FACTURE]],'[1]COMMERCIAL 2019 - 2021'!$D$2:$AO$3999,12,FALSE)</f>
        <v>Canada</v>
      </c>
      <c r="G1399" s="4">
        <f>VLOOKUP(Tableau1[[#This Row],[NUM DE FACTURE]],'[1]COMMERCIAL 2019 - 2021'!$D$2:$AO$3999,13,FALSE)</f>
        <v>45224</v>
      </c>
      <c r="H1399" s="3">
        <f>VLOOKUP(Tableau1[[#This Row],[NUM DE FACTURE]],[1]!Tableau1[[#All],[Num Piéce]:[ANNEE]],4,FALSE)</f>
        <v>2023</v>
      </c>
      <c r="I1399" s="3">
        <f>MONTH(Tableau1[[#This Row],[DATE LIV]])</f>
        <v>10</v>
      </c>
    </row>
    <row r="1400" spans="1:9" x14ac:dyDescent="0.35">
      <c r="A1400" s="1" t="str">
        <f>'[1]COMMERCIAL 2019 - 2021'!D1398</f>
        <v>FAE-23-00241</v>
      </c>
      <c r="B1400" s="5" t="str">
        <f>VLOOKUP(Tableau1[[#This Row],[NUM DE FACTURE]],'[1]COMMERCIAL 2019 - 2021'!$D$2:$AO$3999,6,FALSE)</f>
        <v>VALENCIA FOR MARKETING</v>
      </c>
      <c r="C1400" s="2">
        <f>VLOOKUP(Tableau1[[#This Row],[NUM DE FACTURE]],'[1]COMMERCIAL 2019 - 2021'!$D$2:$AO$3999,18,FALSE)</f>
        <v>27500</v>
      </c>
      <c r="D1400" s="3">
        <f>VLOOKUP(Tableau1[[#This Row],[NUM DE FACTURE]],'[1]COMMERCIAL 2019 - 2021'!$D$2:$AO$3999,8,FALSE)</f>
        <v>168086.16</v>
      </c>
      <c r="E1400" s="3">
        <f>VLOOKUP(Tableau1[[#This Row],[NUM DE FACTURE]],'[1]COMMERCIAL 2019 - 2021'!$D$2:$AO$3999,10,FALSE)</f>
        <v>52800</v>
      </c>
      <c r="F1400" s="3" t="str">
        <f>VLOOKUP(Tableau1[[#This Row],[NUM DE FACTURE]],'[1]COMMERCIAL 2019 - 2021'!$D$2:$AO$3999,12,FALSE)</f>
        <v>Liban</v>
      </c>
      <c r="G1400" s="4">
        <f>VLOOKUP(Tableau1[[#This Row],[NUM DE FACTURE]],'[1]COMMERCIAL 2019 - 2021'!$D$2:$AO$3999,13,FALSE)</f>
        <v>45227</v>
      </c>
      <c r="H1400" s="3">
        <f>VLOOKUP(Tableau1[[#This Row],[NUM DE FACTURE]],[1]!Tableau1[[#All],[Num Piéce]:[ANNEE]],4,FALSE)</f>
        <v>2023</v>
      </c>
      <c r="I1400" s="3">
        <f>MONTH(Tableau1[[#This Row],[DATE LIV]])</f>
        <v>10</v>
      </c>
    </row>
    <row r="1401" spans="1:9" x14ac:dyDescent="0.35">
      <c r="A1401" s="1" t="str">
        <f>'[1]COMMERCIAL 2019 - 2021'!D1399</f>
        <v>FAE-23-00242</v>
      </c>
      <c r="B1401" s="5" t="str">
        <f>VLOOKUP(Tableau1[[#This Row],[NUM DE FACTURE]],'[1]COMMERCIAL 2019 - 2021'!$D$2:$AO$3999,6,FALSE)</f>
        <v>DAVIS TRADING CO LTD</v>
      </c>
      <c r="C1401" s="2">
        <f>VLOOKUP(Tableau1[[#This Row],[NUM DE FACTURE]],'[1]COMMERCIAL 2019 - 2021'!$D$2:$AO$3999,18,FALSE)</f>
        <v>19800</v>
      </c>
      <c r="D1401" s="3">
        <f>VLOOKUP(Tableau1[[#This Row],[NUM DE FACTURE]],'[1]COMMERCIAL 2019 - 2021'!$D$2:$AO$3999,8,FALSE)</f>
        <v>89366.555810000005</v>
      </c>
      <c r="E1401" s="3">
        <f>VLOOKUP(Tableau1[[#This Row],[NUM DE FACTURE]],'[1]COMMERCIAL 2019 - 2021'!$D$2:$AO$3999,10,FALSE)</f>
        <v>28151.38</v>
      </c>
      <c r="F1401" s="3" t="str">
        <f>VLOOKUP(Tableau1[[#This Row],[NUM DE FACTURE]],'[1]COMMERCIAL 2019 - 2021'!$D$2:$AO$3999,12,FALSE)</f>
        <v>New Zealand</v>
      </c>
      <c r="G1401" s="4">
        <f>VLOOKUP(Tableau1[[#This Row],[NUM DE FACTURE]],'[1]COMMERCIAL 2019 - 2021'!$D$2:$AO$3999,13,FALSE)</f>
        <v>45226</v>
      </c>
      <c r="H1401" s="3">
        <f>VLOOKUP(Tableau1[[#This Row],[NUM DE FACTURE]],[1]!Tableau1[[#All],[Num Piéce]:[ANNEE]],4,FALSE)</f>
        <v>2023</v>
      </c>
      <c r="I1401" s="3">
        <f>MONTH(Tableau1[[#This Row],[DATE LIV]])</f>
        <v>10</v>
      </c>
    </row>
    <row r="1402" spans="1:9" x14ac:dyDescent="0.35">
      <c r="A1402" s="1" t="str">
        <f>'[1]COMMERCIAL 2019 - 2021'!D1400</f>
        <v>FAE-23-00243</v>
      </c>
      <c r="B1402" s="5" t="str">
        <f>VLOOKUP(Tableau1[[#This Row],[NUM DE FACTURE]],'[1]COMMERCIAL 2019 - 2021'!$D$2:$AO$3999,6,FALSE)</f>
        <v>SAWABA - GUINEE</v>
      </c>
      <c r="C1402" s="2">
        <f>VLOOKUP(Tableau1[[#This Row],[NUM DE FACTURE]],'[1]COMMERCIAL 2019 - 2021'!$D$2:$AO$3999,18,FALSE)</f>
        <v>269882</v>
      </c>
      <c r="D1402" s="3">
        <f>VLOOKUP(Tableau1[[#This Row],[NUM DE FACTURE]],'[1]COMMERCIAL 2019 - 2021'!$D$2:$AO$3999,8,FALSE)</f>
        <v>611697.98855000001</v>
      </c>
      <c r="E1402" s="3">
        <f>VLOOKUP(Tableau1[[#This Row],[NUM DE FACTURE]],'[1]COMMERCIAL 2019 - 2021'!$D$2:$AO$3999,10,FALSE)</f>
        <v>192827.8</v>
      </c>
      <c r="F1402" s="3" t="str">
        <f>VLOOKUP(Tableau1[[#This Row],[NUM DE FACTURE]],'[1]COMMERCIAL 2019 - 2021'!$D$2:$AO$3999,12,FALSE)</f>
        <v>Guinée</v>
      </c>
      <c r="G1402" s="4">
        <f>VLOOKUP(Tableau1[[#This Row],[NUM DE FACTURE]],'[1]COMMERCIAL 2019 - 2021'!$D$2:$AO$3999,13,FALSE)</f>
        <v>45226</v>
      </c>
      <c r="H1402" s="3">
        <f>VLOOKUP(Tableau1[[#This Row],[NUM DE FACTURE]],[1]!Tableau1[[#All],[Num Piéce]:[ANNEE]],4,FALSE)</f>
        <v>2023</v>
      </c>
      <c r="I1402" s="3">
        <f>MONTH(Tableau1[[#This Row],[DATE LIV]])</f>
        <v>10</v>
      </c>
    </row>
    <row r="1403" spans="1:9" x14ac:dyDescent="0.35">
      <c r="A1403" s="1" t="str">
        <f>'[1]COMMERCIAL 2019 - 2021'!D1401</f>
        <v>FAE-23-00244</v>
      </c>
      <c r="B1403" s="5" t="str">
        <f>VLOOKUP(Tableau1[[#This Row],[NUM DE FACTURE]],'[1]COMMERCIAL 2019 - 2021'!$D$2:$AO$3999,6,FALSE)</f>
        <v>SAHEL INTERNATIONAL TRADE</v>
      </c>
      <c r="C1403" s="2">
        <f>VLOOKUP(Tableau1[[#This Row],[NUM DE FACTURE]],'[1]COMMERCIAL 2019 - 2021'!$D$2:$AO$3999,18,FALSE)</f>
        <v>102400</v>
      </c>
      <c r="D1403" s="3">
        <f>VLOOKUP(Tableau1[[#This Row],[NUM DE FACTURE]],'[1]COMMERCIAL 2019 - 2021'!$D$2:$AO$3999,8,FALSE)</f>
        <v>181060</v>
      </c>
      <c r="E1403" s="3">
        <f>VLOOKUP(Tableau1[[#This Row],[NUM DE FACTURE]],'[1]COMMERCIAL 2019 - 2021'!$D$2:$AO$3999,10,FALSE)</f>
        <v>181060</v>
      </c>
      <c r="F1403" s="3" t="str">
        <f>VLOOKUP(Tableau1[[#This Row],[NUM DE FACTURE]],'[1]COMMERCIAL 2019 - 2021'!$D$2:$AO$3999,12,FALSE)</f>
        <v>Tchad</v>
      </c>
      <c r="G1403" s="4">
        <f>VLOOKUP(Tableau1[[#This Row],[NUM DE FACTURE]],'[1]COMMERCIAL 2019 - 2021'!$D$2:$AO$3999,13,FALSE)</f>
        <v>45226</v>
      </c>
      <c r="H1403" s="3">
        <f>VLOOKUP(Tableau1[[#This Row],[NUM DE FACTURE]],[1]!Tableau1[[#All],[Num Piéce]:[ANNEE]],4,FALSE)</f>
        <v>2023</v>
      </c>
      <c r="I1403" s="3">
        <f>MONTH(Tableau1[[#This Row],[DATE LIV]])</f>
        <v>10</v>
      </c>
    </row>
    <row r="1404" spans="1:9" x14ac:dyDescent="0.35">
      <c r="A1404" s="1" t="str">
        <f>'[1]COMMERCIAL 2019 - 2021'!D1402</f>
        <v>FAE-23-00245</v>
      </c>
      <c r="B1404" s="5" t="str">
        <f>VLOOKUP(Tableau1[[#This Row],[NUM DE FACTURE]],'[1]COMMERCIAL 2019 - 2021'!$D$2:$AO$3999,6,FALSE)</f>
        <v>SAHEL INTERNATIONAL TRADE</v>
      </c>
      <c r="C1404" s="2">
        <f>VLOOKUP(Tableau1[[#This Row],[NUM DE FACTURE]],'[1]COMMERCIAL 2019 - 2021'!$D$2:$AO$3999,18,FALSE)</f>
        <v>102400</v>
      </c>
      <c r="D1404" s="3">
        <f>VLOOKUP(Tableau1[[#This Row],[NUM DE FACTURE]],'[1]COMMERCIAL 2019 - 2021'!$D$2:$AO$3999,8,FALSE)</f>
        <v>181060</v>
      </c>
      <c r="E1404" s="3">
        <f>VLOOKUP(Tableau1[[#This Row],[NUM DE FACTURE]],'[1]COMMERCIAL 2019 - 2021'!$D$2:$AO$3999,10,FALSE)</f>
        <v>181060</v>
      </c>
      <c r="F1404" s="3" t="str">
        <f>VLOOKUP(Tableau1[[#This Row],[NUM DE FACTURE]],'[1]COMMERCIAL 2019 - 2021'!$D$2:$AO$3999,12,FALSE)</f>
        <v>Tchad</v>
      </c>
      <c r="G1404" s="4">
        <f>VLOOKUP(Tableau1[[#This Row],[NUM DE FACTURE]],'[1]COMMERCIAL 2019 - 2021'!$D$2:$AO$3999,13,FALSE)</f>
        <v>45230</v>
      </c>
      <c r="H1404" s="3">
        <f>VLOOKUP(Tableau1[[#This Row],[NUM DE FACTURE]],[1]!Tableau1[[#All],[Num Piéce]:[ANNEE]],4,FALSE)</f>
        <v>2023</v>
      </c>
      <c r="I1404" s="3">
        <f>MONTH(Tableau1[[#This Row],[DATE LIV]])</f>
        <v>10</v>
      </c>
    </row>
    <row r="1405" spans="1:9" x14ac:dyDescent="0.35">
      <c r="A1405" s="1" t="str">
        <f>'[1]COMMERCIAL 2019 - 2021'!D1403</f>
        <v>FAE-23-00246</v>
      </c>
      <c r="B1405" s="5" t="str">
        <f>VLOOKUP(Tableau1[[#This Row],[NUM DE FACTURE]],'[1]COMMERCIAL 2019 - 2021'!$D$2:$AO$3999,6,FALSE)</f>
        <v>SAHEL INTERNATIONAL TRADE</v>
      </c>
      <c r="C1405" s="2">
        <f>VLOOKUP(Tableau1[[#This Row],[NUM DE FACTURE]],'[1]COMMERCIAL 2019 - 2021'!$D$2:$AO$3999,18,FALSE)</f>
        <v>72000</v>
      </c>
      <c r="D1405" s="3">
        <f>VLOOKUP(Tableau1[[#This Row],[NUM DE FACTURE]],'[1]COMMERCIAL 2019 - 2021'!$D$2:$AO$3999,8,FALSE)</f>
        <v>133200</v>
      </c>
      <c r="E1405" s="3">
        <f>VLOOKUP(Tableau1[[#This Row],[NUM DE FACTURE]],'[1]COMMERCIAL 2019 - 2021'!$D$2:$AO$3999,10,FALSE)</f>
        <v>133200</v>
      </c>
      <c r="F1405" s="3" t="str">
        <f>VLOOKUP(Tableau1[[#This Row],[NUM DE FACTURE]],'[1]COMMERCIAL 2019 - 2021'!$D$2:$AO$3999,12,FALSE)</f>
        <v>Burkina Faso</v>
      </c>
      <c r="G1405" s="4">
        <f>VLOOKUP(Tableau1[[#This Row],[NUM DE FACTURE]],'[1]COMMERCIAL 2019 - 2021'!$D$2:$AO$3999,13,FALSE)</f>
        <v>45247</v>
      </c>
      <c r="H1405" s="3">
        <f>VLOOKUP(Tableau1[[#This Row],[NUM DE FACTURE]],[1]!Tableau1[[#All],[Num Piéce]:[ANNEE]],4,FALSE)</f>
        <v>2023</v>
      </c>
      <c r="I1405" s="3">
        <f>MONTH(Tableau1[[#This Row],[DATE LIV]])</f>
        <v>11</v>
      </c>
    </row>
    <row r="1406" spans="1:9" x14ac:dyDescent="0.35">
      <c r="A1406" s="1" t="str">
        <f>'[1]COMMERCIAL 2019 - 2021'!D1404</f>
        <v>FAE-23-00247</v>
      </c>
      <c r="B1406" s="5" t="str">
        <f>VLOOKUP(Tableau1[[#This Row],[NUM DE FACTURE]],'[1]COMMERCIAL 2019 - 2021'!$D$2:$AO$3999,6,FALSE)</f>
        <v>SAHEL INTERNATIONAL TRADE</v>
      </c>
      <c r="C1406" s="2">
        <f>VLOOKUP(Tableau1[[#This Row],[NUM DE FACTURE]],'[1]COMMERCIAL 2019 - 2021'!$D$2:$AO$3999,18,FALSE)</f>
        <v>64800</v>
      </c>
      <c r="D1406" s="3">
        <f>VLOOKUP(Tableau1[[#This Row],[NUM DE FACTURE]],'[1]COMMERCIAL 2019 - 2021'!$D$2:$AO$3999,8,FALSE)</f>
        <v>126360</v>
      </c>
      <c r="E1406" s="3">
        <f>VLOOKUP(Tableau1[[#This Row],[NUM DE FACTURE]],'[1]COMMERCIAL 2019 - 2021'!$D$2:$AO$3999,10,FALSE)</f>
        <v>126360</v>
      </c>
      <c r="F1406" s="3" t="str">
        <f>VLOOKUP(Tableau1[[#This Row],[NUM DE FACTURE]],'[1]COMMERCIAL 2019 - 2021'!$D$2:$AO$3999,12,FALSE)</f>
        <v>Tchad</v>
      </c>
      <c r="G1406" s="4">
        <f>VLOOKUP(Tableau1[[#This Row],[NUM DE FACTURE]],'[1]COMMERCIAL 2019 - 2021'!$D$2:$AO$3999,13,FALSE)</f>
        <v>45226</v>
      </c>
      <c r="H1406" s="3">
        <f>VLOOKUP(Tableau1[[#This Row],[NUM DE FACTURE]],[1]!Tableau1[[#All],[Num Piéce]:[ANNEE]],4,FALSE)</f>
        <v>2023</v>
      </c>
      <c r="I1406" s="3">
        <f>MONTH(Tableau1[[#This Row],[DATE LIV]])</f>
        <v>10</v>
      </c>
    </row>
    <row r="1407" spans="1:9" x14ac:dyDescent="0.35">
      <c r="A1407" s="1" t="str">
        <f>'[1]COMMERCIAL 2019 - 2021'!D1405</f>
        <v>FAE-23-00248</v>
      </c>
      <c r="B1407" s="5" t="str">
        <f>VLOOKUP(Tableau1[[#This Row],[NUM DE FACTURE]],'[1]COMMERCIAL 2019 - 2021'!$D$2:$AO$3999,6,FALSE)</f>
        <v>SAHEL INTERNATIONAL TRADE</v>
      </c>
      <c r="C1407" s="2">
        <f>VLOOKUP(Tableau1[[#This Row],[NUM DE FACTURE]],'[1]COMMERCIAL 2019 - 2021'!$D$2:$AO$3999,18,FALSE)</f>
        <v>19200</v>
      </c>
      <c r="D1407" s="3">
        <f>VLOOKUP(Tableau1[[#This Row],[NUM DE FACTURE]],'[1]COMMERCIAL 2019 - 2021'!$D$2:$AO$3999,8,FALSE)</f>
        <v>38016</v>
      </c>
      <c r="E1407" s="3">
        <f>VLOOKUP(Tableau1[[#This Row],[NUM DE FACTURE]],'[1]COMMERCIAL 2019 - 2021'!$D$2:$AO$3999,10,FALSE)</f>
        <v>38016</v>
      </c>
      <c r="F1407" s="3" t="str">
        <f>VLOOKUP(Tableau1[[#This Row],[NUM DE FACTURE]],'[1]COMMERCIAL 2019 - 2021'!$D$2:$AO$3999,12,FALSE)</f>
        <v>Gambie</v>
      </c>
      <c r="G1407" s="4">
        <f>VLOOKUP(Tableau1[[#This Row],[NUM DE FACTURE]],'[1]COMMERCIAL 2019 - 2021'!$D$2:$AO$3999,13,FALSE)</f>
        <v>45229</v>
      </c>
      <c r="H1407" s="3">
        <f>VLOOKUP(Tableau1[[#This Row],[NUM DE FACTURE]],[1]!Tableau1[[#All],[Num Piéce]:[ANNEE]],4,FALSE)</f>
        <v>2023</v>
      </c>
      <c r="I1407" s="3">
        <f>MONTH(Tableau1[[#This Row],[DATE LIV]])</f>
        <v>10</v>
      </c>
    </row>
    <row r="1408" spans="1:9" x14ac:dyDescent="0.35">
      <c r="A1408" s="1" t="str">
        <f>'[1]COMMERCIAL 2019 - 2021'!D1406</f>
        <v>FAE-23-00249</v>
      </c>
      <c r="B1408" s="5" t="str">
        <f>VLOOKUP(Tableau1[[#This Row],[NUM DE FACTURE]],'[1]COMMERCIAL 2019 - 2021'!$D$2:$AO$3999,6,FALSE)</f>
        <v>SHARIKAT MAYAN</v>
      </c>
      <c r="C1408" s="2">
        <f>VLOOKUP(Tableau1[[#This Row],[NUM DE FACTURE]],'[1]COMMERCIAL 2019 - 2021'!$D$2:$AO$3999,18,FALSE)</f>
        <v>104976</v>
      </c>
      <c r="D1408" s="3">
        <f>VLOOKUP(Tableau1[[#This Row],[NUM DE FACTURE]],'[1]COMMERCIAL 2019 - 2021'!$D$2:$AO$3999,8,FALSE)</f>
        <v>195418.88636400001</v>
      </c>
      <c r="E1408" s="3">
        <f>VLOOKUP(Tableau1[[#This Row],[NUM DE FACTURE]],'[1]COMMERCIAL 2019 - 2021'!$D$2:$AO$3999,10,FALSE)</f>
        <v>61410.96</v>
      </c>
      <c r="F1408" s="3" t="str">
        <f>VLOOKUP(Tableau1[[#This Row],[NUM DE FACTURE]],'[1]COMMERCIAL 2019 - 2021'!$D$2:$AO$3999,12,FALSE)</f>
        <v>Libye</v>
      </c>
      <c r="G1408" s="4">
        <f>VLOOKUP(Tableau1[[#This Row],[NUM DE FACTURE]],'[1]COMMERCIAL 2019 - 2021'!$D$2:$AO$3999,13,FALSE)</f>
        <v>45230</v>
      </c>
      <c r="H1408" s="3">
        <f>VLOOKUP(Tableau1[[#This Row],[NUM DE FACTURE]],[1]!Tableau1[[#All],[Num Piéce]:[ANNEE]],4,FALSE)</f>
        <v>2023</v>
      </c>
      <c r="I1408" s="3">
        <f>MONTH(Tableau1[[#This Row],[DATE LIV]])</f>
        <v>10</v>
      </c>
    </row>
    <row r="1409" spans="1:9" x14ac:dyDescent="0.35">
      <c r="A1409" s="1" t="str">
        <f>'[1]COMMERCIAL 2019 - 2021'!D1407</f>
        <v>FAE-23-00250</v>
      </c>
      <c r="B1409" s="5" t="str">
        <f>VLOOKUP(Tableau1[[#This Row],[NUM DE FACTURE]],'[1]COMMERCIAL 2019 - 2021'!$D$2:$AO$3999,6,FALSE)</f>
        <v>STE DE COMMERCE INTERNATIONAL</v>
      </c>
      <c r="C1409" s="2">
        <f>VLOOKUP(Tableau1[[#This Row],[NUM DE FACTURE]],'[1]COMMERCIAL 2019 - 2021'!$D$2:$AO$3999,18,FALSE)</f>
        <v>137472</v>
      </c>
      <c r="D1409" s="3">
        <f>VLOOKUP(Tableau1[[#This Row],[NUM DE FACTURE]],'[1]COMMERCIAL 2019 - 2021'!$D$2:$AO$3999,8,FALSE)</f>
        <v>263525.76000000001</v>
      </c>
      <c r="E1409" s="3">
        <f>VLOOKUP(Tableau1[[#This Row],[NUM DE FACTURE]],'[1]COMMERCIAL 2019 - 2021'!$D$2:$AO$3999,10,FALSE)</f>
        <v>263525.76000000001</v>
      </c>
      <c r="F1409" s="3" t="str">
        <f>VLOOKUP(Tableau1[[#This Row],[NUM DE FACTURE]],'[1]COMMERCIAL 2019 - 2021'!$D$2:$AO$3999,12,FALSE)</f>
        <v>Sierra Leone</v>
      </c>
      <c r="G1409" s="4">
        <f>VLOOKUP(Tableau1[[#This Row],[NUM DE FACTURE]],'[1]COMMERCIAL 2019 - 2021'!$D$2:$AO$3999,13,FALSE)</f>
        <v>45237</v>
      </c>
      <c r="H1409" s="3">
        <f>VLOOKUP(Tableau1[[#This Row],[NUM DE FACTURE]],[1]!Tableau1[[#All],[Num Piéce]:[ANNEE]],4,FALSE)</f>
        <v>2023</v>
      </c>
      <c r="I1409" s="3">
        <f>MONTH(Tableau1[[#This Row],[DATE LIV]])</f>
        <v>11</v>
      </c>
    </row>
    <row r="1410" spans="1:9" x14ac:dyDescent="0.35">
      <c r="A1410" s="1" t="str">
        <f>'[1]COMMERCIAL 2019 - 2021'!D1408</f>
        <v>FAE-23-00251</v>
      </c>
      <c r="B1410" s="5" t="str">
        <f>VLOOKUP(Tableau1[[#This Row],[NUM DE FACTURE]],'[1]COMMERCIAL 2019 - 2021'!$D$2:$AO$3999,6,FALSE)</f>
        <v>SODIFRAM SAS</v>
      </c>
      <c r="C1410" s="2">
        <f>VLOOKUP(Tableau1[[#This Row],[NUM DE FACTURE]],'[1]COMMERCIAL 2019 - 2021'!$D$2:$AO$3999,18,FALSE)</f>
        <v>27228</v>
      </c>
      <c r="D1410" s="3">
        <f>VLOOKUP(Tableau1[[#This Row],[NUM DE FACTURE]],'[1]COMMERCIAL 2019 - 2021'!$D$2:$AO$3999,8,FALSE)</f>
        <v>79258.873693999994</v>
      </c>
      <c r="E1410" s="3">
        <f>VLOOKUP(Tableau1[[#This Row],[NUM DE FACTURE]],'[1]COMMERCIAL 2019 - 2021'!$D$2:$AO$3999,10,FALSE)</f>
        <v>23469.16</v>
      </c>
      <c r="F1410" s="3" t="str">
        <f>VLOOKUP(Tableau1[[#This Row],[NUM DE FACTURE]],'[1]COMMERCIAL 2019 - 2021'!$D$2:$AO$3999,12,FALSE)</f>
        <v>Mayotte</v>
      </c>
      <c r="G1410" s="4">
        <f>VLOOKUP(Tableau1[[#This Row],[NUM DE FACTURE]],'[1]COMMERCIAL 2019 - 2021'!$D$2:$AO$3999,13,FALSE)</f>
        <v>45237</v>
      </c>
      <c r="H1410" s="3">
        <f>VLOOKUP(Tableau1[[#This Row],[NUM DE FACTURE]],[1]!Tableau1[[#All],[Num Piéce]:[ANNEE]],4,FALSE)</f>
        <v>2023</v>
      </c>
      <c r="I1410" s="3">
        <f>MONTH(Tableau1[[#This Row],[DATE LIV]])</f>
        <v>11</v>
      </c>
    </row>
    <row r="1411" spans="1:9" x14ac:dyDescent="0.35">
      <c r="A1411" s="1" t="str">
        <f>'[1]COMMERCIAL 2019 - 2021'!D1409</f>
        <v>FAE-23-00252</v>
      </c>
      <c r="B1411" s="5" t="str">
        <f>VLOOKUP(Tableau1[[#This Row],[NUM DE FACTURE]],'[1]COMMERCIAL 2019 - 2021'!$D$2:$AO$3999,6,FALSE)</f>
        <v>MARCOM INTERN</v>
      </c>
      <c r="C1411" s="2">
        <f>VLOOKUP(Tableau1[[#This Row],[NUM DE FACTURE]],'[1]COMMERCIAL 2019 - 2021'!$D$2:$AO$3999,18,FALSE)</f>
        <v>19200</v>
      </c>
      <c r="D1411" s="3">
        <f>VLOOKUP(Tableau1[[#This Row],[NUM DE FACTURE]],'[1]COMMERCIAL 2019 - 2021'!$D$2:$AO$3999,8,FALSE)</f>
        <v>34176</v>
      </c>
      <c r="E1411" s="3">
        <f>VLOOKUP(Tableau1[[#This Row],[NUM DE FACTURE]],'[1]COMMERCIAL 2019 - 2021'!$D$2:$AO$3999,10,FALSE)</f>
        <v>34176</v>
      </c>
      <c r="F1411" s="3" t="str">
        <f>VLOOKUP(Tableau1[[#This Row],[NUM DE FACTURE]],'[1]COMMERCIAL 2019 - 2021'!$D$2:$AO$3999,12,FALSE)</f>
        <v>Senegal</v>
      </c>
      <c r="G1411" s="4">
        <f>VLOOKUP(Tableau1[[#This Row],[NUM DE FACTURE]],'[1]COMMERCIAL 2019 - 2021'!$D$2:$AO$3999,13,FALSE)</f>
        <v>45238</v>
      </c>
      <c r="H1411" s="3">
        <f>VLOOKUP(Tableau1[[#This Row],[NUM DE FACTURE]],[1]!Tableau1[[#All],[Num Piéce]:[ANNEE]],4,FALSE)</f>
        <v>2023</v>
      </c>
      <c r="I1411" s="3">
        <f>MONTH(Tableau1[[#This Row],[DATE LIV]])</f>
        <v>11</v>
      </c>
    </row>
    <row r="1412" spans="1:9" x14ac:dyDescent="0.35">
      <c r="A1412" s="1" t="str">
        <f>'[1]COMMERCIAL 2019 - 2021'!D1410</f>
        <v>FAE-23-00253</v>
      </c>
      <c r="B1412" s="5" t="str">
        <f>VLOOKUP(Tableau1[[#This Row],[NUM DE FACTURE]],'[1]COMMERCIAL 2019 - 2021'!$D$2:$AO$3999,6,FALSE)</f>
        <v>STE B.T.C TRADING</v>
      </c>
      <c r="C1412" s="2">
        <f>VLOOKUP(Tableau1[[#This Row],[NUM DE FACTURE]],'[1]COMMERCIAL 2019 - 2021'!$D$2:$AO$3999,18,FALSE)</f>
        <v>72000</v>
      </c>
      <c r="D1412" s="3">
        <f>VLOOKUP(Tableau1[[#This Row],[NUM DE FACTURE]],'[1]COMMERCIAL 2019 - 2021'!$D$2:$AO$3999,8,FALSE)</f>
        <v>131040</v>
      </c>
      <c r="E1412" s="3">
        <f>VLOOKUP(Tableau1[[#This Row],[NUM DE FACTURE]],'[1]COMMERCIAL 2019 - 2021'!$D$2:$AO$3999,10,FALSE)</f>
        <v>131040</v>
      </c>
      <c r="F1412" s="3" t="str">
        <f>VLOOKUP(Tableau1[[#This Row],[NUM DE FACTURE]],'[1]COMMERCIAL 2019 - 2021'!$D$2:$AO$3999,12,FALSE)</f>
        <v>Libye</v>
      </c>
      <c r="G1412" s="4">
        <f>VLOOKUP(Tableau1[[#This Row],[NUM DE FACTURE]],'[1]COMMERCIAL 2019 - 2021'!$D$2:$AO$3999,13,FALSE)</f>
        <v>45268</v>
      </c>
      <c r="H1412" s="3">
        <f>VLOOKUP(Tableau1[[#This Row],[NUM DE FACTURE]],[1]!Tableau1[[#All],[Num Piéce]:[ANNEE]],4,FALSE)</f>
        <v>2023</v>
      </c>
      <c r="I1412" s="3">
        <f>MONTH(Tableau1[[#This Row],[DATE LIV]])</f>
        <v>12</v>
      </c>
    </row>
    <row r="1413" spans="1:9" x14ac:dyDescent="0.35">
      <c r="A1413" s="1" t="str">
        <f>'[1]COMMERCIAL 2019 - 2021'!D1411</f>
        <v>FAE-23-00254</v>
      </c>
      <c r="B1413" s="5" t="str">
        <f>VLOOKUP(Tableau1[[#This Row],[NUM DE FACTURE]],'[1]COMMERCIAL 2019 - 2021'!$D$2:$AO$3999,6,FALSE)</f>
        <v>STE AL MAJMOUA MOTTAHIDA</v>
      </c>
      <c r="C1413" s="2">
        <f>VLOOKUP(Tableau1[[#This Row],[NUM DE FACTURE]],'[1]COMMERCIAL 2019 - 2021'!$D$2:$AO$3999,18,FALSE)</f>
        <v>285400</v>
      </c>
      <c r="D1413" s="3">
        <f>VLOOKUP(Tableau1[[#This Row],[NUM DE FACTURE]],'[1]COMMERCIAL 2019 - 2021'!$D$2:$AO$3999,8,FALSE)</f>
        <v>807622.30462499999</v>
      </c>
      <c r="E1413" s="3">
        <f>VLOOKUP(Tableau1[[#This Row],[NUM DE FACTURE]],'[1]COMMERCIAL 2019 - 2021'!$D$2:$AO$3999,10,FALSE)</f>
        <v>254967.5</v>
      </c>
      <c r="F1413" s="3" t="str">
        <f>VLOOKUP(Tableau1[[#This Row],[NUM DE FACTURE]],'[1]COMMERCIAL 2019 - 2021'!$D$2:$AO$3999,12,FALSE)</f>
        <v>Libye</v>
      </c>
      <c r="G1413" s="4">
        <f>VLOOKUP(Tableau1[[#This Row],[NUM DE FACTURE]],'[1]COMMERCIAL 2019 - 2021'!$D$2:$AO$3999,13,FALSE)</f>
        <v>45237</v>
      </c>
      <c r="H1413" s="3">
        <f>VLOOKUP(Tableau1[[#This Row],[NUM DE FACTURE]],[1]!Tableau1[[#All],[Num Piéce]:[ANNEE]],4,FALSE)</f>
        <v>2023</v>
      </c>
      <c r="I1413" s="3">
        <f>MONTH(Tableau1[[#This Row],[DATE LIV]])</f>
        <v>11</v>
      </c>
    </row>
    <row r="1414" spans="1:9" x14ac:dyDescent="0.35">
      <c r="A1414" s="1" t="str">
        <f>'[1]COMMERCIAL 2019 - 2021'!D1412</f>
        <v>FAE-23-00255</v>
      </c>
      <c r="B1414" s="5" t="str">
        <f>VLOOKUP(Tableau1[[#This Row],[NUM DE FACTURE]],'[1]COMMERCIAL 2019 - 2021'!$D$2:$AO$3999,6,FALSE)</f>
        <v>SAHEL INTERNATIONAL TRADE</v>
      </c>
      <c r="C1414" s="2">
        <f>VLOOKUP(Tableau1[[#This Row],[NUM DE FACTURE]],'[1]COMMERCIAL 2019 - 2021'!$D$2:$AO$3999,18,FALSE)</f>
        <v>64800</v>
      </c>
      <c r="D1414" s="3">
        <f>VLOOKUP(Tableau1[[#This Row],[NUM DE FACTURE]],'[1]COMMERCIAL 2019 - 2021'!$D$2:$AO$3999,8,FALSE)</f>
        <v>126360</v>
      </c>
      <c r="E1414" s="3">
        <f>VLOOKUP(Tableau1[[#This Row],[NUM DE FACTURE]],'[1]COMMERCIAL 2019 - 2021'!$D$2:$AO$3999,10,FALSE)</f>
        <v>126360</v>
      </c>
      <c r="F1414" s="3" t="str">
        <f>VLOOKUP(Tableau1[[#This Row],[NUM DE FACTURE]],'[1]COMMERCIAL 2019 - 2021'!$D$2:$AO$3999,12,FALSE)</f>
        <v>Tchad</v>
      </c>
      <c r="G1414" s="4">
        <f>VLOOKUP(Tableau1[[#This Row],[NUM DE FACTURE]],'[1]COMMERCIAL 2019 - 2021'!$D$2:$AO$3999,13,FALSE)</f>
        <v>45238</v>
      </c>
      <c r="H1414" s="3">
        <f>VLOOKUP(Tableau1[[#This Row],[NUM DE FACTURE]],[1]!Tableau1[[#All],[Num Piéce]:[ANNEE]],4,FALSE)</f>
        <v>2023</v>
      </c>
      <c r="I1414" s="3">
        <f>MONTH(Tableau1[[#This Row],[DATE LIV]])</f>
        <v>11</v>
      </c>
    </row>
    <row r="1415" spans="1:9" x14ac:dyDescent="0.35">
      <c r="A1415" s="1" t="str">
        <f>'[1]COMMERCIAL 2019 - 2021'!D1413</f>
        <v>FAE-23-00256</v>
      </c>
      <c r="B1415" s="5" t="str">
        <f>VLOOKUP(Tableau1[[#This Row],[NUM DE FACTURE]],'[1]COMMERCIAL 2019 - 2021'!$D$2:$AO$3999,6,FALSE)</f>
        <v>SAHEL INTERNATIONAL TRADE</v>
      </c>
      <c r="C1415" s="2">
        <f>VLOOKUP(Tableau1[[#This Row],[NUM DE FACTURE]],'[1]COMMERCIAL 2019 - 2021'!$D$2:$AO$3999,18,FALSE)</f>
        <v>19200</v>
      </c>
      <c r="D1415" s="3">
        <f>VLOOKUP(Tableau1[[#This Row],[NUM DE FACTURE]],'[1]COMMERCIAL 2019 - 2021'!$D$2:$AO$3999,8,FALSE)</f>
        <v>38016</v>
      </c>
      <c r="E1415" s="3">
        <f>VLOOKUP(Tableau1[[#This Row],[NUM DE FACTURE]],'[1]COMMERCIAL 2019 - 2021'!$D$2:$AO$3999,10,FALSE)</f>
        <v>38016</v>
      </c>
      <c r="F1415" s="3" t="str">
        <f>VLOOKUP(Tableau1[[#This Row],[NUM DE FACTURE]],'[1]COMMERCIAL 2019 - 2021'!$D$2:$AO$3999,12,FALSE)</f>
        <v>Burkina Faso</v>
      </c>
      <c r="G1415" s="4">
        <f>VLOOKUP(Tableau1[[#This Row],[NUM DE FACTURE]],'[1]COMMERCIAL 2019 - 2021'!$D$2:$AO$3999,13,FALSE)</f>
        <v>45243</v>
      </c>
      <c r="H1415" s="3">
        <f>VLOOKUP(Tableau1[[#This Row],[NUM DE FACTURE]],[1]!Tableau1[[#All],[Num Piéce]:[ANNEE]],4,FALSE)</f>
        <v>2023</v>
      </c>
      <c r="I1415" s="3">
        <f>MONTH(Tableau1[[#This Row],[DATE LIV]])</f>
        <v>11</v>
      </c>
    </row>
    <row r="1416" spans="1:9" x14ac:dyDescent="0.35">
      <c r="A1416" s="1" t="str">
        <f>'[1]COMMERCIAL 2019 - 2021'!D1414</f>
        <v>FAE-23-00257</v>
      </c>
      <c r="B1416" s="5" t="str">
        <f>VLOOKUP(Tableau1[[#This Row],[NUM DE FACTURE]],'[1]COMMERCIAL 2019 - 2021'!$D$2:$AO$3999,6,FALSE)</f>
        <v>ANGSTREM TRADING</v>
      </c>
      <c r="C1416" s="2">
        <f>VLOOKUP(Tableau1[[#This Row],[NUM DE FACTURE]],'[1]COMMERCIAL 2019 - 2021'!$D$2:$AO$3999,18,FALSE)</f>
        <v>40300</v>
      </c>
      <c r="D1416" s="3">
        <f>VLOOKUP(Tableau1[[#This Row],[NUM DE FACTURE]],'[1]COMMERCIAL 2019 - 2021'!$D$2:$AO$3999,8,FALSE)</f>
        <v>96481.605349999998</v>
      </c>
      <c r="E1416" s="3">
        <f>VLOOKUP(Tableau1[[#This Row],[NUM DE FACTURE]],'[1]COMMERCIAL 2019 - 2021'!$D$2:$AO$3999,10,FALSE)</f>
        <v>28613</v>
      </c>
      <c r="F1416" s="3" t="str">
        <f>VLOOKUP(Tableau1[[#This Row],[NUM DE FACTURE]],'[1]COMMERCIAL 2019 - 2021'!$D$2:$AO$3999,12,FALSE)</f>
        <v>Russie</v>
      </c>
      <c r="G1416" s="4">
        <f>VLOOKUP(Tableau1[[#This Row],[NUM DE FACTURE]],'[1]COMMERCIAL 2019 - 2021'!$D$2:$AO$3999,13,FALSE)</f>
        <v>45240</v>
      </c>
      <c r="H1416" s="3">
        <f>VLOOKUP(Tableau1[[#This Row],[NUM DE FACTURE]],[1]!Tableau1[[#All],[Num Piéce]:[ANNEE]],4,FALSE)</f>
        <v>2023</v>
      </c>
      <c r="I1416" s="3">
        <f>MONTH(Tableau1[[#This Row],[DATE LIV]])</f>
        <v>11</v>
      </c>
    </row>
    <row r="1417" spans="1:9" x14ac:dyDescent="0.35">
      <c r="A1417" s="1" t="str">
        <f>'[1]COMMERCIAL 2019 - 2021'!D1415</f>
        <v>FAE-23-00258</v>
      </c>
      <c r="B1417" s="5" t="str">
        <f>VLOOKUP(Tableau1[[#This Row],[NUM DE FACTURE]],'[1]COMMERCIAL 2019 - 2021'!$D$2:$AO$3999,6,FALSE)</f>
        <v>ABOURA FOODS</v>
      </c>
      <c r="C1417" s="2">
        <f>VLOOKUP(Tableau1[[#This Row],[NUM DE FACTURE]],'[1]COMMERCIAL 2019 - 2021'!$D$2:$AO$3999,18,FALSE)</f>
        <v>25140</v>
      </c>
      <c r="D1417" s="3">
        <f>VLOOKUP(Tableau1[[#This Row],[NUM DE FACTURE]],'[1]COMMERCIAL 2019 - 2021'!$D$2:$AO$3999,8,FALSE)</f>
        <v>78245.396250000005</v>
      </c>
      <c r="E1417" s="3">
        <f>VLOOKUP(Tableau1[[#This Row],[NUM DE FACTURE]],'[1]COMMERCIAL 2019 - 2021'!$D$2:$AO$3999,10,FALSE)</f>
        <v>24771</v>
      </c>
      <c r="F1417" s="3" t="str">
        <f>VLOOKUP(Tableau1[[#This Row],[NUM DE FACTURE]],'[1]COMMERCIAL 2019 - 2021'!$D$2:$AO$3999,12,FALSE)</f>
        <v>Jordanie</v>
      </c>
      <c r="G1417" s="4">
        <f>VLOOKUP(Tableau1[[#This Row],[NUM DE FACTURE]],'[1]COMMERCIAL 2019 - 2021'!$D$2:$AO$3999,13,FALSE)</f>
        <v>45240</v>
      </c>
      <c r="H1417" s="3">
        <f>VLOOKUP(Tableau1[[#This Row],[NUM DE FACTURE]],[1]!Tableau1[[#All],[Num Piéce]:[ANNEE]],4,FALSE)</f>
        <v>2023</v>
      </c>
      <c r="I1417" s="3">
        <f>MONTH(Tableau1[[#This Row],[DATE LIV]])</f>
        <v>11</v>
      </c>
    </row>
    <row r="1418" spans="1:9" x14ac:dyDescent="0.35">
      <c r="A1418" s="1" t="str">
        <f>'[1]COMMERCIAL 2019 - 2021'!D1416</f>
        <v>FAE-23-00259</v>
      </c>
      <c r="B1418" s="5" t="str">
        <f>VLOOKUP(Tableau1[[#This Row],[NUM DE FACTURE]],'[1]COMMERCIAL 2019 - 2021'!$D$2:$AO$3999,6,FALSE)</f>
        <v>MARCOM INTERN</v>
      </c>
      <c r="C1418" s="2">
        <f>VLOOKUP(Tableau1[[#This Row],[NUM DE FACTURE]],'[1]COMMERCIAL 2019 - 2021'!$D$2:$AO$3999,18,FALSE)</f>
        <v>41500</v>
      </c>
      <c r="D1418" s="3">
        <f>VLOOKUP(Tableau1[[#This Row],[NUM DE FACTURE]],'[1]COMMERCIAL 2019 - 2021'!$D$2:$AO$3999,8,FALSE)</f>
        <v>83000</v>
      </c>
      <c r="E1418" s="3">
        <f>VLOOKUP(Tableau1[[#This Row],[NUM DE FACTURE]],'[1]COMMERCIAL 2019 - 2021'!$D$2:$AO$3999,10,FALSE)</f>
        <v>83000</v>
      </c>
      <c r="F1418" s="3" t="str">
        <f>VLOOKUP(Tableau1[[#This Row],[NUM DE FACTURE]],'[1]COMMERCIAL 2019 - 2021'!$D$2:$AO$3999,12,FALSE)</f>
        <v>Ukraine</v>
      </c>
      <c r="G1418" s="4">
        <f>VLOOKUP(Tableau1[[#This Row],[NUM DE FACTURE]],'[1]COMMERCIAL 2019 - 2021'!$D$2:$AO$3999,13,FALSE)</f>
        <v>45244</v>
      </c>
      <c r="H1418" s="3">
        <f>VLOOKUP(Tableau1[[#This Row],[NUM DE FACTURE]],[1]!Tableau1[[#All],[Num Piéce]:[ANNEE]],4,FALSE)</f>
        <v>2023</v>
      </c>
      <c r="I1418" s="3">
        <f>MONTH(Tableau1[[#This Row],[DATE LIV]])</f>
        <v>11</v>
      </c>
    </row>
    <row r="1419" spans="1:9" x14ac:dyDescent="0.35">
      <c r="A1419" s="1" t="str">
        <f>'[1]COMMERCIAL 2019 - 2021'!D1417</f>
        <v>FAE-23-00260</v>
      </c>
      <c r="B1419" s="5" t="str">
        <f>VLOOKUP(Tableau1[[#This Row],[NUM DE FACTURE]],'[1]COMMERCIAL 2019 - 2021'!$D$2:$AO$3999,6,FALSE)</f>
        <v>TUNISIAN AFRICAN BUSINESS</v>
      </c>
      <c r="C1419" s="2">
        <f>VLOOKUP(Tableau1[[#This Row],[NUM DE FACTURE]],'[1]COMMERCIAL 2019 - 2021'!$D$2:$AO$3999,18,FALSE)</f>
        <v>50008</v>
      </c>
      <c r="D1419" s="3">
        <f>VLOOKUP(Tableau1[[#This Row],[NUM DE FACTURE]],'[1]COMMERCIAL 2019 - 2021'!$D$2:$AO$3999,8,FALSE)</f>
        <v>87535.84</v>
      </c>
      <c r="E1419" s="3">
        <f>VLOOKUP(Tableau1[[#This Row],[NUM DE FACTURE]],'[1]COMMERCIAL 2019 - 2021'!$D$2:$AO$3999,10,FALSE)</f>
        <v>87535.84</v>
      </c>
      <c r="F1419" s="3" t="str">
        <f>VLOOKUP(Tableau1[[#This Row],[NUM DE FACTURE]],'[1]COMMERCIAL 2019 - 2021'!$D$2:$AO$3999,12,FALSE)</f>
        <v>Sierra Leone</v>
      </c>
      <c r="G1419" s="4">
        <f>VLOOKUP(Tableau1[[#This Row],[NUM DE FACTURE]],'[1]COMMERCIAL 2019 - 2021'!$D$2:$AO$3999,13,FALSE)</f>
        <v>45254</v>
      </c>
      <c r="H1419" s="3">
        <f>VLOOKUP(Tableau1[[#This Row],[NUM DE FACTURE]],[1]!Tableau1[[#All],[Num Piéce]:[ANNEE]],4,FALSE)</f>
        <v>2023</v>
      </c>
      <c r="I1419" s="3">
        <f>MONTH(Tableau1[[#This Row],[DATE LIV]])</f>
        <v>11</v>
      </c>
    </row>
    <row r="1420" spans="1:9" x14ac:dyDescent="0.35">
      <c r="A1420" s="1" t="str">
        <f>'[1]COMMERCIAL 2019 - 2021'!D1418</f>
        <v>FAE-23-00261</v>
      </c>
      <c r="B1420" s="5" t="str">
        <f>VLOOKUP(Tableau1[[#This Row],[NUM DE FACTURE]],'[1]COMMERCIAL 2019 - 2021'!$D$2:$AO$3999,6,FALSE)</f>
        <v>TUNISIAN AFRICAN BUSINESS</v>
      </c>
      <c r="C1420" s="2">
        <f>VLOOKUP(Tableau1[[#This Row],[NUM DE FACTURE]],'[1]COMMERCIAL 2019 - 2021'!$D$2:$AO$3999,18,FALSE)</f>
        <v>154056</v>
      </c>
      <c r="D1420" s="3">
        <f>VLOOKUP(Tableau1[[#This Row],[NUM DE FACTURE]],'[1]COMMERCIAL 2019 - 2021'!$D$2:$AO$3999,8,FALSE)</f>
        <v>285003.59999999998</v>
      </c>
      <c r="E1420" s="3">
        <f>VLOOKUP(Tableau1[[#This Row],[NUM DE FACTURE]],'[1]COMMERCIAL 2019 - 2021'!$D$2:$AO$3999,10,FALSE)</f>
        <v>285003.59999999998</v>
      </c>
      <c r="F1420" s="3" t="str">
        <f>VLOOKUP(Tableau1[[#This Row],[NUM DE FACTURE]],'[1]COMMERCIAL 2019 - 2021'!$D$2:$AO$3999,12,FALSE)</f>
        <v>Senegal</v>
      </c>
      <c r="G1420" s="4">
        <f>VLOOKUP(Tableau1[[#This Row],[NUM DE FACTURE]],'[1]COMMERCIAL 2019 - 2021'!$D$2:$AO$3999,13,FALSE)</f>
        <v>45244</v>
      </c>
      <c r="H1420" s="3">
        <f>VLOOKUP(Tableau1[[#This Row],[NUM DE FACTURE]],[1]!Tableau1[[#All],[Num Piéce]:[ANNEE]],4,FALSE)</f>
        <v>2023</v>
      </c>
      <c r="I1420" s="3">
        <f>MONTH(Tableau1[[#This Row],[DATE LIV]])</f>
        <v>11</v>
      </c>
    </row>
    <row r="1421" spans="1:9" x14ac:dyDescent="0.35">
      <c r="A1421" s="1" t="str">
        <f>'[1]COMMERCIAL 2019 - 2021'!D1419</f>
        <v>FAE-23-00262</v>
      </c>
      <c r="B1421" s="5" t="str">
        <f>VLOOKUP(Tableau1[[#This Row],[NUM DE FACTURE]],'[1]COMMERCIAL 2019 - 2021'!$D$2:$AO$3999,6,FALSE)</f>
        <v>STE DE COMMERCE INTERNATIONAL</v>
      </c>
      <c r="C1421" s="2">
        <f>VLOOKUP(Tableau1[[#This Row],[NUM DE FACTURE]],'[1]COMMERCIAL 2019 - 2021'!$D$2:$AO$3999,18,FALSE)</f>
        <v>96000</v>
      </c>
      <c r="D1421" s="3">
        <f>VLOOKUP(Tableau1[[#This Row],[NUM DE FACTURE]],'[1]COMMERCIAL 2019 - 2021'!$D$2:$AO$3999,8,FALSE)</f>
        <v>190080</v>
      </c>
      <c r="E1421" s="3">
        <f>VLOOKUP(Tableau1[[#This Row],[NUM DE FACTURE]],'[1]COMMERCIAL 2019 - 2021'!$D$2:$AO$3999,10,FALSE)</f>
        <v>190080</v>
      </c>
      <c r="F1421" s="3" t="str">
        <f>VLOOKUP(Tableau1[[#This Row],[NUM DE FACTURE]],'[1]COMMERCIAL 2019 - 2021'!$D$2:$AO$3999,12,FALSE)</f>
        <v>Gambie</v>
      </c>
      <c r="G1421" s="4" t="str">
        <f>VLOOKUP(Tableau1[[#This Row],[NUM DE FACTURE]],'[1]COMMERCIAL 2019 - 2021'!$D$2:$AO$3999,13,FALSE)</f>
        <v>30/11/2023/04/12/2023</v>
      </c>
      <c r="H1421" s="3">
        <f>VLOOKUP(Tableau1[[#This Row],[NUM DE FACTURE]],[1]!Tableau1[[#All],[Num Piéce]:[ANNEE]],4,FALSE)</f>
        <v>2023</v>
      </c>
      <c r="I1421" s="3" t="e">
        <f>MONTH(Tableau1[[#This Row],[DATE LIV]])</f>
        <v>#VALUE!</v>
      </c>
    </row>
    <row r="1422" spans="1:9" x14ac:dyDescent="0.35">
      <c r="A1422" s="1" t="str">
        <f>'[1]COMMERCIAL 2019 - 2021'!D1420</f>
        <v>FAE-23-00263</v>
      </c>
      <c r="B1422" s="5" t="str">
        <f>VLOOKUP(Tableau1[[#This Row],[NUM DE FACTURE]],'[1]COMMERCIAL 2019 - 2021'!$D$2:$AO$3999,6,FALSE)</f>
        <v>STE DE COMMERCE INTERNATIONAL</v>
      </c>
      <c r="C1422" s="2">
        <f>VLOOKUP(Tableau1[[#This Row],[NUM DE FACTURE]],'[1]COMMERCIAL 2019 - 2021'!$D$2:$AO$3999,18,FALSE)</f>
        <v>106800</v>
      </c>
      <c r="D1422" s="3">
        <f>VLOOKUP(Tableau1[[#This Row],[NUM DE FACTURE]],'[1]COMMERCIAL 2019 - 2021'!$D$2:$AO$3999,8,FALSE)</f>
        <v>183384</v>
      </c>
      <c r="E1422" s="3">
        <f>VLOOKUP(Tableau1[[#This Row],[NUM DE FACTURE]],'[1]COMMERCIAL 2019 - 2021'!$D$2:$AO$3999,10,FALSE)</f>
        <v>183384</v>
      </c>
      <c r="F1422" s="3" t="str">
        <f>VLOOKUP(Tableau1[[#This Row],[NUM DE FACTURE]],'[1]COMMERCIAL 2019 - 2021'!$D$2:$AO$3999,12,FALSE)</f>
        <v>Cap Vert</v>
      </c>
      <c r="G1422" s="4">
        <f>VLOOKUP(Tableau1[[#This Row],[NUM DE FACTURE]],'[1]COMMERCIAL 2019 - 2021'!$D$2:$AO$3999,13,FALSE)</f>
        <v>45245</v>
      </c>
      <c r="H1422" s="3">
        <f>VLOOKUP(Tableau1[[#This Row],[NUM DE FACTURE]],[1]!Tableau1[[#All],[Num Piéce]:[ANNEE]],4,FALSE)</f>
        <v>2023</v>
      </c>
      <c r="I1422" s="3">
        <f>MONTH(Tableau1[[#This Row],[DATE LIV]])</f>
        <v>11</v>
      </c>
    </row>
    <row r="1423" spans="1:9" x14ac:dyDescent="0.35">
      <c r="A1423" s="1" t="str">
        <f>'[1]COMMERCIAL 2019 - 2021'!D1421</f>
        <v>FAE-23-00264</v>
      </c>
      <c r="B1423" s="5" t="str">
        <f>VLOOKUP(Tableau1[[#This Row],[NUM DE FACTURE]],'[1]COMMERCIAL 2019 - 2021'!$D$2:$AO$3999,6,FALSE)</f>
        <v>SODIC</v>
      </c>
      <c r="C1423" s="2">
        <f>VLOOKUP(Tableau1[[#This Row],[NUM DE FACTURE]],'[1]COMMERCIAL 2019 - 2021'!$D$2:$AO$3999,18,FALSE)</f>
        <v>23182</v>
      </c>
      <c r="D1423" s="3">
        <f>VLOOKUP(Tableau1[[#This Row],[NUM DE FACTURE]],'[1]COMMERCIAL 2019 - 2021'!$D$2:$AO$3999,8,FALSE)</f>
        <v>82883.201839000001</v>
      </c>
      <c r="E1423" s="3">
        <f>VLOOKUP(Tableau1[[#This Row],[NUM DE FACTURE]],'[1]COMMERCIAL 2019 - 2021'!$D$2:$AO$3999,10,FALSE)</f>
        <v>24548.53</v>
      </c>
      <c r="F1423" s="3" t="str">
        <f>VLOOKUP(Tableau1[[#This Row],[NUM DE FACTURE]],'[1]COMMERCIAL 2019 - 2021'!$D$2:$AO$3999,12,FALSE)</f>
        <v>France</v>
      </c>
      <c r="G1423" s="4">
        <f>VLOOKUP(Tableau1[[#This Row],[NUM DE FACTURE]],'[1]COMMERCIAL 2019 - 2021'!$D$2:$AO$3999,13,FALSE)</f>
        <v>45243</v>
      </c>
      <c r="H1423" s="3">
        <f>VLOOKUP(Tableau1[[#This Row],[NUM DE FACTURE]],[1]!Tableau1[[#All],[Num Piéce]:[ANNEE]],4,FALSE)</f>
        <v>2023</v>
      </c>
      <c r="I1423" s="3">
        <f>MONTH(Tableau1[[#This Row],[DATE LIV]])</f>
        <v>11</v>
      </c>
    </row>
    <row r="1424" spans="1:9" x14ac:dyDescent="0.35">
      <c r="A1424" s="1" t="str">
        <f>'[1]COMMERCIAL 2019 - 2021'!D1422</f>
        <v>FAE-23-00265</v>
      </c>
      <c r="B1424" s="5" t="str">
        <f>VLOOKUP(Tableau1[[#This Row],[NUM DE FACTURE]],'[1]COMMERCIAL 2019 - 2021'!$D$2:$AO$3999,6,FALSE)</f>
        <v>SODIC</v>
      </c>
      <c r="C1424" s="2">
        <f>VLOOKUP(Tableau1[[#This Row],[NUM DE FACTURE]],'[1]COMMERCIAL 2019 - 2021'!$D$2:$AO$3999,18,FALSE)</f>
        <v>20688</v>
      </c>
      <c r="D1424" s="3">
        <f>VLOOKUP(Tableau1[[#This Row],[NUM DE FACTURE]],'[1]COMMERCIAL 2019 - 2021'!$D$2:$AO$3999,8,FALSE)</f>
        <v>80489.540191000007</v>
      </c>
      <c r="E1424" s="3">
        <f>VLOOKUP(Tableau1[[#This Row],[NUM DE FACTURE]],'[1]COMMERCIAL 2019 - 2021'!$D$2:$AO$3999,10,FALSE)</f>
        <v>23839.57</v>
      </c>
      <c r="F1424" s="3" t="str">
        <f>VLOOKUP(Tableau1[[#This Row],[NUM DE FACTURE]],'[1]COMMERCIAL 2019 - 2021'!$D$2:$AO$3999,12,FALSE)</f>
        <v>France</v>
      </c>
      <c r="G1424" s="4">
        <f>VLOOKUP(Tableau1[[#This Row],[NUM DE FACTURE]],'[1]COMMERCIAL 2019 - 2021'!$D$2:$AO$3999,13,FALSE)</f>
        <v>45243</v>
      </c>
      <c r="H1424" s="3">
        <f>VLOOKUP(Tableau1[[#This Row],[NUM DE FACTURE]],[1]!Tableau1[[#All],[Num Piéce]:[ANNEE]],4,FALSE)</f>
        <v>2023</v>
      </c>
      <c r="I1424" s="3">
        <f>MONTH(Tableau1[[#This Row],[DATE LIV]])</f>
        <v>11</v>
      </c>
    </row>
    <row r="1425" spans="1:9" x14ac:dyDescent="0.35">
      <c r="A1425" s="1" t="str">
        <f>'[1]COMMERCIAL 2019 - 2021'!D1423</f>
        <v>FAE-23-00266</v>
      </c>
      <c r="B1425" s="5" t="str">
        <f>VLOOKUP(Tableau1[[#This Row],[NUM DE FACTURE]],'[1]COMMERCIAL 2019 - 2021'!$D$2:$AO$3999,6,FALSE)</f>
        <v>SAHEL INTERNATIONAL TRADE</v>
      </c>
      <c r="C1425" s="2">
        <f>VLOOKUP(Tableau1[[#This Row],[NUM DE FACTURE]],'[1]COMMERCIAL 2019 - 2021'!$D$2:$AO$3999,18,FALSE)</f>
        <v>19200</v>
      </c>
      <c r="D1425" s="3">
        <f>VLOOKUP(Tableau1[[#This Row],[NUM DE FACTURE]],'[1]COMMERCIAL 2019 - 2021'!$D$2:$AO$3999,8,FALSE)</f>
        <v>38016</v>
      </c>
      <c r="E1425" s="3">
        <f>VLOOKUP(Tableau1[[#This Row],[NUM DE FACTURE]],'[1]COMMERCIAL 2019 - 2021'!$D$2:$AO$3999,10,FALSE)</f>
        <v>38016</v>
      </c>
      <c r="F1425" s="3" t="str">
        <f>VLOOKUP(Tableau1[[#This Row],[NUM DE FACTURE]],'[1]COMMERCIAL 2019 - 2021'!$D$2:$AO$3999,12,FALSE)</f>
        <v>Burkina Faso</v>
      </c>
      <c r="G1425" s="4">
        <f>VLOOKUP(Tableau1[[#This Row],[NUM DE FACTURE]],'[1]COMMERCIAL 2019 - 2021'!$D$2:$AO$3999,13,FALSE)</f>
        <v>45245</v>
      </c>
      <c r="H1425" s="3">
        <f>VLOOKUP(Tableau1[[#This Row],[NUM DE FACTURE]],[1]!Tableau1[[#All],[Num Piéce]:[ANNEE]],4,FALSE)</f>
        <v>2023</v>
      </c>
      <c r="I1425" s="3">
        <f>MONTH(Tableau1[[#This Row],[DATE LIV]])</f>
        <v>11</v>
      </c>
    </row>
    <row r="1426" spans="1:9" x14ac:dyDescent="0.35">
      <c r="A1426" s="1" t="str">
        <f>'[1]COMMERCIAL 2019 - 2021'!D1424</f>
        <v>FAE-23-00267</v>
      </c>
      <c r="B1426" s="5" t="str">
        <f>VLOOKUP(Tableau1[[#This Row],[NUM DE FACTURE]],'[1]COMMERCIAL 2019 - 2021'!$D$2:$AO$3999,6,FALSE)</f>
        <v>SODIC</v>
      </c>
      <c r="C1426" s="2">
        <f>VLOOKUP(Tableau1[[#This Row],[NUM DE FACTURE]],'[1]COMMERCIAL 2019 - 2021'!$D$2:$AO$3999,18,FALSE)</f>
        <v>24348</v>
      </c>
      <c r="D1426" s="3">
        <f>VLOOKUP(Tableau1[[#This Row],[NUM DE FACTURE]],'[1]COMMERCIAL 2019 - 2021'!$D$2:$AO$3999,8,FALSE)</f>
        <v>88125.547587000008</v>
      </c>
      <c r="E1426" s="3">
        <f>VLOOKUP(Tableau1[[#This Row],[NUM DE FACTURE]],'[1]COMMERCIAL 2019 - 2021'!$D$2:$AO$3999,10,FALSE)</f>
        <v>26100.06</v>
      </c>
      <c r="F1426" s="3" t="str">
        <f>VLOOKUP(Tableau1[[#This Row],[NUM DE FACTURE]],'[1]COMMERCIAL 2019 - 2021'!$D$2:$AO$3999,12,FALSE)</f>
        <v>France</v>
      </c>
      <c r="G1426" s="4">
        <f>VLOOKUP(Tableau1[[#This Row],[NUM DE FACTURE]],'[1]COMMERCIAL 2019 - 2021'!$D$2:$AO$3999,13,FALSE)</f>
        <v>45250</v>
      </c>
      <c r="H1426" s="3">
        <f>VLOOKUP(Tableau1[[#This Row],[NUM DE FACTURE]],[1]!Tableau1[[#All],[Num Piéce]:[ANNEE]],4,FALSE)</f>
        <v>2023</v>
      </c>
      <c r="I1426" s="3">
        <f>MONTH(Tableau1[[#This Row],[DATE LIV]])</f>
        <v>11</v>
      </c>
    </row>
    <row r="1427" spans="1:9" x14ac:dyDescent="0.35">
      <c r="A1427" s="1" t="str">
        <f>'[1]COMMERCIAL 2019 - 2021'!D1425</f>
        <v>FAE-23-00268</v>
      </c>
      <c r="B1427" s="5" t="str">
        <f>VLOOKUP(Tableau1[[#This Row],[NUM DE FACTURE]],'[1]COMMERCIAL 2019 - 2021'!$D$2:$AO$3999,6,FALSE)</f>
        <v>SODIC</v>
      </c>
      <c r="C1427" s="2">
        <f>VLOOKUP(Tableau1[[#This Row],[NUM DE FACTURE]],'[1]COMMERCIAL 2019 - 2021'!$D$2:$AO$3999,18,FALSE)</f>
        <v>49412</v>
      </c>
      <c r="D1427" s="3">
        <f>VLOOKUP(Tableau1[[#This Row],[NUM DE FACTURE]],'[1]COMMERCIAL 2019 - 2021'!$D$2:$AO$3999,8,FALSE)</f>
        <v>66002.844599999997</v>
      </c>
      <c r="E1427" s="3">
        <f>VLOOKUP(Tableau1[[#This Row],[NUM DE FACTURE]],'[1]COMMERCIAL 2019 - 2021'!$D$2:$AO$3999,10,FALSE)</f>
        <v>19548</v>
      </c>
      <c r="F1427" s="3" t="str">
        <f>VLOOKUP(Tableau1[[#This Row],[NUM DE FACTURE]],'[1]COMMERCIAL 2019 - 2021'!$D$2:$AO$3999,12,FALSE)</f>
        <v>France</v>
      </c>
      <c r="G1427" s="4">
        <f>VLOOKUP(Tableau1[[#This Row],[NUM DE FACTURE]],'[1]COMMERCIAL 2019 - 2021'!$D$2:$AO$3999,13,FALSE)</f>
        <v>45247</v>
      </c>
      <c r="H1427" s="3">
        <f>VLOOKUP(Tableau1[[#This Row],[NUM DE FACTURE]],[1]!Tableau1[[#All],[Num Piéce]:[ANNEE]],4,FALSE)</f>
        <v>2023</v>
      </c>
      <c r="I1427" s="3">
        <f>MONTH(Tableau1[[#This Row],[DATE LIV]])</f>
        <v>11</v>
      </c>
    </row>
    <row r="1428" spans="1:9" x14ac:dyDescent="0.35">
      <c r="A1428" s="1" t="str">
        <f>'[1]COMMERCIAL 2019 - 2021'!D1426</f>
        <v>FAE-23-00269</v>
      </c>
      <c r="B1428" s="5" t="str">
        <f>VLOOKUP(Tableau1[[#This Row],[NUM DE FACTURE]],'[1]COMMERCIAL 2019 - 2021'!$D$2:$AO$3999,6,FALSE)</f>
        <v>SODIC</v>
      </c>
      <c r="C1428" s="2">
        <f>VLOOKUP(Tableau1[[#This Row],[NUM DE FACTURE]],'[1]COMMERCIAL 2019 - 2021'!$D$2:$AO$3999,18,FALSE)</f>
        <v>21888</v>
      </c>
      <c r="D1428" s="3">
        <f>VLOOKUP(Tableau1[[#This Row],[NUM DE FACTURE]],'[1]COMMERCIAL 2019 - 2021'!$D$2:$AO$3999,8,FALSE)</f>
        <v>80854.531334500003</v>
      </c>
      <c r="E1428" s="3">
        <f>VLOOKUP(Tableau1[[#This Row],[NUM DE FACTURE]],'[1]COMMERCIAL 2019 - 2021'!$D$2:$AO$3999,10,FALSE)</f>
        <v>23946.61</v>
      </c>
      <c r="F1428" s="3" t="str">
        <f>VLOOKUP(Tableau1[[#This Row],[NUM DE FACTURE]],'[1]COMMERCIAL 2019 - 2021'!$D$2:$AO$3999,12,FALSE)</f>
        <v>France</v>
      </c>
      <c r="G1428" s="4">
        <f>VLOOKUP(Tableau1[[#This Row],[NUM DE FACTURE]],'[1]COMMERCIAL 2019 - 2021'!$D$2:$AO$3999,13,FALSE)</f>
        <v>45250</v>
      </c>
      <c r="H1428" s="3">
        <f>VLOOKUP(Tableau1[[#This Row],[NUM DE FACTURE]],[1]!Tableau1[[#All],[Num Piéce]:[ANNEE]],4,FALSE)</f>
        <v>2023</v>
      </c>
      <c r="I1428" s="3">
        <f>MONTH(Tableau1[[#This Row],[DATE LIV]])</f>
        <v>11</v>
      </c>
    </row>
    <row r="1429" spans="1:9" x14ac:dyDescent="0.35">
      <c r="A1429" s="1" t="str">
        <f>'[1]COMMERCIAL 2019 - 2021'!D1427</f>
        <v>FAE-23-00270</v>
      </c>
      <c r="B1429" s="5" t="str">
        <f>VLOOKUP(Tableau1[[#This Row],[NUM DE FACTURE]],'[1]COMMERCIAL 2019 - 2021'!$D$2:$AO$3999,6,FALSE)</f>
        <v>MARCOM INTERN</v>
      </c>
      <c r="C1429" s="2">
        <f>VLOOKUP(Tableau1[[#This Row],[NUM DE FACTURE]],'[1]COMMERCIAL 2019 - 2021'!$D$2:$AO$3999,18,FALSE)</f>
        <v>104000</v>
      </c>
      <c r="D1429" s="3">
        <f>VLOOKUP(Tableau1[[#This Row],[NUM DE FACTURE]],'[1]COMMERCIAL 2019 - 2021'!$D$2:$AO$3999,8,FALSE)</f>
        <v>180960</v>
      </c>
      <c r="E1429" s="3">
        <f>VLOOKUP(Tableau1[[#This Row],[NUM DE FACTURE]],'[1]COMMERCIAL 2019 - 2021'!$D$2:$AO$3999,10,FALSE)</f>
        <v>180960</v>
      </c>
      <c r="F1429" s="3" t="str">
        <f>VLOOKUP(Tableau1[[#This Row],[NUM DE FACTURE]],'[1]COMMERCIAL 2019 - 2021'!$D$2:$AO$3999,12,FALSE)</f>
        <v>Madagascar</v>
      </c>
      <c r="G1429" s="4">
        <f>VLOOKUP(Tableau1[[#This Row],[NUM DE FACTURE]],'[1]COMMERCIAL 2019 - 2021'!$D$2:$AO$3999,13,FALSE)</f>
        <v>45254</v>
      </c>
      <c r="H1429" s="3">
        <f>VLOOKUP(Tableau1[[#This Row],[NUM DE FACTURE]],[1]!Tableau1[[#All],[Num Piéce]:[ANNEE]],4,FALSE)</f>
        <v>2023</v>
      </c>
      <c r="I1429" s="3">
        <f>MONTH(Tableau1[[#This Row],[DATE LIV]])</f>
        <v>11</v>
      </c>
    </row>
    <row r="1430" spans="1:9" x14ac:dyDescent="0.35">
      <c r="A1430" s="1" t="str">
        <f>'[1]COMMERCIAL 2019 - 2021'!D1428</f>
        <v>FAE-23-00271</v>
      </c>
      <c r="B1430" s="5" t="str">
        <f>VLOOKUP(Tableau1[[#This Row],[NUM DE FACTURE]],'[1]COMMERCIAL 2019 - 2021'!$D$2:$AO$3999,6,FALSE)</f>
        <v>TUNISIAN AFRICAN BUSINESS</v>
      </c>
      <c r="C1430" s="2">
        <f>VLOOKUP(Tableau1[[#This Row],[NUM DE FACTURE]],'[1]COMMERCIAL 2019 - 2021'!$D$2:$AO$3999,18,FALSE)</f>
        <v>139680</v>
      </c>
      <c r="D1430" s="3">
        <f>VLOOKUP(Tableau1[[#This Row],[NUM DE FACTURE]],'[1]COMMERCIAL 2019 - 2021'!$D$2:$AO$3999,8,FALSE)</f>
        <v>246774.39999999999</v>
      </c>
      <c r="E1430" s="3">
        <f>VLOOKUP(Tableau1[[#This Row],[NUM DE FACTURE]],'[1]COMMERCIAL 2019 - 2021'!$D$2:$AO$3999,10,FALSE)</f>
        <v>246774.39999999999</v>
      </c>
      <c r="F1430" s="3" t="str">
        <f>VLOOKUP(Tableau1[[#This Row],[NUM DE FACTURE]],'[1]COMMERCIAL 2019 - 2021'!$D$2:$AO$3999,12,FALSE)</f>
        <v>Gabon</v>
      </c>
      <c r="G1430" s="4">
        <f>VLOOKUP(Tableau1[[#This Row],[NUM DE FACTURE]],'[1]COMMERCIAL 2019 - 2021'!$D$2:$AO$3999,13,FALSE)</f>
        <v>45257</v>
      </c>
      <c r="H1430" s="3">
        <f>VLOOKUP(Tableau1[[#This Row],[NUM DE FACTURE]],[1]!Tableau1[[#All],[Num Piéce]:[ANNEE]],4,FALSE)</f>
        <v>2023</v>
      </c>
      <c r="I1430" s="3">
        <f>MONTH(Tableau1[[#This Row],[DATE LIV]])</f>
        <v>11</v>
      </c>
    </row>
    <row r="1431" spans="1:9" x14ac:dyDescent="0.35">
      <c r="A1431" s="1" t="str">
        <f>'[1]COMMERCIAL 2019 - 2021'!D1429</f>
        <v>FAE-23-00272</v>
      </c>
      <c r="B1431" s="5" t="str">
        <f>VLOOKUP(Tableau1[[#This Row],[NUM DE FACTURE]],'[1]COMMERCIAL 2019 - 2021'!$D$2:$AO$3999,6,FALSE)</f>
        <v>MARCOM INTERN</v>
      </c>
      <c r="C1431" s="2">
        <f>VLOOKUP(Tableau1[[#This Row],[NUM DE FACTURE]],'[1]COMMERCIAL 2019 - 2021'!$D$2:$AO$3999,18,FALSE)</f>
        <v>280080</v>
      </c>
      <c r="D1431" s="3">
        <f>VLOOKUP(Tableau1[[#This Row],[NUM DE FACTURE]],'[1]COMMERCIAL 2019 - 2021'!$D$2:$AO$3999,8,FALSE)</f>
        <v>537753.59999999998</v>
      </c>
      <c r="E1431" s="3">
        <f>VLOOKUP(Tableau1[[#This Row],[NUM DE FACTURE]],'[1]COMMERCIAL 2019 - 2021'!$D$2:$AO$3999,10,FALSE)</f>
        <v>537753.59999999998</v>
      </c>
      <c r="F1431" s="3" t="str">
        <f>VLOOKUP(Tableau1[[#This Row],[NUM DE FACTURE]],'[1]COMMERCIAL 2019 - 2021'!$D$2:$AO$3999,12,FALSE)</f>
        <v>Senegal</v>
      </c>
      <c r="G1431" s="4">
        <f>VLOOKUP(Tableau1[[#This Row],[NUM DE FACTURE]],'[1]COMMERCIAL 2019 - 2021'!$D$2:$AO$3999,13,FALSE)</f>
        <v>45257</v>
      </c>
      <c r="H1431" s="3">
        <f>VLOOKUP(Tableau1[[#This Row],[NUM DE FACTURE]],[1]!Tableau1[[#All],[Num Piéce]:[ANNEE]],4,FALSE)</f>
        <v>2023</v>
      </c>
      <c r="I1431" s="3">
        <f>MONTH(Tableau1[[#This Row],[DATE LIV]])</f>
        <v>11</v>
      </c>
    </row>
    <row r="1432" spans="1:9" x14ac:dyDescent="0.35">
      <c r="A1432" s="1" t="str">
        <f>'[1]COMMERCIAL 2019 - 2021'!D1430</f>
        <v>FAE-23-00273</v>
      </c>
      <c r="B1432" s="5" t="str">
        <f>VLOOKUP(Tableau1[[#This Row],[NUM DE FACTURE]],'[1]COMMERCIAL 2019 - 2021'!$D$2:$AO$3999,6,FALSE)</f>
        <v>RNK DISTRIBUTION</v>
      </c>
      <c r="C1432" s="2">
        <f>VLOOKUP(Tableau1[[#This Row],[NUM DE FACTURE]],'[1]COMMERCIAL 2019 - 2021'!$D$2:$AO$3999,18,FALSE)</f>
        <v>21600</v>
      </c>
      <c r="D1432" s="3">
        <f>VLOOKUP(Tableau1[[#This Row],[NUM DE FACTURE]],'[1]COMMERCIAL 2019 - 2021'!$D$2:$AO$3999,8,FALSE)</f>
        <v>51352.576000000001</v>
      </c>
      <c r="E1432" s="3">
        <f>VLOOKUP(Tableau1[[#This Row],[NUM DE FACTURE]],'[1]COMMERCIAL 2019 - 2021'!$D$2:$AO$3999,10,FALSE)</f>
        <v>16544</v>
      </c>
      <c r="F1432" s="3" t="str">
        <f>VLOOKUP(Tableau1[[#This Row],[NUM DE FACTURE]],'[1]COMMERCIAL 2019 - 2021'!$D$2:$AO$3999,12,FALSE)</f>
        <v>Madagascar</v>
      </c>
      <c r="G1432" s="4">
        <f>VLOOKUP(Tableau1[[#This Row],[NUM DE FACTURE]],'[1]COMMERCIAL 2019 - 2021'!$D$2:$AO$3999,13,FALSE)</f>
        <v>45259</v>
      </c>
      <c r="H1432" s="3">
        <f>VLOOKUP(Tableau1[[#This Row],[NUM DE FACTURE]],[1]!Tableau1[[#All],[Num Piéce]:[ANNEE]],4,FALSE)</f>
        <v>2023</v>
      </c>
      <c r="I1432" s="3">
        <f>MONTH(Tableau1[[#This Row],[DATE LIV]])</f>
        <v>11</v>
      </c>
    </row>
    <row r="1433" spans="1:9" x14ac:dyDescent="0.35">
      <c r="A1433" s="1" t="str">
        <f>'[1]COMMERCIAL 2019 - 2021'!D1431</f>
        <v>FAE-23-00274</v>
      </c>
      <c r="B1433" s="5" t="str">
        <f>VLOOKUP(Tableau1[[#This Row],[NUM DE FACTURE]],'[1]COMMERCIAL 2019 - 2021'!$D$2:$AO$3999,6,FALSE)</f>
        <v>ARCADIA</v>
      </c>
      <c r="C1433" s="2">
        <f>VLOOKUP(Tableau1[[#This Row],[NUM DE FACTURE]],'[1]COMMERCIAL 2019 - 2021'!$D$2:$AO$3999,18,FALSE)</f>
        <v>15000</v>
      </c>
      <c r="D1433" s="3">
        <f>VLOOKUP(Tableau1[[#This Row],[NUM DE FACTURE]],'[1]COMMERCIAL 2019 - 2021'!$D$2:$AO$3999,8,FALSE)</f>
        <v>35250</v>
      </c>
      <c r="E1433" s="3">
        <f>VLOOKUP(Tableau1[[#This Row],[NUM DE FACTURE]],'[1]COMMERCIAL 2019 - 2021'!$D$2:$AO$3999,10,FALSE)</f>
        <v>35250</v>
      </c>
      <c r="F1433" s="3" t="str">
        <f>VLOOKUP(Tableau1[[#This Row],[NUM DE FACTURE]],'[1]COMMERCIAL 2019 - 2021'!$D$2:$AO$3999,12,FALSE)</f>
        <v xml:space="preserve">UK </v>
      </c>
      <c r="G1433" s="4">
        <f>VLOOKUP(Tableau1[[#This Row],[NUM DE FACTURE]],'[1]COMMERCIAL 2019 - 2021'!$D$2:$AO$3999,13,FALSE)</f>
        <v>45254</v>
      </c>
      <c r="H1433" s="3">
        <f>VLOOKUP(Tableau1[[#This Row],[NUM DE FACTURE]],[1]!Tableau1[[#All],[Num Piéce]:[ANNEE]],4,FALSE)</f>
        <v>2023</v>
      </c>
      <c r="I1433" s="3">
        <f>MONTH(Tableau1[[#This Row],[DATE LIV]])</f>
        <v>11</v>
      </c>
    </row>
    <row r="1434" spans="1:9" x14ac:dyDescent="0.35">
      <c r="A1434" s="1" t="str">
        <f>'[1]COMMERCIAL 2019 - 2021'!D1432</f>
        <v>FAE-23-00275</v>
      </c>
      <c r="B1434" s="5" t="str">
        <f>VLOOKUP(Tableau1[[#This Row],[NUM DE FACTURE]],'[1]COMMERCIAL 2019 - 2021'!$D$2:$AO$3999,6,FALSE)</f>
        <v>SAFA FOOD</v>
      </c>
      <c r="C1434" s="2">
        <f>VLOOKUP(Tableau1[[#This Row],[NUM DE FACTURE]],'[1]COMMERCIAL 2019 - 2021'!$D$2:$AO$3999,18,FALSE)</f>
        <v>11641.28</v>
      </c>
      <c r="D1434" s="3">
        <f>VLOOKUP(Tableau1[[#This Row],[NUM DE FACTURE]],'[1]COMMERCIAL 2019 - 2021'!$D$2:$AO$3999,8,FALSE)</f>
        <v>44058.288879999993</v>
      </c>
      <c r="E1434" s="3">
        <f>VLOOKUP(Tableau1[[#This Row],[NUM DE FACTURE]],'[1]COMMERCIAL 2019 - 2021'!$D$2:$AO$3999,10,FALSE)</f>
        <v>19361.599999999999</v>
      </c>
      <c r="F1434" s="3" t="str">
        <f>VLOOKUP(Tableau1[[#This Row],[NUM DE FACTURE]],'[1]COMMERCIAL 2019 - 2021'!$D$2:$AO$3999,12,FALSE)</f>
        <v>Canada</v>
      </c>
      <c r="G1434" s="4">
        <f>VLOOKUP(Tableau1[[#This Row],[NUM DE FACTURE]],'[1]COMMERCIAL 2019 - 2021'!$D$2:$AO$3999,13,FALSE)</f>
        <v>45259</v>
      </c>
      <c r="H1434" s="3">
        <f>VLOOKUP(Tableau1[[#This Row],[NUM DE FACTURE]],[1]!Tableau1[[#All],[Num Piéce]:[ANNEE]],4,FALSE)</f>
        <v>2023</v>
      </c>
      <c r="I1434" s="3">
        <f>MONTH(Tableau1[[#This Row],[DATE LIV]])</f>
        <v>11</v>
      </c>
    </row>
    <row r="1435" spans="1:9" x14ac:dyDescent="0.35">
      <c r="A1435" s="1" t="str">
        <f>'[1]COMMERCIAL 2019 - 2021'!D1433</f>
        <v>FAE-23-00276</v>
      </c>
      <c r="B1435" s="5" t="str">
        <f>VLOOKUP(Tableau1[[#This Row],[NUM DE FACTURE]],'[1]COMMERCIAL 2019 - 2021'!$D$2:$AO$3999,6,FALSE)</f>
        <v>SAHEL INTERNATIONAL TRADE</v>
      </c>
      <c r="C1435" s="2">
        <f>VLOOKUP(Tableau1[[#This Row],[NUM DE FACTURE]],'[1]COMMERCIAL 2019 - 2021'!$D$2:$AO$3999,18,FALSE)</f>
        <v>20750</v>
      </c>
      <c r="D1435" s="3">
        <f>VLOOKUP(Tableau1[[#This Row],[NUM DE FACTURE]],'[1]COMMERCIAL 2019 - 2021'!$D$2:$AO$3999,8,FALSE)</f>
        <v>39425</v>
      </c>
      <c r="E1435" s="3">
        <f>VLOOKUP(Tableau1[[#This Row],[NUM DE FACTURE]],'[1]COMMERCIAL 2019 - 2021'!$D$2:$AO$3999,10,FALSE)</f>
        <v>39425</v>
      </c>
      <c r="F1435" s="3" t="str">
        <f>VLOOKUP(Tableau1[[#This Row],[NUM DE FACTURE]],'[1]COMMERCIAL 2019 - 2021'!$D$2:$AO$3999,12,FALSE)</f>
        <v>Togo</v>
      </c>
      <c r="G1435" s="4">
        <f>VLOOKUP(Tableau1[[#This Row],[NUM DE FACTURE]],'[1]COMMERCIAL 2019 - 2021'!$D$2:$AO$3999,13,FALSE)</f>
        <v>45275</v>
      </c>
      <c r="H1435" s="3">
        <f>VLOOKUP(Tableau1[[#This Row],[NUM DE FACTURE]],[1]!Tableau1[[#All],[Num Piéce]:[ANNEE]],4,FALSE)</f>
        <v>2023</v>
      </c>
      <c r="I1435" s="3">
        <f>MONTH(Tableau1[[#This Row],[DATE LIV]])</f>
        <v>12</v>
      </c>
    </row>
    <row r="1436" spans="1:9" x14ac:dyDescent="0.35">
      <c r="A1436" s="1" t="str">
        <f>'[1]COMMERCIAL 2019 - 2021'!D1434</f>
        <v>FAE-23-00277</v>
      </c>
      <c r="B1436" s="5" t="str">
        <f>VLOOKUP(Tableau1[[#This Row],[NUM DE FACTURE]],'[1]COMMERCIAL 2019 - 2021'!$D$2:$AO$3999,6,FALSE)</f>
        <v>STE DE COMMERCE INTERNATIONAL</v>
      </c>
      <c r="C1436" s="2">
        <f>VLOOKUP(Tableau1[[#This Row],[NUM DE FACTURE]],'[1]COMMERCIAL 2019 - 2021'!$D$2:$AO$3999,18,FALSE)</f>
        <v>27840</v>
      </c>
      <c r="D1436" s="3">
        <f>VLOOKUP(Tableau1[[#This Row],[NUM DE FACTURE]],'[1]COMMERCIAL 2019 - 2021'!$D$2:$AO$3999,8,FALSE)</f>
        <v>51133.2</v>
      </c>
      <c r="E1436" s="3">
        <f>VLOOKUP(Tableau1[[#This Row],[NUM DE FACTURE]],'[1]COMMERCIAL 2019 - 2021'!$D$2:$AO$3999,10,FALSE)</f>
        <v>51133.2</v>
      </c>
      <c r="F1436" s="3" t="str">
        <f>VLOOKUP(Tableau1[[#This Row],[NUM DE FACTURE]],'[1]COMMERCIAL 2019 - 2021'!$D$2:$AO$3999,12,FALSE)</f>
        <v>Cap Vert</v>
      </c>
      <c r="G1436" s="4">
        <f>VLOOKUP(Tableau1[[#This Row],[NUM DE FACTURE]],'[1]COMMERCIAL 2019 - 2021'!$D$2:$AO$3999,13,FALSE)</f>
        <v>45254</v>
      </c>
      <c r="H1436" s="3">
        <f>VLOOKUP(Tableau1[[#This Row],[NUM DE FACTURE]],[1]!Tableau1[[#All],[Num Piéce]:[ANNEE]],4,FALSE)</f>
        <v>2023</v>
      </c>
      <c r="I1436" s="3">
        <f>MONTH(Tableau1[[#This Row],[DATE LIV]])</f>
        <v>11</v>
      </c>
    </row>
    <row r="1437" spans="1:9" x14ac:dyDescent="0.35">
      <c r="A1437" s="1" t="str">
        <f>'[1]COMMERCIAL 2019 - 2021'!D1435</f>
        <v>FAE-23-00278</v>
      </c>
      <c r="B1437" s="5" t="str">
        <f>VLOOKUP(Tableau1[[#This Row],[NUM DE FACTURE]],'[1]COMMERCIAL 2019 - 2021'!$D$2:$AO$3999,6,FALSE)</f>
        <v>STE DE COMMERCE INTERNATIONAL</v>
      </c>
      <c r="C1437" s="2">
        <f>VLOOKUP(Tableau1[[#This Row],[NUM DE FACTURE]],'[1]COMMERCIAL 2019 - 2021'!$D$2:$AO$3999,18,FALSE)</f>
        <v>231440</v>
      </c>
      <c r="D1437" s="3">
        <f>VLOOKUP(Tableau1[[#This Row],[NUM DE FACTURE]],'[1]COMMERCIAL 2019 - 2021'!$D$2:$AO$3999,8,FALSE)</f>
        <v>434343.2</v>
      </c>
      <c r="E1437" s="3">
        <f>VLOOKUP(Tableau1[[#This Row],[NUM DE FACTURE]],'[1]COMMERCIAL 2019 - 2021'!$D$2:$AO$3999,10,FALSE)</f>
        <v>434343.2</v>
      </c>
      <c r="F1437" s="3" t="str">
        <f>VLOOKUP(Tableau1[[#This Row],[NUM DE FACTURE]],'[1]COMMERCIAL 2019 - 2021'!$D$2:$AO$3999,12,FALSE)</f>
        <v>Sierra Leone</v>
      </c>
      <c r="G1437" s="4">
        <f>VLOOKUP(Tableau1[[#This Row],[NUM DE FACTURE]],'[1]COMMERCIAL 2019 - 2021'!$D$2:$AO$3999,13,FALSE)</f>
        <v>45259</v>
      </c>
      <c r="H1437" s="3">
        <f>VLOOKUP(Tableau1[[#This Row],[NUM DE FACTURE]],[1]!Tableau1[[#All],[Num Piéce]:[ANNEE]],4,FALSE)</f>
        <v>2023</v>
      </c>
      <c r="I1437" s="3">
        <f>MONTH(Tableau1[[#This Row],[DATE LIV]])</f>
        <v>11</v>
      </c>
    </row>
    <row r="1438" spans="1:9" x14ac:dyDescent="0.35">
      <c r="A1438" s="1" t="str">
        <f>'[1]COMMERCIAL 2019 - 2021'!D1436</f>
        <v>FAE-23-00279</v>
      </c>
      <c r="B1438" s="5" t="str">
        <f>VLOOKUP(Tableau1[[#This Row],[NUM DE FACTURE]],'[1]COMMERCIAL 2019 - 2021'!$D$2:$AO$3999,6,FALSE)</f>
        <v>FONTANA SAS</v>
      </c>
      <c r="C1438" s="2">
        <f>VLOOKUP(Tableau1[[#This Row],[NUM DE FACTURE]],'[1]COMMERCIAL 2019 - 2021'!$D$2:$AO$3999,18,FALSE)</f>
        <v>22000</v>
      </c>
      <c r="D1438" s="3">
        <f>VLOOKUP(Tableau1[[#This Row],[NUM DE FACTURE]],'[1]COMMERCIAL 2019 - 2021'!$D$2:$AO$3999,8,FALSE)</f>
        <v>50371.301749999999</v>
      </c>
      <c r="E1438" s="3">
        <f>VLOOKUP(Tableau1[[#This Row],[NUM DE FACTURE]],'[1]COMMERCIAL 2019 - 2021'!$D$2:$AO$3999,10,FALSE)</f>
        <v>14822.5</v>
      </c>
      <c r="F1438" s="3" t="str">
        <f>VLOOKUP(Tableau1[[#This Row],[NUM DE FACTURE]],'[1]COMMERCIAL 2019 - 2021'!$D$2:$AO$3999,12,FALSE)</f>
        <v>Togo</v>
      </c>
      <c r="G1438" s="4">
        <f>VLOOKUP(Tableau1[[#This Row],[NUM DE FACTURE]],'[1]COMMERCIAL 2019 - 2021'!$D$2:$AO$3999,13,FALSE)</f>
        <v>45258</v>
      </c>
      <c r="H1438" s="3">
        <f>VLOOKUP(Tableau1[[#This Row],[NUM DE FACTURE]],[1]!Tableau1[[#All],[Num Piéce]:[ANNEE]],4,FALSE)</f>
        <v>2023</v>
      </c>
      <c r="I1438" s="3">
        <f>MONTH(Tableau1[[#This Row],[DATE LIV]])</f>
        <v>11</v>
      </c>
    </row>
    <row r="1439" spans="1:9" x14ac:dyDescent="0.35">
      <c r="A1439" s="1" t="str">
        <f>'[1]COMMERCIAL 2019 - 2021'!D1437</f>
        <v>FAE-23-00280</v>
      </c>
      <c r="B1439" s="5" t="str">
        <f>VLOOKUP(Tableau1[[#This Row],[NUM DE FACTURE]],'[1]COMMERCIAL 2019 - 2021'!$D$2:$AO$3999,6,FALSE)</f>
        <v>AL SAHL MOUTAQADEM</v>
      </c>
      <c r="C1439" s="2">
        <f>VLOOKUP(Tableau1[[#This Row],[NUM DE FACTURE]],'[1]COMMERCIAL 2019 - 2021'!$D$2:$AO$3999,18,FALSE)</f>
        <v>11250</v>
      </c>
      <c r="D1439" s="3">
        <f>VLOOKUP(Tableau1[[#This Row],[NUM DE FACTURE]],'[1]COMMERCIAL 2019 - 2021'!$D$2:$AO$3999,8,FALSE)</f>
        <v>59329.574999999997</v>
      </c>
      <c r="E1439" s="3">
        <f>VLOOKUP(Tableau1[[#This Row],[NUM DE FACTURE]],'[1]COMMERCIAL 2019 - 2021'!$D$2:$AO$3999,10,FALSE)</f>
        <v>19125</v>
      </c>
      <c r="F1439" s="3" t="str">
        <f>VLOOKUP(Tableau1[[#This Row],[NUM DE FACTURE]],'[1]COMMERCIAL 2019 - 2021'!$D$2:$AO$3999,12,FALSE)</f>
        <v>Libye</v>
      </c>
      <c r="G1439" s="4">
        <f>VLOOKUP(Tableau1[[#This Row],[NUM DE FACTURE]],'[1]COMMERCIAL 2019 - 2021'!$D$2:$AO$3999,13,FALSE)</f>
        <v>45252</v>
      </c>
      <c r="H1439" s="3">
        <f>VLOOKUP(Tableau1[[#This Row],[NUM DE FACTURE]],[1]!Tableau1[[#All],[Num Piéce]:[ANNEE]],4,FALSE)</f>
        <v>2023</v>
      </c>
      <c r="I1439" s="3">
        <f>MONTH(Tableau1[[#This Row],[DATE LIV]])</f>
        <v>11</v>
      </c>
    </row>
    <row r="1440" spans="1:9" x14ac:dyDescent="0.35">
      <c r="A1440" s="1" t="str">
        <f>'[1]COMMERCIAL 2019 - 2021'!D1438</f>
        <v>FAE-23-00281</v>
      </c>
      <c r="B1440" s="5" t="str">
        <f>VLOOKUP(Tableau1[[#This Row],[NUM DE FACTURE]],'[1]COMMERCIAL 2019 - 2021'!$D$2:$AO$3999,6,FALSE)</f>
        <v>TUNISIAN AFRICAN BUSINESS</v>
      </c>
      <c r="C1440" s="2">
        <f>VLOOKUP(Tableau1[[#This Row],[NUM DE FACTURE]],'[1]COMMERCIAL 2019 - 2021'!$D$2:$AO$3999,18,FALSE)</f>
        <v>47676</v>
      </c>
      <c r="D1440" s="3">
        <f>VLOOKUP(Tableau1[[#This Row],[NUM DE FACTURE]],'[1]COMMERCIAL 2019 - 2021'!$D$2:$AO$3999,8,FALSE)</f>
        <v>86695.44</v>
      </c>
      <c r="E1440" s="3">
        <f>VLOOKUP(Tableau1[[#This Row],[NUM DE FACTURE]],'[1]COMMERCIAL 2019 - 2021'!$D$2:$AO$3999,10,FALSE)</f>
        <v>86695.44</v>
      </c>
      <c r="F1440" s="3" t="str">
        <f>VLOOKUP(Tableau1[[#This Row],[NUM DE FACTURE]],'[1]COMMERCIAL 2019 - 2021'!$D$2:$AO$3999,12,FALSE)</f>
        <v>Sierra Leone</v>
      </c>
      <c r="G1440" s="4">
        <f>VLOOKUP(Tableau1[[#This Row],[NUM DE FACTURE]],'[1]COMMERCIAL 2019 - 2021'!$D$2:$AO$3999,13,FALSE)</f>
        <v>45257</v>
      </c>
      <c r="H1440" s="3">
        <f>VLOOKUP(Tableau1[[#This Row],[NUM DE FACTURE]],[1]!Tableau1[[#All],[Num Piéce]:[ANNEE]],4,FALSE)</f>
        <v>2023</v>
      </c>
      <c r="I1440" s="3">
        <f>MONTH(Tableau1[[#This Row],[DATE LIV]])</f>
        <v>11</v>
      </c>
    </row>
    <row r="1441" spans="1:9" x14ac:dyDescent="0.35">
      <c r="A1441" s="1" t="str">
        <f>'[1]COMMERCIAL 2019 - 2021'!D1439</f>
        <v>FAE-23-00282</v>
      </c>
      <c r="B1441" s="5" t="str">
        <f>VLOOKUP(Tableau1[[#This Row],[NUM DE FACTURE]],'[1]COMMERCIAL 2019 - 2021'!$D$2:$AO$3999,6,FALSE)</f>
        <v>ARCADIA</v>
      </c>
      <c r="C1441" s="2">
        <f>VLOOKUP(Tableau1[[#This Row],[NUM DE FACTURE]],'[1]COMMERCIAL 2019 - 2021'!$D$2:$AO$3999,18,FALSE)</f>
        <v>61500</v>
      </c>
      <c r="D1441" s="3">
        <f>VLOOKUP(Tableau1[[#This Row],[NUM DE FACTURE]],'[1]COMMERCIAL 2019 - 2021'!$D$2:$AO$3999,8,FALSE)</f>
        <v>126075</v>
      </c>
      <c r="E1441" s="3">
        <f>VLOOKUP(Tableau1[[#This Row],[NUM DE FACTURE]],'[1]COMMERCIAL 2019 - 2021'!$D$2:$AO$3999,10,FALSE)</f>
        <v>126075</v>
      </c>
      <c r="F1441" s="3" t="str">
        <f>VLOOKUP(Tableau1[[#This Row],[NUM DE FACTURE]],'[1]COMMERCIAL 2019 - 2021'!$D$2:$AO$3999,12,FALSE)</f>
        <v>Belarus</v>
      </c>
      <c r="G1441" s="4">
        <f>VLOOKUP(Tableau1[[#This Row],[NUM DE FACTURE]],'[1]COMMERCIAL 2019 - 2021'!$D$2:$AO$3999,13,FALSE)</f>
        <v>45259</v>
      </c>
      <c r="H1441" s="3">
        <f>VLOOKUP(Tableau1[[#This Row],[NUM DE FACTURE]],[1]!Tableau1[[#All],[Num Piéce]:[ANNEE]],4,FALSE)</f>
        <v>2023</v>
      </c>
      <c r="I1441" s="3">
        <f>MONTH(Tableau1[[#This Row],[DATE LIV]])</f>
        <v>11</v>
      </c>
    </row>
    <row r="1442" spans="1:9" x14ac:dyDescent="0.35">
      <c r="A1442" s="1" t="str">
        <f>'[1]COMMERCIAL 2019 - 2021'!D1440</f>
        <v>FAE-23-00283</v>
      </c>
      <c r="B1442" s="5" t="str">
        <f>VLOOKUP(Tableau1[[#This Row],[NUM DE FACTURE]],'[1]COMMERCIAL 2019 - 2021'!$D$2:$AO$3999,6,FALSE)</f>
        <v>ARCADIA</v>
      </c>
      <c r="C1442" s="2">
        <f>VLOOKUP(Tableau1[[#This Row],[NUM DE FACTURE]],'[1]COMMERCIAL 2019 - 2021'!$D$2:$AO$3999,18,FALSE)</f>
        <v>83000</v>
      </c>
      <c r="D1442" s="3">
        <f>VLOOKUP(Tableau1[[#This Row],[NUM DE FACTURE]],'[1]COMMERCIAL 2019 - 2021'!$D$2:$AO$3999,8,FALSE)</f>
        <v>170150</v>
      </c>
      <c r="E1442" s="3">
        <f>VLOOKUP(Tableau1[[#This Row],[NUM DE FACTURE]],'[1]COMMERCIAL 2019 - 2021'!$D$2:$AO$3999,10,FALSE)</f>
        <v>170150</v>
      </c>
      <c r="F1442" s="3" t="str">
        <f>VLOOKUP(Tableau1[[#This Row],[NUM DE FACTURE]],'[1]COMMERCIAL 2019 - 2021'!$D$2:$AO$3999,12,FALSE)</f>
        <v>Belarus</v>
      </c>
      <c r="G1442" s="4">
        <f>VLOOKUP(Tableau1[[#This Row],[NUM DE FACTURE]],'[1]COMMERCIAL 2019 - 2021'!$D$2:$AO$3999,13,FALSE)</f>
        <v>45260</v>
      </c>
      <c r="H1442" s="3">
        <f>VLOOKUP(Tableau1[[#This Row],[NUM DE FACTURE]],[1]!Tableau1[[#All],[Num Piéce]:[ANNEE]],4,FALSE)</f>
        <v>2023</v>
      </c>
      <c r="I1442" s="3">
        <f>MONTH(Tableau1[[#This Row],[DATE LIV]])</f>
        <v>11</v>
      </c>
    </row>
    <row r="1443" spans="1:9" x14ac:dyDescent="0.35">
      <c r="A1443" s="1" t="str">
        <f>'[1]COMMERCIAL 2019 - 2021'!D1441</f>
        <v>FAE-23-00284</v>
      </c>
      <c r="B1443" s="5" t="str">
        <f>VLOOKUP(Tableau1[[#This Row],[NUM DE FACTURE]],'[1]COMMERCIAL 2019 - 2021'!$D$2:$AO$3999,6,FALSE)</f>
        <v>DAVIS TRADING CO LTD</v>
      </c>
      <c r="C1443" s="2">
        <f>VLOOKUP(Tableau1[[#This Row],[NUM DE FACTURE]],'[1]COMMERCIAL 2019 - 2021'!$D$2:$AO$3999,18,FALSE)</f>
        <v>21150</v>
      </c>
      <c r="D1443" s="3">
        <f>VLOOKUP(Tableau1[[#This Row],[NUM DE FACTURE]],'[1]COMMERCIAL 2019 - 2021'!$D$2:$AO$3999,8,FALSE)</f>
        <v>95943.209151999996</v>
      </c>
      <c r="E1443" s="3">
        <f>VLOOKUP(Tableau1[[#This Row],[NUM DE FACTURE]],'[1]COMMERCIAL 2019 - 2021'!$D$2:$AO$3999,10,FALSE)</f>
        <v>30669.439999999999</v>
      </c>
      <c r="F1443" s="3" t="str">
        <f>VLOOKUP(Tableau1[[#This Row],[NUM DE FACTURE]],'[1]COMMERCIAL 2019 - 2021'!$D$2:$AO$3999,12,FALSE)</f>
        <v>New Zealand</v>
      </c>
      <c r="G1443" s="4">
        <f>VLOOKUP(Tableau1[[#This Row],[NUM DE FACTURE]],'[1]COMMERCIAL 2019 - 2021'!$D$2:$AO$3999,13,FALSE)</f>
        <v>45273</v>
      </c>
      <c r="H1443" s="3">
        <f>VLOOKUP(Tableau1[[#This Row],[NUM DE FACTURE]],[1]!Tableau1[[#All],[Num Piéce]:[ANNEE]],4,FALSE)</f>
        <v>2023</v>
      </c>
      <c r="I1443" s="3">
        <f>MONTH(Tableau1[[#This Row],[DATE LIV]])</f>
        <v>12</v>
      </c>
    </row>
    <row r="1444" spans="1:9" x14ac:dyDescent="0.35">
      <c r="A1444" s="1" t="str">
        <f>'[1]COMMERCIAL 2019 - 2021'!D1442</f>
        <v>FAE-23-00285</v>
      </c>
      <c r="B1444" s="5" t="str">
        <f>VLOOKUP(Tableau1[[#This Row],[NUM DE FACTURE]],'[1]COMMERCIAL 2019 - 2021'!$D$2:$AO$3999,6,FALSE)</f>
        <v>SODIC</v>
      </c>
      <c r="C1444" s="2">
        <f>VLOOKUP(Tableau1[[#This Row],[NUM DE FACTURE]],'[1]COMMERCIAL 2019 - 2021'!$D$2:$AO$3999,18,FALSE)</f>
        <v>25080</v>
      </c>
      <c r="D1444" s="3">
        <f>VLOOKUP(Tableau1[[#This Row],[NUM DE FACTURE]],'[1]COMMERCIAL 2019 - 2021'!$D$2:$AO$3999,8,FALSE)</f>
        <v>89108.421501000004</v>
      </c>
      <c r="E1444" s="3">
        <f>VLOOKUP(Tableau1[[#This Row],[NUM DE FACTURE]],'[1]COMMERCIAL 2019 - 2021'!$D$2:$AO$3999,10,FALSE)</f>
        <v>26221.47</v>
      </c>
      <c r="F1444" s="3" t="str">
        <f>VLOOKUP(Tableau1[[#This Row],[NUM DE FACTURE]],'[1]COMMERCIAL 2019 - 2021'!$D$2:$AO$3999,12,FALSE)</f>
        <v>France</v>
      </c>
      <c r="G1444" s="4">
        <f>VLOOKUP(Tableau1[[#This Row],[NUM DE FACTURE]],'[1]COMMERCIAL 2019 - 2021'!$D$2:$AO$3999,13,FALSE)</f>
        <v>45259</v>
      </c>
      <c r="H1444" s="3">
        <f>VLOOKUP(Tableau1[[#This Row],[NUM DE FACTURE]],[1]!Tableau1[[#All],[Num Piéce]:[ANNEE]],4,FALSE)</f>
        <v>2023</v>
      </c>
      <c r="I1444" s="3">
        <f>MONTH(Tableau1[[#This Row],[DATE LIV]])</f>
        <v>11</v>
      </c>
    </row>
    <row r="1445" spans="1:9" x14ac:dyDescent="0.35">
      <c r="A1445" s="1" t="str">
        <f>'[1]COMMERCIAL 2019 - 2021'!D1443</f>
        <v>FAE-23-00286</v>
      </c>
      <c r="B1445" s="5" t="str">
        <f>VLOOKUP(Tableau1[[#This Row],[NUM DE FACTURE]],'[1]COMMERCIAL 2019 - 2021'!$D$2:$AO$3999,6,FALSE)</f>
        <v>TUNISIAN AFRICAN BUSINESS</v>
      </c>
      <c r="C1445" s="2">
        <f>VLOOKUP(Tableau1[[#This Row],[NUM DE FACTURE]],'[1]COMMERCIAL 2019 - 2021'!$D$2:$AO$3999,18,FALSE)</f>
        <v>457060</v>
      </c>
      <c r="D1445" s="3">
        <f>VLOOKUP(Tableau1[[#This Row],[NUM DE FACTURE]],'[1]COMMERCIAL 2019 - 2021'!$D$2:$AO$3999,8,FALSE)</f>
        <v>820729.8</v>
      </c>
      <c r="E1445" s="3">
        <f>VLOOKUP(Tableau1[[#This Row],[NUM DE FACTURE]],'[1]COMMERCIAL 2019 - 2021'!$D$2:$AO$3999,10,FALSE)</f>
        <v>820729.8</v>
      </c>
      <c r="F1445" s="3" t="str">
        <f>VLOOKUP(Tableau1[[#This Row],[NUM DE FACTURE]],'[1]COMMERCIAL 2019 - 2021'!$D$2:$AO$3999,12,FALSE)</f>
        <v>Gabon</v>
      </c>
      <c r="G1445" s="4">
        <f>VLOOKUP(Tableau1[[#This Row],[NUM DE FACTURE]],'[1]COMMERCIAL 2019 - 2021'!$D$2:$AO$3999,13,FALSE)</f>
        <v>45268</v>
      </c>
      <c r="H1445" s="3">
        <f>VLOOKUP(Tableau1[[#This Row],[NUM DE FACTURE]],[1]!Tableau1[[#All],[Num Piéce]:[ANNEE]],4,FALSE)</f>
        <v>2023</v>
      </c>
      <c r="I1445" s="3">
        <f>MONTH(Tableau1[[#This Row],[DATE LIV]])</f>
        <v>12</v>
      </c>
    </row>
    <row r="1446" spans="1:9" x14ac:dyDescent="0.35">
      <c r="A1446" s="1" t="str">
        <f>'[1]COMMERCIAL 2019 - 2021'!D1444</f>
        <v>FAE-23-00287</v>
      </c>
      <c r="B1446" s="5" t="str">
        <f>VLOOKUP(Tableau1[[#This Row],[NUM DE FACTURE]],'[1]COMMERCIAL 2019 - 2021'!$D$2:$AO$3999,6,FALSE)</f>
        <v>GREEN WORLD FOOD EXPRESS</v>
      </c>
      <c r="C1446" s="2">
        <f>VLOOKUP(Tableau1[[#This Row],[NUM DE FACTURE]],'[1]COMMERCIAL 2019 - 2021'!$D$2:$AO$3999,18,FALSE)</f>
        <v>23971.200000000001</v>
      </c>
      <c r="D1446" s="3">
        <f>VLOOKUP(Tableau1[[#This Row],[NUM DE FACTURE]],'[1]COMMERCIAL 2019 - 2021'!$D$2:$AO$3999,8,FALSE)</f>
        <v>79333.071765999994</v>
      </c>
      <c r="E1446" s="3">
        <f>VLOOKUP(Tableau1[[#This Row],[NUM DE FACTURE]],'[1]COMMERCIAL 2019 - 2021'!$D$2:$AO$3999,10,FALSE)</f>
        <v>25354.94</v>
      </c>
      <c r="F1446" s="3" t="str">
        <f>VLOOKUP(Tableau1[[#This Row],[NUM DE FACTURE]],'[1]COMMERCIAL 2019 - 2021'!$D$2:$AO$3999,12,FALSE)</f>
        <v>Canada</v>
      </c>
      <c r="G1446" s="4">
        <f>VLOOKUP(Tableau1[[#This Row],[NUM DE FACTURE]],'[1]COMMERCIAL 2019 - 2021'!$D$2:$AO$3999,13,FALSE)</f>
        <v>45272</v>
      </c>
      <c r="H1446" s="3">
        <f>VLOOKUP(Tableau1[[#This Row],[NUM DE FACTURE]],[1]!Tableau1[[#All],[Num Piéce]:[ANNEE]],4,FALSE)</f>
        <v>2023</v>
      </c>
      <c r="I1446" s="3">
        <f>MONTH(Tableau1[[#This Row],[DATE LIV]])</f>
        <v>12</v>
      </c>
    </row>
    <row r="1447" spans="1:9" x14ac:dyDescent="0.35">
      <c r="A1447" s="1" t="str">
        <f>'[1]COMMERCIAL 2019 - 2021'!D1445</f>
        <v>FAE-23-00288</v>
      </c>
      <c r="B1447" s="5" t="str">
        <f>VLOOKUP(Tableau1[[#This Row],[NUM DE FACTURE]],'[1]COMMERCIAL 2019 - 2021'!$D$2:$AO$3999,6,FALSE)</f>
        <v>DEBENHAM</v>
      </c>
      <c r="C1447" s="2">
        <f>VLOOKUP(Tableau1[[#This Row],[NUM DE FACTURE]],'[1]COMMERCIAL 2019 - 2021'!$D$2:$AO$3999,18,FALSE)</f>
        <v>19552</v>
      </c>
      <c r="D1447" s="3">
        <f>VLOOKUP(Tableau1[[#This Row],[NUM DE FACTURE]],'[1]COMMERCIAL 2019 - 2021'!$D$2:$AO$3999,8,FALSE)</f>
        <v>61225.036355999997</v>
      </c>
      <c r="E1447" s="3">
        <f>VLOOKUP(Tableau1[[#This Row],[NUM DE FACTURE]],'[1]COMMERCIAL 2019 - 2021'!$D$2:$AO$3999,10,FALSE)</f>
        <v>19574.16</v>
      </c>
      <c r="F1447" s="3" t="str">
        <f>VLOOKUP(Tableau1[[#This Row],[NUM DE FACTURE]],'[1]COMMERCIAL 2019 - 2021'!$D$2:$AO$3999,12,FALSE)</f>
        <v>Kenya</v>
      </c>
      <c r="G1447" s="4">
        <f>VLOOKUP(Tableau1[[#This Row],[NUM DE FACTURE]],'[1]COMMERCIAL 2019 - 2021'!$D$2:$AO$3999,13,FALSE)</f>
        <v>45272</v>
      </c>
      <c r="H1447" s="3">
        <f>VLOOKUP(Tableau1[[#This Row],[NUM DE FACTURE]],[1]!Tableau1[[#All],[Num Piéce]:[ANNEE]],4,FALSE)</f>
        <v>2023</v>
      </c>
      <c r="I1447" s="3">
        <f>MONTH(Tableau1[[#This Row],[DATE LIV]])</f>
        <v>12</v>
      </c>
    </row>
    <row r="1448" spans="1:9" x14ac:dyDescent="0.35">
      <c r="A1448" s="1" t="str">
        <f>'[1]COMMERCIAL 2019 - 2021'!D1446</f>
        <v>FAE-23-00289</v>
      </c>
      <c r="B1448" s="5" t="str">
        <f>VLOOKUP(Tableau1[[#This Row],[NUM DE FACTURE]],'[1]COMMERCIAL 2019 - 2021'!$D$2:$AO$3999,6,FALSE)</f>
        <v>SEYAL TCHAD SA</v>
      </c>
      <c r="C1448" s="2">
        <f>VLOOKUP(Tableau1[[#This Row],[NUM DE FACTURE]],'[1]COMMERCIAL 2019 - 2021'!$D$2:$AO$3999,18,FALSE)</f>
        <v>193920</v>
      </c>
      <c r="D1448" s="3">
        <f>VLOOKUP(Tableau1[[#This Row],[NUM DE FACTURE]],'[1]COMMERCIAL 2019 - 2021'!$D$2:$AO$3999,8,FALSE)</f>
        <v>335941.76559999998</v>
      </c>
      <c r="E1448" s="3">
        <f>VLOOKUP(Tableau1[[#This Row],[NUM DE FACTURE]],'[1]COMMERCIAL 2019 - 2021'!$D$2:$AO$3999,10,FALSE)</f>
        <v>99650.5</v>
      </c>
      <c r="F1448" s="3" t="str">
        <f>VLOOKUP(Tableau1[[#This Row],[NUM DE FACTURE]],'[1]COMMERCIAL 2019 - 2021'!$D$2:$AO$3999,12,FALSE)</f>
        <v>Tchad</v>
      </c>
      <c r="G1448" s="4">
        <f>VLOOKUP(Tableau1[[#This Row],[NUM DE FACTURE]],'[1]COMMERCIAL 2019 - 2021'!$D$2:$AO$3999,13,FALSE)</f>
        <v>45272</v>
      </c>
      <c r="H1448" s="3">
        <f>VLOOKUP(Tableau1[[#This Row],[NUM DE FACTURE]],[1]!Tableau1[[#All],[Num Piéce]:[ANNEE]],4,FALSE)</f>
        <v>2023</v>
      </c>
      <c r="I1448" s="3">
        <f>MONTH(Tableau1[[#This Row],[DATE LIV]])</f>
        <v>12</v>
      </c>
    </row>
    <row r="1449" spans="1:9" x14ac:dyDescent="0.35">
      <c r="A1449" s="1" t="str">
        <f>'[1]COMMERCIAL 2019 - 2021'!D1447</f>
        <v>FAE-23-00290</v>
      </c>
      <c r="B1449" s="5" t="str">
        <f>VLOOKUP(Tableau1[[#This Row],[NUM DE FACTURE]],'[1]COMMERCIAL 2019 - 2021'!$D$2:$AO$3999,6,FALSE)</f>
        <v>GOLDEN PEARL</v>
      </c>
      <c r="C1449" s="2">
        <f>VLOOKUP(Tableau1[[#This Row],[NUM DE FACTURE]],'[1]COMMERCIAL 2019 - 2021'!$D$2:$AO$3999,18,FALSE)</f>
        <v>27192</v>
      </c>
      <c r="D1449" s="3">
        <f>VLOOKUP(Tableau1[[#This Row],[NUM DE FACTURE]],'[1]COMMERCIAL 2019 - 2021'!$D$2:$AO$3999,8,FALSE)</f>
        <v>75045.600000000006</v>
      </c>
      <c r="E1449" s="3">
        <f>VLOOKUP(Tableau1[[#This Row],[NUM DE FACTURE]],'[1]COMMERCIAL 2019 - 2021'!$D$2:$AO$3999,10,FALSE)</f>
        <v>75045.600000000006</v>
      </c>
      <c r="F1449" s="3" t="str">
        <f>VLOOKUP(Tableau1[[#This Row],[NUM DE FACTURE]],'[1]COMMERCIAL 2019 - 2021'!$D$2:$AO$3999,12,FALSE)</f>
        <v>Qatar</v>
      </c>
      <c r="G1449" s="4">
        <f>VLOOKUP(Tableau1[[#This Row],[NUM DE FACTURE]],'[1]COMMERCIAL 2019 - 2021'!$D$2:$AO$3999,13,FALSE)</f>
        <v>45275</v>
      </c>
      <c r="H1449" s="3">
        <f>VLOOKUP(Tableau1[[#This Row],[NUM DE FACTURE]],[1]!Tableau1[[#All],[Num Piéce]:[ANNEE]],4,FALSE)</f>
        <v>2023</v>
      </c>
      <c r="I1449" s="3">
        <f>MONTH(Tableau1[[#This Row],[DATE LIV]])</f>
        <v>12</v>
      </c>
    </row>
    <row r="1450" spans="1:9" x14ac:dyDescent="0.35">
      <c r="A1450" s="1" t="str">
        <f>'[1]COMMERCIAL 2019 - 2021'!D1448</f>
        <v>FAE-23-00291</v>
      </c>
      <c r="B1450" s="5" t="str">
        <f>VLOOKUP(Tableau1[[#This Row],[NUM DE FACTURE]],'[1]COMMERCIAL 2019 - 2021'!$D$2:$AO$3999,6,FALSE)</f>
        <v>GOLDEN PEARL</v>
      </c>
      <c r="C1450" s="2">
        <f>VLOOKUP(Tableau1[[#This Row],[NUM DE FACTURE]],'[1]COMMERCIAL 2019 - 2021'!$D$2:$AO$3999,18,FALSE)</f>
        <v>24000</v>
      </c>
      <c r="D1450" s="3">
        <f>VLOOKUP(Tableau1[[#This Row],[NUM DE FACTURE]],'[1]COMMERCIAL 2019 - 2021'!$D$2:$AO$3999,8,FALSE)</f>
        <v>60240</v>
      </c>
      <c r="E1450" s="3">
        <f>VLOOKUP(Tableau1[[#This Row],[NUM DE FACTURE]],'[1]COMMERCIAL 2019 - 2021'!$D$2:$AO$3999,10,FALSE)</f>
        <v>60240</v>
      </c>
      <c r="F1450" s="3" t="str">
        <f>VLOOKUP(Tableau1[[#This Row],[NUM DE FACTURE]],'[1]COMMERCIAL 2019 - 2021'!$D$2:$AO$3999,12,FALSE)</f>
        <v>Qatar</v>
      </c>
      <c r="G1450" s="4">
        <f>VLOOKUP(Tableau1[[#This Row],[NUM DE FACTURE]],'[1]COMMERCIAL 2019 - 2021'!$D$2:$AO$3999,13,FALSE)</f>
        <v>45288</v>
      </c>
      <c r="H1450" s="3">
        <f>VLOOKUP(Tableau1[[#This Row],[NUM DE FACTURE]],[1]!Tableau1[[#All],[Num Piéce]:[ANNEE]],4,FALSE)</f>
        <v>2023</v>
      </c>
      <c r="I1450" s="3">
        <f>MONTH(Tableau1[[#This Row],[DATE LIV]])</f>
        <v>12</v>
      </c>
    </row>
    <row r="1451" spans="1:9" x14ac:dyDescent="0.35">
      <c r="A1451" s="1" t="str">
        <f>'[1]COMMERCIAL 2019 - 2021'!D1449</f>
        <v>FAE-23-00292</v>
      </c>
      <c r="B1451" s="5" t="str">
        <f>VLOOKUP(Tableau1[[#This Row],[NUM DE FACTURE]],'[1]COMMERCIAL 2019 - 2021'!$D$2:$AO$3999,6,FALSE)</f>
        <v>ABOURA FOODS</v>
      </c>
      <c r="C1451" s="2">
        <f>VLOOKUP(Tableau1[[#This Row],[NUM DE FACTURE]],'[1]COMMERCIAL 2019 - 2021'!$D$2:$AO$3999,18,FALSE)</f>
        <v>17510</v>
      </c>
      <c r="D1451" s="3">
        <f>VLOOKUP(Tableau1[[#This Row],[NUM DE FACTURE]],'[1]COMMERCIAL 2019 - 2021'!$D$2:$AO$3999,8,FALSE)</f>
        <v>60880.552430000003</v>
      </c>
      <c r="E1451" s="3">
        <f>VLOOKUP(Tableau1[[#This Row],[NUM DE FACTURE]],'[1]COMMERCIAL 2019 - 2021'!$D$2:$AO$3999,10,FALSE)</f>
        <v>19729.900000000001</v>
      </c>
      <c r="F1451" s="3" t="str">
        <f>VLOOKUP(Tableau1[[#This Row],[NUM DE FACTURE]],'[1]COMMERCIAL 2019 - 2021'!$D$2:$AO$3999,12,FALSE)</f>
        <v>Jordanie</v>
      </c>
      <c r="G1451" s="4">
        <f>VLOOKUP(Tableau1[[#This Row],[NUM DE FACTURE]],'[1]COMMERCIAL 2019 - 2021'!$D$2:$AO$3999,13,FALSE)</f>
        <v>45278</v>
      </c>
      <c r="H1451" s="3">
        <f>VLOOKUP(Tableau1[[#This Row],[NUM DE FACTURE]],[1]!Tableau1[[#All],[Num Piéce]:[ANNEE]],4,FALSE)</f>
        <v>2023</v>
      </c>
      <c r="I1451" s="3">
        <f>MONTH(Tableau1[[#This Row],[DATE LIV]])</f>
        <v>12</v>
      </c>
    </row>
    <row r="1452" spans="1:9" x14ac:dyDescent="0.35">
      <c r="A1452" s="1" t="str">
        <f>'[1]COMMERCIAL 2019 - 2021'!D1450</f>
        <v>FAE-23-00293</v>
      </c>
      <c r="B1452" s="5" t="str">
        <f>VLOOKUP(Tableau1[[#This Row],[NUM DE FACTURE]],'[1]COMMERCIAL 2019 - 2021'!$D$2:$AO$3999,6,FALSE)</f>
        <v>ABOURA FOODS</v>
      </c>
      <c r="C1452" s="2">
        <f>VLOOKUP(Tableau1[[#This Row],[NUM DE FACTURE]],'[1]COMMERCIAL 2019 - 2021'!$D$2:$AO$3999,18,FALSE)</f>
        <v>25920</v>
      </c>
      <c r="D1452" s="3">
        <f>VLOOKUP(Tableau1[[#This Row],[NUM DE FACTURE]],'[1]COMMERCIAL 2019 - 2021'!$D$2:$AO$3999,8,FALSE)</f>
        <v>76845.018800000005</v>
      </c>
      <c r="E1452" s="3">
        <f>VLOOKUP(Tableau1[[#This Row],[NUM DE FACTURE]],'[1]COMMERCIAL 2019 - 2021'!$D$2:$AO$3999,10,FALSE)</f>
        <v>24568</v>
      </c>
      <c r="F1452" s="3" t="str">
        <f>VLOOKUP(Tableau1[[#This Row],[NUM DE FACTURE]],'[1]COMMERCIAL 2019 - 2021'!$D$2:$AO$3999,12,FALSE)</f>
        <v>Jordanie</v>
      </c>
      <c r="G1452" s="4">
        <f>VLOOKUP(Tableau1[[#This Row],[NUM DE FACTURE]],'[1]COMMERCIAL 2019 - 2021'!$D$2:$AO$3999,13,FALSE)</f>
        <v>45272</v>
      </c>
      <c r="H1452" s="3">
        <f>VLOOKUP(Tableau1[[#This Row],[NUM DE FACTURE]],[1]!Tableau1[[#All],[Num Piéce]:[ANNEE]],4,FALSE)</f>
        <v>2023</v>
      </c>
      <c r="I1452" s="3">
        <f>MONTH(Tableau1[[#This Row],[DATE LIV]])</f>
        <v>12</v>
      </c>
    </row>
    <row r="1453" spans="1:9" x14ac:dyDescent="0.35">
      <c r="A1453" s="1" t="str">
        <f>'[1]COMMERCIAL 2019 - 2021'!D1451</f>
        <v>FAE-23-00294</v>
      </c>
      <c r="B1453" s="5" t="str">
        <f>VLOOKUP(Tableau1[[#This Row],[NUM DE FACTURE]],'[1]COMMERCIAL 2019 - 2021'!$D$2:$AO$3999,6,FALSE)</f>
        <v>HK ENTREPRISE</v>
      </c>
      <c r="C1453" s="2">
        <f>VLOOKUP(Tableau1[[#This Row],[NUM DE FACTURE]],'[1]COMMERCIAL 2019 - 2021'!$D$2:$AO$3999,18,FALSE)</f>
        <v>19300</v>
      </c>
      <c r="D1453" s="3">
        <f>VLOOKUP(Tableau1[[#This Row],[NUM DE FACTURE]],'[1]COMMERCIAL 2019 - 2021'!$D$2:$AO$3999,8,FALSE)</f>
        <v>47116.9</v>
      </c>
      <c r="E1453" s="3">
        <f>VLOOKUP(Tableau1[[#This Row],[NUM DE FACTURE]],'[1]COMMERCIAL 2019 - 2021'!$D$2:$AO$3999,10,FALSE)</f>
        <v>15199</v>
      </c>
      <c r="F1453" s="3" t="str">
        <f>VLOOKUP(Tableau1[[#This Row],[NUM DE FACTURE]],'[1]COMMERCIAL 2019 - 2021'!$D$2:$AO$3999,12,FALSE)</f>
        <v>Liberia</v>
      </c>
      <c r="G1453" s="4">
        <f>VLOOKUP(Tableau1[[#This Row],[NUM DE FACTURE]],'[1]COMMERCIAL 2019 - 2021'!$D$2:$AO$3999,13,FALSE)</f>
        <v>45275</v>
      </c>
      <c r="H1453" s="3">
        <f>VLOOKUP(Tableau1[[#This Row],[NUM DE FACTURE]],[1]!Tableau1[[#All],[Num Piéce]:[ANNEE]],4,FALSE)</f>
        <v>2023</v>
      </c>
      <c r="I1453" s="3">
        <f>MONTH(Tableau1[[#This Row],[DATE LIV]])</f>
        <v>12</v>
      </c>
    </row>
    <row r="1454" spans="1:9" x14ac:dyDescent="0.35">
      <c r="A1454" s="1" t="str">
        <f>'[1]COMMERCIAL 2019 - 2021'!D1452</f>
        <v>FAE-23-00295</v>
      </c>
      <c r="B1454" s="5" t="str">
        <f>VLOOKUP(Tableau1[[#This Row],[NUM DE FACTURE]],'[1]COMMERCIAL 2019 - 2021'!$D$2:$AO$3999,6,FALSE)</f>
        <v>BAH MAMADOU SALIOU</v>
      </c>
      <c r="C1454" s="2">
        <f>VLOOKUP(Tableau1[[#This Row],[NUM DE FACTURE]],'[1]COMMERCIAL 2019 - 2021'!$D$2:$AO$3999,18,FALSE)</f>
        <v>45200</v>
      </c>
      <c r="D1454" s="3">
        <f>VLOOKUP(Tableau1[[#This Row],[NUM DE FACTURE]],'[1]COMMERCIAL 2019 - 2021'!$D$2:$AO$3999,8,FALSE)</f>
        <v>98494.996800000008</v>
      </c>
      <c r="E1454" s="3">
        <f>VLOOKUP(Tableau1[[#This Row],[NUM DE FACTURE]],'[1]COMMERCIAL 2019 - 2021'!$D$2:$AO$3999,10,FALSE)</f>
        <v>29058</v>
      </c>
      <c r="F1454" s="3" t="str">
        <f>VLOOKUP(Tableau1[[#This Row],[NUM DE FACTURE]],'[1]COMMERCIAL 2019 - 2021'!$D$2:$AO$3999,12,FALSE)</f>
        <v>Guinée</v>
      </c>
      <c r="G1454" s="4">
        <f>VLOOKUP(Tableau1[[#This Row],[NUM DE FACTURE]],'[1]COMMERCIAL 2019 - 2021'!$D$2:$AO$3999,13,FALSE)</f>
        <v>45282</v>
      </c>
      <c r="H1454" s="3">
        <f>VLOOKUP(Tableau1[[#This Row],[NUM DE FACTURE]],[1]!Tableau1[[#All],[Num Piéce]:[ANNEE]],4,FALSE)</f>
        <v>2023</v>
      </c>
      <c r="I1454" s="3">
        <f>MONTH(Tableau1[[#This Row],[DATE LIV]])</f>
        <v>12</v>
      </c>
    </row>
    <row r="1455" spans="1:9" x14ac:dyDescent="0.35">
      <c r="A1455" s="1" t="str">
        <f>'[1]COMMERCIAL 2019 - 2021'!D1453</f>
        <v>FAE-23-00296</v>
      </c>
      <c r="B1455" s="5" t="str">
        <f>VLOOKUP(Tableau1[[#This Row],[NUM DE FACTURE]],'[1]COMMERCIAL 2019 - 2021'!$D$2:$AO$3999,6,FALSE)</f>
        <v>MARCOM INTERN</v>
      </c>
      <c r="C1455" s="2">
        <f>VLOOKUP(Tableau1[[#This Row],[NUM DE FACTURE]],'[1]COMMERCIAL 2019 - 2021'!$D$2:$AO$3999,18,FALSE)</f>
        <v>104000</v>
      </c>
      <c r="D1455" s="3">
        <f>VLOOKUP(Tableau1[[#This Row],[NUM DE FACTURE]],'[1]COMMERCIAL 2019 - 2021'!$D$2:$AO$3999,8,FALSE)</f>
        <v>168480</v>
      </c>
      <c r="E1455" s="3">
        <f>VLOOKUP(Tableau1[[#This Row],[NUM DE FACTURE]],'[1]COMMERCIAL 2019 - 2021'!$D$2:$AO$3999,10,FALSE)</f>
        <v>168480</v>
      </c>
      <c r="F1455" s="3" t="str">
        <f>VLOOKUP(Tableau1[[#This Row],[NUM DE FACTURE]],'[1]COMMERCIAL 2019 - 2021'!$D$2:$AO$3999,12,FALSE)</f>
        <v>Madagascar</v>
      </c>
      <c r="G1455" s="4">
        <f>VLOOKUP(Tableau1[[#This Row],[NUM DE FACTURE]],'[1]COMMERCIAL 2019 - 2021'!$D$2:$AO$3999,13,FALSE)</f>
        <v>45282</v>
      </c>
      <c r="H1455" s="3">
        <f>VLOOKUP(Tableau1[[#This Row],[NUM DE FACTURE]],[1]!Tableau1[[#All],[Num Piéce]:[ANNEE]],4,FALSE)</f>
        <v>2023</v>
      </c>
      <c r="I1455" s="3">
        <f>MONTH(Tableau1[[#This Row],[DATE LIV]])</f>
        <v>12</v>
      </c>
    </row>
    <row r="1456" spans="1:9" x14ac:dyDescent="0.35">
      <c r="A1456" s="1" t="str">
        <f>'[1]COMMERCIAL 2019 - 2021'!D1454</f>
        <v>FAE-23-00297</v>
      </c>
      <c r="B1456" s="5" t="str">
        <f>VLOOKUP(Tableau1[[#This Row],[NUM DE FACTURE]],'[1]COMMERCIAL 2019 - 2021'!$D$2:$AO$3999,6,FALSE)</f>
        <v>STE MIDCOM INTERNATIONAL</v>
      </c>
      <c r="C1456" s="2">
        <f>VLOOKUP(Tableau1[[#This Row],[NUM DE FACTURE]],'[1]COMMERCIAL 2019 - 2021'!$D$2:$AO$3999,18,FALSE)</f>
        <v>40000</v>
      </c>
      <c r="D1456" s="3">
        <f>VLOOKUP(Tableau1[[#This Row],[NUM DE FACTURE]],'[1]COMMERCIAL 2019 - 2021'!$D$2:$AO$3999,8,FALSE)</f>
        <v>78000</v>
      </c>
      <c r="E1456" s="3">
        <f>VLOOKUP(Tableau1[[#This Row],[NUM DE FACTURE]],'[1]COMMERCIAL 2019 - 2021'!$D$2:$AO$3999,10,FALSE)</f>
        <v>78000</v>
      </c>
      <c r="F1456" s="3" t="str">
        <f>VLOOKUP(Tableau1[[#This Row],[NUM DE FACTURE]],'[1]COMMERCIAL 2019 - 2021'!$D$2:$AO$3999,12,FALSE)</f>
        <v>Russie</v>
      </c>
      <c r="G1456" s="4">
        <f>VLOOKUP(Tableau1[[#This Row],[NUM DE FACTURE]],'[1]COMMERCIAL 2019 - 2021'!$D$2:$AO$3999,13,FALSE)</f>
        <v>45282</v>
      </c>
      <c r="H1456" s="3">
        <f>VLOOKUP(Tableau1[[#This Row],[NUM DE FACTURE]],[1]!Tableau1[[#All],[Num Piéce]:[ANNEE]],4,FALSE)</f>
        <v>2023</v>
      </c>
      <c r="I1456" s="3">
        <f>MONTH(Tableau1[[#This Row],[DATE LIV]])</f>
        <v>12</v>
      </c>
    </row>
    <row r="1457" spans="1:9" x14ac:dyDescent="0.35">
      <c r="A1457" s="1" t="str">
        <f>'[1]COMMERCIAL 2019 - 2021'!D1455</f>
        <v>FAE-23-00298</v>
      </c>
      <c r="B1457" s="5" t="str">
        <f>VLOOKUP(Tableau1[[#This Row],[NUM DE FACTURE]],'[1]COMMERCIAL 2019 - 2021'!$D$2:$AO$3999,6,FALSE)</f>
        <v>GOLDEN PEARL</v>
      </c>
      <c r="C1457" s="2">
        <f>VLOOKUP(Tableau1[[#This Row],[NUM DE FACTURE]],'[1]COMMERCIAL 2019 - 2021'!$D$2:$AO$3999,18,FALSE)</f>
        <v>48300</v>
      </c>
      <c r="D1457" s="3">
        <f>VLOOKUP(Tableau1[[#This Row],[NUM DE FACTURE]],'[1]COMMERCIAL 2019 - 2021'!$D$2:$AO$3999,8,FALSE)</f>
        <v>96969</v>
      </c>
      <c r="E1457" s="3">
        <f>VLOOKUP(Tableau1[[#This Row],[NUM DE FACTURE]],'[1]COMMERCIAL 2019 - 2021'!$D$2:$AO$3999,10,FALSE)</f>
        <v>96969</v>
      </c>
      <c r="F1457" s="3" t="str">
        <f>VLOOKUP(Tableau1[[#This Row],[NUM DE FACTURE]],'[1]COMMERCIAL 2019 - 2021'!$D$2:$AO$3999,12,FALSE)</f>
        <v>Qatar</v>
      </c>
      <c r="G1457" s="4">
        <f>VLOOKUP(Tableau1[[#This Row],[NUM DE FACTURE]],'[1]COMMERCIAL 2019 - 2021'!$D$2:$AO$3999,13,FALSE)</f>
        <v>45275</v>
      </c>
      <c r="H1457" s="3">
        <f>VLOOKUP(Tableau1[[#This Row],[NUM DE FACTURE]],[1]!Tableau1[[#All],[Num Piéce]:[ANNEE]],4,FALSE)</f>
        <v>2023</v>
      </c>
      <c r="I1457" s="3">
        <f>MONTH(Tableau1[[#This Row],[DATE LIV]])</f>
        <v>12</v>
      </c>
    </row>
    <row r="1458" spans="1:9" x14ac:dyDescent="0.35">
      <c r="A1458" s="1" t="str">
        <f>'[1]COMMERCIAL 2019 - 2021'!D1456</f>
        <v>FAE-23-00299</v>
      </c>
      <c r="B1458" s="5" t="str">
        <f>VLOOKUP(Tableau1[[#This Row],[NUM DE FACTURE]],'[1]COMMERCIAL 2019 - 2021'!$D$2:$AO$3999,6,FALSE)</f>
        <v>STE AL MAJMOUA MOTTAHIDA</v>
      </c>
      <c r="C1458" s="2">
        <f>VLOOKUP(Tableau1[[#This Row],[NUM DE FACTURE]],'[1]COMMERCIAL 2019 - 2021'!$D$2:$AO$3999,18,FALSE)</f>
        <v>408000</v>
      </c>
      <c r="D1458" s="3">
        <f>VLOOKUP(Tableau1[[#This Row],[NUM DE FACTURE]],'[1]COMMERCIAL 2019 - 2021'!$D$2:$AO$3999,8,FALSE)</f>
        <v>899824.21199999994</v>
      </c>
      <c r="E1458" s="3">
        <f>VLOOKUP(Tableau1[[#This Row],[NUM DE FACTURE]],'[1]COMMERCIAL 2019 - 2021'!$D$2:$AO$3999,10,FALSE)</f>
        <v>287640</v>
      </c>
      <c r="F1458" s="3" t="str">
        <f>VLOOKUP(Tableau1[[#This Row],[NUM DE FACTURE]],'[1]COMMERCIAL 2019 - 2021'!$D$2:$AO$3999,12,FALSE)</f>
        <v>Libye</v>
      </c>
      <c r="G1458" s="4">
        <f>VLOOKUP(Tableau1[[#This Row],[NUM DE FACTURE]],'[1]COMMERCIAL 2019 - 2021'!$D$2:$AO$3999,13,FALSE)</f>
        <v>45273</v>
      </c>
      <c r="H1458" s="3">
        <f>VLOOKUP(Tableau1[[#This Row],[NUM DE FACTURE]],[1]!Tableau1[[#All],[Num Piéce]:[ANNEE]],4,FALSE)</f>
        <v>2023</v>
      </c>
      <c r="I1458" s="3">
        <f>MONTH(Tableau1[[#This Row],[DATE LIV]])</f>
        <v>12</v>
      </c>
    </row>
    <row r="1459" spans="1:9" x14ac:dyDescent="0.35">
      <c r="A1459" s="1" t="str">
        <f>'[1]COMMERCIAL 2019 - 2021'!D1457</f>
        <v>FAE-23-00300</v>
      </c>
      <c r="B1459" s="5" t="str">
        <f>VLOOKUP(Tableau1[[#This Row],[NUM DE FACTURE]],'[1]COMMERCIAL 2019 - 2021'!$D$2:$AO$3999,6,FALSE)</f>
        <v>SAHEL INTERNATIONAL TRADE</v>
      </c>
      <c r="C1459" s="2">
        <f>VLOOKUP(Tableau1[[#This Row],[NUM DE FACTURE]],'[1]COMMERCIAL 2019 - 2021'!$D$2:$AO$3999,18,FALSE)</f>
        <v>19200</v>
      </c>
      <c r="D1459" s="3">
        <f>VLOOKUP(Tableau1[[#This Row],[NUM DE FACTURE]],'[1]COMMERCIAL 2019 - 2021'!$D$2:$AO$3999,8,FALSE)</f>
        <v>38016</v>
      </c>
      <c r="E1459" s="3">
        <f>VLOOKUP(Tableau1[[#This Row],[NUM DE FACTURE]],'[1]COMMERCIAL 2019 - 2021'!$D$2:$AO$3999,10,FALSE)</f>
        <v>38016</v>
      </c>
      <c r="F1459" s="3" t="str">
        <f>VLOOKUP(Tableau1[[#This Row],[NUM DE FACTURE]],'[1]COMMERCIAL 2019 - 2021'!$D$2:$AO$3999,12,FALSE)</f>
        <v>Gambie</v>
      </c>
      <c r="G1459" s="4">
        <f>VLOOKUP(Tableau1[[#This Row],[NUM DE FACTURE]],'[1]COMMERCIAL 2019 - 2021'!$D$2:$AO$3999,13,FALSE)</f>
        <v>45280</v>
      </c>
      <c r="H1459" s="3">
        <f>VLOOKUP(Tableau1[[#This Row],[NUM DE FACTURE]],[1]!Tableau1[[#All],[Num Piéce]:[ANNEE]],4,FALSE)</f>
        <v>2023</v>
      </c>
      <c r="I1459" s="3">
        <f>MONTH(Tableau1[[#This Row],[DATE LIV]])</f>
        <v>12</v>
      </c>
    </row>
    <row r="1460" spans="1:9" x14ac:dyDescent="0.35">
      <c r="A1460" s="1" t="str">
        <f>'[1]COMMERCIAL 2019 - 2021'!D1458</f>
        <v>FAE-23-00301</v>
      </c>
      <c r="B1460" s="5" t="str">
        <f>VLOOKUP(Tableau1[[#This Row],[NUM DE FACTURE]],'[1]COMMERCIAL 2019 - 2021'!$D$2:$AO$3999,6,FALSE)</f>
        <v>MAMUDOU BAH T/A TEDOUGNAL FARM</v>
      </c>
      <c r="C1460" s="2">
        <f>VLOOKUP(Tableau1[[#This Row],[NUM DE FACTURE]],'[1]COMMERCIAL 2019 - 2021'!$D$2:$AO$3999,18,FALSE)</f>
        <v>123600</v>
      </c>
      <c r="D1460" s="3">
        <f>VLOOKUP(Tableau1[[#This Row],[NUM DE FACTURE]],'[1]COMMERCIAL 2019 - 2021'!$D$2:$AO$3999,8,FALSE)</f>
        <v>356756.29120000004</v>
      </c>
      <c r="E1460" s="3">
        <f>VLOOKUP(Tableau1[[#This Row],[NUM DE FACTURE]],'[1]COMMERCIAL 2019 - 2021'!$D$2:$AO$3999,10,FALSE)</f>
        <v>115616</v>
      </c>
      <c r="F1460" s="3" t="str">
        <f>VLOOKUP(Tableau1[[#This Row],[NUM DE FACTURE]],'[1]COMMERCIAL 2019 - 2021'!$D$2:$AO$3999,12,FALSE)</f>
        <v>Gambie</v>
      </c>
      <c r="G1460" s="4">
        <f>VLOOKUP(Tableau1[[#This Row],[NUM DE FACTURE]],'[1]COMMERCIAL 2019 - 2021'!$D$2:$AO$3999,13,FALSE)</f>
        <v>45279</v>
      </c>
      <c r="H1460" s="3">
        <f>VLOOKUP(Tableau1[[#This Row],[NUM DE FACTURE]],[1]!Tableau1[[#All],[Num Piéce]:[ANNEE]],4,FALSE)</f>
        <v>2023</v>
      </c>
      <c r="I1460" s="3">
        <f>MONTH(Tableau1[[#This Row],[DATE LIV]])</f>
        <v>12</v>
      </c>
    </row>
    <row r="1461" spans="1:9" x14ac:dyDescent="0.35">
      <c r="A1461" s="1" t="str">
        <f>'[1]COMMERCIAL 2019 - 2021'!D1459</f>
        <v>FAE-23-00302</v>
      </c>
      <c r="B1461" s="5" t="str">
        <f>VLOOKUP(Tableau1[[#This Row],[NUM DE FACTURE]],'[1]COMMERCIAL 2019 - 2021'!$D$2:$AO$3999,6,FALSE)</f>
        <v>SODIFRAM SAS</v>
      </c>
      <c r="C1461" s="2">
        <f>VLOOKUP(Tableau1[[#This Row],[NUM DE FACTURE]],'[1]COMMERCIAL 2019 - 2021'!$D$2:$AO$3999,18,FALSE)</f>
        <v>23976</v>
      </c>
      <c r="D1461" s="3">
        <f>VLOOKUP(Tableau1[[#This Row],[NUM DE FACTURE]],'[1]COMMERCIAL 2019 - 2021'!$D$2:$AO$3999,8,FALSE)</f>
        <v>72932.453466000006</v>
      </c>
      <c r="E1461" s="3">
        <f>VLOOKUP(Tableau1[[#This Row],[NUM DE FACTURE]],'[1]COMMERCIAL 2019 - 2021'!$D$2:$AO$3999,10,FALSE)</f>
        <v>21541.64</v>
      </c>
      <c r="F1461" s="3" t="str">
        <f>VLOOKUP(Tableau1[[#This Row],[NUM DE FACTURE]],'[1]COMMERCIAL 2019 - 2021'!$D$2:$AO$3999,12,FALSE)</f>
        <v>Mayotte</v>
      </c>
      <c r="G1461" s="4">
        <f>VLOOKUP(Tableau1[[#This Row],[NUM DE FACTURE]],'[1]COMMERCIAL 2019 - 2021'!$D$2:$AO$3999,13,FALSE)</f>
        <v>45281</v>
      </c>
      <c r="H1461" s="3">
        <f>VLOOKUP(Tableau1[[#This Row],[NUM DE FACTURE]],[1]!Tableau1[[#All],[Num Piéce]:[ANNEE]],4,FALSE)</f>
        <v>2023</v>
      </c>
      <c r="I1461" s="3">
        <f>MONTH(Tableau1[[#This Row],[DATE LIV]])</f>
        <v>12</v>
      </c>
    </row>
    <row r="1462" spans="1:9" x14ac:dyDescent="0.35">
      <c r="A1462" s="1" t="str">
        <f>'[1]COMMERCIAL 2019 - 2021'!D1460</f>
        <v>FAE-23-00303</v>
      </c>
      <c r="B1462" s="5" t="str">
        <f>VLOOKUP(Tableau1[[#This Row],[NUM DE FACTURE]],'[1]COMMERCIAL 2019 - 2021'!$D$2:$AO$3999,6,FALSE)</f>
        <v>SODIFRAM SAS</v>
      </c>
      <c r="C1462" s="2">
        <f>VLOOKUP(Tableau1[[#This Row],[NUM DE FACTURE]],'[1]COMMERCIAL 2019 - 2021'!$D$2:$AO$3999,18,FALSE)</f>
        <v>27588</v>
      </c>
      <c r="D1462" s="3">
        <f>VLOOKUP(Tableau1[[#This Row],[NUM DE FACTURE]],'[1]COMMERCIAL 2019 - 2021'!$D$2:$AO$3999,8,FALSE)</f>
        <v>81540.816097000003</v>
      </c>
      <c r="E1462" s="3">
        <f>VLOOKUP(Tableau1[[#This Row],[NUM DE FACTURE]],'[1]COMMERCIAL 2019 - 2021'!$D$2:$AO$3999,10,FALSE)</f>
        <v>24082.82</v>
      </c>
      <c r="F1462" s="3" t="str">
        <f>VLOOKUP(Tableau1[[#This Row],[NUM DE FACTURE]],'[1]COMMERCIAL 2019 - 2021'!$D$2:$AO$3999,12,FALSE)</f>
        <v>Mayotte</v>
      </c>
      <c r="G1462" s="4">
        <f>VLOOKUP(Tableau1[[#This Row],[NUM DE FACTURE]],'[1]COMMERCIAL 2019 - 2021'!$D$2:$AO$3999,13,FALSE)</f>
        <v>45281</v>
      </c>
      <c r="H1462" s="3">
        <f>VLOOKUP(Tableau1[[#This Row],[NUM DE FACTURE]],[1]!Tableau1[[#All],[Num Piéce]:[ANNEE]],4,FALSE)</f>
        <v>2023</v>
      </c>
      <c r="I1462" s="3">
        <f>MONTH(Tableau1[[#This Row],[DATE LIV]])</f>
        <v>12</v>
      </c>
    </row>
    <row r="1463" spans="1:9" x14ac:dyDescent="0.35">
      <c r="A1463" s="1" t="str">
        <f>'[1]COMMERCIAL 2019 - 2021'!D1461</f>
        <v>FAE-23-00304</v>
      </c>
      <c r="B1463" s="5" t="str">
        <f>VLOOKUP(Tableau1[[#This Row],[NUM DE FACTURE]],'[1]COMMERCIAL 2019 - 2021'!$D$2:$AO$3999,6,FALSE)</f>
        <v>SODISCOUNT</v>
      </c>
      <c r="C1463" s="2">
        <f>VLOOKUP(Tableau1[[#This Row],[NUM DE FACTURE]],'[1]COMMERCIAL 2019 - 2021'!$D$2:$AO$3999,18,FALSE)</f>
        <v>25392</v>
      </c>
      <c r="D1463" s="3">
        <f>VLOOKUP(Tableau1[[#This Row],[NUM DE FACTURE]],'[1]COMMERCIAL 2019 - 2021'!$D$2:$AO$3999,8,FALSE)</f>
        <v>76297.500500000009</v>
      </c>
      <c r="E1463" s="3">
        <f>VLOOKUP(Tableau1[[#This Row],[NUM DE FACTURE]],'[1]COMMERCIAL 2019 - 2021'!$D$2:$AO$3999,10,FALSE)</f>
        <v>22564.880000000001</v>
      </c>
      <c r="F1463" s="3" t="str">
        <f>VLOOKUP(Tableau1[[#This Row],[NUM DE FACTURE]],'[1]COMMERCIAL 2019 - 2021'!$D$2:$AO$3999,12,FALSE)</f>
        <v>Mayotte</v>
      </c>
      <c r="G1463" s="4">
        <f>VLOOKUP(Tableau1[[#This Row],[NUM DE FACTURE]],'[1]COMMERCIAL 2019 - 2021'!$D$2:$AO$3999,13,FALSE)</f>
        <v>45280</v>
      </c>
      <c r="H1463" s="3">
        <f>VLOOKUP(Tableau1[[#This Row],[NUM DE FACTURE]],[1]!Tableau1[[#All],[Num Piéce]:[ANNEE]],4,FALSE)</f>
        <v>2023</v>
      </c>
      <c r="I1463" s="3">
        <f>MONTH(Tableau1[[#This Row],[DATE LIV]])</f>
        <v>12</v>
      </c>
    </row>
    <row r="1464" spans="1:9" x14ac:dyDescent="0.35">
      <c r="A1464" s="1" t="str">
        <f>'[1]COMMERCIAL 2019 - 2021'!D1462</f>
        <v>FAE-23-00305</v>
      </c>
      <c r="B1464" s="5" t="str">
        <f>VLOOKUP(Tableau1[[#This Row],[NUM DE FACTURE]],'[1]COMMERCIAL 2019 - 2021'!$D$2:$AO$3999,6,FALSE)</f>
        <v>STE DE COMMERCE INTERNATIONAL</v>
      </c>
      <c r="C1464" s="2">
        <f>VLOOKUP(Tableau1[[#This Row],[NUM DE FACTURE]],'[1]COMMERCIAL 2019 - 2021'!$D$2:$AO$3999,18,FALSE)</f>
        <v>23280</v>
      </c>
      <c r="D1464" s="3">
        <f>VLOOKUP(Tableau1[[#This Row],[NUM DE FACTURE]],'[1]COMMERCIAL 2019 - 2021'!$D$2:$AO$3999,8,FALSE)</f>
        <v>41731.199999999997</v>
      </c>
      <c r="E1464" s="3">
        <f>VLOOKUP(Tableau1[[#This Row],[NUM DE FACTURE]],'[1]COMMERCIAL 2019 - 2021'!$D$2:$AO$3999,10,FALSE)</f>
        <v>41731.199999999997</v>
      </c>
      <c r="F1464" s="3" t="str">
        <f>VLOOKUP(Tableau1[[#This Row],[NUM DE FACTURE]],'[1]COMMERCIAL 2019 - 2021'!$D$2:$AO$3999,12,FALSE)</f>
        <v>Liberia</v>
      </c>
      <c r="G1464" s="4">
        <f>VLOOKUP(Tableau1[[#This Row],[NUM DE FACTURE]],'[1]COMMERCIAL 2019 - 2021'!$D$2:$AO$3999,13,FALSE)</f>
        <v>45285</v>
      </c>
      <c r="H1464" s="3">
        <f>VLOOKUP(Tableau1[[#This Row],[NUM DE FACTURE]],[1]!Tableau1[[#All],[Num Piéce]:[ANNEE]],4,FALSE)</f>
        <v>2023</v>
      </c>
      <c r="I1464" s="3">
        <f>MONTH(Tableau1[[#This Row],[DATE LIV]])</f>
        <v>12</v>
      </c>
    </row>
    <row r="1465" spans="1:9" x14ac:dyDescent="0.35">
      <c r="A1465" s="1" t="str">
        <f>'[1]COMMERCIAL 2019 - 2021'!D1463</f>
        <v>FAE-23-00306</v>
      </c>
      <c r="B1465" s="5" t="str">
        <f>VLOOKUP(Tableau1[[#This Row],[NUM DE FACTURE]],'[1]COMMERCIAL 2019 - 2021'!$D$2:$AO$3999,6,FALSE)</f>
        <v>STE DE COMMERCE INTERNATIONAL</v>
      </c>
      <c r="C1465" s="2">
        <f>VLOOKUP(Tableau1[[#This Row],[NUM DE FACTURE]],'[1]COMMERCIAL 2019 - 2021'!$D$2:$AO$3999,18,FALSE)</f>
        <v>22260</v>
      </c>
      <c r="D1465" s="3">
        <f>VLOOKUP(Tableau1[[#This Row],[NUM DE FACTURE]],'[1]COMMERCIAL 2019 - 2021'!$D$2:$AO$3999,8,FALSE)</f>
        <v>38021.760000000002</v>
      </c>
      <c r="E1465" s="3">
        <f>VLOOKUP(Tableau1[[#This Row],[NUM DE FACTURE]],'[1]COMMERCIAL 2019 - 2021'!$D$2:$AO$3999,10,FALSE)</f>
        <v>38021.760000000002</v>
      </c>
      <c r="F1465" s="3" t="str">
        <f>VLOOKUP(Tableau1[[#This Row],[NUM DE FACTURE]],'[1]COMMERCIAL 2019 - 2021'!$D$2:$AO$3999,12,FALSE)</f>
        <v>Liberia</v>
      </c>
      <c r="G1465" s="4">
        <f>VLOOKUP(Tableau1[[#This Row],[NUM DE FACTURE]],'[1]COMMERCIAL 2019 - 2021'!$D$2:$AO$3999,13,FALSE)</f>
        <v>45285</v>
      </c>
      <c r="H1465" s="3">
        <f>VLOOKUP(Tableau1[[#This Row],[NUM DE FACTURE]],[1]!Tableau1[[#All],[Num Piéce]:[ANNEE]],4,FALSE)</f>
        <v>2023</v>
      </c>
      <c r="I1465" s="3">
        <f>MONTH(Tableau1[[#This Row],[DATE LIV]])</f>
        <v>12</v>
      </c>
    </row>
    <row r="1466" spans="1:9" x14ac:dyDescent="0.35">
      <c r="A1466" s="1" t="str">
        <f>'[1]COMMERCIAL 2019 - 2021'!D1464</f>
        <v>FAE-23-00307</v>
      </c>
      <c r="B1466" s="5" t="str">
        <f>VLOOKUP(Tableau1[[#This Row],[NUM DE FACTURE]],'[1]COMMERCIAL 2019 - 2021'!$D$2:$AO$3999,6,FALSE)</f>
        <v>TUNISIAN AFRICAN BUSINESS</v>
      </c>
      <c r="C1466" s="2">
        <f>VLOOKUP(Tableau1[[#This Row],[NUM DE FACTURE]],'[1]COMMERCIAL 2019 - 2021'!$D$2:$AO$3999,18,FALSE)</f>
        <v>157500</v>
      </c>
      <c r="D1466" s="3">
        <f>VLOOKUP(Tableau1[[#This Row],[NUM DE FACTURE]],'[1]COMMERCIAL 2019 - 2021'!$D$2:$AO$3999,8,FALSE)</f>
        <v>257175</v>
      </c>
      <c r="E1466" s="3">
        <f>VLOOKUP(Tableau1[[#This Row],[NUM DE FACTURE]],'[1]COMMERCIAL 2019 - 2021'!$D$2:$AO$3999,10,FALSE)</f>
        <v>257175</v>
      </c>
      <c r="F1466" s="3" t="str">
        <f>VLOOKUP(Tableau1[[#This Row],[NUM DE FACTURE]],'[1]COMMERCIAL 2019 - 2021'!$D$2:$AO$3999,12,FALSE)</f>
        <v>Senegal</v>
      </c>
      <c r="G1466" s="4">
        <f>VLOOKUP(Tableau1[[#This Row],[NUM DE FACTURE]],'[1]COMMERCIAL 2019 - 2021'!$D$2:$AO$3999,13,FALSE)</f>
        <v>45279</v>
      </c>
      <c r="H1466" s="3">
        <f>VLOOKUP(Tableau1[[#This Row],[NUM DE FACTURE]],[1]!Tableau1[[#All],[Num Piéce]:[ANNEE]],4,FALSE)</f>
        <v>2023</v>
      </c>
      <c r="I1466" s="3">
        <f>MONTH(Tableau1[[#This Row],[DATE LIV]])</f>
        <v>12</v>
      </c>
    </row>
    <row r="1467" spans="1:9" x14ac:dyDescent="0.35">
      <c r="A1467" s="1" t="str">
        <f>'[1]COMMERCIAL 2019 - 2021'!D1465</f>
        <v>FAE-23-00308</v>
      </c>
      <c r="B1467" s="5" t="str">
        <f>VLOOKUP(Tableau1[[#This Row],[NUM DE FACTURE]],'[1]COMMERCIAL 2019 - 2021'!$D$2:$AO$3999,6,FALSE)</f>
        <v>STE DE COMMERCE INTERNATIONAL</v>
      </c>
      <c r="C1467" s="2">
        <f>VLOOKUP(Tableau1[[#This Row],[NUM DE FACTURE]],'[1]COMMERCIAL 2019 - 2021'!$D$2:$AO$3999,18,FALSE)</f>
        <v>38400</v>
      </c>
      <c r="D1467" s="3">
        <f>VLOOKUP(Tableau1[[#This Row],[NUM DE FACTURE]],'[1]COMMERCIAL 2019 - 2021'!$D$2:$AO$3999,8,FALSE)</f>
        <v>76032</v>
      </c>
      <c r="E1467" s="3">
        <f>VLOOKUP(Tableau1[[#This Row],[NUM DE FACTURE]],'[1]COMMERCIAL 2019 - 2021'!$D$2:$AO$3999,10,FALSE)</f>
        <v>76032</v>
      </c>
      <c r="F1467" s="3" t="str">
        <f>VLOOKUP(Tableau1[[#This Row],[NUM DE FACTURE]],'[1]COMMERCIAL 2019 - 2021'!$D$2:$AO$3999,12,FALSE)</f>
        <v>Gambie</v>
      </c>
      <c r="G1467" s="4">
        <f>VLOOKUP(Tableau1[[#This Row],[NUM DE FACTURE]],'[1]COMMERCIAL 2019 - 2021'!$D$2:$AO$3999,13,FALSE)</f>
        <v>45282</v>
      </c>
      <c r="H1467" s="3">
        <f>VLOOKUP(Tableau1[[#This Row],[NUM DE FACTURE]],[1]!Tableau1[[#All],[Num Piéce]:[ANNEE]],4,FALSE)</f>
        <v>2023</v>
      </c>
      <c r="I1467" s="3">
        <f>MONTH(Tableau1[[#This Row],[DATE LIV]])</f>
        <v>12</v>
      </c>
    </row>
    <row r="1468" spans="1:9" x14ac:dyDescent="0.35">
      <c r="A1468" s="1" t="str">
        <f>'[1]COMMERCIAL 2019 - 2021'!D1466</f>
        <v>FAE-23-00309</v>
      </c>
      <c r="B1468" s="5" t="str">
        <f>VLOOKUP(Tableau1[[#This Row],[NUM DE FACTURE]],'[1]COMMERCIAL 2019 - 2021'!$D$2:$AO$3999,6,FALSE)</f>
        <v>STE DE COMMERCE INTERNATIONAL</v>
      </c>
      <c r="C1468" s="2">
        <f>VLOOKUP(Tableau1[[#This Row],[NUM DE FACTURE]],'[1]COMMERCIAL 2019 - 2021'!$D$2:$AO$3999,18,FALSE)</f>
        <v>38400</v>
      </c>
      <c r="D1468" s="3">
        <f>VLOOKUP(Tableau1[[#This Row],[NUM DE FACTURE]],'[1]COMMERCIAL 2019 - 2021'!$D$2:$AO$3999,8,FALSE)</f>
        <v>79296</v>
      </c>
      <c r="E1468" s="3">
        <f>VLOOKUP(Tableau1[[#This Row],[NUM DE FACTURE]],'[1]COMMERCIAL 2019 - 2021'!$D$2:$AO$3999,10,FALSE)</f>
        <v>79296</v>
      </c>
      <c r="F1468" s="3" t="str">
        <f>VLOOKUP(Tableau1[[#This Row],[NUM DE FACTURE]],'[1]COMMERCIAL 2019 - 2021'!$D$2:$AO$3999,12,FALSE)</f>
        <v>Gambie</v>
      </c>
      <c r="G1468" s="4">
        <f>VLOOKUP(Tableau1[[#This Row],[NUM DE FACTURE]],'[1]COMMERCIAL 2019 - 2021'!$D$2:$AO$3999,13,FALSE)</f>
        <v>45282</v>
      </c>
      <c r="H1468" s="3">
        <f>VLOOKUP(Tableau1[[#This Row],[NUM DE FACTURE]],[1]!Tableau1[[#All],[Num Piéce]:[ANNEE]],4,FALSE)</f>
        <v>2023</v>
      </c>
      <c r="I1468" s="3">
        <f>MONTH(Tableau1[[#This Row],[DATE LIV]])</f>
        <v>12</v>
      </c>
    </row>
    <row r="1469" spans="1:9" x14ac:dyDescent="0.35">
      <c r="A1469" s="1" t="str">
        <f>'[1]COMMERCIAL 2019 - 2021'!D1467</f>
        <v>FAE-23-00310</v>
      </c>
      <c r="B1469" s="5" t="str">
        <f>VLOOKUP(Tableau1[[#This Row],[NUM DE FACTURE]],'[1]COMMERCIAL 2019 - 2021'!$D$2:$AO$3999,6,FALSE)</f>
        <v>SAHEL INTERNATIONAL TRADE</v>
      </c>
      <c r="C1469" s="2">
        <f>VLOOKUP(Tableau1[[#This Row],[NUM DE FACTURE]],'[1]COMMERCIAL 2019 - 2021'!$D$2:$AO$3999,18,FALSE)</f>
        <v>43200</v>
      </c>
      <c r="D1469" s="3">
        <f>VLOOKUP(Tableau1[[#This Row],[NUM DE FACTURE]],'[1]COMMERCIAL 2019 - 2021'!$D$2:$AO$3999,8,FALSE)</f>
        <v>87696</v>
      </c>
      <c r="E1469" s="3">
        <f>VLOOKUP(Tableau1[[#This Row],[NUM DE FACTURE]],'[1]COMMERCIAL 2019 - 2021'!$D$2:$AO$3999,10,FALSE)</f>
        <v>87696</v>
      </c>
      <c r="F1469" s="3" t="str">
        <f>VLOOKUP(Tableau1[[#This Row],[NUM DE FACTURE]],'[1]COMMERCIAL 2019 - 2021'!$D$2:$AO$3999,12,FALSE)</f>
        <v>Sierra Leone</v>
      </c>
      <c r="G1469" s="4">
        <f>VLOOKUP(Tableau1[[#This Row],[NUM DE FACTURE]],'[1]COMMERCIAL 2019 - 2021'!$D$2:$AO$3999,13,FALSE)</f>
        <v>45288</v>
      </c>
      <c r="H1469" s="3">
        <f>VLOOKUP(Tableau1[[#This Row],[NUM DE FACTURE]],[1]!Tableau1[[#All],[Num Piéce]:[ANNEE]],4,FALSE)</f>
        <v>2023</v>
      </c>
      <c r="I1469" s="3">
        <f>MONTH(Tableau1[[#This Row],[DATE LIV]])</f>
        <v>12</v>
      </c>
    </row>
    <row r="1470" spans="1:9" x14ac:dyDescent="0.35">
      <c r="A1470" s="1" t="str">
        <f>'[1]COMMERCIAL 2019 - 2021'!D1468</f>
        <v>FAE-23-00311</v>
      </c>
      <c r="B1470" s="5" t="str">
        <f>VLOOKUP(Tableau1[[#This Row],[NUM DE FACTURE]],'[1]COMMERCIAL 2019 - 2021'!$D$2:$AO$3999,6,FALSE)</f>
        <v>STE B.T.C TRADING</v>
      </c>
      <c r="C1470" s="2">
        <f>VLOOKUP(Tableau1[[#This Row],[NUM DE FACTURE]],'[1]COMMERCIAL 2019 - 2021'!$D$2:$AO$3999,18,FALSE)</f>
        <v>101040</v>
      </c>
      <c r="D1470" s="3">
        <f>VLOOKUP(Tableau1[[#This Row],[NUM DE FACTURE]],'[1]COMMERCIAL 2019 - 2021'!$D$2:$AO$3999,8,FALSE)</f>
        <v>173217.6</v>
      </c>
      <c r="E1470" s="3">
        <f>VLOOKUP(Tableau1[[#This Row],[NUM DE FACTURE]],'[1]COMMERCIAL 2019 - 2021'!$D$2:$AO$3999,10,FALSE)</f>
        <v>173217.6</v>
      </c>
      <c r="F1470" s="3" t="str">
        <f>VLOOKUP(Tableau1[[#This Row],[NUM DE FACTURE]],'[1]COMMERCIAL 2019 - 2021'!$D$2:$AO$3999,12,FALSE)</f>
        <v>Libye</v>
      </c>
      <c r="G1470" s="4">
        <f>VLOOKUP(Tableau1[[#This Row],[NUM DE FACTURE]],'[1]COMMERCIAL 2019 - 2021'!$D$2:$AO$3999,13,FALSE)</f>
        <v>45287</v>
      </c>
      <c r="H1470" s="3">
        <f>VLOOKUP(Tableau1[[#This Row],[NUM DE FACTURE]],[1]!Tableau1[[#All],[Num Piéce]:[ANNEE]],4,FALSE)</f>
        <v>2023</v>
      </c>
      <c r="I1470" s="3">
        <f>MONTH(Tableau1[[#This Row],[DATE LIV]])</f>
        <v>12</v>
      </c>
    </row>
    <row r="1471" spans="1:9" x14ac:dyDescent="0.35">
      <c r="A1471" s="1" t="str">
        <f>'[1]COMMERCIAL 2019 - 2021'!D1469</f>
        <v>FAE-23-00312</v>
      </c>
      <c r="B1471" s="5" t="str">
        <f>VLOOKUP(Tableau1[[#This Row],[NUM DE FACTURE]],'[1]COMMERCIAL 2019 - 2021'!$D$2:$AO$3999,6,FALSE)</f>
        <v>SODIC</v>
      </c>
      <c r="C1471" s="2">
        <f>VLOOKUP(Tableau1[[#This Row],[NUM DE FACTURE]],'[1]COMMERCIAL 2019 - 2021'!$D$2:$AO$3999,18,FALSE)</f>
        <v>23496</v>
      </c>
      <c r="D1471" s="3">
        <f>VLOOKUP(Tableau1[[#This Row],[NUM DE FACTURE]],'[1]COMMERCIAL 2019 - 2021'!$D$2:$AO$3999,8,FALSE)</f>
        <v>83962.17895999999</v>
      </c>
      <c r="E1471" s="3">
        <f>VLOOKUP(Tableau1[[#This Row],[NUM DE FACTURE]],'[1]COMMERCIAL 2019 - 2021'!$D$2:$AO$3999,10,FALSE)</f>
        <v>24875.84</v>
      </c>
      <c r="F1471" s="3" t="str">
        <f>VLOOKUP(Tableau1[[#This Row],[NUM DE FACTURE]],'[1]COMMERCIAL 2019 - 2021'!$D$2:$AO$3999,12,FALSE)</f>
        <v>France</v>
      </c>
      <c r="G1471" s="4">
        <f>VLOOKUP(Tableau1[[#This Row],[NUM DE FACTURE]],'[1]COMMERCIAL 2019 - 2021'!$D$2:$AO$3999,13,FALSE)</f>
        <v>45274</v>
      </c>
      <c r="H1471" s="3">
        <f>VLOOKUP(Tableau1[[#This Row],[NUM DE FACTURE]],[1]!Tableau1[[#All],[Num Piéce]:[ANNEE]],4,FALSE)</f>
        <v>2023</v>
      </c>
      <c r="I1471" s="3">
        <f>MONTH(Tableau1[[#This Row],[DATE LIV]])</f>
        <v>12</v>
      </c>
    </row>
    <row r="1472" spans="1:9" x14ac:dyDescent="0.35">
      <c r="A1472" s="1" t="str">
        <f>'[1]COMMERCIAL 2019 - 2021'!D1470</f>
        <v>FAE-23-00313</v>
      </c>
      <c r="B1472" s="5" t="str">
        <f>VLOOKUP(Tableau1[[#This Row],[NUM DE FACTURE]],'[1]COMMERCIAL 2019 - 2021'!$D$2:$AO$3999,6,FALSE)</f>
        <v>TUNISIAN AFRICAN BUSINESS</v>
      </c>
      <c r="C1472" s="2">
        <f>VLOOKUP(Tableau1[[#This Row],[NUM DE FACTURE]],'[1]COMMERCIAL 2019 - 2021'!$D$2:$AO$3999,18,FALSE)</f>
        <v>84000</v>
      </c>
      <c r="D1472" s="3">
        <f>VLOOKUP(Tableau1[[#This Row],[NUM DE FACTURE]],'[1]COMMERCIAL 2019 - 2021'!$D$2:$AO$3999,8,FALSE)</f>
        <v>135240</v>
      </c>
      <c r="E1472" s="3">
        <f>VLOOKUP(Tableau1[[#This Row],[NUM DE FACTURE]],'[1]COMMERCIAL 2019 - 2021'!$D$2:$AO$3999,10,FALSE)</f>
        <v>135240</v>
      </c>
      <c r="F1472" s="3" t="str">
        <f>VLOOKUP(Tableau1[[#This Row],[NUM DE FACTURE]],'[1]COMMERCIAL 2019 - 2021'!$D$2:$AO$3999,12,FALSE)</f>
        <v>Gabon</v>
      </c>
      <c r="G1472" s="4">
        <f>VLOOKUP(Tableau1[[#This Row],[NUM DE FACTURE]],'[1]COMMERCIAL 2019 - 2021'!$D$2:$AO$3999,13,FALSE)</f>
        <v>45280</v>
      </c>
      <c r="H1472" s="3">
        <f>VLOOKUP(Tableau1[[#This Row],[NUM DE FACTURE]],[1]!Tableau1[[#All],[Num Piéce]:[ANNEE]],4,FALSE)</f>
        <v>2023</v>
      </c>
      <c r="I1472" s="3">
        <f>MONTH(Tableau1[[#This Row],[DATE LIV]])</f>
        <v>12</v>
      </c>
    </row>
    <row r="1473" spans="1:9" x14ac:dyDescent="0.35">
      <c r="A1473" s="1" t="str">
        <f>'[1]COMMERCIAL 2019 - 2021'!D1471</f>
        <v>FAE-23-00314</v>
      </c>
      <c r="B1473" s="5" t="str">
        <f>VLOOKUP(Tableau1[[#This Row],[NUM DE FACTURE]],'[1]COMMERCIAL 2019 - 2021'!$D$2:$AO$3999,6,FALSE)</f>
        <v>SODIC</v>
      </c>
      <c r="C1473" s="2">
        <f>VLOOKUP(Tableau1[[#This Row],[NUM DE FACTURE]],'[1]COMMERCIAL 2019 - 2021'!$D$2:$AO$3999,18,FALSE)</f>
        <v>23960</v>
      </c>
      <c r="D1473" s="3">
        <f>VLOOKUP(Tableau1[[#This Row],[NUM DE FACTURE]],'[1]COMMERCIAL 2019 - 2021'!$D$2:$AO$3999,8,FALSE)</f>
        <v>93065.301459000009</v>
      </c>
      <c r="E1473" s="3">
        <f>VLOOKUP(Tableau1[[#This Row],[NUM DE FACTURE]],'[1]COMMERCIAL 2019 - 2021'!$D$2:$AO$3999,10,FALSE)</f>
        <v>27486.54</v>
      </c>
      <c r="F1473" s="3" t="str">
        <f>VLOOKUP(Tableau1[[#This Row],[NUM DE FACTURE]],'[1]COMMERCIAL 2019 - 2021'!$D$2:$AO$3999,12,FALSE)</f>
        <v>France</v>
      </c>
      <c r="G1473" s="4">
        <f>VLOOKUP(Tableau1[[#This Row],[NUM DE FACTURE]],'[1]COMMERCIAL 2019 - 2021'!$D$2:$AO$3999,13,FALSE)</f>
        <v>45279</v>
      </c>
      <c r="H1473" s="3">
        <f>VLOOKUP(Tableau1[[#This Row],[NUM DE FACTURE]],[1]!Tableau1[[#All],[Num Piéce]:[ANNEE]],4,FALSE)</f>
        <v>2023</v>
      </c>
      <c r="I1473" s="3">
        <f>MONTH(Tableau1[[#This Row],[DATE LIV]])</f>
        <v>12</v>
      </c>
    </row>
    <row r="1474" spans="1:9" x14ac:dyDescent="0.35">
      <c r="A1474" s="1" t="str">
        <f>'[1]COMMERCIAL 2019 - 2021'!D1472</f>
        <v>FAE-23-00315</v>
      </c>
      <c r="B1474" s="5" t="str">
        <f>VLOOKUP(Tableau1[[#This Row],[NUM DE FACTURE]],'[1]COMMERCIAL 2019 - 2021'!$D$2:$AO$3999,6,FALSE)</f>
        <v>SAHEL INTERNATIONAL TRADE</v>
      </c>
      <c r="C1474" s="2">
        <f>VLOOKUP(Tableau1[[#This Row],[NUM DE FACTURE]],'[1]COMMERCIAL 2019 - 2021'!$D$2:$AO$3999,18,FALSE)</f>
        <v>44016</v>
      </c>
      <c r="D1474" s="3">
        <f>VLOOKUP(Tableau1[[#This Row],[NUM DE FACTURE]],'[1]COMMERCIAL 2019 - 2021'!$D$2:$AO$3999,8,FALSE)</f>
        <v>87151.679999999993</v>
      </c>
      <c r="E1474" s="3">
        <f>VLOOKUP(Tableau1[[#This Row],[NUM DE FACTURE]],'[1]COMMERCIAL 2019 - 2021'!$D$2:$AO$3999,10,FALSE)</f>
        <v>87151.679999999993</v>
      </c>
      <c r="F1474" s="3" t="str">
        <f>VLOOKUP(Tableau1[[#This Row],[NUM DE FACTURE]],'[1]COMMERCIAL 2019 - 2021'!$D$2:$AO$3999,12,FALSE)</f>
        <v>Sierra Leone</v>
      </c>
      <c r="G1474" s="4">
        <f>VLOOKUP(Tableau1[[#This Row],[NUM DE FACTURE]],'[1]COMMERCIAL 2019 - 2021'!$D$2:$AO$3999,13,FALSE)</f>
        <v>45281</v>
      </c>
      <c r="H1474" s="3">
        <f>VLOOKUP(Tableau1[[#This Row],[NUM DE FACTURE]],[1]!Tableau1[[#All],[Num Piéce]:[ANNEE]],4,FALSE)</f>
        <v>2023</v>
      </c>
      <c r="I1474" s="3">
        <f>MONTH(Tableau1[[#This Row],[DATE LIV]])</f>
        <v>12</v>
      </c>
    </row>
    <row r="1475" spans="1:9" x14ac:dyDescent="0.35">
      <c r="A1475" s="1" t="str">
        <f>'[1]COMMERCIAL 2019 - 2021'!D1473</f>
        <v>FAE-23-00316</v>
      </c>
      <c r="B1475" s="5" t="str">
        <f>VLOOKUP(Tableau1[[#This Row],[NUM DE FACTURE]],'[1]COMMERCIAL 2019 - 2021'!$D$2:$AO$3999,6,FALSE)</f>
        <v>MARCOM INTERN</v>
      </c>
      <c r="C1475" s="2">
        <f>VLOOKUP(Tableau1[[#This Row],[NUM DE FACTURE]],'[1]COMMERCIAL 2019 - 2021'!$D$2:$AO$3999,18,FALSE)</f>
        <v>83000</v>
      </c>
      <c r="D1475" s="3">
        <f>VLOOKUP(Tableau1[[#This Row],[NUM DE FACTURE]],'[1]COMMERCIAL 2019 - 2021'!$D$2:$AO$3999,8,FALSE)</f>
        <v>168490</v>
      </c>
      <c r="E1475" s="3">
        <f>VLOOKUP(Tableau1[[#This Row],[NUM DE FACTURE]],'[1]COMMERCIAL 2019 - 2021'!$D$2:$AO$3999,10,FALSE)</f>
        <v>168490</v>
      </c>
      <c r="F1475" s="3" t="str">
        <f>VLOOKUP(Tableau1[[#This Row],[NUM DE FACTURE]],'[1]COMMERCIAL 2019 - 2021'!$D$2:$AO$3999,12,FALSE)</f>
        <v>Ukraine</v>
      </c>
      <c r="G1475" s="4">
        <f>VLOOKUP(Tableau1[[#This Row],[NUM DE FACTURE]],'[1]COMMERCIAL 2019 - 2021'!$D$2:$AO$3999,13,FALSE)</f>
        <v>45285</v>
      </c>
      <c r="H1475" s="3">
        <f>VLOOKUP(Tableau1[[#This Row],[NUM DE FACTURE]],[1]!Tableau1[[#All],[Num Piéce]:[ANNEE]],4,FALSE)</f>
        <v>2023</v>
      </c>
      <c r="I1475" s="3">
        <f>MONTH(Tableau1[[#This Row],[DATE LIV]])</f>
        <v>12</v>
      </c>
    </row>
    <row r="1476" spans="1:9" x14ac:dyDescent="0.35">
      <c r="A1476" s="1" t="str">
        <f>'[1]COMMERCIAL 2019 - 2021'!D1474</f>
        <v>FAE-23-00317</v>
      </c>
      <c r="B1476" s="5" t="str">
        <f>VLOOKUP(Tableau1[[#This Row],[NUM DE FACTURE]],'[1]COMMERCIAL 2019 - 2021'!$D$2:$AO$3999,6,FALSE)</f>
        <v>STE AL MAJMOUA MOTTAHIDA</v>
      </c>
      <c r="C1476" s="2">
        <f>VLOOKUP(Tableau1[[#This Row],[NUM DE FACTURE]],'[1]COMMERCIAL 2019 - 2021'!$D$2:$AO$3999,18,FALSE)</f>
        <v>424560</v>
      </c>
      <c r="D1476" s="3">
        <f>VLOOKUP(Tableau1[[#This Row],[NUM DE FACTURE]],'[1]COMMERCIAL 2019 - 2021'!$D$2:$AO$3999,8,FALSE)</f>
        <v>1063472.4273600001</v>
      </c>
      <c r="E1476" s="3">
        <f>VLOOKUP(Tableau1[[#This Row],[NUM DE FACTURE]],'[1]COMMERCIAL 2019 - 2021'!$D$2:$AO$3999,10,FALSE)</f>
        <v>345204.8</v>
      </c>
      <c r="F1476" s="3" t="str">
        <f>VLOOKUP(Tableau1[[#This Row],[NUM DE FACTURE]],'[1]COMMERCIAL 2019 - 2021'!$D$2:$AO$3999,12,FALSE)</f>
        <v>Libye</v>
      </c>
      <c r="G1476" s="4">
        <f>VLOOKUP(Tableau1[[#This Row],[NUM DE FACTURE]],'[1]COMMERCIAL 2019 - 2021'!$D$2:$AO$3999,13,FALSE)</f>
        <v>45286</v>
      </c>
      <c r="H1476" s="3">
        <f>VLOOKUP(Tableau1[[#This Row],[NUM DE FACTURE]],[1]!Tableau1[[#All],[Num Piéce]:[ANNEE]],4,FALSE)</f>
        <v>2023</v>
      </c>
      <c r="I1476" s="3">
        <f>MONTH(Tableau1[[#This Row],[DATE LIV]])</f>
        <v>12</v>
      </c>
    </row>
    <row r="1477" spans="1:9" x14ac:dyDescent="0.35">
      <c r="A1477" s="1" t="str">
        <f>'[1]COMMERCIAL 2019 - 2021'!D1475</f>
        <v>FAE-23-00318</v>
      </c>
      <c r="B1477" s="5" t="str">
        <f>VLOOKUP(Tableau1[[#This Row],[NUM DE FACTURE]],'[1]COMMERCIAL 2019 - 2021'!$D$2:$AO$3999,6,FALSE)</f>
        <v>SODIC</v>
      </c>
      <c r="C1477" s="2">
        <f>VLOOKUP(Tableau1[[#This Row],[NUM DE FACTURE]],'[1]COMMERCIAL 2019 - 2021'!$D$2:$AO$3999,18,FALSE)</f>
        <v>24496</v>
      </c>
      <c r="D1477" s="3">
        <f>VLOOKUP(Tableau1[[#This Row],[NUM DE FACTURE]],'[1]COMMERCIAL 2019 - 2021'!$D$2:$AO$3999,8,FALSE)</f>
        <v>93999.743348999997</v>
      </c>
      <c r="E1477" s="3">
        <f>VLOOKUP(Tableau1[[#This Row],[NUM DE FACTURE]],'[1]COMMERCIAL 2019 - 2021'!$D$2:$AO$3999,10,FALSE)</f>
        <v>27711.78</v>
      </c>
      <c r="F1477" s="3" t="str">
        <f>VLOOKUP(Tableau1[[#This Row],[NUM DE FACTURE]],'[1]COMMERCIAL 2019 - 2021'!$D$2:$AO$3999,12,FALSE)</f>
        <v>France</v>
      </c>
      <c r="G1477" s="4">
        <f>VLOOKUP(Tableau1[[#This Row],[NUM DE FACTURE]],'[1]COMMERCIAL 2019 - 2021'!$D$2:$AO$3999,13,FALSE)</f>
        <v>45286</v>
      </c>
      <c r="H1477" s="3">
        <f>VLOOKUP(Tableau1[[#This Row],[NUM DE FACTURE]],[1]!Tableau1[[#All],[Num Piéce]:[ANNEE]],4,FALSE)</f>
        <v>2023</v>
      </c>
      <c r="I1477" s="3">
        <f>MONTH(Tableau1[[#This Row],[DATE LIV]])</f>
        <v>12</v>
      </c>
    </row>
    <row r="1478" spans="1:9" x14ac:dyDescent="0.35">
      <c r="A1478" s="1" t="str">
        <f>'[1]COMMERCIAL 2019 - 2021'!D1476</f>
        <v>FAE-23-00319</v>
      </c>
      <c r="B1478" s="5" t="str">
        <f>VLOOKUP(Tableau1[[#This Row],[NUM DE FACTURE]],'[1]COMMERCIAL 2019 - 2021'!$D$2:$AO$3999,6,FALSE)</f>
        <v>SODIC</v>
      </c>
      <c r="C1478" s="2">
        <f>VLOOKUP(Tableau1[[#This Row],[NUM DE FACTURE]],'[1]COMMERCIAL 2019 - 2021'!$D$2:$AO$3999,18,FALSE)</f>
        <v>45012</v>
      </c>
      <c r="D1478" s="3">
        <f>VLOOKUP(Tableau1[[#This Row],[NUM DE FACTURE]],'[1]COMMERCIAL 2019 - 2021'!$D$2:$AO$3999,8,FALSE)</f>
        <v>170164.71804000001</v>
      </c>
      <c r="E1478" s="3">
        <f>VLOOKUP(Tableau1[[#This Row],[NUM DE FACTURE]],'[1]COMMERCIAL 2019 - 2021'!$D$2:$AO$3999,10,FALSE)</f>
        <v>50128.800000000003</v>
      </c>
      <c r="F1478" s="3" t="str">
        <f>VLOOKUP(Tableau1[[#This Row],[NUM DE FACTURE]],'[1]COMMERCIAL 2019 - 2021'!$D$2:$AO$3999,12,FALSE)</f>
        <v>France</v>
      </c>
      <c r="G1478" s="4">
        <f>VLOOKUP(Tableau1[[#This Row],[NUM DE FACTURE]],'[1]COMMERCIAL 2019 - 2021'!$D$2:$AO$3999,13,FALSE)</f>
        <v>45287</v>
      </c>
      <c r="H1478" s="3">
        <f>VLOOKUP(Tableau1[[#This Row],[NUM DE FACTURE]],[1]!Tableau1[[#All],[Num Piéce]:[ANNEE]],4,FALSE)</f>
        <v>2023</v>
      </c>
      <c r="I1478" s="3">
        <f>MONTH(Tableau1[[#This Row],[DATE LIV]])</f>
        <v>12</v>
      </c>
    </row>
    <row r="1479" spans="1:9" x14ac:dyDescent="0.35">
      <c r="A1479" s="1" t="str">
        <f>'[1]COMMERCIAL 2019 - 2021'!D1477</f>
        <v>FAE-23-00320</v>
      </c>
      <c r="B1479" s="5" t="str">
        <f>VLOOKUP(Tableau1[[#This Row],[NUM DE FACTURE]],'[1]COMMERCIAL 2019 - 2021'!$D$2:$AO$3999,6,FALSE)</f>
        <v>JP BEEMSTERBOER BV</v>
      </c>
      <c r="C1479" s="2">
        <f>VLOOKUP(Tableau1[[#This Row],[NUM DE FACTURE]],'[1]COMMERCIAL 2019 - 2021'!$D$2:$AO$3999,18,FALSE)</f>
        <v>110040</v>
      </c>
      <c r="D1479" s="3">
        <f>VLOOKUP(Tableau1[[#This Row],[NUM DE FACTURE]],'[1]COMMERCIAL 2019 - 2021'!$D$2:$AO$3999,8,FALSE)</f>
        <v>0</v>
      </c>
      <c r="E1479" s="3">
        <f>VLOOKUP(Tableau1[[#This Row],[NUM DE FACTURE]],'[1]COMMERCIAL 2019 - 2021'!$D$2:$AO$3999,10,FALSE)</f>
        <v>72823.199999999997</v>
      </c>
      <c r="F1479" s="3" t="str">
        <f>VLOOKUP(Tableau1[[#This Row],[NUM DE FACTURE]],'[1]COMMERCIAL 2019 - 2021'!$D$2:$AO$3999,12,FALSE)</f>
        <v>Sierra Leone</v>
      </c>
      <c r="G1479" s="4">
        <f>VLOOKUP(Tableau1[[#This Row],[NUM DE FACTURE]],'[1]COMMERCIAL 2019 - 2021'!$D$2:$AO$3999,13,FALSE)</f>
        <v>0</v>
      </c>
      <c r="H1479" s="3">
        <f>VLOOKUP(Tableau1[[#This Row],[NUM DE FACTURE]],[1]!Tableau1[[#All],[Num Piéce]:[ANNEE]],4,FALSE)</f>
        <v>2023</v>
      </c>
      <c r="I1479" s="3">
        <f>MONTH(Tableau1[[#This Row],[DATE LIV]])</f>
        <v>1</v>
      </c>
    </row>
    <row r="1480" spans="1:9" x14ac:dyDescent="0.35">
      <c r="A1480" s="1" t="str">
        <f>'[1]COMMERCIAL 2019 - 2021'!D1478</f>
        <v>FAE-23-00321</v>
      </c>
      <c r="B1480" s="5" t="str">
        <f>VLOOKUP(Tableau1[[#This Row],[NUM DE FACTURE]],'[1]COMMERCIAL 2019 - 2021'!$D$2:$AO$3999,6,FALSE)</f>
        <v>ARCADIA</v>
      </c>
      <c r="C1480" s="2">
        <f>VLOOKUP(Tableau1[[#This Row],[NUM DE FACTURE]],'[1]COMMERCIAL 2019 - 2021'!$D$2:$AO$3999,18,FALSE)</f>
        <v>102500</v>
      </c>
      <c r="D1480" s="3">
        <f>VLOOKUP(Tableau1[[#This Row],[NUM DE FACTURE]],'[1]COMMERCIAL 2019 - 2021'!$D$2:$AO$3999,8,FALSE)</f>
        <v>246000</v>
      </c>
      <c r="E1480" s="3">
        <f>VLOOKUP(Tableau1[[#This Row],[NUM DE FACTURE]],'[1]COMMERCIAL 2019 - 2021'!$D$2:$AO$3999,10,FALSE)</f>
        <v>246000</v>
      </c>
      <c r="F1480" s="3" t="str">
        <f>VLOOKUP(Tableau1[[#This Row],[NUM DE FACTURE]],'[1]COMMERCIAL 2019 - 2021'!$D$2:$AO$3999,12,FALSE)</f>
        <v>Pologne</v>
      </c>
      <c r="G1480" s="4">
        <f>VLOOKUP(Tableau1[[#This Row],[NUM DE FACTURE]],'[1]COMMERCIAL 2019 - 2021'!$D$2:$AO$3999,13,FALSE)</f>
        <v>45288</v>
      </c>
      <c r="H1480" s="3">
        <f>VLOOKUP(Tableau1[[#This Row],[NUM DE FACTURE]],[1]!Tableau1[[#All],[Num Piéce]:[ANNEE]],4,FALSE)</f>
        <v>2023</v>
      </c>
      <c r="I1480" s="3">
        <f>MONTH(Tableau1[[#This Row],[DATE LIV]])</f>
        <v>12</v>
      </c>
    </row>
    <row r="1481" spans="1:9" x14ac:dyDescent="0.35">
      <c r="A1481" s="1" t="str">
        <f>'[1]COMMERCIAL 2019 - 2021'!D1479</f>
        <v>FAE-23-00322</v>
      </c>
      <c r="B1481" s="5" t="str">
        <f>VLOOKUP(Tableau1[[#This Row],[NUM DE FACTURE]],'[1]COMMERCIAL 2019 - 2021'!$D$2:$AO$3999,6,FALSE)</f>
        <v>STE B.T.C TRADING</v>
      </c>
      <c r="C1481" s="2">
        <f>VLOOKUP(Tableau1[[#This Row],[NUM DE FACTURE]],'[1]COMMERCIAL 2019 - 2021'!$D$2:$AO$3999,18,FALSE)</f>
        <v>66000</v>
      </c>
      <c r="D1481" s="3">
        <f>VLOOKUP(Tableau1[[#This Row],[NUM DE FACTURE]],'[1]COMMERCIAL 2019 - 2021'!$D$2:$AO$3999,8,FALSE)</f>
        <v>122760</v>
      </c>
      <c r="E1481" s="3">
        <f>VLOOKUP(Tableau1[[#This Row],[NUM DE FACTURE]],'[1]COMMERCIAL 2019 - 2021'!$D$2:$AO$3999,10,FALSE)</f>
        <v>122760</v>
      </c>
      <c r="F1481" s="3" t="str">
        <f>VLOOKUP(Tableau1[[#This Row],[NUM DE FACTURE]],'[1]COMMERCIAL 2019 - 2021'!$D$2:$AO$3999,12,FALSE)</f>
        <v>Libye</v>
      </c>
      <c r="G1481" s="4">
        <f>VLOOKUP(Tableau1[[#This Row],[NUM DE FACTURE]],'[1]COMMERCIAL 2019 - 2021'!$D$2:$AO$3999,13,FALSE)</f>
        <v>45287</v>
      </c>
      <c r="H1481" s="3">
        <f>VLOOKUP(Tableau1[[#This Row],[NUM DE FACTURE]],[1]!Tableau1[[#All],[Num Piéce]:[ANNEE]],4,FALSE)</f>
        <v>2023</v>
      </c>
      <c r="I1481" s="3">
        <f>MONTH(Tableau1[[#This Row],[DATE LIV]])</f>
        <v>12</v>
      </c>
    </row>
    <row r="1482" spans="1:9" x14ac:dyDescent="0.35">
      <c r="A1482" s="1" t="str">
        <f>'[1]COMMERCIAL 2019 - 2021'!D1480</f>
        <v>FAE-23-00323</v>
      </c>
      <c r="B1482" s="5" t="str">
        <f>VLOOKUP(Tableau1[[#This Row],[NUM DE FACTURE]],'[1]COMMERCIAL 2019 - 2021'!$D$2:$AO$3999,6,FALSE)</f>
        <v>SODIC</v>
      </c>
      <c r="C1482" s="2">
        <f>VLOOKUP(Tableau1[[#This Row],[NUM DE FACTURE]],'[1]COMMERCIAL 2019 - 2021'!$D$2:$AO$3999,18,FALSE)</f>
        <v>16824</v>
      </c>
      <c r="D1482" s="3">
        <f>VLOOKUP(Tableau1[[#This Row],[NUM DE FACTURE]],'[1]COMMERCIAL 2019 - 2021'!$D$2:$AO$3999,8,FALSE)</f>
        <v>61466.949907000009</v>
      </c>
      <c r="E1482" s="3">
        <f>VLOOKUP(Tableau1[[#This Row],[NUM DE FACTURE]],'[1]COMMERCIAL 2019 - 2021'!$D$2:$AO$3999,10,FALSE)</f>
        <v>18107.54</v>
      </c>
      <c r="F1482" s="3" t="str">
        <f>VLOOKUP(Tableau1[[#This Row],[NUM DE FACTURE]],'[1]COMMERCIAL 2019 - 2021'!$D$2:$AO$3999,12,FALSE)</f>
        <v>France</v>
      </c>
      <c r="G1482" s="4">
        <f>VLOOKUP(Tableau1[[#This Row],[NUM DE FACTURE]],'[1]COMMERCIAL 2019 - 2021'!$D$2:$AO$3999,13,FALSE)</f>
        <v>45287</v>
      </c>
      <c r="H1482" s="3">
        <f>VLOOKUP(Tableau1[[#This Row],[NUM DE FACTURE]],[1]!Tableau1[[#All],[Num Piéce]:[ANNEE]],4,FALSE)</f>
        <v>2023</v>
      </c>
      <c r="I1482" s="3">
        <f>MONTH(Tableau1[[#This Row],[DATE LIV]])</f>
        <v>12</v>
      </c>
    </row>
    <row r="1483" spans="1:9" x14ac:dyDescent="0.35">
      <c r="A1483" s="1" t="str">
        <f>'[1]COMMERCIAL 2019 - 2021'!D1481</f>
        <v>FAE-23-00324</v>
      </c>
      <c r="B1483" s="5" t="str">
        <f>VLOOKUP(Tableau1[[#This Row],[NUM DE FACTURE]],'[1]COMMERCIAL 2019 - 2021'!$D$2:$AO$3999,6,FALSE)</f>
        <v>SAHEL INTERNATIONAL TRADE</v>
      </c>
      <c r="C1483" s="2">
        <f>VLOOKUP(Tableau1[[#This Row],[NUM DE FACTURE]],'[1]COMMERCIAL 2019 - 2021'!$D$2:$AO$3999,18,FALSE)</f>
        <v>19200</v>
      </c>
      <c r="D1483" s="3">
        <f>VLOOKUP(Tableau1[[#This Row],[NUM DE FACTURE]],'[1]COMMERCIAL 2019 - 2021'!$D$2:$AO$3999,8,FALSE)</f>
        <v>38976</v>
      </c>
      <c r="E1483" s="3">
        <f>VLOOKUP(Tableau1[[#This Row],[NUM DE FACTURE]],'[1]COMMERCIAL 2019 - 2021'!$D$2:$AO$3999,10,FALSE)</f>
        <v>38976</v>
      </c>
      <c r="F1483" s="3" t="str">
        <f>VLOOKUP(Tableau1[[#This Row],[NUM DE FACTURE]],'[1]COMMERCIAL 2019 - 2021'!$D$2:$AO$3999,12,FALSE)</f>
        <v>Burkina Faso</v>
      </c>
      <c r="G1483" s="4">
        <f>VLOOKUP(Tableau1[[#This Row],[NUM DE FACTURE]],'[1]COMMERCIAL 2019 - 2021'!$D$2:$AO$3999,13,FALSE)</f>
        <v>45288</v>
      </c>
      <c r="H1483" s="3">
        <f>VLOOKUP(Tableau1[[#This Row],[NUM DE FACTURE]],[1]!Tableau1[[#All],[Num Piéce]:[ANNEE]],4,FALSE)</f>
        <v>2023</v>
      </c>
      <c r="I1483" s="3">
        <f>MONTH(Tableau1[[#This Row],[DATE LIV]])</f>
        <v>12</v>
      </c>
    </row>
    <row r="1484" spans="1:9" x14ac:dyDescent="0.35">
      <c r="A1484" s="1" t="str">
        <f>'[1]COMMERCIAL 2019 - 2021'!D1482</f>
        <v>FAE-23-00325</v>
      </c>
      <c r="B1484" s="5" t="str">
        <f>VLOOKUP(Tableau1[[#This Row],[NUM DE FACTURE]],'[1]COMMERCIAL 2019 - 2021'!$D$2:$AO$3999,6,FALSE)</f>
        <v>SAHEL INTERNATIONAL TRADE</v>
      </c>
      <c r="C1484" s="2">
        <f>VLOOKUP(Tableau1[[#This Row],[NUM DE FACTURE]],'[1]COMMERCIAL 2019 - 2021'!$D$2:$AO$3999,18,FALSE)</f>
        <v>21600</v>
      </c>
      <c r="D1484" s="3">
        <f>VLOOKUP(Tableau1[[#This Row],[NUM DE FACTURE]],'[1]COMMERCIAL 2019 - 2021'!$D$2:$AO$3999,8,FALSE)</f>
        <v>39744</v>
      </c>
      <c r="E1484" s="3">
        <f>VLOOKUP(Tableau1[[#This Row],[NUM DE FACTURE]],'[1]COMMERCIAL 2019 - 2021'!$D$2:$AO$3999,10,FALSE)</f>
        <v>39744</v>
      </c>
      <c r="F1484" s="3" t="str">
        <f>VLOOKUP(Tableau1[[#This Row],[NUM DE FACTURE]],'[1]COMMERCIAL 2019 - 2021'!$D$2:$AO$3999,12,FALSE)</f>
        <v>Burkina Faso</v>
      </c>
      <c r="G1484" s="4">
        <f>VLOOKUP(Tableau1[[#This Row],[NUM DE FACTURE]],'[1]COMMERCIAL 2019 - 2021'!$D$2:$AO$3999,13,FALSE)</f>
        <v>45288</v>
      </c>
      <c r="H1484" s="3">
        <f>VLOOKUP(Tableau1[[#This Row],[NUM DE FACTURE]],[1]!Tableau1[[#All],[Num Piéce]:[ANNEE]],4,FALSE)</f>
        <v>2023</v>
      </c>
      <c r="I1484" s="3">
        <f>MONTH(Tableau1[[#This Row],[DATE LIV]])</f>
        <v>12</v>
      </c>
    </row>
    <row r="1485" spans="1:9" x14ac:dyDescent="0.35">
      <c r="A1485" s="1" t="str">
        <f>'[1]COMMERCIAL 2019 - 2021'!D1483</f>
        <v>FAE-24-00001</v>
      </c>
      <c r="B1485" s="5" t="str">
        <f>VLOOKUP(Tableau1[[#This Row],[NUM DE FACTURE]],'[1]COMMERCIAL 2019 - 2021'!$D$2:$AO$3999,6,FALSE)</f>
        <v>TUNISIAN AFRICAN BUSINESS</v>
      </c>
      <c r="C1485" s="2">
        <f>VLOOKUP(Tableau1[[#This Row],[NUM DE FACTURE]],'[1]COMMERCIAL 2019 - 2021'!$D$2:$AO$3999,18,FALSE)</f>
        <v>157500</v>
      </c>
      <c r="D1485" s="3">
        <f>VLOOKUP(Tableau1[[#This Row],[NUM DE FACTURE]],'[1]COMMERCIAL 2019 - 2021'!$D$2:$AO$3999,8,FALSE)</f>
        <v>257175</v>
      </c>
      <c r="E1485" s="3">
        <f>VLOOKUP(Tableau1[[#This Row],[NUM DE FACTURE]],'[1]COMMERCIAL 2019 - 2021'!$D$2:$AO$3999,10,FALSE)</f>
        <v>257175</v>
      </c>
      <c r="F1485" s="3" t="str">
        <f>VLOOKUP(Tableau1[[#This Row],[NUM DE FACTURE]],'[1]COMMERCIAL 2019 - 2021'!$D$2:$AO$3999,12,FALSE)</f>
        <v>Senegal</v>
      </c>
      <c r="G1485" s="4">
        <f>VLOOKUP(Tableau1[[#This Row],[NUM DE FACTURE]],'[1]COMMERCIAL 2019 - 2021'!$D$2:$AO$3999,13,FALSE)</f>
        <v>45303</v>
      </c>
      <c r="H1485" s="3">
        <f>VLOOKUP(Tableau1[[#This Row],[NUM DE FACTURE]],[1]!Tableau1[[#All],[Num Piéce]:[ANNEE]],4,FALSE)</f>
        <v>2024</v>
      </c>
      <c r="I1485" s="3">
        <f>MONTH(Tableau1[[#This Row],[DATE LIV]])</f>
        <v>1</v>
      </c>
    </row>
    <row r="1486" spans="1:9" x14ac:dyDescent="0.35">
      <c r="A1486" s="1" t="str">
        <f>'[1]COMMERCIAL 2019 - 2021'!D1484</f>
        <v>FAE-24-00002</v>
      </c>
      <c r="B1486" s="5" t="str">
        <f>VLOOKUP(Tableau1[[#This Row],[NUM DE FACTURE]],'[1]COMMERCIAL 2019 - 2021'!$D$2:$AO$3999,6,FALSE)</f>
        <v>JP BEEMSTERBOER BV</v>
      </c>
      <c r="C1486" s="2">
        <f>VLOOKUP(Tableau1[[#This Row],[NUM DE FACTURE]],'[1]COMMERCIAL 2019 - 2021'!$D$2:$AO$3999,18,FALSE)</f>
        <v>110040</v>
      </c>
      <c r="D1486" s="3">
        <f>VLOOKUP(Tableau1[[#This Row],[NUM DE FACTURE]],'[1]COMMERCIAL 2019 - 2021'!$D$2:$AO$3999,8,FALSE)</f>
        <v>246593.91983999999</v>
      </c>
      <c r="E1486" s="3">
        <f>VLOOKUP(Tableau1[[#This Row],[NUM DE FACTURE]],'[1]COMMERCIAL 2019 - 2021'!$D$2:$AO$3999,10,FALSE)</f>
        <v>72823.199999999997</v>
      </c>
      <c r="F1486" s="3" t="str">
        <f>VLOOKUP(Tableau1[[#This Row],[NUM DE FACTURE]],'[1]COMMERCIAL 2019 - 2021'!$D$2:$AO$3999,12,FALSE)</f>
        <v>Sierra Leone</v>
      </c>
      <c r="G1486" s="4">
        <f>VLOOKUP(Tableau1[[#This Row],[NUM DE FACTURE]],'[1]COMMERCIAL 2019 - 2021'!$D$2:$AO$3999,13,FALSE)</f>
        <v>45300</v>
      </c>
      <c r="H1486" s="3">
        <f>VLOOKUP(Tableau1[[#This Row],[NUM DE FACTURE]],[1]!Tableau1[[#All],[Num Piéce]:[ANNEE]],4,FALSE)</f>
        <v>2024</v>
      </c>
      <c r="I1486" s="3">
        <f>MONTH(Tableau1[[#This Row],[DATE LIV]])</f>
        <v>1</v>
      </c>
    </row>
    <row r="1487" spans="1:9" x14ac:dyDescent="0.35">
      <c r="A1487" s="1" t="str">
        <f>'[1]COMMERCIAL 2019 - 2021'!D1485</f>
        <v>FAE-24-00003</v>
      </c>
      <c r="B1487" s="5" t="str">
        <f>VLOOKUP(Tableau1[[#This Row],[NUM DE FACTURE]],'[1]COMMERCIAL 2019 - 2021'!$D$2:$AO$3999,6,FALSE)</f>
        <v>SAHEL INTERNATIONAL TRADE</v>
      </c>
      <c r="C1487" s="2">
        <f>VLOOKUP(Tableau1[[#This Row],[NUM DE FACTURE]],'[1]COMMERCIAL 2019 - 2021'!$D$2:$AO$3999,18,FALSE)</f>
        <v>55836</v>
      </c>
      <c r="D1487" s="3">
        <f>VLOOKUP(Tableau1[[#This Row],[NUM DE FACTURE]],'[1]COMMERCIAL 2019 - 2021'!$D$2:$AO$3999,8,FALSE)</f>
        <v>105510.6</v>
      </c>
      <c r="E1487" s="3">
        <f>VLOOKUP(Tableau1[[#This Row],[NUM DE FACTURE]],'[1]COMMERCIAL 2019 - 2021'!$D$2:$AO$3999,10,FALSE)</f>
        <v>105510.6</v>
      </c>
      <c r="F1487" s="3" t="str">
        <f>VLOOKUP(Tableau1[[#This Row],[NUM DE FACTURE]],'[1]COMMERCIAL 2019 - 2021'!$D$2:$AO$3999,12,FALSE)</f>
        <v>Burkina Faso</v>
      </c>
      <c r="G1487" s="4">
        <f>VLOOKUP(Tableau1[[#This Row],[NUM DE FACTURE]],'[1]COMMERCIAL 2019 - 2021'!$D$2:$AO$3999,13,FALSE)</f>
        <v>45306</v>
      </c>
      <c r="H1487" s="3">
        <f>VLOOKUP(Tableau1[[#This Row],[NUM DE FACTURE]],[1]!Tableau1[[#All],[Num Piéce]:[ANNEE]],4,FALSE)</f>
        <v>2024</v>
      </c>
      <c r="I1487" s="3">
        <f>MONTH(Tableau1[[#This Row],[DATE LIV]])</f>
        <v>1</v>
      </c>
    </row>
    <row r="1488" spans="1:9" x14ac:dyDescent="0.35">
      <c r="A1488" s="1" t="str">
        <f>'[1]COMMERCIAL 2019 - 2021'!D1486</f>
        <v>FAE-24-00004</v>
      </c>
      <c r="B1488" s="5" t="str">
        <f>VLOOKUP(Tableau1[[#This Row],[NUM DE FACTURE]],'[1]COMMERCIAL 2019 - 2021'!$D$2:$AO$3999,6,FALSE)</f>
        <v>SAHEL INTERNATIONAL TRADE</v>
      </c>
      <c r="C1488" s="2">
        <f>VLOOKUP(Tableau1[[#This Row],[NUM DE FACTURE]],'[1]COMMERCIAL 2019 - 2021'!$D$2:$AO$3999,18,FALSE)</f>
        <v>55848</v>
      </c>
      <c r="D1488" s="3">
        <f>VLOOKUP(Tableau1[[#This Row],[NUM DE FACTURE]],'[1]COMMERCIAL 2019 - 2021'!$D$2:$AO$3999,8,FALSE)</f>
        <v>105534.96</v>
      </c>
      <c r="E1488" s="3">
        <f>VLOOKUP(Tableau1[[#This Row],[NUM DE FACTURE]],'[1]COMMERCIAL 2019 - 2021'!$D$2:$AO$3999,10,FALSE)</f>
        <v>105534.96</v>
      </c>
      <c r="F1488" s="3" t="str">
        <f>VLOOKUP(Tableau1[[#This Row],[NUM DE FACTURE]],'[1]COMMERCIAL 2019 - 2021'!$D$2:$AO$3999,12,FALSE)</f>
        <v>Burkina Faso</v>
      </c>
      <c r="G1488" s="4">
        <f>VLOOKUP(Tableau1[[#This Row],[NUM DE FACTURE]],'[1]COMMERCIAL 2019 - 2021'!$D$2:$AO$3999,13,FALSE)</f>
        <v>45306</v>
      </c>
      <c r="H1488" s="3">
        <f>VLOOKUP(Tableau1[[#This Row],[NUM DE FACTURE]],[1]!Tableau1[[#All],[Num Piéce]:[ANNEE]],4,FALSE)</f>
        <v>2024</v>
      </c>
      <c r="I1488" s="3">
        <f>MONTH(Tableau1[[#This Row],[DATE LIV]])</f>
        <v>1</v>
      </c>
    </row>
    <row r="1489" spans="1:9" x14ac:dyDescent="0.35">
      <c r="A1489" s="1" t="str">
        <f>'[1]COMMERCIAL 2019 - 2021'!D1487</f>
        <v>FAE-24-00005</v>
      </c>
      <c r="B1489" s="5" t="str">
        <f>VLOOKUP(Tableau1[[#This Row],[NUM DE FACTURE]],'[1]COMMERCIAL 2019 - 2021'!$D$2:$AO$3999,6,FALSE)</f>
        <v>BAH MAMADOU SALIOU</v>
      </c>
      <c r="C1489" s="2">
        <f>VLOOKUP(Tableau1[[#This Row],[NUM DE FACTURE]],'[1]COMMERCIAL 2019 - 2021'!$D$2:$AO$3999,18,FALSE)</f>
        <v>40800</v>
      </c>
      <c r="D1489" s="3">
        <f>VLOOKUP(Tableau1[[#This Row],[NUM DE FACTURE]],'[1]COMMERCIAL 2019 - 2021'!$D$2:$AO$3999,8,FALSE)</f>
        <v>91470.715500000006</v>
      </c>
      <c r="E1489" s="3">
        <f>VLOOKUP(Tableau1[[#This Row],[NUM DE FACTURE]],'[1]COMMERCIAL 2019 - 2021'!$D$2:$AO$3999,10,FALSE)</f>
        <v>27010</v>
      </c>
      <c r="F1489" s="3" t="str">
        <f>VLOOKUP(Tableau1[[#This Row],[NUM DE FACTURE]],'[1]COMMERCIAL 2019 - 2021'!$D$2:$AO$3999,12,FALSE)</f>
        <v>Guinee</v>
      </c>
      <c r="G1489" s="4">
        <f>VLOOKUP(Tableau1[[#This Row],[NUM DE FACTURE]],'[1]COMMERCIAL 2019 - 2021'!$D$2:$AO$3999,13,FALSE)</f>
        <v>45308</v>
      </c>
      <c r="H1489" s="3">
        <f>VLOOKUP(Tableau1[[#This Row],[NUM DE FACTURE]],[1]!Tableau1[[#All],[Num Piéce]:[ANNEE]],4,FALSE)</f>
        <v>2024</v>
      </c>
      <c r="I1489" s="3">
        <f>MONTH(Tableau1[[#This Row],[DATE LIV]])</f>
        <v>1</v>
      </c>
    </row>
    <row r="1490" spans="1:9" x14ac:dyDescent="0.35">
      <c r="A1490" s="1" t="str">
        <f>'[1]COMMERCIAL 2019 - 2021'!D1488</f>
        <v>FAE-24-00006</v>
      </c>
      <c r="B1490" s="5" t="str">
        <f>VLOOKUP(Tableau1[[#This Row],[NUM DE FACTURE]],'[1]COMMERCIAL 2019 - 2021'!$D$2:$AO$3999,6,FALSE)</f>
        <v>SAFA FOOD</v>
      </c>
      <c r="C1490" s="2">
        <f>VLOOKUP(Tableau1[[#This Row],[NUM DE FACTURE]],'[1]COMMERCIAL 2019 - 2021'!$D$2:$AO$3999,18,FALSE)</f>
        <v>4720</v>
      </c>
      <c r="D1490" s="3">
        <f>VLOOKUP(Tableau1[[#This Row],[NUM DE FACTURE]],'[1]COMMERCIAL 2019 - 2021'!$D$2:$AO$3999,8,FALSE)</f>
        <v>22519.554700000001</v>
      </c>
      <c r="E1490" s="3">
        <f>VLOOKUP(Tableau1[[#This Row],[NUM DE FACTURE]],'[1]COMMERCIAL 2019 - 2021'!$D$2:$AO$3999,10,FALSE)</f>
        <v>9722</v>
      </c>
      <c r="F1490" s="3" t="str">
        <f>VLOOKUP(Tableau1[[#This Row],[NUM DE FACTURE]],'[1]COMMERCIAL 2019 - 2021'!$D$2:$AO$3999,12,FALSE)</f>
        <v>Canada</v>
      </c>
      <c r="G1490" s="4">
        <f>VLOOKUP(Tableau1[[#This Row],[NUM DE FACTURE]],'[1]COMMERCIAL 2019 - 2021'!$D$2:$AO$3999,13,FALSE)</f>
        <v>45318</v>
      </c>
      <c r="H1490" s="3">
        <f>VLOOKUP(Tableau1[[#This Row],[NUM DE FACTURE]],[1]!Tableau1[[#All],[Num Piéce]:[ANNEE]],4,FALSE)</f>
        <v>2024</v>
      </c>
      <c r="I1490" s="3">
        <f>MONTH(Tableau1[[#This Row],[DATE LIV]])</f>
        <v>1</v>
      </c>
    </row>
    <row r="1491" spans="1:9" x14ac:dyDescent="0.35">
      <c r="A1491" s="1" t="str">
        <f>'[1]COMMERCIAL 2019 - 2021'!D1489</f>
        <v>FAE-24-00007</v>
      </c>
      <c r="B1491" s="5" t="str">
        <f>VLOOKUP(Tableau1[[#This Row],[NUM DE FACTURE]],'[1]COMMERCIAL 2019 - 2021'!$D$2:$AO$3999,6,FALSE)</f>
        <v>STE AL MAJMOUA MOTTAHIDA</v>
      </c>
      <c r="C1491" s="2">
        <f>VLOOKUP(Tableau1[[#This Row],[NUM DE FACTURE]],'[1]COMMERCIAL 2019 - 2021'!$D$2:$AO$3999,18,FALSE)</f>
        <v>35000</v>
      </c>
      <c r="D1491" s="3">
        <f>VLOOKUP(Tableau1[[#This Row],[NUM DE FACTURE]],'[1]COMMERCIAL 2019 - 2021'!$D$2:$AO$3999,8,FALSE)</f>
        <v>154435.29999999999</v>
      </c>
      <c r="E1491" s="3">
        <f>VLOOKUP(Tableau1[[#This Row],[NUM DE FACTURE]],'[1]COMMERCIAL 2019 - 2021'!$D$2:$AO$3999,10,FALSE)</f>
        <v>49850</v>
      </c>
      <c r="F1491" s="3" t="str">
        <f>VLOOKUP(Tableau1[[#This Row],[NUM DE FACTURE]],'[1]COMMERCIAL 2019 - 2021'!$D$2:$AO$3999,12,FALSE)</f>
        <v>Libye</v>
      </c>
      <c r="G1491" s="4">
        <f>VLOOKUP(Tableau1[[#This Row],[NUM DE FACTURE]],'[1]COMMERCIAL 2019 - 2021'!$D$2:$AO$3999,13,FALSE)</f>
        <v>45303</v>
      </c>
      <c r="H1491" s="3">
        <f>VLOOKUP(Tableau1[[#This Row],[NUM DE FACTURE]],[1]!Tableau1[[#All],[Num Piéce]:[ANNEE]],4,FALSE)</f>
        <v>2024</v>
      </c>
      <c r="I1491" s="3">
        <f>MONTH(Tableau1[[#This Row],[DATE LIV]])</f>
        <v>1</v>
      </c>
    </row>
    <row r="1492" spans="1:9" x14ac:dyDescent="0.35">
      <c r="A1492" s="1" t="str">
        <f>'[1]COMMERCIAL 2019 - 2021'!D1490</f>
        <v>FAE-24-00008</v>
      </c>
      <c r="B1492" s="5" t="str">
        <f>VLOOKUP(Tableau1[[#This Row],[NUM DE FACTURE]],'[1]COMMERCIAL 2019 - 2021'!$D$2:$AO$3999,6,FALSE)</f>
        <v>SAHEL INTERNATIONAL TRADE</v>
      </c>
      <c r="C1492" s="2">
        <f>VLOOKUP(Tableau1[[#This Row],[NUM DE FACTURE]],'[1]COMMERCIAL 2019 - 2021'!$D$2:$AO$3999,18,FALSE)</f>
        <v>20750</v>
      </c>
      <c r="D1492" s="3">
        <f>VLOOKUP(Tableau1[[#This Row],[NUM DE FACTURE]],'[1]COMMERCIAL 2019 - 2021'!$D$2:$AO$3999,8,FALSE)</f>
        <v>39425</v>
      </c>
      <c r="E1492" s="3">
        <f>VLOOKUP(Tableau1[[#This Row],[NUM DE FACTURE]],'[1]COMMERCIAL 2019 - 2021'!$D$2:$AO$3999,10,FALSE)</f>
        <v>39425</v>
      </c>
      <c r="F1492" s="3" t="str">
        <f>VLOOKUP(Tableau1[[#This Row],[NUM DE FACTURE]],'[1]COMMERCIAL 2019 - 2021'!$D$2:$AO$3999,12,FALSE)</f>
        <v>Togo</v>
      </c>
      <c r="G1492" s="4">
        <f>VLOOKUP(Tableau1[[#This Row],[NUM DE FACTURE]],'[1]COMMERCIAL 2019 - 2021'!$D$2:$AO$3999,13,FALSE)</f>
        <v>45309</v>
      </c>
      <c r="H1492" s="3">
        <f>VLOOKUP(Tableau1[[#This Row],[NUM DE FACTURE]],[1]!Tableau1[[#All],[Num Piéce]:[ANNEE]],4,FALSE)</f>
        <v>2024</v>
      </c>
      <c r="I1492" s="3">
        <f>MONTH(Tableau1[[#This Row],[DATE LIV]])</f>
        <v>1</v>
      </c>
    </row>
    <row r="1493" spans="1:9" x14ac:dyDescent="0.35">
      <c r="A1493" s="1" t="str">
        <f>'[1]COMMERCIAL 2019 - 2021'!D1491</f>
        <v>FAE-24-00009</v>
      </c>
      <c r="B1493" s="5" t="str">
        <f>VLOOKUP(Tableau1[[#This Row],[NUM DE FACTURE]],'[1]COMMERCIAL 2019 - 2021'!$D$2:$AO$3999,6,FALSE)</f>
        <v>TUNISIAN AFRICAN BUSINESS</v>
      </c>
      <c r="C1493" s="2">
        <f>VLOOKUP(Tableau1[[#This Row],[NUM DE FACTURE]],'[1]COMMERCIAL 2019 - 2021'!$D$2:$AO$3999,18,FALSE)</f>
        <v>83840</v>
      </c>
      <c r="D1493" s="3">
        <f>VLOOKUP(Tableau1[[#This Row],[NUM DE FACTURE]],'[1]COMMERCIAL 2019 - 2021'!$D$2:$AO$3999,8,FALSE)</f>
        <v>145927.20000000001</v>
      </c>
      <c r="E1493" s="3">
        <f>VLOOKUP(Tableau1[[#This Row],[NUM DE FACTURE]],'[1]COMMERCIAL 2019 - 2021'!$D$2:$AO$3999,10,FALSE)</f>
        <v>145927.20000000001</v>
      </c>
      <c r="F1493" s="3" t="str">
        <f>VLOOKUP(Tableau1[[#This Row],[NUM DE FACTURE]],'[1]COMMERCIAL 2019 - 2021'!$D$2:$AO$3999,12,FALSE)</f>
        <v>Gabon</v>
      </c>
      <c r="G1493" s="4">
        <f>VLOOKUP(Tableau1[[#This Row],[NUM DE FACTURE]],'[1]COMMERCIAL 2019 - 2021'!$D$2:$AO$3999,13,FALSE)</f>
        <v>45308</v>
      </c>
      <c r="H1493" s="3">
        <f>VLOOKUP(Tableau1[[#This Row],[NUM DE FACTURE]],[1]!Tableau1[[#All],[Num Piéce]:[ANNEE]],4,FALSE)</f>
        <v>2024</v>
      </c>
      <c r="I1493" s="3">
        <f>MONTH(Tableau1[[#This Row],[DATE LIV]])</f>
        <v>1</v>
      </c>
    </row>
    <row r="1494" spans="1:9" x14ac:dyDescent="0.35">
      <c r="A1494" s="1" t="str">
        <f>'[1]COMMERCIAL 2019 - 2021'!D1492</f>
        <v>FAE-24-00010</v>
      </c>
      <c r="B1494" s="5" t="str">
        <f>VLOOKUP(Tableau1[[#This Row],[NUM DE FACTURE]],'[1]COMMERCIAL 2019 - 2021'!$D$2:$AO$3999,6,FALSE)</f>
        <v>SODIFRAM SAS</v>
      </c>
      <c r="C1494" s="2">
        <f>VLOOKUP(Tableau1[[#This Row],[NUM DE FACTURE]],'[1]COMMERCIAL 2019 - 2021'!$D$2:$AO$3999,18,FALSE)</f>
        <v>23976</v>
      </c>
      <c r="D1494" s="3">
        <f>VLOOKUP(Tableau1[[#This Row],[NUM DE FACTURE]],'[1]COMMERCIAL 2019 - 2021'!$D$2:$AO$3999,8,FALSE)</f>
        <v>75384.702533999996</v>
      </c>
      <c r="E1494" s="3">
        <f>VLOOKUP(Tableau1[[#This Row],[NUM DE FACTURE]],'[1]COMMERCIAL 2019 - 2021'!$D$2:$AO$3999,10,FALSE)</f>
        <v>22241.64</v>
      </c>
      <c r="F1494" s="3" t="str">
        <f>VLOOKUP(Tableau1[[#This Row],[NUM DE FACTURE]],'[1]COMMERCIAL 2019 - 2021'!$D$2:$AO$3999,12,FALSE)</f>
        <v>Mayotte</v>
      </c>
      <c r="G1494" s="4">
        <f>VLOOKUP(Tableau1[[#This Row],[NUM DE FACTURE]],'[1]COMMERCIAL 2019 - 2021'!$D$2:$AO$3999,13,FALSE)</f>
        <v>45309</v>
      </c>
      <c r="H1494" s="3">
        <f>VLOOKUP(Tableau1[[#This Row],[NUM DE FACTURE]],[1]!Tableau1[[#All],[Num Piéce]:[ANNEE]],4,FALSE)</f>
        <v>2024</v>
      </c>
      <c r="I1494" s="3">
        <f>MONTH(Tableau1[[#This Row],[DATE LIV]])</f>
        <v>1</v>
      </c>
    </row>
    <row r="1495" spans="1:9" x14ac:dyDescent="0.35">
      <c r="A1495" s="1" t="str">
        <f>'[1]COMMERCIAL 2019 - 2021'!D1493</f>
        <v>FAE-24-00011</v>
      </c>
      <c r="B1495" s="5" t="str">
        <f>VLOOKUP(Tableau1[[#This Row],[NUM DE FACTURE]],'[1]COMMERCIAL 2019 - 2021'!$D$2:$AO$3999,6,FALSE)</f>
        <v>MESBAH DAHDAH</v>
      </c>
      <c r="C1495" s="2">
        <f>VLOOKUP(Tableau1[[#This Row],[NUM DE FACTURE]],'[1]COMMERCIAL 2019 - 2021'!$D$2:$AO$3999,18,FALSE)</f>
        <v>21005</v>
      </c>
      <c r="D1495" s="3">
        <f>VLOOKUP(Tableau1[[#This Row],[NUM DE FACTURE]],'[1]COMMERCIAL 2019 - 2021'!$D$2:$AO$3999,8,FALSE)</f>
        <v>57638.806776000005</v>
      </c>
      <c r="E1495" s="3">
        <f>VLOOKUP(Tableau1[[#This Row],[NUM DE FACTURE]],'[1]COMMERCIAL 2019 - 2021'!$D$2:$AO$3999,10,FALSE)</f>
        <v>18526.23</v>
      </c>
      <c r="F1495" s="3" t="str">
        <f>VLOOKUP(Tableau1[[#This Row],[NUM DE FACTURE]],'[1]COMMERCIAL 2019 - 2021'!$D$2:$AO$3999,12,FALSE)</f>
        <v>Sudan</v>
      </c>
      <c r="G1495" s="4">
        <f>VLOOKUP(Tableau1[[#This Row],[NUM DE FACTURE]],'[1]COMMERCIAL 2019 - 2021'!$D$2:$AO$3999,13,FALSE)</f>
        <v>45314</v>
      </c>
      <c r="H1495" s="3">
        <f>VLOOKUP(Tableau1[[#This Row],[NUM DE FACTURE]],[1]!Tableau1[[#All],[Num Piéce]:[ANNEE]],4,FALSE)</f>
        <v>2024</v>
      </c>
      <c r="I1495" s="3">
        <f>MONTH(Tableau1[[#This Row],[DATE LIV]])</f>
        <v>1</v>
      </c>
    </row>
    <row r="1496" spans="1:9" x14ac:dyDescent="0.35">
      <c r="A1496" s="1" t="str">
        <f>'[1]COMMERCIAL 2019 - 2021'!D1494</f>
        <v>FAE-24-00012</v>
      </c>
      <c r="B1496" s="5" t="str">
        <f>VLOOKUP(Tableau1[[#This Row],[NUM DE FACTURE]],'[1]COMMERCIAL 2019 - 2021'!$D$2:$AO$3999,6,FALSE)</f>
        <v>SODIC</v>
      </c>
      <c r="C1496" s="2">
        <f>VLOOKUP(Tableau1[[#This Row],[NUM DE FACTURE]],'[1]COMMERCIAL 2019 - 2021'!$D$2:$AO$3999,18,FALSE)</f>
        <v>22864</v>
      </c>
      <c r="D1496" s="3">
        <f>VLOOKUP(Tableau1[[#This Row],[NUM DE FACTURE]],'[1]COMMERCIAL 2019 - 2021'!$D$2:$AO$3999,8,FALSE)</f>
        <v>82512.932138000004</v>
      </c>
      <c r="E1496" s="3">
        <f>VLOOKUP(Tableau1[[#This Row],[NUM DE FACTURE]],'[1]COMMERCIAL 2019 - 2021'!$D$2:$AO$3999,10,FALSE)</f>
        <v>24339.38</v>
      </c>
      <c r="F1496" s="3" t="str">
        <f>VLOOKUP(Tableau1[[#This Row],[NUM DE FACTURE]],'[1]COMMERCIAL 2019 - 2021'!$D$2:$AO$3999,12,FALSE)</f>
        <v>France</v>
      </c>
      <c r="G1496" s="4">
        <f>VLOOKUP(Tableau1[[#This Row],[NUM DE FACTURE]],'[1]COMMERCIAL 2019 - 2021'!$D$2:$AO$3999,13,FALSE)</f>
        <v>45307</v>
      </c>
      <c r="H1496" s="3">
        <f>VLOOKUP(Tableau1[[#This Row],[NUM DE FACTURE]],[1]!Tableau1[[#All],[Num Piéce]:[ANNEE]],4,FALSE)</f>
        <v>2024</v>
      </c>
      <c r="I1496" s="3">
        <f>MONTH(Tableau1[[#This Row],[DATE LIV]])</f>
        <v>1</v>
      </c>
    </row>
    <row r="1497" spans="1:9" x14ac:dyDescent="0.35">
      <c r="A1497" s="1" t="str">
        <f>'[1]COMMERCIAL 2019 - 2021'!D1495</f>
        <v>FAE-24-00013</v>
      </c>
      <c r="B1497" s="5" t="str">
        <f>VLOOKUP(Tableau1[[#This Row],[NUM DE FACTURE]],'[1]COMMERCIAL 2019 - 2021'!$D$2:$AO$3999,6,FALSE)</f>
        <v>DAVIS TRADING CO LTD</v>
      </c>
      <c r="C1497" s="2">
        <f>VLOOKUP(Tableau1[[#This Row],[NUM DE FACTURE]],'[1]COMMERCIAL 2019 - 2021'!$D$2:$AO$3999,18,FALSE)</f>
        <v>21720</v>
      </c>
      <c r="D1497" s="3">
        <f>VLOOKUP(Tableau1[[#This Row],[NUM DE FACTURE]],'[1]COMMERCIAL 2019 - 2021'!$D$2:$AO$3999,8,FALSE)</f>
        <v>96192.656839999996</v>
      </c>
      <c r="E1497" s="3">
        <f>VLOOKUP(Tableau1[[#This Row],[NUM DE FACTURE]],'[1]COMMERCIAL 2019 - 2021'!$D$2:$AO$3999,10,FALSE)</f>
        <v>30945.040000000001</v>
      </c>
      <c r="F1497" s="3" t="str">
        <f>VLOOKUP(Tableau1[[#This Row],[NUM DE FACTURE]],'[1]COMMERCIAL 2019 - 2021'!$D$2:$AO$3999,12,FALSE)</f>
        <v>New Zealand</v>
      </c>
      <c r="G1497" s="4">
        <f>VLOOKUP(Tableau1[[#This Row],[NUM DE FACTURE]],'[1]COMMERCIAL 2019 - 2021'!$D$2:$AO$3999,13,FALSE)</f>
        <v>45317</v>
      </c>
      <c r="H1497" s="3">
        <f>VLOOKUP(Tableau1[[#This Row],[NUM DE FACTURE]],[1]!Tableau1[[#All],[Num Piéce]:[ANNEE]],4,FALSE)</f>
        <v>2024</v>
      </c>
      <c r="I1497" s="3">
        <f>MONTH(Tableau1[[#This Row],[DATE LIV]])</f>
        <v>1</v>
      </c>
    </row>
    <row r="1498" spans="1:9" x14ac:dyDescent="0.35">
      <c r="A1498" s="1" t="str">
        <f>'[1]COMMERCIAL 2019 - 2021'!D1496</f>
        <v>FAE-24-00014</v>
      </c>
      <c r="B1498" s="5" t="str">
        <f>VLOOKUP(Tableau1[[#This Row],[NUM DE FACTURE]],'[1]COMMERCIAL 2019 - 2021'!$D$2:$AO$3999,6,FALSE)</f>
        <v>SAHEL INTERNATIONAL TRADE</v>
      </c>
      <c r="C1498" s="2">
        <f>VLOOKUP(Tableau1[[#This Row],[NUM DE FACTURE]],'[1]COMMERCIAL 2019 - 2021'!$D$2:$AO$3999,18,FALSE)</f>
        <v>19200</v>
      </c>
      <c r="D1498" s="3">
        <f>VLOOKUP(Tableau1[[#This Row],[NUM DE FACTURE]],'[1]COMMERCIAL 2019 - 2021'!$D$2:$AO$3999,8,FALSE)</f>
        <v>38976</v>
      </c>
      <c r="E1498" s="3">
        <f>VLOOKUP(Tableau1[[#This Row],[NUM DE FACTURE]],'[1]COMMERCIAL 2019 - 2021'!$D$2:$AO$3999,10,FALSE)</f>
        <v>38976</v>
      </c>
      <c r="F1498" s="3" t="str">
        <f>VLOOKUP(Tableau1[[#This Row],[NUM DE FACTURE]],'[1]COMMERCIAL 2019 - 2021'!$D$2:$AO$3999,12,FALSE)</f>
        <v>Gambie</v>
      </c>
      <c r="G1498" s="4">
        <f>VLOOKUP(Tableau1[[#This Row],[NUM DE FACTURE]],'[1]COMMERCIAL 2019 - 2021'!$D$2:$AO$3999,13,FALSE)</f>
        <v>45309</v>
      </c>
      <c r="H1498" s="3">
        <f>VLOOKUP(Tableau1[[#This Row],[NUM DE FACTURE]],[1]!Tableau1[[#All],[Num Piéce]:[ANNEE]],4,FALSE)</f>
        <v>2024</v>
      </c>
      <c r="I1498" s="3">
        <f>MONTH(Tableau1[[#This Row],[DATE LIV]])</f>
        <v>1</v>
      </c>
    </row>
    <row r="1499" spans="1:9" x14ac:dyDescent="0.35">
      <c r="A1499" s="1" t="str">
        <f>'[1]COMMERCIAL 2019 - 2021'!D1497</f>
        <v>FAE-24-00015</v>
      </c>
      <c r="B1499" s="5" t="str">
        <f>VLOOKUP(Tableau1[[#This Row],[NUM DE FACTURE]],'[1]COMMERCIAL 2019 - 2021'!$D$2:$AO$3999,6,FALSE)</f>
        <v>SAHEL INTERNATIONAL TRADE</v>
      </c>
      <c r="C1499" s="2">
        <f>VLOOKUP(Tableau1[[#This Row],[NUM DE FACTURE]],'[1]COMMERCIAL 2019 - 2021'!$D$2:$AO$3999,18,FALSE)</f>
        <v>25200</v>
      </c>
      <c r="D1499" s="3">
        <f>VLOOKUP(Tableau1[[#This Row],[NUM DE FACTURE]],'[1]COMMERCIAL 2019 - 2021'!$D$2:$AO$3999,8,FALSE)</f>
        <v>46368</v>
      </c>
      <c r="E1499" s="3">
        <f>VLOOKUP(Tableau1[[#This Row],[NUM DE FACTURE]],'[1]COMMERCIAL 2019 - 2021'!$D$2:$AO$3999,10,FALSE)</f>
        <v>46368</v>
      </c>
      <c r="F1499" s="3" t="str">
        <f>VLOOKUP(Tableau1[[#This Row],[NUM DE FACTURE]],'[1]COMMERCIAL 2019 - 2021'!$D$2:$AO$3999,12,FALSE)</f>
        <v>Burkina Faso</v>
      </c>
      <c r="G1499" s="4">
        <f>VLOOKUP(Tableau1[[#This Row],[NUM DE FACTURE]],'[1]COMMERCIAL 2019 - 2021'!$D$2:$AO$3999,13,FALSE)</f>
        <v>45309</v>
      </c>
      <c r="H1499" s="3">
        <f>VLOOKUP(Tableau1[[#This Row],[NUM DE FACTURE]],[1]!Tableau1[[#All],[Num Piéce]:[ANNEE]],4,FALSE)</f>
        <v>2024</v>
      </c>
      <c r="I1499" s="3">
        <f>MONTH(Tableau1[[#This Row],[DATE LIV]])</f>
        <v>1</v>
      </c>
    </row>
    <row r="1500" spans="1:9" x14ac:dyDescent="0.35">
      <c r="A1500" s="1" t="str">
        <f>'[1]COMMERCIAL 2019 - 2021'!D1498</f>
        <v>FAE-24-00016</v>
      </c>
      <c r="B1500" s="5" t="str">
        <f>VLOOKUP(Tableau1[[#This Row],[NUM DE FACTURE]],'[1]COMMERCIAL 2019 - 2021'!$D$2:$AO$3999,6,FALSE)</f>
        <v>SAHEL INTERNATIONAL TRADE</v>
      </c>
      <c r="C1500" s="2">
        <f>VLOOKUP(Tableau1[[#This Row],[NUM DE FACTURE]],'[1]COMMERCIAL 2019 - 2021'!$D$2:$AO$3999,18,FALSE)</f>
        <v>56160</v>
      </c>
      <c r="D1500" s="3">
        <f>VLOOKUP(Tableau1[[#This Row],[NUM DE FACTURE]],'[1]COMMERCIAL 2019 - 2021'!$D$2:$AO$3999,8,FALSE)</f>
        <v>110128.8</v>
      </c>
      <c r="E1500" s="3">
        <f>VLOOKUP(Tableau1[[#This Row],[NUM DE FACTURE]],'[1]COMMERCIAL 2019 - 2021'!$D$2:$AO$3999,10,FALSE)</f>
        <v>110128.8</v>
      </c>
      <c r="F1500" s="3" t="str">
        <f>VLOOKUP(Tableau1[[#This Row],[NUM DE FACTURE]],'[1]COMMERCIAL 2019 - 2021'!$D$2:$AO$3999,12,FALSE)</f>
        <v>Burkina Faso</v>
      </c>
      <c r="G1500" s="4">
        <f>VLOOKUP(Tableau1[[#This Row],[NUM DE FACTURE]],'[1]COMMERCIAL 2019 - 2021'!$D$2:$AO$3999,13,FALSE)</f>
        <v>45322</v>
      </c>
      <c r="H1500" s="3">
        <f>VLOOKUP(Tableau1[[#This Row],[NUM DE FACTURE]],[1]!Tableau1[[#All],[Num Piéce]:[ANNEE]],4,FALSE)</f>
        <v>2024</v>
      </c>
      <c r="I1500" s="3">
        <f>MONTH(Tableau1[[#This Row],[DATE LIV]])</f>
        <v>1</v>
      </c>
    </row>
    <row r="1501" spans="1:9" x14ac:dyDescent="0.35">
      <c r="A1501" s="1" t="str">
        <f>'[1]COMMERCIAL 2019 - 2021'!D1499</f>
        <v>FAE-24-00017</v>
      </c>
      <c r="B1501" s="5" t="str">
        <f>VLOOKUP(Tableau1[[#This Row],[NUM DE FACTURE]],'[1]COMMERCIAL 2019 - 2021'!$D$2:$AO$3999,6,FALSE)</f>
        <v>STE WAEL</v>
      </c>
      <c r="C1501" s="2">
        <f>VLOOKUP(Tableau1[[#This Row],[NUM DE FACTURE]],'[1]COMMERCIAL 2019 - 2021'!$D$2:$AO$3999,18,FALSE)</f>
        <v>6000</v>
      </c>
      <c r="D1501" s="3">
        <f>VLOOKUP(Tableau1[[#This Row],[NUM DE FACTURE]],'[1]COMMERCIAL 2019 - 2021'!$D$2:$AO$3999,8,FALSE)</f>
        <v>22494.68</v>
      </c>
      <c r="E1501" s="3">
        <f>VLOOKUP(Tableau1[[#This Row],[NUM DE FACTURE]],'[1]COMMERCIAL 2019 - 2021'!$D$2:$AO$3999,10,FALSE)</f>
        <v>7240</v>
      </c>
      <c r="F1501" s="3" t="str">
        <f>VLOOKUP(Tableau1[[#This Row],[NUM DE FACTURE]],'[1]COMMERCIAL 2019 - 2021'!$D$2:$AO$3999,12,FALSE)</f>
        <v>KSA</v>
      </c>
      <c r="G1501" s="4">
        <f>VLOOKUP(Tableau1[[#This Row],[NUM DE FACTURE]],'[1]COMMERCIAL 2019 - 2021'!$D$2:$AO$3999,13,FALSE)</f>
        <v>45314</v>
      </c>
      <c r="H1501" s="3">
        <f>VLOOKUP(Tableau1[[#This Row],[NUM DE FACTURE]],[1]!Tableau1[[#All],[Num Piéce]:[ANNEE]],4,FALSE)</f>
        <v>2024</v>
      </c>
      <c r="I1501" s="3">
        <f>MONTH(Tableau1[[#This Row],[DATE LIV]])</f>
        <v>1</v>
      </c>
    </row>
    <row r="1502" spans="1:9" x14ac:dyDescent="0.35">
      <c r="A1502" s="1" t="str">
        <f>'[1]COMMERCIAL 2019 - 2021'!D1500</f>
        <v>FAE-24-00018</v>
      </c>
      <c r="B1502" s="5" t="str">
        <f>VLOOKUP(Tableau1[[#This Row],[NUM DE FACTURE]],'[1]COMMERCIAL 2019 - 2021'!$D$2:$AO$3999,6,FALSE)</f>
        <v>ARCADIA</v>
      </c>
      <c r="C1502" s="2">
        <f>VLOOKUP(Tableau1[[#This Row],[NUM DE FACTURE]],'[1]COMMERCIAL 2019 - 2021'!$D$2:$AO$3999,18,FALSE)</f>
        <v>8000</v>
      </c>
      <c r="D1502" s="3">
        <f>VLOOKUP(Tableau1[[#This Row],[NUM DE FACTURE]],'[1]COMMERCIAL 2019 - 2021'!$D$2:$AO$3999,8,FALSE)</f>
        <v>19600</v>
      </c>
      <c r="E1502" s="3">
        <f>VLOOKUP(Tableau1[[#This Row],[NUM DE FACTURE]],'[1]COMMERCIAL 2019 - 2021'!$D$2:$AO$3999,10,FALSE)</f>
        <v>19600</v>
      </c>
      <c r="F1502" s="3" t="str">
        <f>VLOOKUP(Tableau1[[#This Row],[NUM DE FACTURE]],'[1]COMMERCIAL 2019 - 2021'!$D$2:$AO$3999,12,FALSE)</f>
        <v>UK</v>
      </c>
      <c r="G1502" s="4">
        <f>VLOOKUP(Tableau1[[#This Row],[NUM DE FACTURE]],'[1]COMMERCIAL 2019 - 2021'!$D$2:$AO$3999,13,FALSE)</f>
        <v>45314</v>
      </c>
      <c r="H1502" s="3">
        <f>VLOOKUP(Tableau1[[#This Row],[NUM DE FACTURE]],[1]!Tableau1[[#All],[Num Piéce]:[ANNEE]],4,FALSE)</f>
        <v>2024</v>
      </c>
      <c r="I1502" s="3">
        <f>MONTH(Tableau1[[#This Row],[DATE LIV]])</f>
        <v>1</v>
      </c>
    </row>
    <row r="1503" spans="1:9" x14ac:dyDescent="0.35">
      <c r="A1503" s="1" t="str">
        <f>'[1]COMMERCIAL 2019 - 2021'!D1501</f>
        <v>FAE-24-00019</v>
      </c>
      <c r="B1503" s="5" t="str">
        <f>VLOOKUP(Tableau1[[#This Row],[NUM DE FACTURE]],'[1]COMMERCIAL 2019 - 2021'!$D$2:$AO$3999,6,FALSE)</f>
        <v>ARCADIA</v>
      </c>
      <c r="C1503" s="2">
        <f>VLOOKUP(Tableau1[[#This Row],[NUM DE FACTURE]],'[1]COMMERCIAL 2019 - 2021'!$D$2:$AO$3999,18,FALSE)</f>
        <v>16276</v>
      </c>
      <c r="D1503" s="3">
        <f>VLOOKUP(Tableau1[[#This Row],[NUM DE FACTURE]],'[1]COMMERCIAL 2019 - 2021'!$D$2:$AO$3999,8,FALSE)</f>
        <v>51613.599999999999</v>
      </c>
      <c r="E1503" s="3">
        <f>VLOOKUP(Tableau1[[#This Row],[NUM DE FACTURE]],'[1]COMMERCIAL 2019 - 2021'!$D$2:$AO$3999,10,FALSE)</f>
        <v>51613.599999999999</v>
      </c>
      <c r="F1503" s="3" t="str">
        <f>VLOOKUP(Tableau1[[#This Row],[NUM DE FACTURE]],'[1]COMMERCIAL 2019 - 2021'!$D$2:$AO$3999,12,FALSE)</f>
        <v>USA</v>
      </c>
      <c r="G1503" s="4">
        <f>VLOOKUP(Tableau1[[#This Row],[NUM DE FACTURE]],'[1]COMMERCIAL 2019 - 2021'!$D$2:$AO$3999,13,FALSE)</f>
        <v>45412</v>
      </c>
      <c r="H1503" s="3">
        <f>VLOOKUP(Tableau1[[#This Row],[NUM DE FACTURE]],[1]!Tableau1[[#All],[Num Piéce]:[ANNEE]],4,FALSE)</f>
        <v>2024</v>
      </c>
      <c r="I1503" s="3">
        <f>MONTH(Tableau1[[#This Row],[DATE LIV]])</f>
        <v>4</v>
      </c>
    </row>
    <row r="1504" spans="1:9" x14ac:dyDescent="0.35">
      <c r="A1504" s="1" t="str">
        <f>'[1]COMMERCIAL 2019 - 2021'!D1502</f>
        <v>FAE-24-00020</v>
      </c>
      <c r="B1504" s="5" t="str">
        <f>VLOOKUP(Tableau1[[#This Row],[NUM DE FACTURE]],'[1]COMMERCIAL 2019 - 2021'!$D$2:$AO$3999,6,FALSE)</f>
        <v>ARCADIA</v>
      </c>
      <c r="C1504" s="2">
        <f>VLOOKUP(Tableau1[[#This Row],[NUM DE FACTURE]],'[1]COMMERCIAL 2019 - 2021'!$D$2:$AO$3999,18,FALSE)</f>
        <v>23750</v>
      </c>
      <c r="D1504" s="3">
        <f>VLOOKUP(Tableau1[[#This Row],[NUM DE FACTURE]],'[1]COMMERCIAL 2019 - 2021'!$D$2:$AO$3999,8,FALSE)</f>
        <v>57475</v>
      </c>
      <c r="E1504" s="3">
        <f>VLOOKUP(Tableau1[[#This Row],[NUM DE FACTURE]],'[1]COMMERCIAL 2019 - 2021'!$D$2:$AO$3999,10,FALSE)</f>
        <v>57475</v>
      </c>
      <c r="F1504" s="3" t="str">
        <f>VLOOKUP(Tableau1[[#This Row],[NUM DE FACTURE]],'[1]COMMERCIAL 2019 - 2021'!$D$2:$AO$3999,12,FALSE)</f>
        <v>UK</v>
      </c>
      <c r="G1504" s="4">
        <f>VLOOKUP(Tableau1[[#This Row],[NUM DE FACTURE]],'[1]COMMERCIAL 2019 - 2021'!$D$2:$AO$3999,13,FALSE)</f>
        <v>45322</v>
      </c>
      <c r="H1504" s="3">
        <f>VLOOKUP(Tableau1[[#This Row],[NUM DE FACTURE]],[1]!Tableau1[[#All],[Num Piéce]:[ANNEE]],4,FALSE)</f>
        <v>2024</v>
      </c>
      <c r="I1504" s="3">
        <f>MONTH(Tableau1[[#This Row],[DATE LIV]])</f>
        <v>1</v>
      </c>
    </row>
    <row r="1505" spans="1:9" x14ac:dyDescent="0.35">
      <c r="A1505" s="1" t="str">
        <f>'[1]COMMERCIAL 2019 - 2021'!D1503</f>
        <v>FAE-24-00021</v>
      </c>
      <c r="B1505" s="5" t="str">
        <f>VLOOKUP(Tableau1[[#This Row],[NUM DE FACTURE]],'[1]COMMERCIAL 2019 - 2021'!$D$2:$AO$3999,6,FALSE)</f>
        <v>ETS KASSO IMPORT EXPORT</v>
      </c>
      <c r="C1505" s="2">
        <f>VLOOKUP(Tableau1[[#This Row],[NUM DE FACTURE]],'[1]COMMERCIAL 2019 - 2021'!$D$2:$AO$3999,18,FALSE)</f>
        <v>165000</v>
      </c>
      <c r="D1505" s="3">
        <f>VLOOKUP(Tableau1[[#This Row],[NUM DE FACTURE]],'[1]COMMERCIAL 2019 - 2021'!$D$2:$AO$3999,8,FALSE)</f>
        <v>296070.72000000003</v>
      </c>
      <c r="E1505" s="3">
        <f>VLOOKUP(Tableau1[[#This Row],[NUM DE FACTURE]],'[1]COMMERCIAL 2019 - 2021'!$D$2:$AO$3999,10,FALSE)</f>
        <v>87450</v>
      </c>
      <c r="F1505" s="3" t="str">
        <f>VLOOKUP(Tableau1[[#This Row],[NUM DE FACTURE]],'[1]COMMERCIAL 2019 - 2021'!$D$2:$AO$3999,12,FALSE)</f>
        <v>Niger</v>
      </c>
      <c r="G1505" s="4">
        <f>VLOOKUP(Tableau1[[#This Row],[NUM DE FACTURE]],'[1]COMMERCIAL 2019 - 2021'!$D$2:$AO$3999,13,FALSE)</f>
        <v>45316</v>
      </c>
      <c r="H1505" s="3">
        <f>VLOOKUP(Tableau1[[#This Row],[NUM DE FACTURE]],[1]!Tableau1[[#All],[Num Piéce]:[ANNEE]],4,FALSE)</f>
        <v>2024</v>
      </c>
      <c r="I1505" s="3">
        <f>MONTH(Tableau1[[#This Row],[DATE LIV]])</f>
        <v>1</v>
      </c>
    </row>
    <row r="1506" spans="1:9" x14ac:dyDescent="0.35">
      <c r="A1506" s="1" t="str">
        <f>'[1]COMMERCIAL 2019 - 2021'!D1504</f>
        <v>FAE-24-00022</v>
      </c>
      <c r="B1506" s="5" t="str">
        <f>VLOOKUP(Tableau1[[#This Row],[NUM DE FACTURE]],'[1]COMMERCIAL 2019 - 2021'!$D$2:$AO$3999,6,FALSE)</f>
        <v>ETS KASSO IMPORT EXPORT</v>
      </c>
      <c r="C1506" s="2">
        <f>VLOOKUP(Tableau1[[#This Row],[NUM DE FACTURE]],'[1]COMMERCIAL 2019 - 2021'!$D$2:$AO$3999,18,FALSE)</f>
        <v>165000</v>
      </c>
      <c r="D1506" s="3">
        <f>VLOOKUP(Tableau1[[#This Row],[NUM DE FACTURE]],'[1]COMMERCIAL 2019 - 2021'!$D$2:$AO$3999,8,FALSE)</f>
        <v>295174.35749999998</v>
      </c>
      <c r="E1506" s="3">
        <f>VLOOKUP(Tableau1[[#This Row],[NUM DE FACTURE]],'[1]COMMERCIAL 2019 - 2021'!$D$2:$AO$3999,10,FALSE)</f>
        <v>87450</v>
      </c>
      <c r="F1506" s="3" t="str">
        <f>VLOOKUP(Tableau1[[#This Row],[NUM DE FACTURE]],'[1]COMMERCIAL 2019 - 2021'!$D$2:$AO$3999,12,FALSE)</f>
        <v>Niger</v>
      </c>
      <c r="G1506" s="4">
        <f>VLOOKUP(Tableau1[[#This Row],[NUM DE FACTURE]],'[1]COMMERCIAL 2019 - 2021'!$D$2:$AO$3999,13,FALSE)</f>
        <v>45321</v>
      </c>
      <c r="H1506" s="3">
        <f>VLOOKUP(Tableau1[[#This Row],[NUM DE FACTURE]],[1]!Tableau1[[#All],[Num Piéce]:[ANNEE]],4,FALSE)</f>
        <v>2024</v>
      </c>
      <c r="I1506" s="3">
        <f>MONTH(Tableau1[[#This Row],[DATE LIV]])</f>
        <v>1</v>
      </c>
    </row>
    <row r="1507" spans="1:9" x14ac:dyDescent="0.35">
      <c r="A1507" s="1" t="str">
        <f>'[1]COMMERCIAL 2019 - 2021'!D1505</f>
        <v>FAE-24-00023</v>
      </c>
      <c r="B1507" s="5" t="str">
        <f>VLOOKUP(Tableau1[[#This Row],[NUM DE FACTURE]],'[1]COMMERCIAL 2019 - 2021'!$D$2:$AO$3999,6,FALSE)</f>
        <v>FONTANA SAS</v>
      </c>
      <c r="C1507" s="2">
        <f>VLOOKUP(Tableau1[[#This Row],[NUM DE FACTURE]],'[1]COMMERCIAL 2019 - 2021'!$D$2:$AO$3999,18,FALSE)</f>
        <v>28000</v>
      </c>
      <c r="D1507" s="3">
        <f>VLOOKUP(Tableau1[[#This Row],[NUM DE FACTURE]],'[1]COMMERCIAL 2019 - 2021'!$D$2:$AO$3999,8,FALSE)</f>
        <v>50301.398000000001</v>
      </c>
      <c r="E1507" s="3">
        <f>VLOOKUP(Tableau1[[#This Row],[NUM DE FACTURE]],'[1]COMMERCIAL 2019 - 2021'!$D$2:$AO$3999,10,FALSE)</f>
        <v>14890</v>
      </c>
      <c r="F1507" s="3" t="str">
        <f>VLOOKUP(Tableau1[[#This Row],[NUM DE FACTURE]],'[1]COMMERCIAL 2019 - 2021'!$D$2:$AO$3999,12,FALSE)</f>
        <v>Togo</v>
      </c>
      <c r="G1507" s="4">
        <f>VLOOKUP(Tableau1[[#This Row],[NUM DE FACTURE]],'[1]COMMERCIAL 2019 - 2021'!$D$2:$AO$3999,13,FALSE)</f>
        <v>45322</v>
      </c>
      <c r="H1507" s="3">
        <f>VLOOKUP(Tableau1[[#This Row],[NUM DE FACTURE]],[1]!Tableau1[[#All],[Num Piéce]:[ANNEE]],4,FALSE)</f>
        <v>2024</v>
      </c>
      <c r="I1507" s="3">
        <f>MONTH(Tableau1[[#This Row],[DATE LIV]])</f>
        <v>1</v>
      </c>
    </row>
    <row r="1508" spans="1:9" x14ac:dyDescent="0.35">
      <c r="A1508" s="1" t="str">
        <f>'[1]COMMERCIAL 2019 - 2021'!D1506</f>
        <v>FAE-24-00024</v>
      </c>
      <c r="B1508" s="5" t="str">
        <f>VLOOKUP(Tableau1[[#This Row],[NUM DE FACTURE]],'[1]COMMERCIAL 2019 - 2021'!$D$2:$AO$3999,6,FALSE)</f>
        <v>TUNISIAN AFRICAN BUSINESS</v>
      </c>
      <c r="C1508" s="2">
        <f>VLOOKUP(Tableau1[[#This Row],[NUM DE FACTURE]],'[1]COMMERCIAL 2019 - 2021'!$D$2:$AO$3999,18,FALSE)</f>
        <v>22008</v>
      </c>
      <c r="D1508" s="3">
        <f>VLOOKUP(Tableau1[[#This Row],[NUM DE FACTURE]],'[1]COMMERCIAL 2019 - 2021'!$D$2:$AO$3999,8,FALSE)</f>
        <v>43575.839999999997</v>
      </c>
      <c r="E1508" s="3">
        <f>VLOOKUP(Tableau1[[#This Row],[NUM DE FACTURE]],'[1]COMMERCIAL 2019 - 2021'!$D$2:$AO$3999,10,FALSE)</f>
        <v>43575.839999999997</v>
      </c>
      <c r="F1508" s="3" t="str">
        <f>VLOOKUP(Tableau1[[#This Row],[NUM DE FACTURE]],'[1]COMMERCIAL 2019 - 2021'!$D$2:$AO$3999,12,FALSE)</f>
        <v>Sierra Leone</v>
      </c>
      <c r="G1508" s="4">
        <f>VLOOKUP(Tableau1[[#This Row],[NUM DE FACTURE]],'[1]COMMERCIAL 2019 - 2021'!$D$2:$AO$3999,13,FALSE)</f>
        <v>45310</v>
      </c>
      <c r="H1508" s="3">
        <f>VLOOKUP(Tableau1[[#This Row],[NUM DE FACTURE]],[1]!Tableau1[[#All],[Num Piéce]:[ANNEE]],4,FALSE)</f>
        <v>2024</v>
      </c>
      <c r="I1508" s="3">
        <f>MONTH(Tableau1[[#This Row],[DATE LIV]])</f>
        <v>1</v>
      </c>
    </row>
    <row r="1509" spans="1:9" x14ac:dyDescent="0.35">
      <c r="A1509" s="1" t="str">
        <f>'[1]COMMERCIAL 2019 - 2021'!D1507</f>
        <v>FAE-24-00025</v>
      </c>
      <c r="B1509" s="5" t="str">
        <f>VLOOKUP(Tableau1[[#This Row],[NUM DE FACTURE]],'[1]COMMERCIAL 2019 - 2021'!$D$2:$AO$3999,6,FALSE)</f>
        <v>SODIFRAM SAS</v>
      </c>
      <c r="C1509" s="2">
        <f>VLOOKUP(Tableau1[[#This Row],[NUM DE FACTURE]],'[1]COMMERCIAL 2019 - 2021'!$D$2:$AO$3999,18,FALSE)</f>
        <v>27168</v>
      </c>
      <c r="D1509" s="3">
        <f>VLOOKUP(Tableau1[[#This Row],[NUM DE FACTURE]],'[1]COMMERCIAL 2019 - 2021'!$D$2:$AO$3999,8,FALSE)</f>
        <v>83122.951679999998</v>
      </c>
      <c r="E1509" s="3">
        <f>VLOOKUP(Tableau1[[#This Row],[NUM DE FACTURE]],'[1]COMMERCIAL 2019 - 2021'!$D$2:$AO$3999,10,FALSE)</f>
        <v>24563.52</v>
      </c>
      <c r="F1509" s="3" t="str">
        <f>VLOOKUP(Tableau1[[#This Row],[NUM DE FACTURE]],'[1]COMMERCIAL 2019 - 2021'!$D$2:$AO$3999,12,FALSE)</f>
        <v>Mayotte</v>
      </c>
      <c r="G1509" s="4">
        <f>VLOOKUP(Tableau1[[#This Row],[NUM DE FACTURE]],'[1]COMMERCIAL 2019 - 2021'!$D$2:$AO$3999,13,FALSE)</f>
        <v>45317</v>
      </c>
      <c r="H1509" s="3">
        <f>VLOOKUP(Tableau1[[#This Row],[NUM DE FACTURE]],[1]!Tableau1[[#All],[Num Piéce]:[ANNEE]],4,FALSE)</f>
        <v>2024</v>
      </c>
      <c r="I1509" s="3">
        <f>MONTH(Tableau1[[#This Row],[DATE LIV]])</f>
        <v>1</v>
      </c>
    </row>
    <row r="1510" spans="1:9" x14ac:dyDescent="0.35">
      <c r="A1510" s="1" t="str">
        <f>'[1]COMMERCIAL 2019 - 2021'!D1508</f>
        <v>FAE-24-00026</v>
      </c>
      <c r="B1510" s="5" t="str">
        <f>VLOOKUP(Tableau1[[#This Row],[NUM DE FACTURE]],'[1]COMMERCIAL 2019 - 2021'!$D$2:$AO$3999,6,FALSE)</f>
        <v>SODIFRAM SAS</v>
      </c>
      <c r="C1510" s="2">
        <f>VLOOKUP(Tableau1[[#This Row],[NUM DE FACTURE]],'[1]COMMERCIAL 2019 - 2021'!$D$2:$AO$3999,18,FALSE)</f>
        <v>27900</v>
      </c>
      <c r="D1510" s="3">
        <f>VLOOKUP(Tableau1[[#This Row],[NUM DE FACTURE]],'[1]COMMERCIAL 2019 - 2021'!$D$2:$AO$3999,8,FALSE)</f>
        <v>85056.646124999999</v>
      </c>
      <c r="E1510" s="3">
        <f>VLOOKUP(Tableau1[[#This Row],[NUM DE FACTURE]],'[1]COMMERCIAL 2019 - 2021'!$D$2:$AO$3999,10,FALSE)</f>
        <v>25117.5</v>
      </c>
      <c r="F1510" s="3" t="str">
        <f>VLOOKUP(Tableau1[[#This Row],[NUM DE FACTURE]],'[1]COMMERCIAL 2019 - 2021'!$D$2:$AO$3999,12,FALSE)</f>
        <v>Mayotte</v>
      </c>
      <c r="G1510" s="4">
        <f>VLOOKUP(Tableau1[[#This Row],[NUM DE FACTURE]],'[1]COMMERCIAL 2019 - 2021'!$D$2:$AO$3999,13,FALSE)</f>
        <v>45314</v>
      </c>
      <c r="H1510" s="3">
        <f>VLOOKUP(Tableau1[[#This Row],[NUM DE FACTURE]],[1]!Tableau1[[#All],[Num Piéce]:[ANNEE]],4,FALSE)</f>
        <v>2024</v>
      </c>
      <c r="I1510" s="3">
        <f>MONTH(Tableau1[[#This Row],[DATE LIV]])</f>
        <v>1</v>
      </c>
    </row>
    <row r="1511" spans="1:9" x14ac:dyDescent="0.35">
      <c r="A1511" s="1" t="str">
        <f>'[1]COMMERCIAL 2019 - 2021'!D1509</f>
        <v>FAE-24-00027</v>
      </c>
      <c r="B1511" s="5" t="str">
        <f>VLOOKUP(Tableau1[[#This Row],[NUM DE FACTURE]],'[1]COMMERCIAL 2019 - 2021'!$D$2:$AO$3999,6,FALSE)</f>
        <v>ANGSTREM TRADING</v>
      </c>
      <c r="C1511" s="2">
        <f>VLOOKUP(Tableau1[[#This Row],[NUM DE FACTURE]],'[1]COMMERCIAL 2019 - 2021'!$D$2:$AO$3999,18,FALSE)</f>
        <v>40304</v>
      </c>
      <c r="D1511" s="3">
        <f>VLOOKUP(Tableau1[[#This Row],[NUM DE FACTURE]],'[1]COMMERCIAL 2019 - 2021'!$D$2:$AO$3999,8,FALSE)</f>
        <v>109131.523688</v>
      </c>
      <c r="E1511" s="3">
        <f>VLOOKUP(Tableau1[[#This Row],[NUM DE FACTURE]],'[1]COMMERCIAL 2019 - 2021'!$D$2:$AO$3999,10,FALSE)</f>
        <v>34862.959999999999</v>
      </c>
      <c r="F1511" s="3" t="str">
        <f>VLOOKUP(Tableau1[[#This Row],[NUM DE FACTURE]],'[1]COMMERCIAL 2019 - 2021'!$D$2:$AO$3999,12,FALSE)</f>
        <v>Russie</v>
      </c>
      <c r="G1511" s="4">
        <f>VLOOKUP(Tableau1[[#This Row],[NUM DE FACTURE]],'[1]COMMERCIAL 2019 - 2021'!$D$2:$AO$3999,13,FALSE)</f>
        <v>45342</v>
      </c>
      <c r="H1511" s="3">
        <f>VLOOKUP(Tableau1[[#This Row],[NUM DE FACTURE]],[1]!Tableau1[[#All],[Num Piéce]:[ANNEE]],4,FALSE)</f>
        <v>2024</v>
      </c>
      <c r="I1511" s="3">
        <f>MONTH(Tableau1[[#This Row],[DATE LIV]])</f>
        <v>2</v>
      </c>
    </row>
    <row r="1512" spans="1:9" x14ac:dyDescent="0.35">
      <c r="A1512" s="1" t="str">
        <f>'[1]COMMERCIAL 2019 - 2021'!D1510</f>
        <v>FAE-24-00028</v>
      </c>
      <c r="B1512" s="5" t="str">
        <f>VLOOKUP(Tableau1[[#This Row],[NUM DE FACTURE]],'[1]COMMERCIAL 2019 - 2021'!$D$2:$AO$3999,6,FALSE)</f>
        <v>ANGSTREM TRADING</v>
      </c>
      <c r="C1512" s="2">
        <f>VLOOKUP(Tableau1[[#This Row],[NUM DE FACTURE]],'[1]COMMERCIAL 2019 - 2021'!$D$2:$AO$3999,18,FALSE)</f>
        <v>40300</v>
      </c>
      <c r="D1512" s="3">
        <f>VLOOKUP(Tableau1[[#This Row],[NUM DE FACTURE]],'[1]COMMERCIAL 2019 - 2021'!$D$2:$AO$3999,8,FALSE)</f>
        <v>99659.361100000009</v>
      </c>
      <c r="E1512" s="3">
        <f>VLOOKUP(Tableau1[[#This Row],[NUM DE FACTURE]],'[1]COMMERCIAL 2019 - 2021'!$D$2:$AO$3999,10,FALSE)</f>
        <v>31837</v>
      </c>
      <c r="F1512" s="3" t="str">
        <f>VLOOKUP(Tableau1[[#This Row],[NUM DE FACTURE]],'[1]COMMERCIAL 2019 - 2021'!$D$2:$AO$3999,12,FALSE)</f>
        <v>Russie</v>
      </c>
      <c r="G1512" s="4">
        <f>VLOOKUP(Tableau1[[#This Row],[NUM DE FACTURE]],'[1]COMMERCIAL 2019 - 2021'!$D$2:$AO$3999,13,FALSE)</f>
        <v>45343</v>
      </c>
      <c r="H1512" s="3">
        <f>VLOOKUP(Tableau1[[#This Row],[NUM DE FACTURE]],[1]!Tableau1[[#All],[Num Piéce]:[ANNEE]],4,FALSE)</f>
        <v>2024</v>
      </c>
      <c r="I1512" s="3">
        <f>MONTH(Tableau1[[#This Row],[DATE LIV]])</f>
        <v>2</v>
      </c>
    </row>
    <row r="1513" spans="1:9" x14ac:dyDescent="0.35">
      <c r="A1513" s="1" t="str">
        <f>'[1]COMMERCIAL 2019 - 2021'!D1511</f>
        <v>FAE-24-00029</v>
      </c>
      <c r="B1513" s="5" t="str">
        <f>VLOOKUP(Tableau1[[#This Row],[NUM DE FACTURE]],'[1]COMMERCIAL 2019 - 2021'!$D$2:$AO$3999,6,FALSE)</f>
        <v>TUNISIAN AFRICAN BUSINESS</v>
      </c>
      <c r="C1513" s="2">
        <f>VLOOKUP(Tableau1[[#This Row],[NUM DE FACTURE]],'[1]COMMERCIAL 2019 - 2021'!$D$2:$AO$3999,18,FALSE)</f>
        <v>157500</v>
      </c>
      <c r="D1513" s="3">
        <f>VLOOKUP(Tableau1[[#This Row],[NUM DE FACTURE]],'[1]COMMERCIAL 2019 - 2021'!$D$2:$AO$3999,8,FALSE)</f>
        <v>258300</v>
      </c>
      <c r="E1513" s="3">
        <f>VLOOKUP(Tableau1[[#This Row],[NUM DE FACTURE]],'[1]COMMERCIAL 2019 - 2021'!$D$2:$AO$3999,10,FALSE)</f>
        <v>258300</v>
      </c>
      <c r="F1513" s="3" t="str">
        <f>VLOOKUP(Tableau1[[#This Row],[NUM DE FACTURE]],'[1]COMMERCIAL 2019 - 2021'!$D$2:$AO$3999,12,FALSE)</f>
        <v>Senegal</v>
      </c>
      <c r="G1513" s="4">
        <f>VLOOKUP(Tableau1[[#This Row],[NUM DE FACTURE]],'[1]COMMERCIAL 2019 - 2021'!$D$2:$AO$3999,13,FALSE)</f>
        <v>45317</v>
      </c>
      <c r="H1513" s="3">
        <f>VLOOKUP(Tableau1[[#This Row],[NUM DE FACTURE]],[1]!Tableau1[[#All],[Num Piéce]:[ANNEE]],4,FALSE)</f>
        <v>2024</v>
      </c>
      <c r="I1513" s="3">
        <f>MONTH(Tableau1[[#This Row],[DATE LIV]])</f>
        <v>1</v>
      </c>
    </row>
    <row r="1514" spans="1:9" x14ac:dyDescent="0.35">
      <c r="A1514" s="1" t="str">
        <f>'[1]COMMERCIAL 2019 - 2021'!D1512</f>
        <v>FAE-24-00030</v>
      </c>
      <c r="B1514" s="5" t="str">
        <f>VLOOKUP(Tableau1[[#This Row],[NUM DE FACTURE]],'[1]COMMERCIAL 2019 - 2021'!$D$2:$AO$3999,6,FALSE)</f>
        <v>SODIC</v>
      </c>
      <c r="C1514" s="2">
        <f>VLOOKUP(Tableau1[[#This Row],[NUM DE FACTURE]],'[1]COMMERCIAL 2019 - 2021'!$D$2:$AO$3999,18,FALSE)</f>
        <v>23228</v>
      </c>
      <c r="D1514" s="3">
        <f>VLOOKUP(Tableau1[[#This Row],[NUM DE FACTURE]],'[1]COMMERCIAL 2019 - 2021'!$D$2:$AO$3999,8,FALSE)</f>
        <v>89781.270592000001</v>
      </c>
      <c r="E1514" s="3">
        <f>VLOOKUP(Tableau1[[#This Row],[NUM DE FACTURE]],'[1]COMMERCIAL 2019 - 2021'!$D$2:$AO$3999,10,FALSE)</f>
        <v>26518.57</v>
      </c>
      <c r="F1514" s="3" t="str">
        <f>VLOOKUP(Tableau1[[#This Row],[NUM DE FACTURE]],'[1]COMMERCIAL 2019 - 2021'!$D$2:$AO$3999,12,FALSE)</f>
        <v>France</v>
      </c>
      <c r="G1514" s="4">
        <f>VLOOKUP(Tableau1[[#This Row],[NUM DE FACTURE]],'[1]COMMERCIAL 2019 - 2021'!$D$2:$AO$3999,13,FALSE)</f>
        <v>45315</v>
      </c>
      <c r="H1514" s="3">
        <f>VLOOKUP(Tableau1[[#This Row],[NUM DE FACTURE]],[1]!Tableau1[[#All],[Num Piéce]:[ANNEE]],4,FALSE)</f>
        <v>2024</v>
      </c>
      <c r="I1514" s="3">
        <f>MONTH(Tableau1[[#This Row],[DATE LIV]])</f>
        <v>1</v>
      </c>
    </row>
    <row r="1515" spans="1:9" x14ac:dyDescent="0.35">
      <c r="A1515" s="1" t="str">
        <f>'[1]COMMERCIAL 2019 - 2021'!D1513</f>
        <v>FAE-24-00031</v>
      </c>
      <c r="B1515" s="5" t="str">
        <f>VLOOKUP(Tableau1[[#This Row],[NUM DE FACTURE]],'[1]COMMERCIAL 2019 - 2021'!$D$2:$AO$3999,6,FALSE)</f>
        <v>GREEN WORLD FOOD EXPRESS</v>
      </c>
      <c r="C1515" s="2">
        <f>VLOOKUP(Tableau1[[#This Row],[NUM DE FACTURE]],'[1]COMMERCIAL 2019 - 2021'!$D$2:$AO$3999,18,FALSE)</f>
        <v>23478</v>
      </c>
      <c r="D1515" s="3">
        <f>VLOOKUP(Tableau1[[#This Row],[NUM DE FACTURE]],'[1]COMMERCIAL 2019 - 2021'!$D$2:$AO$3999,8,FALSE)</f>
        <v>74142.583200000008</v>
      </c>
      <c r="E1515" s="3">
        <f>VLOOKUP(Tableau1[[#This Row],[NUM DE FACTURE]],'[1]COMMERCIAL 2019 - 2021'!$D$2:$AO$3999,10,FALSE)</f>
        <v>23855.4</v>
      </c>
      <c r="F1515" s="3" t="str">
        <f>VLOOKUP(Tableau1[[#This Row],[NUM DE FACTURE]],'[1]COMMERCIAL 2019 - 2021'!$D$2:$AO$3999,12,FALSE)</f>
        <v>Canada</v>
      </c>
      <c r="G1515" s="4">
        <f>VLOOKUP(Tableau1[[#This Row],[NUM DE FACTURE]],'[1]COMMERCIAL 2019 - 2021'!$D$2:$AO$3999,13,FALSE)</f>
        <v>45317</v>
      </c>
      <c r="H1515" s="3">
        <f>VLOOKUP(Tableau1[[#This Row],[NUM DE FACTURE]],[1]!Tableau1[[#All],[Num Piéce]:[ANNEE]],4,FALSE)</f>
        <v>2024</v>
      </c>
      <c r="I1515" s="3">
        <f>MONTH(Tableau1[[#This Row],[DATE LIV]])</f>
        <v>1</v>
      </c>
    </row>
    <row r="1516" spans="1:9" x14ac:dyDescent="0.35">
      <c r="A1516" s="1" t="str">
        <f>'[1]COMMERCIAL 2019 - 2021'!D1514</f>
        <v>FAE-24-00032</v>
      </c>
      <c r="B1516" s="5" t="str">
        <f>VLOOKUP(Tableau1[[#This Row],[NUM DE FACTURE]],'[1]COMMERCIAL 2019 - 2021'!$D$2:$AO$3999,6,FALSE)</f>
        <v>SAFA FOOD</v>
      </c>
      <c r="C1516" s="2">
        <f>VLOOKUP(Tableau1[[#This Row],[NUM DE FACTURE]],'[1]COMMERCIAL 2019 - 2021'!$D$2:$AO$3999,18,FALSE)</f>
        <v>19932</v>
      </c>
      <c r="D1516" s="3">
        <f>VLOOKUP(Tableau1[[#This Row],[NUM DE FACTURE]],'[1]COMMERCIAL 2019 - 2021'!$D$2:$AO$3999,8,FALSE)</f>
        <v>72019.724174999996</v>
      </c>
      <c r="E1516" s="3">
        <f>VLOOKUP(Tableau1[[#This Row],[NUM DE FACTURE]],'[1]COMMERCIAL 2019 - 2021'!$D$2:$AO$3999,10,FALSE)</f>
        <v>31324.5</v>
      </c>
      <c r="F1516" s="3" t="str">
        <f>VLOOKUP(Tableau1[[#This Row],[NUM DE FACTURE]],'[1]COMMERCIAL 2019 - 2021'!$D$2:$AO$3999,12,FALSE)</f>
        <v>Canada</v>
      </c>
      <c r="G1516" s="4">
        <f>VLOOKUP(Tableau1[[#This Row],[NUM DE FACTURE]],'[1]COMMERCIAL 2019 - 2021'!$D$2:$AO$3999,13,FALSE)</f>
        <v>45317</v>
      </c>
      <c r="H1516" s="3">
        <f>VLOOKUP(Tableau1[[#This Row],[NUM DE FACTURE]],[1]!Tableau1[[#All],[Num Piéce]:[ANNEE]],4,FALSE)</f>
        <v>2024</v>
      </c>
      <c r="I1516" s="3">
        <f>MONTH(Tableau1[[#This Row],[DATE LIV]])</f>
        <v>1</v>
      </c>
    </row>
    <row r="1517" spans="1:9" x14ac:dyDescent="0.35">
      <c r="A1517" s="1" t="str">
        <f>'[1]COMMERCIAL 2019 - 2021'!D1515</f>
        <v>FAE-24-00033</v>
      </c>
      <c r="B1517" s="5" t="str">
        <f>VLOOKUP(Tableau1[[#This Row],[NUM DE FACTURE]],'[1]COMMERCIAL 2019 - 2021'!$D$2:$AO$3999,6,FALSE)</f>
        <v>MAMUDOU BAH T/A TEDOUGNAL FARM</v>
      </c>
      <c r="C1517" s="2">
        <f>VLOOKUP(Tableau1[[#This Row],[NUM DE FACTURE]],'[1]COMMERCIAL 2019 - 2021'!$D$2:$AO$3999,18,FALSE)</f>
        <v>130000</v>
      </c>
      <c r="D1517" s="3">
        <f>VLOOKUP(Tableau1[[#This Row],[NUM DE FACTURE]],'[1]COMMERCIAL 2019 - 2021'!$D$2:$AO$3999,8,FALSE)</f>
        <v>224694.91449999998</v>
      </c>
      <c r="E1517" s="3">
        <f>VLOOKUP(Tableau1[[#This Row],[NUM DE FACTURE]],'[1]COMMERCIAL 2019 - 2021'!$D$2:$AO$3999,10,FALSE)</f>
        <v>66410</v>
      </c>
      <c r="F1517" s="3" t="str">
        <f>VLOOKUP(Tableau1[[#This Row],[NUM DE FACTURE]],'[1]COMMERCIAL 2019 - 2021'!$D$2:$AO$3999,12,FALSE)</f>
        <v>Gambie</v>
      </c>
      <c r="G1517" s="4">
        <f>VLOOKUP(Tableau1[[#This Row],[NUM DE FACTURE]],'[1]COMMERCIAL 2019 - 2021'!$D$2:$AO$3999,13,FALSE)</f>
        <v>45317</v>
      </c>
      <c r="H1517" s="3">
        <f>VLOOKUP(Tableau1[[#This Row],[NUM DE FACTURE]],[1]!Tableau1[[#All],[Num Piéce]:[ANNEE]],4,FALSE)</f>
        <v>2024</v>
      </c>
      <c r="I1517" s="3">
        <f>MONTH(Tableau1[[#This Row],[DATE LIV]])</f>
        <v>1</v>
      </c>
    </row>
    <row r="1518" spans="1:9" x14ac:dyDescent="0.35">
      <c r="A1518" s="1" t="str">
        <f>'[1]COMMERCIAL 2019 - 2021'!D1516</f>
        <v>FAE-24-00034</v>
      </c>
      <c r="B1518" s="5" t="str">
        <f>VLOOKUP(Tableau1[[#This Row],[NUM DE FACTURE]],'[1]COMMERCIAL 2019 - 2021'!$D$2:$AO$3999,6,FALSE)</f>
        <v>STE DE COMMERCE INTERNATIONAL</v>
      </c>
      <c r="C1518" s="2">
        <f>VLOOKUP(Tableau1[[#This Row],[NUM DE FACTURE]],'[1]COMMERCIAL 2019 - 2021'!$D$2:$AO$3999,18,FALSE)</f>
        <v>76800</v>
      </c>
      <c r="D1518" s="3">
        <f>VLOOKUP(Tableau1[[#This Row],[NUM DE FACTURE]],'[1]COMMERCIAL 2019 - 2021'!$D$2:$AO$3999,8,FALSE)</f>
        <v>155136</v>
      </c>
      <c r="E1518" s="3">
        <f>VLOOKUP(Tableau1[[#This Row],[NUM DE FACTURE]],'[1]COMMERCIAL 2019 - 2021'!$D$2:$AO$3999,10,FALSE)</f>
        <v>155136</v>
      </c>
      <c r="F1518" s="3" t="str">
        <f>VLOOKUP(Tableau1[[#This Row],[NUM DE FACTURE]],'[1]COMMERCIAL 2019 - 2021'!$D$2:$AO$3999,12,FALSE)</f>
        <v>Gambie</v>
      </c>
      <c r="G1518" s="4">
        <f>VLOOKUP(Tableau1[[#This Row],[NUM DE FACTURE]],'[1]COMMERCIAL 2019 - 2021'!$D$2:$AO$3999,13,FALSE)</f>
        <v>45318</v>
      </c>
      <c r="H1518" s="3">
        <f>VLOOKUP(Tableau1[[#This Row],[NUM DE FACTURE]],[1]!Tableau1[[#All],[Num Piéce]:[ANNEE]],4,FALSE)</f>
        <v>2024</v>
      </c>
      <c r="I1518" s="3">
        <f>MONTH(Tableau1[[#This Row],[DATE LIV]])</f>
        <v>1</v>
      </c>
    </row>
    <row r="1519" spans="1:9" x14ac:dyDescent="0.35">
      <c r="A1519" s="1" t="str">
        <f>'[1]COMMERCIAL 2019 - 2021'!D1517</f>
        <v>FAE-24-00035</v>
      </c>
      <c r="B1519" s="5" t="str">
        <f>VLOOKUP(Tableau1[[#This Row],[NUM DE FACTURE]],'[1]COMMERCIAL 2019 - 2021'!$D$2:$AO$3999,6,FALSE)</f>
        <v>SAWABA - GUINEE</v>
      </c>
      <c r="C1519" s="2">
        <f>VLOOKUP(Tableau1[[#This Row],[NUM DE FACTURE]],'[1]COMMERCIAL 2019 - 2021'!$D$2:$AO$3999,18,FALSE)</f>
        <v>269882</v>
      </c>
      <c r="D1519" s="3">
        <f>VLOOKUP(Tableau1[[#This Row],[NUM DE FACTURE]],'[1]COMMERCIAL 2019 - 2021'!$D$2:$AO$3999,8,FALSE)</f>
        <v>597837.78973099997</v>
      </c>
      <c r="E1519" s="3">
        <f>VLOOKUP(Tableau1[[#This Row],[NUM DE FACTURE]],'[1]COMMERCIAL 2019 - 2021'!$D$2:$AO$3999,10,FALSE)</f>
        <v>191534.87</v>
      </c>
      <c r="F1519" s="3" t="str">
        <f>VLOOKUP(Tableau1[[#This Row],[NUM DE FACTURE]],'[1]COMMERCIAL 2019 - 2021'!$D$2:$AO$3999,12,FALSE)</f>
        <v>Guinee</v>
      </c>
      <c r="G1519" s="4">
        <f>VLOOKUP(Tableau1[[#This Row],[NUM DE FACTURE]],'[1]COMMERCIAL 2019 - 2021'!$D$2:$AO$3999,13,FALSE)</f>
        <v>45322</v>
      </c>
      <c r="H1519" s="3">
        <f>VLOOKUP(Tableau1[[#This Row],[NUM DE FACTURE]],[1]!Tableau1[[#All],[Num Piéce]:[ANNEE]],4,FALSE)</f>
        <v>2024</v>
      </c>
      <c r="I1519" s="3">
        <f>MONTH(Tableau1[[#This Row],[DATE LIV]])</f>
        <v>1</v>
      </c>
    </row>
    <row r="1520" spans="1:9" x14ac:dyDescent="0.35">
      <c r="A1520" s="1" t="str">
        <f>'[1]COMMERCIAL 2019 - 2021'!D1518</f>
        <v>FAE-24-00036</v>
      </c>
      <c r="B1520" s="5" t="str">
        <f>VLOOKUP(Tableau1[[#This Row],[NUM DE FACTURE]],'[1]COMMERCIAL 2019 - 2021'!$D$2:$AO$3999,6,FALSE)</f>
        <v>ABOURA FOODS</v>
      </c>
      <c r="C1520" s="2">
        <f>VLOOKUP(Tableau1[[#This Row],[NUM DE FACTURE]],'[1]COMMERCIAL 2019 - 2021'!$D$2:$AO$3999,18,FALSE)</f>
        <v>15660</v>
      </c>
      <c r="D1520" s="3">
        <f>VLOOKUP(Tableau1[[#This Row],[NUM DE FACTURE]],'[1]COMMERCIAL 2019 - 2021'!$D$2:$AO$3999,8,FALSE)</f>
        <v>51255.61641200001</v>
      </c>
      <c r="E1520" s="3">
        <f>VLOOKUP(Tableau1[[#This Row],[NUM DE FACTURE]],'[1]COMMERCIAL 2019 - 2021'!$D$2:$AO$3999,10,FALSE)</f>
        <v>16421.240000000002</v>
      </c>
      <c r="F1520" s="3" t="str">
        <f>VLOOKUP(Tableau1[[#This Row],[NUM DE FACTURE]],'[1]COMMERCIAL 2019 - 2021'!$D$2:$AO$3999,12,FALSE)</f>
        <v>Jordanie</v>
      </c>
      <c r="G1520" s="4">
        <f>VLOOKUP(Tableau1[[#This Row],[NUM DE FACTURE]],'[1]COMMERCIAL 2019 - 2021'!$D$2:$AO$3999,13,FALSE)</f>
        <v>45320</v>
      </c>
      <c r="H1520" s="3">
        <f>VLOOKUP(Tableau1[[#This Row],[NUM DE FACTURE]],[1]!Tableau1[[#All],[Num Piéce]:[ANNEE]],4,FALSE)</f>
        <v>2024</v>
      </c>
      <c r="I1520" s="3">
        <f>MONTH(Tableau1[[#This Row],[DATE LIV]])</f>
        <v>1</v>
      </c>
    </row>
    <row r="1521" spans="1:9" x14ac:dyDescent="0.35">
      <c r="A1521" s="1" t="str">
        <f>'[1]COMMERCIAL 2019 - 2021'!D1519</f>
        <v>FAE-24-00037</v>
      </c>
      <c r="B1521" s="5" t="str">
        <f>VLOOKUP(Tableau1[[#This Row],[NUM DE FACTURE]],'[1]COMMERCIAL 2019 - 2021'!$D$2:$AO$3999,6,FALSE)</f>
        <v>MARCOM INTERN</v>
      </c>
      <c r="C1521" s="2">
        <f>VLOOKUP(Tableau1[[#This Row],[NUM DE FACTURE]],'[1]COMMERCIAL 2019 - 2021'!$D$2:$AO$3999,18,FALSE)</f>
        <v>368000</v>
      </c>
      <c r="D1521" s="3">
        <f>VLOOKUP(Tableau1[[#This Row],[NUM DE FACTURE]],'[1]COMMERCIAL 2019 - 2021'!$D$2:$AO$3999,8,FALSE)</f>
        <v>646720</v>
      </c>
      <c r="E1521" s="3">
        <f>VLOOKUP(Tableau1[[#This Row],[NUM DE FACTURE]],'[1]COMMERCIAL 2019 - 2021'!$D$2:$AO$3999,10,FALSE)</f>
        <v>646720</v>
      </c>
      <c r="F1521" s="3" t="str">
        <f>VLOOKUP(Tableau1[[#This Row],[NUM DE FACTURE]],'[1]COMMERCIAL 2019 - 2021'!$D$2:$AO$3999,12,FALSE)</f>
        <v>Senegal</v>
      </c>
      <c r="G1521" s="4" t="str">
        <f>VLOOKUP(Tableau1[[#This Row],[NUM DE FACTURE]],'[1]COMMERCIAL 2019 - 2021'!$D$2:$AO$3999,13,FALSE)</f>
        <v>31/01/2024 &amp; 01/02/2024</v>
      </c>
      <c r="H1521" s="3">
        <f>VLOOKUP(Tableau1[[#This Row],[NUM DE FACTURE]],[1]!Tableau1[[#All],[Num Piéce]:[ANNEE]],4,FALSE)</f>
        <v>2024</v>
      </c>
      <c r="I1521" s="3" t="e">
        <f>MONTH(Tableau1[[#This Row],[DATE LIV]])</f>
        <v>#VALUE!</v>
      </c>
    </row>
    <row r="1522" spans="1:9" x14ac:dyDescent="0.35">
      <c r="A1522" s="1" t="str">
        <f>'[1]COMMERCIAL 2019 - 2021'!D1520</f>
        <v>FAE-24-00038</v>
      </c>
      <c r="B1522" s="5" t="str">
        <f>VLOOKUP(Tableau1[[#This Row],[NUM DE FACTURE]],'[1]COMMERCIAL 2019 - 2021'!$D$2:$AO$3999,6,FALSE)</f>
        <v>STE AL MAJMOUA MOTTAHIDA</v>
      </c>
      <c r="C1522" s="2">
        <f>VLOOKUP(Tableau1[[#This Row],[NUM DE FACTURE]],'[1]COMMERCIAL 2019 - 2021'!$D$2:$AO$3999,18,FALSE)</f>
        <v>80000</v>
      </c>
      <c r="D1522" s="3">
        <f>VLOOKUP(Tableau1[[#This Row],[NUM DE FACTURE]],'[1]COMMERCIAL 2019 - 2021'!$D$2:$AO$3999,8,FALSE)</f>
        <v>359417.69500000001</v>
      </c>
      <c r="E1522" s="3">
        <f>VLOOKUP(Tableau1[[#This Row],[NUM DE FACTURE]],'[1]COMMERCIAL 2019 - 2021'!$D$2:$AO$3999,10,FALSE)</f>
        <v>115150</v>
      </c>
      <c r="F1522" s="3" t="str">
        <f>VLOOKUP(Tableau1[[#This Row],[NUM DE FACTURE]],'[1]COMMERCIAL 2019 - 2021'!$D$2:$AO$3999,12,FALSE)</f>
        <v>Libye</v>
      </c>
      <c r="G1522" s="4">
        <f>VLOOKUP(Tableau1[[#This Row],[NUM DE FACTURE]],'[1]COMMERCIAL 2019 - 2021'!$D$2:$AO$3999,13,FALSE)</f>
        <v>45320</v>
      </c>
      <c r="H1522" s="3">
        <f>VLOOKUP(Tableau1[[#This Row],[NUM DE FACTURE]],[1]!Tableau1[[#All],[Num Piéce]:[ANNEE]],4,FALSE)</f>
        <v>2024</v>
      </c>
      <c r="I1522" s="3">
        <f>MONTH(Tableau1[[#This Row],[DATE LIV]])</f>
        <v>1</v>
      </c>
    </row>
    <row r="1523" spans="1:9" x14ac:dyDescent="0.35">
      <c r="A1523" s="1" t="str">
        <f>'[1]COMMERCIAL 2019 - 2021'!D1521</f>
        <v>FAE-24-00039</v>
      </c>
      <c r="B1523" s="5" t="str">
        <f>VLOOKUP(Tableau1[[#This Row],[NUM DE FACTURE]],'[1]COMMERCIAL 2019 - 2021'!$D$2:$AO$3999,6,FALSE)</f>
        <v>SODIC</v>
      </c>
      <c r="C1523" s="2">
        <f>VLOOKUP(Tableau1[[#This Row],[NUM DE FACTURE]],'[1]COMMERCIAL 2019 - 2021'!$D$2:$AO$3999,18,FALSE)</f>
        <v>22216</v>
      </c>
      <c r="D1523" s="3">
        <f>VLOOKUP(Tableau1[[#This Row],[NUM DE FACTURE]],'[1]COMMERCIAL 2019 - 2021'!$D$2:$AO$3999,8,FALSE)</f>
        <v>84437.636052000002</v>
      </c>
      <c r="E1523" s="3">
        <f>VLOOKUP(Tableau1[[#This Row],[NUM DE FACTURE]],'[1]COMMERCIAL 2019 - 2021'!$D$2:$AO$3999,10,FALSE)</f>
        <v>24994.86</v>
      </c>
      <c r="F1523" s="3" t="str">
        <f>VLOOKUP(Tableau1[[#This Row],[NUM DE FACTURE]],'[1]COMMERCIAL 2019 - 2021'!$D$2:$AO$3999,12,FALSE)</f>
        <v>France</v>
      </c>
      <c r="G1523" s="4">
        <f>VLOOKUP(Tableau1[[#This Row],[NUM DE FACTURE]],'[1]COMMERCIAL 2019 - 2021'!$D$2:$AO$3999,13,FALSE)</f>
        <v>45322</v>
      </c>
      <c r="H1523" s="3">
        <f>VLOOKUP(Tableau1[[#This Row],[NUM DE FACTURE]],[1]!Tableau1[[#All],[Num Piéce]:[ANNEE]],4,FALSE)</f>
        <v>2024</v>
      </c>
      <c r="I1523" s="3">
        <f>MONTH(Tableau1[[#This Row],[DATE LIV]])</f>
        <v>1</v>
      </c>
    </row>
    <row r="1524" spans="1:9" x14ac:dyDescent="0.35">
      <c r="A1524" s="1" t="str">
        <f>'[1]COMMERCIAL 2019 - 2021'!D1522</f>
        <v>FAE-24-00040</v>
      </c>
      <c r="B1524" s="5" t="str">
        <f>VLOOKUP(Tableau1[[#This Row],[NUM DE FACTURE]],'[1]COMMERCIAL 2019 - 2021'!$D$2:$AO$3999,6,FALSE)</f>
        <v>MAMUDOU BAH T/A TEDOUGNAL FARM</v>
      </c>
      <c r="C1524" s="2">
        <f>VLOOKUP(Tableau1[[#This Row],[NUM DE FACTURE]],'[1]COMMERCIAL 2019 - 2021'!$D$2:$AO$3999,18,FALSE)</f>
        <v>63204</v>
      </c>
      <c r="D1524" s="3">
        <f>VLOOKUP(Tableau1[[#This Row],[NUM DE FACTURE]],'[1]COMMERCIAL 2019 - 2021'!$D$2:$AO$3999,8,FALSE)</f>
        <v>101688.473348</v>
      </c>
      <c r="E1524" s="3">
        <f>VLOOKUP(Tableau1[[#This Row],[NUM DE FACTURE]],'[1]COMMERCIAL 2019 - 2021'!$D$2:$AO$3999,10,FALSE)</f>
        <v>32435.48</v>
      </c>
      <c r="F1524" s="3" t="str">
        <f>VLOOKUP(Tableau1[[#This Row],[NUM DE FACTURE]],'[1]COMMERCIAL 2019 - 2021'!$D$2:$AO$3999,12,FALSE)</f>
        <v>Gambie</v>
      </c>
      <c r="G1524" s="4">
        <f>VLOOKUP(Tableau1[[#This Row],[NUM DE FACTURE]],'[1]COMMERCIAL 2019 - 2021'!$D$2:$AO$3999,13,FALSE)</f>
        <v>45330</v>
      </c>
      <c r="H1524" s="3">
        <f>VLOOKUP(Tableau1[[#This Row],[NUM DE FACTURE]],[1]!Tableau1[[#All],[Num Piéce]:[ANNEE]],4,FALSE)</f>
        <v>2024</v>
      </c>
      <c r="I1524" s="3">
        <f>MONTH(Tableau1[[#This Row],[DATE LIV]])</f>
        <v>2</v>
      </c>
    </row>
    <row r="1525" spans="1:9" x14ac:dyDescent="0.35">
      <c r="A1525" s="1" t="str">
        <f>'[1]COMMERCIAL 2019 - 2021'!D1523</f>
        <v>FAE-24-00041</v>
      </c>
      <c r="B1525" s="5" t="str">
        <f>VLOOKUP(Tableau1[[#This Row],[NUM DE FACTURE]],'[1]COMMERCIAL 2019 - 2021'!$D$2:$AO$3999,6,FALSE)</f>
        <v>MAMUDOU BAH T/A TEDOUGNAL FARM</v>
      </c>
      <c r="C1525" s="2">
        <f>VLOOKUP(Tableau1[[#This Row],[NUM DE FACTURE]],'[1]COMMERCIAL 2019 - 2021'!$D$2:$AO$3999,18,FALSE)</f>
        <v>74200</v>
      </c>
      <c r="D1525" s="3">
        <f>VLOOKUP(Tableau1[[#This Row],[NUM DE FACTURE]],'[1]COMMERCIAL 2019 - 2021'!$D$2:$AO$3999,8,FALSE)</f>
        <v>117897.408</v>
      </c>
      <c r="E1525" s="3">
        <f>VLOOKUP(Tableau1[[#This Row],[NUM DE FACTURE]],'[1]COMMERCIAL 2019 - 2021'!$D$2:$AO$3999,10,FALSE)</f>
        <v>37824</v>
      </c>
      <c r="F1525" s="3" t="str">
        <f>VLOOKUP(Tableau1[[#This Row],[NUM DE FACTURE]],'[1]COMMERCIAL 2019 - 2021'!$D$2:$AO$3999,12,FALSE)</f>
        <v>Senegal</v>
      </c>
      <c r="G1525" s="4">
        <f>VLOOKUP(Tableau1[[#This Row],[NUM DE FACTURE]],'[1]COMMERCIAL 2019 - 2021'!$D$2:$AO$3999,13,FALSE)</f>
        <v>45322</v>
      </c>
      <c r="H1525" s="3">
        <f>VLOOKUP(Tableau1[[#This Row],[NUM DE FACTURE]],[1]!Tableau1[[#All],[Num Piéce]:[ANNEE]],4,FALSE)</f>
        <v>2024</v>
      </c>
      <c r="I1525" s="3">
        <f>MONTH(Tableau1[[#This Row],[DATE LIV]])</f>
        <v>1</v>
      </c>
    </row>
    <row r="1526" spans="1:9" x14ac:dyDescent="0.35">
      <c r="A1526" s="1" t="str">
        <f>'[1]COMMERCIAL 2019 - 2021'!D1524</f>
        <v>FAE-24-00042</v>
      </c>
      <c r="B1526" s="5" t="str">
        <f>VLOOKUP(Tableau1[[#This Row],[NUM DE FACTURE]],'[1]COMMERCIAL 2019 - 2021'!$D$2:$AO$3999,6,FALSE)</f>
        <v>STE DE COMMERCE INTERNATIONAL</v>
      </c>
      <c r="C1526" s="2">
        <f>VLOOKUP(Tableau1[[#This Row],[NUM DE FACTURE]],'[1]COMMERCIAL 2019 - 2021'!$D$2:$AO$3999,18,FALSE)</f>
        <v>115200</v>
      </c>
      <c r="D1526" s="3">
        <f>VLOOKUP(Tableau1[[#This Row],[NUM DE FACTURE]],'[1]COMMERCIAL 2019 - 2021'!$D$2:$AO$3999,8,FALSE)</f>
        <v>232704</v>
      </c>
      <c r="E1526" s="3">
        <f>VLOOKUP(Tableau1[[#This Row],[NUM DE FACTURE]],'[1]COMMERCIAL 2019 - 2021'!$D$2:$AO$3999,10,FALSE)</f>
        <v>232704</v>
      </c>
      <c r="F1526" s="3" t="str">
        <f>VLOOKUP(Tableau1[[#This Row],[NUM DE FACTURE]],'[1]COMMERCIAL 2019 - 2021'!$D$2:$AO$3999,12,FALSE)</f>
        <v>Gambie</v>
      </c>
      <c r="G1526" s="4">
        <f>VLOOKUP(Tableau1[[#This Row],[NUM DE FACTURE]],'[1]COMMERCIAL 2019 - 2021'!$D$2:$AO$3999,13,FALSE)</f>
        <v>45331</v>
      </c>
      <c r="H1526" s="3">
        <f>VLOOKUP(Tableau1[[#This Row],[NUM DE FACTURE]],[1]!Tableau1[[#All],[Num Piéce]:[ANNEE]],4,FALSE)</f>
        <v>2024</v>
      </c>
      <c r="I1526" s="3">
        <f>MONTH(Tableau1[[#This Row],[DATE LIV]])</f>
        <v>2</v>
      </c>
    </row>
    <row r="1527" spans="1:9" x14ac:dyDescent="0.35">
      <c r="A1527" s="1" t="str">
        <f>'[1]COMMERCIAL 2019 - 2021'!D1525</f>
        <v>FAE-24-00043</v>
      </c>
      <c r="B1527" s="5" t="str">
        <f>VLOOKUP(Tableau1[[#This Row],[NUM DE FACTURE]],'[1]COMMERCIAL 2019 - 2021'!$D$2:$AO$3999,6,FALSE)</f>
        <v>STE DE COMMERCE INTERNATIONAL</v>
      </c>
      <c r="C1527" s="2">
        <f>VLOOKUP(Tableau1[[#This Row],[NUM DE FACTURE]],'[1]COMMERCIAL 2019 - 2021'!$D$2:$AO$3999,18,FALSE)</f>
        <v>234992</v>
      </c>
      <c r="D1527" s="3">
        <f>VLOOKUP(Tableau1[[#This Row],[NUM DE FACTURE]],'[1]COMMERCIAL 2019 - 2021'!$D$2:$AO$3999,8,FALSE)</f>
        <v>441901.76</v>
      </c>
      <c r="E1527" s="3">
        <f>VLOOKUP(Tableau1[[#This Row],[NUM DE FACTURE]],'[1]COMMERCIAL 2019 - 2021'!$D$2:$AO$3999,10,FALSE)</f>
        <v>441901.76</v>
      </c>
      <c r="F1527" s="3" t="str">
        <f>VLOOKUP(Tableau1[[#This Row],[NUM DE FACTURE]],'[1]COMMERCIAL 2019 - 2021'!$D$2:$AO$3999,12,FALSE)</f>
        <v>Sierra Leone</v>
      </c>
      <c r="G1527" s="4">
        <f>VLOOKUP(Tableau1[[#This Row],[NUM DE FACTURE]],'[1]COMMERCIAL 2019 - 2021'!$D$2:$AO$3999,13,FALSE)</f>
        <v>45335</v>
      </c>
      <c r="H1527" s="3">
        <f>VLOOKUP(Tableau1[[#This Row],[NUM DE FACTURE]],[1]!Tableau1[[#All],[Num Piéce]:[ANNEE]],4,FALSE)</f>
        <v>2024</v>
      </c>
      <c r="I1527" s="3">
        <f>MONTH(Tableau1[[#This Row],[DATE LIV]])</f>
        <v>2</v>
      </c>
    </row>
    <row r="1528" spans="1:9" x14ac:dyDescent="0.35">
      <c r="A1528" s="1" t="str">
        <f>'[1]COMMERCIAL 2019 - 2021'!D1526</f>
        <v>FAE-24-00044</v>
      </c>
      <c r="B1528" s="5" t="str">
        <f>VLOOKUP(Tableau1[[#This Row],[NUM DE FACTURE]],'[1]COMMERCIAL 2019 - 2021'!$D$2:$AO$3999,6,FALSE)</f>
        <v>SODIC</v>
      </c>
      <c r="C1528" s="2">
        <f>VLOOKUP(Tableau1[[#This Row],[NUM DE FACTURE]],'[1]COMMERCIAL 2019 - 2021'!$D$2:$AO$3999,18,FALSE)</f>
        <v>24012</v>
      </c>
      <c r="D1528" s="3">
        <f>VLOOKUP(Tableau1[[#This Row],[NUM DE FACTURE]],'[1]COMMERCIAL 2019 - 2021'!$D$2:$AO$3999,8,FALSE)</f>
        <v>92184.060192000004</v>
      </c>
      <c r="E1528" s="3">
        <f>VLOOKUP(Tableau1[[#This Row],[NUM DE FACTURE]],'[1]COMMERCIAL 2019 - 2021'!$D$2:$AO$3999,10,FALSE)</f>
        <v>27269.759999999998</v>
      </c>
      <c r="F1528" s="3" t="str">
        <f>VLOOKUP(Tableau1[[#This Row],[NUM DE FACTURE]],'[1]COMMERCIAL 2019 - 2021'!$D$2:$AO$3999,12,FALSE)</f>
        <v>France</v>
      </c>
      <c r="G1528" s="4">
        <f>VLOOKUP(Tableau1[[#This Row],[NUM DE FACTURE]],'[1]COMMERCIAL 2019 - 2021'!$D$2:$AO$3999,13,FALSE)</f>
        <v>45327</v>
      </c>
      <c r="H1528" s="3">
        <f>VLOOKUP(Tableau1[[#This Row],[NUM DE FACTURE]],[1]!Tableau1[[#All],[Num Piéce]:[ANNEE]],4,FALSE)</f>
        <v>2024</v>
      </c>
      <c r="I1528" s="3">
        <f>MONTH(Tableau1[[#This Row],[DATE LIV]])</f>
        <v>2</v>
      </c>
    </row>
    <row r="1529" spans="1:9" x14ac:dyDescent="0.35">
      <c r="A1529" s="1" t="str">
        <f>'[1]COMMERCIAL 2019 - 2021'!D1527</f>
        <v>FAE-24-00045</v>
      </c>
      <c r="B1529" s="5" t="str">
        <f>VLOOKUP(Tableau1[[#This Row],[NUM DE FACTURE]],'[1]COMMERCIAL 2019 - 2021'!$D$2:$AO$3999,6,FALSE)</f>
        <v>NOUI AMADJRASS</v>
      </c>
      <c r="C1529" s="2">
        <f>VLOOKUP(Tableau1[[#This Row],[NUM DE FACTURE]],'[1]COMMERCIAL 2019 - 2021'!$D$2:$AO$3999,18,FALSE)</f>
        <v>56064</v>
      </c>
      <c r="D1529" s="3">
        <f>VLOOKUP(Tableau1[[#This Row],[NUM DE FACTURE]],'[1]COMMERCIAL 2019 - 2021'!$D$2:$AO$3999,8,FALSE)</f>
        <v>127414.27008</v>
      </c>
      <c r="E1529" s="3">
        <f>VLOOKUP(Tableau1[[#This Row],[NUM DE FACTURE]],'[1]COMMERCIAL 2019 - 2021'!$D$2:$AO$3999,10,FALSE)</f>
        <v>40646.400000000001</v>
      </c>
      <c r="F1529" s="3" t="str">
        <f>VLOOKUP(Tableau1[[#This Row],[NUM DE FACTURE]],'[1]COMMERCIAL 2019 - 2021'!$D$2:$AO$3999,12,FALSE)</f>
        <v>Tchad</v>
      </c>
      <c r="G1529" s="4">
        <f>VLOOKUP(Tableau1[[#This Row],[NUM DE FACTURE]],'[1]COMMERCIAL 2019 - 2021'!$D$2:$AO$3999,13,FALSE)</f>
        <v>45342</v>
      </c>
      <c r="H1529" s="3">
        <f>VLOOKUP(Tableau1[[#This Row],[NUM DE FACTURE]],[1]!Tableau1[[#All],[Num Piéce]:[ANNEE]],4,FALSE)</f>
        <v>2024</v>
      </c>
      <c r="I1529" s="3">
        <f>MONTH(Tableau1[[#This Row],[DATE LIV]])</f>
        <v>2</v>
      </c>
    </row>
    <row r="1530" spans="1:9" x14ac:dyDescent="0.35">
      <c r="A1530" s="1" t="str">
        <f>'[1]COMMERCIAL 2019 - 2021'!D1528</f>
        <v>FAE-24-00046</v>
      </c>
      <c r="B1530" s="5" t="str">
        <f>VLOOKUP(Tableau1[[#This Row],[NUM DE FACTURE]],'[1]COMMERCIAL 2019 - 2021'!$D$2:$AO$3999,6,FALSE)</f>
        <v>TUNISIAN AFRICAN BUSINESS</v>
      </c>
      <c r="C1530" s="2">
        <f>VLOOKUP(Tableau1[[#This Row],[NUM DE FACTURE]],'[1]COMMERCIAL 2019 - 2021'!$D$2:$AO$3999,18,FALSE)</f>
        <v>43608</v>
      </c>
      <c r="D1530" s="3">
        <f>VLOOKUP(Tableau1[[#This Row],[NUM DE FACTURE]],'[1]COMMERCIAL 2019 - 2021'!$D$2:$AO$3999,8,FALSE)</f>
        <v>85599.84</v>
      </c>
      <c r="E1530" s="3">
        <f>VLOOKUP(Tableau1[[#This Row],[NUM DE FACTURE]],'[1]COMMERCIAL 2019 - 2021'!$D$2:$AO$3999,10,FALSE)</f>
        <v>85599.84</v>
      </c>
      <c r="F1530" s="3" t="str">
        <f>VLOOKUP(Tableau1[[#This Row],[NUM DE FACTURE]],'[1]COMMERCIAL 2019 - 2021'!$D$2:$AO$3999,12,FALSE)</f>
        <v>Sierra Leone</v>
      </c>
      <c r="G1530" s="4">
        <f>VLOOKUP(Tableau1[[#This Row],[NUM DE FACTURE]],'[1]COMMERCIAL 2019 - 2021'!$D$2:$AO$3999,13,FALSE)</f>
        <v>45341</v>
      </c>
      <c r="H1530" s="3">
        <f>VLOOKUP(Tableau1[[#This Row],[NUM DE FACTURE]],[1]!Tableau1[[#All],[Num Piéce]:[ANNEE]],4,FALSE)</f>
        <v>2024</v>
      </c>
      <c r="I1530" s="3">
        <f>MONTH(Tableau1[[#This Row],[DATE LIV]])</f>
        <v>2</v>
      </c>
    </row>
    <row r="1531" spans="1:9" x14ac:dyDescent="0.35">
      <c r="A1531" s="1" t="str">
        <f>'[1]COMMERCIAL 2019 - 2021'!D1529</f>
        <v>FAE-24-00047</v>
      </c>
      <c r="B1531" s="5" t="str">
        <f>VLOOKUP(Tableau1[[#This Row],[NUM DE FACTURE]],'[1]COMMERCIAL 2019 - 2021'!$D$2:$AO$3999,6,FALSE)</f>
        <v>SAHEL INTERNATIONAL TRADE</v>
      </c>
      <c r="C1531" s="2">
        <f>VLOOKUP(Tableau1[[#This Row],[NUM DE FACTURE]],'[1]COMMERCIAL 2019 - 2021'!$D$2:$AO$3999,18,FALSE)</f>
        <v>22008</v>
      </c>
      <c r="D1531" s="3">
        <f>VLOOKUP(Tableau1[[#This Row],[NUM DE FACTURE]],'[1]COMMERCIAL 2019 - 2021'!$D$2:$AO$3999,8,FALSE)</f>
        <v>44295.839999999997</v>
      </c>
      <c r="E1531" s="3">
        <f>VLOOKUP(Tableau1[[#This Row],[NUM DE FACTURE]],'[1]COMMERCIAL 2019 - 2021'!$D$2:$AO$3999,10,FALSE)</f>
        <v>44295.839999999997</v>
      </c>
      <c r="F1531" s="3" t="str">
        <f>VLOOKUP(Tableau1[[#This Row],[NUM DE FACTURE]],'[1]COMMERCIAL 2019 - 2021'!$D$2:$AO$3999,12,FALSE)</f>
        <v>Togo</v>
      </c>
      <c r="G1531" s="4">
        <f>VLOOKUP(Tableau1[[#This Row],[NUM DE FACTURE]],'[1]COMMERCIAL 2019 - 2021'!$D$2:$AO$3999,13,FALSE)</f>
        <v>45336</v>
      </c>
      <c r="H1531" s="3">
        <f>VLOOKUP(Tableau1[[#This Row],[NUM DE FACTURE]],[1]!Tableau1[[#All],[Num Piéce]:[ANNEE]],4,FALSE)</f>
        <v>2024</v>
      </c>
      <c r="I1531" s="3">
        <f>MONTH(Tableau1[[#This Row],[DATE LIV]])</f>
        <v>2</v>
      </c>
    </row>
    <row r="1532" spans="1:9" x14ac:dyDescent="0.35">
      <c r="A1532" s="1" t="str">
        <f>'[1]COMMERCIAL 2019 - 2021'!D1530</f>
        <v>FAE-24-00048</v>
      </c>
      <c r="B1532" s="5" t="str">
        <f>VLOOKUP(Tableau1[[#This Row],[NUM DE FACTURE]],'[1]COMMERCIAL 2019 - 2021'!$D$2:$AO$3999,6,FALSE)</f>
        <v>TUNISIAN AFRICAN BUSINESS</v>
      </c>
      <c r="C1532" s="2">
        <f>VLOOKUP(Tableau1[[#This Row],[NUM DE FACTURE]],'[1]COMMERCIAL 2019 - 2021'!$D$2:$AO$3999,18,FALSE)</f>
        <v>157500</v>
      </c>
      <c r="D1532" s="3">
        <f>VLOOKUP(Tableau1[[#This Row],[NUM DE FACTURE]],'[1]COMMERCIAL 2019 - 2021'!$D$2:$AO$3999,8,FALSE)</f>
        <v>254925</v>
      </c>
      <c r="E1532" s="3">
        <f>VLOOKUP(Tableau1[[#This Row],[NUM DE FACTURE]],'[1]COMMERCIAL 2019 - 2021'!$D$2:$AO$3999,10,FALSE)</f>
        <v>254925</v>
      </c>
      <c r="F1532" s="3" t="str">
        <f>VLOOKUP(Tableau1[[#This Row],[NUM DE FACTURE]],'[1]COMMERCIAL 2019 - 2021'!$D$2:$AO$3999,12,FALSE)</f>
        <v>Senegal</v>
      </c>
      <c r="G1532" s="4">
        <f>VLOOKUP(Tableau1[[#This Row],[NUM DE FACTURE]],'[1]COMMERCIAL 2019 - 2021'!$D$2:$AO$3999,13,FALSE)</f>
        <v>45338</v>
      </c>
      <c r="H1532" s="3">
        <f>VLOOKUP(Tableau1[[#This Row],[NUM DE FACTURE]],[1]!Tableau1[[#All],[Num Piéce]:[ANNEE]],4,FALSE)</f>
        <v>2024</v>
      </c>
      <c r="I1532" s="3">
        <f>MONTH(Tableau1[[#This Row],[DATE LIV]])</f>
        <v>2</v>
      </c>
    </row>
    <row r="1533" spans="1:9" x14ac:dyDescent="0.35">
      <c r="A1533" s="1" t="str">
        <f>'[1]COMMERCIAL 2019 - 2021'!D1531</f>
        <v>FAE-24-00049</v>
      </c>
      <c r="B1533" s="5" t="str">
        <f>VLOOKUP(Tableau1[[#This Row],[NUM DE FACTURE]],'[1]COMMERCIAL 2019 - 2021'!$D$2:$AO$3999,6,FALSE)</f>
        <v>SAFA FOOD</v>
      </c>
      <c r="C1533" s="2">
        <f>VLOOKUP(Tableau1[[#This Row],[NUM DE FACTURE]],'[1]COMMERCIAL 2019 - 2021'!$D$2:$AO$3999,18,FALSE)</f>
        <v>23608</v>
      </c>
      <c r="D1533" s="3">
        <f>VLOOKUP(Tableau1[[#This Row],[NUM DE FACTURE]],'[1]COMMERCIAL 2019 - 2021'!$D$2:$AO$3999,8,FALSE)</f>
        <v>78206.648148000007</v>
      </c>
      <c r="E1533" s="3">
        <f>VLOOKUP(Tableau1[[#This Row],[NUM DE FACTURE]],'[1]COMMERCIAL 2019 - 2021'!$D$2:$AO$3999,10,FALSE)</f>
        <v>33726.480000000003</v>
      </c>
      <c r="F1533" s="3" t="str">
        <f>VLOOKUP(Tableau1[[#This Row],[NUM DE FACTURE]],'[1]COMMERCIAL 2019 - 2021'!$D$2:$AO$3999,12,FALSE)</f>
        <v>USA</v>
      </c>
      <c r="G1533" s="4">
        <f>VLOOKUP(Tableau1[[#This Row],[NUM DE FACTURE]],'[1]COMMERCIAL 2019 - 2021'!$D$2:$AO$3999,13,FALSE)</f>
        <v>45344</v>
      </c>
      <c r="H1533" s="3">
        <f>VLOOKUP(Tableau1[[#This Row],[NUM DE FACTURE]],[1]!Tableau1[[#All],[Num Piéce]:[ANNEE]],4,FALSE)</f>
        <v>2024</v>
      </c>
      <c r="I1533" s="3">
        <f>MONTH(Tableau1[[#This Row],[DATE LIV]])</f>
        <v>2</v>
      </c>
    </row>
    <row r="1534" spans="1:9" x14ac:dyDescent="0.35">
      <c r="A1534" s="1" t="str">
        <f>'[1]COMMERCIAL 2019 - 2021'!D1532</f>
        <v>FAE-24-00050</v>
      </c>
      <c r="B1534" s="5" t="str">
        <f>VLOOKUP(Tableau1[[#This Row],[NUM DE FACTURE]],'[1]COMMERCIAL 2019 - 2021'!$D$2:$AO$3999,6,FALSE)</f>
        <v>SAFA FOOD</v>
      </c>
      <c r="C1534" s="2">
        <f>VLOOKUP(Tableau1[[#This Row],[NUM DE FACTURE]],'[1]COMMERCIAL 2019 - 2021'!$D$2:$AO$3999,18,FALSE)</f>
        <v>23608</v>
      </c>
      <c r="D1534" s="3">
        <f>VLOOKUP(Tableau1[[#This Row],[NUM DE FACTURE]],'[1]COMMERCIAL 2019 - 2021'!$D$2:$AO$3999,8,FALSE)</f>
        <v>77858.820648000008</v>
      </c>
      <c r="E1534" s="3">
        <f>VLOOKUP(Tableau1[[#This Row],[NUM DE FACTURE]],'[1]COMMERCIAL 2019 - 2021'!$D$2:$AO$3999,10,FALSE)</f>
        <v>33576.480000000003</v>
      </c>
      <c r="F1534" s="3" t="str">
        <f>VLOOKUP(Tableau1[[#This Row],[NUM DE FACTURE]],'[1]COMMERCIAL 2019 - 2021'!$D$2:$AO$3999,12,FALSE)</f>
        <v>USA</v>
      </c>
      <c r="G1534" s="4">
        <f>VLOOKUP(Tableau1[[#This Row],[NUM DE FACTURE]],'[1]COMMERCIAL 2019 - 2021'!$D$2:$AO$3999,13,FALSE)</f>
        <v>45344</v>
      </c>
      <c r="H1534" s="3">
        <f>VLOOKUP(Tableau1[[#This Row],[NUM DE FACTURE]],[1]!Tableau1[[#All],[Num Piéce]:[ANNEE]],4,FALSE)</f>
        <v>2024</v>
      </c>
      <c r="I1534" s="3">
        <f>MONTH(Tableau1[[#This Row],[DATE LIV]])</f>
        <v>2</v>
      </c>
    </row>
    <row r="1535" spans="1:9" x14ac:dyDescent="0.35">
      <c r="A1535" s="1" t="str">
        <f>'[1]COMMERCIAL 2019 - 2021'!D1533</f>
        <v>FAE-24-00051</v>
      </c>
      <c r="B1535" s="5" t="str">
        <f>VLOOKUP(Tableau1[[#This Row],[NUM DE FACTURE]],'[1]COMMERCIAL 2019 - 2021'!$D$2:$AO$3999,6,FALSE)</f>
        <v>SODIC</v>
      </c>
      <c r="C1535" s="2">
        <f>VLOOKUP(Tableau1[[#This Row],[NUM DE FACTURE]],'[1]COMMERCIAL 2019 - 2021'!$D$2:$AO$3999,18,FALSE)</f>
        <v>23936</v>
      </c>
      <c r="D1535" s="3">
        <f>VLOOKUP(Tableau1[[#This Row],[NUM DE FACTURE]],'[1]COMMERCIAL 2019 - 2021'!$D$2:$AO$3999,8,FALSE)</f>
        <v>86844.928258</v>
      </c>
      <c r="E1535" s="3">
        <f>VLOOKUP(Tableau1[[#This Row],[NUM DE FACTURE]],'[1]COMMERCIAL 2019 - 2021'!$D$2:$AO$3999,10,FALSE)</f>
        <v>25740.22</v>
      </c>
      <c r="F1535" s="3" t="str">
        <f>VLOOKUP(Tableau1[[#This Row],[NUM DE FACTURE]],'[1]COMMERCIAL 2019 - 2021'!$D$2:$AO$3999,12,FALSE)</f>
        <v>France</v>
      </c>
      <c r="G1535" s="4">
        <f>VLOOKUP(Tableau1[[#This Row],[NUM DE FACTURE]],'[1]COMMERCIAL 2019 - 2021'!$D$2:$AO$3999,13,FALSE)</f>
        <v>45341</v>
      </c>
      <c r="H1535" s="3">
        <f>VLOOKUP(Tableau1[[#This Row],[NUM DE FACTURE]],[1]!Tableau1[[#All],[Num Piéce]:[ANNEE]],4,FALSE)</f>
        <v>2024</v>
      </c>
      <c r="I1535" s="3">
        <f>MONTH(Tableau1[[#This Row],[DATE LIV]])</f>
        <v>2</v>
      </c>
    </row>
    <row r="1536" spans="1:9" x14ac:dyDescent="0.35">
      <c r="A1536" s="1" t="str">
        <f>'[1]COMMERCIAL 2019 - 2021'!D1534</f>
        <v>FAE-24-00052</v>
      </c>
      <c r="B1536" s="5" t="str">
        <f>VLOOKUP(Tableau1[[#This Row],[NUM DE FACTURE]],'[1]COMMERCIAL 2019 - 2021'!$D$2:$AO$3999,6,FALSE)</f>
        <v>MARCOM INTERN</v>
      </c>
      <c r="C1536" s="2">
        <f>VLOOKUP(Tableau1[[#This Row],[NUM DE FACTURE]],'[1]COMMERCIAL 2019 - 2021'!$D$2:$AO$3999,18,FALSE)</f>
        <v>38400</v>
      </c>
      <c r="D1536" s="3">
        <f>VLOOKUP(Tableau1[[#This Row],[NUM DE FACTURE]],'[1]COMMERCIAL 2019 - 2021'!$D$2:$AO$3999,8,FALSE)</f>
        <v>77952</v>
      </c>
      <c r="E1536" s="3">
        <f>VLOOKUP(Tableau1[[#This Row],[NUM DE FACTURE]],'[1]COMMERCIAL 2019 - 2021'!$D$2:$AO$3999,10,FALSE)</f>
        <v>77952</v>
      </c>
      <c r="F1536" s="3" t="str">
        <f>VLOOKUP(Tableau1[[#This Row],[NUM DE FACTURE]],'[1]COMMERCIAL 2019 - 2021'!$D$2:$AO$3999,12,FALSE)</f>
        <v>Burkina Faso</v>
      </c>
      <c r="G1536" s="4">
        <f>VLOOKUP(Tableau1[[#This Row],[NUM DE FACTURE]],'[1]COMMERCIAL 2019 - 2021'!$D$2:$AO$3999,13,FALSE)</f>
        <v>45341</v>
      </c>
      <c r="H1536" s="3">
        <f>VLOOKUP(Tableau1[[#This Row],[NUM DE FACTURE]],[1]!Tableau1[[#All],[Num Piéce]:[ANNEE]],4,FALSE)</f>
        <v>2024</v>
      </c>
      <c r="I1536" s="3">
        <f>MONTH(Tableau1[[#This Row],[DATE LIV]])</f>
        <v>2</v>
      </c>
    </row>
    <row r="1537" spans="1:9" x14ac:dyDescent="0.35">
      <c r="A1537" s="1" t="str">
        <f>'[1]COMMERCIAL 2019 - 2021'!D1535</f>
        <v>FAE-24-00053</v>
      </c>
      <c r="B1537" s="5" t="str">
        <f>VLOOKUP(Tableau1[[#This Row],[NUM DE FACTURE]],'[1]COMMERCIAL 2019 - 2021'!$D$2:$AO$3999,6,FALSE)</f>
        <v>ABOURA FOODS</v>
      </c>
      <c r="C1537" s="2">
        <f>VLOOKUP(Tableau1[[#This Row],[NUM DE FACTURE]],'[1]COMMERCIAL 2019 - 2021'!$D$2:$AO$3999,18,FALSE)</f>
        <v>23960</v>
      </c>
      <c r="D1537" s="3">
        <f>VLOOKUP(Tableau1[[#This Row],[NUM DE FACTURE]],'[1]COMMERCIAL 2019 - 2021'!$D$2:$AO$3999,8,FALSE)</f>
        <v>82946.977820000015</v>
      </c>
      <c r="E1537" s="3">
        <f>VLOOKUP(Tableau1[[#This Row],[NUM DE FACTURE]],'[1]COMMERCIAL 2019 - 2021'!$D$2:$AO$3999,10,FALSE)</f>
        <v>26576.2</v>
      </c>
      <c r="F1537" s="3" t="str">
        <f>VLOOKUP(Tableau1[[#This Row],[NUM DE FACTURE]],'[1]COMMERCIAL 2019 - 2021'!$D$2:$AO$3999,12,FALSE)</f>
        <v>Jordanie</v>
      </c>
      <c r="G1537" s="4">
        <f>VLOOKUP(Tableau1[[#This Row],[NUM DE FACTURE]],'[1]COMMERCIAL 2019 - 2021'!$D$2:$AO$3999,13,FALSE)</f>
        <v>45348</v>
      </c>
      <c r="H1537" s="3">
        <f>VLOOKUP(Tableau1[[#This Row],[NUM DE FACTURE]],[1]!Tableau1[[#All],[Num Piéce]:[ANNEE]],4,FALSE)</f>
        <v>2024</v>
      </c>
      <c r="I1537" s="3">
        <f>MONTH(Tableau1[[#This Row],[DATE LIV]])</f>
        <v>2</v>
      </c>
    </row>
    <row r="1538" spans="1:9" x14ac:dyDescent="0.35">
      <c r="A1538" s="1" t="str">
        <f>'[1]COMMERCIAL 2019 - 2021'!D1536</f>
        <v>FAE-24-00054</v>
      </c>
      <c r="B1538" s="5" t="str">
        <f>VLOOKUP(Tableau1[[#This Row],[NUM DE FACTURE]],'[1]COMMERCIAL 2019 - 2021'!$D$2:$AO$3999,6,FALSE)</f>
        <v>GOLDEN PEARL</v>
      </c>
      <c r="C1538" s="2">
        <f>VLOOKUP(Tableau1[[#This Row],[NUM DE FACTURE]],'[1]COMMERCIAL 2019 - 2021'!$D$2:$AO$3999,18,FALSE)</f>
        <v>50960</v>
      </c>
      <c r="D1538" s="3">
        <f>VLOOKUP(Tableau1[[#This Row],[NUM DE FACTURE]],'[1]COMMERCIAL 2019 - 2021'!$D$2:$AO$3999,8,FALSE)</f>
        <v>153458</v>
      </c>
      <c r="E1538" s="3">
        <f>VLOOKUP(Tableau1[[#This Row],[NUM DE FACTURE]],'[1]COMMERCIAL 2019 - 2021'!$D$2:$AO$3999,10,FALSE)</f>
        <v>153458</v>
      </c>
      <c r="F1538" s="3" t="str">
        <f>VLOOKUP(Tableau1[[#This Row],[NUM DE FACTURE]],'[1]COMMERCIAL 2019 - 2021'!$D$2:$AO$3999,12,FALSE)</f>
        <v>Qatar</v>
      </c>
      <c r="G1538" s="4">
        <f>VLOOKUP(Tableau1[[#This Row],[NUM DE FACTURE]],'[1]COMMERCIAL 2019 - 2021'!$D$2:$AO$3999,13,FALSE)</f>
        <v>45363</v>
      </c>
      <c r="H1538" s="3">
        <f>VLOOKUP(Tableau1[[#This Row],[NUM DE FACTURE]],[1]!Tableau1[[#All],[Num Piéce]:[ANNEE]],4,FALSE)</f>
        <v>2024</v>
      </c>
      <c r="I1538" s="3">
        <f>MONTH(Tableau1[[#This Row],[DATE LIV]])</f>
        <v>3</v>
      </c>
    </row>
    <row r="1539" spans="1:9" x14ac:dyDescent="0.35">
      <c r="A1539" s="1" t="str">
        <f>'[1]COMMERCIAL 2019 - 2021'!D1537</f>
        <v>FAE-24-00055</v>
      </c>
      <c r="B1539" s="5" t="str">
        <f>VLOOKUP(Tableau1[[#This Row],[NUM DE FACTURE]],'[1]COMMERCIAL 2019 - 2021'!$D$2:$AO$3999,6,FALSE)</f>
        <v>GOLDEN PEARL</v>
      </c>
      <c r="C1539" s="2">
        <f>VLOOKUP(Tableau1[[#This Row],[NUM DE FACTURE]],'[1]COMMERCIAL 2019 - 2021'!$D$2:$AO$3999,18,FALSE)</f>
        <v>21600</v>
      </c>
      <c r="D1539" s="3">
        <f>VLOOKUP(Tableau1[[#This Row],[NUM DE FACTURE]],'[1]COMMERCIAL 2019 - 2021'!$D$2:$AO$3999,8,FALSE)</f>
        <v>54240</v>
      </c>
      <c r="E1539" s="3">
        <f>VLOOKUP(Tableau1[[#This Row],[NUM DE FACTURE]],'[1]COMMERCIAL 2019 - 2021'!$D$2:$AO$3999,10,FALSE)</f>
        <v>54240</v>
      </c>
      <c r="F1539" s="3" t="str">
        <f>VLOOKUP(Tableau1[[#This Row],[NUM DE FACTURE]],'[1]COMMERCIAL 2019 - 2021'!$D$2:$AO$3999,12,FALSE)</f>
        <v>Qatar</v>
      </c>
      <c r="G1539" s="4">
        <f>VLOOKUP(Tableau1[[#This Row],[NUM DE FACTURE]],'[1]COMMERCIAL 2019 - 2021'!$D$2:$AO$3999,13,FALSE)</f>
        <v>45356</v>
      </c>
      <c r="H1539" s="3">
        <f>VLOOKUP(Tableau1[[#This Row],[NUM DE FACTURE]],[1]!Tableau1[[#All],[Num Piéce]:[ANNEE]],4,FALSE)</f>
        <v>2024</v>
      </c>
      <c r="I1539" s="3">
        <f>MONTH(Tableau1[[#This Row],[DATE LIV]])</f>
        <v>3</v>
      </c>
    </row>
    <row r="1540" spans="1:9" x14ac:dyDescent="0.35">
      <c r="A1540" s="1" t="str">
        <f>'[1]COMMERCIAL 2019 - 2021'!D1538</f>
        <v>FAE-24-00056</v>
      </c>
      <c r="B1540" s="5" t="str">
        <f>VLOOKUP(Tableau1[[#This Row],[NUM DE FACTURE]],'[1]COMMERCIAL 2019 - 2021'!$D$2:$AO$3999,6,FALSE)</f>
        <v>SODIC</v>
      </c>
      <c r="C1540" s="2">
        <f>VLOOKUP(Tableau1[[#This Row],[NUM DE FACTURE]],'[1]COMMERCIAL 2019 - 2021'!$D$2:$AO$3999,18,FALSE)</f>
        <v>24456</v>
      </c>
      <c r="D1540" s="3">
        <f>VLOOKUP(Tableau1[[#This Row],[NUM DE FACTURE]],'[1]COMMERCIAL 2019 - 2021'!$D$2:$AO$3999,8,FALSE)</f>
        <v>94623.11731799999</v>
      </c>
      <c r="E1540" s="3">
        <f>VLOOKUP(Tableau1[[#This Row],[NUM DE FACTURE]],'[1]COMMERCIAL 2019 - 2021'!$D$2:$AO$3999,10,FALSE)</f>
        <v>28045.62</v>
      </c>
      <c r="F1540" s="3" t="str">
        <f>VLOOKUP(Tableau1[[#This Row],[NUM DE FACTURE]],'[1]COMMERCIAL 2019 - 2021'!$D$2:$AO$3999,12,FALSE)</f>
        <v>France</v>
      </c>
      <c r="G1540" s="4">
        <f>VLOOKUP(Tableau1[[#This Row],[NUM DE FACTURE]],'[1]COMMERCIAL 2019 - 2021'!$D$2:$AO$3999,13,FALSE)</f>
        <v>45341</v>
      </c>
      <c r="H1540" s="3">
        <f>VLOOKUP(Tableau1[[#This Row],[NUM DE FACTURE]],[1]!Tableau1[[#All],[Num Piéce]:[ANNEE]],4,FALSE)</f>
        <v>2024</v>
      </c>
      <c r="I1540" s="3">
        <f>MONTH(Tableau1[[#This Row],[DATE LIV]])</f>
        <v>2</v>
      </c>
    </row>
    <row r="1541" spans="1:9" x14ac:dyDescent="0.35">
      <c r="A1541" s="1" t="str">
        <f>'[1]COMMERCIAL 2019 - 2021'!D1539</f>
        <v>FAE-24-00057</v>
      </c>
      <c r="B1541" s="5" t="str">
        <f>VLOOKUP(Tableau1[[#This Row],[NUM DE FACTURE]],'[1]COMMERCIAL 2019 - 2021'!$D$2:$AO$3999,6,FALSE)</f>
        <v>SODIC</v>
      </c>
      <c r="C1541" s="2">
        <f>VLOOKUP(Tableau1[[#This Row],[NUM DE FACTURE]],'[1]COMMERCIAL 2019 - 2021'!$D$2:$AO$3999,18,FALSE)</f>
        <v>24508</v>
      </c>
      <c r="D1541" s="3">
        <f>VLOOKUP(Tableau1[[#This Row],[NUM DE FACTURE]],'[1]COMMERCIAL 2019 - 2021'!$D$2:$AO$3999,8,FALSE)</f>
        <v>91861.58415000001</v>
      </c>
      <c r="E1541" s="3">
        <f>VLOOKUP(Tableau1[[#This Row],[NUM DE FACTURE]],'[1]COMMERCIAL 2019 - 2021'!$D$2:$AO$3999,10,FALSE)</f>
        <v>27212.2</v>
      </c>
      <c r="F1541" s="3" t="str">
        <f>VLOOKUP(Tableau1[[#This Row],[NUM DE FACTURE]],'[1]COMMERCIAL 2019 - 2021'!$D$2:$AO$3999,12,FALSE)</f>
        <v>France</v>
      </c>
      <c r="G1541" s="4">
        <f>VLOOKUP(Tableau1[[#This Row],[NUM DE FACTURE]],'[1]COMMERCIAL 2019 - 2021'!$D$2:$AO$3999,13,FALSE)</f>
        <v>45343</v>
      </c>
      <c r="H1541" s="3">
        <f>VLOOKUP(Tableau1[[#This Row],[NUM DE FACTURE]],[1]!Tableau1[[#All],[Num Piéce]:[ANNEE]],4,FALSE)</f>
        <v>2024</v>
      </c>
      <c r="I1541" s="3">
        <f>MONTH(Tableau1[[#This Row],[DATE LIV]])</f>
        <v>2</v>
      </c>
    </row>
    <row r="1542" spans="1:9" x14ac:dyDescent="0.35">
      <c r="A1542" s="1" t="str">
        <f>'[1]COMMERCIAL 2019 - 2021'!D1540</f>
        <v>FAE-24-00058</v>
      </c>
      <c r="B1542" s="5" t="str">
        <f>VLOOKUP(Tableau1[[#This Row],[NUM DE FACTURE]],'[1]COMMERCIAL 2019 - 2021'!$D$2:$AO$3999,6,FALSE)</f>
        <v>SODIC</v>
      </c>
      <c r="C1542" s="2">
        <f>VLOOKUP(Tableau1[[#This Row],[NUM DE FACTURE]],'[1]COMMERCIAL 2019 - 2021'!$D$2:$AO$3999,18,FALSE)</f>
        <v>23816</v>
      </c>
      <c r="D1542" s="3">
        <f>VLOOKUP(Tableau1[[#This Row],[NUM DE FACTURE]],'[1]COMMERCIAL 2019 - 2021'!$D$2:$AO$3999,8,FALSE)</f>
        <v>87884.9844075</v>
      </c>
      <c r="E1542" s="3">
        <f>VLOOKUP(Tableau1[[#This Row],[NUM DE FACTURE]],'[1]COMMERCIAL 2019 - 2021'!$D$2:$AO$3999,10,FALSE)</f>
        <v>26034.21</v>
      </c>
      <c r="F1542" s="3" t="str">
        <f>VLOOKUP(Tableau1[[#This Row],[NUM DE FACTURE]],'[1]COMMERCIAL 2019 - 2021'!$D$2:$AO$3999,12,FALSE)</f>
        <v>France</v>
      </c>
      <c r="G1542" s="4">
        <f>VLOOKUP(Tableau1[[#This Row],[NUM DE FACTURE]],'[1]COMMERCIAL 2019 - 2021'!$D$2:$AO$3999,13,FALSE)</f>
        <v>45343</v>
      </c>
      <c r="H1542" s="3">
        <f>VLOOKUP(Tableau1[[#This Row],[NUM DE FACTURE]],[1]!Tableau1[[#All],[Num Piéce]:[ANNEE]],4,FALSE)</f>
        <v>2024</v>
      </c>
      <c r="I1542" s="3">
        <f>MONTH(Tableau1[[#This Row],[DATE LIV]])</f>
        <v>2</v>
      </c>
    </row>
    <row r="1543" spans="1:9" x14ac:dyDescent="0.35">
      <c r="A1543" s="1" t="str">
        <f>'[1]COMMERCIAL 2019 - 2021'!D1541</f>
        <v>FAE-24-00059</v>
      </c>
      <c r="B1543" s="5" t="str">
        <f>VLOOKUP(Tableau1[[#This Row],[NUM DE FACTURE]],'[1]COMMERCIAL 2019 - 2021'!$D$2:$AO$3999,6,FALSE)</f>
        <v>SAHEL INTERNATIONAL TRADE</v>
      </c>
      <c r="C1543" s="2">
        <f>VLOOKUP(Tableau1[[#This Row],[NUM DE FACTURE]],'[1]COMMERCIAL 2019 - 2021'!$D$2:$AO$3999,18,FALSE)</f>
        <v>44016</v>
      </c>
      <c r="D1543" s="3">
        <f>VLOOKUP(Tableau1[[#This Row],[NUM DE FACTURE]],'[1]COMMERCIAL 2019 - 2021'!$D$2:$AO$3999,8,FALSE)</f>
        <v>87151.679999999993</v>
      </c>
      <c r="E1543" s="3">
        <f>VLOOKUP(Tableau1[[#This Row],[NUM DE FACTURE]],'[1]COMMERCIAL 2019 - 2021'!$D$2:$AO$3999,10,FALSE)</f>
        <v>87151.679999999993</v>
      </c>
      <c r="F1543" s="3" t="str">
        <f>VLOOKUP(Tableau1[[#This Row],[NUM DE FACTURE]],'[1]COMMERCIAL 2019 - 2021'!$D$2:$AO$3999,12,FALSE)</f>
        <v>Sierra Leone</v>
      </c>
      <c r="G1543" s="4">
        <f>VLOOKUP(Tableau1[[#This Row],[NUM DE FACTURE]],'[1]COMMERCIAL 2019 - 2021'!$D$2:$AO$3999,13,FALSE)</f>
        <v>45351</v>
      </c>
      <c r="H1543" s="3">
        <f>VLOOKUP(Tableau1[[#This Row],[NUM DE FACTURE]],[1]!Tableau1[[#All],[Num Piéce]:[ANNEE]],4,FALSE)</f>
        <v>2024</v>
      </c>
      <c r="I1543" s="3">
        <f>MONTH(Tableau1[[#This Row],[DATE LIV]])</f>
        <v>2</v>
      </c>
    </row>
    <row r="1544" spans="1:9" x14ac:dyDescent="0.35">
      <c r="A1544" s="1" t="str">
        <f>'[1]COMMERCIAL 2019 - 2021'!D1542</f>
        <v>FAE-24-00060</v>
      </c>
      <c r="B1544" s="5" t="str">
        <f>VLOOKUP(Tableau1[[#This Row],[NUM DE FACTURE]],'[1]COMMERCIAL 2019 - 2021'!$D$2:$AO$3999,6,FALSE)</f>
        <v>PUNIC INTERNATINAL TRADE</v>
      </c>
      <c r="C1544" s="2">
        <f>VLOOKUP(Tableau1[[#This Row],[NUM DE FACTURE]],'[1]COMMERCIAL 2019 - 2021'!$D$2:$AO$3999,18,FALSE)</f>
        <v>19400</v>
      </c>
      <c r="D1544" s="3">
        <f>VLOOKUP(Tableau1[[#This Row],[NUM DE FACTURE]],'[1]COMMERCIAL 2019 - 2021'!$D$2:$AO$3999,8,FALSE)</f>
        <v>33960</v>
      </c>
      <c r="E1544" s="3">
        <f>VLOOKUP(Tableau1[[#This Row],[NUM DE FACTURE]],'[1]COMMERCIAL 2019 - 2021'!$D$2:$AO$3999,10,FALSE)</f>
        <v>33960</v>
      </c>
      <c r="F1544" s="3" t="str">
        <f>VLOOKUP(Tableau1[[#This Row],[NUM DE FACTURE]],'[1]COMMERCIAL 2019 - 2021'!$D$2:$AO$3999,12,FALSE)</f>
        <v>Congo</v>
      </c>
      <c r="G1544" s="4">
        <f>VLOOKUP(Tableau1[[#This Row],[NUM DE FACTURE]],'[1]COMMERCIAL 2019 - 2021'!$D$2:$AO$3999,13,FALSE)</f>
        <v>45364</v>
      </c>
      <c r="H1544" s="3">
        <f>VLOOKUP(Tableau1[[#This Row],[NUM DE FACTURE]],[1]!Tableau1[[#All],[Num Piéce]:[ANNEE]],4,FALSE)</f>
        <v>2024</v>
      </c>
      <c r="I1544" s="3">
        <f>MONTH(Tableau1[[#This Row],[DATE LIV]])</f>
        <v>3</v>
      </c>
    </row>
    <row r="1545" spans="1:9" x14ac:dyDescent="0.35">
      <c r="A1545" s="1" t="str">
        <f>'[1]COMMERCIAL 2019 - 2021'!D1543</f>
        <v>FAE-24-00061</v>
      </c>
      <c r="B1545" s="5" t="str">
        <f>VLOOKUP(Tableau1[[#This Row],[NUM DE FACTURE]],'[1]COMMERCIAL 2019 - 2021'!$D$2:$AO$3999,6,FALSE)</f>
        <v>ARCADIA</v>
      </c>
      <c r="C1545" s="2">
        <f>VLOOKUP(Tableau1[[#This Row],[NUM DE FACTURE]],'[1]COMMERCIAL 2019 - 2021'!$D$2:$AO$3999,18,FALSE)</f>
        <v>20500</v>
      </c>
      <c r="D1545" s="3">
        <f>VLOOKUP(Tableau1[[#This Row],[NUM DE FACTURE]],'[1]COMMERCIAL 2019 - 2021'!$D$2:$AO$3999,8,FALSE)</f>
        <v>49610</v>
      </c>
      <c r="E1545" s="3">
        <f>VLOOKUP(Tableau1[[#This Row],[NUM DE FACTURE]],'[1]COMMERCIAL 2019 - 2021'!$D$2:$AO$3999,10,FALSE)</f>
        <v>49610</v>
      </c>
      <c r="F1545" s="3" t="str">
        <f>VLOOKUP(Tableau1[[#This Row],[NUM DE FACTURE]],'[1]COMMERCIAL 2019 - 2021'!$D$2:$AO$3999,12,FALSE)</f>
        <v>Lithuanie</v>
      </c>
      <c r="G1545" s="4">
        <f>VLOOKUP(Tableau1[[#This Row],[NUM DE FACTURE]],'[1]COMMERCIAL 2019 - 2021'!$D$2:$AO$3999,13,FALSE)</f>
        <v>45349</v>
      </c>
      <c r="H1545" s="3">
        <f>VLOOKUP(Tableau1[[#This Row],[NUM DE FACTURE]],[1]!Tableau1[[#All],[Num Piéce]:[ANNEE]],4,FALSE)</f>
        <v>2024</v>
      </c>
      <c r="I1545" s="3">
        <f>MONTH(Tableau1[[#This Row],[DATE LIV]])</f>
        <v>2</v>
      </c>
    </row>
    <row r="1546" spans="1:9" x14ac:dyDescent="0.35">
      <c r="A1546" s="1" t="str">
        <f>'[1]COMMERCIAL 2019 - 2021'!D1544</f>
        <v>FAE-24-00062</v>
      </c>
      <c r="B1546" s="5" t="str">
        <f>VLOOKUP(Tableau1[[#This Row],[NUM DE FACTURE]],'[1]COMMERCIAL 2019 - 2021'!$D$2:$AO$3999,6,FALSE)</f>
        <v>SEYAL TCHAD SA</v>
      </c>
      <c r="C1546" s="2">
        <f>VLOOKUP(Tableau1[[#This Row],[NUM DE FACTURE]],'[1]COMMERCIAL 2019 - 2021'!$D$2:$AO$3999,18,FALSE)</f>
        <v>138624</v>
      </c>
      <c r="D1546" s="3">
        <f>VLOOKUP(Tableau1[[#This Row],[NUM DE FACTURE]],'[1]COMMERCIAL 2019 - 2021'!$D$2:$AO$3999,8,FALSE)</f>
        <v>261568.44595199998</v>
      </c>
      <c r="E1546" s="3">
        <f>VLOOKUP(Tableau1[[#This Row],[NUM DE FACTURE]],'[1]COMMERCIAL 2019 - 2021'!$D$2:$AO$3999,10,FALSE)</f>
        <v>77383.679999999993</v>
      </c>
      <c r="F1546" s="3" t="str">
        <f>VLOOKUP(Tableau1[[#This Row],[NUM DE FACTURE]],'[1]COMMERCIAL 2019 - 2021'!$D$2:$AO$3999,12,FALSE)</f>
        <v>Tchad</v>
      </c>
      <c r="G1546" s="4">
        <f>VLOOKUP(Tableau1[[#This Row],[NUM DE FACTURE]],'[1]COMMERCIAL 2019 - 2021'!$D$2:$AO$3999,13,FALSE)</f>
        <v>45349</v>
      </c>
      <c r="H1546" s="3">
        <f>VLOOKUP(Tableau1[[#This Row],[NUM DE FACTURE]],[1]!Tableau1[[#All],[Num Piéce]:[ANNEE]],4,FALSE)</f>
        <v>2024</v>
      </c>
      <c r="I1546" s="3">
        <f>MONTH(Tableau1[[#This Row],[DATE LIV]])</f>
        <v>2</v>
      </c>
    </row>
    <row r="1547" spans="1:9" x14ac:dyDescent="0.35">
      <c r="A1547" s="1" t="str">
        <f>'[1]COMMERCIAL 2019 - 2021'!D1545</f>
        <v>FAE-24-00063</v>
      </c>
      <c r="B1547" s="5" t="str">
        <f>VLOOKUP(Tableau1[[#This Row],[NUM DE FACTURE]],'[1]COMMERCIAL 2019 - 2021'!$D$2:$AO$3999,6,FALSE)</f>
        <v>SODIC</v>
      </c>
      <c r="C1547" s="2">
        <f>VLOOKUP(Tableau1[[#This Row],[NUM DE FACTURE]],'[1]COMMERCIAL 2019 - 2021'!$D$2:$AO$3999,18,FALSE)</f>
        <v>25000</v>
      </c>
      <c r="D1547" s="3">
        <f>VLOOKUP(Tableau1[[#This Row],[NUM DE FACTURE]],'[1]COMMERCIAL 2019 - 2021'!$D$2:$AO$3999,8,FALSE)</f>
        <v>102006.531216</v>
      </c>
      <c r="E1547" s="3">
        <f>VLOOKUP(Tableau1[[#This Row],[NUM DE FACTURE]],'[1]COMMERCIAL 2019 - 2021'!$D$2:$AO$3999,10,FALSE)</f>
        <v>30193.74</v>
      </c>
      <c r="F1547" s="3" t="str">
        <f>VLOOKUP(Tableau1[[#This Row],[NUM DE FACTURE]],'[1]COMMERCIAL 2019 - 2021'!$D$2:$AO$3999,12,FALSE)</f>
        <v>France</v>
      </c>
      <c r="G1547" s="4">
        <f>VLOOKUP(Tableau1[[#This Row],[NUM DE FACTURE]],'[1]COMMERCIAL 2019 - 2021'!$D$2:$AO$3999,13,FALSE)</f>
        <v>45346</v>
      </c>
      <c r="H1547" s="3">
        <f>VLOOKUP(Tableau1[[#This Row],[NUM DE FACTURE]],[1]!Tableau1[[#All],[Num Piéce]:[ANNEE]],4,FALSE)</f>
        <v>2024</v>
      </c>
      <c r="I1547" s="3">
        <f>MONTH(Tableau1[[#This Row],[DATE LIV]])</f>
        <v>2</v>
      </c>
    </row>
    <row r="1548" spans="1:9" x14ac:dyDescent="0.35">
      <c r="A1548" s="1" t="str">
        <f>'[1]COMMERCIAL 2019 - 2021'!D1546</f>
        <v>FAE-24-00064</v>
      </c>
      <c r="B1548" s="5" t="str">
        <f>VLOOKUP(Tableau1[[#This Row],[NUM DE FACTURE]],'[1]COMMERCIAL 2019 - 2021'!$D$2:$AO$3999,6,FALSE)</f>
        <v>TUNISIAN AFRICAN BUSINESS</v>
      </c>
      <c r="C1548" s="2">
        <f>VLOOKUP(Tableau1[[#This Row],[NUM DE FACTURE]],'[1]COMMERCIAL 2019 - 2021'!$D$2:$AO$3999,18,FALSE)</f>
        <v>26000</v>
      </c>
      <c r="D1548" s="3">
        <f>VLOOKUP(Tableau1[[#This Row],[NUM DE FACTURE]],'[1]COMMERCIAL 2019 - 2021'!$D$2:$AO$3999,8,FALSE)</f>
        <v>47420</v>
      </c>
      <c r="E1548" s="3">
        <f>VLOOKUP(Tableau1[[#This Row],[NUM DE FACTURE]],'[1]COMMERCIAL 2019 - 2021'!$D$2:$AO$3999,10,FALSE)</f>
        <v>47420</v>
      </c>
      <c r="F1548" s="3" t="str">
        <f>VLOOKUP(Tableau1[[#This Row],[NUM DE FACTURE]],'[1]COMMERCIAL 2019 - 2021'!$D$2:$AO$3999,12,FALSE)</f>
        <v>Sierra Leone</v>
      </c>
      <c r="G1548" s="4">
        <f>VLOOKUP(Tableau1[[#This Row],[NUM DE FACTURE]],'[1]COMMERCIAL 2019 - 2021'!$D$2:$AO$3999,13,FALSE)</f>
        <v>45350</v>
      </c>
      <c r="H1548" s="3">
        <f>VLOOKUP(Tableau1[[#This Row],[NUM DE FACTURE]],[1]!Tableau1[[#All],[Num Piéce]:[ANNEE]],4,FALSE)</f>
        <v>2024</v>
      </c>
      <c r="I1548" s="3">
        <f>MONTH(Tableau1[[#This Row],[DATE LIV]])</f>
        <v>2</v>
      </c>
    </row>
    <row r="1549" spans="1:9" x14ac:dyDescent="0.35">
      <c r="A1549" s="1" t="str">
        <f>'[1]COMMERCIAL 2019 - 2021'!D1547</f>
        <v>FAE-24-00065</v>
      </c>
      <c r="B1549" s="5" t="str">
        <f>VLOOKUP(Tableau1[[#This Row],[NUM DE FACTURE]],'[1]COMMERCIAL 2019 - 2021'!$D$2:$AO$3999,6,FALSE)</f>
        <v>RNK DISTRIBUTION</v>
      </c>
      <c r="C1549" s="2">
        <f>VLOOKUP(Tableau1[[#This Row],[NUM DE FACTURE]],'[1]COMMERCIAL 2019 - 2021'!$D$2:$AO$3999,18,FALSE)</f>
        <v>43000</v>
      </c>
      <c r="D1549" s="3">
        <f>VLOOKUP(Tableau1[[#This Row],[NUM DE FACTURE]],'[1]COMMERCIAL 2019 - 2021'!$D$2:$AO$3999,8,FALSE)</f>
        <v>101973.7828</v>
      </c>
      <c r="E1549" s="3">
        <f>VLOOKUP(Tableau1[[#This Row],[NUM DE FACTURE]],'[1]COMMERCIAL 2019 - 2021'!$D$2:$AO$3999,10,FALSE)</f>
        <v>32686</v>
      </c>
      <c r="F1549" s="3" t="str">
        <f>VLOOKUP(Tableau1[[#This Row],[NUM DE FACTURE]],'[1]COMMERCIAL 2019 - 2021'!$D$2:$AO$3999,12,FALSE)</f>
        <v>Madagascar</v>
      </c>
      <c r="G1549" s="4">
        <f>VLOOKUP(Tableau1[[#This Row],[NUM DE FACTURE]],'[1]COMMERCIAL 2019 - 2021'!$D$2:$AO$3999,13,FALSE)</f>
        <v>45350</v>
      </c>
      <c r="H1549" s="3">
        <f>VLOOKUP(Tableau1[[#This Row],[NUM DE FACTURE]],[1]!Tableau1[[#All],[Num Piéce]:[ANNEE]],4,FALSE)</f>
        <v>2024</v>
      </c>
      <c r="I1549" s="3">
        <f>MONTH(Tableau1[[#This Row],[DATE LIV]])</f>
        <v>2</v>
      </c>
    </row>
    <row r="1550" spans="1:9" x14ac:dyDescent="0.35">
      <c r="A1550" s="1" t="str">
        <f>'[1]COMMERCIAL 2019 - 2021'!D1548</f>
        <v>FAE-24-00066</v>
      </c>
      <c r="B1550" s="5" t="str">
        <f>VLOOKUP(Tableau1[[#This Row],[NUM DE FACTURE]],'[1]COMMERCIAL 2019 - 2021'!$D$2:$AO$3999,6,FALSE)</f>
        <v>SODIC</v>
      </c>
      <c r="C1550" s="2">
        <f>VLOOKUP(Tableau1[[#This Row],[NUM DE FACTURE]],'[1]COMMERCIAL 2019 - 2021'!$D$2:$AO$3999,18,FALSE)</f>
        <v>24768</v>
      </c>
      <c r="D1550" s="3">
        <f>VLOOKUP(Tableau1[[#This Row],[NUM DE FACTURE]],'[1]COMMERCIAL 2019 - 2021'!$D$2:$AO$3999,8,FALSE)</f>
        <v>88221.635075999991</v>
      </c>
      <c r="E1550" s="3">
        <f>VLOOKUP(Tableau1[[#This Row],[NUM DE FACTURE]],'[1]COMMERCIAL 2019 - 2021'!$D$2:$AO$3999,10,FALSE)</f>
        <v>26102.62</v>
      </c>
      <c r="F1550" s="3" t="str">
        <f>VLOOKUP(Tableau1[[#This Row],[NUM DE FACTURE]],'[1]COMMERCIAL 2019 - 2021'!$D$2:$AO$3999,12,FALSE)</f>
        <v>France</v>
      </c>
      <c r="G1550" s="4">
        <f>VLOOKUP(Tableau1[[#This Row],[NUM DE FACTURE]],'[1]COMMERCIAL 2019 - 2021'!$D$2:$AO$3999,13,FALSE)</f>
        <v>45350</v>
      </c>
      <c r="H1550" s="3">
        <f>VLOOKUP(Tableau1[[#This Row],[NUM DE FACTURE]],[1]!Tableau1[[#All],[Num Piéce]:[ANNEE]],4,FALSE)</f>
        <v>2024</v>
      </c>
      <c r="I1550" s="3">
        <f>MONTH(Tableau1[[#This Row],[DATE LIV]])</f>
        <v>2</v>
      </c>
    </row>
    <row r="1551" spans="1:9" x14ac:dyDescent="0.35">
      <c r="A1551" s="1" t="str">
        <f>'[1]COMMERCIAL 2019 - 2021'!D1549</f>
        <v>FAE-24-00067</v>
      </c>
      <c r="B1551" s="5" t="str">
        <f>VLOOKUP(Tableau1[[#This Row],[NUM DE FACTURE]],'[1]COMMERCIAL 2019 - 2021'!$D$2:$AO$3999,6,FALSE)</f>
        <v>TUNISIAN AFRICAN BUSINESS</v>
      </c>
      <c r="C1551" s="2">
        <f>VLOOKUP(Tableau1[[#This Row],[NUM DE FACTURE]],'[1]COMMERCIAL 2019 - 2021'!$D$2:$AO$3999,18,FALSE)</f>
        <v>135000</v>
      </c>
      <c r="D1551" s="3">
        <f>VLOOKUP(Tableau1[[#This Row],[NUM DE FACTURE]],'[1]COMMERCIAL 2019 - 2021'!$D$2:$AO$3999,8,FALSE)</f>
        <v>221400</v>
      </c>
      <c r="E1551" s="3">
        <f>VLOOKUP(Tableau1[[#This Row],[NUM DE FACTURE]],'[1]COMMERCIAL 2019 - 2021'!$D$2:$AO$3999,10,FALSE)</f>
        <v>221400</v>
      </c>
      <c r="F1551" s="3" t="str">
        <f>VLOOKUP(Tableau1[[#This Row],[NUM DE FACTURE]],'[1]COMMERCIAL 2019 - 2021'!$D$2:$AO$3999,12,FALSE)</f>
        <v>Senegal</v>
      </c>
      <c r="G1551" s="4">
        <f>VLOOKUP(Tableau1[[#This Row],[NUM DE FACTURE]],'[1]COMMERCIAL 2019 - 2021'!$D$2:$AO$3999,13,FALSE)</f>
        <v>45351</v>
      </c>
      <c r="H1551" s="3">
        <f>VLOOKUP(Tableau1[[#This Row],[NUM DE FACTURE]],[1]!Tableau1[[#All],[Num Piéce]:[ANNEE]],4,FALSE)</f>
        <v>2024</v>
      </c>
      <c r="I1551" s="3">
        <f>MONTH(Tableau1[[#This Row],[DATE LIV]])</f>
        <v>2</v>
      </c>
    </row>
    <row r="1552" spans="1:9" x14ac:dyDescent="0.35">
      <c r="A1552" s="1" t="str">
        <f>'[1]COMMERCIAL 2019 - 2021'!D1550</f>
        <v>FAE-24-00068</v>
      </c>
      <c r="B1552" s="5" t="str">
        <f>VLOOKUP(Tableau1[[#This Row],[NUM DE FACTURE]],'[1]COMMERCIAL 2019 - 2021'!$D$2:$AO$3999,6,FALSE)</f>
        <v>ETS ELEMINE</v>
      </c>
      <c r="C1552" s="2">
        <f>VLOOKUP(Tableau1[[#This Row],[NUM DE FACTURE]],'[1]COMMERCIAL 2019 - 2021'!$D$2:$AO$3999,18,FALSE)</f>
        <v>28000</v>
      </c>
      <c r="D1552" s="3">
        <f>VLOOKUP(Tableau1[[#This Row],[NUM DE FACTURE]],'[1]COMMERCIAL 2019 - 2021'!$D$2:$AO$3999,8,FALSE)</f>
        <v>87922.326300000001</v>
      </c>
      <c r="E1552" s="3">
        <f>VLOOKUP(Tableau1[[#This Row],[NUM DE FACTURE]],'[1]COMMERCIAL 2019 - 2021'!$D$2:$AO$3999,10,FALSE)</f>
        <v>28196.5</v>
      </c>
      <c r="F1552" s="3" t="str">
        <f>VLOOKUP(Tableau1[[#This Row],[NUM DE FACTURE]],'[1]COMMERCIAL 2019 - 2021'!$D$2:$AO$3999,12,FALSE)</f>
        <v>Mauritanie</v>
      </c>
      <c r="G1552" s="4">
        <f>VLOOKUP(Tableau1[[#This Row],[NUM DE FACTURE]],'[1]COMMERCIAL 2019 - 2021'!$D$2:$AO$3999,13,FALSE)</f>
        <v>45380</v>
      </c>
      <c r="H1552" s="3">
        <f>VLOOKUP(Tableau1[[#This Row],[NUM DE FACTURE]],[1]!Tableau1[[#All],[Num Piéce]:[ANNEE]],4,FALSE)</f>
        <v>2024</v>
      </c>
      <c r="I1552" s="3">
        <f>MONTH(Tableau1[[#This Row],[DATE LIV]])</f>
        <v>3</v>
      </c>
    </row>
    <row r="1553" spans="1:9" x14ac:dyDescent="0.35">
      <c r="A1553" s="1" t="str">
        <f>'[1]COMMERCIAL 2019 - 2021'!D1551</f>
        <v>FAE-24-00069</v>
      </c>
      <c r="B1553" s="5" t="str">
        <f>VLOOKUP(Tableau1[[#This Row],[NUM DE FACTURE]],'[1]COMMERCIAL 2019 - 2021'!$D$2:$AO$3999,6,FALSE)</f>
        <v>SODIC</v>
      </c>
      <c r="C1553" s="2">
        <f>VLOOKUP(Tableau1[[#This Row],[NUM DE FACTURE]],'[1]COMMERCIAL 2019 - 2021'!$D$2:$AO$3999,18,FALSE)</f>
        <v>24000</v>
      </c>
      <c r="D1553" s="3">
        <f>VLOOKUP(Tableau1[[#This Row],[NUM DE FACTURE]],'[1]COMMERCIAL 2019 - 2021'!$D$2:$AO$3999,8,FALSE)</f>
        <v>77933.920500000007</v>
      </c>
      <c r="E1553" s="3">
        <f>VLOOKUP(Tableau1[[#This Row],[NUM DE FACTURE]],'[1]COMMERCIAL 2019 - 2021'!$D$2:$AO$3999,10,FALSE)</f>
        <v>23070</v>
      </c>
      <c r="F1553" s="3" t="str">
        <f>VLOOKUP(Tableau1[[#This Row],[NUM DE FACTURE]],'[1]COMMERCIAL 2019 - 2021'!$D$2:$AO$3999,12,FALSE)</f>
        <v>France</v>
      </c>
      <c r="G1553" s="4">
        <f>VLOOKUP(Tableau1[[#This Row],[NUM DE FACTURE]],'[1]COMMERCIAL 2019 - 2021'!$D$2:$AO$3999,13,FALSE)</f>
        <v>45355</v>
      </c>
      <c r="H1553" s="3">
        <f>VLOOKUP(Tableau1[[#This Row],[NUM DE FACTURE]],[1]!Tableau1[[#All],[Num Piéce]:[ANNEE]],4,FALSE)</f>
        <v>2024</v>
      </c>
      <c r="I1553" s="3">
        <f>MONTH(Tableau1[[#This Row],[DATE LIV]])</f>
        <v>3</v>
      </c>
    </row>
    <row r="1554" spans="1:9" x14ac:dyDescent="0.35">
      <c r="A1554" s="1" t="str">
        <f>'[1]COMMERCIAL 2019 - 2021'!D1552</f>
        <v>FAE-24-00070</v>
      </c>
      <c r="B1554" s="5" t="str">
        <f>VLOOKUP(Tableau1[[#This Row],[NUM DE FACTURE]],'[1]COMMERCIAL 2019 - 2021'!$D$2:$AO$3999,6,FALSE)</f>
        <v>SODIC</v>
      </c>
      <c r="C1554" s="2">
        <f>VLOOKUP(Tableau1[[#This Row],[NUM DE FACTURE]],'[1]COMMERCIAL 2019 - 2021'!$D$2:$AO$3999,18,FALSE)</f>
        <v>20848</v>
      </c>
      <c r="D1554" s="3">
        <f>VLOOKUP(Tableau1[[#This Row],[NUM DE FACTURE]],'[1]COMMERCIAL 2019 - 2021'!$D$2:$AO$3999,8,FALSE)</f>
        <v>80720.434845000011</v>
      </c>
      <c r="E1554" s="3">
        <f>VLOOKUP(Tableau1[[#This Row],[NUM DE FACTURE]],'[1]COMMERCIAL 2019 - 2021'!$D$2:$AO$3999,10,FALSE)</f>
        <v>23877.9</v>
      </c>
      <c r="F1554" s="3" t="str">
        <f>VLOOKUP(Tableau1[[#This Row],[NUM DE FACTURE]],'[1]COMMERCIAL 2019 - 2021'!$D$2:$AO$3999,12,FALSE)</f>
        <v>France</v>
      </c>
      <c r="G1554" s="4">
        <f>VLOOKUP(Tableau1[[#This Row],[NUM DE FACTURE]],'[1]COMMERCIAL 2019 - 2021'!$D$2:$AO$3999,13,FALSE)</f>
        <v>45358</v>
      </c>
      <c r="H1554" s="3">
        <f>VLOOKUP(Tableau1[[#This Row],[NUM DE FACTURE]],[1]!Tableau1[[#All],[Num Piéce]:[ANNEE]],4,FALSE)</f>
        <v>2024</v>
      </c>
      <c r="I1554" s="3">
        <f>MONTH(Tableau1[[#This Row],[DATE LIV]])</f>
        <v>3</v>
      </c>
    </row>
    <row r="1555" spans="1:9" x14ac:dyDescent="0.35">
      <c r="A1555" s="1" t="str">
        <f>'[1]COMMERCIAL 2019 - 2021'!D1553</f>
        <v>FAE-24-00071</v>
      </c>
      <c r="B1555" s="5" t="str">
        <f>VLOOKUP(Tableau1[[#This Row],[NUM DE FACTURE]],'[1]COMMERCIAL 2019 - 2021'!$D$2:$AO$3999,6,FALSE)</f>
        <v>STE AL MAJMOUA MOTTAHIDA</v>
      </c>
      <c r="C1555" s="2">
        <f>VLOOKUP(Tableau1[[#This Row],[NUM DE FACTURE]],'[1]COMMERCIAL 2019 - 2021'!$D$2:$AO$3999,18,FALSE)</f>
        <v>254400</v>
      </c>
      <c r="D1555" s="3">
        <f>VLOOKUP(Tableau1[[#This Row],[NUM DE FACTURE]],'[1]COMMERCIAL 2019 - 2021'!$D$2:$AO$3999,8,FALSE)</f>
        <v>555182.20799999998</v>
      </c>
      <c r="E1555" s="3">
        <f>VLOOKUP(Tableau1[[#This Row],[NUM DE FACTURE]],'[1]COMMERCIAL 2019 - 2021'!$D$2:$AO$3999,10,FALSE)</f>
        <v>178080</v>
      </c>
      <c r="F1555" s="3" t="str">
        <f>VLOOKUP(Tableau1[[#This Row],[NUM DE FACTURE]],'[1]COMMERCIAL 2019 - 2021'!$D$2:$AO$3999,12,FALSE)</f>
        <v>Libye</v>
      </c>
      <c r="G1555" s="4" t="str">
        <f>VLOOKUP(Tableau1[[#This Row],[NUM DE FACTURE]],'[1]COMMERCIAL 2019 - 2021'!$D$2:$AO$3999,13,FALSE)</f>
        <v>29/02/2024 &amp; 04/03/2024</v>
      </c>
      <c r="H1555" s="3">
        <f>VLOOKUP(Tableau1[[#This Row],[NUM DE FACTURE]],[1]!Tableau1[[#All],[Num Piéce]:[ANNEE]],4,FALSE)</f>
        <v>2024</v>
      </c>
      <c r="I1555" s="3" t="e">
        <f>MONTH(Tableau1[[#This Row],[DATE LIV]])</f>
        <v>#VALUE!</v>
      </c>
    </row>
    <row r="1556" spans="1:9" x14ac:dyDescent="0.35">
      <c r="A1556" s="1" t="str">
        <f>'[1]COMMERCIAL 2019 - 2021'!D1554</f>
        <v>FAE-24-00072</v>
      </c>
      <c r="B1556" s="5" t="str">
        <f>VLOOKUP(Tableau1[[#This Row],[NUM DE FACTURE]],'[1]COMMERCIAL 2019 - 2021'!$D$2:$AO$3999,6,FALSE)</f>
        <v>DAVIS TRADING CO LTD</v>
      </c>
      <c r="C1556" s="2">
        <f>VLOOKUP(Tableau1[[#This Row],[NUM DE FACTURE]],'[1]COMMERCIAL 2019 - 2021'!$D$2:$AO$3999,18,FALSE)</f>
        <v>19820</v>
      </c>
      <c r="D1556" s="3">
        <f>VLOOKUP(Tableau1[[#This Row],[NUM DE FACTURE]],'[1]COMMERCIAL 2019 - 2021'!$D$2:$AO$3999,8,FALSE)</f>
        <v>81142.527982</v>
      </c>
      <c r="E1556" s="3">
        <f>VLOOKUP(Tableau1[[#This Row],[NUM DE FACTURE]],'[1]COMMERCIAL 2019 - 2021'!$D$2:$AO$3999,10,FALSE)</f>
        <v>26081.62</v>
      </c>
      <c r="F1556" s="3" t="str">
        <f>VLOOKUP(Tableau1[[#This Row],[NUM DE FACTURE]],'[1]COMMERCIAL 2019 - 2021'!$D$2:$AO$3999,12,FALSE)</f>
        <v>New Zealand</v>
      </c>
      <c r="G1556" s="4">
        <f>VLOOKUP(Tableau1[[#This Row],[NUM DE FACTURE]],'[1]COMMERCIAL 2019 - 2021'!$D$2:$AO$3999,13,FALSE)</f>
        <v>45358</v>
      </c>
      <c r="H1556" s="3">
        <f>VLOOKUP(Tableau1[[#This Row],[NUM DE FACTURE]],[1]!Tableau1[[#All],[Num Piéce]:[ANNEE]],4,FALSE)</f>
        <v>2024</v>
      </c>
      <c r="I1556" s="3">
        <f>MONTH(Tableau1[[#This Row],[DATE LIV]])</f>
        <v>3</v>
      </c>
    </row>
    <row r="1557" spans="1:9" x14ac:dyDescent="0.35">
      <c r="A1557" s="1" t="str">
        <f>'[1]COMMERCIAL 2019 - 2021'!D1555</f>
        <v>FAE-24-00073</v>
      </c>
      <c r="B1557" s="5" t="str">
        <f>VLOOKUP(Tableau1[[#This Row],[NUM DE FACTURE]],'[1]COMMERCIAL 2019 - 2021'!$D$2:$AO$3999,6,FALSE)</f>
        <v>SODIC</v>
      </c>
      <c r="C1557" s="2">
        <f>VLOOKUP(Tableau1[[#This Row],[NUM DE FACTURE]],'[1]COMMERCIAL 2019 - 2021'!$D$2:$AO$3999,18,FALSE)</f>
        <v>24028</v>
      </c>
      <c r="D1557" s="3">
        <f>VLOOKUP(Tableau1[[#This Row],[NUM DE FACTURE]],'[1]COMMERCIAL 2019 - 2021'!$D$2:$AO$3999,8,FALSE)</f>
        <v>87678.046216499992</v>
      </c>
      <c r="E1557" s="3">
        <f>VLOOKUP(Tableau1[[#This Row],[NUM DE FACTURE]],'[1]COMMERCIAL 2019 - 2021'!$D$2:$AO$3999,10,FALSE)</f>
        <v>25936.03</v>
      </c>
      <c r="F1557" s="3" t="str">
        <f>VLOOKUP(Tableau1[[#This Row],[NUM DE FACTURE]],'[1]COMMERCIAL 2019 - 2021'!$D$2:$AO$3999,12,FALSE)</f>
        <v>France</v>
      </c>
      <c r="G1557" s="4">
        <f>VLOOKUP(Tableau1[[#This Row],[NUM DE FACTURE]],'[1]COMMERCIAL 2019 - 2021'!$D$2:$AO$3999,13,FALSE)</f>
        <v>45358</v>
      </c>
      <c r="H1557" s="3">
        <f>VLOOKUP(Tableau1[[#This Row],[NUM DE FACTURE]],[1]!Tableau1[[#All],[Num Piéce]:[ANNEE]],4,FALSE)</f>
        <v>2024</v>
      </c>
      <c r="I1557" s="3">
        <f>MONTH(Tableau1[[#This Row],[DATE LIV]])</f>
        <v>3</v>
      </c>
    </row>
    <row r="1558" spans="1:9" x14ac:dyDescent="0.35">
      <c r="A1558" s="1" t="str">
        <f>'[1]COMMERCIAL 2019 - 2021'!D1556</f>
        <v>FAE-24-00074</v>
      </c>
      <c r="B1558" s="5" t="str">
        <f>VLOOKUP(Tableau1[[#This Row],[NUM DE FACTURE]],'[1]COMMERCIAL 2019 - 2021'!$D$2:$AO$3999,6,FALSE)</f>
        <v>SODIC</v>
      </c>
      <c r="C1558" s="2">
        <f>VLOOKUP(Tableau1[[#This Row],[NUM DE FACTURE]],'[1]COMMERCIAL 2019 - 2021'!$D$2:$AO$3999,18,FALSE)</f>
        <v>23704</v>
      </c>
      <c r="D1558" s="3">
        <f>VLOOKUP(Tableau1[[#This Row],[NUM DE FACTURE]],'[1]COMMERCIAL 2019 - 2021'!$D$2:$AO$3999,8,FALSE)</f>
        <v>91393.356444999998</v>
      </c>
      <c r="E1558" s="3">
        <f>VLOOKUP(Tableau1[[#This Row],[NUM DE FACTURE]],'[1]COMMERCIAL 2019 - 2021'!$D$2:$AO$3999,10,FALSE)</f>
        <v>27004.7</v>
      </c>
      <c r="F1558" s="3" t="str">
        <f>VLOOKUP(Tableau1[[#This Row],[NUM DE FACTURE]],'[1]COMMERCIAL 2019 - 2021'!$D$2:$AO$3999,12,FALSE)</f>
        <v>France</v>
      </c>
      <c r="G1558" s="4">
        <f>VLOOKUP(Tableau1[[#This Row],[NUM DE FACTURE]],'[1]COMMERCIAL 2019 - 2021'!$D$2:$AO$3999,13,FALSE)</f>
        <v>45364</v>
      </c>
      <c r="H1558" s="3">
        <f>VLOOKUP(Tableau1[[#This Row],[NUM DE FACTURE]],[1]!Tableau1[[#All],[Num Piéce]:[ANNEE]],4,FALSE)</f>
        <v>2024</v>
      </c>
      <c r="I1558" s="3">
        <f>MONTH(Tableau1[[#This Row],[DATE LIV]])</f>
        <v>3</v>
      </c>
    </row>
    <row r="1559" spans="1:9" x14ac:dyDescent="0.35">
      <c r="A1559" s="1" t="str">
        <f>'[1]COMMERCIAL 2019 - 2021'!D1557</f>
        <v>FAE-24-00075</v>
      </c>
      <c r="B1559" s="5" t="str">
        <f>VLOOKUP(Tableau1[[#This Row],[NUM DE FACTURE]],'[1]COMMERCIAL 2019 - 2021'!$D$2:$AO$3999,6,FALSE)</f>
        <v>ABOURA FOODS</v>
      </c>
      <c r="C1559" s="2">
        <f>VLOOKUP(Tableau1[[#This Row],[NUM DE FACTURE]],'[1]COMMERCIAL 2019 - 2021'!$D$2:$AO$3999,18,FALSE)</f>
        <v>93360</v>
      </c>
      <c r="D1559" s="3">
        <f>VLOOKUP(Tableau1[[#This Row],[NUM DE FACTURE]],'[1]COMMERCIAL 2019 - 2021'!$D$2:$AO$3999,8,FALSE)</f>
        <v>309443.51660000003</v>
      </c>
      <c r="E1559" s="3">
        <f>VLOOKUP(Tableau1[[#This Row],[NUM DE FACTURE]],'[1]COMMERCIAL 2019 - 2021'!$D$2:$AO$3999,10,FALSE)</f>
        <v>99943</v>
      </c>
      <c r="F1559" s="3" t="str">
        <f>VLOOKUP(Tableau1[[#This Row],[NUM DE FACTURE]],'[1]COMMERCIAL 2019 - 2021'!$D$2:$AO$3999,12,FALSE)</f>
        <v>Jordanie</v>
      </c>
      <c r="G1559" s="4">
        <f>VLOOKUP(Tableau1[[#This Row],[NUM DE FACTURE]],'[1]COMMERCIAL 2019 - 2021'!$D$2:$AO$3999,13,FALSE)</f>
        <v>45369</v>
      </c>
      <c r="H1559" s="3">
        <f>VLOOKUP(Tableau1[[#This Row],[NUM DE FACTURE]],[1]!Tableau1[[#All],[Num Piéce]:[ANNEE]],4,FALSE)</f>
        <v>2024</v>
      </c>
      <c r="I1559" s="3">
        <f>MONTH(Tableau1[[#This Row],[DATE LIV]])</f>
        <v>3</v>
      </c>
    </row>
    <row r="1560" spans="1:9" x14ac:dyDescent="0.35">
      <c r="A1560" s="1" t="str">
        <f>'[1]COMMERCIAL 2019 - 2021'!D1558</f>
        <v>FAE-24-00076</v>
      </c>
      <c r="B1560" s="5" t="str">
        <f>VLOOKUP(Tableau1[[#This Row],[NUM DE FACTURE]],'[1]COMMERCIAL 2019 - 2021'!$D$2:$AO$3999,6,FALSE)</f>
        <v>SAWABA - GUINEE</v>
      </c>
      <c r="C1560" s="2">
        <f>VLOOKUP(Tableau1[[#This Row],[NUM DE FACTURE]],'[1]COMMERCIAL 2019 - 2021'!$D$2:$AO$3999,18,FALSE)</f>
        <v>272042</v>
      </c>
      <c r="D1560" s="3">
        <f>VLOOKUP(Tableau1[[#This Row],[NUM DE FACTURE]],'[1]COMMERCIAL 2019 - 2021'!$D$2:$AO$3999,8,FALSE)</f>
        <v>590698.02088199998</v>
      </c>
      <c r="E1560" s="3">
        <f>VLOOKUP(Tableau1[[#This Row],[NUM DE FACTURE]],'[1]COMMERCIAL 2019 - 2021'!$D$2:$AO$3999,10,FALSE)</f>
        <v>190781.61</v>
      </c>
      <c r="F1560" s="3" t="str">
        <f>VLOOKUP(Tableau1[[#This Row],[NUM DE FACTURE]],'[1]COMMERCIAL 2019 - 2021'!$D$2:$AO$3999,12,FALSE)</f>
        <v>Guinee</v>
      </c>
      <c r="G1560" s="4">
        <f>VLOOKUP(Tableau1[[#This Row],[NUM DE FACTURE]],'[1]COMMERCIAL 2019 - 2021'!$D$2:$AO$3999,13,FALSE)</f>
        <v>45367</v>
      </c>
      <c r="H1560" s="3">
        <f>VLOOKUP(Tableau1[[#This Row],[NUM DE FACTURE]],[1]!Tableau1[[#All],[Num Piéce]:[ANNEE]],4,FALSE)</f>
        <v>2024</v>
      </c>
      <c r="I1560" s="3">
        <f>MONTH(Tableau1[[#This Row],[DATE LIV]])</f>
        <v>3</v>
      </c>
    </row>
    <row r="1561" spans="1:9" x14ac:dyDescent="0.35">
      <c r="A1561" s="1" t="str">
        <f>'[1]COMMERCIAL 2019 - 2021'!D1559</f>
        <v>FAE-24-00077</v>
      </c>
      <c r="B1561" s="5" t="str">
        <f>VLOOKUP(Tableau1[[#This Row],[NUM DE FACTURE]],'[1]COMMERCIAL 2019 - 2021'!$D$2:$AO$3999,6,FALSE)</f>
        <v>SAHEL INTERNATIONAL TRADE</v>
      </c>
      <c r="C1561" s="2">
        <f>VLOOKUP(Tableau1[[#This Row],[NUM DE FACTURE]],'[1]COMMERCIAL 2019 - 2021'!$D$2:$AO$3999,18,FALSE)</f>
        <v>19200</v>
      </c>
      <c r="D1561" s="3">
        <f>VLOOKUP(Tableau1[[#This Row],[NUM DE FACTURE]],'[1]COMMERCIAL 2019 - 2021'!$D$2:$AO$3999,8,FALSE)</f>
        <v>38976</v>
      </c>
      <c r="E1561" s="3">
        <f>VLOOKUP(Tableau1[[#This Row],[NUM DE FACTURE]],'[1]COMMERCIAL 2019 - 2021'!$D$2:$AO$3999,10,FALSE)</f>
        <v>38976</v>
      </c>
      <c r="F1561" s="3" t="str">
        <f>VLOOKUP(Tableau1[[#This Row],[NUM DE FACTURE]],'[1]COMMERCIAL 2019 - 2021'!$D$2:$AO$3999,12,FALSE)</f>
        <v>Gambie</v>
      </c>
      <c r="G1561" s="4">
        <f>VLOOKUP(Tableau1[[#This Row],[NUM DE FACTURE]],'[1]COMMERCIAL 2019 - 2021'!$D$2:$AO$3999,13,FALSE)</f>
        <v>45364</v>
      </c>
      <c r="H1561" s="3">
        <f>VLOOKUP(Tableau1[[#This Row],[NUM DE FACTURE]],[1]!Tableau1[[#All],[Num Piéce]:[ANNEE]],4,FALSE)</f>
        <v>2024</v>
      </c>
      <c r="I1561" s="3">
        <f>MONTH(Tableau1[[#This Row],[DATE LIV]])</f>
        <v>3</v>
      </c>
    </row>
    <row r="1562" spans="1:9" x14ac:dyDescent="0.35">
      <c r="A1562" s="1" t="str">
        <f>'[1]COMMERCIAL 2019 - 2021'!D1560</f>
        <v>FAE-24-00078</v>
      </c>
      <c r="B1562" s="5" t="str">
        <f>VLOOKUP(Tableau1[[#This Row],[NUM DE FACTURE]],'[1]COMMERCIAL 2019 - 2021'!$D$2:$AO$3999,6,FALSE)</f>
        <v>SAHEL INTERNATIONAL TRADE</v>
      </c>
      <c r="C1562" s="2">
        <f>VLOOKUP(Tableau1[[#This Row],[NUM DE FACTURE]],'[1]COMMERCIAL 2019 - 2021'!$D$2:$AO$3999,18,FALSE)</f>
        <v>19200</v>
      </c>
      <c r="D1562" s="3">
        <f>VLOOKUP(Tableau1[[#This Row],[NUM DE FACTURE]],'[1]COMMERCIAL 2019 - 2021'!$D$2:$AO$3999,8,FALSE)</f>
        <v>38976</v>
      </c>
      <c r="E1562" s="3">
        <f>VLOOKUP(Tableau1[[#This Row],[NUM DE FACTURE]],'[1]COMMERCIAL 2019 - 2021'!$D$2:$AO$3999,10,FALSE)</f>
        <v>38976</v>
      </c>
      <c r="F1562" s="3" t="str">
        <f>VLOOKUP(Tableau1[[#This Row],[NUM DE FACTURE]],'[1]COMMERCIAL 2019 - 2021'!$D$2:$AO$3999,12,FALSE)</f>
        <v>Burkina Faso</v>
      </c>
      <c r="G1562" s="4">
        <f>VLOOKUP(Tableau1[[#This Row],[NUM DE FACTURE]],'[1]COMMERCIAL 2019 - 2021'!$D$2:$AO$3999,13,FALSE)</f>
        <v>45364</v>
      </c>
      <c r="H1562" s="3">
        <f>VLOOKUP(Tableau1[[#This Row],[NUM DE FACTURE]],[1]!Tableau1[[#All],[Num Piéce]:[ANNEE]],4,FALSE)</f>
        <v>2024</v>
      </c>
      <c r="I1562" s="3">
        <f>MONTH(Tableau1[[#This Row],[DATE LIV]])</f>
        <v>3</v>
      </c>
    </row>
    <row r="1563" spans="1:9" x14ac:dyDescent="0.35">
      <c r="A1563" s="1" t="str">
        <f>'[1]COMMERCIAL 2019 - 2021'!D1561</f>
        <v>FAE-24-00079</v>
      </c>
      <c r="B1563" s="5" t="str">
        <f>VLOOKUP(Tableau1[[#This Row],[NUM DE FACTURE]],'[1]COMMERCIAL 2019 - 2021'!$D$2:$AO$3999,6,FALSE)</f>
        <v>STE DE COMMERCE INTERNATIONAL</v>
      </c>
      <c r="C1563" s="2">
        <f>VLOOKUP(Tableau1[[#This Row],[NUM DE FACTURE]],'[1]COMMERCIAL 2019 - 2021'!$D$2:$AO$3999,18,FALSE)</f>
        <v>222734</v>
      </c>
      <c r="D1563" s="3">
        <f>VLOOKUP(Tableau1[[#This Row],[NUM DE FACTURE]],'[1]COMMERCIAL 2019 - 2021'!$D$2:$AO$3999,8,FALSE)</f>
        <v>441876.42</v>
      </c>
      <c r="E1563" s="3">
        <f>VLOOKUP(Tableau1[[#This Row],[NUM DE FACTURE]],'[1]COMMERCIAL 2019 - 2021'!$D$2:$AO$3999,10,FALSE)</f>
        <v>441876.42</v>
      </c>
      <c r="F1563" s="3" t="str">
        <f>VLOOKUP(Tableau1[[#This Row],[NUM DE FACTURE]],'[1]COMMERCIAL 2019 - 2021'!$D$2:$AO$3999,12,FALSE)</f>
        <v>Sierra Leone</v>
      </c>
      <c r="G1563" s="4">
        <f>VLOOKUP(Tableau1[[#This Row],[NUM DE FACTURE]],'[1]COMMERCIAL 2019 - 2021'!$D$2:$AO$3999,13,FALSE)</f>
        <v>45370</v>
      </c>
      <c r="H1563" s="3">
        <f>VLOOKUP(Tableau1[[#This Row],[NUM DE FACTURE]],[1]!Tableau1[[#All],[Num Piéce]:[ANNEE]],4,FALSE)</f>
        <v>2024</v>
      </c>
      <c r="I1563" s="3">
        <f>MONTH(Tableau1[[#This Row],[DATE LIV]])</f>
        <v>3</v>
      </c>
    </row>
    <row r="1564" spans="1:9" x14ac:dyDescent="0.35">
      <c r="A1564" s="1" t="str">
        <f>'[1]COMMERCIAL 2019 - 2021'!D1562</f>
        <v>FAE-24-00080</v>
      </c>
      <c r="B1564" s="5" t="str">
        <f>VLOOKUP(Tableau1[[#This Row],[NUM DE FACTURE]],'[1]COMMERCIAL 2019 - 2021'!$D$2:$AO$3999,6,FALSE)</f>
        <v>TUNISIAN AFRICAN BUSINESS</v>
      </c>
      <c r="C1564" s="2">
        <f>VLOOKUP(Tableau1[[#This Row],[NUM DE FACTURE]],'[1]COMMERCIAL 2019 - 2021'!$D$2:$AO$3999,18,FALSE)</f>
        <v>21600</v>
      </c>
      <c r="D1564" s="3">
        <f>VLOOKUP(Tableau1[[#This Row],[NUM DE FACTURE]],'[1]COMMERCIAL 2019 - 2021'!$D$2:$AO$3999,8,FALSE)</f>
        <v>39744</v>
      </c>
      <c r="E1564" s="3">
        <f>VLOOKUP(Tableau1[[#This Row],[NUM DE FACTURE]],'[1]COMMERCIAL 2019 - 2021'!$D$2:$AO$3999,10,FALSE)</f>
        <v>39744</v>
      </c>
      <c r="F1564" s="3" t="str">
        <f>VLOOKUP(Tableau1[[#This Row],[NUM DE FACTURE]],'[1]COMMERCIAL 2019 - 2021'!$D$2:$AO$3999,12,FALSE)</f>
        <v>Sierra Leone</v>
      </c>
      <c r="G1564" s="4">
        <f>VLOOKUP(Tableau1[[#This Row],[NUM DE FACTURE]],'[1]COMMERCIAL 2019 - 2021'!$D$2:$AO$3999,13,FALSE)</f>
        <v>45366</v>
      </c>
      <c r="H1564" s="3">
        <f>VLOOKUP(Tableau1[[#This Row],[NUM DE FACTURE]],[1]!Tableau1[[#All],[Num Piéce]:[ANNEE]],4,FALSE)</f>
        <v>2024</v>
      </c>
      <c r="I1564" s="3">
        <f>MONTH(Tableau1[[#This Row],[DATE LIV]])</f>
        <v>3</v>
      </c>
    </row>
    <row r="1565" spans="1:9" x14ac:dyDescent="0.35">
      <c r="A1565" s="1" t="str">
        <f>'[1]COMMERCIAL 2019 - 2021'!D1563</f>
        <v>FAE-24-00081</v>
      </c>
      <c r="B1565" s="5" t="str">
        <f>VLOOKUP(Tableau1[[#This Row],[NUM DE FACTURE]],'[1]COMMERCIAL 2019 - 2021'!$D$2:$AO$3999,6,FALSE)</f>
        <v>MARCOM INTERN</v>
      </c>
      <c r="C1565" s="2">
        <f>VLOOKUP(Tableau1[[#This Row],[NUM DE FACTURE]],'[1]COMMERCIAL 2019 - 2021'!$D$2:$AO$3999,18,FALSE)</f>
        <v>71200</v>
      </c>
      <c r="D1565" s="3">
        <f>VLOOKUP(Tableau1[[#This Row],[NUM DE FACTURE]],'[1]COMMERCIAL 2019 - 2021'!$D$2:$AO$3999,8,FALSE)</f>
        <v>118680</v>
      </c>
      <c r="E1565" s="3">
        <f>VLOOKUP(Tableau1[[#This Row],[NUM DE FACTURE]],'[1]COMMERCIAL 2019 - 2021'!$D$2:$AO$3999,10,FALSE)</f>
        <v>118680</v>
      </c>
      <c r="F1565" s="3" t="str">
        <f>VLOOKUP(Tableau1[[#This Row],[NUM DE FACTURE]],'[1]COMMERCIAL 2019 - 2021'!$D$2:$AO$3999,12,FALSE)</f>
        <v>Senegal</v>
      </c>
      <c r="G1565" s="4">
        <f>VLOOKUP(Tableau1[[#This Row],[NUM DE FACTURE]],'[1]COMMERCIAL 2019 - 2021'!$D$2:$AO$3999,13,FALSE)</f>
        <v>45370</v>
      </c>
      <c r="H1565" s="3">
        <f>VLOOKUP(Tableau1[[#This Row],[NUM DE FACTURE]],[1]!Tableau1[[#All],[Num Piéce]:[ANNEE]],4,FALSE)</f>
        <v>2024</v>
      </c>
      <c r="I1565" s="3">
        <f>MONTH(Tableau1[[#This Row],[DATE LIV]])</f>
        <v>3</v>
      </c>
    </row>
    <row r="1566" spans="1:9" x14ac:dyDescent="0.35">
      <c r="A1566" s="1" t="str">
        <f>'[1]COMMERCIAL 2019 - 2021'!D1564</f>
        <v>FAE-24-00082</v>
      </c>
      <c r="B1566" s="5" t="str">
        <f>VLOOKUP(Tableau1[[#This Row],[NUM DE FACTURE]],'[1]COMMERCIAL 2019 - 2021'!$D$2:$AO$3999,6,FALSE)</f>
        <v>MARCOM INTERN</v>
      </c>
      <c r="C1566" s="2">
        <f>VLOOKUP(Tableau1[[#This Row],[NUM DE FACTURE]],'[1]COMMERCIAL 2019 - 2021'!$D$2:$AO$3999,18,FALSE)</f>
        <v>38400</v>
      </c>
      <c r="D1566" s="3">
        <f>VLOOKUP(Tableau1[[#This Row],[NUM DE FACTURE]],'[1]COMMERCIAL 2019 - 2021'!$D$2:$AO$3999,8,FALSE)</f>
        <v>77952</v>
      </c>
      <c r="E1566" s="3">
        <f>VLOOKUP(Tableau1[[#This Row],[NUM DE FACTURE]],'[1]COMMERCIAL 2019 - 2021'!$D$2:$AO$3999,10,FALSE)</f>
        <v>77952</v>
      </c>
      <c r="F1566" s="3" t="str">
        <f>VLOOKUP(Tableau1[[#This Row],[NUM DE FACTURE]],'[1]COMMERCIAL 2019 - 2021'!$D$2:$AO$3999,12,FALSE)</f>
        <v>Burkina Faso</v>
      </c>
      <c r="G1566" s="4">
        <f>VLOOKUP(Tableau1[[#This Row],[NUM DE FACTURE]],'[1]COMMERCIAL 2019 - 2021'!$D$2:$AO$3999,13,FALSE)</f>
        <v>45369</v>
      </c>
      <c r="H1566" s="3">
        <f>VLOOKUP(Tableau1[[#This Row],[NUM DE FACTURE]],[1]!Tableau1[[#All],[Num Piéce]:[ANNEE]],4,FALSE)</f>
        <v>2024</v>
      </c>
      <c r="I1566" s="3">
        <f>MONTH(Tableau1[[#This Row],[DATE LIV]])</f>
        <v>3</v>
      </c>
    </row>
    <row r="1567" spans="1:9" x14ac:dyDescent="0.35">
      <c r="A1567" s="1" t="str">
        <f>'[1]COMMERCIAL 2019 - 2021'!D1565</f>
        <v>FAE-24-00083</v>
      </c>
      <c r="B1567" s="5" t="str">
        <f>VLOOKUP(Tableau1[[#This Row],[NUM DE FACTURE]],'[1]COMMERCIAL 2019 - 2021'!$D$2:$AO$3999,6,FALSE)</f>
        <v>ARCADIA</v>
      </c>
      <c r="C1567" s="2">
        <f>VLOOKUP(Tableau1[[#This Row],[NUM DE FACTURE]],'[1]COMMERCIAL 2019 - 2021'!$D$2:$AO$3999,18,FALSE)</f>
        <v>20500</v>
      </c>
      <c r="D1567" s="3">
        <f>VLOOKUP(Tableau1[[#This Row],[NUM DE FACTURE]],'[1]COMMERCIAL 2019 - 2021'!$D$2:$AO$3999,8,FALSE)</f>
        <v>50225</v>
      </c>
      <c r="E1567" s="3">
        <f>VLOOKUP(Tableau1[[#This Row],[NUM DE FACTURE]],'[1]COMMERCIAL 2019 - 2021'!$D$2:$AO$3999,10,FALSE)</f>
        <v>50225</v>
      </c>
      <c r="F1567" s="3" t="str">
        <f>VLOOKUP(Tableau1[[#This Row],[NUM DE FACTURE]],'[1]COMMERCIAL 2019 - 2021'!$D$2:$AO$3999,12,FALSE)</f>
        <v>UK</v>
      </c>
      <c r="G1567" s="4">
        <f>VLOOKUP(Tableau1[[#This Row],[NUM DE FACTURE]],'[1]COMMERCIAL 2019 - 2021'!$D$2:$AO$3999,13,FALSE)</f>
        <v>45379</v>
      </c>
      <c r="H1567" s="3">
        <f>VLOOKUP(Tableau1[[#This Row],[NUM DE FACTURE]],[1]!Tableau1[[#All],[Num Piéce]:[ANNEE]],4,FALSE)</f>
        <v>2024</v>
      </c>
      <c r="I1567" s="3">
        <f>MONTH(Tableau1[[#This Row],[DATE LIV]])</f>
        <v>3</v>
      </c>
    </row>
    <row r="1568" spans="1:9" x14ac:dyDescent="0.35">
      <c r="A1568" s="1" t="str">
        <f>'[1]COMMERCIAL 2019 - 2021'!D1566</f>
        <v>FAE-24-00084</v>
      </c>
      <c r="B1568" s="5" t="str">
        <f>VLOOKUP(Tableau1[[#This Row],[NUM DE FACTURE]],'[1]COMMERCIAL 2019 - 2021'!$D$2:$AO$3999,6,FALSE)</f>
        <v>SODIFRAM SAS</v>
      </c>
      <c r="C1568" s="2">
        <f>VLOOKUP(Tableau1[[#This Row],[NUM DE FACTURE]],'[1]COMMERCIAL 2019 - 2021'!$D$2:$AO$3999,18,FALSE)</f>
        <v>28044</v>
      </c>
      <c r="D1568" s="3">
        <f>VLOOKUP(Tableau1[[#This Row],[NUM DE FACTURE]],'[1]COMMERCIAL 2019 - 2021'!$D$2:$AO$3999,8,FALSE)</f>
        <v>86334.317993000004</v>
      </c>
      <c r="E1568" s="3">
        <f>VLOOKUP(Tableau1[[#This Row],[NUM DE FACTURE]],'[1]COMMERCIAL 2019 - 2021'!$D$2:$AO$3999,10,FALSE)</f>
        <v>25553.66</v>
      </c>
      <c r="F1568" s="3" t="str">
        <f>VLOOKUP(Tableau1[[#This Row],[NUM DE FACTURE]],'[1]COMMERCIAL 2019 - 2021'!$D$2:$AO$3999,12,FALSE)</f>
        <v>Mayotte</v>
      </c>
      <c r="G1568" s="4">
        <f>VLOOKUP(Tableau1[[#This Row],[NUM DE FACTURE]],'[1]COMMERCIAL 2019 - 2021'!$D$2:$AO$3999,13,FALSE)</f>
        <v>45377</v>
      </c>
      <c r="H1568" s="3">
        <f>VLOOKUP(Tableau1[[#This Row],[NUM DE FACTURE]],[1]!Tableau1[[#All],[Num Piéce]:[ANNEE]],4,FALSE)</f>
        <v>2024</v>
      </c>
      <c r="I1568" s="3">
        <f>MONTH(Tableau1[[#This Row],[DATE LIV]])</f>
        <v>3</v>
      </c>
    </row>
    <row r="1569" spans="1:9" x14ac:dyDescent="0.35">
      <c r="A1569" s="1" t="str">
        <f>'[1]COMMERCIAL 2019 - 2021'!D1567</f>
        <v>FAE-24-00085</v>
      </c>
      <c r="B1569" s="5" t="str">
        <f>VLOOKUP(Tableau1[[#This Row],[NUM DE FACTURE]],'[1]COMMERCIAL 2019 - 2021'!$D$2:$AO$3999,6,FALSE)</f>
        <v>SODIFRAM SAS</v>
      </c>
      <c r="C1569" s="2">
        <f>VLOOKUP(Tableau1[[#This Row],[NUM DE FACTURE]],'[1]COMMERCIAL 2019 - 2021'!$D$2:$AO$3999,18,FALSE)</f>
        <v>27804</v>
      </c>
      <c r="D1569" s="3">
        <f>VLOOKUP(Tableau1[[#This Row],[NUM DE FACTURE]],'[1]COMMERCIAL 2019 - 2021'!$D$2:$AO$3999,8,FALSE)</f>
        <v>85916.729213000013</v>
      </c>
      <c r="E1569" s="3">
        <f>VLOOKUP(Tableau1[[#This Row],[NUM DE FACTURE]],'[1]COMMERCIAL 2019 - 2021'!$D$2:$AO$3999,10,FALSE)</f>
        <v>25430.06</v>
      </c>
      <c r="F1569" s="3" t="str">
        <f>VLOOKUP(Tableau1[[#This Row],[NUM DE FACTURE]],'[1]COMMERCIAL 2019 - 2021'!$D$2:$AO$3999,12,FALSE)</f>
        <v>Mayotte</v>
      </c>
      <c r="G1569" s="4">
        <f>VLOOKUP(Tableau1[[#This Row],[NUM DE FACTURE]],'[1]COMMERCIAL 2019 - 2021'!$D$2:$AO$3999,13,FALSE)</f>
        <v>45377</v>
      </c>
      <c r="H1569" s="3">
        <f>VLOOKUP(Tableau1[[#This Row],[NUM DE FACTURE]],[1]!Tableau1[[#All],[Num Piéce]:[ANNEE]],4,FALSE)</f>
        <v>2024</v>
      </c>
      <c r="I1569" s="3">
        <f>MONTH(Tableau1[[#This Row],[DATE LIV]])</f>
        <v>3</v>
      </c>
    </row>
    <row r="1570" spans="1:9" x14ac:dyDescent="0.35">
      <c r="A1570" s="1" t="str">
        <f>'[1]COMMERCIAL 2019 - 2021'!D1568</f>
        <v>FAE-24-00086</v>
      </c>
      <c r="B1570" s="5" t="str">
        <f>VLOOKUP(Tableau1[[#This Row],[NUM DE FACTURE]],'[1]COMMERCIAL 2019 - 2021'!$D$2:$AO$3999,6,FALSE)</f>
        <v>SAHEL INTERNATIONAL TRADE</v>
      </c>
      <c r="C1570" s="2">
        <f>VLOOKUP(Tableau1[[#This Row],[NUM DE FACTURE]],'[1]COMMERCIAL 2019 - 2021'!$D$2:$AO$3999,18,FALSE)</f>
        <v>43200</v>
      </c>
      <c r="D1570" s="3">
        <f>VLOOKUP(Tableau1[[#This Row],[NUM DE FACTURE]],'[1]COMMERCIAL 2019 - 2021'!$D$2:$AO$3999,8,FALSE)</f>
        <v>79488</v>
      </c>
      <c r="E1570" s="3">
        <f>VLOOKUP(Tableau1[[#This Row],[NUM DE FACTURE]],'[1]COMMERCIAL 2019 - 2021'!$D$2:$AO$3999,10,FALSE)</f>
        <v>79488</v>
      </c>
      <c r="F1570" s="3" t="str">
        <f>VLOOKUP(Tableau1[[#This Row],[NUM DE FACTURE]],'[1]COMMERCIAL 2019 - 2021'!$D$2:$AO$3999,12,FALSE)</f>
        <v>Burkina Faso</v>
      </c>
      <c r="G1570" s="4">
        <f>VLOOKUP(Tableau1[[#This Row],[NUM DE FACTURE]],'[1]COMMERCIAL 2019 - 2021'!$D$2:$AO$3999,13,FALSE)</f>
        <v>45372</v>
      </c>
      <c r="H1570" s="3">
        <f>VLOOKUP(Tableau1[[#This Row],[NUM DE FACTURE]],[1]!Tableau1[[#All],[Num Piéce]:[ANNEE]],4,FALSE)</f>
        <v>2024</v>
      </c>
      <c r="I1570" s="3">
        <f>MONTH(Tableau1[[#This Row],[DATE LIV]])</f>
        <v>3</v>
      </c>
    </row>
    <row r="1571" spans="1:9" x14ac:dyDescent="0.35">
      <c r="A1571" s="1" t="str">
        <f>'[1]COMMERCIAL 2019 - 2021'!D1569</f>
        <v>FAE-24-00087</v>
      </c>
      <c r="B1571" s="5" t="str">
        <f>VLOOKUP(Tableau1[[#This Row],[NUM DE FACTURE]],'[1]COMMERCIAL 2019 - 2021'!$D$2:$AO$3999,6,FALSE)</f>
        <v>SODIC</v>
      </c>
      <c r="C1571" s="2">
        <f>VLOOKUP(Tableau1[[#This Row],[NUM DE FACTURE]],'[1]COMMERCIAL 2019 - 2021'!$D$2:$AO$3999,18,FALSE)</f>
        <v>24928</v>
      </c>
      <c r="D1571" s="3">
        <f>VLOOKUP(Tableau1[[#This Row],[NUM DE FACTURE]],'[1]COMMERCIAL 2019 - 2021'!$D$2:$AO$3999,8,FALSE)</f>
        <v>95007.496031999995</v>
      </c>
      <c r="E1571" s="3">
        <f>VLOOKUP(Tableau1[[#This Row],[NUM DE FACTURE]],'[1]COMMERCIAL 2019 - 2021'!$D$2:$AO$3999,10,FALSE)</f>
        <v>28080.48</v>
      </c>
      <c r="F1571" s="3" t="str">
        <f>VLOOKUP(Tableau1[[#This Row],[NUM DE FACTURE]],'[1]COMMERCIAL 2019 - 2021'!$D$2:$AO$3999,12,FALSE)</f>
        <v>France</v>
      </c>
      <c r="G1571" s="4">
        <f>VLOOKUP(Tableau1[[#This Row],[NUM DE FACTURE]],'[1]COMMERCIAL 2019 - 2021'!$D$2:$AO$3999,13,FALSE)</f>
        <v>45370</v>
      </c>
      <c r="H1571" s="3">
        <f>VLOOKUP(Tableau1[[#This Row],[NUM DE FACTURE]],[1]!Tableau1[[#All],[Num Piéce]:[ANNEE]],4,FALSE)</f>
        <v>2024</v>
      </c>
      <c r="I1571" s="3">
        <f>MONTH(Tableau1[[#This Row],[DATE LIV]])</f>
        <v>3</v>
      </c>
    </row>
    <row r="1572" spans="1:9" x14ac:dyDescent="0.35">
      <c r="A1572" s="1" t="str">
        <f>'[1]COMMERCIAL 2019 - 2021'!D1570</f>
        <v>FAE-24-00088</v>
      </c>
      <c r="B1572" s="5" t="str">
        <f>VLOOKUP(Tableau1[[#This Row],[NUM DE FACTURE]],'[1]COMMERCIAL 2019 - 2021'!$D$2:$AO$3999,6,FALSE)</f>
        <v>SODIC</v>
      </c>
      <c r="C1572" s="2">
        <f>VLOOKUP(Tableau1[[#This Row],[NUM DE FACTURE]],'[1]COMMERCIAL 2019 - 2021'!$D$2:$AO$3999,18,FALSE)</f>
        <v>24880</v>
      </c>
      <c r="D1572" s="3">
        <f>VLOOKUP(Tableau1[[#This Row],[NUM DE FACTURE]],'[1]COMMERCIAL 2019 - 2021'!$D$2:$AO$3999,8,FALSE)</f>
        <v>91769.729233000005</v>
      </c>
      <c r="E1572" s="3">
        <f>VLOOKUP(Tableau1[[#This Row],[NUM DE FACTURE]],'[1]COMMERCIAL 2019 - 2021'!$D$2:$AO$3999,10,FALSE)</f>
        <v>27162.46</v>
      </c>
      <c r="F1572" s="3" t="str">
        <f>VLOOKUP(Tableau1[[#This Row],[NUM DE FACTURE]],'[1]COMMERCIAL 2019 - 2021'!$D$2:$AO$3999,12,FALSE)</f>
        <v>France</v>
      </c>
      <c r="G1572" s="4">
        <f>VLOOKUP(Tableau1[[#This Row],[NUM DE FACTURE]],'[1]COMMERCIAL 2019 - 2021'!$D$2:$AO$3999,13,FALSE)</f>
        <v>45377</v>
      </c>
      <c r="H1572" s="3">
        <f>VLOOKUP(Tableau1[[#This Row],[NUM DE FACTURE]],[1]!Tableau1[[#All],[Num Piéce]:[ANNEE]],4,FALSE)</f>
        <v>2024</v>
      </c>
      <c r="I1572" s="3">
        <f>MONTH(Tableau1[[#This Row],[DATE LIV]])</f>
        <v>3</v>
      </c>
    </row>
    <row r="1573" spans="1:9" x14ac:dyDescent="0.35">
      <c r="A1573" s="1" t="str">
        <f>'[1]COMMERCIAL 2019 - 2021'!D1571</f>
        <v>FAE-24-00089</v>
      </c>
      <c r="B1573" s="5" t="str">
        <f>VLOOKUP(Tableau1[[#This Row],[NUM DE FACTURE]],'[1]COMMERCIAL 2019 - 2021'!$D$2:$AO$3999,6,FALSE)</f>
        <v>SODIC</v>
      </c>
      <c r="C1573" s="2">
        <f>VLOOKUP(Tableau1[[#This Row],[NUM DE FACTURE]],'[1]COMMERCIAL 2019 - 2021'!$D$2:$AO$3999,18,FALSE)</f>
        <v>24440</v>
      </c>
      <c r="D1573" s="3">
        <f>VLOOKUP(Tableau1[[#This Row],[NUM DE FACTURE]],'[1]COMMERCIAL 2019 - 2021'!$D$2:$AO$3999,8,FALSE)</f>
        <v>85607.1444815</v>
      </c>
      <c r="E1573" s="3">
        <f>VLOOKUP(Tableau1[[#This Row],[NUM DE FACTURE]],'[1]COMMERCIAL 2019 - 2021'!$D$2:$AO$3999,10,FALSE)</f>
        <v>25330.93</v>
      </c>
      <c r="F1573" s="3" t="str">
        <f>VLOOKUP(Tableau1[[#This Row],[NUM DE FACTURE]],'[1]COMMERCIAL 2019 - 2021'!$D$2:$AO$3999,12,FALSE)</f>
        <v>France</v>
      </c>
      <c r="G1573" s="4">
        <f>VLOOKUP(Tableau1[[#This Row],[NUM DE FACTURE]],'[1]COMMERCIAL 2019 - 2021'!$D$2:$AO$3999,13,FALSE)</f>
        <v>45374</v>
      </c>
      <c r="H1573" s="3">
        <f>VLOOKUP(Tableau1[[#This Row],[NUM DE FACTURE]],[1]!Tableau1[[#All],[Num Piéce]:[ANNEE]],4,FALSE)</f>
        <v>2024</v>
      </c>
      <c r="I1573" s="3">
        <f>MONTH(Tableau1[[#This Row],[DATE LIV]])</f>
        <v>3</v>
      </c>
    </row>
    <row r="1574" spans="1:9" x14ac:dyDescent="0.35">
      <c r="A1574" s="1" t="str">
        <f>'[1]COMMERCIAL 2019 - 2021'!D1572</f>
        <v>FAE-24-00090</v>
      </c>
      <c r="B1574" s="5" t="str">
        <f>VLOOKUP(Tableau1[[#This Row],[NUM DE FACTURE]],'[1]COMMERCIAL 2019 - 2021'!$D$2:$AO$3999,6,FALSE)</f>
        <v>SAHEL INTERNATIONAL TRADE</v>
      </c>
      <c r="C1574" s="2">
        <f>VLOOKUP(Tableau1[[#This Row],[NUM DE FACTURE]],'[1]COMMERCIAL 2019 - 2021'!$D$2:$AO$3999,18,FALSE)</f>
        <v>54000</v>
      </c>
      <c r="D1574" s="3">
        <f>VLOOKUP(Tableau1[[#This Row],[NUM DE FACTURE]],'[1]COMMERCIAL 2019 - 2021'!$D$2:$AO$3999,8,FALSE)</f>
        <v>115020</v>
      </c>
      <c r="E1574" s="3">
        <f>VLOOKUP(Tableau1[[#This Row],[NUM DE FACTURE]],'[1]COMMERCIAL 2019 - 2021'!$D$2:$AO$3999,10,FALSE)</f>
        <v>115020</v>
      </c>
      <c r="F1574" s="3" t="str">
        <f>VLOOKUP(Tableau1[[#This Row],[NUM DE FACTURE]],'[1]COMMERCIAL 2019 - 2021'!$D$2:$AO$3999,12,FALSE)</f>
        <v>Ukraine</v>
      </c>
      <c r="G1574" s="4">
        <f>VLOOKUP(Tableau1[[#This Row],[NUM DE FACTURE]],'[1]COMMERCIAL 2019 - 2021'!$D$2:$AO$3999,13,FALSE)</f>
        <v>45376</v>
      </c>
      <c r="H1574" s="3">
        <f>VLOOKUP(Tableau1[[#This Row],[NUM DE FACTURE]],[1]!Tableau1[[#All],[Num Piéce]:[ANNEE]],4,FALSE)</f>
        <v>2024</v>
      </c>
      <c r="I1574" s="3">
        <f>MONTH(Tableau1[[#This Row],[DATE LIV]])</f>
        <v>3</v>
      </c>
    </row>
    <row r="1575" spans="1:9" x14ac:dyDescent="0.35">
      <c r="A1575" s="1" t="str">
        <f>'[1]COMMERCIAL 2019 - 2021'!D1573</f>
        <v>FAE-24-00091</v>
      </c>
      <c r="B1575" s="5" t="str">
        <f>VLOOKUP(Tableau1[[#This Row],[NUM DE FACTURE]],'[1]COMMERCIAL 2019 - 2021'!$D$2:$AO$3999,6,FALSE)</f>
        <v>STE DE COMMERCE INTERNATIONAL</v>
      </c>
      <c r="C1575" s="2">
        <f>VLOOKUP(Tableau1[[#This Row],[NUM DE FACTURE]],'[1]COMMERCIAL 2019 - 2021'!$D$2:$AO$3999,18,FALSE)</f>
        <v>76800</v>
      </c>
      <c r="D1575" s="3">
        <f>VLOOKUP(Tableau1[[#This Row],[NUM DE FACTURE]],'[1]COMMERCIAL 2019 - 2021'!$D$2:$AO$3999,8,FALSE)</f>
        <v>157056</v>
      </c>
      <c r="E1575" s="3">
        <f>VLOOKUP(Tableau1[[#This Row],[NUM DE FACTURE]],'[1]COMMERCIAL 2019 - 2021'!$D$2:$AO$3999,10,FALSE)</f>
        <v>157056</v>
      </c>
      <c r="F1575" s="3" t="str">
        <f>VLOOKUP(Tableau1[[#This Row],[NUM DE FACTURE]],'[1]COMMERCIAL 2019 - 2021'!$D$2:$AO$3999,12,FALSE)</f>
        <v>Gambie</v>
      </c>
      <c r="G1575" s="4">
        <f>VLOOKUP(Tableau1[[#This Row],[NUM DE FACTURE]],'[1]COMMERCIAL 2019 - 2021'!$D$2:$AO$3999,13,FALSE)</f>
        <v>45376</v>
      </c>
      <c r="H1575" s="3">
        <f>VLOOKUP(Tableau1[[#This Row],[NUM DE FACTURE]],[1]!Tableau1[[#All],[Num Piéce]:[ANNEE]],4,FALSE)</f>
        <v>2024</v>
      </c>
      <c r="I1575" s="3">
        <f>MONTH(Tableau1[[#This Row],[DATE LIV]])</f>
        <v>3</v>
      </c>
    </row>
    <row r="1576" spans="1:9" x14ac:dyDescent="0.35">
      <c r="A1576" s="1" t="str">
        <f>'[1]COMMERCIAL 2019 - 2021'!D1574</f>
        <v>FAE-24-00092</v>
      </c>
      <c r="B1576" s="5" t="str">
        <f>VLOOKUP(Tableau1[[#This Row],[NUM DE FACTURE]],'[1]COMMERCIAL 2019 - 2021'!$D$2:$AO$3999,6,FALSE)</f>
        <v>TUNISIAN AFRICAN BUSINESS</v>
      </c>
      <c r="C1576" s="2">
        <f>VLOOKUP(Tableau1[[#This Row],[NUM DE FACTURE]],'[1]COMMERCIAL 2019 - 2021'!$D$2:$AO$3999,18,FALSE)</f>
        <v>109800</v>
      </c>
      <c r="D1576" s="3">
        <f>VLOOKUP(Tableau1[[#This Row],[NUM DE FACTURE]],'[1]COMMERCIAL 2019 - 2021'!$D$2:$AO$3999,8,FALSE)</f>
        <v>191394</v>
      </c>
      <c r="E1576" s="3">
        <f>VLOOKUP(Tableau1[[#This Row],[NUM DE FACTURE]],'[1]COMMERCIAL 2019 - 2021'!$D$2:$AO$3999,10,FALSE)</f>
        <v>191394</v>
      </c>
      <c r="F1576" s="3" t="str">
        <f>VLOOKUP(Tableau1[[#This Row],[NUM DE FACTURE]],'[1]COMMERCIAL 2019 - 2021'!$D$2:$AO$3999,12,FALSE)</f>
        <v>Gabon</v>
      </c>
      <c r="G1576" s="4">
        <f>VLOOKUP(Tableau1[[#This Row],[NUM DE FACTURE]],'[1]COMMERCIAL 2019 - 2021'!$D$2:$AO$3999,13,FALSE)</f>
        <v>45385</v>
      </c>
      <c r="H1576" s="3">
        <f>VLOOKUP(Tableau1[[#This Row],[NUM DE FACTURE]],[1]!Tableau1[[#All],[Num Piéce]:[ANNEE]],4,FALSE)</f>
        <v>2024</v>
      </c>
      <c r="I1576" s="3">
        <f>MONTH(Tableau1[[#This Row],[DATE LIV]])</f>
        <v>4</v>
      </c>
    </row>
    <row r="1577" spans="1:9" x14ac:dyDescent="0.35">
      <c r="A1577" s="1" t="str">
        <f>'[1]COMMERCIAL 2019 - 2021'!D1575</f>
        <v>FAE-24-00093</v>
      </c>
      <c r="B1577" s="5" t="str">
        <f>VLOOKUP(Tableau1[[#This Row],[NUM DE FACTURE]],'[1]COMMERCIAL 2019 - 2021'!$D$2:$AO$3999,6,FALSE)</f>
        <v>ANGSTREM TRADING</v>
      </c>
      <c r="C1577" s="2">
        <f>VLOOKUP(Tableau1[[#This Row],[NUM DE FACTURE]],'[1]COMMERCIAL 2019 - 2021'!$D$2:$AO$3999,18,FALSE)</f>
        <v>40300</v>
      </c>
      <c r="D1577" s="3">
        <f>VLOOKUP(Tableau1[[#This Row],[NUM DE FACTURE]],'[1]COMMERCIAL 2019 - 2021'!$D$2:$AO$3999,8,FALSE)</f>
        <v>108698.89289999999</v>
      </c>
      <c r="E1577" s="3">
        <f>VLOOKUP(Tableau1[[#This Row],[NUM DE FACTURE]],'[1]COMMERCIAL 2019 - 2021'!$D$2:$AO$3999,10,FALSE)</f>
        <v>34859.5</v>
      </c>
      <c r="F1577" s="3" t="str">
        <f>VLOOKUP(Tableau1[[#This Row],[NUM DE FACTURE]],'[1]COMMERCIAL 2019 - 2021'!$D$2:$AO$3999,12,FALSE)</f>
        <v>Russie</v>
      </c>
      <c r="G1577" s="4">
        <f>VLOOKUP(Tableau1[[#This Row],[NUM DE FACTURE]],'[1]COMMERCIAL 2019 - 2021'!$D$2:$AO$3999,13,FALSE)</f>
        <v>45378</v>
      </c>
      <c r="H1577" s="3">
        <f>VLOOKUP(Tableau1[[#This Row],[NUM DE FACTURE]],[1]!Tableau1[[#All],[Num Piéce]:[ANNEE]],4,FALSE)</f>
        <v>2024</v>
      </c>
      <c r="I1577" s="3">
        <f>MONTH(Tableau1[[#This Row],[DATE LIV]])</f>
        <v>3</v>
      </c>
    </row>
    <row r="1578" spans="1:9" x14ac:dyDescent="0.35">
      <c r="A1578" s="1" t="str">
        <f>'[1]COMMERCIAL 2019 - 2021'!D1576</f>
        <v>FAE-24-00094</v>
      </c>
      <c r="B1578" s="5" t="str">
        <f>VLOOKUP(Tableau1[[#This Row],[NUM DE FACTURE]],'[1]COMMERCIAL 2019 - 2021'!$D$2:$AO$3999,6,FALSE)</f>
        <v>ANGSTREM TRADING</v>
      </c>
      <c r="C1578" s="2">
        <f>VLOOKUP(Tableau1[[#This Row],[NUM DE FACTURE]],'[1]COMMERCIAL 2019 - 2021'!$D$2:$AO$3999,18,FALSE)</f>
        <v>40300</v>
      </c>
      <c r="D1578" s="3">
        <f>VLOOKUP(Tableau1[[#This Row],[NUM DE FACTURE]],'[1]COMMERCIAL 2019 - 2021'!$D$2:$AO$3999,8,FALSE)</f>
        <v>99372.828099999999</v>
      </c>
      <c r="E1578" s="3">
        <f>VLOOKUP(Tableau1[[#This Row],[NUM DE FACTURE]],'[1]COMMERCIAL 2019 - 2021'!$D$2:$AO$3999,10,FALSE)</f>
        <v>31837</v>
      </c>
      <c r="F1578" s="3" t="str">
        <f>VLOOKUP(Tableau1[[#This Row],[NUM DE FACTURE]],'[1]COMMERCIAL 2019 - 2021'!$D$2:$AO$3999,12,FALSE)</f>
        <v>Russie</v>
      </c>
      <c r="G1578" s="4">
        <f>VLOOKUP(Tableau1[[#This Row],[NUM DE FACTURE]],'[1]COMMERCIAL 2019 - 2021'!$D$2:$AO$3999,13,FALSE)</f>
        <v>45379</v>
      </c>
      <c r="H1578" s="3">
        <f>VLOOKUP(Tableau1[[#This Row],[NUM DE FACTURE]],[1]!Tableau1[[#All],[Num Piéce]:[ANNEE]],4,FALSE)</f>
        <v>2024</v>
      </c>
      <c r="I1578" s="3">
        <f>MONTH(Tableau1[[#This Row],[DATE LIV]])</f>
        <v>3</v>
      </c>
    </row>
    <row r="1579" spans="1:9" x14ac:dyDescent="0.35">
      <c r="A1579" s="1" t="str">
        <f>'[1]COMMERCIAL 2019 - 2021'!D1577</f>
        <v>FAE-24-00095</v>
      </c>
      <c r="B1579" s="5" t="str">
        <f>VLOOKUP(Tableau1[[#This Row],[NUM DE FACTURE]],'[1]COMMERCIAL 2019 - 2021'!$D$2:$AO$3999,6,FALSE)</f>
        <v>SODIC</v>
      </c>
      <c r="C1579" s="2">
        <f>VLOOKUP(Tableau1[[#This Row],[NUM DE FACTURE]],'[1]COMMERCIAL 2019 - 2021'!$D$2:$AO$3999,18,FALSE)</f>
        <v>1680</v>
      </c>
      <c r="D1579" s="3">
        <f>VLOOKUP(Tableau1[[#This Row],[NUM DE FACTURE]],'[1]COMMERCIAL 2019 - 2021'!$D$2:$AO$3999,8,FALSE)</f>
        <v>8181.7270920000001</v>
      </c>
      <c r="E1579" s="3">
        <f>VLOOKUP(Tableau1[[#This Row],[NUM DE FACTURE]],'[1]COMMERCIAL 2019 - 2021'!$D$2:$AO$3999,10,FALSE)</f>
        <v>2420.88</v>
      </c>
      <c r="F1579" s="3" t="str">
        <f>VLOOKUP(Tableau1[[#This Row],[NUM DE FACTURE]],'[1]COMMERCIAL 2019 - 2021'!$D$2:$AO$3999,12,FALSE)</f>
        <v>France</v>
      </c>
      <c r="G1579" s="4">
        <f>VLOOKUP(Tableau1[[#This Row],[NUM DE FACTURE]],'[1]COMMERCIAL 2019 - 2021'!$D$2:$AO$3999,13,FALSE)</f>
        <v>45379</v>
      </c>
      <c r="H1579" s="3">
        <f>VLOOKUP(Tableau1[[#This Row],[NUM DE FACTURE]],[1]!Tableau1[[#All],[Num Piéce]:[ANNEE]],4,FALSE)</f>
        <v>2024</v>
      </c>
      <c r="I1579" s="3">
        <f>MONTH(Tableau1[[#This Row],[DATE LIV]])</f>
        <v>3</v>
      </c>
    </row>
    <row r="1580" spans="1:9" x14ac:dyDescent="0.35">
      <c r="A1580" s="1" t="str">
        <f>'[1]COMMERCIAL 2019 - 2021'!D1578</f>
        <v>FAE-24-00096</v>
      </c>
      <c r="B1580" s="5" t="str">
        <f>VLOOKUP(Tableau1[[#This Row],[NUM DE FACTURE]],'[1]COMMERCIAL 2019 - 2021'!$D$2:$AO$3999,6,FALSE)</f>
        <v>STE AL MAJMOUA MOTTAHIDA</v>
      </c>
      <c r="C1580" s="2">
        <f>VLOOKUP(Tableau1[[#This Row],[NUM DE FACTURE]],'[1]COMMERCIAL 2019 - 2021'!$D$2:$AO$3999,18,FALSE)</f>
        <v>233280</v>
      </c>
      <c r="D1580" s="3">
        <f>VLOOKUP(Tableau1[[#This Row],[NUM DE FACTURE]],'[1]COMMERCIAL 2019 - 2021'!$D$2:$AO$3999,8,FALSE)</f>
        <v>506429.8848</v>
      </c>
      <c r="E1580" s="3">
        <f>VLOOKUP(Tableau1[[#This Row],[NUM DE FACTURE]],'[1]COMMERCIAL 2019 - 2021'!$D$2:$AO$3999,10,FALSE)</f>
        <v>163296</v>
      </c>
      <c r="F1580" s="3" t="str">
        <f>VLOOKUP(Tableau1[[#This Row],[NUM DE FACTURE]],'[1]COMMERCIAL 2019 - 2021'!$D$2:$AO$3999,12,FALSE)</f>
        <v>libye</v>
      </c>
      <c r="G1580" s="4">
        <f>VLOOKUP(Tableau1[[#This Row],[NUM DE FACTURE]],'[1]COMMERCIAL 2019 - 2021'!$D$2:$AO$3999,13,FALSE)</f>
        <v>45376</v>
      </c>
      <c r="H1580" s="3">
        <f>VLOOKUP(Tableau1[[#This Row],[NUM DE FACTURE]],[1]!Tableau1[[#All],[Num Piéce]:[ANNEE]],4,FALSE)</f>
        <v>2024</v>
      </c>
      <c r="I1580" s="3">
        <f>MONTH(Tableau1[[#This Row],[DATE LIV]])</f>
        <v>3</v>
      </c>
    </row>
    <row r="1581" spans="1:9" x14ac:dyDescent="0.35">
      <c r="A1581" s="1" t="str">
        <f>'[1]COMMERCIAL 2019 - 2021'!D1579</f>
        <v>FAE-24-00097</v>
      </c>
      <c r="B1581" s="5" t="str">
        <f>VLOOKUP(Tableau1[[#This Row],[NUM DE FACTURE]],'[1]COMMERCIAL 2019 - 2021'!$D$2:$AO$3999,6,FALSE)</f>
        <v>SODIC</v>
      </c>
      <c r="C1581" s="2">
        <f>VLOOKUP(Tableau1[[#This Row],[NUM DE FACTURE]],'[1]COMMERCIAL 2019 - 2021'!$D$2:$AO$3999,18,FALSE)</f>
        <v>22872</v>
      </c>
      <c r="D1581" s="3">
        <f>VLOOKUP(Tableau1[[#This Row],[NUM DE FACTURE]],'[1]COMMERCIAL 2019 - 2021'!$D$2:$AO$3999,8,FALSE)</f>
        <v>87346.598866500004</v>
      </c>
      <c r="E1581" s="3">
        <f>VLOOKUP(Tableau1[[#This Row],[NUM DE FACTURE]],'[1]COMMERCIAL 2019 - 2021'!$D$2:$AO$3999,10,FALSE)</f>
        <v>25845.63</v>
      </c>
      <c r="F1581" s="3" t="str">
        <f>VLOOKUP(Tableau1[[#This Row],[NUM DE FACTURE]],'[1]COMMERCIAL 2019 - 2021'!$D$2:$AO$3999,12,FALSE)</f>
        <v>France</v>
      </c>
      <c r="G1581" s="4">
        <f>VLOOKUP(Tableau1[[#This Row],[NUM DE FACTURE]],'[1]COMMERCIAL 2019 - 2021'!$D$2:$AO$3999,13,FALSE)</f>
        <v>45374</v>
      </c>
      <c r="H1581" s="3">
        <f>VLOOKUP(Tableau1[[#This Row],[NUM DE FACTURE]],[1]!Tableau1[[#All],[Num Piéce]:[ANNEE]],4,FALSE)</f>
        <v>2024</v>
      </c>
      <c r="I1581" s="3">
        <f>MONTH(Tableau1[[#This Row],[DATE LIV]])</f>
        <v>3</v>
      </c>
    </row>
    <row r="1582" spans="1:9" x14ac:dyDescent="0.35">
      <c r="A1582" s="1" t="str">
        <f>'[1]COMMERCIAL 2019 - 2021'!D1580</f>
        <v>FAE-24-00098</v>
      </c>
      <c r="B1582" s="5" t="str">
        <f>VLOOKUP(Tableau1[[#This Row],[NUM DE FACTURE]],'[1]COMMERCIAL 2019 - 2021'!$D$2:$AO$3999,6,FALSE)</f>
        <v>SODIC</v>
      </c>
      <c r="C1582" s="2">
        <f>VLOOKUP(Tableau1[[#This Row],[NUM DE FACTURE]],'[1]COMMERCIAL 2019 - 2021'!$D$2:$AO$3999,18,FALSE)</f>
        <v>23624</v>
      </c>
      <c r="D1582" s="3">
        <f>VLOOKUP(Tableau1[[#This Row],[NUM DE FACTURE]],'[1]COMMERCIAL 2019 - 2021'!$D$2:$AO$3999,8,FALSE)</f>
        <v>85687.764879500013</v>
      </c>
      <c r="E1582" s="3">
        <f>VLOOKUP(Tableau1[[#This Row],[NUM DE FACTURE]],'[1]COMMERCIAL 2019 - 2021'!$D$2:$AO$3999,10,FALSE)</f>
        <v>25362.29</v>
      </c>
      <c r="F1582" s="3" t="str">
        <f>VLOOKUP(Tableau1[[#This Row],[NUM DE FACTURE]],'[1]COMMERCIAL 2019 - 2021'!$D$2:$AO$3999,12,FALSE)</f>
        <v>France</v>
      </c>
      <c r="G1582" s="4">
        <f>VLOOKUP(Tableau1[[#This Row],[NUM DE FACTURE]],'[1]COMMERCIAL 2019 - 2021'!$D$2:$AO$3999,13,FALSE)</f>
        <v>45377</v>
      </c>
      <c r="H1582" s="3">
        <f>VLOOKUP(Tableau1[[#This Row],[NUM DE FACTURE]],[1]!Tableau1[[#All],[Num Piéce]:[ANNEE]],4,FALSE)</f>
        <v>2024</v>
      </c>
      <c r="I1582" s="3">
        <f>MONTH(Tableau1[[#This Row],[DATE LIV]])</f>
        <v>3</v>
      </c>
    </row>
    <row r="1583" spans="1:9" x14ac:dyDescent="0.35">
      <c r="A1583" s="1" t="str">
        <f>'[1]COMMERCIAL 2019 - 2021'!D1581</f>
        <v>FAE-24-00099</v>
      </c>
      <c r="B1583" s="5" t="str">
        <f>VLOOKUP(Tableau1[[#This Row],[NUM DE FACTURE]],'[1]COMMERCIAL 2019 - 2021'!$D$2:$AO$3999,6,FALSE)</f>
        <v>GOLDEN PEARL</v>
      </c>
      <c r="C1583" s="2">
        <f>VLOOKUP(Tableau1[[#This Row],[NUM DE FACTURE]],'[1]COMMERCIAL 2019 - 2021'!$D$2:$AO$3999,18,FALSE)</f>
        <v>55900</v>
      </c>
      <c r="D1583" s="3">
        <f>VLOOKUP(Tableau1[[#This Row],[NUM DE FACTURE]],'[1]COMMERCIAL 2019 - 2021'!$D$2:$AO$3999,8,FALSE)</f>
        <v>164120</v>
      </c>
      <c r="E1583" s="3">
        <f>VLOOKUP(Tableau1[[#This Row],[NUM DE FACTURE]],'[1]COMMERCIAL 2019 - 2021'!$D$2:$AO$3999,10,FALSE)</f>
        <v>164120</v>
      </c>
      <c r="F1583" s="3" t="str">
        <f>VLOOKUP(Tableau1[[#This Row],[NUM DE FACTURE]],'[1]COMMERCIAL 2019 - 2021'!$D$2:$AO$3999,12,FALSE)</f>
        <v>Qatar</v>
      </c>
      <c r="G1583" s="4">
        <f>VLOOKUP(Tableau1[[#This Row],[NUM DE FACTURE]],'[1]COMMERCIAL 2019 - 2021'!$D$2:$AO$3999,13,FALSE)</f>
        <v>45380</v>
      </c>
      <c r="H1583" s="3">
        <f>VLOOKUP(Tableau1[[#This Row],[NUM DE FACTURE]],[1]!Tableau1[[#All],[Num Piéce]:[ANNEE]],4,FALSE)</f>
        <v>2024</v>
      </c>
      <c r="I1583" s="3">
        <f>MONTH(Tableau1[[#This Row],[DATE LIV]])</f>
        <v>3</v>
      </c>
    </row>
    <row r="1584" spans="1:9" x14ac:dyDescent="0.35">
      <c r="A1584" s="1" t="str">
        <f>'[1]COMMERCIAL 2019 - 2021'!D1582</f>
        <v>FAE-24-00100</v>
      </c>
      <c r="B1584" s="5" t="str">
        <f>VLOOKUP(Tableau1[[#This Row],[NUM DE FACTURE]],'[1]COMMERCIAL 2019 - 2021'!$D$2:$AO$3999,6,FALSE)</f>
        <v>GOLDEN PEARL</v>
      </c>
      <c r="C1584" s="2">
        <f>VLOOKUP(Tableau1[[#This Row],[NUM DE FACTURE]],'[1]COMMERCIAL 2019 - 2021'!$D$2:$AO$3999,18,FALSE)</f>
        <v>27840</v>
      </c>
      <c r="D1584" s="3">
        <f>VLOOKUP(Tableau1[[#This Row],[NUM DE FACTURE]],'[1]COMMERCIAL 2019 - 2021'!$D$2:$AO$3999,8,FALSE)</f>
        <v>70992</v>
      </c>
      <c r="E1584" s="3">
        <f>VLOOKUP(Tableau1[[#This Row],[NUM DE FACTURE]],'[1]COMMERCIAL 2019 - 2021'!$D$2:$AO$3999,10,FALSE)</f>
        <v>70992</v>
      </c>
      <c r="F1584" s="3" t="str">
        <f>VLOOKUP(Tableau1[[#This Row],[NUM DE FACTURE]],'[1]COMMERCIAL 2019 - 2021'!$D$2:$AO$3999,12,FALSE)</f>
        <v>Qatar</v>
      </c>
      <c r="G1584" s="4">
        <f>VLOOKUP(Tableau1[[#This Row],[NUM DE FACTURE]],'[1]COMMERCIAL 2019 - 2021'!$D$2:$AO$3999,13,FALSE)</f>
        <v>45380</v>
      </c>
      <c r="H1584" s="3">
        <f>VLOOKUP(Tableau1[[#This Row],[NUM DE FACTURE]],[1]!Tableau1[[#All],[Num Piéce]:[ANNEE]],4,FALSE)</f>
        <v>2024</v>
      </c>
      <c r="I1584" s="3">
        <f>MONTH(Tableau1[[#This Row],[DATE LIV]])</f>
        <v>3</v>
      </c>
    </row>
    <row r="1585" spans="1:9" x14ac:dyDescent="0.35">
      <c r="A1585" s="1" t="str">
        <f>'[1]COMMERCIAL 2019 - 2021'!D1583</f>
        <v>FAE-24-00101</v>
      </c>
      <c r="B1585" s="5" t="str">
        <f>VLOOKUP(Tableau1[[#This Row],[NUM DE FACTURE]],'[1]COMMERCIAL 2019 - 2021'!$D$2:$AO$3999,6,FALSE)</f>
        <v>STE B.T.C TRADING</v>
      </c>
      <c r="C1585" s="2">
        <f>VLOOKUP(Tableau1[[#This Row],[NUM DE FACTURE]],'[1]COMMERCIAL 2019 - 2021'!$D$2:$AO$3999,18,FALSE)</f>
        <v>172128</v>
      </c>
      <c r="D1585" s="3">
        <f>VLOOKUP(Tableau1[[#This Row],[NUM DE FACTURE]],'[1]COMMERCIAL 2019 - 2021'!$D$2:$AO$3999,8,FALSE)</f>
        <v>290724.47999999998</v>
      </c>
      <c r="E1585" s="3">
        <f>VLOOKUP(Tableau1[[#This Row],[NUM DE FACTURE]],'[1]COMMERCIAL 2019 - 2021'!$D$2:$AO$3999,10,FALSE)</f>
        <v>290724.47999999998</v>
      </c>
      <c r="F1585" s="3" t="str">
        <f>VLOOKUP(Tableau1[[#This Row],[NUM DE FACTURE]],'[1]COMMERCIAL 2019 - 2021'!$D$2:$AO$3999,12,FALSE)</f>
        <v>Libye</v>
      </c>
      <c r="G1585" s="4">
        <f>VLOOKUP(Tableau1[[#This Row],[NUM DE FACTURE]],'[1]COMMERCIAL 2019 - 2021'!$D$2:$AO$3999,13,FALSE)</f>
        <v>45400</v>
      </c>
      <c r="H1585" s="3">
        <f>VLOOKUP(Tableau1[[#This Row],[NUM DE FACTURE]],[1]!Tableau1[[#All],[Num Piéce]:[ANNEE]],4,FALSE)</f>
        <v>2024</v>
      </c>
      <c r="I1585" s="3">
        <f>MONTH(Tableau1[[#This Row],[DATE LIV]])</f>
        <v>4</v>
      </c>
    </row>
    <row r="1586" spans="1:9" x14ac:dyDescent="0.35">
      <c r="A1586" s="1" t="str">
        <f>'[1]COMMERCIAL 2019 - 2021'!D1584</f>
        <v>FAE-24-00102</v>
      </c>
      <c r="B1586" s="5" t="str">
        <f>VLOOKUP(Tableau1[[#This Row],[NUM DE FACTURE]],'[1]COMMERCIAL 2019 - 2021'!$D$2:$AO$3999,6,FALSE)</f>
        <v>BAH MAMADOU SALIOU</v>
      </c>
      <c r="C1586" s="2">
        <f>VLOOKUP(Tableau1[[#This Row],[NUM DE FACTURE]],'[1]COMMERCIAL 2019 - 2021'!$D$2:$AO$3999,18,FALSE)</f>
        <v>22500</v>
      </c>
      <c r="D1586" s="3">
        <f>VLOOKUP(Tableau1[[#This Row],[NUM DE FACTURE]],'[1]COMMERCIAL 2019 - 2021'!$D$2:$AO$3999,8,FALSE)</f>
        <v>57713.90625</v>
      </c>
      <c r="E1586" s="3">
        <f>VLOOKUP(Tableau1[[#This Row],[NUM DE FACTURE]],'[1]COMMERCIAL 2019 - 2021'!$D$2:$AO$3999,10,FALSE)</f>
        <v>17062.5</v>
      </c>
      <c r="F1586" s="3" t="str">
        <f>VLOOKUP(Tableau1[[#This Row],[NUM DE FACTURE]],'[1]COMMERCIAL 2019 - 2021'!$D$2:$AO$3999,12,FALSE)</f>
        <v>Guinee</v>
      </c>
      <c r="G1586" s="4">
        <f>VLOOKUP(Tableau1[[#This Row],[NUM DE FACTURE]],'[1]COMMERCIAL 2019 - 2021'!$D$2:$AO$3999,13,FALSE)</f>
        <v>45387</v>
      </c>
      <c r="H1586" s="3">
        <f>VLOOKUP(Tableau1[[#This Row],[NUM DE FACTURE]],[1]!Tableau1[[#All],[Num Piéce]:[ANNEE]],4,FALSE)</f>
        <v>2024</v>
      </c>
      <c r="I1586" s="3">
        <f>MONTH(Tableau1[[#This Row],[DATE LIV]])</f>
        <v>4</v>
      </c>
    </row>
    <row r="1587" spans="1:9" x14ac:dyDescent="0.35">
      <c r="A1587" s="1" t="str">
        <f>'[1]COMMERCIAL 2019 - 2021'!D1585</f>
        <v>FAE-24-00103</v>
      </c>
      <c r="B1587" s="5" t="str">
        <f>VLOOKUP(Tableau1[[#This Row],[NUM DE FACTURE]],'[1]COMMERCIAL 2019 - 2021'!$D$2:$AO$3999,6,FALSE)</f>
        <v>SAFA FOOD</v>
      </c>
      <c r="C1587" s="2">
        <f>VLOOKUP(Tableau1[[#This Row],[NUM DE FACTURE]],'[1]COMMERCIAL 2019 - 2021'!$D$2:$AO$3999,18,FALSE)</f>
        <v>18600</v>
      </c>
      <c r="D1587" s="3">
        <f>VLOOKUP(Tableau1[[#This Row],[NUM DE FACTURE]],'[1]COMMERCIAL 2019 - 2021'!$D$2:$AO$3999,8,FALSE)</f>
        <v>82909.6875</v>
      </c>
      <c r="E1587" s="3">
        <f>VLOOKUP(Tableau1[[#This Row],[NUM DE FACTURE]],'[1]COMMERCIAL 2019 - 2021'!$D$2:$AO$3999,10,FALSE)</f>
        <v>35950</v>
      </c>
      <c r="F1587" s="3" t="str">
        <f>VLOOKUP(Tableau1[[#This Row],[NUM DE FACTURE]],'[1]COMMERCIAL 2019 - 2021'!$D$2:$AO$3999,12,FALSE)</f>
        <v>Canada</v>
      </c>
      <c r="G1587" s="4">
        <f>VLOOKUP(Tableau1[[#This Row],[NUM DE FACTURE]],'[1]COMMERCIAL 2019 - 2021'!$D$2:$AO$3999,13,FALSE)</f>
        <v>45387</v>
      </c>
      <c r="H1587" s="3">
        <f>VLOOKUP(Tableau1[[#This Row],[NUM DE FACTURE]],[1]!Tableau1[[#All],[Num Piéce]:[ANNEE]],4,FALSE)</f>
        <v>2024</v>
      </c>
      <c r="I1587" s="3">
        <f>MONTH(Tableau1[[#This Row],[DATE LIV]])</f>
        <v>4</v>
      </c>
    </row>
    <row r="1588" spans="1:9" x14ac:dyDescent="0.35">
      <c r="A1588" s="1" t="str">
        <f>'[1]COMMERCIAL 2019 - 2021'!D1586</f>
        <v>FAE-24-00104</v>
      </c>
      <c r="B1588" s="5" t="str">
        <f>VLOOKUP(Tableau1[[#This Row],[NUM DE FACTURE]],'[1]COMMERCIAL 2019 - 2021'!$D$2:$AO$3999,6,FALSE)</f>
        <v>MATMATA TRADING</v>
      </c>
      <c r="C1588" s="2">
        <f>VLOOKUP(Tableau1[[#This Row],[NUM DE FACTURE]],'[1]COMMERCIAL 2019 - 2021'!$D$2:$AO$3999,18,FALSE)</f>
        <v>49560</v>
      </c>
      <c r="D1588" s="3">
        <f>VLOOKUP(Tableau1[[#This Row],[NUM DE FACTURE]],'[1]COMMERCIAL 2019 - 2021'!$D$2:$AO$3999,8,FALSE)</f>
        <v>111203.38223999999</v>
      </c>
      <c r="E1588" s="3">
        <f>VLOOKUP(Tableau1[[#This Row],[NUM DE FACTURE]],'[1]COMMERCIAL 2019 - 2021'!$D$2:$AO$3999,10,FALSE)</f>
        <v>33099.199999999997</v>
      </c>
      <c r="F1588" s="3" t="str">
        <f>VLOOKUP(Tableau1[[#This Row],[NUM DE FACTURE]],'[1]COMMERCIAL 2019 - 2021'!$D$2:$AO$3999,12,FALSE)</f>
        <v>Mauritanie</v>
      </c>
      <c r="G1588" s="4">
        <f>VLOOKUP(Tableau1[[#This Row],[NUM DE FACTURE]],'[1]COMMERCIAL 2019 - 2021'!$D$2:$AO$3999,13,FALSE)</f>
        <v>45404</v>
      </c>
      <c r="H1588" s="3">
        <f>VLOOKUP(Tableau1[[#This Row],[NUM DE FACTURE]],[1]!Tableau1[[#All],[Num Piéce]:[ANNEE]],4,FALSE)</f>
        <v>2024</v>
      </c>
      <c r="I1588" s="3">
        <f>MONTH(Tableau1[[#This Row],[DATE LIV]])</f>
        <v>4</v>
      </c>
    </row>
    <row r="1589" spans="1:9" x14ac:dyDescent="0.35">
      <c r="A1589" s="1" t="str">
        <f>'[1]COMMERCIAL 2019 - 2021'!D1587</f>
        <v>FAE-24-00105</v>
      </c>
      <c r="B1589" s="5" t="str">
        <f>VLOOKUP(Tableau1[[#This Row],[NUM DE FACTURE]],'[1]COMMERCIAL 2019 - 2021'!$D$2:$AO$3999,6,FALSE)</f>
        <v>SAWABA - GUINEE</v>
      </c>
      <c r="C1589" s="2">
        <f>VLOOKUP(Tableau1[[#This Row],[NUM DE FACTURE]],'[1]COMMERCIAL 2019 - 2021'!$D$2:$AO$3999,18,FALSE)</f>
        <v>280090</v>
      </c>
      <c r="D1589" s="3">
        <f>VLOOKUP(Tableau1[[#This Row],[NUM DE FACTURE]],'[1]COMMERCIAL 2019 - 2021'!$D$2:$AO$3999,8,FALSE)</f>
        <v>618137.60210999998</v>
      </c>
      <c r="E1589" s="3">
        <f>VLOOKUP(Tableau1[[#This Row],[NUM DE FACTURE]],'[1]COMMERCIAL 2019 - 2021'!$D$2:$AO$3999,10,FALSE)</f>
        <v>195452.35</v>
      </c>
      <c r="F1589" s="3" t="str">
        <f>VLOOKUP(Tableau1[[#This Row],[NUM DE FACTURE]],'[1]COMMERCIAL 2019 - 2021'!$D$2:$AO$3999,12,FALSE)</f>
        <v>Guinee</v>
      </c>
      <c r="G1589" s="4">
        <f>VLOOKUP(Tableau1[[#This Row],[NUM DE FACTURE]],'[1]COMMERCIAL 2019 - 2021'!$D$2:$AO$3999,13,FALSE)</f>
        <v>45400</v>
      </c>
      <c r="H1589" s="3">
        <f>VLOOKUP(Tableau1[[#This Row],[NUM DE FACTURE]],[1]!Tableau1[[#All],[Num Piéce]:[ANNEE]],4,FALSE)</f>
        <v>2024</v>
      </c>
      <c r="I1589" s="3">
        <f>MONTH(Tableau1[[#This Row],[DATE LIV]])</f>
        <v>4</v>
      </c>
    </row>
    <row r="1590" spans="1:9" x14ac:dyDescent="0.35">
      <c r="A1590" s="1" t="str">
        <f>'[1]COMMERCIAL 2019 - 2021'!D1588</f>
        <v>FAE-24-00106</v>
      </c>
      <c r="B1590" s="5" t="str">
        <f>VLOOKUP(Tableau1[[#This Row],[NUM DE FACTURE]],'[1]COMMERCIAL 2019 - 2021'!$D$2:$AO$3999,6,FALSE)</f>
        <v>SAWABA - GUINEE</v>
      </c>
      <c r="C1590" s="2">
        <f>VLOOKUP(Tableau1[[#This Row],[NUM DE FACTURE]],'[1]COMMERCIAL 2019 - 2021'!$D$2:$AO$3999,18,FALSE)</f>
        <v>280090</v>
      </c>
      <c r="D1590" s="3">
        <f>VLOOKUP(Tableau1[[#This Row],[NUM DE FACTURE]],'[1]COMMERCIAL 2019 - 2021'!$D$2:$AO$3999,8,FALSE)</f>
        <v>617013.75109749998</v>
      </c>
      <c r="E1590" s="3">
        <f>VLOOKUP(Tableau1[[#This Row],[NUM DE FACTURE]],'[1]COMMERCIAL 2019 - 2021'!$D$2:$AO$3999,10,FALSE)</f>
        <v>195452.35</v>
      </c>
      <c r="F1590" s="3" t="str">
        <f>VLOOKUP(Tableau1[[#This Row],[NUM DE FACTURE]],'[1]COMMERCIAL 2019 - 2021'!$D$2:$AO$3999,12,FALSE)</f>
        <v>Guinee</v>
      </c>
      <c r="G1590" s="4">
        <f>VLOOKUP(Tableau1[[#This Row],[NUM DE FACTURE]],'[1]COMMERCIAL 2019 - 2021'!$D$2:$AO$3999,13,FALSE)</f>
        <v>45406</v>
      </c>
      <c r="H1590" s="3">
        <f>VLOOKUP(Tableau1[[#This Row],[NUM DE FACTURE]],[1]!Tableau1[[#All],[Num Piéce]:[ANNEE]],4,FALSE)</f>
        <v>2024</v>
      </c>
      <c r="I1590" s="3">
        <f>MONTH(Tableau1[[#This Row],[DATE LIV]])</f>
        <v>4</v>
      </c>
    </row>
    <row r="1591" spans="1:9" x14ac:dyDescent="0.35">
      <c r="A1591" s="1" t="str">
        <f>'[1]COMMERCIAL 2019 - 2021'!D1589</f>
        <v>FAE-24-00107</v>
      </c>
      <c r="B1591" s="5" t="str">
        <f>VLOOKUP(Tableau1[[#This Row],[NUM DE FACTURE]],'[1]COMMERCIAL 2019 - 2021'!$D$2:$AO$3999,6,FALSE)</f>
        <v>SODIFRAM SAS</v>
      </c>
      <c r="C1591" s="2">
        <f>VLOOKUP(Tableau1[[#This Row],[NUM DE FACTURE]],'[1]COMMERCIAL 2019 - 2021'!$D$2:$AO$3999,18,FALSE)</f>
        <v>25860</v>
      </c>
      <c r="D1591" s="3">
        <f>VLOOKUP(Tableau1[[#This Row],[NUM DE FACTURE]],'[1]COMMERCIAL 2019 - 2021'!$D$2:$AO$3999,8,FALSE)</f>
        <v>80440.961130000011</v>
      </c>
      <c r="E1591" s="3">
        <f>VLOOKUP(Tableau1[[#This Row],[NUM DE FACTURE]],'[1]COMMERCIAL 2019 - 2021'!$D$2:$AO$3999,10,FALSE)</f>
        <v>23942.9</v>
      </c>
      <c r="F1591" s="3" t="str">
        <f>VLOOKUP(Tableau1[[#This Row],[NUM DE FACTURE]],'[1]COMMERCIAL 2019 - 2021'!$D$2:$AO$3999,12,FALSE)</f>
        <v>Mayotte</v>
      </c>
      <c r="G1591" s="4">
        <f>VLOOKUP(Tableau1[[#This Row],[NUM DE FACTURE]],'[1]COMMERCIAL 2019 - 2021'!$D$2:$AO$3999,13,FALSE)</f>
        <v>45401</v>
      </c>
      <c r="H1591" s="3">
        <f>VLOOKUP(Tableau1[[#This Row],[NUM DE FACTURE]],[1]!Tableau1[[#All],[Num Piéce]:[ANNEE]],4,FALSE)</f>
        <v>2024</v>
      </c>
      <c r="I1591" s="3">
        <f>MONTH(Tableau1[[#This Row],[DATE LIV]])</f>
        <v>4</v>
      </c>
    </row>
    <row r="1592" spans="1:9" x14ac:dyDescent="0.35">
      <c r="A1592" s="1" t="str">
        <f>'[1]COMMERCIAL 2019 - 2021'!D1590</f>
        <v>FAE-24-00108</v>
      </c>
      <c r="B1592" s="5" t="str">
        <f>VLOOKUP(Tableau1[[#This Row],[NUM DE FACTURE]],'[1]COMMERCIAL 2019 - 2021'!$D$2:$AO$3999,6,FALSE)</f>
        <v>SODIFRAM SAS</v>
      </c>
      <c r="C1592" s="2">
        <f>VLOOKUP(Tableau1[[#This Row],[NUM DE FACTURE]],'[1]COMMERCIAL 2019 - 2021'!$D$2:$AO$3999,18,FALSE)</f>
        <v>25860</v>
      </c>
      <c r="D1592" s="3">
        <f>VLOOKUP(Tableau1[[#This Row],[NUM DE FACTURE]],'[1]COMMERCIAL 2019 - 2021'!$D$2:$AO$3999,8,FALSE)</f>
        <v>80440.961130000011</v>
      </c>
      <c r="E1592" s="3">
        <f>VLOOKUP(Tableau1[[#This Row],[NUM DE FACTURE]],'[1]COMMERCIAL 2019 - 2021'!$D$2:$AO$3999,10,FALSE)</f>
        <v>23942.9</v>
      </c>
      <c r="F1592" s="3" t="str">
        <f>VLOOKUP(Tableau1[[#This Row],[NUM DE FACTURE]],'[1]COMMERCIAL 2019 - 2021'!$D$2:$AO$3999,12,FALSE)</f>
        <v>Mayotte</v>
      </c>
      <c r="G1592" s="4">
        <f>VLOOKUP(Tableau1[[#This Row],[NUM DE FACTURE]],'[1]COMMERCIAL 2019 - 2021'!$D$2:$AO$3999,13,FALSE)</f>
        <v>45401</v>
      </c>
      <c r="H1592" s="3">
        <f>VLOOKUP(Tableau1[[#This Row],[NUM DE FACTURE]],[1]!Tableau1[[#All],[Num Piéce]:[ANNEE]],4,FALSE)</f>
        <v>2024</v>
      </c>
      <c r="I1592" s="3">
        <f>MONTH(Tableau1[[#This Row],[DATE LIV]])</f>
        <v>4</v>
      </c>
    </row>
    <row r="1593" spans="1:9" x14ac:dyDescent="0.35">
      <c r="A1593" s="1" t="str">
        <f>'[1]COMMERCIAL 2019 - 2021'!D1591</f>
        <v>FAE-24-00109</v>
      </c>
      <c r="B1593" s="5" t="str">
        <f>VLOOKUP(Tableau1[[#This Row],[NUM DE FACTURE]],'[1]COMMERCIAL 2019 - 2021'!$D$2:$AO$3999,6,FALSE)</f>
        <v>STE DE COMMERCE INTERNATIONAL</v>
      </c>
      <c r="C1593" s="2">
        <f>VLOOKUP(Tableau1[[#This Row],[NUM DE FACTURE]],'[1]COMMERCIAL 2019 - 2021'!$D$2:$AO$3999,18,FALSE)</f>
        <v>57600</v>
      </c>
      <c r="D1593" s="3">
        <f>VLOOKUP(Tableau1[[#This Row],[NUM DE FACTURE]],'[1]COMMERCIAL 2019 - 2021'!$D$2:$AO$3999,8,FALSE)</f>
        <v>116352</v>
      </c>
      <c r="E1593" s="3">
        <f>VLOOKUP(Tableau1[[#This Row],[NUM DE FACTURE]],'[1]COMMERCIAL 2019 - 2021'!$D$2:$AO$3999,10,FALSE)</f>
        <v>116352</v>
      </c>
      <c r="F1593" s="3" t="str">
        <f>VLOOKUP(Tableau1[[#This Row],[NUM DE FACTURE]],'[1]COMMERCIAL 2019 - 2021'!$D$2:$AO$3999,12,FALSE)</f>
        <v>Burkina Faso</v>
      </c>
      <c r="G1593" s="4">
        <f>VLOOKUP(Tableau1[[#This Row],[NUM DE FACTURE]],'[1]COMMERCIAL 2019 - 2021'!$D$2:$AO$3999,13,FALSE)</f>
        <v>45401</v>
      </c>
      <c r="H1593" s="3">
        <f>VLOOKUP(Tableau1[[#This Row],[NUM DE FACTURE]],[1]!Tableau1[[#All],[Num Piéce]:[ANNEE]],4,FALSE)</f>
        <v>2024</v>
      </c>
      <c r="I1593" s="3">
        <f>MONTH(Tableau1[[#This Row],[DATE LIV]])</f>
        <v>4</v>
      </c>
    </row>
    <row r="1594" spans="1:9" x14ac:dyDescent="0.35">
      <c r="A1594" s="1" t="str">
        <f>'[1]COMMERCIAL 2019 - 2021'!D1592</f>
        <v>FAE-24-00110</v>
      </c>
      <c r="B1594" s="5" t="str">
        <f>VLOOKUP(Tableau1[[#This Row],[NUM DE FACTURE]],'[1]COMMERCIAL 2019 - 2021'!$D$2:$AO$3999,6,FALSE)</f>
        <v>GOLDEN PEARL</v>
      </c>
      <c r="C1594" s="2">
        <f>VLOOKUP(Tableau1[[#This Row],[NUM DE FACTURE]],'[1]COMMERCIAL 2019 - 2021'!$D$2:$AO$3999,18,FALSE)</f>
        <v>32400</v>
      </c>
      <c r="D1594" s="3">
        <f>VLOOKUP(Tableau1[[#This Row],[NUM DE FACTURE]],'[1]COMMERCIAL 2019 - 2021'!$D$2:$AO$3999,8,FALSE)</f>
        <v>81540</v>
      </c>
      <c r="E1594" s="3">
        <f>VLOOKUP(Tableau1[[#This Row],[NUM DE FACTURE]],'[1]COMMERCIAL 2019 - 2021'!$D$2:$AO$3999,10,FALSE)</f>
        <v>81540</v>
      </c>
      <c r="F1594" s="3" t="str">
        <f>VLOOKUP(Tableau1[[#This Row],[NUM DE FACTURE]],'[1]COMMERCIAL 2019 - 2021'!$D$2:$AO$3999,12,FALSE)</f>
        <v>Qatar</v>
      </c>
      <c r="G1594" s="4">
        <f>VLOOKUP(Tableau1[[#This Row],[NUM DE FACTURE]],'[1]COMMERCIAL 2019 - 2021'!$D$2:$AO$3999,13,FALSE)</f>
        <v>45418</v>
      </c>
      <c r="H1594" s="3">
        <f>VLOOKUP(Tableau1[[#This Row],[NUM DE FACTURE]],[1]!Tableau1[[#All],[Num Piéce]:[ANNEE]],4,FALSE)</f>
        <v>2024</v>
      </c>
      <c r="I1594" s="3">
        <f>MONTH(Tableau1[[#This Row],[DATE LIV]])</f>
        <v>5</v>
      </c>
    </row>
    <row r="1595" spans="1:9" x14ac:dyDescent="0.35">
      <c r="A1595" s="1" t="str">
        <f>'[1]COMMERCIAL 2019 - 2021'!D1593</f>
        <v>FAE-24-00111</v>
      </c>
      <c r="B1595" s="5" t="str">
        <f>VLOOKUP(Tableau1[[#This Row],[NUM DE FACTURE]],'[1]COMMERCIAL 2019 - 2021'!$D$2:$AO$3999,6,FALSE)</f>
        <v>TUNISIAN AFRICAN BUSINESS</v>
      </c>
      <c r="C1595" s="2">
        <f>VLOOKUP(Tableau1[[#This Row],[NUM DE FACTURE]],'[1]COMMERCIAL 2019 - 2021'!$D$2:$AO$3999,18,FALSE)</f>
        <v>65616</v>
      </c>
      <c r="D1595" s="3">
        <f>VLOOKUP(Tableau1[[#This Row],[NUM DE FACTURE]],'[1]COMMERCIAL 2019 - 2021'!$D$2:$AO$3999,8,FALSE)</f>
        <v>129175.67999999999</v>
      </c>
      <c r="E1595" s="3">
        <f>VLOOKUP(Tableau1[[#This Row],[NUM DE FACTURE]],'[1]COMMERCIAL 2019 - 2021'!$D$2:$AO$3999,10,FALSE)</f>
        <v>129175.67999999999</v>
      </c>
      <c r="F1595" s="3" t="str">
        <f>VLOOKUP(Tableau1[[#This Row],[NUM DE FACTURE]],'[1]COMMERCIAL 2019 - 2021'!$D$2:$AO$3999,12,FALSE)</f>
        <v>Sierra Leone</v>
      </c>
      <c r="G1595" s="4">
        <f>VLOOKUP(Tableau1[[#This Row],[NUM DE FACTURE]],'[1]COMMERCIAL 2019 - 2021'!$D$2:$AO$3999,13,FALSE)</f>
        <v>45435</v>
      </c>
      <c r="H1595" s="3">
        <f>VLOOKUP(Tableau1[[#This Row],[NUM DE FACTURE]],[1]!Tableau1[[#All],[Num Piéce]:[ANNEE]],4,FALSE)</f>
        <v>2024</v>
      </c>
      <c r="I1595" s="3">
        <f>MONTH(Tableau1[[#This Row],[DATE LIV]])</f>
        <v>5</v>
      </c>
    </row>
    <row r="1596" spans="1:9" x14ac:dyDescent="0.35">
      <c r="A1596" s="1" t="str">
        <f>'[1]COMMERCIAL 2019 - 2021'!D1594</f>
        <v>FAE-24-00112</v>
      </c>
      <c r="B1596" s="5" t="str">
        <f>VLOOKUP(Tableau1[[#This Row],[NUM DE FACTURE]],'[1]COMMERCIAL 2019 - 2021'!$D$2:$AO$3999,6,FALSE)</f>
        <v>MARCOM INTERN</v>
      </c>
      <c r="C1596" s="2">
        <f>VLOOKUP(Tableau1[[#This Row],[NUM DE FACTURE]],'[1]COMMERCIAL 2019 - 2021'!$D$2:$AO$3999,18,FALSE)</f>
        <v>19200</v>
      </c>
      <c r="D1596" s="3">
        <f>VLOOKUP(Tableau1[[#This Row],[NUM DE FACTURE]],'[1]COMMERCIAL 2019 - 2021'!$D$2:$AO$3999,8,FALSE)</f>
        <v>41856</v>
      </c>
      <c r="E1596" s="3">
        <f>VLOOKUP(Tableau1[[#This Row],[NUM DE FACTURE]],'[1]COMMERCIAL 2019 - 2021'!$D$2:$AO$3999,10,FALSE)</f>
        <v>41856</v>
      </c>
      <c r="F1596" s="3" t="str">
        <f>VLOOKUP(Tableau1[[#This Row],[NUM DE FACTURE]],'[1]COMMERCIAL 2019 - 2021'!$D$2:$AO$3999,12,FALSE)</f>
        <v>Burkina Faso</v>
      </c>
      <c r="G1596" s="4">
        <f>VLOOKUP(Tableau1[[#This Row],[NUM DE FACTURE]],'[1]COMMERCIAL 2019 - 2021'!$D$2:$AO$3999,13,FALSE)</f>
        <v>45406</v>
      </c>
      <c r="H1596" s="3">
        <f>VLOOKUP(Tableau1[[#This Row],[NUM DE FACTURE]],[1]!Tableau1[[#All],[Num Piéce]:[ANNEE]],4,FALSE)</f>
        <v>2024</v>
      </c>
      <c r="I1596" s="3">
        <f>MONTH(Tableau1[[#This Row],[DATE LIV]])</f>
        <v>4</v>
      </c>
    </row>
    <row r="1597" spans="1:9" x14ac:dyDescent="0.35">
      <c r="A1597" s="1" t="str">
        <f>'[1]COMMERCIAL 2019 - 2021'!D1595</f>
        <v>FAE-24-00113</v>
      </c>
      <c r="B1597" s="5" t="str">
        <f>VLOOKUP(Tableau1[[#This Row],[NUM DE FACTURE]],'[1]COMMERCIAL 2019 - 2021'!$D$2:$AO$3999,6,FALSE)</f>
        <v>MARCOM INTERN</v>
      </c>
      <c r="C1597" s="2">
        <f>VLOOKUP(Tableau1[[#This Row],[NUM DE FACTURE]],'[1]COMMERCIAL 2019 - 2021'!$D$2:$AO$3999,18,FALSE)</f>
        <v>19200</v>
      </c>
      <c r="D1597" s="3">
        <f>VLOOKUP(Tableau1[[#This Row],[NUM DE FACTURE]],'[1]COMMERCIAL 2019 - 2021'!$D$2:$AO$3999,8,FALSE)</f>
        <v>41856</v>
      </c>
      <c r="E1597" s="3">
        <f>VLOOKUP(Tableau1[[#This Row],[NUM DE FACTURE]],'[1]COMMERCIAL 2019 - 2021'!$D$2:$AO$3999,10,FALSE)</f>
        <v>41856</v>
      </c>
      <c r="F1597" s="3" t="str">
        <f>VLOOKUP(Tableau1[[#This Row],[NUM DE FACTURE]],'[1]COMMERCIAL 2019 - 2021'!$D$2:$AO$3999,12,FALSE)</f>
        <v>Brazil</v>
      </c>
      <c r="G1597" s="4">
        <f>VLOOKUP(Tableau1[[#This Row],[NUM DE FACTURE]],'[1]COMMERCIAL 2019 - 2021'!$D$2:$AO$3999,13,FALSE)</f>
        <v>45406</v>
      </c>
      <c r="H1597" s="3">
        <f>VLOOKUP(Tableau1[[#This Row],[NUM DE FACTURE]],[1]!Tableau1[[#All],[Num Piéce]:[ANNEE]],4,FALSE)</f>
        <v>2024</v>
      </c>
      <c r="I1597" s="3">
        <f>MONTH(Tableau1[[#This Row],[DATE LIV]])</f>
        <v>4</v>
      </c>
    </row>
    <row r="1598" spans="1:9" x14ac:dyDescent="0.35">
      <c r="A1598" s="1" t="str">
        <f>'[1]COMMERCIAL 2019 - 2021'!D1596</f>
        <v>FAE-24-00114</v>
      </c>
      <c r="B1598" s="5" t="str">
        <f>VLOOKUP(Tableau1[[#This Row],[NUM DE FACTURE]],'[1]COMMERCIAL 2019 - 2021'!$D$2:$AO$3999,6,FALSE)</f>
        <v>MARCOM INTERN</v>
      </c>
      <c r="C1598" s="2">
        <f>VLOOKUP(Tableau1[[#This Row],[NUM DE FACTURE]],'[1]COMMERCIAL 2019 - 2021'!$D$2:$AO$3999,18,FALSE)</f>
        <v>21000</v>
      </c>
      <c r="D1598" s="3">
        <f>VLOOKUP(Tableau1[[#This Row],[NUM DE FACTURE]],'[1]COMMERCIAL 2019 - 2021'!$D$2:$AO$3999,8,FALSE)</f>
        <v>44700</v>
      </c>
      <c r="E1598" s="3">
        <f>VLOOKUP(Tableau1[[#This Row],[NUM DE FACTURE]],'[1]COMMERCIAL 2019 - 2021'!$D$2:$AO$3999,10,FALSE)</f>
        <v>44700</v>
      </c>
      <c r="F1598" s="3" t="str">
        <f>VLOOKUP(Tableau1[[#This Row],[NUM DE FACTURE]],'[1]COMMERCIAL 2019 - 2021'!$D$2:$AO$3999,12,FALSE)</f>
        <v>Ukraine</v>
      </c>
      <c r="G1598" s="4">
        <f>VLOOKUP(Tableau1[[#This Row],[NUM DE FACTURE]],'[1]COMMERCIAL 2019 - 2021'!$D$2:$AO$3999,13,FALSE)</f>
        <v>45406</v>
      </c>
      <c r="H1598" s="3">
        <f>VLOOKUP(Tableau1[[#This Row],[NUM DE FACTURE]],[1]!Tableau1[[#All],[Num Piéce]:[ANNEE]],4,FALSE)</f>
        <v>2024</v>
      </c>
      <c r="I1598" s="3">
        <f>MONTH(Tableau1[[#This Row],[DATE LIV]])</f>
        <v>4</v>
      </c>
    </row>
    <row r="1599" spans="1:9" x14ac:dyDescent="0.35">
      <c r="A1599" s="1" t="str">
        <f>'[1]COMMERCIAL 2019 - 2021'!D1597</f>
        <v>FAE-24-00115</v>
      </c>
      <c r="B1599" s="5" t="str">
        <f>VLOOKUP(Tableau1[[#This Row],[NUM DE FACTURE]],'[1]COMMERCIAL 2019 - 2021'!$D$2:$AO$3999,6,FALSE)</f>
        <v>MARCOM INTERN</v>
      </c>
      <c r="C1599" s="2">
        <f>VLOOKUP(Tableau1[[#This Row],[NUM DE FACTURE]],'[1]COMMERCIAL 2019 - 2021'!$D$2:$AO$3999,18,FALSE)</f>
        <v>488250</v>
      </c>
      <c r="D1599" s="3">
        <f>VLOOKUP(Tableau1[[#This Row],[NUM DE FACTURE]],'[1]COMMERCIAL 2019 - 2021'!$D$2:$AO$3999,8,FALSE)</f>
        <v>871395</v>
      </c>
      <c r="E1599" s="3">
        <f>VLOOKUP(Tableau1[[#This Row],[NUM DE FACTURE]],'[1]COMMERCIAL 2019 - 2021'!$D$2:$AO$3999,10,FALSE)</f>
        <v>871395</v>
      </c>
      <c r="F1599" s="3" t="str">
        <f>VLOOKUP(Tableau1[[#This Row],[NUM DE FACTURE]],'[1]COMMERCIAL 2019 - 2021'!$D$2:$AO$3999,12,FALSE)</f>
        <v>Senegal</v>
      </c>
      <c r="G1599" s="4">
        <f>VLOOKUP(Tableau1[[#This Row],[NUM DE FACTURE]],'[1]COMMERCIAL 2019 - 2021'!$D$2:$AO$3999,13,FALSE)</f>
        <v>45411</v>
      </c>
      <c r="H1599" s="3">
        <f>VLOOKUP(Tableau1[[#This Row],[NUM DE FACTURE]],[1]!Tableau1[[#All],[Num Piéce]:[ANNEE]],4,FALSE)</f>
        <v>2024</v>
      </c>
      <c r="I1599" s="3">
        <f>MONTH(Tableau1[[#This Row],[DATE LIV]])</f>
        <v>4</v>
      </c>
    </row>
    <row r="1600" spans="1:9" x14ac:dyDescent="0.35">
      <c r="A1600" s="1" t="str">
        <f>'[1]COMMERCIAL 2019 - 2021'!D1598</f>
        <v>FAE-24-00116</v>
      </c>
      <c r="B1600" s="5" t="str">
        <f>VLOOKUP(Tableau1[[#This Row],[NUM DE FACTURE]],'[1]COMMERCIAL 2019 - 2021'!$D$2:$AO$3999,6,FALSE)</f>
        <v>ANGSTREM TRADING</v>
      </c>
      <c r="C1600" s="2">
        <f>VLOOKUP(Tableau1[[#This Row],[NUM DE FACTURE]],'[1]COMMERCIAL 2019 - 2021'!$D$2:$AO$3999,18,FALSE)</f>
        <v>40300</v>
      </c>
      <c r="D1600" s="3">
        <f>VLOOKUP(Tableau1[[#This Row],[NUM DE FACTURE]],'[1]COMMERCIAL 2019 - 2021'!$D$2:$AO$3999,8,FALSE)</f>
        <v>110046.212575</v>
      </c>
      <c r="E1600" s="3">
        <f>VLOOKUP(Tableau1[[#This Row],[NUM DE FACTURE]],'[1]COMMERCIAL 2019 - 2021'!$D$2:$AO$3999,10,FALSE)</f>
        <v>34859.5</v>
      </c>
      <c r="F1600" s="3" t="str">
        <f>VLOOKUP(Tableau1[[#This Row],[NUM DE FACTURE]],'[1]COMMERCIAL 2019 - 2021'!$D$2:$AO$3999,12,FALSE)</f>
        <v>Russie</v>
      </c>
      <c r="G1600" s="4">
        <f>VLOOKUP(Tableau1[[#This Row],[NUM DE FACTURE]],'[1]COMMERCIAL 2019 - 2021'!$D$2:$AO$3999,13,FALSE)</f>
        <v>45404</v>
      </c>
      <c r="H1600" s="3">
        <f>VLOOKUP(Tableau1[[#This Row],[NUM DE FACTURE]],[1]!Tableau1[[#All],[Num Piéce]:[ANNEE]],4,FALSE)</f>
        <v>2024</v>
      </c>
      <c r="I1600" s="3">
        <f>MONTH(Tableau1[[#This Row],[DATE LIV]])</f>
        <v>4</v>
      </c>
    </row>
    <row r="1601" spans="1:9" x14ac:dyDescent="0.35">
      <c r="A1601" s="1" t="str">
        <f>'[1]COMMERCIAL 2019 - 2021'!D1599</f>
        <v>FAE-24-00117</v>
      </c>
      <c r="B1601" s="5" t="str">
        <f>VLOOKUP(Tableau1[[#This Row],[NUM DE FACTURE]],'[1]COMMERCIAL 2019 - 2021'!$D$2:$AO$3999,6,FALSE)</f>
        <v>LAMP FALL IMP EXP - LAFFIMEX</v>
      </c>
      <c r="C1601" s="2">
        <f>VLOOKUP(Tableau1[[#This Row],[NUM DE FACTURE]],'[1]COMMERCIAL 2019 - 2021'!$D$2:$AO$3999,18,FALSE)</f>
        <v>134400</v>
      </c>
      <c r="D1601" s="3">
        <f>VLOOKUP(Tableau1[[#This Row],[NUM DE FACTURE]],'[1]COMMERCIAL 2019 - 2021'!$D$2:$AO$3999,8,FALSE)</f>
        <v>301410.87690000003</v>
      </c>
      <c r="E1601" s="3">
        <f>VLOOKUP(Tableau1[[#This Row],[NUM DE FACTURE]],'[1]COMMERCIAL 2019 - 2021'!$D$2:$AO$3999,10,FALSE)</f>
        <v>89026</v>
      </c>
      <c r="F1601" s="3" t="str">
        <f>VLOOKUP(Tableau1[[#This Row],[NUM DE FACTURE]],'[1]COMMERCIAL 2019 - 2021'!$D$2:$AO$3999,12,FALSE)</f>
        <v>Senegal</v>
      </c>
      <c r="G1601" s="4" t="str">
        <f>VLOOKUP(Tableau1[[#This Row],[NUM DE FACTURE]],'[1]COMMERCIAL 2019 - 2021'!$D$2:$AO$3999,13,FALSE)</f>
        <v>31/05/2024 &amp; 03/06/2024</v>
      </c>
      <c r="H1601" s="3">
        <f>VLOOKUP(Tableau1[[#This Row],[NUM DE FACTURE]],[1]!Tableau1[[#All],[Num Piéce]:[ANNEE]],4,FALSE)</f>
        <v>2024</v>
      </c>
      <c r="I1601" s="3" t="e">
        <f>MONTH(Tableau1[[#This Row],[DATE LIV]])</f>
        <v>#VALUE!</v>
      </c>
    </row>
    <row r="1602" spans="1:9" x14ac:dyDescent="0.35">
      <c r="A1602" s="1" t="str">
        <f>'[1]COMMERCIAL 2019 - 2021'!D1600</f>
        <v>FAE-24-00118</v>
      </c>
      <c r="B1602" s="5" t="str">
        <f>VLOOKUP(Tableau1[[#This Row],[NUM DE FACTURE]],'[1]COMMERCIAL 2019 - 2021'!$D$2:$AO$3999,6,FALSE)</f>
        <v>BAH MAMADOU SALIOU</v>
      </c>
      <c r="C1602" s="2">
        <f>VLOOKUP(Tableau1[[#This Row],[NUM DE FACTURE]],'[1]COMMERCIAL 2019 - 2021'!$D$2:$AO$3999,18,FALSE)</f>
        <v>40800</v>
      </c>
      <c r="D1602" s="3">
        <f>VLOOKUP(Tableau1[[#This Row],[NUM DE FACTURE]],'[1]COMMERCIAL 2019 - 2021'!$D$2:$AO$3999,8,FALSE)</f>
        <v>90351.1829</v>
      </c>
      <c r="E1602" s="3">
        <f>VLOOKUP(Tableau1[[#This Row],[NUM DE FACTURE]],'[1]COMMERCIAL 2019 - 2021'!$D$2:$AO$3999,10,FALSE)</f>
        <v>26818</v>
      </c>
      <c r="F1602" s="3" t="str">
        <f>VLOOKUP(Tableau1[[#This Row],[NUM DE FACTURE]],'[1]COMMERCIAL 2019 - 2021'!$D$2:$AO$3999,12,FALSE)</f>
        <v>Guinee</v>
      </c>
      <c r="G1602" s="4">
        <f>VLOOKUP(Tableau1[[#This Row],[NUM DE FACTURE]],'[1]COMMERCIAL 2019 - 2021'!$D$2:$AO$3999,13,FALSE)</f>
        <v>45414</v>
      </c>
      <c r="H1602" s="3">
        <f>VLOOKUP(Tableau1[[#This Row],[NUM DE FACTURE]],[1]!Tableau1[[#All],[Num Piéce]:[ANNEE]],4,FALSE)</f>
        <v>2024</v>
      </c>
      <c r="I1602" s="3">
        <f>MONTH(Tableau1[[#This Row],[DATE LIV]])</f>
        <v>5</v>
      </c>
    </row>
    <row r="1603" spans="1:9" x14ac:dyDescent="0.35">
      <c r="A1603" s="1" t="str">
        <f>'[1]COMMERCIAL 2019 - 2021'!D1601</f>
        <v>FAE-24-00119</v>
      </c>
      <c r="B1603" s="5" t="str">
        <f>VLOOKUP(Tableau1[[#This Row],[NUM DE FACTURE]],'[1]COMMERCIAL 2019 - 2021'!$D$2:$AO$3999,6,FALSE)</f>
        <v>STE BISO NA BISO</v>
      </c>
      <c r="C1603" s="2">
        <f>VLOOKUP(Tableau1[[#This Row],[NUM DE FACTURE]],'[1]COMMERCIAL 2019 - 2021'!$D$2:$AO$3999,18,FALSE)</f>
        <v>26540</v>
      </c>
      <c r="D1603" s="3">
        <f>VLOOKUP(Tableau1[[#This Row],[NUM DE FACTURE]],'[1]COMMERCIAL 2019 - 2021'!$D$2:$AO$3999,8,FALSE)</f>
        <v>53217.233</v>
      </c>
      <c r="E1603" s="3">
        <f>VLOOKUP(Tableau1[[#This Row],[NUM DE FACTURE]],'[1]COMMERCIAL 2019 - 2021'!$D$2:$AO$3999,10,FALSE)</f>
        <v>17110</v>
      </c>
      <c r="F1603" s="3" t="str">
        <f>VLOOKUP(Tableau1[[#This Row],[NUM DE FACTURE]],'[1]COMMERCIAL 2019 - 2021'!$D$2:$AO$3999,12,FALSE)</f>
        <v>Congo</v>
      </c>
      <c r="G1603" s="4">
        <f>VLOOKUP(Tableau1[[#This Row],[NUM DE FACTURE]],'[1]COMMERCIAL 2019 - 2021'!$D$2:$AO$3999,13,FALSE)</f>
        <v>45450</v>
      </c>
      <c r="H1603" s="3">
        <f>VLOOKUP(Tableau1[[#This Row],[NUM DE FACTURE]],[1]!Tableau1[[#All],[Num Piéce]:[ANNEE]],4,FALSE)</f>
        <v>2024</v>
      </c>
      <c r="I1603" s="3">
        <f>MONTH(Tableau1[[#This Row],[DATE LIV]])</f>
        <v>6</v>
      </c>
    </row>
    <row r="1604" spans="1:9" x14ac:dyDescent="0.35">
      <c r="A1604" s="1" t="str">
        <f>'[1]COMMERCIAL 2019 - 2021'!D1602</f>
        <v>FAE-24-00120</v>
      </c>
      <c r="B1604" s="5" t="str">
        <f>VLOOKUP(Tableau1[[#This Row],[NUM DE FACTURE]],'[1]COMMERCIAL 2019 - 2021'!$D$2:$AO$3999,6,FALSE)</f>
        <v>ARCADIA</v>
      </c>
      <c r="C1604" s="2">
        <f>VLOOKUP(Tableau1[[#This Row],[NUM DE FACTURE]],'[1]COMMERCIAL 2019 - 2021'!$D$2:$AO$3999,18,FALSE)</f>
        <v>19184</v>
      </c>
      <c r="D1604" s="3">
        <f>VLOOKUP(Tableau1[[#This Row],[NUM DE FACTURE]],'[1]COMMERCIAL 2019 - 2021'!$D$2:$AO$3999,8,FALSE)</f>
        <v>60252.800000000003</v>
      </c>
      <c r="E1604" s="3">
        <f>VLOOKUP(Tableau1[[#This Row],[NUM DE FACTURE]],'[1]COMMERCIAL 2019 - 2021'!$D$2:$AO$3999,10,FALSE)</f>
        <v>60252.800000000003</v>
      </c>
      <c r="F1604" s="3" t="str">
        <f>VLOOKUP(Tableau1[[#This Row],[NUM DE FACTURE]],'[1]COMMERCIAL 2019 - 2021'!$D$2:$AO$3999,12,FALSE)</f>
        <v>KSA</v>
      </c>
      <c r="G1604" s="4">
        <f>VLOOKUP(Tableau1[[#This Row],[NUM DE FACTURE]],'[1]COMMERCIAL 2019 - 2021'!$D$2:$AO$3999,13,FALSE)</f>
        <v>45415</v>
      </c>
      <c r="H1604" s="3">
        <f>VLOOKUP(Tableau1[[#This Row],[NUM DE FACTURE]],[1]!Tableau1[[#All],[Num Piéce]:[ANNEE]],4,FALSE)</f>
        <v>2024</v>
      </c>
      <c r="I1604" s="3">
        <f>MONTH(Tableau1[[#This Row],[DATE LIV]])</f>
        <v>5</v>
      </c>
    </row>
    <row r="1605" spans="1:9" x14ac:dyDescent="0.35">
      <c r="A1605" s="1" t="str">
        <f>'[1]COMMERCIAL 2019 - 2021'!D1603</f>
        <v>FAE-24-00121</v>
      </c>
      <c r="B1605" s="5" t="str">
        <f>VLOOKUP(Tableau1[[#This Row],[NUM DE FACTURE]],'[1]COMMERCIAL 2019 - 2021'!$D$2:$AO$3999,6,FALSE)</f>
        <v>DAVIS TRADING CO LTD</v>
      </c>
      <c r="C1605" s="2">
        <f>VLOOKUP(Tableau1[[#This Row],[NUM DE FACTURE]],'[1]COMMERCIAL 2019 - 2021'!$D$2:$AO$3999,18,FALSE)</f>
        <v>20608</v>
      </c>
      <c r="D1605" s="3">
        <f>VLOOKUP(Tableau1[[#This Row],[NUM DE FACTURE]],'[1]COMMERCIAL 2019 - 2021'!$D$2:$AO$3999,8,FALSE)</f>
        <v>89321.490730999998</v>
      </c>
      <c r="E1605" s="3">
        <f>VLOOKUP(Tableau1[[#This Row],[NUM DE FACTURE]],'[1]COMMERCIAL 2019 - 2021'!$D$2:$AO$3999,10,FALSE)</f>
        <v>28481.71</v>
      </c>
      <c r="F1605" s="3" t="str">
        <f>VLOOKUP(Tableau1[[#This Row],[NUM DE FACTURE]],'[1]COMMERCIAL 2019 - 2021'!$D$2:$AO$3999,12,FALSE)</f>
        <v>New Zealand</v>
      </c>
      <c r="G1605" s="4">
        <f>VLOOKUP(Tableau1[[#This Row],[NUM DE FACTURE]],'[1]COMMERCIAL 2019 - 2021'!$D$2:$AO$3999,13,FALSE)</f>
        <v>45419</v>
      </c>
      <c r="H1605" s="3">
        <f>VLOOKUP(Tableau1[[#This Row],[NUM DE FACTURE]],[1]!Tableau1[[#All],[Num Piéce]:[ANNEE]],4,FALSE)</f>
        <v>2024</v>
      </c>
      <c r="I1605" s="3">
        <f>MONTH(Tableau1[[#This Row],[DATE LIV]])</f>
        <v>5</v>
      </c>
    </row>
    <row r="1606" spans="1:9" x14ac:dyDescent="0.35">
      <c r="A1606" s="1" t="str">
        <f>'[1]COMMERCIAL 2019 - 2021'!D1604</f>
        <v>FAE-24-00122</v>
      </c>
      <c r="B1606" s="5" t="str">
        <f>VLOOKUP(Tableau1[[#This Row],[NUM DE FACTURE]],'[1]COMMERCIAL 2019 - 2021'!$D$2:$AO$3999,6,FALSE)</f>
        <v>STE DE COMMERCE INTERNATIONAL</v>
      </c>
      <c r="C1606" s="2">
        <f>VLOOKUP(Tableau1[[#This Row],[NUM DE FACTURE]],'[1]COMMERCIAL 2019 - 2021'!$D$2:$AO$3999,18,FALSE)</f>
        <v>22008</v>
      </c>
      <c r="D1606" s="3">
        <f>VLOOKUP(Tableau1[[#This Row],[NUM DE FACTURE]],'[1]COMMERCIAL 2019 - 2021'!$D$2:$AO$3999,8,FALSE)</f>
        <v>44622.48</v>
      </c>
      <c r="E1606" s="3">
        <f>VLOOKUP(Tableau1[[#This Row],[NUM DE FACTURE]],'[1]COMMERCIAL 2019 - 2021'!$D$2:$AO$3999,10,FALSE)</f>
        <v>44622.48</v>
      </c>
      <c r="F1606" s="3" t="str">
        <f>VLOOKUP(Tableau1[[#This Row],[NUM DE FACTURE]],'[1]COMMERCIAL 2019 - 2021'!$D$2:$AO$3999,12,FALSE)</f>
        <v>Liberia</v>
      </c>
      <c r="G1606" s="4">
        <f>VLOOKUP(Tableau1[[#This Row],[NUM DE FACTURE]],'[1]COMMERCIAL 2019 - 2021'!$D$2:$AO$3999,13,FALSE)</f>
        <v>45415</v>
      </c>
      <c r="H1606" s="3">
        <f>VLOOKUP(Tableau1[[#This Row],[NUM DE FACTURE]],[1]!Tableau1[[#All],[Num Piéce]:[ANNEE]],4,FALSE)</f>
        <v>2024</v>
      </c>
      <c r="I1606" s="3">
        <f>MONTH(Tableau1[[#This Row],[DATE LIV]])</f>
        <v>5</v>
      </c>
    </row>
    <row r="1607" spans="1:9" x14ac:dyDescent="0.35">
      <c r="A1607" s="1" t="str">
        <f>'[1]COMMERCIAL 2019 - 2021'!D1605</f>
        <v>FAE-24-00123</v>
      </c>
      <c r="B1607" s="5" t="str">
        <f>VLOOKUP(Tableau1[[#This Row],[NUM DE FACTURE]],'[1]COMMERCIAL 2019 - 2021'!$D$2:$AO$3999,6,FALSE)</f>
        <v>TUNISIAN AFRICAN BUSINESS</v>
      </c>
      <c r="C1607" s="2">
        <f>VLOOKUP(Tableau1[[#This Row],[NUM DE FACTURE]],'[1]COMMERCIAL 2019 - 2021'!$D$2:$AO$3999,18,FALSE)</f>
        <v>44016</v>
      </c>
      <c r="D1607" s="3">
        <f>VLOOKUP(Tableau1[[#This Row],[NUM DE FACTURE]],'[1]COMMERCIAL 2019 - 2021'!$D$2:$AO$3999,8,FALSE)</f>
        <v>88472.16</v>
      </c>
      <c r="E1607" s="3">
        <f>VLOOKUP(Tableau1[[#This Row],[NUM DE FACTURE]],'[1]COMMERCIAL 2019 - 2021'!$D$2:$AO$3999,10,FALSE)</f>
        <v>88472.16</v>
      </c>
      <c r="F1607" s="3" t="str">
        <f>VLOOKUP(Tableau1[[#This Row],[NUM DE FACTURE]],'[1]COMMERCIAL 2019 - 2021'!$D$2:$AO$3999,12,FALSE)</f>
        <v>Sierra Leone</v>
      </c>
      <c r="G1607" s="4">
        <f>VLOOKUP(Tableau1[[#This Row],[NUM DE FACTURE]],'[1]COMMERCIAL 2019 - 2021'!$D$2:$AO$3999,13,FALSE)</f>
        <v>45412</v>
      </c>
      <c r="H1607" s="3">
        <f>VLOOKUP(Tableau1[[#This Row],[NUM DE FACTURE]],[1]!Tableau1[[#All],[Num Piéce]:[ANNEE]],4,FALSE)</f>
        <v>2024</v>
      </c>
      <c r="I1607" s="3">
        <f>MONTH(Tableau1[[#This Row],[DATE LIV]])</f>
        <v>4</v>
      </c>
    </row>
    <row r="1608" spans="1:9" x14ac:dyDescent="0.35">
      <c r="A1608" s="1" t="str">
        <f>'[1]COMMERCIAL 2019 - 2021'!D1606</f>
        <v>FAE-24-00124</v>
      </c>
      <c r="B1608" s="5" t="str">
        <f>VLOOKUP(Tableau1[[#This Row],[NUM DE FACTURE]],'[1]COMMERCIAL 2019 - 2021'!$D$2:$AO$3999,6,FALSE)</f>
        <v>MARCOM INTERN</v>
      </c>
      <c r="C1608" s="2">
        <f>VLOOKUP(Tableau1[[#This Row],[NUM DE FACTURE]],'[1]COMMERCIAL 2019 - 2021'!$D$2:$AO$3999,18,FALSE)</f>
        <v>26000</v>
      </c>
      <c r="D1608" s="3">
        <f>VLOOKUP(Tableau1[[#This Row],[NUM DE FACTURE]],'[1]COMMERCIAL 2019 - 2021'!$D$2:$AO$3999,8,FALSE)</f>
        <v>43430</v>
      </c>
      <c r="E1608" s="3">
        <f>VLOOKUP(Tableau1[[#This Row],[NUM DE FACTURE]],'[1]COMMERCIAL 2019 - 2021'!$D$2:$AO$3999,10,FALSE)</f>
        <v>43430</v>
      </c>
      <c r="F1608" s="3" t="str">
        <f>VLOOKUP(Tableau1[[#This Row],[NUM DE FACTURE]],'[1]COMMERCIAL 2019 - 2021'!$D$2:$AO$3999,12,FALSE)</f>
        <v>Guinee</v>
      </c>
      <c r="G1608" s="4">
        <f>VLOOKUP(Tableau1[[#This Row],[NUM DE FACTURE]],'[1]COMMERCIAL 2019 - 2021'!$D$2:$AO$3999,13,FALSE)</f>
        <v>45412</v>
      </c>
      <c r="H1608" s="3">
        <f>VLOOKUP(Tableau1[[#This Row],[NUM DE FACTURE]],[1]!Tableau1[[#All],[Num Piéce]:[ANNEE]],4,FALSE)</f>
        <v>2024</v>
      </c>
      <c r="I1608" s="3">
        <f>MONTH(Tableau1[[#This Row],[DATE LIV]])</f>
        <v>4</v>
      </c>
    </row>
    <row r="1609" spans="1:9" x14ac:dyDescent="0.35">
      <c r="A1609" s="1" t="str">
        <f>'[1]COMMERCIAL 2019 - 2021'!D1607</f>
        <v>FAE-24-00125</v>
      </c>
      <c r="B1609" s="5" t="str">
        <f>VLOOKUP(Tableau1[[#This Row],[NUM DE FACTURE]],'[1]COMMERCIAL 2019 - 2021'!$D$2:$AO$3999,6,FALSE)</f>
        <v>SAHEL INTERNATIONAL TRADE</v>
      </c>
      <c r="C1609" s="2">
        <f>VLOOKUP(Tableau1[[#This Row],[NUM DE FACTURE]],'[1]COMMERCIAL 2019 - 2021'!$D$2:$AO$3999,18,FALSE)</f>
        <v>43200</v>
      </c>
      <c r="D1609" s="3">
        <f>VLOOKUP(Tableau1[[#This Row],[NUM DE FACTURE]],'[1]COMMERCIAL 2019 - 2021'!$D$2:$AO$3999,8,FALSE)</f>
        <v>87696</v>
      </c>
      <c r="E1609" s="3">
        <f>VLOOKUP(Tableau1[[#This Row],[NUM DE FACTURE]],'[1]COMMERCIAL 2019 - 2021'!$D$2:$AO$3999,10,FALSE)</f>
        <v>87696</v>
      </c>
      <c r="F1609" s="3" t="str">
        <f>VLOOKUP(Tableau1[[#This Row],[NUM DE FACTURE]],'[1]COMMERCIAL 2019 - 2021'!$D$2:$AO$3999,12,FALSE)</f>
        <v>Tchad</v>
      </c>
      <c r="G1609" s="4">
        <f>VLOOKUP(Tableau1[[#This Row],[NUM DE FACTURE]],'[1]COMMERCIAL 2019 - 2021'!$D$2:$AO$3999,13,FALSE)</f>
        <v>45414</v>
      </c>
      <c r="H1609" s="3">
        <f>VLOOKUP(Tableau1[[#This Row],[NUM DE FACTURE]],[1]!Tableau1[[#All],[Num Piéce]:[ANNEE]],4,FALSE)</f>
        <v>2024</v>
      </c>
      <c r="I1609" s="3">
        <f>MONTH(Tableau1[[#This Row],[DATE LIV]])</f>
        <v>5</v>
      </c>
    </row>
    <row r="1610" spans="1:9" x14ac:dyDescent="0.35">
      <c r="A1610" s="1" t="str">
        <f>'[1]COMMERCIAL 2019 - 2021'!D1608</f>
        <v>FAE-24-00126</v>
      </c>
      <c r="B1610" s="5" t="str">
        <f>VLOOKUP(Tableau1[[#This Row],[NUM DE FACTURE]],'[1]COMMERCIAL 2019 - 2021'!$D$2:$AO$3999,6,FALSE)</f>
        <v>STE DE COMMERCE INTERNATIONAL</v>
      </c>
      <c r="C1610" s="2">
        <f>VLOOKUP(Tableau1[[#This Row],[NUM DE FACTURE]],'[1]COMMERCIAL 2019 - 2021'!$D$2:$AO$3999,18,FALSE)</f>
        <v>38400</v>
      </c>
      <c r="D1610" s="3">
        <f>VLOOKUP(Tableau1[[#This Row],[NUM DE FACTURE]],'[1]COMMERCIAL 2019 - 2021'!$D$2:$AO$3999,8,FALSE)</f>
        <v>78720</v>
      </c>
      <c r="E1610" s="3">
        <f>VLOOKUP(Tableau1[[#This Row],[NUM DE FACTURE]],'[1]COMMERCIAL 2019 - 2021'!$D$2:$AO$3999,10,FALSE)</f>
        <v>78720</v>
      </c>
      <c r="F1610" s="3" t="str">
        <f>VLOOKUP(Tableau1[[#This Row],[NUM DE FACTURE]],'[1]COMMERCIAL 2019 - 2021'!$D$2:$AO$3999,12,FALSE)</f>
        <v>Gambie</v>
      </c>
      <c r="G1610" s="4">
        <f>VLOOKUP(Tableau1[[#This Row],[NUM DE FACTURE]],'[1]COMMERCIAL 2019 - 2021'!$D$2:$AO$3999,13,FALSE)</f>
        <v>45421</v>
      </c>
      <c r="H1610" s="3">
        <f>VLOOKUP(Tableau1[[#This Row],[NUM DE FACTURE]],[1]!Tableau1[[#All],[Num Piéce]:[ANNEE]],4,FALSE)</f>
        <v>2024</v>
      </c>
      <c r="I1610" s="3">
        <f>MONTH(Tableau1[[#This Row],[DATE LIV]])</f>
        <v>5</v>
      </c>
    </row>
    <row r="1611" spans="1:9" x14ac:dyDescent="0.35">
      <c r="A1611" s="1" t="str">
        <f>'[1]COMMERCIAL 2019 - 2021'!D1609</f>
        <v>FAE-24-00127</v>
      </c>
      <c r="B1611" s="5" t="str">
        <f>VLOOKUP(Tableau1[[#This Row],[NUM DE FACTURE]],'[1]COMMERCIAL 2019 - 2021'!$D$2:$AO$3999,6,FALSE)</f>
        <v>STE DE COMMERCE INTERNATIONAL</v>
      </c>
      <c r="C1611" s="2">
        <f>VLOOKUP(Tableau1[[#This Row],[NUM DE FACTURE]],'[1]COMMERCIAL 2019 - 2021'!$D$2:$AO$3999,18,FALSE)</f>
        <v>26000</v>
      </c>
      <c r="D1611" s="3">
        <f>VLOOKUP(Tableau1[[#This Row],[NUM DE FACTURE]],'[1]COMMERCIAL 2019 - 2021'!$D$2:$AO$3999,8,FALSE)</f>
        <v>43420</v>
      </c>
      <c r="E1611" s="3">
        <f>VLOOKUP(Tableau1[[#This Row],[NUM DE FACTURE]],'[1]COMMERCIAL 2019 - 2021'!$D$2:$AO$3999,10,FALSE)</f>
        <v>43420</v>
      </c>
      <c r="F1611" s="3" t="str">
        <f>VLOOKUP(Tableau1[[#This Row],[NUM DE FACTURE]],'[1]COMMERCIAL 2019 - 2021'!$D$2:$AO$3999,12,FALSE)</f>
        <v>Congo</v>
      </c>
      <c r="G1611" s="4">
        <f>VLOOKUP(Tableau1[[#This Row],[NUM DE FACTURE]],'[1]COMMERCIAL 2019 - 2021'!$D$2:$AO$3999,13,FALSE)</f>
        <v>45420</v>
      </c>
      <c r="H1611" s="3">
        <f>VLOOKUP(Tableau1[[#This Row],[NUM DE FACTURE]],[1]!Tableau1[[#All],[Num Piéce]:[ANNEE]],4,FALSE)</f>
        <v>2024</v>
      </c>
      <c r="I1611" s="3">
        <f>MONTH(Tableau1[[#This Row],[DATE LIV]])</f>
        <v>5</v>
      </c>
    </row>
    <row r="1612" spans="1:9" x14ac:dyDescent="0.35">
      <c r="A1612" s="1" t="str">
        <f>'[1]COMMERCIAL 2019 - 2021'!D1610</f>
        <v>FAE-24-00128</v>
      </c>
      <c r="B1612" s="5" t="str">
        <f>VLOOKUP(Tableau1[[#This Row],[NUM DE FACTURE]],'[1]COMMERCIAL 2019 - 2021'!$D$2:$AO$3999,6,FALSE)</f>
        <v>SAHEL INTERNATIONAL TRADE</v>
      </c>
      <c r="C1612" s="2">
        <f>VLOOKUP(Tableau1[[#This Row],[NUM DE FACTURE]],'[1]COMMERCIAL 2019 - 2021'!$D$2:$AO$3999,18,FALSE)</f>
        <v>19200</v>
      </c>
      <c r="D1612" s="3">
        <f>VLOOKUP(Tableau1[[#This Row],[NUM DE FACTURE]],'[1]COMMERCIAL 2019 - 2021'!$D$2:$AO$3999,8,FALSE)</f>
        <v>38976</v>
      </c>
      <c r="E1612" s="3">
        <f>VLOOKUP(Tableau1[[#This Row],[NUM DE FACTURE]],'[1]COMMERCIAL 2019 - 2021'!$D$2:$AO$3999,10,FALSE)</f>
        <v>38976</v>
      </c>
      <c r="F1612" s="3" t="str">
        <f>VLOOKUP(Tableau1[[#This Row],[NUM DE FACTURE]],'[1]COMMERCIAL 2019 - 2021'!$D$2:$AO$3999,12,FALSE)</f>
        <v>Burkina Faso</v>
      </c>
      <c r="G1612" s="4">
        <f>VLOOKUP(Tableau1[[#This Row],[NUM DE FACTURE]],'[1]COMMERCIAL 2019 - 2021'!$D$2:$AO$3999,13,FALSE)</f>
        <v>45427</v>
      </c>
      <c r="H1612" s="3">
        <f>VLOOKUP(Tableau1[[#This Row],[NUM DE FACTURE]],[1]!Tableau1[[#All],[Num Piéce]:[ANNEE]],4,FALSE)</f>
        <v>2024</v>
      </c>
      <c r="I1612" s="3">
        <f>MONTH(Tableau1[[#This Row],[DATE LIV]])</f>
        <v>5</v>
      </c>
    </row>
    <row r="1613" spans="1:9" x14ac:dyDescent="0.35">
      <c r="A1613" s="1" t="str">
        <f>'[1]COMMERCIAL 2019 - 2021'!D1611</f>
        <v>FAE-24-00129</v>
      </c>
      <c r="B1613" s="5" t="str">
        <f>VLOOKUP(Tableau1[[#This Row],[NUM DE FACTURE]],'[1]COMMERCIAL 2019 - 2021'!$D$2:$AO$3999,6,FALSE)</f>
        <v>SEYAL TCHAD SA</v>
      </c>
      <c r="C1613" s="2">
        <f>VLOOKUP(Tableau1[[#This Row],[NUM DE FACTURE]],'[1]COMMERCIAL 2019 - 2021'!$D$2:$AO$3999,18,FALSE)</f>
        <v>138624</v>
      </c>
      <c r="D1613" s="3">
        <f>VLOOKUP(Tableau1[[#This Row],[NUM DE FACTURE]],'[1]COMMERCIAL 2019 - 2021'!$D$2:$AO$3999,8,FALSE)</f>
        <v>264108.86275199999</v>
      </c>
      <c r="E1613" s="3">
        <f>VLOOKUP(Tableau1[[#This Row],[NUM DE FACTURE]],'[1]COMMERCIAL 2019 - 2021'!$D$2:$AO$3999,10,FALSE)</f>
        <v>78107.520000000004</v>
      </c>
      <c r="F1613" s="3" t="str">
        <f>VLOOKUP(Tableau1[[#This Row],[NUM DE FACTURE]],'[1]COMMERCIAL 2019 - 2021'!$D$2:$AO$3999,12,FALSE)</f>
        <v>Tchad</v>
      </c>
      <c r="G1613" s="4">
        <f>VLOOKUP(Tableau1[[#This Row],[NUM DE FACTURE]],'[1]COMMERCIAL 2019 - 2021'!$D$2:$AO$3999,13,FALSE)</f>
        <v>45429</v>
      </c>
      <c r="H1613" s="3">
        <f>VLOOKUP(Tableau1[[#This Row],[NUM DE FACTURE]],[1]!Tableau1[[#All],[Num Piéce]:[ANNEE]],4,FALSE)</f>
        <v>2024</v>
      </c>
      <c r="I1613" s="3">
        <f>MONTH(Tableau1[[#This Row],[DATE LIV]])</f>
        <v>5</v>
      </c>
    </row>
    <row r="1614" spans="1:9" x14ac:dyDescent="0.35">
      <c r="A1614" s="1" t="str">
        <f>'[1]COMMERCIAL 2019 - 2021'!D1612</f>
        <v>FAE-24-00130</v>
      </c>
      <c r="B1614" s="5" t="str">
        <f>VLOOKUP(Tableau1[[#This Row],[NUM DE FACTURE]],'[1]COMMERCIAL 2019 - 2021'!$D$2:$AO$3999,6,FALSE)</f>
        <v>TUNISIAN AFRICAN BUSINESS</v>
      </c>
      <c r="C1614" s="2">
        <f>VLOOKUP(Tableau1[[#This Row],[NUM DE FACTURE]],'[1]COMMERCIAL 2019 - 2021'!$D$2:$AO$3999,18,FALSE)</f>
        <v>109800</v>
      </c>
      <c r="D1614" s="3">
        <f>VLOOKUP(Tableau1[[#This Row],[NUM DE FACTURE]],'[1]COMMERCIAL 2019 - 2021'!$D$2:$AO$3999,8,FALSE)</f>
        <v>191394</v>
      </c>
      <c r="E1614" s="3">
        <f>VLOOKUP(Tableau1[[#This Row],[NUM DE FACTURE]],'[1]COMMERCIAL 2019 - 2021'!$D$2:$AO$3999,10,FALSE)</f>
        <v>191394</v>
      </c>
      <c r="F1614" s="3" t="str">
        <f>VLOOKUP(Tableau1[[#This Row],[NUM DE FACTURE]],'[1]COMMERCIAL 2019 - 2021'!$D$2:$AO$3999,12,FALSE)</f>
        <v>Gabon</v>
      </c>
      <c r="G1614" s="4">
        <f>VLOOKUP(Tableau1[[#This Row],[NUM DE FACTURE]],'[1]COMMERCIAL 2019 - 2021'!$D$2:$AO$3999,13,FALSE)</f>
        <v>45425</v>
      </c>
      <c r="H1614" s="3">
        <f>VLOOKUP(Tableau1[[#This Row],[NUM DE FACTURE]],[1]!Tableau1[[#All],[Num Piéce]:[ANNEE]],4,FALSE)</f>
        <v>2024</v>
      </c>
      <c r="I1614" s="3">
        <f>MONTH(Tableau1[[#This Row],[DATE LIV]])</f>
        <v>5</v>
      </c>
    </row>
    <row r="1615" spans="1:9" x14ac:dyDescent="0.35">
      <c r="A1615" s="1" t="str">
        <f>'[1]COMMERCIAL 2019 - 2021'!D1613</f>
        <v>FAE-24-00131</v>
      </c>
      <c r="B1615" s="5" t="str">
        <f>VLOOKUP(Tableau1[[#This Row],[NUM DE FACTURE]],'[1]COMMERCIAL 2019 - 2021'!$D$2:$AO$3999,6,FALSE)</f>
        <v>STE AL MAJMOUA MOTTAHIDA</v>
      </c>
      <c r="C1615" s="2">
        <f>VLOOKUP(Tableau1[[#This Row],[NUM DE FACTURE]],'[1]COMMERCIAL 2019 - 2021'!$D$2:$AO$3999,18,FALSE)</f>
        <v>88000</v>
      </c>
      <c r="D1615" s="3">
        <f>VLOOKUP(Tableau1[[#This Row],[NUM DE FACTURE]],'[1]COMMERCIAL 2019 - 2021'!$D$2:$AO$3999,8,FALSE)</f>
        <v>391653.68075</v>
      </c>
      <c r="E1615" s="3">
        <f>VLOOKUP(Tableau1[[#This Row],[NUM DE FACTURE]],'[1]COMMERCIAL 2019 - 2021'!$D$2:$AO$3999,10,FALSE)</f>
        <v>125095</v>
      </c>
      <c r="F1615" s="3" t="str">
        <f>VLOOKUP(Tableau1[[#This Row],[NUM DE FACTURE]],'[1]COMMERCIAL 2019 - 2021'!$D$2:$AO$3999,12,FALSE)</f>
        <v>Libye</v>
      </c>
      <c r="G1615" s="4">
        <f>VLOOKUP(Tableau1[[#This Row],[NUM DE FACTURE]],'[1]COMMERCIAL 2019 - 2021'!$D$2:$AO$3999,13,FALSE)</f>
        <v>45425</v>
      </c>
      <c r="H1615" s="3">
        <f>VLOOKUP(Tableau1[[#This Row],[NUM DE FACTURE]],[1]!Tableau1[[#All],[Num Piéce]:[ANNEE]],4,FALSE)</f>
        <v>2024</v>
      </c>
      <c r="I1615" s="3">
        <f>MONTH(Tableau1[[#This Row],[DATE LIV]])</f>
        <v>5</v>
      </c>
    </row>
    <row r="1616" spans="1:9" x14ac:dyDescent="0.35">
      <c r="A1616" s="1" t="str">
        <f>'[1]COMMERCIAL 2019 - 2021'!D1614</f>
        <v>FAE-24-00132</v>
      </c>
      <c r="B1616" s="5" t="str">
        <f>VLOOKUP(Tableau1[[#This Row],[NUM DE FACTURE]],'[1]COMMERCIAL 2019 - 2021'!$D$2:$AO$3999,6,FALSE)</f>
        <v>MATMATA TRADING</v>
      </c>
      <c r="C1616" s="2">
        <f>VLOOKUP(Tableau1[[#This Row],[NUM DE FACTURE]],'[1]COMMERCIAL 2019 - 2021'!$D$2:$AO$3999,18,FALSE)</f>
        <v>19200</v>
      </c>
      <c r="D1616" s="3">
        <f>VLOOKUP(Tableau1[[#This Row],[NUM DE FACTURE]],'[1]COMMERCIAL 2019 - 2021'!$D$2:$AO$3999,8,FALSE)</f>
        <v>45425.412900000003</v>
      </c>
      <c r="E1616" s="3">
        <f>VLOOKUP(Tableau1[[#This Row],[NUM DE FACTURE]],'[1]COMMERCIAL 2019 - 2021'!$D$2:$AO$3999,10,FALSE)</f>
        <v>13454</v>
      </c>
      <c r="F1616" s="3" t="str">
        <f>VLOOKUP(Tableau1[[#This Row],[NUM DE FACTURE]],'[1]COMMERCIAL 2019 - 2021'!$D$2:$AO$3999,12,FALSE)</f>
        <v>Mauritanie</v>
      </c>
      <c r="G1616" s="4">
        <f>VLOOKUP(Tableau1[[#This Row],[NUM DE FACTURE]],'[1]COMMERCIAL 2019 - 2021'!$D$2:$AO$3999,13,FALSE)</f>
        <v>45426</v>
      </c>
      <c r="H1616" s="3">
        <f>VLOOKUP(Tableau1[[#This Row],[NUM DE FACTURE]],[1]!Tableau1[[#All],[Num Piéce]:[ANNEE]],4,FALSE)</f>
        <v>2024</v>
      </c>
      <c r="I1616" s="3">
        <f>MONTH(Tableau1[[#This Row],[DATE LIV]])</f>
        <v>5</v>
      </c>
    </row>
    <row r="1617" spans="1:9" x14ac:dyDescent="0.35">
      <c r="A1617" s="1" t="str">
        <f>'[1]COMMERCIAL 2019 - 2021'!D1615</f>
        <v>FAE-24-00133</v>
      </c>
      <c r="B1617" s="5" t="str">
        <f>VLOOKUP(Tableau1[[#This Row],[NUM DE FACTURE]],'[1]COMMERCIAL 2019 - 2021'!$D$2:$AO$3999,6,FALSE)</f>
        <v>BAH MAMADOU SALIOU</v>
      </c>
      <c r="C1617" s="2">
        <f>VLOOKUP(Tableau1[[#This Row],[NUM DE FACTURE]],'[1]COMMERCIAL 2019 - 2021'!$D$2:$AO$3999,18,FALSE)</f>
        <v>40800</v>
      </c>
      <c r="D1617" s="3">
        <f>VLOOKUP(Tableau1[[#This Row],[NUM DE FACTURE]],'[1]COMMERCIAL 2019 - 2021'!$D$2:$AO$3999,8,FALSE)</f>
        <v>91701.665999999997</v>
      </c>
      <c r="E1617" s="3">
        <f>VLOOKUP(Tableau1[[#This Row],[NUM DE FACTURE]],'[1]COMMERCIAL 2019 - 2021'!$D$2:$AO$3999,10,FALSE)</f>
        <v>27160</v>
      </c>
      <c r="F1617" s="3" t="str">
        <f>VLOOKUP(Tableau1[[#This Row],[NUM DE FACTURE]],'[1]COMMERCIAL 2019 - 2021'!$D$2:$AO$3999,12,FALSE)</f>
        <v>Guinee</v>
      </c>
      <c r="G1617" s="4">
        <f>VLOOKUP(Tableau1[[#This Row],[NUM DE FACTURE]],'[1]COMMERCIAL 2019 - 2021'!$D$2:$AO$3999,13,FALSE)</f>
        <v>45426</v>
      </c>
      <c r="H1617" s="3">
        <f>VLOOKUP(Tableau1[[#This Row],[NUM DE FACTURE]],[1]!Tableau1[[#All],[Num Piéce]:[ANNEE]],4,FALSE)</f>
        <v>2024</v>
      </c>
      <c r="I1617" s="3">
        <f>MONTH(Tableau1[[#This Row],[DATE LIV]])</f>
        <v>5</v>
      </c>
    </row>
    <row r="1618" spans="1:9" x14ac:dyDescent="0.35">
      <c r="A1618" s="1" t="str">
        <f>'[1]COMMERCIAL 2019 - 2021'!D1616</f>
        <v>FAE-24-00134</v>
      </c>
      <c r="B1618" s="5" t="str">
        <f>VLOOKUP(Tableau1[[#This Row],[NUM DE FACTURE]],'[1]COMMERCIAL 2019 - 2021'!$D$2:$AO$3999,6,FALSE)</f>
        <v>SAFA FOOD</v>
      </c>
      <c r="C1618" s="2">
        <f>VLOOKUP(Tableau1[[#This Row],[NUM DE FACTURE]],'[1]COMMERCIAL 2019 - 2021'!$D$2:$AO$3999,18,FALSE)</f>
        <v>21531</v>
      </c>
      <c r="D1618" s="3">
        <f>VLOOKUP(Tableau1[[#This Row],[NUM DE FACTURE]],'[1]COMMERCIAL 2019 - 2021'!$D$2:$AO$3999,8,FALSE)</f>
        <v>90753.731315000012</v>
      </c>
      <c r="E1618" s="3">
        <f>VLOOKUP(Tableau1[[#This Row],[NUM DE FACTURE]],'[1]COMMERCIAL 2019 - 2021'!$D$2:$AO$3999,10,FALSE)</f>
        <v>39716.300000000003</v>
      </c>
      <c r="F1618" s="3" t="str">
        <f>VLOOKUP(Tableau1[[#This Row],[NUM DE FACTURE]],'[1]COMMERCIAL 2019 - 2021'!$D$2:$AO$3999,12,FALSE)</f>
        <v>Canada</v>
      </c>
      <c r="G1618" s="4">
        <f>VLOOKUP(Tableau1[[#This Row],[NUM DE FACTURE]],'[1]COMMERCIAL 2019 - 2021'!$D$2:$AO$3999,13,FALSE)</f>
        <v>45429</v>
      </c>
      <c r="H1618" s="3">
        <f>VLOOKUP(Tableau1[[#This Row],[NUM DE FACTURE]],[1]!Tableau1[[#All],[Num Piéce]:[ANNEE]],4,FALSE)</f>
        <v>2024</v>
      </c>
      <c r="I1618" s="3">
        <f>MONTH(Tableau1[[#This Row],[DATE LIV]])</f>
        <v>5</v>
      </c>
    </row>
    <row r="1619" spans="1:9" x14ac:dyDescent="0.35">
      <c r="A1619" s="1" t="str">
        <f>'[1]COMMERCIAL 2019 - 2021'!D1617</f>
        <v>FAE-24-00135</v>
      </c>
      <c r="B1619" s="5" t="str">
        <f>VLOOKUP(Tableau1[[#This Row],[NUM DE FACTURE]],'[1]COMMERCIAL 2019 - 2021'!$D$2:$AO$3999,6,FALSE)</f>
        <v>ANGSTREM TRADING</v>
      </c>
      <c r="C1619" s="2">
        <f>VLOOKUP(Tableau1[[#This Row],[NUM DE FACTURE]],'[1]COMMERCIAL 2019 - 2021'!$D$2:$AO$3999,18,FALSE)</f>
        <v>40300</v>
      </c>
      <c r="D1619" s="3">
        <f>VLOOKUP(Tableau1[[#This Row],[NUM DE FACTURE]],'[1]COMMERCIAL 2019 - 2021'!$D$2:$AO$3999,8,FALSE)</f>
        <v>114897.25455</v>
      </c>
      <c r="E1619" s="3">
        <f>VLOOKUP(Tableau1[[#This Row],[NUM DE FACTURE]],'[1]COMMERCIAL 2019 - 2021'!$D$2:$AO$3999,10,FALSE)</f>
        <v>36874.5</v>
      </c>
      <c r="F1619" s="3" t="str">
        <f>VLOOKUP(Tableau1[[#This Row],[NUM DE FACTURE]],'[1]COMMERCIAL 2019 - 2021'!$D$2:$AO$3999,12,FALSE)</f>
        <v>Russie</v>
      </c>
      <c r="G1619" s="4">
        <f>VLOOKUP(Tableau1[[#This Row],[NUM DE FACTURE]],'[1]COMMERCIAL 2019 - 2021'!$D$2:$AO$3999,13,FALSE)</f>
        <v>45435</v>
      </c>
      <c r="H1619" s="3">
        <f>VLOOKUP(Tableau1[[#This Row],[NUM DE FACTURE]],[1]!Tableau1[[#All],[Num Piéce]:[ANNEE]],4,FALSE)</f>
        <v>2024</v>
      </c>
      <c r="I1619" s="3">
        <f>MONTH(Tableau1[[#This Row],[DATE LIV]])</f>
        <v>5</v>
      </c>
    </row>
    <row r="1620" spans="1:9" x14ac:dyDescent="0.35">
      <c r="A1620" s="1" t="str">
        <f>'[1]COMMERCIAL 2019 - 2021'!D1618</f>
        <v>FAE-24-00136</v>
      </c>
      <c r="B1620" s="5" t="str">
        <f>VLOOKUP(Tableau1[[#This Row],[NUM DE FACTURE]],'[1]COMMERCIAL 2019 - 2021'!$D$2:$AO$3999,6,FALSE)</f>
        <v>ANGSTREM TRADING</v>
      </c>
      <c r="C1620" s="2">
        <f>VLOOKUP(Tableau1[[#This Row],[NUM DE FACTURE]],'[1]COMMERCIAL 2019 - 2021'!$D$2:$AO$3999,18,FALSE)</f>
        <v>20150</v>
      </c>
      <c r="D1620" s="3">
        <f>VLOOKUP(Tableau1[[#This Row],[NUM DE FACTURE]],'[1]COMMERCIAL 2019 - 2021'!$D$2:$AO$3999,8,FALSE)</f>
        <v>49978.518524999999</v>
      </c>
      <c r="E1620" s="3">
        <f>VLOOKUP(Tableau1[[#This Row],[NUM DE FACTURE]],'[1]COMMERCIAL 2019 - 2021'!$D$2:$AO$3999,10,FALSE)</f>
        <v>15918.5</v>
      </c>
      <c r="F1620" s="3" t="str">
        <f>VLOOKUP(Tableau1[[#This Row],[NUM DE FACTURE]],'[1]COMMERCIAL 2019 - 2021'!$D$2:$AO$3999,12,FALSE)</f>
        <v>Russie</v>
      </c>
      <c r="G1620" s="4">
        <f>VLOOKUP(Tableau1[[#This Row],[NUM DE FACTURE]],'[1]COMMERCIAL 2019 - 2021'!$D$2:$AO$3999,13,FALSE)</f>
        <v>45422</v>
      </c>
      <c r="H1620" s="3">
        <f>VLOOKUP(Tableau1[[#This Row],[NUM DE FACTURE]],[1]!Tableau1[[#All],[Num Piéce]:[ANNEE]],4,FALSE)</f>
        <v>2024</v>
      </c>
      <c r="I1620" s="3">
        <f>MONTH(Tableau1[[#This Row],[DATE LIV]])</f>
        <v>5</v>
      </c>
    </row>
    <row r="1621" spans="1:9" x14ac:dyDescent="0.35">
      <c r="A1621" s="1" t="str">
        <f>'[1]COMMERCIAL 2019 - 2021'!D1619</f>
        <v>FAE-24-00137</v>
      </c>
      <c r="B1621" s="5" t="str">
        <f>VLOOKUP(Tableau1[[#This Row],[NUM DE FACTURE]],'[1]COMMERCIAL 2019 - 2021'!$D$2:$AO$3999,6,FALSE)</f>
        <v>GREEN WORLD FOOD EXPRESS</v>
      </c>
      <c r="C1621" s="2">
        <f>VLOOKUP(Tableau1[[#This Row],[NUM DE FACTURE]],'[1]COMMERCIAL 2019 - 2021'!$D$2:$AO$3999,18,FALSE)</f>
        <v>23971</v>
      </c>
      <c r="D1621" s="3">
        <f>VLOOKUP(Tableau1[[#This Row],[NUM DE FACTURE]],'[1]COMMERCIAL 2019 - 2021'!$D$2:$AO$3999,8,FALSE)</f>
        <v>74603.482358000008</v>
      </c>
      <c r="E1621" s="3">
        <f>VLOOKUP(Tableau1[[#This Row],[NUM DE FACTURE]],'[1]COMMERCIAL 2019 - 2021'!$D$2:$AO$3999,10,FALSE)</f>
        <v>23896.82</v>
      </c>
      <c r="F1621" s="3" t="str">
        <f>VLOOKUP(Tableau1[[#This Row],[NUM DE FACTURE]],'[1]COMMERCIAL 2019 - 2021'!$D$2:$AO$3999,12,FALSE)</f>
        <v>Canada</v>
      </c>
      <c r="G1621" s="4">
        <f>VLOOKUP(Tableau1[[#This Row],[NUM DE FACTURE]],'[1]COMMERCIAL 2019 - 2021'!$D$2:$AO$3999,13,FALSE)</f>
        <v>45429</v>
      </c>
      <c r="H1621" s="3">
        <f>VLOOKUP(Tableau1[[#This Row],[NUM DE FACTURE]],[1]!Tableau1[[#All],[Num Piéce]:[ANNEE]],4,FALSE)</f>
        <v>2024</v>
      </c>
      <c r="I1621" s="3">
        <f>MONTH(Tableau1[[#This Row],[DATE LIV]])</f>
        <v>5</v>
      </c>
    </row>
    <row r="1622" spans="1:9" x14ac:dyDescent="0.35">
      <c r="A1622" s="1" t="str">
        <f>'[1]COMMERCIAL 2019 - 2021'!D1620</f>
        <v>FAE-24-00138</v>
      </c>
      <c r="B1622" s="5" t="str">
        <f>VLOOKUP(Tableau1[[#This Row],[NUM DE FACTURE]],'[1]COMMERCIAL 2019 - 2021'!$D$2:$AO$3999,6,FALSE)</f>
        <v>JP BEEMSTERBOER BV</v>
      </c>
      <c r="C1622" s="2">
        <f>VLOOKUP(Tableau1[[#This Row],[NUM DE FACTURE]],'[1]COMMERCIAL 2019 - 2021'!$D$2:$AO$3999,18,FALSE)</f>
        <v>40500</v>
      </c>
      <c r="D1622" s="3">
        <f>VLOOKUP(Tableau1[[#This Row],[NUM DE FACTURE]],'[1]COMMERCIAL 2019 - 2021'!$D$2:$AO$3999,8,FALSE)</f>
        <v>86540.534249999997</v>
      </c>
      <c r="E1622" s="3">
        <f>VLOOKUP(Tableau1[[#This Row],[NUM DE FACTURE]],'[1]COMMERCIAL 2019 - 2021'!$D$2:$AO$3999,10,FALSE)</f>
        <v>25595</v>
      </c>
      <c r="F1622" s="3" t="str">
        <f>VLOOKUP(Tableau1[[#This Row],[NUM DE FACTURE]],'[1]COMMERCIAL 2019 - 2021'!$D$2:$AO$3999,12,FALSE)</f>
        <v>Côte D'ivore</v>
      </c>
      <c r="G1622" s="4">
        <f>VLOOKUP(Tableau1[[#This Row],[NUM DE FACTURE]],'[1]COMMERCIAL 2019 - 2021'!$D$2:$AO$3999,13,FALSE)</f>
        <v>45436</v>
      </c>
      <c r="H1622" s="3">
        <f>VLOOKUP(Tableau1[[#This Row],[NUM DE FACTURE]],[1]!Tableau1[[#All],[Num Piéce]:[ANNEE]],4,FALSE)</f>
        <v>2024</v>
      </c>
      <c r="I1622" s="3">
        <f>MONTH(Tableau1[[#This Row],[DATE LIV]])</f>
        <v>5</v>
      </c>
    </row>
    <row r="1623" spans="1:9" x14ac:dyDescent="0.35">
      <c r="A1623" s="1" t="str">
        <f>'[1]COMMERCIAL 2019 - 2021'!D1621</f>
        <v>FAE-24-00139</v>
      </c>
      <c r="B1623" s="5" t="str">
        <f>VLOOKUP(Tableau1[[#This Row],[NUM DE FACTURE]],'[1]COMMERCIAL 2019 - 2021'!$D$2:$AO$3999,6,FALSE)</f>
        <v>STE WAFA LIBYE</v>
      </c>
      <c r="C1623" s="2">
        <f>VLOOKUP(Tableau1[[#This Row],[NUM DE FACTURE]],'[1]COMMERCIAL 2019 - 2021'!$D$2:$AO$3999,18,FALSE)</f>
        <v>20496</v>
      </c>
      <c r="D1623" s="3">
        <f>VLOOKUP(Tableau1[[#This Row],[NUM DE FACTURE]],'[1]COMMERCIAL 2019 - 2021'!$D$2:$AO$3999,8,FALSE)</f>
        <v>57405.196800000005</v>
      </c>
      <c r="E1623" s="3">
        <f>VLOOKUP(Tableau1[[#This Row],[NUM DE FACTURE]],'[1]COMMERCIAL 2019 - 2021'!$D$2:$AO$3999,10,FALSE)</f>
        <v>18446.400000000001</v>
      </c>
      <c r="F1623" s="3" t="str">
        <f>VLOOKUP(Tableau1[[#This Row],[NUM DE FACTURE]],'[1]COMMERCIAL 2019 - 2021'!$D$2:$AO$3999,12,FALSE)</f>
        <v>Libye</v>
      </c>
      <c r="G1623" s="4">
        <f>VLOOKUP(Tableau1[[#This Row],[NUM DE FACTURE]],'[1]COMMERCIAL 2019 - 2021'!$D$2:$AO$3999,13,FALSE)</f>
        <v>45432</v>
      </c>
      <c r="H1623" s="3">
        <f>VLOOKUP(Tableau1[[#This Row],[NUM DE FACTURE]],[1]!Tableau1[[#All],[Num Piéce]:[ANNEE]],4,FALSE)</f>
        <v>2024</v>
      </c>
      <c r="I1623" s="3">
        <f>MONTH(Tableau1[[#This Row],[DATE LIV]])</f>
        <v>5</v>
      </c>
    </row>
    <row r="1624" spans="1:9" x14ac:dyDescent="0.35">
      <c r="A1624" s="1" t="str">
        <f>'[1]COMMERCIAL 2019 - 2021'!D1622</f>
        <v>FAE-24-00140</v>
      </c>
      <c r="B1624" s="5" t="str">
        <f>VLOOKUP(Tableau1[[#This Row],[NUM DE FACTURE]],'[1]COMMERCIAL 2019 - 2021'!$D$2:$AO$3999,6,FALSE)</f>
        <v>STE WAFA LIBYE</v>
      </c>
      <c r="C1624" s="2">
        <f>VLOOKUP(Tableau1[[#This Row],[NUM DE FACTURE]],'[1]COMMERCIAL 2019 - 2021'!$D$2:$AO$3999,18,FALSE)</f>
        <v>20506</v>
      </c>
      <c r="D1624" s="3">
        <f>VLOOKUP(Tableau1[[#This Row],[NUM DE FACTURE]],'[1]COMMERCIAL 2019 - 2021'!$D$2:$AO$3999,8,FALSE)</f>
        <v>57432.084480000005</v>
      </c>
      <c r="E1624" s="3">
        <f>VLOOKUP(Tableau1[[#This Row],[NUM DE FACTURE]],'[1]COMMERCIAL 2019 - 2021'!$D$2:$AO$3999,10,FALSE)</f>
        <v>18455.04</v>
      </c>
      <c r="F1624" s="3" t="str">
        <f>VLOOKUP(Tableau1[[#This Row],[NUM DE FACTURE]],'[1]COMMERCIAL 2019 - 2021'!$D$2:$AO$3999,12,FALSE)</f>
        <v>Libye</v>
      </c>
      <c r="G1624" s="4">
        <f>VLOOKUP(Tableau1[[#This Row],[NUM DE FACTURE]],'[1]COMMERCIAL 2019 - 2021'!$D$2:$AO$3999,13,FALSE)</f>
        <v>45432</v>
      </c>
      <c r="H1624" s="3">
        <f>VLOOKUP(Tableau1[[#This Row],[NUM DE FACTURE]],[1]!Tableau1[[#All],[Num Piéce]:[ANNEE]],4,FALSE)</f>
        <v>2024</v>
      </c>
      <c r="I1624" s="3">
        <f>MONTH(Tableau1[[#This Row],[DATE LIV]])</f>
        <v>5</v>
      </c>
    </row>
    <row r="1625" spans="1:9" x14ac:dyDescent="0.35">
      <c r="A1625" s="1" t="str">
        <f>'[1]COMMERCIAL 2019 - 2021'!D1623</f>
        <v>FAE-24-00141</v>
      </c>
      <c r="B1625" s="5" t="str">
        <f>VLOOKUP(Tableau1[[#This Row],[NUM DE FACTURE]],'[1]COMMERCIAL 2019 - 2021'!$D$2:$AO$3999,6,FALSE)</f>
        <v>SAHEL INTERNATIONAL TRADE</v>
      </c>
      <c r="C1625" s="2">
        <f>VLOOKUP(Tableau1[[#This Row],[NUM DE FACTURE]],'[1]COMMERCIAL 2019 - 2021'!$D$2:$AO$3999,18,FALSE)</f>
        <v>56100</v>
      </c>
      <c r="D1625" s="3">
        <f>VLOOKUP(Tableau1[[#This Row],[NUM DE FACTURE]],'[1]COMMERCIAL 2019 - 2021'!$D$2:$AO$3999,8,FALSE)</f>
        <v>110064</v>
      </c>
      <c r="E1625" s="3">
        <f>VLOOKUP(Tableau1[[#This Row],[NUM DE FACTURE]],'[1]COMMERCIAL 2019 - 2021'!$D$2:$AO$3999,10,FALSE)</f>
        <v>110064</v>
      </c>
      <c r="F1625" s="3" t="str">
        <f>VLOOKUP(Tableau1[[#This Row],[NUM DE FACTURE]],'[1]COMMERCIAL 2019 - 2021'!$D$2:$AO$3999,12,FALSE)</f>
        <v>Burkina Faso</v>
      </c>
      <c r="G1625" s="4">
        <f>VLOOKUP(Tableau1[[#This Row],[NUM DE FACTURE]],'[1]COMMERCIAL 2019 - 2021'!$D$2:$AO$3999,13,FALSE)</f>
        <v>45427</v>
      </c>
      <c r="H1625" s="3">
        <f>VLOOKUP(Tableau1[[#This Row],[NUM DE FACTURE]],[1]!Tableau1[[#All],[Num Piéce]:[ANNEE]],4,FALSE)</f>
        <v>2024</v>
      </c>
      <c r="I1625" s="3">
        <f>MONTH(Tableau1[[#This Row],[DATE LIV]])</f>
        <v>5</v>
      </c>
    </row>
    <row r="1626" spans="1:9" x14ac:dyDescent="0.35">
      <c r="A1626" s="1" t="str">
        <f>'[1]COMMERCIAL 2019 - 2021'!D1624</f>
        <v>FAE-24-00142</v>
      </c>
      <c r="B1626" s="5" t="str">
        <f>VLOOKUP(Tableau1[[#This Row],[NUM DE FACTURE]],'[1]COMMERCIAL 2019 - 2021'!$D$2:$AO$3999,6,FALSE)</f>
        <v>SAHEL INTERNATIONAL TRADE</v>
      </c>
      <c r="C1626" s="2">
        <f>VLOOKUP(Tableau1[[#This Row],[NUM DE FACTURE]],'[1]COMMERCIAL 2019 - 2021'!$D$2:$AO$3999,18,FALSE)</f>
        <v>56100</v>
      </c>
      <c r="D1626" s="3">
        <f>VLOOKUP(Tableau1[[#This Row],[NUM DE FACTURE]],'[1]COMMERCIAL 2019 - 2021'!$D$2:$AO$3999,8,FALSE)</f>
        <v>110064</v>
      </c>
      <c r="E1626" s="3">
        <f>VLOOKUP(Tableau1[[#This Row],[NUM DE FACTURE]],'[1]COMMERCIAL 2019 - 2021'!$D$2:$AO$3999,10,FALSE)</f>
        <v>110064</v>
      </c>
      <c r="F1626" s="3" t="str">
        <f>VLOOKUP(Tableau1[[#This Row],[NUM DE FACTURE]],'[1]COMMERCIAL 2019 - 2021'!$D$2:$AO$3999,12,FALSE)</f>
        <v>Burkina Faso</v>
      </c>
      <c r="G1626" s="4">
        <f>VLOOKUP(Tableau1[[#This Row],[NUM DE FACTURE]],'[1]COMMERCIAL 2019 - 2021'!$D$2:$AO$3999,13,FALSE)</f>
        <v>45427</v>
      </c>
      <c r="H1626" s="3">
        <f>VLOOKUP(Tableau1[[#This Row],[NUM DE FACTURE]],[1]!Tableau1[[#All],[Num Piéce]:[ANNEE]],4,FALSE)</f>
        <v>2024</v>
      </c>
      <c r="I1626" s="3">
        <f>MONTH(Tableau1[[#This Row],[DATE LIV]])</f>
        <v>5</v>
      </c>
    </row>
    <row r="1627" spans="1:9" x14ac:dyDescent="0.35">
      <c r="A1627" s="1" t="str">
        <f>'[1]COMMERCIAL 2019 - 2021'!D1625</f>
        <v>FAE-24-00143</v>
      </c>
      <c r="B1627" s="5" t="str">
        <f>VLOOKUP(Tableau1[[#This Row],[NUM DE FACTURE]],'[1]COMMERCIAL 2019 - 2021'!$D$2:$AO$3999,6,FALSE)</f>
        <v>STE DE COMMERCE INTERNATIONAL</v>
      </c>
      <c r="C1627" s="2">
        <f>VLOOKUP(Tableau1[[#This Row],[NUM DE FACTURE]],'[1]COMMERCIAL 2019 - 2021'!$D$2:$AO$3999,18,FALSE)</f>
        <v>239282</v>
      </c>
      <c r="D1627" s="3">
        <f>VLOOKUP(Tableau1[[#This Row],[NUM DE FACTURE]],'[1]COMMERCIAL 2019 - 2021'!$D$2:$AO$3999,8,FALSE)</f>
        <v>478039.32</v>
      </c>
      <c r="E1627" s="3">
        <f>VLOOKUP(Tableau1[[#This Row],[NUM DE FACTURE]],'[1]COMMERCIAL 2019 - 2021'!$D$2:$AO$3999,10,FALSE)</f>
        <v>478039.32</v>
      </c>
      <c r="F1627" s="3" t="str">
        <f>VLOOKUP(Tableau1[[#This Row],[NUM DE FACTURE]],'[1]COMMERCIAL 2019 - 2021'!$D$2:$AO$3999,12,FALSE)</f>
        <v>Sierra Leone</v>
      </c>
      <c r="G1627" s="4">
        <f>VLOOKUP(Tableau1[[#This Row],[NUM DE FACTURE]],'[1]COMMERCIAL 2019 - 2021'!$D$2:$AO$3999,13,FALSE)</f>
        <v>45433</v>
      </c>
      <c r="H1627" s="3">
        <f>VLOOKUP(Tableau1[[#This Row],[NUM DE FACTURE]],[1]!Tableau1[[#All],[Num Piéce]:[ANNEE]],4,FALSE)</f>
        <v>2024</v>
      </c>
      <c r="I1627" s="3">
        <f>MONTH(Tableau1[[#This Row],[DATE LIV]])</f>
        <v>5</v>
      </c>
    </row>
    <row r="1628" spans="1:9" x14ac:dyDescent="0.35">
      <c r="A1628" s="1" t="str">
        <f>'[1]COMMERCIAL 2019 - 2021'!D1626</f>
        <v>FAE-24-00144</v>
      </c>
      <c r="B1628" s="5" t="str">
        <f>VLOOKUP(Tableau1[[#This Row],[NUM DE FACTURE]],'[1]COMMERCIAL 2019 - 2021'!$D$2:$AO$3999,6,FALSE)</f>
        <v>STE DE COMMERCE INTERNATIONAL</v>
      </c>
      <c r="C1628" s="2">
        <f>VLOOKUP(Tableau1[[#This Row],[NUM DE FACTURE]],'[1]COMMERCIAL 2019 - 2021'!$D$2:$AO$3999,18,FALSE)</f>
        <v>20032</v>
      </c>
      <c r="D1628" s="3">
        <f>VLOOKUP(Tableau1[[#This Row],[NUM DE FACTURE]],'[1]COMMERCIAL 2019 - 2021'!$D$2:$AO$3999,8,FALSE)</f>
        <v>43205.440000000002</v>
      </c>
      <c r="E1628" s="3">
        <f>VLOOKUP(Tableau1[[#This Row],[NUM DE FACTURE]],'[1]COMMERCIAL 2019 - 2021'!$D$2:$AO$3999,10,FALSE)</f>
        <v>43205.440000000002</v>
      </c>
      <c r="F1628" s="3" t="str">
        <f>VLOOKUP(Tableau1[[#This Row],[NUM DE FACTURE]],'[1]COMMERCIAL 2019 - 2021'!$D$2:$AO$3999,12,FALSE)</f>
        <v>cap Vert</v>
      </c>
      <c r="G1628" s="4">
        <f>VLOOKUP(Tableau1[[#This Row],[NUM DE FACTURE]],'[1]COMMERCIAL 2019 - 2021'!$D$2:$AO$3999,13,FALSE)</f>
        <v>45429</v>
      </c>
      <c r="H1628" s="3">
        <f>VLOOKUP(Tableau1[[#This Row],[NUM DE FACTURE]],[1]!Tableau1[[#All],[Num Piéce]:[ANNEE]],4,FALSE)</f>
        <v>2024</v>
      </c>
      <c r="I1628" s="3">
        <f>MONTH(Tableau1[[#This Row],[DATE LIV]])</f>
        <v>5</v>
      </c>
    </row>
    <row r="1629" spans="1:9" x14ac:dyDescent="0.35">
      <c r="A1629" s="1" t="str">
        <f>'[1]COMMERCIAL 2019 - 2021'!D1627</f>
        <v>FAE-24-00145</v>
      </c>
      <c r="B1629" s="5" t="str">
        <f>VLOOKUP(Tableau1[[#This Row],[NUM DE FACTURE]],'[1]COMMERCIAL 2019 - 2021'!$D$2:$AO$3999,6,FALSE)</f>
        <v>STE DE COMMERCE INTERNATIONAL</v>
      </c>
      <c r="C1629" s="2">
        <f>VLOOKUP(Tableau1[[#This Row],[NUM DE FACTURE]],'[1]COMMERCIAL 2019 - 2021'!$D$2:$AO$3999,18,FALSE)</f>
        <v>60020</v>
      </c>
      <c r="D1629" s="3">
        <f>VLOOKUP(Tableau1[[#This Row],[NUM DE FACTURE]],'[1]COMMERCIAL 2019 - 2021'!$D$2:$AO$3999,8,FALSE)</f>
        <v>131439.20000000001</v>
      </c>
      <c r="E1629" s="3">
        <f>VLOOKUP(Tableau1[[#This Row],[NUM DE FACTURE]],'[1]COMMERCIAL 2019 - 2021'!$D$2:$AO$3999,10,FALSE)</f>
        <v>131439.20000000001</v>
      </c>
      <c r="F1629" s="3" t="str">
        <f>VLOOKUP(Tableau1[[#This Row],[NUM DE FACTURE]],'[1]COMMERCIAL 2019 - 2021'!$D$2:$AO$3999,12,FALSE)</f>
        <v>Cap Vert</v>
      </c>
      <c r="G1629" s="4">
        <f>VLOOKUP(Tableau1[[#This Row],[NUM DE FACTURE]],'[1]COMMERCIAL 2019 - 2021'!$D$2:$AO$3999,13,FALSE)</f>
        <v>45428</v>
      </c>
      <c r="H1629" s="3">
        <f>VLOOKUP(Tableau1[[#This Row],[NUM DE FACTURE]],[1]!Tableau1[[#All],[Num Piéce]:[ANNEE]],4,FALSE)</f>
        <v>2024</v>
      </c>
      <c r="I1629" s="3">
        <f>MONTH(Tableau1[[#This Row],[DATE LIV]])</f>
        <v>5</v>
      </c>
    </row>
    <row r="1630" spans="1:9" x14ac:dyDescent="0.35">
      <c r="A1630" s="1" t="str">
        <f>'[1]COMMERCIAL 2019 - 2021'!D1628</f>
        <v>FAE-24-00146</v>
      </c>
      <c r="B1630" s="5" t="str">
        <f>VLOOKUP(Tableau1[[#This Row],[NUM DE FACTURE]],'[1]COMMERCIAL 2019 - 2021'!$D$2:$AO$3999,6,FALSE)</f>
        <v>SAHEL INTERNATIONAL TRADE</v>
      </c>
      <c r="C1630" s="2">
        <f>VLOOKUP(Tableau1[[#This Row],[NUM DE FACTURE]],'[1]COMMERCIAL 2019 - 2021'!$D$2:$AO$3999,18,FALSE)</f>
        <v>20750</v>
      </c>
      <c r="D1630" s="3">
        <f>VLOOKUP(Tableau1[[#This Row],[NUM DE FACTURE]],'[1]COMMERCIAL 2019 - 2021'!$D$2:$AO$3999,8,FALSE)</f>
        <v>39632.5</v>
      </c>
      <c r="E1630" s="3">
        <f>VLOOKUP(Tableau1[[#This Row],[NUM DE FACTURE]],'[1]COMMERCIAL 2019 - 2021'!$D$2:$AO$3999,10,FALSE)</f>
        <v>39632.5</v>
      </c>
      <c r="F1630" s="3" t="str">
        <f>VLOOKUP(Tableau1[[#This Row],[NUM DE FACTURE]],'[1]COMMERCIAL 2019 - 2021'!$D$2:$AO$3999,12,FALSE)</f>
        <v>Togo</v>
      </c>
      <c r="G1630" s="4">
        <f>VLOOKUP(Tableau1[[#This Row],[NUM DE FACTURE]],'[1]COMMERCIAL 2019 - 2021'!$D$2:$AO$3999,13,FALSE)</f>
        <v>45429</v>
      </c>
      <c r="H1630" s="3">
        <f>VLOOKUP(Tableau1[[#This Row],[NUM DE FACTURE]],[1]!Tableau1[[#All],[Num Piéce]:[ANNEE]],4,FALSE)</f>
        <v>2024</v>
      </c>
      <c r="I1630" s="3">
        <f>MONTH(Tableau1[[#This Row],[DATE LIV]])</f>
        <v>5</v>
      </c>
    </row>
    <row r="1631" spans="1:9" x14ac:dyDescent="0.35">
      <c r="A1631" s="1" t="str">
        <f>'[1]COMMERCIAL 2019 - 2021'!D1629</f>
        <v>FAE-24-00147</v>
      </c>
      <c r="B1631" s="5" t="str">
        <f>VLOOKUP(Tableau1[[#This Row],[NUM DE FACTURE]],'[1]COMMERCIAL 2019 - 2021'!$D$2:$AO$3999,6,FALSE)</f>
        <v>MARCOM INTERN</v>
      </c>
      <c r="C1631" s="2">
        <f>VLOOKUP(Tableau1[[#This Row],[NUM DE FACTURE]],'[1]COMMERCIAL 2019 - 2021'!$D$2:$AO$3999,18,FALSE)</f>
        <v>96000</v>
      </c>
      <c r="D1631" s="3">
        <f>VLOOKUP(Tableau1[[#This Row],[NUM DE FACTURE]],'[1]COMMERCIAL 2019 - 2021'!$D$2:$AO$3999,8,FALSE)</f>
        <v>194880</v>
      </c>
      <c r="E1631" s="3">
        <f>VLOOKUP(Tableau1[[#This Row],[NUM DE FACTURE]],'[1]COMMERCIAL 2019 - 2021'!$D$2:$AO$3999,10,FALSE)</f>
        <v>194880</v>
      </c>
      <c r="F1631" s="3" t="str">
        <f>VLOOKUP(Tableau1[[#This Row],[NUM DE FACTURE]],'[1]COMMERCIAL 2019 - 2021'!$D$2:$AO$3999,12,FALSE)</f>
        <v>Senegal</v>
      </c>
      <c r="G1631" s="4">
        <f>VLOOKUP(Tableau1[[#This Row],[NUM DE FACTURE]],'[1]COMMERCIAL 2019 - 2021'!$D$2:$AO$3999,13,FALSE)</f>
        <v>45434</v>
      </c>
      <c r="H1631" s="3">
        <f>VLOOKUP(Tableau1[[#This Row],[NUM DE FACTURE]],[1]!Tableau1[[#All],[Num Piéce]:[ANNEE]],4,FALSE)</f>
        <v>2024</v>
      </c>
      <c r="I1631" s="3">
        <f>MONTH(Tableau1[[#This Row],[DATE LIV]])</f>
        <v>5</v>
      </c>
    </row>
    <row r="1632" spans="1:9" x14ac:dyDescent="0.35">
      <c r="A1632" s="1" t="str">
        <f>'[1]COMMERCIAL 2019 - 2021'!D1630</f>
        <v>FAE-24-00148</v>
      </c>
      <c r="B1632" s="5" t="str">
        <f>VLOOKUP(Tableau1[[#This Row],[NUM DE FACTURE]],'[1]COMMERCIAL 2019 - 2021'!$D$2:$AO$3999,6,FALSE)</f>
        <v>SODIC</v>
      </c>
      <c r="C1632" s="2">
        <f>VLOOKUP(Tableau1[[#This Row],[NUM DE FACTURE]],'[1]COMMERCIAL 2019 - 2021'!$D$2:$AO$3999,18,FALSE)</f>
        <v>8136</v>
      </c>
      <c r="D1632" s="3">
        <f>VLOOKUP(Tableau1[[#This Row],[NUM DE FACTURE]],'[1]COMMERCIAL 2019 - 2021'!$D$2:$AO$3999,8,FALSE)</f>
        <v>4752.3139154999999</v>
      </c>
      <c r="E1632" s="3">
        <f>VLOOKUP(Tableau1[[#This Row],[NUM DE FACTURE]],'[1]COMMERCIAL 2019 - 2021'!$D$2:$AO$3999,10,FALSE)</f>
        <v>1407.53</v>
      </c>
      <c r="F1632" s="3" t="str">
        <f>VLOOKUP(Tableau1[[#This Row],[NUM DE FACTURE]],'[1]COMMERCIAL 2019 - 2021'!$D$2:$AO$3999,12,FALSE)</f>
        <v>France</v>
      </c>
      <c r="G1632" s="4">
        <f>VLOOKUP(Tableau1[[#This Row],[NUM DE FACTURE]],'[1]COMMERCIAL 2019 - 2021'!$D$2:$AO$3999,13,FALSE)</f>
        <v>45443</v>
      </c>
      <c r="H1632" s="3">
        <f>VLOOKUP(Tableau1[[#This Row],[NUM DE FACTURE]],[1]!Tableau1[[#All],[Num Piéce]:[ANNEE]],4,FALSE)</f>
        <v>2024</v>
      </c>
      <c r="I1632" s="3">
        <f>MONTH(Tableau1[[#This Row],[DATE LIV]])</f>
        <v>5</v>
      </c>
    </row>
    <row r="1633" spans="1:9" x14ac:dyDescent="0.35">
      <c r="A1633" s="1" t="str">
        <f>'[1]COMMERCIAL 2019 - 2021'!D1631</f>
        <v>FAE-24-00149</v>
      </c>
      <c r="B1633" s="5" t="str">
        <f>VLOOKUP(Tableau1[[#This Row],[NUM DE FACTURE]],'[1]COMMERCIAL 2019 - 2021'!$D$2:$AO$3999,6,FALSE)</f>
        <v>SODIC</v>
      </c>
      <c r="C1633" s="2">
        <f>VLOOKUP(Tableau1[[#This Row],[NUM DE FACTURE]],'[1]COMMERCIAL 2019 - 2021'!$D$2:$AO$3999,18,FALSE)</f>
        <v>8504</v>
      </c>
      <c r="D1633" s="3">
        <f>VLOOKUP(Tableau1[[#This Row],[NUM DE FACTURE]],'[1]COMMERCIAL 2019 - 2021'!$D$2:$AO$3999,8,FALSE)</f>
        <v>27222.250735499998</v>
      </c>
      <c r="E1633" s="3">
        <f>VLOOKUP(Tableau1[[#This Row],[NUM DE FACTURE]],'[1]COMMERCIAL 2019 - 2021'!$D$2:$AO$3999,10,FALSE)</f>
        <v>8052.61</v>
      </c>
      <c r="F1633" s="3" t="str">
        <f>VLOOKUP(Tableau1[[#This Row],[NUM DE FACTURE]],'[1]COMMERCIAL 2019 - 2021'!$D$2:$AO$3999,12,FALSE)</f>
        <v>France</v>
      </c>
      <c r="G1633" s="4">
        <f>VLOOKUP(Tableau1[[#This Row],[NUM DE FACTURE]],'[1]COMMERCIAL 2019 - 2021'!$D$2:$AO$3999,13,FALSE)</f>
        <v>45443</v>
      </c>
      <c r="H1633" s="3">
        <f>VLOOKUP(Tableau1[[#This Row],[NUM DE FACTURE]],[1]!Tableau1[[#All],[Num Piéce]:[ANNEE]],4,FALSE)</f>
        <v>2024</v>
      </c>
      <c r="I1633" s="3">
        <f>MONTH(Tableau1[[#This Row],[DATE LIV]])</f>
        <v>5</v>
      </c>
    </row>
    <row r="1634" spans="1:9" x14ac:dyDescent="0.35">
      <c r="A1634" s="1" t="str">
        <f>'[1]COMMERCIAL 2019 - 2021'!D1632</f>
        <v>FAE-24-00150</v>
      </c>
      <c r="B1634" s="5" t="str">
        <f>VLOOKUP(Tableau1[[#This Row],[NUM DE FACTURE]],'[1]COMMERCIAL 2019 - 2021'!$D$2:$AO$3999,6,FALSE)</f>
        <v>STE B.T.C TRADING</v>
      </c>
      <c r="C1634" s="2">
        <f>VLOOKUP(Tableau1[[#This Row],[NUM DE FACTURE]],'[1]COMMERCIAL 2019 - 2021'!$D$2:$AO$3999,18,FALSE)</f>
        <v>160032</v>
      </c>
      <c r="D1634" s="3">
        <f>VLOOKUP(Tableau1[[#This Row],[NUM DE FACTURE]],'[1]COMMERCIAL 2019 - 2021'!$D$2:$AO$3999,8,FALSE)</f>
        <v>297659.52000000002</v>
      </c>
      <c r="E1634" s="3">
        <f>VLOOKUP(Tableau1[[#This Row],[NUM DE FACTURE]],'[1]COMMERCIAL 2019 - 2021'!$D$2:$AO$3999,10,FALSE)</f>
        <v>297659.52000000002</v>
      </c>
      <c r="F1634" s="3" t="str">
        <f>VLOOKUP(Tableau1[[#This Row],[NUM DE FACTURE]],'[1]COMMERCIAL 2019 - 2021'!$D$2:$AO$3999,12,FALSE)</f>
        <v>Libye</v>
      </c>
      <c r="G1634" s="4">
        <f>VLOOKUP(Tableau1[[#This Row],[NUM DE FACTURE]],'[1]COMMERCIAL 2019 - 2021'!$D$2:$AO$3999,13,FALSE)</f>
        <v>45454</v>
      </c>
      <c r="H1634" s="3">
        <f>VLOOKUP(Tableau1[[#This Row],[NUM DE FACTURE]],[1]!Tableau1[[#All],[Num Piéce]:[ANNEE]],4,FALSE)</f>
        <v>2024</v>
      </c>
      <c r="I1634" s="3">
        <f>MONTH(Tableau1[[#This Row],[DATE LIV]])</f>
        <v>6</v>
      </c>
    </row>
    <row r="1635" spans="1:9" x14ac:dyDescent="0.35">
      <c r="A1635" s="1" t="str">
        <f>'[1]COMMERCIAL 2019 - 2021'!D1633</f>
        <v>FAE-24-00151</v>
      </c>
      <c r="B1635" s="5" t="str">
        <f>VLOOKUP(Tableau1[[#This Row],[NUM DE FACTURE]],'[1]COMMERCIAL 2019 - 2021'!$D$2:$AO$3999,6,FALSE)</f>
        <v>MARCOM INTERN</v>
      </c>
      <c r="C1635" s="2">
        <f>VLOOKUP(Tableau1[[#This Row],[NUM DE FACTURE]],'[1]COMMERCIAL 2019 - 2021'!$D$2:$AO$3999,18,FALSE)</f>
        <v>280000</v>
      </c>
      <c r="D1635" s="3">
        <f>VLOOKUP(Tableau1[[#This Row],[NUM DE FACTURE]],'[1]COMMERCIAL 2019 - 2021'!$D$2:$AO$3999,8,FALSE)</f>
        <v>493700</v>
      </c>
      <c r="E1635" s="3">
        <f>VLOOKUP(Tableau1[[#This Row],[NUM DE FACTURE]],'[1]COMMERCIAL 2019 - 2021'!$D$2:$AO$3999,10,FALSE)</f>
        <v>493700</v>
      </c>
      <c r="F1635" s="3" t="str">
        <f>VLOOKUP(Tableau1[[#This Row],[NUM DE FACTURE]],'[1]COMMERCIAL 2019 - 2021'!$D$2:$AO$3999,12,FALSE)</f>
        <v>Senegal</v>
      </c>
      <c r="G1635" s="4">
        <f>VLOOKUP(Tableau1[[#This Row],[NUM DE FACTURE]],'[1]COMMERCIAL 2019 - 2021'!$D$2:$AO$3999,13,FALSE)</f>
        <v>45441</v>
      </c>
      <c r="H1635" s="3">
        <f>VLOOKUP(Tableau1[[#This Row],[NUM DE FACTURE]],[1]!Tableau1[[#All],[Num Piéce]:[ANNEE]],4,FALSE)</f>
        <v>2024</v>
      </c>
      <c r="I1635" s="3">
        <f>MONTH(Tableau1[[#This Row],[DATE LIV]])</f>
        <v>5</v>
      </c>
    </row>
    <row r="1636" spans="1:9" x14ac:dyDescent="0.35">
      <c r="A1636" s="1" t="str">
        <f>'[1]COMMERCIAL 2019 - 2021'!D1634</f>
        <v>FAE-24-00152</v>
      </c>
      <c r="B1636" s="5" t="str">
        <f>VLOOKUP(Tableau1[[#This Row],[NUM DE FACTURE]],'[1]COMMERCIAL 2019 - 2021'!$D$2:$AO$3999,6,FALSE)</f>
        <v>MARCOM INTERN</v>
      </c>
      <c r="C1636" s="2">
        <f>VLOOKUP(Tableau1[[#This Row],[NUM DE FACTURE]],'[1]COMMERCIAL 2019 - 2021'!$D$2:$AO$3999,18,FALSE)</f>
        <v>57600</v>
      </c>
      <c r="D1636" s="3">
        <f>VLOOKUP(Tableau1[[#This Row],[NUM DE FACTURE]],'[1]COMMERCIAL 2019 - 2021'!$D$2:$AO$3999,8,FALSE)</f>
        <v>118656</v>
      </c>
      <c r="E1636" s="3">
        <f>VLOOKUP(Tableau1[[#This Row],[NUM DE FACTURE]],'[1]COMMERCIAL 2019 - 2021'!$D$2:$AO$3999,10,FALSE)</f>
        <v>118656</v>
      </c>
      <c r="F1636" s="3" t="str">
        <f>VLOOKUP(Tableau1[[#This Row],[NUM DE FACTURE]],'[1]COMMERCIAL 2019 - 2021'!$D$2:$AO$3999,12,FALSE)</f>
        <v>Burkina Faso</v>
      </c>
      <c r="G1636" s="4">
        <f>VLOOKUP(Tableau1[[#This Row],[NUM DE FACTURE]],'[1]COMMERCIAL 2019 - 2021'!$D$2:$AO$3999,13,FALSE)</f>
        <v>45435</v>
      </c>
      <c r="H1636" s="3">
        <f>VLOOKUP(Tableau1[[#This Row],[NUM DE FACTURE]],[1]!Tableau1[[#All],[Num Piéce]:[ANNEE]],4,FALSE)</f>
        <v>2024</v>
      </c>
      <c r="I1636" s="3">
        <f>MONTH(Tableau1[[#This Row],[DATE LIV]])</f>
        <v>5</v>
      </c>
    </row>
    <row r="1637" spans="1:9" x14ac:dyDescent="0.35">
      <c r="A1637" s="1" t="str">
        <f>'[1]COMMERCIAL 2019 - 2021'!D1635</f>
        <v>FAE-24-00153</v>
      </c>
      <c r="B1637" s="5" t="str">
        <f>VLOOKUP(Tableau1[[#This Row],[NUM DE FACTURE]],'[1]COMMERCIAL 2019 - 2021'!$D$2:$AO$3999,6,FALSE)</f>
        <v>DAVIS TRADING CO LTD</v>
      </c>
      <c r="C1637" s="2">
        <f>VLOOKUP(Tableau1[[#This Row],[NUM DE FACTURE]],'[1]COMMERCIAL 2019 - 2021'!$D$2:$AO$3999,18,FALSE)</f>
        <v>20100</v>
      </c>
      <c r="D1637" s="3">
        <f>VLOOKUP(Tableau1[[#This Row],[NUM DE FACTURE]],'[1]COMMERCIAL 2019 - 2021'!$D$2:$AO$3999,8,FALSE)</f>
        <v>80052.730889999992</v>
      </c>
      <c r="E1637" s="3">
        <f>VLOOKUP(Tableau1[[#This Row],[NUM DE FACTURE]],'[1]COMMERCIAL 2019 - 2021'!$D$2:$AO$3999,10,FALSE)</f>
        <v>25634.1</v>
      </c>
      <c r="F1637" s="3" t="str">
        <f>VLOOKUP(Tableau1[[#This Row],[NUM DE FACTURE]],'[1]COMMERCIAL 2019 - 2021'!$D$2:$AO$3999,12,FALSE)</f>
        <v>New Zealand</v>
      </c>
      <c r="G1637" s="4">
        <f>VLOOKUP(Tableau1[[#This Row],[NUM DE FACTURE]],'[1]COMMERCIAL 2019 - 2021'!$D$2:$AO$3999,13,FALSE)</f>
        <v>45440</v>
      </c>
      <c r="H1637" s="3">
        <f>VLOOKUP(Tableau1[[#This Row],[NUM DE FACTURE]],[1]!Tableau1[[#All],[Num Piéce]:[ANNEE]],4,FALSE)</f>
        <v>2024</v>
      </c>
      <c r="I1637" s="3">
        <f>MONTH(Tableau1[[#This Row],[DATE LIV]])</f>
        <v>5</v>
      </c>
    </row>
    <row r="1638" spans="1:9" x14ac:dyDescent="0.35">
      <c r="A1638" s="1" t="str">
        <f>'[1]COMMERCIAL 2019 - 2021'!D1636</f>
        <v>FAE-24-00154</v>
      </c>
      <c r="B1638" s="5" t="str">
        <f>VLOOKUP(Tableau1[[#This Row],[NUM DE FACTURE]],'[1]COMMERCIAL 2019 - 2021'!$D$2:$AO$3999,6,FALSE)</f>
        <v>SODIFRAM SAS</v>
      </c>
      <c r="C1638" s="2">
        <f>VLOOKUP(Tableau1[[#This Row],[NUM DE FACTURE]],'[1]COMMERCIAL 2019 - 2021'!$D$2:$AO$3999,18,FALSE)</f>
        <v>24996</v>
      </c>
      <c r="D1638" s="3">
        <f>VLOOKUP(Tableau1[[#This Row],[NUM DE FACTURE]],'[1]COMMERCIAL 2019 - 2021'!$D$2:$AO$3999,8,FALSE)</f>
        <v>78722.930660999991</v>
      </c>
      <c r="E1638" s="3">
        <f>VLOOKUP(Tableau1[[#This Row],[NUM DE FACTURE]],'[1]COMMERCIAL 2019 - 2021'!$D$2:$AO$3999,10,FALSE)</f>
        <v>23251.94</v>
      </c>
      <c r="F1638" s="3" t="str">
        <f>VLOOKUP(Tableau1[[#This Row],[NUM DE FACTURE]],'[1]COMMERCIAL 2019 - 2021'!$D$2:$AO$3999,12,FALSE)</f>
        <v>Mayotte</v>
      </c>
      <c r="G1638" s="4">
        <f>VLOOKUP(Tableau1[[#This Row],[NUM DE FACTURE]],'[1]COMMERCIAL 2019 - 2021'!$D$2:$AO$3999,13,FALSE)</f>
        <v>45442</v>
      </c>
      <c r="H1638" s="3">
        <f>VLOOKUP(Tableau1[[#This Row],[NUM DE FACTURE]],[1]!Tableau1[[#All],[Num Piéce]:[ANNEE]],4,FALSE)</f>
        <v>2024</v>
      </c>
      <c r="I1638" s="3">
        <f>MONTH(Tableau1[[#This Row],[DATE LIV]])</f>
        <v>5</v>
      </c>
    </row>
    <row r="1639" spans="1:9" x14ac:dyDescent="0.35">
      <c r="A1639" s="1" t="str">
        <f>'[1]COMMERCIAL 2019 - 2021'!D1637</f>
        <v>FAE-24-00155</v>
      </c>
      <c r="B1639" s="5" t="str">
        <f>VLOOKUP(Tableau1[[#This Row],[NUM DE FACTURE]],'[1]COMMERCIAL 2019 - 2021'!$D$2:$AO$3999,6,FALSE)</f>
        <v>SAHEL INTERNATIONAL TRADE</v>
      </c>
      <c r="C1639" s="2">
        <f>VLOOKUP(Tableau1[[#This Row],[NUM DE FACTURE]],'[1]COMMERCIAL 2019 - 2021'!$D$2:$AO$3999,18,FALSE)</f>
        <v>43200</v>
      </c>
      <c r="D1639" s="3">
        <f>VLOOKUP(Tableau1[[#This Row],[NUM DE FACTURE]],'[1]COMMERCIAL 2019 - 2021'!$D$2:$AO$3999,8,FALSE)</f>
        <v>87696</v>
      </c>
      <c r="E1639" s="3">
        <f>VLOOKUP(Tableau1[[#This Row],[NUM DE FACTURE]],'[1]COMMERCIAL 2019 - 2021'!$D$2:$AO$3999,10,FALSE)</f>
        <v>87696</v>
      </c>
      <c r="F1639" s="3" t="str">
        <f>VLOOKUP(Tableau1[[#This Row],[NUM DE FACTURE]],'[1]COMMERCIAL 2019 - 2021'!$D$2:$AO$3999,12,FALSE)</f>
        <v>Tchad</v>
      </c>
      <c r="G1639" s="4">
        <f>VLOOKUP(Tableau1[[#This Row],[NUM DE FACTURE]],'[1]COMMERCIAL 2019 - 2021'!$D$2:$AO$3999,13,FALSE)</f>
        <v>45442</v>
      </c>
      <c r="H1639" s="3">
        <f>VLOOKUP(Tableau1[[#This Row],[NUM DE FACTURE]],[1]!Tableau1[[#All],[Num Piéce]:[ANNEE]],4,FALSE)</f>
        <v>2024</v>
      </c>
      <c r="I1639" s="3">
        <f>MONTH(Tableau1[[#This Row],[DATE LIV]])</f>
        <v>5</v>
      </c>
    </row>
    <row r="1640" spans="1:9" x14ac:dyDescent="0.35">
      <c r="A1640" s="1" t="str">
        <f>'[1]COMMERCIAL 2019 - 2021'!D1638</f>
        <v>FAE-24-00156</v>
      </c>
      <c r="B1640" s="5" t="str">
        <f>VLOOKUP(Tableau1[[#This Row],[NUM DE FACTURE]],'[1]COMMERCIAL 2019 - 2021'!$D$2:$AO$3999,6,FALSE)</f>
        <v>SAHEL INTERNATIONAL TRADE</v>
      </c>
      <c r="C1640" s="2">
        <f>VLOOKUP(Tableau1[[#This Row],[NUM DE FACTURE]],'[1]COMMERCIAL 2019 - 2021'!$D$2:$AO$3999,18,FALSE)</f>
        <v>20750</v>
      </c>
      <c r="D1640" s="3">
        <f>VLOOKUP(Tableau1[[#This Row],[NUM DE FACTURE]],'[1]COMMERCIAL 2019 - 2021'!$D$2:$AO$3999,8,FALSE)</f>
        <v>39632.5</v>
      </c>
      <c r="E1640" s="3">
        <f>VLOOKUP(Tableau1[[#This Row],[NUM DE FACTURE]],'[1]COMMERCIAL 2019 - 2021'!$D$2:$AO$3999,10,FALSE)</f>
        <v>39632.5</v>
      </c>
      <c r="F1640" s="3" t="str">
        <f>VLOOKUP(Tableau1[[#This Row],[NUM DE FACTURE]],'[1]COMMERCIAL 2019 - 2021'!$D$2:$AO$3999,12,FALSE)</f>
        <v>Togo</v>
      </c>
      <c r="G1640" s="4">
        <f>VLOOKUP(Tableau1[[#This Row],[NUM DE FACTURE]],'[1]COMMERCIAL 2019 - 2021'!$D$2:$AO$3999,13,FALSE)</f>
        <v>45439</v>
      </c>
      <c r="H1640" s="3">
        <f>VLOOKUP(Tableau1[[#This Row],[NUM DE FACTURE]],[1]!Tableau1[[#All],[Num Piéce]:[ANNEE]],4,FALSE)</f>
        <v>2024</v>
      </c>
      <c r="I1640" s="3">
        <f>MONTH(Tableau1[[#This Row],[DATE LIV]])</f>
        <v>5</v>
      </c>
    </row>
    <row r="1641" spans="1:9" x14ac:dyDescent="0.35">
      <c r="A1641" s="1" t="str">
        <f>'[1]COMMERCIAL 2019 - 2021'!D1639</f>
        <v>FAE-24-00157</v>
      </c>
      <c r="B1641" s="5" t="str">
        <f>VLOOKUP(Tableau1[[#This Row],[NUM DE FACTURE]],'[1]COMMERCIAL 2019 - 2021'!$D$2:$AO$3999,6,FALSE)</f>
        <v>E.A.S.B. NAFA</v>
      </c>
      <c r="C1641" s="2">
        <f>VLOOKUP(Tableau1[[#This Row],[NUM DE FACTURE]],'[1]COMMERCIAL 2019 - 2021'!$D$2:$AO$3999,18,FALSE)</f>
        <v>38400</v>
      </c>
      <c r="D1641" s="3">
        <f>VLOOKUP(Tableau1[[#This Row],[NUM DE FACTURE]],'[1]COMMERCIAL 2019 - 2021'!$D$2:$AO$3999,8,FALSE)</f>
        <v>87539.961599999995</v>
      </c>
      <c r="E1641" s="3">
        <f>VLOOKUP(Tableau1[[#This Row],[NUM DE FACTURE]],'[1]COMMERCIAL 2019 - 2021'!$D$2:$AO$3999,10,FALSE)</f>
        <v>28128</v>
      </c>
      <c r="F1641" s="3" t="str">
        <f>VLOOKUP(Tableau1[[#This Row],[NUM DE FACTURE]],'[1]COMMERCIAL 2019 - 2021'!$D$2:$AO$3999,12,FALSE)</f>
        <v>Gambie</v>
      </c>
      <c r="G1641" s="4">
        <f>VLOOKUP(Tableau1[[#This Row],[NUM DE FACTURE]],'[1]COMMERCIAL 2019 - 2021'!$D$2:$AO$3999,13,FALSE)</f>
        <v>45442</v>
      </c>
      <c r="H1641" s="3">
        <f>VLOOKUP(Tableau1[[#This Row],[NUM DE FACTURE]],[1]!Tableau1[[#All],[Num Piéce]:[ANNEE]],4,FALSE)</f>
        <v>2024</v>
      </c>
      <c r="I1641" s="3">
        <f>MONTH(Tableau1[[#This Row],[DATE LIV]])</f>
        <v>5</v>
      </c>
    </row>
    <row r="1642" spans="1:9" x14ac:dyDescent="0.35">
      <c r="A1642" s="1" t="str">
        <f>'[1]COMMERCIAL 2019 - 2021'!D1640</f>
        <v>FAE-24-00158</v>
      </c>
      <c r="B1642" s="5" t="str">
        <f>VLOOKUP(Tableau1[[#This Row],[NUM DE FACTURE]],'[1]COMMERCIAL 2019 - 2021'!$D$2:$AO$3999,6,FALSE)</f>
        <v>RNK DISTRIBUTION</v>
      </c>
      <c r="C1642" s="2">
        <f>VLOOKUP(Tableau1[[#This Row],[NUM DE FACTURE]],'[1]COMMERCIAL 2019 - 2021'!$D$2:$AO$3999,18,FALSE)</f>
        <v>39000</v>
      </c>
      <c r="D1642" s="3">
        <f>VLOOKUP(Tableau1[[#This Row],[NUM DE FACTURE]],'[1]COMMERCIAL 2019 - 2021'!$D$2:$AO$3999,8,FALSE)</f>
        <v>94633.987800000003</v>
      </c>
      <c r="E1642" s="3">
        <f>VLOOKUP(Tableau1[[#This Row],[NUM DE FACTURE]],'[1]COMMERCIAL 2019 - 2021'!$D$2:$AO$3999,10,FALSE)</f>
        <v>30426</v>
      </c>
      <c r="F1642" s="3" t="str">
        <f>VLOOKUP(Tableau1[[#This Row],[NUM DE FACTURE]],'[1]COMMERCIAL 2019 - 2021'!$D$2:$AO$3999,12,FALSE)</f>
        <v>Madagascar</v>
      </c>
      <c r="G1642" s="4">
        <f>VLOOKUP(Tableau1[[#This Row],[NUM DE FACTURE]],'[1]COMMERCIAL 2019 - 2021'!$D$2:$AO$3999,13,FALSE)</f>
        <v>45450</v>
      </c>
      <c r="H1642" s="3">
        <f>VLOOKUP(Tableau1[[#This Row],[NUM DE FACTURE]],[1]!Tableau1[[#All],[Num Piéce]:[ANNEE]],4,FALSE)</f>
        <v>2024</v>
      </c>
      <c r="I1642" s="3">
        <f>MONTH(Tableau1[[#This Row],[DATE LIV]])</f>
        <v>6</v>
      </c>
    </row>
    <row r="1643" spans="1:9" x14ac:dyDescent="0.35">
      <c r="A1643" s="1" t="str">
        <f>'[1]COMMERCIAL 2019 - 2021'!D1641</f>
        <v>FAE-24-00159</v>
      </c>
      <c r="B1643" s="5" t="str">
        <f>VLOOKUP(Tableau1[[#This Row],[NUM DE FACTURE]],'[1]COMMERCIAL 2019 - 2021'!$D$2:$AO$3999,6,FALSE)</f>
        <v>ARCADIA</v>
      </c>
      <c r="C1643" s="2">
        <f>VLOOKUP(Tableau1[[#This Row],[NUM DE FACTURE]],'[1]COMMERCIAL 2019 - 2021'!$D$2:$AO$3999,18,FALSE)</f>
        <v>13621</v>
      </c>
      <c r="D1643" s="3">
        <f>VLOOKUP(Tableau1[[#This Row],[NUM DE FACTURE]],'[1]COMMERCIAL 2019 - 2021'!$D$2:$AO$3999,8,FALSE)</f>
        <v>37420.160000000003</v>
      </c>
      <c r="E1643" s="3">
        <f>VLOOKUP(Tableau1[[#This Row],[NUM DE FACTURE]],'[1]COMMERCIAL 2019 - 2021'!$D$2:$AO$3999,10,FALSE)</f>
        <v>37420.160000000003</v>
      </c>
      <c r="F1643" s="3" t="str">
        <f>VLOOKUP(Tableau1[[#This Row],[NUM DE FACTURE]],'[1]COMMERCIAL 2019 - 2021'!$D$2:$AO$3999,12,FALSE)</f>
        <v>Oman</v>
      </c>
      <c r="G1643" s="4">
        <f>VLOOKUP(Tableau1[[#This Row],[NUM DE FACTURE]],'[1]COMMERCIAL 2019 - 2021'!$D$2:$AO$3999,13,FALSE)</f>
        <v>45469</v>
      </c>
      <c r="H1643" s="3">
        <f>VLOOKUP(Tableau1[[#This Row],[NUM DE FACTURE]],[1]!Tableau1[[#All],[Num Piéce]:[ANNEE]],4,FALSE)</f>
        <v>2024</v>
      </c>
      <c r="I1643" s="3">
        <f>MONTH(Tableau1[[#This Row],[DATE LIV]])</f>
        <v>6</v>
      </c>
    </row>
    <row r="1644" spans="1:9" x14ac:dyDescent="0.35">
      <c r="A1644" s="1" t="str">
        <f>'[1]COMMERCIAL 2019 - 2021'!D1642</f>
        <v>FAE-24-00160</v>
      </c>
      <c r="B1644" s="5" t="str">
        <f>VLOOKUP(Tableau1[[#This Row],[NUM DE FACTURE]],'[1]COMMERCIAL 2019 - 2021'!$D$2:$AO$3999,6,FALSE)</f>
        <v>GOLDEN PEARL</v>
      </c>
      <c r="C1644" s="2">
        <f>VLOOKUP(Tableau1[[#This Row],[NUM DE FACTURE]],'[1]COMMERCIAL 2019 - 2021'!$D$2:$AO$3999,18,FALSE)</f>
        <v>77840</v>
      </c>
      <c r="D1644" s="3">
        <f>VLOOKUP(Tableau1[[#This Row],[NUM DE FACTURE]],'[1]COMMERCIAL 2019 - 2021'!$D$2:$AO$3999,8,FALSE)</f>
        <v>214072</v>
      </c>
      <c r="E1644" s="3">
        <f>VLOOKUP(Tableau1[[#This Row],[NUM DE FACTURE]],'[1]COMMERCIAL 2019 - 2021'!$D$2:$AO$3999,10,FALSE)</f>
        <v>214072</v>
      </c>
      <c r="F1644" s="3" t="str">
        <f>VLOOKUP(Tableau1[[#This Row],[NUM DE FACTURE]],'[1]COMMERCIAL 2019 - 2021'!$D$2:$AO$3999,12,FALSE)</f>
        <v>Qatar</v>
      </c>
      <c r="G1644" s="4">
        <f>VLOOKUP(Tableau1[[#This Row],[NUM DE FACTURE]],'[1]COMMERCIAL 2019 - 2021'!$D$2:$AO$3999,13,FALSE)</f>
        <v>45446</v>
      </c>
      <c r="H1644" s="3">
        <f>VLOOKUP(Tableau1[[#This Row],[NUM DE FACTURE]],[1]!Tableau1[[#All],[Num Piéce]:[ANNEE]],4,FALSE)</f>
        <v>2024</v>
      </c>
      <c r="I1644" s="3">
        <f>MONTH(Tableau1[[#This Row],[DATE LIV]])</f>
        <v>6</v>
      </c>
    </row>
    <row r="1645" spans="1:9" x14ac:dyDescent="0.35">
      <c r="A1645" s="1" t="str">
        <f>'[1]COMMERCIAL 2019 - 2021'!D1643</f>
        <v>FAE-24-00161</v>
      </c>
      <c r="B1645" s="5" t="str">
        <f>VLOOKUP(Tableau1[[#This Row],[NUM DE FACTURE]],'[1]COMMERCIAL 2019 - 2021'!$D$2:$AO$3999,6,FALSE)</f>
        <v>E.A.S.B. NAFA</v>
      </c>
      <c r="C1645" s="2">
        <f>VLOOKUP(Tableau1[[#This Row],[NUM DE FACTURE]],'[1]COMMERCIAL 2019 - 2021'!$D$2:$AO$3999,18,FALSE)</f>
        <v>27750</v>
      </c>
      <c r="D1645" s="3">
        <f>VLOOKUP(Tableau1[[#This Row],[NUM DE FACTURE]],'[1]COMMERCIAL 2019 - 2021'!$D$2:$AO$3999,8,FALSE)</f>
        <v>62954.124749999995</v>
      </c>
      <c r="E1645" s="3">
        <f>VLOOKUP(Tableau1[[#This Row],[NUM DE FACTURE]],'[1]COMMERCIAL 2019 - 2021'!$D$2:$AO$3999,10,FALSE)</f>
        <v>20088.75</v>
      </c>
      <c r="F1645" s="3" t="str">
        <f>VLOOKUP(Tableau1[[#This Row],[NUM DE FACTURE]],'[1]COMMERCIAL 2019 - 2021'!$D$2:$AO$3999,12,FALSE)</f>
        <v>Guinée Bissau</v>
      </c>
      <c r="G1645" s="4">
        <f>VLOOKUP(Tableau1[[#This Row],[NUM DE FACTURE]],'[1]COMMERCIAL 2019 - 2021'!$D$2:$AO$3999,13,FALSE)</f>
        <v>45456</v>
      </c>
      <c r="H1645" s="3">
        <f>VLOOKUP(Tableau1[[#This Row],[NUM DE FACTURE]],[1]!Tableau1[[#All],[Num Piéce]:[ANNEE]],4,FALSE)</f>
        <v>2024</v>
      </c>
      <c r="I1645" s="3">
        <f>MONTH(Tableau1[[#This Row],[DATE LIV]])</f>
        <v>6</v>
      </c>
    </row>
    <row r="1646" spans="1:9" x14ac:dyDescent="0.35">
      <c r="A1646" s="1" t="str">
        <f>'[1]COMMERCIAL 2019 - 2021'!D1644</f>
        <v>FAE-24-00162</v>
      </c>
      <c r="B1646" s="5" t="str">
        <f>VLOOKUP(Tableau1[[#This Row],[NUM DE FACTURE]],'[1]COMMERCIAL 2019 - 2021'!$D$2:$AO$3999,6,FALSE)</f>
        <v>STE DE COMMERCE INTERNATIONAL</v>
      </c>
      <c r="C1646" s="2">
        <f>VLOOKUP(Tableau1[[#This Row],[NUM DE FACTURE]],'[1]COMMERCIAL 2019 - 2021'!$D$2:$AO$3999,18,FALSE)</f>
        <v>57600</v>
      </c>
      <c r="D1646" s="3">
        <f>VLOOKUP(Tableau1[[#This Row],[NUM DE FACTURE]],'[1]COMMERCIAL 2019 - 2021'!$D$2:$AO$3999,8,FALSE)</f>
        <v>119808</v>
      </c>
      <c r="E1646" s="3">
        <f>VLOOKUP(Tableau1[[#This Row],[NUM DE FACTURE]],'[1]COMMERCIAL 2019 - 2021'!$D$2:$AO$3999,10,FALSE)</f>
        <v>119808</v>
      </c>
      <c r="F1646" s="3" t="str">
        <f>VLOOKUP(Tableau1[[#This Row],[NUM DE FACTURE]],'[1]COMMERCIAL 2019 - 2021'!$D$2:$AO$3999,12,FALSE)</f>
        <v>Gambie</v>
      </c>
      <c r="G1646" s="4">
        <f>VLOOKUP(Tableau1[[#This Row],[NUM DE FACTURE]],'[1]COMMERCIAL 2019 - 2021'!$D$2:$AO$3999,13,FALSE)</f>
        <v>45453</v>
      </c>
      <c r="H1646" s="3">
        <f>VLOOKUP(Tableau1[[#This Row],[NUM DE FACTURE]],[1]!Tableau1[[#All],[Num Piéce]:[ANNEE]],4,FALSE)</f>
        <v>2024</v>
      </c>
      <c r="I1646" s="3">
        <f>MONTH(Tableau1[[#This Row],[DATE LIV]])</f>
        <v>6</v>
      </c>
    </row>
    <row r="1647" spans="1:9" x14ac:dyDescent="0.35">
      <c r="A1647" s="1" t="str">
        <f>'[1]COMMERCIAL 2019 - 2021'!D1645</f>
        <v>FAE-24-00163</v>
      </c>
      <c r="B1647" s="5" t="str">
        <f>VLOOKUP(Tableau1[[#This Row],[NUM DE FACTURE]],'[1]COMMERCIAL 2019 - 2021'!$D$2:$AO$3999,6,FALSE)</f>
        <v>STE DE COMMERCE INTERNATIONAL</v>
      </c>
      <c r="C1647" s="2">
        <f>VLOOKUP(Tableau1[[#This Row],[NUM DE FACTURE]],'[1]COMMERCIAL 2019 - 2021'!$D$2:$AO$3999,18,FALSE)</f>
        <v>19200</v>
      </c>
      <c r="D1647" s="3">
        <f>VLOOKUP(Tableau1[[#This Row],[NUM DE FACTURE]],'[1]COMMERCIAL 2019 - 2021'!$D$2:$AO$3999,8,FALSE)</f>
        <v>39552</v>
      </c>
      <c r="E1647" s="3">
        <f>VLOOKUP(Tableau1[[#This Row],[NUM DE FACTURE]],'[1]COMMERCIAL 2019 - 2021'!$D$2:$AO$3999,10,FALSE)</f>
        <v>39552</v>
      </c>
      <c r="F1647" s="3" t="str">
        <f>VLOOKUP(Tableau1[[#This Row],[NUM DE FACTURE]],'[1]COMMERCIAL 2019 - 2021'!$D$2:$AO$3999,12,FALSE)</f>
        <v>Gambie</v>
      </c>
      <c r="G1647" s="4">
        <f>VLOOKUP(Tableau1[[#This Row],[NUM DE FACTURE]],'[1]COMMERCIAL 2019 - 2021'!$D$2:$AO$3999,13,FALSE)</f>
        <v>45454</v>
      </c>
      <c r="H1647" s="3">
        <f>VLOOKUP(Tableau1[[#This Row],[NUM DE FACTURE]],[1]!Tableau1[[#All],[Num Piéce]:[ANNEE]],4,FALSE)</f>
        <v>2024</v>
      </c>
      <c r="I1647" s="3">
        <f>MONTH(Tableau1[[#This Row],[DATE LIV]])</f>
        <v>6</v>
      </c>
    </row>
    <row r="1648" spans="1:9" x14ac:dyDescent="0.35">
      <c r="A1648" s="1" t="str">
        <f>'[1]COMMERCIAL 2019 - 2021'!D1646</f>
        <v>FAE-24-00164</v>
      </c>
      <c r="B1648" s="5" t="str">
        <f>VLOOKUP(Tableau1[[#This Row],[NUM DE FACTURE]],'[1]COMMERCIAL 2019 - 2021'!$D$2:$AO$3999,6,FALSE)</f>
        <v>SAWABA - GUINEE</v>
      </c>
      <c r="C1648" s="2">
        <f>VLOOKUP(Tableau1[[#This Row],[NUM DE FACTURE]],'[1]COMMERCIAL 2019 - 2021'!$D$2:$AO$3999,18,FALSE)</f>
        <v>280354</v>
      </c>
      <c r="D1648" s="3">
        <f>VLOOKUP(Tableau1[[#This Row],[NUM DE FACTURE]],'[1]COMMERCIAL 2019 - 2021'!$D$2:$AO$3999,8,FALSE)</f>
        <v>524291.30527500005</v>
      </c>
      <c r="E1648" s="3">
        <f>VLOOKUP(Tableau1[[#This Row],[NUM DE FACTURE]],'[1]COMMERCIAL 2019 - 2021'!$D$2:$AO$3999,10,FALSE)</f>
        <v>168772.35</v>
      </c>
      <c r="F1648" s="3" t="str">
        <f>VLOOKUP(Tableau1[[#This Row],[NUM DE FACTURE]],'[1]COMMERCIAL 2019 - 2021'!$D$2:$AO$3999,12,FALSE)</f>
        <v>Guinee</v>
      </c>
      <c r="G1648" s="4">
        <f>VLOOKUP(Tableau1[[#This Row],[NUM DE FACTURE]],'[1]COMMERCIAL 2019 - 2021'!$D$2:$AO$3999,13,FALSE)</f>
        <v>45454</v>
      </c>
      <c r="H1648" s="3">
        <f>VLOOKUP(Tableau1[[#This Row],[NUM DE FACTURE]],[1]!Tableau1[[#All],[Num Piéce]:[ANNEE]],4,FALSE)</f>
        <v>2024</v>
      </c>
      <c r="I1648" s="3">
        <f>MONTH(Tableau1[[#This Row],[DATE LIV]])</f>
        <v>6</v>
      </c>
    </row>
    <row r="1649" spans="1:9" x14ac:dyDescent="0.35">
      <c r="A1649" s="1" t="str">
        <f>'[1]COMMERCIAL 2019 - 2021'!D1647</f>
        <v>FAE-24-00165</v>
      </c>
      <c r="B1649" s="5" t="str">
        <f>VLOOKUP(Tableau1[[#This Row],[NUM DE FACTURE]],'[1]COMMERCIAL 2019 - 2021'!$D$2:$AO$3999,6,FALSE)</f>
        <v>SODIFRAM SAS</v>
      </c>
      <c r="C1649" s="2">
        <f>VLOOKUP(Tableau1[[#This Row],[NUM DE FACTURE]],'[1]COMMERCIAL 2019 - 2021'!$D$2:$AO$3999,18,FALSE)</f>
        <v>25212</v>
      </c>
      <c r="D1649" s="3">
        <f>VLOOKUP(Tableau1[[#This Row],[NUM DE FACTURE]],'[1]COMMERCIAL 2019 - 2021'!$D$2:$AO$3999,8,FALSE)</f>
        <v>79029.892549000011</v>
      </c>
      <c r="E1649" s="3">
        <f>VLOOKUP(Tableau1[[#This Row],[NUM DE FACTURE]],'[1]COMMERCIAL 2019 - 2021'!$D$2:$AO$3999,10,FALSE)</f>
        <v>23447.18</v>
      </c>
      <c r="F1649" s="3" t="str">
        <f>VLOOKUP(Tableau1[[#This Row],[NUM DE FACTURE]],'[1]COMMERCIAL 2019 - 2021'!$D$2:$AO$3999,12,FALSE)</f>
        <v>Mayotte</v>
      </c>
      <c r="G1649" s="4">
        <f>VLOOKUP(Tableau1[[#This Row],[NUM DE FACTURE]],'[1]COMMERCIAL 2019 - 2021'!$D$2:$AO$3999,13,FALSE)</f>
        <v>45456</v>
      </c>
      <c r="H1649" s="3">
        <f>VLOOKUP(Tableau1[[#This Row],[NUM DE FACTURE]],[1]!Tableau1[[#All],[Num Piéce]:[ANNEE]],4,FALSE)</f>
        <v>2024</v>
      </c>
      <c r="I1649" s="3">
        <f>MONTH(Tableau1[[#This Row],[DATE LIV]])</f>
        <v>6</v>
      </c>
    </row>
    <row r="1650" spans="1:9" x14ac:dyDescent="0.35">
      <c r="A1650" s="1" t="str">
        <f>'[1]COMMERCIAL 2019 - 2021'!D1648</f>
        <v>FAE-24-00166</v>
      </c>
      <c r="B1650" s="5" t="str">
        <f>VLOOKUP(Tableau1[[#This Row],[NUM DE FACTURE]],'[1]COMMERCIAL 2019 - 2021'!$D$2:$AO$3999,6,FALSE)</f>
        <v>BAH MAMADOU SALIOU</v>
      </c>
      <c r="C1650" s="2">
        <f>VLOOKUP(Tableau1[[#This Row],[NUM DE FACTURE]],'[1]COMMERCIAL 2019 - 2021'!$D$2:$AO$3999,18,FALSE)</f>
        <v>45800</v>
      </c>
      <c r="D1650" s="3">
        <f>VLOOKUP(Tableau1[[#This Row],[NUM DE FACTURE]],'[1]COMMERCIAL 2019 - 2021'!$D$2:$AO$3999,8,FALSE)</f>
        <v>102452.22975</v>
      </c>
      <c r="E1650" s="3">
        <f>VLOOKUP(Tableau1[[#This Row],[NUM DE FACTURE]],'[1]COMMERCIAL 2019 - 2021'!$D$2:$AO$3999,10,FALSE)</f>
        <v>30399</v>
      </c>
      <c r="F1650" s="3" t="str">
        <f>VLOOKUP(Tableau1[[#This Row],[NUM DE FACTURE]],'[1]COMMERCIAL 2019 - 2021'!$D$2:$AO$3999,12,FALSE)</f>
        <v>Guinee</v>
      </c>
      <c r="G1650" s="4">
        <f>VLOOKUP(Tableau1[[#This Row],[NUM DE FACTURE]],'[1]COMMERCIAL 2019 - 2021'!$D$2:$AO$3999,13,FALSE)</f>
        <v>45455</v>
      </c>
      <c r="H1650" s="3">
        <f>VLOOKUP(Tableau1[[#This Row],[NUM DE FACTURE]],[1]!Tableau1[[#All],[Num Piéce]:[ANNEE]],4,FALSE)</f>
        <v>2024</v>
      </c>
      <c r="I1650" s="3">
        <f>MONTH(Tableau1[[#This Row],[DATE LIV]])</f>
        <v>6</v>
      </c>
    </row>
    <row r="1651" spans="1:9" x14ac:dyDescent="0.35">
      <c r="A1651" s="1" t="str">
        <f>'[1]COMMERCIAL 2019 - 2021'!D1649</f>
        <v>FAE-24-00167</v>
      </c>
      <c r="B1651" s="5" t="str">
        <f>VLOOKUP(Tableau1[[#This Row],[NUM DE FACTURE]],'[1]COMMERCIAL 2019 - 2021'!$D$2:$AO$3999,6,FALSE)</f>
        <v>AL SAHL MOUTAQADEM</v>
      </c>
      <c r="C1651" s="2">
        <f>VLOOKUP(Tableau1[[#This Row],[NUM DE FACTURE]],'[1]COMMERCIAL 2019 - 2021'!$D$2:$AO$3999,18,FALSE)</f>
        <v>22500</v>
      </c>
      <c r="D1651" s="3">
        <f>VLOOKUP(Tableau1[[#This Row],[NUM DE FACTURE]],'[1]COMMERCIAL 2019 - 2021'!$D$2:$AO$3999,8,FALSE)</f>
        <v>139065.58575</v>
      </c>
      <c r="E1651" s="3">
        <f>VLOOKUP(Tableau1[[#This Row],[NUM DE FACTURE]],'[1]COMMERCIAL 2019 - 2021'!$D$2:$AO$3999,10,FALSE)</f>
        <v>44415</v>
      </c>
      <c r="F1651" s="3" t="str">
        <f>VLOOKUP(Tableau1[[#This Row],[NUM DE FACTURE]],'[1]COMMERCIAL 2019 - 2021'!$D$2:$AO$3999,12,FALSE)</f>
        <v>Libye</v>
      </c>
      <c r="G1651" s="4">
        <f>VLOOKUP(Tableau1[[#This Row],[NUM DE FACTURE]],'[1]COMMERCIAL 2019 - 2021'!$D$2:$AO$3999,13,FALSE)</f>
        <v>45456</v>
      </c>
      <c r="H1651" s="3">
        <f>VLOOKUP(Tableau1[[#This Row],[NUM DE FACTURE]],[1]!Tableau1[[#All],[Num Piéce]:[ANNEE]],4,FALSE)</f>
        <v>2024</v>
      </c>
      <c r="I1651" s="3">
        <f>MONTH(Tableau1[[#This Row],[DATE LIV]])</f>
        <v>6</v>
      </c>
    </row>
    <row r="1652" spans="1:9" x14ac:dyDescent="0.35">
      <c r="A1652" s="1" t="str">
        <f>'[1]COMMERCIAL 2019 - 2021'!D1650</f>
        <v>FAE-24-00168</v>
      </c>
      <c r="B1652" s="5" t="str">
        <f>VLOOKUP(Tableau1[[#This Row],[NUM DE FACTURE]],'[1]COMMERCIAL 2019 - 2021'!$D$2:$AO$3999,6,FALSE)</f>
        <v>TUNISIAN AFRICAN BUSINESS</v>
      </c>
      <c r="C1652" s="2">
        <f>VLOOKUP(Tableau1[[#This Row],[NUM DE FACTURE]],'[1]COMMERCIAL 2019 - 2021'!$D$2:$AO$3999,18,FALSE)</f>
        <v>163170</v>
      </c>
      <c r="D1652" s="3">
        <f>VLOOKUP(Tableau1[[#This Row],[NUM DE FACTURE]],'[1]COMMERCIAL 2019 - 2021'!$D$2:$AO$3999,8,FALSE)</f>
        <v>294012.5</v>
      </c>
      <c r="E1652" s="3">
        <f>VLOOKUP(Tableau1[[#This Row],[NUM DE FACTURE]],'[1]COMMERCIAL 2019 - 2021'!$D$2:$AO$3999,10,FALSE)</f>
        <v>294012.5</v>
      </c>
      <c r="F1652" s="3" t="str">
        <f>VLOOKUP(Tableau1[[#This Row],[NUM DE FACTURE]],'[1]COMMERCIAL 2019 - 2021'!$D$2:$AO$3999,12,FALSE)</f>
        <v>Gabon</v>
      </c>
      <c r="G1652" s="4">
        <f>VLOOKUP(Tableau1[[#This Row],[NUM DE FACTURE]],'[1]COMMERCIAL 2019 - 2021'!$D$2:$AO$3999,13,FALSE)</f>
        <v>45457</v>
      </c>
      <c r="H1652" s="3">
        <f>VLOOKUP(Tableau1[[#This Row],[NUM DE FACTURE]],[1]!Tableau1[[#All],[Num Piéce]:[ANNEE]],4,FALSE)</f>
        <v>2024</v>
      </c>
      <c r="I1652" s="3">
        <f>MONTH(Tableau1[[#This Row],[DATE LIV]])</f>
        <v>6</v>
      </c>
    </row>
    <row r="1653" spans="1:9" x14ac:dyDescent="0.35">
      <c r="A1653" s="1" t="str">
        <f>'[1]COMMERCIAL 2019 - 2021'!D1651</f>
        <v>FAE-24-00169</v>
      </c>
      <c r="B1653" s="5" t="str">
        <f>VLOOKUP(Tableau1[[#This Row],[NUM DE FACTURE]],'[1]COMMERCIAL 2019 - 2021'!$D$2:$AO$3999,6,FALSE)</f>
        <v>LAMP FALL IMP EXP - LAFFIMEX</v>
      </c>
      <c r="C1653" s="2">
        <f>VLOOKUP(Tableau1[[#This Row],[NUM DE FACTURE]],'[1]COMMERCIAL 2019 - 2021'!$D$2:$AO$3999,18,FALSE)</f>
        <v>76800</v>
      </c>
      <c r="D1653" s="3">
        <f>VLOOKUP(Tableau1[[#This Row],[NUM DE FACTURE]],'[1]COMMERCIAL 2019 - 2021'!$D$2:$AO$3999,8,FALSE)</f>
        <v>174055.20200000002</v>
      </c>
      <c r="E1653" s="3">
        <f>VLOOKUP(Tableau1[[#This Row],[NUM DE FACTURE]],'[1]COMMERCIAL 2019 - 2021'!$D$2:$AO$3999,10,FALSE)</f>
        <v>51640</v>
      </c>
      <c r="F1653" s="3" t="str">
        <f>VLOOKUP(Tableau1[[#This Row],[NUM DE FACTURE]],'[1]COMMERCIAL 2019 - 2021'!$D$2:$AO$3999,12,FALSE)</f>
        <v>Senegal</v>
      </c>
      <c r="G1653" s="4">
        <f>VLOOKUP(Tableau1[[#This Row],[NUM DE FACTURE]],'[1]COMMERCIAL 2019 - 2021'!$D$2:$AO$3999,13,FALSE)</f>
        <v>45456</v>
      </c>
      <c r="H1653" s="3">
        <f>VLOOKUP(Tableau1[[#This Row],[NUM DE FACTURE]],[1]!Tableau1[[#All],[Num Piéce]:[ANNEE]],4,FALSE)</f>
        <v>2024</v>
      </c>
      <c r="I1653" s="3">
        <f>MONTH(Tableau1[[#This Row],[DATE LIV]])</f>
        <v>6</v>
      </c>
    </row>
    <row r="1654" spans="1:9" x14ac:dyDescent="0.35">
      <c r="A1654" s="1" t="str">
        <f>'[1]COMMERCIAL 2019 - 2021'!D1652</f>
        <v>FAE-24-00170</v>
      </c>
      <c r="B1654" s="5" t="str">
        <f>VLOOKUP(Tableau1[[#This Row],[NUM DE FACTURE]],'[1]COMMERCIAL 2019 - 2021'!$D$2:$AO$3999,6,FALSE)</f>
        <v>ARCADIA</v>
      </c>
      <c r="C1654" s="2">
        <f>VLOOKUP(Tableau1[[#This Row],[NUM DE FACTURE]],'[1]COMMERCIAL 2019 - 2021'!$D$2:$AO$3999,18,FALSE)</f>
        <v>20500</v>
      </c>
      <c r="D1654" s="3">
        <f>VLOOKUP(Tableau1[[#This Row],[NUM DE FACTURE]],'[1]COMMERCIAL 2019 - 2021'!$D$2:$AO$3999,8,FALSE)</f>
        <v>51250</v>
      </c>
      <c r="E1654" s="3">
        <f>VLOOKUP(Tableau1[[#This Row],[NUM DE FACTURE]],'[1]COMMERCIAL 2019 - 2021'!$D$2:$AO$3999,10,FALSE)</f>
        <v>51250</v>
      </c>
      <c r="F1654" s="3" t="str">
        <f>VLOOKUP(Tableau1[[#This Row],[NUM DE FACTURE]],'[1]COMMERCIAL 2019 - 2021'!$D$2:$AO$3999,12,FALSE)</f>
        <v>Lithuanie</v>
      </c>
      <c r="G1654" s="4">
        <f>VLOOKUP(Tableau1[[#This Row],[NUM DE FACTURE]],'[1]COMMERCIAL 2019 - 2021'!$D$2:$AO$3999,13,FALSE)</f>
        <v>45462</v>
      </c>
      <c r="H1654" s="3">
        <f>VLOOKUP(Tableau1[[#This Row],[NUM DE FACTURE]],[1]!Tableau1[[#All],[Num Piéce]:[ANNEE]],4,FALSE)</f>
        <v>2024</v>
      </c>
      <c r="I1654" s="3">
        <f>MONTH(Tableau1[[#This Row],[DATE LIV]])</f>
        <v>6</v>
      </c>
    </row>
    <row r="1655" spans="1:9" x14ac:dyDescent="0.35">
      <c r="A1655" s="1" t="str">
        <f>'[1]COMMERCIAL 2019 - 2021'!D1653</f>
        <v>FAE-24-00171</v>
      </c>
      <c r="B1655" s="5" t="str">
        <f>VLOOKUP(Tableau1[[#This Row],[NUM DE FACTURE]],'[1]COMMERCIAL 2019 - 2021'!$D$2:$AO$3999,6,FALSE)</f>
        <v xml:space="preserve">RAMAS TRADING </v>
      </c>
      <c r="C1655" s="2">
        <f>VLOOKUP(Tableau1[[#This Row],[NUM DE FACTURE]],'[1]COMMERCIAL 2019 - 2021'!$D$2:$AO$3999,18,FALSE)</f>
        <v>26000</v>
      </c>
      <c r="D1655" s="3">
        <f>VLOOKUP(Tableau1[[#This Row],[NUM DE FACTURE]],'[1]COMMERCIAL 2019 - 2021'!$D$2:$AO$3999,8,FALSE)</f>
        <v>48272.679000000004</v>
      </c>
      <c r="E1655" s="3">
        <f>VLOOKUP(Tableau1[[#This Row],[NUM DE FACTURE]],'[1]COMMERCIAL 2019 - 2021'!$D$2:$AO$3999,10,FALSE)</f>
        <v>15340</v>
      </c>
      <c r="F1655" s="3" t="str">
        <f>VLOOKUP(Tableau1[[#This Row],[NUM DE FACTURE]],'[1]COMMERCIAL 2019 - 2021'!$D$2:$AO$3999,12,FALSE)</f>
        <v>Somalie</v>
      </c>
      <c r="G1655" s="4">
        <f>VLOOKUP(Tableau1[[#This Row],[NUM DE FACTURE]],'[1]COMMERCIAL 2019 - 2021'!$D$2:$AO$3999,13,FALSE)</f>
        <v>45467</v>
      </c>
      <c r="H1655" s="3">
        <f>VLOOKUP(Tableau1[[#This Row],[NUM DE FACTURE]],[1]!Tableau1[[#All],[Num Piéce]:[ANNEE]],4,FALSE)</f>
        <v>2024</v>
      </c>
      <c r="I1655" s="3">
        <f>MONTH(Tableau1[[#This Row],[DATE LIV]])</f>
        <v>6</v>
      </c>
    </row>
    <row r="1656" spans="1:9" x14ac:dyDescent="0.35">
      <c r="A1656" s="1" t="str">
        <f>'[1]COMMERCIAL 2019 - 2021'!D1654</f>
        <v>FAE-24-00172</v>
      </c>
      <c r="B1656" s="5" t="str">
        <f>VLOOKUP(Tableau1[[#This Row],[NUM DE FACTURE]],'[1]COMMERCIAL 2019 - 2021'!$D$2:$AO$3999,6,FALSE)</f>
        <v>MARCOM INTERN</v>
      </c>
      <c r="C1656" s="2">
        <f>VLOOKUP(Tableau1[[#This Row],[NUM DE FACTURE]],'[1]COMMERCIAL 2019 - 2021'!$D$2:$AO$3999,18,FALSE)</f>
        <v>21600</v>
      </c>
      <c r="D1656" s="3">
        <f>VLOOKUP(Tableau1[[#This Row],[NUM DE FACTURE]],'[1]COMMERCIAL 2019 - 2021'!$D$2:$AO$3999,8,FALSE)</f>
        <v>58256</v>
      </c>
      <c r="E1656" s="3">
        <f>VLOOKUP(Tableau1[[#This Row],[NUM DE FACTURE]],'[1]COMMERCIAL 2019 - 2021'!$D$2:$AO$3999,10,FALSE)</f>
        <v>58256</v>
      </c>
      <c r="F1656" s="3" t="str">
        <f>VLOOKUP(Tableau1[[#This Row],[NUM DE FACTURE]],'[1]COMMERCIAL 2019 - 2021'!$D$2:$AO$3999,12,FALSE)</f>
        <v>USA</v>
      </c>
      <c r="G1656" s="4">
        <f>VLOOKUP(Tableau1[[#This Row],[NUM DE FACTURE]],'[1]COMMERCIAL 2019 - 2021'!$D$2:$AO$3999,13,FALSE)</f>
        <v>45468</v>
      </c>
      <c r="H1656" s="3">
        <f>VLOOKUP(Tableau1[[#This Row],[NUM DE FACTURE]],[1]!Tableau1[[#All],[Num Piéce]:[ANNEE]],4,FALSE)</f>
        <v>2024</v>
      </c>
      <c r="I1656" s="3">
        <f>MONTH(Tableau1[[#This Row],[DATE LIV]])</f>
        <v>6</v>
      </c>
    </row>
    <row r="1657" spans="1:9" x14ac:dyDescent="0.35">
      <c r="A1657" s="1" t="str">
        <f>'[1]COMMERCIAL 2019 - 2021'!D1655</f>
        <v>FAE-24-00173</v>
      </c>
      <c r="B1657" s="5" t="str">
        <f>VLOOKUP(Tableau1[[#This Row],[NUM DE FACTURE]],'[1]COMMERCIAL 2019 - 2021'!$D$2:$AO$3999,6,FALSE)</f>
        <v>MARCOM INTERN</v>
      </c>
      <c r="C1657" s="2">
        <f>VLOOKUP(Tableau1[[#This Row],[NUM DE FACTURE]],'[1]COMMERCIAL 2019 - 2021'!$D$2:$AO$3999,18,FALSE)</f>
        <v>455000</v>
      </c>
      <c r="D1657" s="3">
        <f>VLOOKUP(Tableau1[[#This Row],[NUM DE FACTURE]],'[1]COMMERCIAL 2019 - 2021'!$D$2:$AO$3999,8,FALSE)</f>
        <v>817085</v>
      </c>
      <c r="E1657" s="3">
        <f>VLOOKUP(Tableau1[[#This Row],[NUM DE FACTURE]],'[1]COMMERCIAL 2019 - 2021'!$D$2:$AO$3999,10,FALSE)</f>
        <v>817085</v>
      </c>
      <c r="F1657" s="3" t="str">
        <f>VLOOKUP(Tableau1[[#This Row],[NUM DE FACTURE]],'[1]COMMERCIAL 2019 - 2021'!$D$2:$AO$3999,12,FALSE)</f>
        <v>Senegal</v>
      </c>
      <c r="G1657" s="4" t="str">
        <f>VLOOKUP(Tableau1[[#This Row],[NUM DE FACTURE]],'[1]COMMERCIAL 2019 - 2021'!$D$2:$AO$3999,13,FALSE)</f>
        <v>29/06/2024 &amp; 01/07/2024</v>
      </c>
      <c r="H1657" s="3">
        <f>VLOOKUP(Tableau1[[#This Row],[NUM DE FACTURE]],[1]!Tableau1[[#All],[Num Piéce]:[ANNEE]],4,FALSE)</f>
        <v>2024</v>
      </c>
      <c r="I1657" s="3" t="e">
        <f>MONTH(Tableau1[[#This Row],[DATE LIV]])</f>
        <v>#VALUE!</v>
      </c>
    </row>
    <row r="1658" spans="1:9" x14ac:dyDescent="0.35">
      <c r="A1658" s="1" t="str">
        <f>'[1]COMMERCIAL 2019 - 2021'!D1656</f>
        <v>FAE-24-00174</v>
      </c>
      <c r="B1658" s="5" t="str">
        <f>VLOOKUP(Tableau1[[#This Row],[NUM DE FACTURE]],'[1]COMMERCIAL 2019 - 2021'!$D$2:$AO$3999,6,FALSE)</f>
        <v>STE DE COMMERCE INTERNATIONAL</v>
      </c>
      <c r="C1658" s="2">
        <f>VLOOKUP(Tableau1[[#This Row],[NUM DE FACTURE]],'[1]COMMERCIAL 2019 - 2021'!$D$2:$AO$3999,18,FALSE)</f>
        <v>38400</v>
      </c>
      <c r="D1658" s="3">
        <f>VLOOKUP(Tableau1[[#This Row],[NUM DE FACTURE]],'[1]COMMERCIAL 2019 - 2021'!$D$2:$AO$3999,8,FALSE)</f>
        <v>79104</v>
      </c>
      <c r="E1658" s="3">
        <f>VLOOKUP(Tableau1[[#This Row],[NUM DE FACTURE]],'[1]COMMERCIAL 2019 - 2021'!$D$2:$AO$3999,10,FALSE)</f>
        <v>79104</v>
      </c>
      <c r="F1658" s="3" t="str">
        <f>VLOOKUP(Tableau1[[#This Row],[NUM DE FACTURE]],'[1]COMMERCIAL 2019 - 2021'!$D$2:$AO$3999,12,FALSE)</f>
        <v>Gambie</v>
      </c>
      <c r="G1658" s="4">
        <f>VLOOKUP(Tableau1[[#This Row],[NUM DE FACTURE]],'[1]COMMERCIAL 2019 - 2021'!$D$2:$AO$3999,13,FALSE)</f>
        <v>45467</v>
      </c>
      <c r="H1658" s="3">
        <f>VLOOKUP(Tableau1[[#This Row],[NUM DE FACTURE]],[1]!Tableau1[[#All],[Num Piéce]:[ANNEE]],4,FALSE)</f>
        <v>2024</v>
      </c>
      <c r="I1658" s="3">
        <f>MONTH(Tableau1[[#This Row],[DATE LIV]])</f>
        <v>6</v>
      </c>
    </row>
    <row r="1659" spans="1:9" x14ac:dyDescent="0.35">
      <c r="A1659" s="1" t="str">
        <f>'[1]COMMERCIAL 2019 - 2021'!D1657</f>
        <v>FAE-24-00175</v>
      </c>
      <c r="B1659" s="5" t="str">
        <f>VLOOKUP(Tableau1[[#This Row],[NUM DE FACTURE]],'[1]COMMERCIAL 2019 - 2021'!$D$2:$AO$3999,6,FALSE)</f>
        <v>SEYAL TCHAD SA</v>
      </c>
      <c r="C1659" s="2">
        <f>VLOOKUP(Tableau1[[#This Row],[NUM DE FACTURE]],'[1]COMMERCIAL 2019 - 2021'!$D$2:$AO$3999,18,FALSE)</f>
        <v>139200</v>
      </c>
      <c r="D1659" s="3">
        <f>VLOOKUP(Tableau1[[#This Row],[NUM DE FACTURE]],'[1]COMMERCIAL 2019 - 2021'!$D$2:$AO$3999,8,FALSE)</f>
        <v>260443.65391200001</v>
      </c>
      <c r="E1659" s="3">
        <f>VLOOKUP(Tableau1[[#This Row],[NUM DE FACTURE]],'[1]COMMERCIAL 2019 - 2021'!$D$2:$AO$3999,10,FALSE)</f>
        <v>77332.320000000007</v>
      </c>
      <c r="F1659" s="3" t="str">
        <f>VLOOKUP(Tableau1[[#This Row],[NUM DE FACTURE]],'[1]COMMERCIAL 2019 - 2021'!$D$2:$AO$3999,12,FALSE)</f>
        <v>Tchad</v>
      </c>
      <c r="G1659" s="4">
        <f>VLOOKUP(Tableau1[[#This Row],[NUM DE FACTURE]],'[1]COMMERCIAL 2019 - 2021'!$D$2:$AO$3999,13,FALSE)</f>
        <v>45469</v>
      </c>
      <c r="H1659" s="3">
        <f>VLOOKUP(Tableau1[[#This Row],[NUM DE FACTURE]],[1]!Tableau1[[#All],[Num Piéce]:[ANNEE]],4,FALSE)</f>
        <v>2024</v>
      </c>
      <c r="I1659" s="3">
        <f>MONTH(Tableau1[[#This Row],[DATE LIV]])</f>
        <v>6</v>
      </c>
    </row>
    <row r="1660" spans="1:9" x14ac:dyDescent="0.35">
      <c r="A1660" s="1" t="str">
        <f>'[1]COMMERCIAL 2019 - 2021'!D1658</f>
        <v>FAE-24-00176</v>
      </c>
      <c r="B1660" s="5" t="str">
        <f>VLOOKUP(Tableau1[[#This Row],[NUM DE FACTURE]],'[1]COMMERCIAL 2019 - 2021'!$D$2:$AO$3999,6,FALSE)</f>
        <v>GOLDEN PEARL</v>
      </c>
      <c r="C1660" s="2">
        <f>VLOOKUP(Tableau1[[#This Row],[NUM DE FACTURE]],'[1]COMMERCIAL 2019 - 2021'!$D$2:$AO$3999,18,FALSE)</f>
        <v>54000</v>
      </c>
      <c r="D1660" s="3">
        <f>VLOOKUP(Tableau1[[#This Row],[NUM DE FACTURE]],'[1]COMMERCIAL 2019 - 2021'!$D$2:$AO$3999,8,FALSE)</f>
        <v>138540</v>
      </c>
      <c r="E1660" s="3">
        <f>VLOOKUP(Tableau1[[#This Row],[NUM DE FACTURE]],'[1]COMMERCIAL 2019 - 2021'!$D$2:$AO$3999,10,FALSE)</f>
        <v>138540</v>
      </c>
      <c r="F1660" s="3" t="str">
        <f>VLOOKUP(Tableau1[[#This Row],[NUM DE FACTURE]],'[1]COMMERCIAL 2019 - 2021'!$D$2:$AO$3999,12,FALSE)</f>
        <v>Qatar</v>
      </c>
      <c r="G1660" s="4">
        <f>VLOOKUP(Tableau1[[#This Row],[NUM DE FACTURE]],'[1]COMMERCIAL 2019 - 2021'!$D$2:$AO$3999,13,FALSE)</f>
        <v>45468</v>
      </c>
      <c r="H1660" s="3">
        <f>VLOOKUP(Tableau1[[#This Row],[NUM DE FACTURE]],[1]!Tableau1[[#All],[Num Piéce]:[ANNEE]],4,FALSE)</f>
        <v>2024</v>
      </c>
      <c r="I1660" s="3">
        <f>MONTH(Tableau1[[#This Row],[DATE LIV]])</f>
        <v>6</v>
      </c>
    </row>
    <row r="1661" spans="1:9" x14ac:dyDescent="0.35">
      <c r="A1661" s="1" t="str">
        <f>'[1]COMMERCIAL 2019 - 2021'!D1659</f>
        <v>FAE-24-00177</v>
      </c>
      <c r="B1661" s="5" t="str">
        <f>VLOOKUP(Tableau1[[#This Row],[NUM DE FACTURE]],'[1]COMMERCIAL 2019 - 2021'!$D$2:$AO$3999,6,FALSE)</f>
        <v>GOLDEN PEARL</v>
      </c>
      <c r="C1661" s="2">
        <f>VLOOKUP(Tableau1[[#This Row],[NUM DE FACTURE]],'[1]COMMERCIAL 2019 - 2021'!$D$2:$AO$3999,18,FALSE)</f>
        <v>106640</v>
      </c>
      <c r="D1661" s="3">
        <f>VLOOKUP(Tableau1[[#This Row],[NUM DE FACTURE]],'[1]COMMERCIAL 2019 - 2021'!$D$2:$AO$3999,8,FALSE)</f>
        <v>287752</v>
      </c>
      <c r="E1661" s="3">
        <f>VLOOKUP(Tableau1[[#This Row],[NUM DE FACTURE]],'[1]COMMERCIAL 2019 - 2021'!$D$2:$AO$3999,10,FALSE)</f>
        <v>287752</v>
      </c>
      <c r="F1661" s="3" t="str">
        <f>VLOOKUP(Tableau1[[#This Row],[NUM DE FACTURE]],'[1]COMMERCIAL 2019 - 2021'!$D$2:$AO$3999,12,FALSE)</f>
        <v>Qatar</v>
      </c>
      <c r="G1661" s="4">
        <f>VLOOKUP(Tableau1[[#This Row],[NUM DE FACTURE]],'[1]COMMERCIAL 2019 - 2021'!$D$2:$AO$3999,13,FALSE)</f>
        <v>45467</v>
      </c>
      <c r="H1661" s="3">
        <f>VLOOKUP(Tableau1[[#This Row],[NUM DE FACTURE]],[1]!Tableau1[[#All],[Num Piéce]:[ANNEE]],4,FALSE)</f>
        <v>2024</v>
      </c>
      <c r="I1661" s="3">
        <f>MONTH(Tableau1[[#This Row],[DATE LIV]])</f>
        <v>6</v>
      </c>
    </row>
    <row r="1662" spans="1:9" x14ac:dyDescent="0.35">
      <c r="A1662" s="1" t="str">
        <f>'[1]COMMERCIAL 2019 - 2021'!D1660</f>
        <v>FAE-24-00178</v>
      </c>
      <c r="B1662" s="5" t="str">
        <f>VLOOKUP(Tableau1[[#This Row],[NUM DE FACTURE]],'[1]COMMERCIAL 2019 - 2021'!$D$2:$AO$3999,6,FALSE)</f>
        <v>ARCADIA</v>
      </c>
      <c r="C1662" s="2">
        <f>VLOOKUP(Tableau1[[#This Row],[NUM DE FACTURE]],'[1]COMMERCIAL 2019 - 2021'!$D$2:$AO$3999,18,FALSE)</f>
        <v>20500</v>
      </c>
      <c r="D1662" s="3">
        <f>VLOOKUP(Tableau1[[#This Row],[NUM DE FACTURE]],'[1]COMMERCIAL 2019 - 2021'!$D$2:$AO$3999,8,FALSE)</f>
        <v>50225</v>
      </c>
      <c r="E1662" s="3">
        <f>VLOOKUP(Tableau1[[#This Row],[NUM DE FACTURE]],'[1]COMMERCIAL 2019 - 2021'!$D$2:$AO$3999,10,FALSE)</f>
        <v>50225</v>
      </c>
      <c r="F1662" s="3" t="str">
        <f>VLOOKUP(Tableau1[[#This Row],[NUM DE FACTURE]],'[1]COMMERCIAL 2019 - 2021'!$D$2:$AO$3999,12,FALSE)</f>
        <v xml:space="preserve">UK </v>
      </c>
      <c r="G1662" s="4">
        <f>VLOOKUP(Tableau1[[#This Row],[NUM DE FACTURE]],'[1]COMMERCIAL 2019 - 2021'!$D$2:$AO$3999,13,FALSE)</f>
        <v>45467</v>
      </c>
      <c r="H1662" s="3">
        <f>VLOOKUP(Tableau1[[#This Row],[NUM DE FACTURE]],[1]!Tableau1[[#All],[Num Piéce]:[ANNEE]],4,FALSE)</f>
        <v>2024</v>
      </c>
      <c r="I1662" s="3">
        <f>MONTH(Tableau1[[#This Row],[DATE LIV]])</f>
        <v>6</v>
      </c>
    </row>
    <row r="1663" spans="1:9" x14ac:dyDescent="0.35">
      <c r="A1663" s="1" t="str">
        <f>'[1]COMMERCIAL 2019 - 2021'!D1661</f>
        <v>FAE-24-00179</v>
      </c>
      <c r="B1663" s="5" t="str">
        <f>VLOOKUP(Tableau1[[#This Row],[NUM DE FACTURE]],'[1]COMMERCIAL 2019 - 2021'!$D$2:$AO$3999,6,FALSE)</f>
        <v>SAWABA - GUINEE</v>
      </c>
      <c r="C1663" s="2">
        <f>VLOOKUP(Tableau1[[#This Row],[NUM DE FACTURE]],'[1]COMMERCIAL 2019 - 2021'!$D$2:$AO$3999,18,FALSE)</f>
        <v>280090</v>
      </c>
      <c r="D1663" s="3">
        <f>VLOOKUP(Tableau1[[#This Row],[NUM DE FACTURE]],'[1]COMMERCIAL 2019 - 2021'!$D$2:$AO$3999,8,FALSE)</f>
        <v>613642.19806000008</v>
      </c>
      <c r="E1663" s="3">
        <f>VLOOKUP(Tableau1[[#This Row],[NUM DE FACTURE]],'[1]COMMERCIAL 2019 - 2021'!$D$2:$AO$3999,10,FALSE)</f>
        <v>195452.35</v>
      </c>
      <c r="F1663" s="3" t="str">
        <f>VLOOKUP(Tableau1[[#This Row],[NUM DE FACTURE]],'[1]COMMERCIAL 2019 - 2021'!$D$2:$AO$3999,12,FALSE)</f>
        <v>Guinee</v>
      </c>
      <c r="G1663" s="4">
        <f>VLOOKUP(Tableau1[[#This Row],[NUM DE FACTURE]],'[1]COMMERCIAL 2019 - 2021'!$D$2:$AO$3999,13,FALSE)</f>
        <v>45471</v>
      </c>
      <c r="H1663" s="3">
        <f>VLOOKUP(Tableau1[[#This Row],[NUM DE FACTURE]],[1]!Tableau1[[#All],[Num Piéce]:[ANNEE]],4,FALSE)</f>
        <v>2024</v>
      </c>
      <c r="I1663" s="3">
        <f>MONTH(Tableau1[[#This Row],[DATE LIV]])</f>
        <v>6</v>
      </c>
    </row>
    <row r="1664" spans="1:9" x14ac:dyDescent="0.35">
      <c r="A1664" s="1" t="str">
        <f>'[1]COMMERCIAL 2019 - 2021'!D1662</f>
        <v>FAE-24-00180</v>
      </c>
      <c r="B1664" s="5" t="str">
        <f>VLOOKUP(Tableau1[[#This Row],[NUM DE FACTURE]],'[1]COMMERCIAL 2019 - 2021'!$D$2:$AO$3999,6,FALSE)</f>
        <v>ANGSTREM TRADING</v>
      </c>
      <c r="C1664" s="2">
        <f>VLOOKUP(Tableau1[[#This Row],[NUM DE FACTURE]],'[1]COMMERCIAL 2019 - 2021'!$D$2:$AO$3999,18,FALSE)</f>
        <v>20150</v>
      </c>
      <c r="D1664" s="3">
        <f>VLOOKUP(Tableau1[[#This Row],[NUM DE FACTURE]],'[1]COMMERCIAL 2019 - 2021'!$D$2:$AO$3999,8,FALSE)</f>
        <v>49549.514949999997</v>
      </c>
      <c r="E1664" s="3">
        <f>VLOOKUP(Tableau1[[#This Row],[NUM DE FACTURE]],'[1]COMMERCIAL 2019 - 2021'!$D$2:$AO$3999,10,FALSE)</f>
        <v>15918.5</v>
      </c>
      <c r="F1664" s="3" t="str">
        <f>VLOOKUP(Tableau1[[#This Row],[NUM DE FACTURE]],'[1]COMMERCIAL 2019 - 2021'!$D$2:$AO$3999,12,FALSE)</f>
        <v>Russie</v>
      </c>
      <c r="G1664" s="4">
        <f>VLOOKUP(Tableau1[[#This Row],[NUM DE FACTURE]],'[1]COMMERCIAL 2019 - 2021'!$D$2:$AO$3999,13,FALSE)</f>
        <v>45499</v>
      </c>
      <c r="H1664" s="3">
        <f>VLOOKUP(Tableau1[[#This Row],[NUM DE FACTURE]],[1]!Tableau1[[#All],[Num Piéce]:[ANNEE]],4,FALSE)</f>
        <v>2024</v>
      </c>
      <c r="I1664" s="3">
        <f>MONTH(Tableau1[[#This Row],[DATE LIV]])</f>
        <v>7</v>
      </c>
    </row>
    <row r="1665" spans="1:9" x14ac:dyDescent="0.35">
      <c r="A1665" s="1" t="str">
        <f>'[1]COMMERCIAL 2019 - 2021'!D1663</f>
        <v>FAE-24-00181</v>
      </c>
      <c r="B1665" s="5" t="str">
        <f>VLOOKUP(Tableau1[[#This Row],[NUM DE FACTURE]],'[1]COMMERCIAL 2019 - 2021'!$D$2:$AO$3999,6,FALSE)</f>
        <v>SOCIETE CHEMA</v>
      </c>
      <c r="C1665" s="2">
        <f>VLOOKUP(Tableau1[[#This Row],[NUM DE FACTURE]],'[1]COMMERCIAL 2019 - 2021'!$D$2:$AO$3999,18,FALSE)</f>
        <v>134050</v>
      </c>
      <c r="D1665" s="3">
        <f>VLOOKUP(Tableau1[[#This Row],[NUM DE FACTURE]],'[1]COMMERCIAL 2019 - 2021'!$D$2:$AO$3999,8,FALSE)</f>
        <v>253767.49299999999</v>
      </c>
      <c r="E1665" s="3">
        <f>VLOOKUP(Tableau1[[#This Row],[NUM DE FACTURE]],'[1]COMMERCIAL 2019 - 2021'!$D$2:$AO$3999,10,FALSE)</f>
        <v>75328.75</v>
      </c>
      <c r="F1665" s="3" t="str">
        <f>VLOOKUP(Tableau1[[#This Row],[NUM DE FACTURE]],'[1]COMMERCIAL 2019 - 2021'!$D$2:$AO$3999,12,FALSE)</f>
        <v>Tchad</v>
      </c>
      <c r="G1665" s="4">
        <f>VLOOKUP(Tableau1[[#This Row],[NUM DE FACTURE]],'[1]COMMERCIAL 2019 - 2021'!$D$2:$AO$3999,13,FALSE)</f>
        <v>45471</v>
      </c>
      <c r="H1665" s="3">
        <f>VLOOKUP(Tableau1[[#This Row],[NUM DE FACTURE]],[1]!Tableau1[[#All],[Num Piéce]:[ANNEE]],4,FALSE)</f>
        <v>2024</v>
      </c>
      <c r="I1665" s="3">
        <f>MONTH(Tableau1[[#This Row],[DATE LIV]])</f>
        <v>6</v>
      </c>
    </row>
    <row r="1666" spans="1:9" x14ac:dyDescent="0.35">
      <c r="A1666" s="1" t="str">
        <f>'[1]COMMERCIAL 2019 - 2021'!D1664</f>
        <v>FAE-24-00182</v>
      </c>
      <c r="B1666" s="5" t="str">
        <f>VLOOKUP(Tableau1[[#This Row],[NUM DE FACTURE]],'[1]COMMERCIAL 2019 - 2021'!$D$2:$AO$3999,6,FALSE)</f>
        <v>TUNISIAN AFRICAN BUSINESS</v>
      </c>
      <c r="C1666" s="2">
        <f>VLOOKUP(Tableau1[[#This Row],[NUM DE FACTURE]],'[1]COMMERCIAL 2019 - 2021'!$D$2:$AO$3999,18,FALSE)</f>
        <v>90000</v>
      </c>
      <c r="D1666" s="3">
        <f>VLOOKUP(Tableau1[[#This Row],[NUM DE FACTURE]],'[1]COMMERCIAL 2019 - 2021'!$D$2:$AO$3999,8,FALSE)</f>
        <v>143550</v>
      </c>
      <c r="E1666" s="3">
        <f>VLOOKUP(Tableau1[[#This Row],[NUM DE FACTURE]],'[1]COMMERCIAL 2019 - 2021'!$D$2:$AO$3999,10,FALSE)</f>
        <v>143550</v>
      </c>
      <c r="F1666" s="3" t="str">
        <f>VLOOKUP(Tableau1[[#This Row],[NUM DE FACTURE]],'[1]COMMERCIAL 2019 - 2021'!$D$2:$AO$3999,12,FALSE)</f>
        <v>Senegal</v>
      </c>
      <c r="G1666" s="4">
        <f>VLOOKUP(Tableau1[[#This Row],[NUM DE FACTURE]],'[1]COMMERCIAL 2019 - 2021'!$D$2:$AO$3999,13,FALSE)</f>
        <v>45468</v>
      </c>
      <c r="H1666" s="3">
        <f>VLOOKUP(Tableau1[[#This Row],[NUM DE FACTURE]],[1]!Tableau1[[#All],[Num Piéce]:[ANNEE]],4,FALSE)</f>
        <v>2024</v>
      </c>
      <c r="I1666" s="3">
        <f>MONTH(Tableau1[[#This Row],[DATE LIV]])</f>
        <v>6</v>
      </c>
    </row>
    <row r="1667" spans="1:9" x14ac:dyDescent="0.35">
      <c r="A1667" s="1" t="str">
        <f>'[1]COMMERCIAL 2019 - 2021'!D1665</f>
        <v>FAE-24-00183</v>
      </c>
      <c r="B1667" s="5" t="str">
        <f>VLOOKUP(Tableau1[[#This Row],[NUM DE FACTURE]],'[1]COMMERCIAL 2019 - 2021'!$D$2:$AO$3999,6,FALSE)</f>
        <v>SAHEL INTERNATIONAL TRADE</v>
      </c>
      <c r="C1667" s="2">
        <f>VLOOKUP(Tableau1[[#This Row],[NUM DE FACTURE]],'[1]COMMERCIAL 2019 - 2021'!$D$2:$AO$3999,18,FALSE)</f>
        <v>21600</v>
      </c>
      <c r="D1667" s="3">
        <f>VLOOKUP(Tableau1[[#This Row],[NUM DE FACTURE]],'[1]COMMERCIAL 2019 - 2021'!$D$2:$AO$3999,8,FALSE)</f>
        <v>44136</v>
      </c>
      <c r="E1667" s="3">
        <f>VLOOKUP(Tableau1[[#This Row],[NUM DE FACTURE]],'[1]COMMERCIAL 2019 - 2021'!$D$2:$AO$3999,10,FALSE)</f>
        <v>44136</v>
      </c>
      <c r="F1667" s="3" t="str">
        <f>VLOOKUP(Tableau1[[#This Row],[NUM DE FACTURE]],'[1]COMMERCIAL 2019 - 2021'!$D$2:$AO$3999,12,FALSE)</f>
        <v>Togo</v>
      </c>
      <c r="G1667" s="4">
        <f>VLOOKUP(Tableau1[[#This Row],[NUM DE FACTURE]],'[1]COMMERCIAL 2019 - 2021'!$D$2:$AO$3999,13,FALSE)</f>
        <v>45488</v>
      </c>
      <c r="H1667" s="3">
        <f>VLOOKUP(Tableau1[[#This Row],[NUM DE FACTURE]],[1]!Tableau1[[#All],[Num Piéce]:[ANNEE]],4,FALSE)</f>
        <v>2024</v>
      </c>
      <c r="I1667" s="3">
        <f>MONTH(Tableau1[[#This Row],[DATE LIV]])</f>
        <v>7</v>
      </c>
    </row>
    <row r="1668" spans="1:9" x14ac:dyDescent="0.35">
      <c r="A1668" s="1" t="str">
        <f>'[1]COMMERCIAL 2019 - 2021'!D1666</f>
        <v>FAE-24-00184</v>
      </c>
      <c r="B1668" s="5" t="str">
        <f>VLOOKUP(Tableau1[[#This Row],[NUM DE FACTURE]],'[1]COMMERCIAL 2019 - 2021'!$D$2:$AO$3999,6,FALSE)</f>
        <v>SODIFRAM SAS</v>
      </c>
      <c r="C1668" s="2">
        <f>VLOOKUP(Tableau1[[#This Row],[NUM DE FACTURE]],'[1]COMMERCIAL 2019 - 2021'!$D$2:$AO$3999,18,FALSE)</f>
        <v>23712</v>
      </c>
      <c r="D1668" s="3">
        <f>VLOOKUP(Tableau1[[#This Row],[NUM DE FACTURE]],'[1]COMMERCIAL 2019 - 2021'!$D$2:$AO$3999,8,FALSE)</f>
        <v>75079.677607999998</v>
      </c>
      <c r="E1668" s="3">
        <f>VLOOKUP(Tableau1[[#This Row],[NUM DE FACTURE]],'[1]COMMERCIAL 2019 - 2021'!$D$2:$AO$3999,10,FALSE)</f>
        <v>22299.68</v>
      </c>
      <c r="F1668" s="3" t="str">
        <f>VLOOKUP(Tableau1[[#This Row],[NUM DE FACTURE]],'[1]COMMERCIAL 2019 - 2021'!$D$2:$AO$3999,12,FALSE)</f>
        <v>Mayotte</v>
      </c>
      <c r="G1668" s="4">
        <f>VLOOKUP(Tableau1[[#This Row],[NUM DE FACTURE]],'[1]COMMERCIAL 2019 - 2021'!$D$2:$AO$3999,13,FALSE)</f>
        <v>45464</v>
      </c>
      <c r="H1668" s="3">
        <f>VLOOKUP(Tableau1[[#This Row],[NUM DE FACTURE]],[1]!Tableau1[[#All],[Num Piéce]:[ANNEE]],4,FALSE)</f>
        <v>2024</v>
      </c>
      <c r="I1668" s="3">
        <f>MONTH(Tableau1[[#This Row],[DATE LIV]])</f>
        <v>6</v>
      </c>
    </row>
    <row r="1669" spans="1:9" x14ac:dyDescent="0.35">
      <c r="A1669" s="1" t="str">
        <f>'[1]COMMERCIAL 2019 - 2021'!D1667</f>
        <v>FAE-24-00185</v>
      </c>
      <c r="B1669" s="5" t="str">
        <f>VLOOKUP(Tableau1[[#This Row],[NUM DE FACTURE]],'[1]COMMERCIAL 2019 - 2021'!$D$2:$AO$3999,6,FALSE)</f>
        <v>BAH MAMADOU SALIOU</v>
      </c>
      <c r="C1669" s="2">
        <f>VLOOKUP(Tableau1[[#This Row],[NUM DE FACTURE]],'[1]COMMERCIAL 2019 - 2021'!$D$2:$AO$3999,18,FALSE)</f>
        <v>45000</v>
      </c>
      <c r="D1669" s="3">
        <f>VLOOKUP(Tableau1[[#This Row],[NUM DE FACTURE]],'[1]COMMERCIAL 2019 - 2021'!$D$2:$AO$3999,8,FALSE)</f>
        <v>104908.5275</v>
      </c>
      <c r="E1669" s="3">
        <f>VLOOKUP(Tableau1[[#This Row],[NUM DE FACTURE]],'[1]COMMERCIAL 2019 - 2021'!$D$2:$AO$3999,10,FALSE)</f>
        <v>31150</v>
      </c>
      <c r="F1669" s="3" t="str">
        <f>VLOOKUP(Tableau1[[#This Row],[NUM DE FACTURE]],'[1]COMMERCIAL 2019 - 2021'!$D$2:$AO$3999,12,FALSE)</f>
        <v>Guinee</v>
      </c>
      <c r="G1669" s="4">
        <f>VLOOKUP(Tableau1[[#This Row],[NUM DE FACTURE]],'[1]COMMERCIAL 2019 - 2021'!$D$2:$AO$3999,13,FALSE)</f>
        <v>45468</v>
      </c>
      <c r="H1669" s="3">
        <f>VLOOKUP(Tableau1[[#This Row],[NUM DE FACTURE]],[1]!Tableau1[[#All],[Num Piéce]:[ANNEE]],4,FALSE)</f>
        <v>2024</v>
      </c>
      <c r="I1669" s="3">
        <f>MONTH(Tableau1[[#This Row],[DATE LIV]])</f>
        <v>6</v>
      </c>
    </row>
    <row r="1670" spans="1:9" x14ac:dyDescent="0.35">
      <c r="A1670" s="1" t="str">
        <f>'[1]COMMERCIAL 2019 - 2021'!D1668</f>
        <v>FAE-24-00186</v>
      </c>
      <c r="B1670" s="5" t="str">
        <f>VLOOKUP(Tableau1[[#This Row],[NUM DE FACTURE]],'[1]COMMERCIAL 2019 - 2021'!$D$2:$AO$3999,6,FALSE)</f>
        <v>SAHEL INTERNATIONAL TRADE</v>
      </c>
      <c r="C1670" s="2">
        <f>VLOOKUP(Tableau1[[#This Row],[NUM DE FACTURE]],'[1]COMMERCIAL 2019 - 2021'!$D$2:$AO$3999,18,FALSE)</f>
        <v>22008</v>
      </c>
      <c r="D1670" s="3">
        <f>VLOOKUP(Tableau1[[#This Row],[NUM DE FACTURE]],'[1]COMMERCIAL 2019 - 2021'!$D$2:$AO$3999,8,FALSE)</f>
        <v>44716.08</v>
      </c>
      <c r="E1670" s="3">
        <f>VLOOKUP(Tableau1[[#This Row],[NUM DE FACTURE]],'[1]COMMERCIAL 2019 - 2021'!$D$2:$AO$3999,10,FALSE)</f>
        <v>44716.08</v>
      </c>
      <c r="F1670" s="3" t="str">
        <f>VLOOKUP(Tableau1[[#This Row],[NUM DE FACTURE]],'[1]COMMERCIAL 2019 - 2021'!$D$2:$AO$3999,12,FALSE)</f>
        <v>Togo</v>
      </c>
      <c r="G1670" s="4">
        <f>VLOOKUP(Tableau1[[#This Row],[NUM DE FACTURE]],'[1]COMMERCIAL 2019 - 2021'!$D$2:$AO$3999,13,FALSE)</f>
        <v>45488</v>
      </c>
      <c r="H1670" s="3">
        <f>VLOOKUP(Tableau1[[#This Row],[NUM DE FACTURE]],[1]!Tableau1[[#All],[Num Piéce]:[ANNEE]],4,FALSE)</f>
        <v>2024</v>
      </c>
      <c r="I1670" s="3">
        <f>MONTH(Tableau1[[#This Row],[DATE LIV]])</f>
        <v>7</v>
      </c>
    </row>
    <row r="1671" spans="1:9" x14ac:dyDescent="0.35">
      <c r="A1671" s="1" t="str">
        <f>'[1]COMMERCIAL 2019 - 2021'!D1669</f>
        <v>FAE-24-00187</v>
      </c>
      <c r="B1671" s="5" t="str">
        <f>VLOOKUP(Tableau1[[#This Row],[NUM DE FACTURE]],'[1]COMMERCIAL 2019 - 2021'!$D$2:$AO$3999,6,FALSE)</f>
        <v>ANGSTREM TRADING</v>
      </c>
      <c r="C1671" s="2">
        <f>VLOOKUP(Tableau1[[#This Row],[NUM DE FACTURE]],'[1]COMMERCIAL 2019 - 2021'!$D$2:$AO$3999,18,FALSE)</f>
        <v>40300</v>
      </c>
      <c r="D1671" s="3">
        <f>VLOOKUP(Tableau1[[#This Row],[NUM DE FACTURE]],'[1]COMMERCIAL 2019 - 2021'!$D$2:$AO$3999,8,FALSE)</f>
        <v>115166.43840000001</v>
      </c>
      <c r="E1671" s="3">
        <f>VLOOKUP(Tableau1[[#This Row],[NUM DE FACTURE]],'[1]COMMERCIAL 2019 - 2021'!$D$2:$AO$3999,10,FALSE)</f>
        <v>36874.5</v>
      </c>
      <c r="F1671" s="3" t="str">
        <f>VLOOKUP(Tableau1[[#This Row],[NUM DE FACTURE]],'[1]COMMERCIAL 2019 - 2021'!$D$2:$AO$3999,12,FALSE)</f>
        <v>Russie</v>
      </c>
      <c r="G1671" s="4">
        <f>VLOOKUP(Tableau1[[#This Row],[NUM DE FACTURE]],'[1]COMMERCIAL 2019 - 2021'!$D$2:$AO$3999,13,FALSE)</f>
        <v>45484</v>
      </c>
      <c r="H1671" s="3">
        <f>VLOOKUP(Tableau1[[#This Row],[NUM DE FACTURE]],[1]!Tableau1[[#All],[Num Piéce]:[ANNEE]],4,FALSE)</f>
        <v>2024</v>
      </c>
      <c r="I1671" s="3">
        <f>MONTH(Tableau1[[#This Row],[DATE LIV]])</f>
        <v>7</v>
      </c>
    </row>
    <row r="1672" spans="1:9" x14ac:dyDescent="0.35">
      <c r="A1672" s="1" t="str">
        <f>'[1]COMMERCIAL 2019 - 2021'!D1670</f>
        <v>FAE-24-00188</v>
      </c>
      <c r="B1672" s="5" t="str">
        <f>VLOOKUP(Tableau1[[#This Row],[NUM DE FACTURE]],'[1]COMMERCIAL 2019 - 2021'!$D$2:$AO$3999,6,FALSE)</f>
        <v>LAMP FALL IMP EXP - LAFFIMEX</v>
      </c>
      <c r="C1672" s="2">
        <f>VLOOKUP(Tableau1[[#This Row],[NUM DE FACTURE]],'[1]COMMERCIAL 2019 - 2021'!$D$2:$AO$3999,18,FALSE)</f>
        <v>38400</v>
      </c>
      <c r="D1672" s="3">
        <f>VLOOKUP(Tableau1[[#This Row],[NUM DE FACTURE]],'[1]COMMERCIAL 2019 - 2021'!$D$2:$AO$3999,8,FALSE)</f>
        <v>86611.107400000008</v>
      </c>
      <c r="E1672" s="3">
        <f>VLOOKUP(Tableau1[[#This Row],[NUM DE FACTURE]],'[1]COMMERCIAL 2019 - 2021'!$D$2:$AO$3999,10,FALSE)</f>
        <v>25628</v>
      </c>
      <c r="F1672" s="3" t="str">
        <f>VLOOKUP(Tableau1[[#This Row],[NUM DE FACTURE]],'[1]COMMERCIAL 2019 - 2021'!$D$2:$AO$3999,12,FALSE)</f>
        <v>Senegal</v>
      </c>
      <c r="G1672" s="4">
        <f>VLOOKUP(Tableau1[[#This Row],[NUM DE FACTURE]],'[1]COMMERCIAL 2019 - 2021'!$D$2:$AO$3999,13,FALSE)</f>
        <v>45484</v>
      </c>
      <c r="H1672" s="3">
        <f>VLOOKUP(Tableau1[[#This Row],[NUM DE FACTURE]],[1]!Tableau1[[#All],[Num Piéce]:[ANNEE]],4,FALSE)</f>
        <v>2024</v>
      </c>
      <c r="I1672" s="3">
        <f>MONTH(Tableau1[[#This Row],[DATE LIV]])</f>
        <v>7</v>
      </c>
    </row>
    <row r="1673" spans="1:9" x14ac:dyDescent="0.35">
      <c r="A1673" s="1" t="str">
        <f>'[1]COMMERCIAL 2019 - 2021'!D1671</f>
        <v>FAE-24-00189</v>
      </c>
      <c r="B1673" s="5" t="str">
        <f>VLOOKUP(Tableau1[[#This Row],[NUM DE FACTURE]],'[1]COMMERCIAL 2019 - 2021'!$D$2:$AO$3999,6,FALSE)</f>
        <v>TUNISIAN AFRICAN BUSINESS</v>
      </c>
      <c r="C1673" s="2">
        <f>VLOOKUP(Tableau1[[#This Row],[NUM DE FACTURE]],'[1]COMMERCIAL 2019 - 2021'!$D$2:$AO$3999,18,FALSE)</f>
        <v>84000</v>
      </c>
      <c r="D1673" s="3">
        <f>VLOOKUP(Tableau1[[#This Row],[NUM DE FACTURE]],'[1]COMMERCIAL 2019 - 2021'!$D$2:$AO$3999,8,FALSE)</f>
        <v>143080</v>
      </c>
      <c r="E1673" s="3">
        <f>VLOOKUP(Tableau1[[#This Row],[NUM DE FACTURE]],'[1]COMMERCIAL 2019 - 2021'!$D$2:$AO$3999,10,FALSE)</f>
        <v>143080</v>
      </c>
      <c r="F1673" s="3" t="str">
        <f>VLOOKUP(Tableau1[[#This Row],[NUM DE FACTURE]],'[1]COMMERCIAL 2019 - 2021'!$D$2:$AO$3999,12,FALSE)</f>
        <v>Gabon</v>
      </c>
      <c r="G1673" s="4">
        <f>VLOOKUP(Tableau1[[#This Row],[NUM DE FACTURE]],'[1]COMMERCIAL 2019 - 2021'!$D$2:$AO$3999,13,FALSE)</f>
        <v>45485</v>
      </c>
      <c r="H1673" s="3">
        <f>VLOOKUP(Tableau1[[#This Row],[NUM DE FACTURE]],[1]!Tableau1[[#All],[Num Piéce]:[ANNEE]],4,FALSE)</f>
        <v>2024</v>
      </c>
      <c r="I1673" s="3">
        <f>MONTH(Tableau1[[#This Row],[DATE LIV]])</f>
        <v>7</v>
      </c>
    </row>
    <row r="1674" spans="1:9" x14ac:dyDescent="0.35">
      <c r="A1674" s="1" t="str">
        <f>'[1]COMMERCIAL 2019 - 2021'!D1672</f>
        <v>FAE-24-00190</v>
      </c>
      <c r="B1674" s="5" t="str">
        <f>VLOOKUP(Tableau1[[#This Row],[NUM DE FACTURE]],'[1]COMMERCIAL 2019 - 2021'!$D$2:$AO$3999,6,FALSE)</f>
        <v>STE AL AKIL</v>
      </c>
      <c r="C1674" s="2">
        <f>VLOOKUP(Tableau1[[#This Row],[NUM DE FACTURE]],'[1]COMMERCIAL 2019 - 2021'!$D$2:$AO$3999,18,FALSE)</f>
        <v>100003</v>
      </c>
      <c r="D1674" s="3">
        <f>VLOOKUP(Tableau1[[#This Row],[NUM DE FACTURE]],'[1]COMMERCIAL 2019 - 2021'!$D$2:$AO$3999,8,FALSE)</f>
        <v>215562.90404000002</v>
      </c>
      <c r="E1674" s="3">
        <f>VLOOKUP(Tableau1[[#This Row],[NUM DE FACTURE]],'[1]COMMERCIAL 2019 - 2021'!$D$2:$AO$3999,10,FALSE)</f>
        <v>69002.210000000006</v>
      </c>
      <c r="F1674" s="3" t="str">
        <f>VLOOKUP(Tableau1[[#This Row],[NUM DE FACTURE]],'[1]COMMERCIAL 2019 - 2021'!$D$2:$AO$3999,12,FALSE)</f>
        <v>Libye</v>
      </c>
      <c r="G1674" s="4">
        <f>VLOOKUP(Tableau1[[#This Row],[NUM DE FACTURE]],'[1]COMMERCIAL 2019 - 2021'!$D$2:$AO$3999,13,FALSE)</f>
        <v>45483</v>
      </c>
      <c r="H1674" s="3">
        <f>VLOOKUP(Tableau1[[#This Row],[NUM DE FACTURE]],[1]!Tableau1[[#All],[Num Piéce]:[ANNEE]],4,FALSE)</f>
        <v>2024</v>
      </c>
      <c r="I1674" s="3">
        <f>MONTH(Tableau1[[#This Row],[DATE LIV]])</f>
        <v>7</v>
      </c>
    </row>
    <row r="1675" spans="1:9" x14ac:dyDescent="0.35">
      <c r="A1675" s="1" t="str">
        <f>'[1]COMMERCIAL 2019 - 2021'!D1673</f>
        <v>FAE-24-00191</v>
      </c>
      <c r="B1675" s="5" t="str">
        <f>VLOOKUP(Tableau1[[#This Row],[NUM DE FACTURE]],'[1]COMMERCIAL 2019 - 2021'!$D$2:$AO$3999,6,FALSE)</f>
        <v>ACS DISTRIBUTION</v>
      </c>
      <c r="C1675" s="2">
        <f>VLOOKUP(Tableau1[[#This Row],[NUM DE FACTURE]],'[1]COMMERCIAL 2019 - 2021'!$D$2:$AO$3999,18,FALSE)</f>
        <v>81000</v>
      </c>
      <c r="D1675" s="3">
        <f>VLOOKUP(Tableau1[[#This Row],[NUM DE FACTURE]],'[1]COMMERCIAL 2019 - 2021'!$D$2:$AO$3999,8,FALSE)</f>
        <v>186786.10725</v>
      </c>
      <c r="E1675" s="3">
        <f>VLOOKUP(Tableau1[[#This Row],[NUM DE FACTURE]],'[1]COMMERCIAL 2019 - 2021'!$D$2:$AO$3999,10,FALSE)</f>
        <v>55245</v>
      </c>
      <c r="F1675" s="3" t="str">
        <f>VLOOKUP(Tableau1[[#This Row],[NUM DE FACTURE]],'[1]COMMERCIAL 2019 - 2021'!$D$2:$AO$3999,12,FALSE)</f>
        <v>Senegal</v>
      </c>
      <c r="G1675" s="4">
        <f>VLOOKUP(Tableau1[[#This Row],[NUM DE FACTURE]],'[1]COMMERCIAL 2019 - 2021'!$D$2:$AO$3999,13,FALSE)</f>
        <v>45496</v>
      </c>
      <c r="H1675" s="3">
        <f>VLOOKUP(Tableau1[[#This Row],[NUM DE FACTURE]],[1]!Tableau1[[#All],[Num Piéce]:[ANNEE]],4,FALSE)</f>
        <v>2024</v>
      </c>
      <c r="I1675" s="3">
        <f>MONTH(Tableau1[[#This Row],[DATE LIV]])</f>
        <v>7</v>
      </c>
    </row>
    <row r="1676" spans="1:9" x14ac:dyDescent="0.35">
      <c r="A1676" s="1" t="str">
        <f>'[1]COMMERCIAL 2019 - 2021'!D1674</f>
        <v>FAE-24-00192</v>
      </c>
      <c r="B1676" s="5" t="str">
        <f>VLOOKUP(Tableau1[[#This Row],[NUM DE FACTURE]],'[1]COMMERCIAL 2019 - 2021'!$D$2:$AO$3999,6,FALSE)</f>
        <v>DAVIS TRADING CO LTD</v>
      </c>
      <c r="C1676" s="2">
        <f>VLOOKUP(Tableau1[[#This Row],[NUM DE FACTURE]],'[1]COMMERCIAL 2019 - 2021'!$D$2:$AO$3999,18,FALSE)</f>
        <v>21920</v>
      </c>
      <c r="D1676" s="3">
        <f>VLOOKUP(Tableau1[[#This Row],[NUM DE FACTURE]],'[1]COMMERCIAL 2019 - 2021'!$D$2:$AO$3999,8,FALSE)</f>
        <v>87353.350480000008</v>
      </c>
      <c r="E1676" s="3">
        <f>VLOOKUP(Tableau1[[#This Row],[NUM DE FACTURE]],'[1]COMMERCIAL 2019 - 2021'!$D$2:$AO$3999,10,FALSE)</f>
        <v>27962.02</v>
      </c>
      <c r="F1676" s="3" t="str">
        <f>VLOOKUP(Tableau1[[#This Row],[NUM DE FACTURE]],'[1]COMMERCIAL 2019 - 2021'!$D$2:$AO$3999,12,FALSE)</f>
        <v>New Zealand</v>
      </c>
      <c r="G1676" s="4">
        <f>VLOOKUP(Tableau1[[#This Row],[NUM DE FACTURE]],'[1]COMMERCIAL 2019 - 2021'!$D$2:$AO$3999,13,FALSE)</f>
        <v>45484</v>
      </c>
      <c r="H1676" s="3">
        <f>VLOOKUP(Tableau1[[#This Row],[NUM DE FACTURE]],[1]!Tableau1[[#All],[Num Piéce]:[ANNEE]],4,FALSE)</f>
        <v>2024</v>
      </c>
      <c r="I1676" s="3">
        <f>MONTH(Tableau1[[#This Row],[DATE LIV]])</f>
        <v>7</v>
      </c>
    </row>
    <row r="1677" spans="1:9" x14ac:dyDescent="0.35">
      <c r="A1677" s="1" t="str">
        <f>'[1]COMMERCIAL 2019 - 2021'!D1675</f>
        <v>FAE-24-00193</v>
      </c>
      <c r="B1677" s="5" t="str">
        <f>VLOOKUP(Tableau1[[#This Row],[NUM DE FACTURE]],'[1]COMMERCIAL 2019 - 2021'!$D$2:$AO$3999,6,FALSE)</f>
        <v>DAVIS TRADING CO LTD</v>
      </c>
      <c r="C1677" s="2">
        <f>VLOOKUP(Tableau1[[#This Row],[NUM DE FACTURE]],'[1]COMMERCIAL 2019 - 2021'!$D$2:$AO$3999,18,FALSE)</f>
        <v>22500</v>
      </c>
      <c r="D1677" s="3">
        <f>VLOOKUP(Tableau1[[#This Row],[NUM DE FACTURE]],'[1]COMMERCIAL 2019 - 2021'!$D$2:$AO$3999,8,FALSE)</f>
        <v>92680.583864999993</v>
      </c>
      <c r="E1677" s="3">
        <f>VLOOKUP(Tableau1[[#This Row],[NUM DE FACTURE]],'[1]COMMERCIAL 2019 - 2021'!$D$2:$AO$3999,10,FALSE)</f>
        <v>29855.55</v>
      </c>
      <c r="F1677" s="3" t="str">
        <f>VLOOKUP(Tableau1[[#This Row],[NUM DE FACTURE]],'[1]COMMERCIAL 2019 - 2021'!$D$2:$AO$3999,12,FALSE)</f>
        <v>New Zealand</v>
      </c>
      <c r="G1677" s="4">
        <f>VLOOKUP(Tableau1[[#This Row],[NUM DE FACTURE]],'[1]COMMERCIAL 2019 - 2021'!$D$2:$AO$3999,13,FALSE)</f>
        <v>45491</v>
      </c>
      <c r="H1677" s="3">
        <f>VLOOKUP(Tableau1[[#This Row],[NUM DE FACTURE]],[1]!Tableau1[[#All],[Num Piéce]:[ANNEE]],4,FALSE)</f>
        <v>2024</v>
      </c>
      <c r="I1677" s="3">
        <f>MONTH(Tableau1[[#This Row],[DATE LIV]])</f>
        <v>7</v>
      </c>
    </row>
    <row r="1678" spans="1:9" x14ac:dyDescent="0.35">
      <c r="A1678" s="1" t="str">
        <f>'[1]COMMERCIAL 2019 - 2021'!D1676</f>
        <v>FAE-24-00194</v>
      </c>
      <c r="B1678" s="5" t="str">
        <f>VLOOKUP(Tableau1[[#This Row],[NUM DE FACTURE]],'[1]COMMERCIAL 2019 - 2021'!$D$2:$AO$3999,6,FALSE)</f>
        <v>DAVIS TRADING CO LTD</v>
      </c>
      <c r="C1678" s="2">
        <f>VLOOKUP(Tableau1[[#This Row],[NUM DE FACTURE]],'[1]COMMERCIAL 2019 - 2021'!$D$2:$AO$3999,18,FALSE)</f>
        <v>20750</v>
      </c>
      <c r="D1678" s="3">
        <f>VLOOKUP(Tableau1[[#This Row],[NUM DE FACTURE]],'[1]COMMERCIAL 2019 - 2021'!$D$2:$AO$3999,8,FALSE)</f>
        <v>68681.023263999989</v>
      </c>
      <c r="E1678" s="3">
        <f>VLOOKUP(Tableau1[[#This Row],[NUM DE FACTURE]],'[1]COMMERCIAL 2019 - 2021'!$D$2:$AO$3999,10,FALSE)</f>
        <v>22124.48</v>
      </c>
      <c r="F1678" s="3" t="str">
        <f>VLOOKUP(Tableau1[[#This Row],[NUM DE FACTURE]],'[1]COMMERCIAL 2019 - 2021'!$D$2:$AO$3999,12,FALSE)</f>
        <v>New Zealand</v>
      </c>
      <c r="G1678" s="4">
        <f>VLOOKUP(Tableau1[[#This Row],[NUM DE FACTURE]],'[1]COMMERCIAL 2019 - 2021'!$D$2:$AO$3999,13,FALSE)</f>
        <v>45491</v>
      </c>
      <c r="H1678" s="3">
        <f>VLOOKUP(Tableau1[[#This Row],[NUM DE FACTURE]],[1]!Tableau1[[#All],[Num Piéce]:[ANNEE]],4,FALSE)</f>
        <v>2024</v>
      </c>
      <c r="I1678" s="3">
        <f>MONTH(Tableau1[[#This Row],[DATE LIV]])</f>
        <v>7</v>
      </c>
    </row>
    <row r="1679" spans="1:9" x14ac:dyDescent="0.35">
      <c r="A1679" s="1" t="str">
        <f>'[1]COMMERCIAL 2019 - 2021'!D1677</f>
        <v>FAE-24-00195</v>
      </c>
      <c r="B1679" s="5" t="str">
        <f>VLOOKUP(Tableau1[[#This Row],[NUM DE FACTURE]],'[1]COMMERCIAL 2019 - 2021'!$D$2:$AO$3999,6,FALSE)</f>
        <v>SODIFRAM SAS</v>
      </c>
      <c r="C1679" s="2">
        <f>VLOOKUP(Tableau1[[#This Row],[NUM DE FACTURE]],'[1]COMMERCIAL 2019 - 2021'!$D$2:$AO$3999,18,FALSE)</f>
        <v>25212</v>
      </c>
      <c r="D1679" s="3">
        <f>VLOOKUP(Tableau1[[#This Row],[NUM DE FACTURE]],'[1]COMMERCIAL 2019 - 2021'!$D$2:$AO$3999,8,FALSE)</f>
        <v>79286.639169999995</v>
      </c>
      <c r="E1679" s="3">
        <f>VLOOKUP(Tableau1[[#This Row],[NUM DE FACTURE]],'[1]COMMERCIAL 2019 - 2021'!$D$2:$AO$3999,10,FALSE)</f>
        <v>23447.18</v>
      </c>
      <c r="F1679" s="3" t="str">
        <f>VLOOKUP(Tableau1[[#This Row],[NUM DE FACTURE]],'[1]COMMERCIAL 2019 - 2021'!$D$2:$AO$3999,12,FALSE)</f>
        <v>Mayotte</v>
      </c>
      <c r="G1679" s="4">
        <f>VLOOKUP(Tableau1[[#This Row],[NUM DE FACTURE]],'[1]COMMERCIAL 2019 - 2021'!$D$2:$AO$3999,13,FALSE)</f>
        <v>45485</v>
      </c>
      <c r="H1679" s="3">
        <f>VLOOKUP(Tableau1[[#This Row],[NUM DE FACTURE]],[1]!Tableau1[[#All],[Num Piéce]:[ANNEE]],4,FALSE)</f>
        <v>2024</v>
      </c>
      <c r="I1679" s="3">
        <f>MONTH(Tableau1[[#This Row],[DATE LIV]])</f>
        <v>7</v>
      </c>
    </row>
    <row r="1680" spans="1:9" x14ac:dyDescent="0.35">
      <c r="A1680" s="1" t="str">
        <f>'[1]COMMERCIAL 2019 - 2021'!D1678</f>
        <v>FAE-24-00196</v>
      </c>
      <c r="B1680" s="5" t="str">
        <f>VLOOKUP(Tableau1[[#This Row],[NUM DE FACTURE]],'[1]COMMERCIAL 2019 - 2021'!$D$2:$AO$3999,6,FALSE)</f>
        <v>SODIFRAM SAS</v>
      </c>
      <c r="C1680" s="2">
        <f>VLOOKUP(Tableau1[[#This Row],[NUM DE FACTURE]],'[1]COMMERCIAL 2019 - 2021'!$D$2:$AO$3999,18,FALSE)</f>
        <v>25212</v>
      </c>
      <c r="D1680" s="3">
        <f>VLOOKUP(Tableau1[[#This Row],[NUM DE FACTURE]],'[1]COMMERCIAL 2019 - 2021'!$D$2:$AO$3999,8,FALSE)</f>
        <v>79285.466811000006</v>
      </c>
      <c r="E1680" s="3">
        <f>VLOOKUP(Tableau1[[#This Row],[NUM DE FACTURE]],'[1]COMMERCIAL 2019 - 2021'!$D$2:$AO$3999,10,FALSE)</f>
        <v>23447.18</v>
      </c>
      <c r="F1680" s="3" t="str">
        <f>VLOOKUP(Tableau1[[#This Row],[NUM DE FACTURE]],'[1]COMMERCIAL 2019 - 2021'!$D$2:$AO$3999,12,FALSE)</f>
        <v>Mayotte</v>
      </c>
      <c r="G1680" s="4">
        <f>VLOOKUP(Tableau1[[#This Row],[NUM DE FACTURE]],'[1]COMMERCIAL 2019 - 2021'!$D$2:$AO$3999,13,FALSE)</f>
        <v>45485</v>
      </c>
      <c r="H1680" s="3">
        <f>VLOOKUP(Tableau1[[#This Row],[NUM DE FACTURE]],[1]!Tableau1[[#All],[Num Piéce]:[ANNEE]],4,FALSE)</f>
        <v>2024</v>
      </c>
      <c r="I1680" s="3">
        <f>MONTH(Tableau1[[#This Row],[DATE LIV]])</f>
        <v>7</v>
      </c>
    </row>
    <row r="1681" spans="1:9" x14ac:dyDescent="0.35">
      <c r="A1681" s="1" t="str">
        <f>'[1]COMMERCIAL 2019 - 2021'!D1679</f>
        <v>FAE-24-00197</v>
      </c>
      <c r="B1681" s="5" t="str">
        <f>VLOOKUP(Tableau1[[#This Row],[NUM DE FACTURE]],'[1]COMMERCIAL 2019 - 2021'!$D$2:$AO$3999,6,FALSE)</f>
        <v>ETS KASSO IMPORT EXPORT</v>
      </c>
      <c r="C1681" s="2">
        <f>VLOOKUP(Tableau1[[#This Row],[NUM DE FACTURE]],'[1]COMMERCIAL 2019 - 2021'!$D$2:$AO$3999,18,FALSE)</f>
        <v>137500</v>
      </c>
      <c r="D1681" s="3">
        <f>VLOOKUP(Tableau1[[#This Row],[NUM DE FACTURE]],'[1]COMMERCIAL 2019 - 2021'!$D$2:$AO$3999,8,FALSE)</f>
        <v>237127.6875</v>
      </c>
      <c r="E1681" s="3">
        <f>VLOOKUP(Tableau1[[#This Row],[NUM DE FACTURE]],'[1]COMMERCIAL 2019 - 2021'!$D$2:$AO$3999,10,FALSE)</f>
        <v>70125</v>
      </c>
      <c r="F1681" s="3" t="str">
        <f>VLOOKUP(Tableau1[[#This Row],[NUM DE FACTURE]],'[1]COMMERCIAL 2019 - 2021'!$D$2:$AO$3999,12,FALSE)</f>
        <v>Niger</v>
      </c>
      <c r="G1681" s="4">
        <f>VLOOKUP(Tableau1[[#This Row],[NUM DE FACTURE]],'[1]COMMERCIAL 2019 - 2021'!$D$2:$AO$3999,13,FALSE)</f>
        <v>45485</v>
      </c>
      <c r="H1681" s="3">
        <f>VLOOKUP(Tableau1[[#This Row],[NUM DE FACTURE]],[1]!Tableau1[[#All],[Num Piéce]:[ANNEE]],4,FALSE)</f>
        <v>2024</v>
      </c>
      <c r="I1681" s="3">
        <f>MONTH(Tableau1[[#This Row],[DATE LIV]])</f>
        <v>7</v>
      </c>
    </row>
    <row r="1682" spans="1:9" x14ac:dyDescent="0.35">
      <c r="A1682" s="1" t="str">
        <f>'[1]COMMERCIAL 2019 - 2021'!D1680</f>
        <v>FAE-24-00198</v>
      </c>
      <c r="B1682" s="5" t="str">
        <f>VLOOKUP(Tableau1[[#This Row],[NUM DE FACTURE]],'[1]COMMERCIAL 2019 - 2021'!$D$2:$AO$3999,6,FALSE)</f>
        <v>ETS KASSO IMPORT EXPORT</v>
      </c>
      <c r="C1682" s="2">
        <f>VLOOKUP(Tableau1[[#This Row],[NUM DE FACTURE]],'[1]COMMERCIAL 2019 - 2021'!$D$2:$AO$3999,18,FALSE)</f>
        <v>137500</v>
      </c>
      <c r="D1682" s="3">
        <f>VLOOKUP(Tableau1[[#This Row],[NUM DE FACTURE]],'[1]COMMERCIAL 2019 - 2021'!$D$2:$AO$3999,8,FALSE)</f>
        <v>237127.6875</v>
      </c>
      <c r="E1682" s="3">
        <f>VLOOKUP(Tableau1[[#This Row],[NUM DE FACTURE]],'[1]COMMERCIAL 2019 - 2021'!$D$2:$AO$3999,10,FALSE)</f>
        <v>70125</v>
      </c>
      <c r="F1682" s="3" t="str">
        <f>VLOOKUP(Tableau1[[#This Row],[NUM DE FACTURE]],'[1]COMMERCIAL 2019 - 2021'!$D$2:$AO$3999,12,FALSE)</f>
        <v>Niger</v>
      </c>
      <c r="G1682" s="4">
        <f>VLOOKUP(Tableau1[[#This Row],[NUM DE FACTURE]],'[1]COMMERCIAL 2019 - 2021'!$D$2:$AO$3999,13,FALSE)</f>
        <v>45486</v>
      </c>
      <c r="H1682" s="3">
        <f>VLOOKUP(Tableau1[[#This Row],[NUM DE FACTURE]],[1]!Tableau1[[#All],[Num Piéce]:[ANNEE]],4,FALSE)</f>
        <v>2024</v>
      </c>
      <c r="I1682" s="3">
        <f>MONTH(Tableau1[[#This Row],[DATE LIV]])</f>
        <v>7</v>
      </c>
    </row>
    <row r="1683" spans="1:9" x14ac:dyDescent="0.35">
      <c r="A1683" s="1" t="str">
        <f>'[1]COMMERCIAL 2019 - 2021'!D1681</f>
        <v>FAE-24-00199</v>
      </c>
      <c r="B1683" s="5" t="str">
        <f>VLOOKUP(Tableau1[[#This Row],[NUM DE FACTURE]],'[1]COMMERCIAL 2019 - 2021'!$D$2:$AO$3999,6,FALSE)</f>
        <v>STE DE COMMERCE INTERNATIONAL</v>
      </c>
      <c r="C1683" s="2">
        <f>VLOOKUP(Tableau1[[#This Row],[NUM DE FACTURE]],'[1]COMMERCIAL 2019 - 2021'!$D$2:$AO$3999,18,FALSE)</f>
        <v>560000</v>
      </c>
      <c r="D1683" s="3">
        <f>VLOOKUP(Tableau1[[#This Row],[NUM DE FACTURE]],'[1]COMMERCIAL 2019 - 2021'!$D$2:$AO$3999,8,FALSE)</f>
        <v>879200</v>
      </c>
      <c r="E1683" s="3">
        <f>VLOOKUP(Tableau1[[#This Row],[NUM DE FACTURE]],'[1]COMMERCIAL 2019 - 2021'!$D$2:$AO$3999,10,FALSE)</f>
        <v>879200</v>
      </c>
      <c r="F1683" s="3" t="str">
        <f>VLOOKUP(Tableau1[[#This Row],[NUM DE FACTURE]],'[1]COMMERCIAL 2019 - 2021'!$D$2:$AO$3999,12,FALSE)</f>
        <v>Niger</v>
      </c>
      <c r="G1683" s="4">
        <f>VLOOKUP(Tableau1[[#This Row],[NUM DE FACTURE]],'[1]COMMERCIAL 2019 - 2021'!$D$2:$AO$3999,13,FALSE)</f>
        <v>45502</v>
      </c>
      <c r="H1683" s="3">
        <f>VLOOKUP(Tableau1[[#This Row],[NUM DE FACTURE]],[1]!Tableau1[[#All],[Num Piéce]:[ANNEE]],4,FALSE)</f>
        <v>2024</v>
      </c>
      <c r="I1683" s="3">
        <f>MONTH(Tableau1[[#This Row],[DATE LIV]])</f>
        <v>7</v>
      </c>
    </row>
    <row r="1684" spans="1:9" x14ac:dyDescent="0.35">
      <c r="A1684" s="1" t="str">
        <f>'[1]COMMERCIAL 2019 - 2021'!D1682</f>
        <v>FAE-24-00200</v>
      </c>
      <c r="B1684" s="5" t="str">
        <f>VLOOKUP(Tableau1[[#This Row],[NUM DE FACTURE]],'[1]COMMERCIAL 2019 - 2021'!$D$2:$AO$3999,6,FALSE)</f>
        <v>ETS KASSO IMPORT EXPORT</v>
      </c>
      <c r="C1684" s="2">
        <f>VLOOKUP(Tableau1[[#This Row],[NUM DE FACTURE]],'[1]COMMERCIAL 2019 - 2021'!$D$2:$AO$3999,18,FALSE)</f>
        <v>125000</v>
      </c>
      <c r="D1684" s="3">
        <f>VLOOKUP(Tableau1[[#This Row],[NUM DE FACTURE]],'[1]COMMERCIAL 2019 - 2021'!$D$2:$AO$3999,8,FALSE)</f>
        <v>228322.125</v>
      </c>
      <c r="E1684" s="3">
        <f>VLOOKUP(Tableau1[[#This Row],[NUM DE FACTURE]],'[1]COMMERCIAL 2019 - 2021'!$D$2:$AO$3999,10,FALSE)</f>
        <v>67500</v>
      </c>
      <c r="F1684" s="3" t="str">
        <f>VLOOKUP(Tableau1[[#This Row],[NUM DE FACTURE]],'[1]COMMERCIAL 2019 - 2021'!$D$2:$AO$3999,12,FALSE)</f>
        <v>Niger</v>
      </c>
      <c r="G1684" s="4">
        <f>VLOOKUP(Tableau1[[#This Row],[NUM DE FACTURE]],'[1]COMMERCIAL 2019 - 2021'!$D$2:$AO$3999,13,FALSE)</f>
        <v>45491</v>
      </c>
      <c r="H1684" s="3">
        <f>VLOOKUP(Tableau1[[#This Row],[NUM DE FACTURE]],[1]!Tableau1[[#All],[Num Piéce]:[ANNEE]],4,FALSE)</f>
        <v>2024</v>
      </c>
      <c r="I1684" s="3">
        <f>MONTH(Tableau1[[#This Row],[DATE LIV]])</f>
        <v>7</v>
      </c>
    </row>
    <row r="1685" spans="1:9" x14ac:dyDescent="0.35">
      <c r="A1685" s="1" t="str">
        <f>'[1]COMMERCIAL 2019 - 2021'!D1683</f>
        <v>FAE-24-00201</v>
      </c>
      <c r="B1685" s="5" t="str">
        <f>VLOOKUP(Tableau1[[#This Row],[NUM DE FACTURE]],'[1]COMMERCIAL 2019 - 2021'!$D$2:$AO$3999,6,FALSE)</f>
        <v>SAHEL INTERNATIONAL TRADE</v>
      </c>
      <c r="C1685" s="2">
        <f>VLOOKUP(Tableau1[[#This Row],[NUM DE FACTURE]],'[1]COMMERCIAL 2019 - 2021'!$D$2:$AO$3999,18,FALSE)</f>
        <v>19200</v>
      </c>
      <c r="D1685" s="3">
        <f>VLOOKUP(Tableau1[[#This Row],[NUM DE FACTURE]],'[1]COMMERCIAL 2019 - 2021'!$D$2:$AO$3999,8,FALSE)</f>
        <v>38976</v>
      </c>
      <c r="E1685" s="3">
        <f>VLOOKUP(Tableau1[[#This Row],[NUM DE FACTURE]],'[1]COMMERCIAL 2019 - 2021'!$D$2:$AO$3999,10,FALSE)</f>
        <v>38976</v>
      </c>
      <c r="F1685" s="3" t="str">
        <f>VLOOKUP(Tableau1[[#This Row],[NUM DE FACTURE]],'[1]COMMERCIAL 2019 - 2021'!$D$2:$AO$3999,12,FALSE)</f>
        <v>Gambie</v>
      </c>
      <c r="G1685" s="4">
        <f>VLOOKUP(Tableau1[[#This Row],[NUM DE FACTURE]],'[1]COMMERCIAL 2019 - 2021'!$D$2:$AO$3999,13,FALSE)</f>
        <v>45490</v>
      </c>
      <c r="H1685" s="3">
        <f>VLOOKUP(Tableau1[[#This Row],[NUM DE FACTURE]],[1]!Tableau1[[#All],[Num Piéce]:[ANNEE]],4,FALSE)</f>
        <v>2024</v>
      </c>
      <c r="I1685" s="3">
        <f>MONTH(Tableau1[[#This Row],[DATE LIV]])</f>
        <v>7</v>
      </c>
    </row>
    <row r="1686" spans="1:9" x14ac:dyDescent="0.35">
      <c r="A1686" s="1" t="str">
        <f>'[1]COMMERCIAL 2019 - 2021'!D1684</f>
        <v>FAE-24-00202</v>
      </c>
      <c r="B1686" s="5" t="str">
        <f>VLOOKUP(Tableau1[[#This Row],[NUM DE FACTURE]],'[1]COMMERCIAL 2019 - 2021'!$D$2:$AO$3999,6,FALSE)</f>
        <v>ARCADIA</v>
      </c>
      <c r="C1686" s="2">
        <f>VLOOKUP(Tableau1[[#This Row],[NUM DE FACTURE]],'[1]COMMERCIAL 2019 - 2021'!$D$2:$AO$3999,18,FALSE)</f>
        <v>41000</v>
      </c>
      <c r="D1686" s="3">
        <f>VLOOKUP(Tableau1[[#This Row],[NUM DE FACTURE]],'[1]COMMERCIAL 2019 - 2021'!$D$2:$AO$3999,8,FALSE)</f>
        <v>78925</v>
      </c>
      <c r="E1686" s="3">
        <f>VLOOKUP(Tableau1[[#This Row],[NUM DE FACTURE]],'[1]COMMERCIAL 2019 - 2021'!$D$2:$AO$3999,10,FALSE)</f>
        <v>78925</v>
      </c>
      <c r="F1686" s="3" t="str">
        <f>VLOOKUP(Tableau1[[#This Row],[NUM DE FACTURE]],'[1]COMMERCIAL 2019 - 2021'!$D$2:$AO$3999,12,FALSE)</f>
        <v>Belarus</v>
      </c>
      <c r="G1686" s="4">
        <f>VLOOKUP(Tableau1[[#This Row],[NUM DE FACTURE]],'[1]COMMERCIAL 2019 - 2021'!$D$2:$AO$3999,13,FALSE)</f>
        <v>45497</v>
      </c>
      <c r="H1686" s="3">
        <f>VLOOKUP(Tableau1[[#This Row],[NUM DE FACTURE]],[1]!Tableau1[[#All],[Num Piéce]:[ANNEE]],4,FALSE)</f>
        <v>2024</v>
      </c>
      <c r="I1686" s="3">
        <f>MONTH(Tableau1[[#This Row],[DATE LIV]])</f>
        <v>7</v>
      </c>
    </row>
    <row r="1687" spans="1:9" x14ac:dyDescent="0.35">
      <c r="A1687" s="1" t="str">
        <f>'[1]COMMERCIAL 2019 - 2021'!D1685</f>
        <v>FAE-24-00203</v>
      </c>
      <c r="B1687" s="5" t="str">
        <f>VLOOKUP(Tableau1[[#This Row],[NUM DE FACTURE]],'[1]COMMERCIAL 2019 - 2021'!$D$2:$AO$3999,6,FALSE)</f>
        <v>ARCADIA</v>
      </c>
      <c r="C1687" s="2">
        <f>VLOOKUP(Tableau1[[#This Row],[NUM DE FACTURE]],'[1]COMMERCIAL 2019 - 2021'!$D$2:$AO$3999,18,FALSE)</f>
        <v>20500</v>
      </c>
      <c r="D1687" s="3">
        <f>VLOOKUP(Tableau1[[#This Row],[NUM DE FACTURE]],'[1]COMMERCIAL 2019 - 2021'!$D$2:$AO$3999,8,FALSE)</f>
        <v>39462.5</v>
      </c>
      <c r="E1687" s="3">
        <f>VLOOKUP(Tableau1[[#This Row],[NUM DE FACTURE]],'[1]COMMERCIAL 2019 - 2021'!$D$2:$AO$3999,10,FALSE)</f>
        <v>39462.5</v>
      </c>
      <c r="F1687" s="3" t="str">
        <f>VLOOKUP(Tableau1[[#This Row],[NUM DE FACTURE]],'[1]COMMERCIAL 2019 - 2021'!$D$2:$AO$3999,12,FALSE)</f>
        <v>Belarus</v>
      </c>
      <c r="G1687" s="4">
        <f>VLOOKUP(Tableau1[[#This Row],[NUM DE FACTURE]],'[1]COMMERCIAL 2019 - 2021'!$D$2:$AO$3999,13,FALSE)</f>
        <v>45497</v>
      </c>
      <c r="H1687" s="3">
        <f>VLOOKUP(Tableau1[[#This Row],[NUM DE FACTURE]],[1]!Tableau1[[#All],[Num Piéce]:[ANNEE]],4,FALSE)</f>
        <v>2024</v>
      </c>
      <c r="I1687" s="3">
        <f>MONTH(Tableau1[[#This Row],[DATE LIV]])</f>
        <v>7</v>
      </c>
    </row>
    <row r="1688" spans="1:9" x14ac:dyDescent="0.35">
      <c r="A1688" s="1" t="str">
        <f>'[1]COMMERCIAL 2019 - 2021'!D1686</f>
        <v>FAE-24-00204</v>
      </c>
      <c r="B1688" s="5" t="str">
        <f>VLOOKUP(Tableau1[[#This Row],[NUM DE FACTURE]],'[1]COMMERCIAL 2019 - 2021'!$D$2:$AO$3999,6,FALSE)</f>
        <v>ARCADIA</v>
      </c>
      <c r="C1688" s="2">
        <f>VLOOKUP(Tableau1[[#This Row],[NUM DE FACTURE]],'[1]COMMERCIAL 2019 - 2021'!$D$2:$AO$3999,18,FALSE)</f>
        <v>62250</v>
      </c>
      <c r="D1688" s="3">
        <f>VLOOKUP(Tableau1[[#This Row],[NUM DE FACTURE]],'[1]COMMERCIAL 2019 - 2021'!$D$2:$AO$3999,8,FALSE)</f>
        <v>119831.25</v>
      </c>
      <c r="E1688" s="3">
        <f>VLOOKUP(Tableau1[[#This Row],[NUM DE FACTURE]],'[1]COMMERCIAL 2019 - 2021'!$D$2:$AO$3999,10,FALSE)</f>
        <v>119831.25</v>
      </c>
      <c r="F1688" s="3" t="str">
        <f>VLOOKUP(Tableau1[[#This Row],[NUM DE FACTURE]],'[1]COMMERCIAL 2019 - 2021'!$D$2:$AO$3999,12,FALSE)</f>
        <v>Belarus</v>
      </c>
      <c r="G1688" s="4">
        <f>VLOOKUP(Tableau1[[#This Row],[NUM DE FACTURE]],'[1]COMMERCIAL 2019 - 2021'!$D$2:$AO$3999,13,FALSE)</f>
        <v>45496</v>
      </c>
      <c r="H1688" s="3">
        <f>VLOOKUP(Tableau1[[#This Row],[NUM DE FACTURE]],[1]!Tableau1[[#All],[Num Piéce]:[ANNEE]],4,FALSE)</f>
        <v>2024</v>
      </c>
      <c r="I1688" s="3">
        <f>MONTH(Tableau1[[#This Row],[DATE LIV]])</f>
        <v>7</v>
      </c>
    </row>
    <row r="1689" spans="1:9" x14ac:dyDescent="0.35">
      <c r="A1689" s="1" t="str">
        <f>'[1]COMMERCIAL 2019 - 2021'!D1687</f>
        <v>FAE-24-00205</v>
      </c>
      <c r="B1689" s="5" t="str">
        <f>VLOOKUP(Tableau1[[#This Row],[NUM DE FACTURE]],'[1]COMMERCIAL 2019 - 2021'!$D$2:$AO$3999,6,FALSE)</f>
        <v>STE AL AKIL</v>
      </c>
      <c r="C1689" s="2">
        <f>VLOOKUP(Tableau1[[#This Row],[NUM DE FACTURE]],'[1]COMMERCIAL 2019 - 2021'!$D$2:$AO$3999,18,FALSE)</f>
        <v>139008</v>
      </c>
      <c r="D1689" s="3">
        <f>VLOOKUP(Tableau1[[#This Row],[NUM DE FACTURE]],'[1]COMMERCIAL 2019 - 2021'!$D$2:$AO$3999,8,FALSE)</f>
        <v>292602.00847</v>
      </c>
      <c r="E1689" s="3">
        <f>VLOOKUP(Tableau1[[#This Row],[NUM DE FACTURE]],'[1]COMMERCIAL 2019 - 2021'!$D$2:$AO$3999,10,FALSE)</f>
        <v>94384.7</v>
      </c>
      <c r="F1689" s="3" t="str">
        <f>VLOOKUP(Tableau1[[#This Row],[NUM DE FACTURE]],'[1]COMMERCIAL 2019 - 2021'!$D$2:$AO$3999,12,FALSE)</f>
        <v>Libye</v>
      </c>
      <c r="G1689" s="4">
        <f>VLOOKUP(Tableau1[[#This Row],[NUM DE FACTURE]],'[1]COMMERCIAL 2019 - 2021'!$D$2:$AO$3999,13,FALSE)</f>
        <v>45503</v>
      </c>
      <c r="H1689" s="3">
        <f>VLOOKUP(Tableau1[[#This Row],[NUM DE FACTURE]],[1]!Tableau1[[#All],[Num Piéce]:[ANNEE]],4,FALSE)</f>
        <v>2024</v>
      </c>
      <c r="I1689" s="3">
        <f>MONTH(Tableau1[[#This Row],[DATE LIV]])</f>
        <v>7</v>
      </c>
    </row>
    <row r="1690" spans="1:9" x14ac:dyDescent="0.35">
      <c r="A1690" s="1" t="str">
        <f>'[1]COMMERCIAL 2019 - 2021'!D1688</f>
        <v>FAE-24-00206</v>
      </c>
      <c r="B1690" s="5" t="str">
        <f>VLOOKUP(Tableau1[[#This Row],[NUM DE FACTURE]],'[1]COMMERCIAL 2019 - 2021'!$D$2:$AO$3999,6,FALSE)</f>
        <v>STE AL MAJMOUA MOTTAHIDA</v>
      </c>
      <c r="C1690" s="2">
        <f>VLOOKUP(Tableau1[[#This Row],[NUM DE FACTURE]],'[1]COMMERCIAL 2019 - 2021'!$D$2:$AO$3999,18,FALSE)</f>
        <v>365213</v>
      </c>
      <c r="D1690" s="3">
        <f>VLOOKUP(Tableau1[[#This Row],[NUM DE FACTURE]],'[1]COMMERCIAL 2019 - 2021'!$D$2:$AO$3999,8,FALSE)</f>
        <v>792537.34089599992</v>
      </c>
      <c r="E1690" s="3">
        <f>VLOOKUP(Tableau1[[#This Row],[NUM DE FACTURE]],'[1]COMMERCIAL 2019 - 2021'!$D$2:$AO$3999,10,FALSE)</f>
        <v>255648.96</v>
      </c>
      <c r="F1690" s="3" t="str">
        <f>VLOOKUP(Tableau1[[#This Row],[NUM DE FACTURE]],'[1]COMMERCIAL 2019 - 2021'!$D$2:$AO$3999,12,FALSE)</f>
        <v>Libye</v>
      </c>
      <c r="G1690" s="4">
        <f>VLOOKUP(Tableau1[[#This Row],[NUM DE FACTURE]],'[1]COMMERCIAL 2019 - 2021'!$D$2:$AO$3999,13,FALSE)</f>
        <v>45495</v>
      </c>
      <c r="H1690" s="3">
        <f>VLOOKUP(Tableau1[[#This Row],[NUM DE FACTURE]],[1]!Tableau1[[#All],[Num Piéce]:[ANNEE]],4,FALSE)</f>
        <v>2024</v>
      </c>
      <c r="I1690" s="3">
        <f>MONTH(Tableau1[[#This Row],[DATE LIV]])</f>
        <v>7</v>
      </c>
    </row>
    <row r="1691" spans="1:9" x14ac:dyDescent="0.35">
      <c r="A1691" s="1" t="str">
        <f>'[1]COMMERCIAL 2019 - 2021'!D1689</f>
        <v>FAE-24-00207</v>
      </c>
      <c r="B1691" s="5" t="str">
        <f>VLOOKUP(Tableau1[[#This Row],[NUM DE FACTURE]],'[1]COMMERCIAL 2019 - 2021'!$D$2:$AO$3999,6,FALSE)</f>
        <v>FOODMED</v>
      </c>
      <c r="C1691" s="2">
        <f>VLOOKUP(Tableau1[[#This Row],[NUM DE FACTURE]],'[1]COMMERCIAL 2019 - 2021'!$D$2:$AO$3999,18,FALSE)</f>
        <v>24616</v>
      </c>
      <c r="D1691" s="3">
        <f>VLOOKUP(Tableau1[[#This Row],[NUM DE FACTURE]],'[1]COMMERCIAL 2019 - 2021'!$D$2:$AO$3999,8,FALSE)</f>
        <v>92720.023217499998</v>
      </c>
      <c r="E1691" s="3">
        <f>VLOOKUP(Tableau1[[#This Row],[NUM DE FACTURE]],'[1]COMMERCIAL 2019 - 2021'!$D$2:$AO$3999,10,FALSE)</f>
        <v>27397.51</v>
      </c>
      <c r="F1691" s="3" t="str">
        <f>VLOOKUP(Tableau1[[#This Row],[NUM DE FACTURE]],'[1]COMMERCIAL 2019 - 2021'!$D$2:$AO$3999,12,FALSE)</f>
        <v>France</v>
      </c>
      <c r="G1691" s="4">
        <f>VLOOKUP(Tableau1[[#This Row],[NUM DE FACTURE]],'[1]COMMERCIAL 2019 - 2021'!$D$2:$AO$3999,13,FALSE)</f>
        <v>45492</v>
      </c>
      <c r="H1691" s="3">
        <f>VLOOKUP(Tableau1[[#This Row],[NUM DE FACTURE]],[1]!Tableau1[[#All],[Num Piéce]:[ANNEE]],4,FALSE)</f>
        <v>2024</v>
      </c>
      <c r="I1691" s="3">
        <f>MONTH(Tableau1[[#This Row],[DATE LIV]])</f>
        <v>7</v>
      </c>
    </row>
    <row r="1692" spans="1:9" x14ac:dyDescent="0.35">
      <c r="A1692" s="1" t="str">
        <f>'[1]COMMERCIAL 2019 - 2021'!D1690</f>
        <v>FAE-24-00208</v>
      </c>
      <c r="B1692" s="5" t="str">
        <f>VLOOKUP(Tableau1[[#This Row],[NUM DE FACTURE]],'[1]COMMERCIAL 2019 - 2021'!$D$2:$AO$3999,6,FALSE)</f>
        <v>SCCI</v>
      </c>
      <c r="C1692" s="2">
        <f>VLOOKUP(Tableau1[[#This Row],[NUM DE FACTURE]],'[1]COMMERCIAL 2019 - 2021'!$D$2:$AO$3999,18,FALSE)</f>
        <v>52000</v>
      </c>
      <c r="D1692" s="3">
        <f>VLOOKUP(Tableau1[[#This Row],[NUM DE FACTURE]],'[1]COMMERCIAL 2019 - 2021'!$D$2:$AO$3999,8,FALSE)</f>
        <v>79300</v>
      </c>
      <c r="E1692" s="3">
        <f>VLOOKUP(Tableau1[[#This Row],[NUM DE FACTURE]],'[1]COMMERCIAL 2019 - 2021'!$D$2:$AO$3999,10,FALSE)</f>
        <v>79300</v>
      </c>
      <c r="F1692" s="3" t="str">
        <f>VLOOKUP(Tableau1[[#This Row],[NUM DE FACTURE]],'[1]COMMERCIAL 2019 - 2021'!$D$2:$AO$3999,12,FALSE)</f>
        <v>Guinee</v>
      </c>
      <c r="G1692" s="4">
        <f>VLOOKUP(Tableau1[[#This Row],[NUM DE FACTURE]],'[1]COMMERCIAL 2019 - 2021'!$D$2:$AO$3999,13,FALSE)</f>
        <v>45505</v>
      </c>
      <c r="H1692" s="3">
        <f>VLOOKUP(Tableau1[[#This Row],[NUM DE FACTURE]],[1]!Tableau1[[#All],[Num Piéce]:[ANNEE]],4,FALSE)</f>
        <v>2024</v>
      </c>
      <c r="I1692" s="3">
        <f>MONTH(Tableau1[[#This Row],[DATE LIV]])</f>
        <v>8</v>
      </c>
    </row>
    <row r="1693" spans="1:9" x14ac:dyDescent="0.35">
      <c r="A1693" s="1" t="str">
        <f>'[1]COMMERCIAL 2019 - 2021'!D1691</f>
        <v>FAE-24-00209</v>
      </c>
      <c r="B1693" s="5" t="str">
        <f>VLOOKUP(Tableau1[[#This Row],[NUM DE FACTURE]],'[1]COMMERCIAL 2019 - 2021'!$D$2:$AO$3999,6,FALSE)</f>
        <v>LAMP FALL IMP EXP - LAFFIMEX</v>
      </c>
      <c r="C1693" s="2">
        <f>VLOOKUP(Tableau1[[#This Row],[NUM DE FACTURE]],'[1]COMMERCIAL 2019 - 2021'!$D$2:$AO$3999,18,FALSE)</f>
        <v>38400</v>
      </c>
      <c r="D1693" s="3">
        <f>VLOOKUP(Tableau1[[#This Row],[NUM DE FACTURE]],'[1]COMMERCIAL 2019 - 2021'!$D$2:$AO$3999,8,FALSE)</f>
        <v>86731.559000000008</v>
      </c>
      <c r="E1693" s="3">
        <f>VLOOKUP(Tableau1[[#This Row],[NUM DE FACTURE]],'[1]COMMERCIAL 2019 - 2021'!$D$2:$AO$3999,10,FALSE)</f>
        <v>25628</v>
      </c>
      <c r="F1693" s="3" t="str">
        <f>VLOOKUP(Tableau1[[#This Row],[NUM DE FACTURE]],'[1]COMMERCIAL 2019 - 2021'!$D$2:$AO$3999,12,FALSE)</f>
        <v>Senegal</v>
      </c>
      <c r="G1693" s="4">
        <f>VLOOKUP(Tableau1[[#This Row],[NUM DE FACTURE]],'[1]COMMERCIAL 2019 - 2021'!$D$2:$AO$3999,13,FALSE)</f>
        <v>45492</v>
      </c>
      <c r="H1693" s="3">
        <f>VLOOKUP(Tableau1[[#This Row],[NUM DE FACTURE]],[1]!Tableau1[[#All],[Num Piéce]:[ANNEE]],4,FALSE)</f>
        <v>2024</v>
      </c>
      <c r="I1693" s="3">
        <f>MONTH(Tableau1[[#This Row],[DATE LIV]])</f>
        <v>7</v>
      </c>
    </row>
    <row r="1694" spans="1:9" x14ac:dyDescent="0.35">
      <c r="A1694" s="1" t="str">
        <f>'[1]COMMERCIAL 2019 - 2021'!D1692</f>
        <v>FAE-24-00210</v>
      </c>
      <c r="B1694" s="5" t="str">
        <f>VLOOKUP(Tableau1[[#This Row],[NUM DE FACTURE]],'[1]COMMERCIAL 2019 - 2021'!$D$2:$AO$3999,6,FALSE)</f>
        <v>GOLDEN PEARL</v>
      </c>
      <c r="C1694" s="2">
        <f>VLOOKUP(Tableau1[[#This Row],[NUM DE FACTURE]],'[1]COMMERCIAL 2019 - 2021'!$D$2:$AO$3999,18,FALSE)</f>
        <v>54000</v>
      </c>
      <c r="D1694" s="3">
        <f>VLOOKUP(Tableau1[[#This Row],[NUM DE FACTURE]],'[1]COMMERCIAL 2019 - 2021'!$D$2:$AO$3999,8,FALSE)</f>
        <v>139440</v>
      </c>
      <c r="E1694" s="3">
        <f>VLOOKUP(Tableau1[[#This Row],[NUM DE FACTURE]],'[1]COMMERCIAL 2019 - 2021'!$D$2:$AO$3999,10,FALSE)</f>
        <v>139440</v>
      </c>
      <c r="F1694" s="3" t="str">
        <f>VLOOKUP(Tableau1[[#This Row],[NUM DE FACTURE]],'[1]COMMERCIAL 2019 - 2021'!$D$2:$AO$3999,12,FALSE)</f>
        <v>Qatar</v>
      </c>
      <c r="G1694" s="4">
        <f>VLOOKUP(Tableau1[[#This Row],[NUM DE FACTURE]],'[1]COMMERCIAL 2019 - 2021'!$D$2:$AO$3999,13,FALSE)</f>
        <v>45504</v>
      </c>
      <c r="H1694" s="3">
        <f>VLOOKUP(Tableau1[[#This Row],[NUM DE FACTURE]],[1]!Tableau1[[#All],[Num Piéce]:[ANNEE]],4,FALSE)</f>
        <v>2024</v>
      </c>
      <c r="I1694" s="3">
        <f>MONTH(Tableau1[[#This Row],[DATE LIV]])</f>
        <v>7</v>
      </c>
    </row>
    <row r="1695" spans="1:9" x14ac:dyDescent="0.35">
      <c r="A1695" s="1" t="str">
        <f>'[1]COMMERCIAL 2019 - 2021'!D1693</f>
        <v>FAE-24-00211</v>
      </c>
      <c r="B1695" s="5" t="str">
        <f>VLOOKUP(Tableau1[[#This Row],[NUM DE FACTURE]],'[1]COMMERCIAL 2019 - 2021'!$D$2:$AO$3999,6,FALSE)</f>
        <v>MATMATA TRADING</v>
      </c>
      <c r="C1695" s="2">
        <f>VLOOKUP(Tableau1[[#This Row],[NUM DE FACTURE]],'[1]COMMERCIAL 2019 - 2021'!$D$2:$AO$3999,18,FALSE)</f>
        <v>75200</v>
      </c>
      <c r="D1695" s="3">
        <f>VLOOKUP(Tableau1[[#This Row],[NUM DE FACTURE]],'[1]COMMERCIAL 2019 - 2021'!$D$2:$AO$3999,8,FALSE)</f>
        <v>166144.42019999999</v>
      </c>
      <c r="E1695" s="3">
        <f>VLOOKUP(Tableau1[[#This Row],[NUM DE FACTURE]],'[1]COMMERCIAL 2019 - 2021'!$D$2:$AO$3999,10,FALSE)</f>
        <v>49236</v>
      </c>
      <c r="F1695" s="3" t="str">
        <f>VLOOKUP(Tableau1[[#This Row],[NUM DE FACTURE]],'[1]COMMERCIAL 2019 - 2021'!$D$2:$AO$3999,12,FALSE)</f>
        <v>Mauritanie</v>
      </c>
      <c r="G1695" s="4">
        <f>VLOOKUP(Tableau1[[#This Row],[NUM DE FACTURE]],'[1]COMMERCIAL 2019 - 2021'!$D$2:$AO$3999,13,FALSE)</f>
        <v>45504</v>
      </c>
      <c r="H1695" s="3">
        <f>VLOOKUP(Tableau1[[#This Row],[NUM DE FACTURE]],[1]!Tableau1[[#All],[Num Piéce]:[ANNEE]],4,FALSE)</f>
        <v>2024</v>
      </c>
      <c r="I1695" s="3">
        <f>MONTH(Tableau1[[#This Row],[DATE LIV]])</f>
        <v>7</v>
      </c>
    </row>
    <row r="1696" spans="1:9" x14ac:dyDescent="0.35">
      <c r="A1696" s="1" t="str">
        <f>'[1]COMMERCIAL 2019 - 2021'!D1694</f>
        <v>FAE-24-00212</v>
      </c>
      <c r="B1696" s="5" t="str">
        <f>VLOOKUP(Tableau1[[#This Row],[NUM DE FACTURE]],'[1]COMMERCIAL 2019 - 2021'!$D$2:$AO$3999,6,FALSE)</f>
        <v>STE OMEGA TRADING</v>
      </c>
      <c r="C1696" s="2">
        <f>VLOOKUP(Tableau1[[#This Row],[NUM DE FACTURE]],'[1]COMMERCIAL 2019 - 2021'!$D$2:$AO$3999,18,FALSE)</f>
        <v>133500</v>
      </c>
      <c r="D1696" s="3">
        <f>VLOOKUP(Tableau1[[#This Row],[NUM DE FACTURE]],'[1]COMMERCIAL 2019 - 2021'!$D$2:$AO$3999,8,FALSE)</f>
        <v>217897.5</v>
      </c>
      <c r="E1696" s="3">
        <f>VLOOKUP(Tableau1[[#This Row],[NUM DE FACTURE]],'[1]COMMERCIAL 2019 - 2021'!$D$2:$AO$3999,10,FALSE)</f>
        <v>217897.5</v>
      </c>
      <c r="F1696" s="3" t="str">
        <f>VLOOKUP(Tableau1[[#This Row],[NUM DE FACTURE]],'[1]COMMERCIAL 2019 - 2021'!$D$2:$AO$3999,12,FALSE)</f>
        <v>Niger</v>
      </c>
      <c r="G1696" s="4">
        <f>VLOOKUP(Tableau1[[#This Row],[NUM DE FACTURE]],'[1]COMMERCIAL 2019 - 2021'!$D$2:$AO$3999,13,FALSE)</f>
        <v>45504</v>
      </c>
      <c r="H1696" s="3">
        <f>VLOOKUP(Tableau1[[#This Row],[NUM DE FACTURE]],[1]!Tableau1[[#All],[Num Piéce]:[ANNEE]],4,FALSE)</f>
        <v>2024</v>
      </c>
      <c r="I1696" s="3">
        <f>MONTH(Tableau1[[#This Row],[DATE LIV]])</f>
        <v>7</v>
      </c>
    </row>
    <row r="1697" spans="1:9" x14ac:dyDescent="0.35">
      <c r="A1697" s="1" t="str">
        <f>'[1]COMMERCIAL 2019 - 2021'!D1695</f>
        <v>FAE-24-00213</v>
      </c>
      <c r="B1697" s="5" t="str">
        <f>VLOOKUP(Tableau1[[#This Row],[NUM DE FACTURE]],'[1]COMMERCIAL 2019 - 2021'!$D$2:$AO$3999,6,FALSE)</f>
        <v>TUNISIAN AFRICAN BUSINESS</v>
      </c>
      <c r="C1697" s="2">
        <f>VLOOKUP(Tableau1[[#This Row],[NUM DE FACTURE]],'[1]COMMERCIAL 2019 - 2021'!$D$2:$AO$3999,18,FALSE)</f>
        <v>52928</v>
      </c>
      <c r="D1697" s="3">
        <f>VLOOKUP(Tableau1[[#This Row],[NUM DE FACTURE]],'[1]COMMERCIAL 2019 - 2021'!$D$2:$AO$3999,8,FALSE)</f>
        <v>95729.2</v>
      </c>
      <c r="E1697" s="3">
        <f>VLOOKUP(Tableau1[[#This Row],[NUM DE FACTURE]],'[1]COMMERCIAL 2019 - 2021'!$D$2:$AO$3999,10,FALSE)</f>
        <v>95729.2</v>
      </c>
      <c r="F1697" s="3" t="str">
        <f>VLOOKUP(Tableau1[[#This Row],[NUM DE FACTURE]],'[1]COMMERCIAL 2019 - 2021'!$D$2:$AO$3999,12,FALSE)</f>
        <v>Sierra Leone</v>
      </c>
      <c r="G1697" s="4">
        <f>VLOOKUP(Tableau1[[#This Row],[NUM DE FACTURE]],'[1]COMMERCIAL 2019 - 2021'!$D$2:$AO$3999,13,FALSE)</f>
        <v>45502</v>
      </c>
      <c r="H1697" s="3">
        <f>VLOOKUP(Tableau1[[#This Row],[NUM DE FACTURE]],[1]!Tableau1[[#All],[Num Piéce]:[ANNEE]],4,FALSE)</f>
        <v>2024</v>
      </c>
      <c r="I1697" s="3">
        <f>MONTH(Tableau1[[#This Row],[DATE LIV]])</f>
        <v>7</v>
      </c>
    </row>
    <row r="1698" spans="1:9" x14ac:dyDescent="0.35">
      <c r="A1698" s="1" t="str">
        <f>'[1]COMMERCIAL 2019 - 2021'!D1696</f>
        <v>FAE-24-00214</v>
      </c>
      <c r="B1698" s="5" t="str">
        <f>VLOOKUP(Tableau1[[#This Row],[NUM DE FACTURE]],'[1]COMMERCIAL 2019 - 2021'!$D$2:$AO$3999,6,FALSE)</f>
        <v>STE DE COMMERCE INTERNATIONAL</v>
      </c>
      <c r="C1698" s="2">
        <f>VLOOKUP(Tableau1[[#This Row],[NUM DE FACTURE]],'[1]COMMERCIAL 2019 - 2021'!$D$2:$AO$3999,18,FALSE)</f>
        <v>38400</v>
      </c>
      <c r="D1698" s="3">
        <f>VLOOKUP(Tableau1[[#This Row],[NUM DE FACTURE]],'[1]COMMERCIAL 2019 - 2021'!$D$2:$AO$3999,8,FALSE)</f>
        <v>79104</v>
      </c>
      <c r="E1698" s="3">
        <f>VLOOKUP(Tableau1[[#This Row],[NUM DE FACTURE]],'[1]COMMERCIAL 2019 - 2021'!$D$2:$AO$3999,10,FALSE)</f>
        <v>79104</v>
      </c>
      <c r="F1698" s="3" t="str">
        <f>VLOOKUP(Tableau1[[#This Row],[NUM DE FACTURE]],'[1]COMMERCIAL 2019 - 2021'!$D$2:$AO$3999,12,FALSE)</f>
        <v>Gambie</v>
      </c>
      <c r="G1698" s="4">
        <f>VLOOKUP(Tableau1[[#This Row],[NUM DE FACTURE]],'[1]COMMERCIAL 2019 - 2021'!$D$2:$AO$3999,13,FALSE)</f>
        <v>45503</v>
      </c>
      <c r="H1698" s="3">
        <f>VLOOKUP(Tableau1[[#This Row],[NUM DE FACTURE]],[1]!Tableau1[[#All],[Num Piéce]:[ANNEE]],4,FALSE)</f>
        <v>2024</v>
      </c>
      <c r="I1698" s="3">
        <f>MONTH(Tableau1[[#This Row],[DATE LIV]])</f>
        <v>7</v>
      </c>
    </row>
    <row r="1699" spans="1:9" x14ac:dyDescent="0.35">
      <c r="A1699" s="1" t="str">
        <f>'[1]COMMERCIAL 2019 - 2021'!D1697</f>
        <v>FAE-24-00215</v>
      </c>
      <c r="B1699" s="5" t="str">
        <f>VLOOKUP(Tableau1[[#This Row],[NUM DE FACTURE]],'[1]COMMERCIAL 2019 - 2021'!$D$2:$AO$3999,6,FALSE)</f>
        <v>SAHEL INTERNATIONAL TRADE</v>
      </c>
      <c r="C1699" s="2">
        <f>VLOOKUP(Tableau1[[#This Row],[NUM DE FACTURE]],'[1]COMMERCIAL 2019 - 2021'!$D$2:$AO$3999,18,FALSE)</f>
        <v>43200</v>
      </c>
      <c r="D1699" s="3">
        <f>VLOOKUP(Tableau1[[#This Row],[NUM DE FACTURE]],'[1]COMMERCIAL 2019 - 2021'!$D$2:$AO$3999,8,FALSE)</f>
        <v>88992</v>
      </c>
      <c r="E1699" s="3">
        <f>VLOOKUP(Tableau1[[#This Row],[NUM DE FACTURE]],'[1]COMMERCIAL 2019 - 2021'!$D$2:$AO$3999,10,FALSE)</f>
        <v>88992</v>
      </c>
      <c r="F1699" s="3" t="str">
        <f>VLOOKUP(Tableau1[[#This Row],[NUM DE FACTURE]],'[1]COMMERCIAL 2019 - 2021'!$D$2:$AO$3999,12,FALSE)</f>
        <v>Sierra Leone</v>
      </c>
      <c r="G1699" s="4">
        <f>VLOOKUP(Tableau1[[#This Row],[NUM DE FACTURE]],'[1]COMMERCIAL 2019 - 2021'!$D$2:$AO$3999,13,FALSE)</f>
        <v>45504</v>
      </c>
      <c r="H1699" s="3">
        <f>VLOOKUP(Tableau1[[#This Row],[NUM DE FACTURE]],[1]!Tableau1[[#All],[Num Piéce]:[ANNEE]],4,FALSE)</f>
        <v>2024</v>
      </c>
      <c r="I1699" s="3">
        <f>MONTH(Tableau1[[#This Row],[DATE LIV]])</f>
        <v>7</v>
      </c>
    </row>
    <row r="1700" spans="1:9" x14ac:dyDescent="0.35">
      <c r="A1700" s="1" t="str">
        <f>'[1]COMMERCIAL 2019 - 2021'!D1698</f>
        <v>FAE-24-00216</v>
      </c>
      <c r="B1700" s="5" t="str">
        <f>VLOOKUP(Tableau1[[#This Row],[NUM DE FACTURE]],'[1]COMMERCIAL 2019 - 2021'!$D$2:$AO$3999,6,FALSE)</f>
        <v>SAHEL INTERNATIONAL TRADE</v>
      </c>
      <c r="C1700" s="2">
        <f>VLOOKUP(Tableau1[[#This Row],[NUM DE FACTURE]],'[1]COMMERCIAL 2019 - 2021'!$D$2:$AO$3999,18,FALSE)</f>
        <v>44016</v>
      </c>
      <c r="D1700" s="3">
        <f>VLOOKUP(Tableau1[[#This Row],[NUM DE FACTURE]],'[1]COMMERCIAL 2019 - 2021'!$D$2:$AO$3999,8,FALSE)</f>
        <v>88472.16</v>
      </c>
      <c r="E1700" s="3">
        <f>VLOOKUP(Tableau1[[#This Row],[NUM DE FACTURE]],'[1]COMMERCIAL 2019 - 2021'!$D$2:$AO$3999,10,FALSE)</f>
        <v>88472.16</v>
      </c>
      <c r="F1700" s="3" t="str">
        <f>VLOOKUP(Tableau1[[#This Row],[NUM DE FACTURE]],'[1]COMMERCIAL 2019 - 2021'!$D$2:$AO$3999,12,FALSE)</f>
        <v>Sierra Leone</v>
      </c>
      <c r="G1700" s="4">
        <f>VLOOKUP(Tableau1[[#This Row],[NUM DE FACTURE]],'[1]COMMERCIAL 2019 - 2021'!$D$2:$AO$3999,13,FALSE)</f>
        <v>45504</v>
      </c>
      <c r="H1700" s="3">
        <f>VLOOKUP(Tableau1[[#This Row],[NUM DE FACTURE]],[1]!Tableau1[[#All],[Num Piéce]:[ANNEE]],4,FALSE)</f>
        <v>2024</v>
      </c>
      <c r="I1700" s="3">
        <f>MONTH(Tableau1[[#This Row],[DATE LIV]])</f>
        <v>7</v>
      </c>
    </row>
    <row r="1701" spans="1:9" x14ac:dyDescent="0.35">
      <c r="A1701" s="1" t="str">
        <f>'[1]COMMERCIAL 2019 - 2021'!D1699</f>
        <v>FAE-24-00217</v>
      </c>
      <c r="B1701" s="5" t="str">
        <f>VLOOKUP(Tableau1[[#This Row],[NUM DE FACTURE]],'[1]COMMERCIAL 2019 - 2021'!$D$2:$AO$3999,6,FALSE)</f>
        <v>STE MIDCOM INTERNATIONAL</v>
      </c>
      <c r="C1701" s="2">
        <f>VLOOKUP(Tableau1[[#This Row],[NUM DE FACTURE]],'[1]COMMERCIAL 2019 - 2021'!$D$2:$AO$3999,18,FALSE)</f>
        <v>60000</v>
      </c>
      <c r="D1701" s="3">
        <f>VLOOKUP(Tableau1[[#This Row],[NUM DE FACTURE]],'[1]COMMERCIAL 2019 - 2021'!$D$2:$AO$3999,8,FALSE)</f>
        <v>126000</v>
      </c>
      <c r="E1701" s="3">
        <f>VLOOKUP(Tableau1[[#This Row],[NUM DE FACTURE]],'[1]COMMERCIAL 2019 - 2021'!$D$2:$AO$3999,10,FALSE)</f>
        <v>126000</v>
      </c>
      <c r="F1701" s="3" t="str">
        <f>VLOOKUP(Tableau1[[#This Row],[NUM DE FACTURE]],'[1]COMMERCIAL 2019 - 2021'!$D$2:$AO$3999,12,FALSE)</f>
        <v>Russie</v>
      </c>
      <c r="G1701" s="4">
        <f>VLOOKUP(Tableau1[[#This Row],[NUM DE FACTURE]],'[1]COMMERCIAL 2019 - 2021'!$D$2:$AO$3999,13,FALSE)</f>
        <v>45513</v>
      </c>
      <c r="H1701" s="3">
        <f>VLOOKUP(Tableau1[[#This Row],[NUM DE FACTURE]],[1]!Tableau1[[#All],[Num Piéce]:[ANNEE]],4,FALSE)</f>
        <v>2024</v>
      </c>
      <c r="I1701" s="3">
        <f>MONTH(Tableau1[[#This Row],[DATE LIV]])</f>
        <v>8</v>
      </c>
    </row>
    <row r="1702" spans="1:9" x14ac:dyDescent="0.35">
      <c r="A1702" s="1" t="str">
        <f>'[1]COMMERCIAL 2019 - 2021'!D1700</f>
        <v>FAE-24-00218</v>
      </c>
      <c r="B1702" s="5" t="str">
        <f>VLOOKUP(Tableau1[[#This Row],[NUM DE FACTURE]],'[1]COMMERCIAL 2019 - 2021'!$D$2:$AO$3999,6,FALSE)</f>
        <v>STE AL MAJMOUA MOTTAHIDA</v>
      </c>
      <c r="C1702" s="2">
        <f>VLOOKUP(Tableau1[[#This Row],[NUM DE FACTURE]],'[1]COMMERCIAL 2019 - 2021'!$D$2:$AO$3999,18,FALSE)</f>
        <v>266534</v>
      </c>
      <c r="D1702" s="3">
        <f>VLOOKUP(Tableau1[[#This Row],[NUM DE FACTURE]],'[1]COMMERCIAL 2019 - 2021'!$D$2:$AO$3999,8,FALSE)</f>
        <v>573594.02284799994</v>
      </c>
      <c r="E1702" s="3">
        <f>VLOOKUP(Tableau1[[#This Row],[NUM DE FACTURE]],'[1]COMMERCIAL 2019 - 2021'!$D$2:$AO$3999,10,FALSE)</f>
        <v>186574.07999999999</v>
      </c>
      <c r="F1702" s="3" t="str">
        <f>VLOOKUP(Tableau1[[#This Row],[NUM DE FACTURE]],'[1]COMMERCIAL 2019 - 2021'!$D$2:$AO$3999,12,FALSE)</f>
        <v>Libye</v>
      </c>
      <c r="G1702" s="4">
        <f>VLOOKUP(Tableau1[[#This Row],[NUM DE FACTURE]],'[1]COMMERCIAL 2019 - 2021'!$D$2:$AO$3999,13,FALSE)</f>
        <v>45520</v>
      </c>
      <c r="H1702" s="3">
        <f>VLOOKUP(Tableau1[[#This Row],[NUM DE FACTURE]],[1]!Tableau1[[#All],[Num Piéce]:[ANNEE]],4,FALSE)</f>
        <v>2024</v>
      </c>
      <c r="I1702" s="3">
        <f>MONTH(Tableau1[[#This Row],[DATE LIV]])</f>
        <v>8</v>
      </c>
    </row>
    <row r="1703" spans="1:9" x14ac:dyDescent="0.35">
      <c r="A1703" s="1" t="str">
        <f>'[1]COMMERCIAL 2019 - 2021'!D1701</f>
        <v>FAE-24-00219</v>
      </c>
      <c r="B1703" s="5" t="str">
        <f>VLOOKUP(Tableau1[[#This Row],[NUM DE FACTURE]],'[1]COMMERCIAL 2019 - 2021'!$D$2:$AO$3999,6,FALSE)</f>
        <v>SAHEL INTERNATIONAL TRADE</v>
      </c>
      <c r="C1703" s="2">
        <f>VLOOKUP(Tableau1[[#This Row],[NUM DE FACTURE]],'[1]COMMERCIAL 2019 - 2021'!$D$2:$AO$3999,18,FALSE)</f>
        <v>43200</v>
      </c>
      <c r="D1703" s="3">
        <f>VLOOKUP(Tableau1[[#This Row],[NUM DE FACTURE]],'[1]COMMERCIAL 2019 - 2021'!$D$2:$AO$3999,8,FALSE)</f>
        <v>88992</v>
      </c>
      <c r="E1703" s="3">
        <f>VLOOKUP(Tableau1[[#This Row],[NUM DE FACTURE]],'[1]COMMERCIAL 2019 - 2021'!$D$2:$AO$3999,10,FALSE)</f>
        <v>88992</v>
      </c>
      <c r="F1703" s="3" t="str">
        <f>VLOOKUP(Tableau1[[#This Row],[NUM DE FACTURE]],'[1]COMMERCIAL 2019 - 2021'!$D$2:$AO$3999,12,FALSE)</f>
        <v>Sierra Leone</v>
      </c>
      <c r="G1703" s="4">
        <f>VLOOKUP(Tableau1[[#This Row],[NUM DE FACTURE]],'[1]COMMERCIAL 2019 - 2021'!$D$2:$AO$3999,13,FALSE)</f>
        <v>45512</v>
      </c>
      <c r="H1703" s="3">
        <f>VLOOKUP(Tableau1[[#This Row],[NUM DE FACTURE]],[1]!Tableau1[[#All],[Num Piéce]:[ANNEE]],4,FALSE)</f>
        <v>2024</v>
      </c>
      <c r="I1703" s="3">
        <f>MONTH(Tableau1[[#This Row],[DATE LIV]])</f>
        <v>8</v>
      </c>
    </row>
    <row r="1704" spans="1:9" x14ac:dyDescent="0.35">
      <c r="A1704" s="1" t="str">
        <f>'[1]COMMERCIAL 2019 - 2021'!D1702</f>
        <v>FAE-24-00220</v>
      </c>
      <c r="B1704" s="5" t="str">
        <f>VLOOKUP(Tableau1[[#This Row],[NUM DE FACTURE]],'[1]COMMERCIAL 2019 - 2021'!$D$2:$AO$3999,6,FALSE)</f>
        <v>ANGSTREM TRADING</v>
      </c>
      <c r="C1704" s="2">
        <f>VLOOKUP(Tableau1[[#This Row],[NUM DE FACTURE]],'[1]COMMERCIAL 2019 - 2021'!$D$2:$AO$3999,18,FALSE)</f>
        <v>40300</v>
      </c>
      <c r="D1704" s="3">
        <f>VLOOKUP(Tableau1[[#This Row],[NUM DE FACTURE]],'[1]COMMERCIAL 2019 - 2021'!$D$2:$AO$3999,8,FALSE)</f>
        <v>113879.51835</v>
      </c>
      <c r="E1704" s="3">
        <f>VLOOKUP(Tableau1[[#This Row],[NUM DE FACTURE]],'[1]COMMERCIAL 2019 - 2021'!$D$2:$AO$3999,10,FALSE)</f>
        <v>36874.5</v>
      </c>
      <c r="F1704" s="3" t="str">
        <f>VLOOKUP(Tableau1[[#This Row],[NUM DE FACTURE]],'[1]COMMERCIAL 2019 - 2021'!$D$2:$AO$3999,12,FALSE)</f>
        <v>Russie</v>
      </c>
      <c r="G1704" s="4">
        <f>VLOOKUP(Tableau1[[#This Row],[NUM DE FACTURE]],'[1]COMMERCIAL 2019 - 2021'!$D$2:$AO$3999,13,FALSE)</f>
        <v>45518</v>
      </c>
      <c r="H1704" s="3">
        <f>VLOOKUP(Tableau1[[#This Row],[NUM DE FACTURE]],[1]!Tableau1[[#All],[Num Piéce]:[ANNEE]],4,FALSE)</f>
        <v>2024</v>
      </c>
      <c r="I1704" s="3">
        <f>MONTH(Tableau1[[#This Row],[DATE LIV]])</f>
        <v>8</v>
      </c>
    </row>
    <row r="1705" spans="1:9" x14ac:dyDescent="0.35">
      <c r="A1705" s="1" t="str">
        <f>'[1]COMMERCIAL 2019 - 2021'!D1703</f>
        <v>FAE-24-00221</v>
      </c>
      <c r="B1705" s="5" t="str">
        <f>VLOOKUP(Tableau1[[#This Row],[NUM DE FACTURE]],'[1]COMMERCIAL 2019 - 2021'!$D$2:$AO$3999,6,FALSE)</f>
        <v>ANGSTREM TRADING</v>
      </c>
      <c r="C1705" s="2">
        <f>VLOOKUP(Tableau1[[#This Row],[NUM DE FACTURE]],'[1]COMMERCIAL 2019 - 2021'!$D$2:$AO$3999,18,FALSE)</f>
        <v>20150</v>
      </c>
      <c r="D1705" s="3">
        <f>VLOOKUP(Tableau1[[#This Row],[NUM DE FACTURE]],'[1]COMMERCIAL 2019 - 2021'!$D$2:$AO$3999,8,FALSE)</f>
        <v>49161.10355</v>
      </c>
      <c r="E1705" s="3">
        <f>VLOOKUP(Tableau1[[#This Row],[NUM DE FACTURE]],'[1]COMMERCIAL 2019 - 2021'!$D$2:$AO$3999,10,FALSE)</f>
        <v>15918.5</v>
      </c>
      <c r="F1705" s="3" t="str">
        <f>VLOOKUP(Tableau1[[#This Row],[NUM DE FACTURE]],'[1]COMMERCIAL 2019 - 2021'!$D$2:$AO$3999,12,FALSE)</f>
        <v>Russie</v>
      </c>
      <c r="G1705" s="4">
        <f>VLOOKUP(Tableau1[[#This Row],[NUM DE FACTURE]],'[1]COMMERCIAL 2019 - 2021'!$D$2:$AO$3999,13,FALSE)</f>
        <v>45518</v>
      </c>
      <c r="H1705" s="3">
        <f>VLOOKUP(Tableau1[[#This Row],[NUM DE FACTURE]],[1]!Tableau1[[#All],[Num Piéce]:[ANNEE]],4,FALSE)</f>
        <v>2024</v>
      </c>
      <c r="I1705" s="3">
        <f>MONTH(Tableau1[[#This Row],[DATE LIV]])</f>
        <v>8</v>
      </c>
    </row>
    <row r="1706" spans="1:9" x14ac:dyDescent="0.35">
      <c r="A1706" s="1" t="str">
        <f>'[1]COMMERCIAL 2019 - 2021'!D1704</f>
        <v>FAE-24-00222</v>
      </c>
      <c r="B1706" s="5" t="str">
        <f>VLOOKUP(Tableau1[[#This Row],[NUM DE FACTURE]],'[1]COMMERCIAL 2019 - 2021'!$D$2:$AO$3999,6,FALSE)</f>
        <v>STE DE COMMERCE INTERNATIONAL</v>
      </c>
      <c r="C1706" s="2">
        <f>VLOOKUP(Tableau1[[#This Row],[NUM DE FACTURE]],'[1]COMMERCIAL 2019 - 2021'!$D$2:$AO$3999,18,FALSE)</f>
        <v>84000</v>
      </c>
      <c r="D1706" s="3">
        <f>VLOOKUP(Tableau1[[#This Row],[NUM DE FACTURE]],'[1]COMMERCIAL 2019 - 2021'!$D$2:$AO$3999,8,FALSE)</f>
        <v>132720</v>
      </c>
      <c r="E1706" s="3">
        <f>VLOOKUP(Tableau1[[#This Row],[NUM DE FACTURE]],'[1]COMMERCIAL 2019 - 2021'!$D$2:$AO$3999,10,FALSE)</f>
        <v>132720</v>
      </c>
      <c r="F1706" s="3" t="str">
        <f>VLOOKUP(Tableau1[[#This Row],[NUM DE FACTURE]],'[1]COMMERCIAL 2019 - 2021'!$D$2:$AO$3999,12,FALSE)</f>
        <v>Cap Vert</v>
      </c>
      <c r="G1706" s="4">
        <f>VLOOKUP(Tableau1[[#This Row],[NUM DE FACTURE]],'[1]COMMERCIAL 2019 - 2021'!$D$2:$AO$3999,13,FALSE)</f>
        <v>45526</v>
      </c>
      <c r="H1706" s="3">
        <f>VLOOKUP(Tableau1[[#This Row],[NUM DE FACTURE]],[1]!Tableau1[[#All],[Num Piéce]:[ANNEE]],4,FALSE)</f>
        <v>2024</v>
      </c>
      <c r="I1706" s="3">
        <f>MONTH(Tableau1[[#This Row],[DATE LIV]])</f>
        <v>8</v>
      </c>
    </row>
    <row r="1707" spans="1:9" x14ac:dyDescent="0.35">
      <c r="A1707" s="1" t="str">
        <f>'[1]COMMERCIAL 2019 - 2021'!D1705</f>
        <v>FAE-24-00223</v>
      </c>
      <c r="B1707" s="5" t="str">
        <f>VLOOKUP(Tableau1[[#This Row],[NUM DE FACTURE]],'[1]COMMERCIAL 2019 - 2021'!$D$2:$AO$3999,6,FALSE)</f>
        <v>STE OMEGA TRADING</v>
      </c>
      <c r="C1707" s="2">
        <f>VLOOKUP(Tableau1[[#This Row],[NUM DE FACTURE]],'[1]COMMERCIAL 2019 - 2021'!$D$2:$AO$3999,18,FALSE)</f>
        <v>280000</v>
      </c>
      <c r="D1707" s="3">
        <f>VLOOKUP(Tableau1[[#This Row],[NUM DE FACTURE]],'[1]COMMERCIAL 2019 - 2021'!$D$2:$AO$3999,8,FALSE)</f>
        <v>417200</v>
      </c>
      <c r="E1707" s="3">
        <f>VLOOKUP(Tableau1[[#This Row],[NUM DE FACTURE]],'[1]COMMERCIAL 2019 - 2021'!$D$2:$AO$3999,10,FALSE)</f>
        <v>417200</v>
      </c>
      <c r="F1707" s="3" t="str">
        <f>VLOOKUP(Tableau1[[#This Row],[NUM DE FACTURE]],'[1]COMMERCIAL 2019 - 2021'!$D$2:$AO$3999,12,FALSE)</f>
        <v>Niger</v>
      </c>
      <c r="G1707" s="4">
        <f>VLOOKUP(Tableau1[[#This Row],[NUM DE FACTURE]],'[1]COMMERCIAL 2019 - 2021'!$D$2:$AO$3999,13,FALSE)</f>
        <v>45525</v>
      </c>
      <c r="H1707" s="3">
        <f>VLOOKUP(Tableau1[[#This Row],[NUM DE FACTURE]],[1]!Tableau1[[#All],[Num Piéce]:[ANNEE]],4,FALSE)</f>
        <v>2024</v>
      </c>
      <c r="I1707" s="3">
        <f>MONTH(Tableau1[[#This Row],[DATE LIV]])</f>
        <v>8</v>
      </c>
    </row>
    <row r="1708" spans="1:9" x14ac:dyDescent="0.35">
      <c r="A1708" s="1" t="str">
        <f>'[1]COMMERCIAL 2019 - 2021'!D1706</f>
        <v>FAE-24-00224</v>
      </c>
      <c r="B1708" s="5" t="str">
        <f>VLOOKUP(Tableau1[[#This Row],[NUM DE FACTURE]],'[1]COMMERCIAL 2019 - 2021'!$D$2:$AO$3999,6,FALSE)</f>
        <v>SOCIETE CHEMA</v>
      </c>
      <c r="C1708" s="2">
        <f>VLOOKUP(Tableau1[[#This Row],[NUM DE FACTURE]],'[1]COMMERCIAL 2019 - 2021'!$D$2:$AO$3999,18,FALSE)</f>
        <v>134050</v>
      </c>
      <c r="D1708" s="3">
        <f>VLOOKUP(Tableau1[[#This Row],[NUM DE FACTURE]],'[1]COMMERCIAL 2019 - 2021'!$D$2:$AO$3999,8,FALSE)</f>
        <v>252074.50904999999</v>
      </c>
      <c r="E1708" s="3">
        <f>VLOOKUP(Tableau1[[#This Row],[NUM DE FACTURE]],'[1]COMMERCIAL 2019 - 2021'!$D$2:$AO$3999,10,FALSE)</f>
        <v>74483.5</v>
      </c>
      <c r="F1708" s="3" t="str">
        <f>VLOOKUP(Tableau1[[#This Row],[NUM DE FACTURE]],'[1]COMMERCIAL 2019 - 2021'!$D$2:$AO$3999,12,FALSE)</f>
        <v>Tchad</v>
      </c>
      <c r="G1708" s="4">
        <f>VLOOKUP(Tableau1[[#This Row],[NUM DE FACTURE]],'[1]COMMERCIAL 2019 - 2021'!$D$2:$AO$3999,13,FALSE)</f>
        <v>45535</v>
      </c>
      <c r="H1708" s="3">
        <f>VLOOKUP(Tableau1[[#This Row],[NUM DE FACTURE]],[1]!Tableau1[[#All],[Num Piéce]:[ANNEE]],4,FALSE)</f>
        <v>2024</v>
      </c>
      <c r="I1708" s="3">
        <f>MONTH(Tableau1[[#This Row],[DATE LIV]])</f>
        <v>8</v>
      </c>
    </row>
    <row r="1709" spans="1:9" x14ac:dyDescent="0.35">
      <c r="A1709" s="1" t="str">
        <f>'[1]COMMERCIAL 2019 - 2021'!D1707</f>
        <v>FAE-24-00225</v>
      </c>
      <c r="B1709" s="5" t="str">
        <f>VLOOKUP(Tableau1[[#This Row],[NUM DE FACTURE]],'[1]COMMERCIAL 2019 - 2021'!$D$2:$AO$3999,6,FALSE)</f>
        <v>HK ENTREPRISE</v>
      </c>
      <c r="C1709" s="2">
        <f>VLOOKUP(Tableau1[[#This Row],[NUM DE FACTURE]],'[1]COMMERCIAL 2019 - 2021'!$D$2:$AO$3999,18,FALSE)</f>
        <v>19160</v>
      </c>
      <c r="D1709" s="3">
        <f>VLOOKUP(Tableau1[[#This Row],[NUM DE FACTURE]],'[1]COMMERCIAL 2019 - 2021'!$D$2:$AO$3999,8,FALSE)</f>
        <v>42639.613305000006</v>
      </c>
      <c r="E1709" s="3">
        <f>VLOOKUP(Tableau1[[#This Row],[NUM DE FACTURE]],'[1]COMMERCIAL 2019 - 2021'!$D$2:$AO$3999,10,FALSE)</f>
        <v>13973.1</v>
      </c>
      <c r="F1709" s="3" t="str">
        <f>VLOOKUP(Tableau1[[#This Row],[NUM DE FACTURE]],'[1]COMMERCIAL 2019 - 2021'!$D$2:$AO$3999,12,FALSE)</f>
        <v>Liberia</v>
      </c>
      <c r="G1709" s="4">
        <f>VLOOKUP(Tableau1[[#This Row],[NUM DE FACTURE]],'[1]COMMERCIAL 2019 - 2021'!$D$2:$AO$3999,13,FALSE)</f>
        <v>45538</v>
      </c>
      <c r="H1709" s="3">
        <f>VLOOKUP(Tableau1[[#This Row],[NUM DE FACTURE]],[1]!Tableau1[[#All],[Num Piéce]:[ANNEE]],4,FALSE)</f>
        <v>2024</v>
      </c>
      <c r="I1709" s="3">
        <f>MONTH(Tableau1[[#This Row],[DATE LIV]])</f>
        <v>9</v>
      </c>
    </row>
    <row r="1710" spans="1:9" x14ac:dyDescent="0.35">
      <c r="A1710" s="1" t="str">
        <f>'[1]COMMERCIAL 2019 - 2021'!D1708</f>
        <v>FAE-24-00226</v>
      </c>
      <c r="B1710" s="5" t="str">
        <f>VLOOKUP(Tableau1[[#This Row],[NUM DE FACTURE]],'[1]COMMERCIAL 2019 - 2021'!$D$2:$AO$3999,6,FALSE)</f>
        <v>STE DE COMMERCE INTERNATIONAL</v>
      </c>
      <c r="C1710" s="2">
        <f>VLOOKUP(Tableau1[[#This Row],[NUM DE FACTURE]],'[1]COMMERCIAL 2019 - 2021'!$D$2:$AO$3999,18,FALSE)</f>
        <v>96000</v>
      </c>
      <c r="D1710" s="3">
        <f>VLOOKUP(Tableau1[[#This Row],[NUM DE FACTURE]],'[1]COMMERCIAL 2019 - 2021'!$D$2:$AO$3999,8,FALSE)</f>
        <v>197760</v>
      </c>
      <c r="E1710" s="3">
        <f>VLOOKUP(Tableau1[[#This Row],[NUM DE FACTURE]],'[1]COMMERCIAL 2019 - 2021'!$D$2:$AO$3999,10,FALSE)</f>
        <v>197760</v>
      </c>
      <c r="F1710" s="3" t="str">
        <f>VLOOKUP(Tableau1[[#This Row],[NUM DE FACTURE]],'[1]COMMERCIAL 2019 - 2021'!$D$2:$AO$3999,12,FALSE)</f>
        <v>Gambie</v>
      </c>
      <c r="G1710" s="4">
        <f>VLOOKUP(Tableau1[[#This Row],[NUM DE FACTURE]],'[1]COMMERCIAL 2019 - 2021'!$D$2:$AO$3999,13,FALSE)</f>
        <v>45525</v>
      </c>
      <c r="H1710" s="3">
        <f>VLOOKUP(Tableau1[[#This Row],[NUM DE FACTURE]],[1]!Tableau1[[#All],[Num Piéce]:[ANNEE]],4,FALSE)</f>
        <v>2024</v>
      </c>
      <c r="I1710" s="3">
        <f>MONTH(Tableau1[[#This Row],[DATE LIV]])</f>
        <v>8</v>
      </c>
    </row>
    <row r="1711" spans="1:9" x14ac:dyDescent="0.35">
      <c r="A1711" s="1" t="str">
        <f>'[1]COMMERCIAL 2019 - 2021'!D1709</f>
        <v>FAE-24-00227</v>
      </c>
      <c r="B1711" s="5" t="str">
        <f>VLOOKUP(Tableau1[[#This Row],[NUM DE FACTURE]],'[1]COMMERCIAL 2019 - 2021'!$D$2:$AO$3999,6,FALSE)</f>
        <v>DAVIS TRADING CO LTD</v>
      </c>
      <c r="C1711" s="2">
        <f>VLOOKUP(Tableau1[[#This Row],[NUM DE FACTURE]],'[1]COMMERCIAL 2019 - 2021'!$D$2:$AO$3999,18,FALSE)</f>
        <v>22070</v>
      </c>
      <c r="D1711" s="3">
        <f>VLOOKUP(Tableau1[[#This Row],[NUM DE FACTURE]],'[1]COMMERCIAL 2019 - 2021'!$D$2:$AO$3999,8,FALSE)</f>
        <v>98519.184175999995</v>
      </c>
      <c r="E1711" s="3">
        <f>VLOOKUP(Tableau1[[#This Row],[NUM DE FACTURE]],'[1]COMMERCIAL 2019 - 2021'!$D$2:$AO$3999,10,FALSE)</f>
        <v>32282.32</v>
      </c>
      <c r="F1711" s="3" t="str">
        <f>VLOOKUP(Tableau1[[#This Row],[NUM DE FACTURE]],'[1]COMMERCIAL 2019 - 2021'!$D$2:$AO$3999,12,FALSE)</f>
        <v xml:space="preserve">New Zealand </v>
      </c>
      <c r="G1711" s="4">
        <f>VLOOKUP(Tableau1[[#This Row],[NUM DE FACTURE]],'[1]COMMERCIAL 2019 - 2021'!$D$2:$AO$3999,13,FALSE)</f>
        <v>45526</v>
      </c>
      <c r="H1711" s="3">
        <f>VLOOKUP(Tableau1[[#This Row],[NUM DE FACTURE]],[1]!Tableau1[[#All],[Num Piéce]:[ANNEE]],4,FALSE)</f>
        <v>2024</v>
      </c>
      <c r="I1711" s="3">
        <f>MONTH(Tableau1[[#This Row],[DATE LIV]])</f>
        <v>8</v>
      </c>
    </row>
    <row r="1712" spans="1:9" x14ac:dyDescent="0.35">
      <c r="A1712" s="1" t="str">
        <f>'[1]COMMERCIAL 2019 - 2021'!D1710</f>
        <v>FAE-24-00228</v>
      </c>
      <c r="B1712" s="5" t="str">
        <f>VLOOKUP(Tableau1[[#This Row],[NUM DE FACTURE]],'[1]COMMERCIAL 2019 - 2021'!$D$2:$AO$3999,6,FALSE)</f>
        <v>TUNISIAN AFRICAN BUSINESS</v>
      </c>
      <c r="C1712" s="2">
        <f>VLOOKUP(Tableau1[[#This Row],[NUM DE FACTURE]],'[1]COMMERCIAL 2019 - 2021'!$D$2:$AO$3999,18,FALSE)</f>
        <v>135000</v>
      </c>
      <c r="D1712" s="3">
        <f>VLOOKUP(Tableau1[[#This Row],[NUM DE FACTURE]],'[1]COMMERCIAL 2019 - 2021'!$D$2:$AO$3999,8,FALSE)</f>
        <v>222075</v>
      </c>
      <c r="E1712" s="3">
        <f>VLOOKUP(Tableau1[[#This Row],[NUM DE FACTURE]],'[1]COMMERCIAL 2019 - 2021'!$D$2:$AO$3999,10,FALSE)</f>
        <v>222075</v>
      </c>
      <c r="F1712" s="3" t="str">
        <f>VLOOKUP(Tableau1[[#This Row],[NUM DE FACTURE]],'[1]COMMERCIAL 2019 - 2021'!$D$2:$AO$3999,12,FALSE)</f>
        <v>Senegal</v>
      </c>
      <c r="G1712" s="4">
        <f>VLOOKUP(Tableau1[[#This Row],[NUM DE FACTURE]],'[1]COMMERCIAL 2019 - 2021'!$D$2:$AO$3999,13,FALSE)</f>
        <v>45538</v>
      </c>
      <c r="H1712" s="3">
        <f>VLOOKUP(Tableau1[[#This Row],[NUM DE FACTURE]],[1]!Tableau1[[#All],[Num Piéce]:[ANNEE]],4,FALSE)</f>
        <v>2024</v>
      </c>
      <c r="I1712" s="3">
        <f>MONTH(Tableau1[[#This Row],[DATE LIV]])</f>
        <v>9</v>
      </c>
    </row>
    <row r="1713" spans="1:9" x14ac:dyDescent="0.35">
      <c r="A1713" s="1" t="str">
        <f>'[1]COMMERCIAL 2019 - 2021'!D1711</f>
        <v>FAE-24-00229</v>
      </c>
      <c r="B1713" s="5" t="str">
        <f>VLOOKUP(Tableau1[[#This Row],[NUM DE FACTURE]],'[1]COMMERCIAL 2019 - 2021'!$D$2:$AO$3999,6,FALSE)</f>
        <v>MARCOM INTERN</v>
      </c>
      <c r="C1713" s="2">
        <f>VLOOKUP(Tableau1[[#This Row],[NUM DE FACTURE]],'[1]COMMERCIAL 2019 - 2021'!$D$2:$AO$3999,18,FALSE)</f>
        <v>27600</v>
      </c>
      <c r="D1713" s="3">
        <f>VLOOKUP(Tableau1[[#This Row],[NUM DE FACTURE]],'[1]COMMERCIAL 2019 - 2021'!$D$2:$AO$3999,8,FALSE)</f>
        <v>56856</v>
      </c>
      <c r="E1713" s="3">
        <f>VLOOKUP(Tableau1[[#This Row],[NUM DE FACTURE]],'[1]COMMERCIAL 2019 - 2021'!$D$2:$AO$3999,10,FALSE)</f>
        <v>56856</v>
      </c>
      <c r="F1713" s="3" t="str">
        <f>VLOOKUP(Tableau1[[#This Row],[NUM DE FACTURE]],'[1]COMMERCIAL 2019 - 2021'!$D$2:$AO$3999,12,FALSE)</f>
        <v>Burkina Faso</v>
      </c>
      <c r="G1713" s="4">
        <f>VLOOKUP(Tableau1[[#This Row],[NUM DE FACTURE]],'[1]COMMERCIAL 2019 - 2021'!$D$2:$AO$3999,13,FALSE)</f>
        <v>45526</v>
      </c>
      <c r="H1713" s="3">
        <f>VLOOKUP(Tableau1[[#This Row],[NUM DE FACTURE]],[1]!Tableau1[[#All],[Num Piéce]:[ANNEE]],4,FALSE)</f>
        <v>2024</v>
      </c>
      <c r="I1713" s="3">
        <f>MONTH(Tableau1[[#This Row],[DATE LIV]])</f>
        <v>8</v>
      </c>
    </row>
    <row r="1714" spans="1:9" x14ac:dyDescent="0.35">
      <c r="A1714" s="1" t="str">
        <f>'[1]COMMERCIAL 2019 - 2021'!D1712</f>
        <v>FAE-24-00230</v>
      </c>
      <c r="B1714" s="5" t="str">
        <f>VLOOKUP(Tableau1[[#This Row],[NUM DE FACTURE]],'[1]COMMERCIAL 2019 - 2021'!$D$2:$AO$3999,6,FALSE)</f>
        <v>SAHEL INTERNATIONAL TRADE</v>
      </c>
      <c r="C1714" s="2">
        <f>VLOOKUP(Tableau1[[#This Row],[NUM DE FACTURE]],'[1]COMMERCIAL 2019 - 2021'!$D$2:$AO$3999,18,FALSE)</f>
        <v>43200</v>
      </c>
      <c r="D1714" s="3">
        <f>VLOOKUP(Tableau1[[#This Row],[NUM DE FACTURE]],'[1]COMMERCIAL 2019 - 2021'!$D$2:$AO$3999,8,FALSE)</f>
        <v>88992</v>
      </c>
      <c r="E1714" s="3">
        <f>VLOOKUP(Tableau1[[#This Row],[NUM DE FACTURE]],'[1]COMMERCIAL 2019 - 2021'!$D$2:$AO$3999,10,FALSE)</f>
        <v>88992</v>
      </c>
      <c r="F1714" s="3" t="str">
        <f>VLOOKUP(Tableau1[[#This Row],[NUM DE FACTURE]],'[1]COMMERCIAL 2019 - 2021'!$D$2:$AO$3999,12,FALSE)</f>
        <v>Tchad</v>
      </c>
      <c r="G1714" s="4">
        <f>VLOOKUP(Tableau1[[#This Row],[NUM DE FACTURE]],'[1]COMMERCIAL 2019 - 2021'!$D$2:$AO$3999,13,FALSE)</f>
        <v>45526</v>
      </c>
      <c r="H1714" s="3">
        <f>VLOOKUP(Tableau1[[#This Row],[NUM DE FACTURE]],[1]!Tableau1[[#All],[Num Piéce]:[ANNEE]],4,FALSE)</f>
        <v>2024</v>
      </c>
      <c r="I1714" s="3">
        <f>MONTH(Tableau1[[#This Row],[DATE LIV]])</f>
        <v>8</v>
      </c>
    </row>
    <row r="1715" spans="1:9" x14ac:dyDescent="0.35">
      <c r="A1715" s="1" t="str">
        <f>'[1]COMMERCIAL 2019 - 2021'!D1713</f>
        <v>FAE-24-00231</v>
      </c>
      <c r="B1715" s="5" t="str">
        <f>VLOOKUP(Tableau1[[#This Row],[NUM DE FACTURE]],'[1]COMMERCIAL 2019 - 2021'!$D$2:$AO$3999,6,FALSE)</f>
        <v>SODIFRAM SAS</v>
      </c>
      <c r="C1715" s="2">
        <f>VLOOKUP(Tableau1[[#This Row],[NUM DE FACTURE]],'[1]COMMERCIAL 2019 - 2021'!$D$2:$AO$3999,18,FALSE)</f>
        <v>25212</v>
      </c>
      <c r="D1715" s="3">
        <f>VLOOKUP(Tableau1[[#This Row],[NUM DE FACTURE]],'[1]COMMERCIAL 2019 - 2021'!$D$2:$AO$3999,8,FALSE)</f>
        <v>79587.935433000006</v>
      </c>
      <c r="E1715" s="3">
        <f>VLOOKUP(Tableau1[[#This Row],[NUM DE FACTURE]],'[1]COMMERCIAL 2019 - 2021'!$D$2:$AO$3999,10,FALSE)</f>
        <v>23447.18</v>
      </c>
      <c r="F1715" s="3" t="str">
        <f>VLOOKUP(Tableau1[[#This Row],[NUM DE FACTURE]],'[1]COMMERCIAL 2019 - 2021'!$D$2:$AO$3999,12,FALSE)</f>
        <v>Mayotte</v>
      </c>
      <c r="G1715" s="4">
        <f>VLOOKUP(Tableau1[[#This Row],[NUM DE FACTURE]],'[1]COMMERCIAL 2019 - 2021'!$D$2:$AO$3999,13,FALSE)</f>
        <v>45532</v>
      </c>
      <c r="H1715" s="3">
        <f>VLOOKUP(Tableau1[[#This Row],[NUM DE FACTURE]],[1]!Tableau1[[#All],[Num Piéce]:[ANNEE]],4,FALSE)</f>
        <v>2024</v>
      </c>
      <c r="I1715" s="3">
        <f>MONTH(Tableau1[[#This Row],[DATE LIV]])</f>
        <v>8</v>
      </c>
    </row>
    <row r="1716" spans="1:9" x14ac:dyDescent="0.35">
      <c r="A1716" s="1" t="str">
        <f>'[1]COMMERCIAL 2019 - 2021'!D1714</f>
        <v>FAE-24-00232</v>
      </c>
      <c r="B1716" s="5" t="str">
        <f>VLOOKUP(Tableau1[[#This Row],[NUM DE FACTURE]],'[1]COMMERCIAL 2019 - 2021'!$D$2:$AO$3999,6,FALSE)</f>
        <v>LAMP FALL IMP EXP - LAFFIMEX</v>
      </c>
      <c r="C1716" s="2">
        <f>VLOOKUP(Tableau1[[#This Row],[NUM DE FACTURE]],'[1]COMMERCIAL 2019 - 2021'!$D$2:$AO$3999,18,FALSE)</f>
        <v>134400</v>
      </c>
      <c r="D1716" s="3">
        <f>VLOOKUP(Tableau1[[#This Row],[NUM DE FACTURE]],'[1]COMMERCIAL 2019 - 2021'!$D$2:$AO$3999,8,FALSE)</f>
        <v>299489.1361</v>
      </c>
      <c r="E1716" s="3">
        <f>VLOOKUP(Tableau1[[#This Row],[NUM DE FACTURE]],'[1]COMMERCIAL 2019 - 2021'!$D$2:$AO$3999,10,FALSE)</f>
        <v>88354</v>
      </c>
      <c r="F1716" s="3" t="str">
        <f>VLOOKUP(Tableau1[[#This Row],[NUM DE FACTURE]],'[1]COMMERCIAL 2019 - 2021'!$D$2:$AO$3999,12,FALSE)</f>
        <v>Senegal</v>
      </c>
      <c r="G1716" s="4">
        <f>VLOOKUP(Tableau1[[#This Row],[NUM DE FACTURE]],'[1]COMMERCIAL 2019 - 2021'!$D$2:$AO$3999,13,FALSE)</f>
        <v>45527</v>
      </c>
      <c r="H1716" s="3">
        <f>VLOOKUP(Tableau1[[#This Row],[NUM DE FACTURE]],[1]!Tableau1[[#All],[Num Piéce]:[ANNEE]],4,FALSE)</f>
        <v>2024</v>
      </c>
      <c r="I1716" s="3">
        <f>MONTH(Tableau1[[#This Row],[DATE LIV]])</f>
        <v>8</v>
      </c>
    </row>
    <row r="1717" spans="1:9" x14ac:dyDescent="0.35">
      <c r="A1717" s="1" t="str">
        <f>'[1]COMMERCIAL 2019 - 2021'!D1715</f>
        <v>FAE-24-00233</v>
      </c>
      <c r="B1717" s="5" t="str">
        <f>VLOOKUP(Tableau1[[#This Row],[NUM DE FACTURE]],'[1]COMMERCIAL 2019 - 2021'!$D$2:$AO$3999,6,FALSE)</f>
        <v>SAHEL INTERNATIONAL TRADE</v>
      </c>
      <c r="C1717" s="2">
        <f>VLOOKUP(Tableau1[[#This Row],[NUM DE FACTURE]],'[1]COMMERCIAL 2019 - 2021'!$D$2:$AO$3999,18,FALSE)</f>
        <v>56000</v>
      </c>
      <c r="D1717" s="3">
        <f>VLOOKUP(Tableau1[[#This Row],[NUM DE FACTURE]],'[1]COMMERCIAL 2019 - 2021'!$D$2:$AO$3999,8,FALSE)</f>
        <v>88480</v>
      </c>
      <c r="E1717" s="3">
        <f>VLOOKUP(Tableau1[[#This Row],[NUM DE FACTURE]],'[1]COMMERCIAL 2019 - 2021'!$D$2:$AO$3999,10,FALSE)</f>
        <v>88480</v>
      </c>
      <c r="F1717" s="3" t="str">
        <f>VLOOKUP(Tableau1[[#This Row],[NUM DE FACTURE]],'[1]COMMERCIAL 2019 - 2021'!$D$2:$AO$3999,12,FALSE)</f>
        <v>Tchad</v>
      </c>
      <c r="G1717" s="4">
        <f>VLOOKUP(Tableau1[[#This Row],[NUM DE FACTURE]],'[1]COMMERCIAL 2019 - 2021'!$D$2:$AO$3999,13,FALSE)</f>
        <v>45531</v>
      </c>
      <c r="H1717" s="3">
        <f>VLOOKUP(Tableau1[[#This Row],[NUM DE FACTURE]],[1]!Tableau1[[#All],[Num Piéce]:[ANNEE]],4,FALSE)</f>
        <v>2024</v>
      </c>
      <c r="I1717" s="3">
        <f>MONTH(Tableau1[[#This Row],[DATE LIV]])</f>
        <v>8</v>
      </c>
    </row>
    <row r="1718" spans="1:9" x14ac:dyDescent="0.35">
      <c r="A1718" s="1" t="str">
        <f>'[1]COMMERCIAL 2019 - 2021'!D1716</f>
        <v>FAE-24-00234</v>
      </c>
      <c r="B1718" s="5" t="str">
        <f>VLOOKUP(Tableau1[[#This Row],[NUM DE FACTURE]],'[1]COMMERCIAL 2019 - 2021'!$D$2:$AO$3999,6,FALSE)</f>
        <v>ACS DISTRIBUTION</v>
      </c>
      <c r="C1718" s="2">
        <f>VLOOKUP(Tableau1[[#This Row],[NUM DE FACTURE]],'[1]COMMERCIAL 2019 - 2021'!$D$2:$AO$3999,18,FALSE)</f>
        <v>54000</v>
      </c>
      <c r="D1718" s="3">
        <f>VLOOKUP(Tableau1[[#This Row],[NUM DE FACTURE]],'[1]COMMERCIAL 2019 - 2021'!$D$2:$AO$3999,8,FALSE)</f>
        <v>124873.9565</v>
      </c>
      <c r="E1718" s="3">
        <f>VLOOKUP(Tableau1[[#This Row],[NUM DE FACTURE]],'[1]COMMERCIAL 2019 - 2021'!$D$2:$AO$3999,10,FALSE)</f>
        <v>36830</v>
      </c>
      <c r="F1718" s="3" t="str">
        <f>VLOOKUP(Tableau1[[#This Row],[NUM DE FACTURE]],'[1]COMMERCIAL 2019 - 2021'!$D$2:$AO$3999,12,FALSE)</f>
        <v>Senegal</v>
      </c>
      <c r="G1718" s="4">
        <f>VLOOKUP(Tableau1[[#This Row],[NUM DE FACTURE]],'[1]COMMERCIAL 2019 - 2021'!$D$2:$AO$3999,13,FALSE)</f>
        <v>45531</v>
      </c>
      <c r="H1718" s="3">
        <f>VLOOKUP(Tableau1[[#This Row],[NUM DE FACTURE]],[1]!Tableau1[[#All],[Num Piéce]:[ANNEE]],4,FALSE)</f>
        <v>2024</v>
      </c>
      <c r="I1718" s="3">
        <f>MONTH(Tableau1[[#This Row],[DATE LIV]])</f>
        <v>8</v>
      </c>
    </row>
    <row r="1719" spans="1:9" x14ac:dyDescent="0.35">
      <c r="A1719" s="1" t="str">
        <f>'[1]COMMERCIAL 2019 - 2021'!D1717</f>
        <v>FAE-24-00235</v>
      </c>
      <c r="B1719" s="5" t="str">
        <f>VLOOKUP(Tableau1[[#This Row],[NUM DE FACTURE]],'[1]COMMERCIAL 2019 - 2021'!$D$2:$AO$3999,6,FALSE)</f>
        <v>FOODMED</v>
      </c>
      <c r="C1719" s="2">
        <f>VLOOKUP(Tableau1[[#This Row],[NUM DE FACTURE]],'[1]COMMERCIAL 2019 - 2021'!$D$2:$AO$3999,18,FALSE)</f>
        <v>22152</v>
      </c>
      <c r="D1719" s="3">
        <f>VLOOKUP(Tableau1[[#This Row],[NUM DE FACTURE]],'[1]COMMERCIAL 2019 - 2021'!$D$2:$AO$3999,8,FALSE)</f>
        <v>76041.015224999996</v>
      </c>
      <c r="E1719" s="3">
        <f>VLOOKUP(Tableau1[[#This Row],[NUM DE FACTURE]],'[1]COMMERCIAL 2019 - 2021'!$D$2:$AO$3999,10,FALSE)</f>
        <v>22416.1</v>
      </c>
      <c r="F1719" s="3" t="str">
        <f>VLOOKUP(Tableau1[[#This Row],[NUM DE FACTURE]],'[1]COMMERCIAL 2019 - 2021'!$D$2:$AO$3999,12,FALSE)</f>
        <v>France</v>
      </c>
      <c r="G1719" s="4">
        <f>VLOOKUP(Tableau1[[#This Row],[NUM DE FACTURE]],'[1]COMMERCIAL 2019 - 2021'!$D$2:$AO$3999,13,FALSE)</f>
        <v>45527</v>
      </c>
      <c r="H1719" s="3">
        <f>VLOOKUP(Tableau1[[#This Row],[NUM DE FACTURE]],[1]!Tableau1[[#All],[Num Piéce]:[ANNEE]],4,FALSE)</f>
        <v>2024</v>
      </c>
      <c r="I1719" s="3">
        <f>MONTH(Tableau1[[#This Row],[DATE LIV]])</f>
        <v>8</v>
      </c>
    </row>
    <row r="1720" spans="1:9" x14ac:dyDescent="0.35">
      <c r="A1720" s="1" t="str">
        <f>'[1]COMMERCIAL 2019 - 2021'!D1718</f>
        <v>FAE-24-00236</v>
      </c>
      <c r="B1720" s="5" t="str">
        <f>VLOOKUP(Tableau1[[#This Row],[NUM DE FACTURE]],'[1]COMMERCIAL 2019 - 2021'!$D$2:$AO$3999,6,FALSE)</f>
        <v>FOODMED</v>
      </c>
      <c r="C1720" s="2">
        <f>VLOOKUP(Tableau1[[#This Row],[NUM DE FACTURE]],'[1]COMMERCIAL 2019 - 2021'!$D$2:$AO$3999,18,FALSE)</f>
        <v>22444</v>
      </c>
      <c r="D1720" s="3">
        <f>VLOOKUP(Tableau1[[#This Row],[NUM DE FACTURE]],'[1]COMMERCIAL 2019 - 2021'!$D$2:$AO$3999,8,FALSE)</f>
        <v>86139.506017499996</v>
      </c>
      <c r="E1720" s="3">
        <f>VLOOKUP(Tableau1[[#This Row],[NUM DE FACTURE]],'[1]COMMERCIAL 2019 - 2021'!$D$2:$AO$3999,10,FALSE)</f>
        <v>25393.03</v>
      </c>
      <c r="F1720" s="3" t="str">
        <f>VLOOKUP(Tableau1[[#This Row],[NUM DE FACTURE]],'[1]COMMERCIAL 2019 - 2021'!$D$2:$AO$3999,12,FALSE)</f>
        <v>France</v>
      </c>
      <c r="G1720" s="4">
        <f>VLOOKUP(Tableau1[[#This Row],[NUM DE FACTURE]],'[1]COMMERCIAL 2019 - 2021'!$D$2:$AO$3999,13,FALSE)</f>
        <v>45527</v>
      </c>
      <c r="H1720" s="3">
        <f>VLOOKUP(Tableau1[[#This Row],[NUM DE FACTURE]],[1]!Tableau1[[#All],[Num Piéce]:[ANNEE]],4,FALSE)</f>
        <v>2024</v>
      </c>
      <c r="I1720" s="3">
        <f>MONTH(Tableau1[[#This Row],[DATE LIV]])</f>
        <v>8</v>
      </c>
    </row>
    <row r="1721" spans="1:9" x14ac:dyDescent="0.35">
      <c r="A1721" s="1" t="str">
        <f>'[1]COMMERCIAL 2019 - 2021'!D1719</f>
        <v>FAE-24-00237</v>
      </c>
      <c r="B1721" s="5" t="str">
        <f>VLOOKUP(Tableau1[[#This Row],[NUM DE FACTURE]],'[1]COMMERCIAL 2019 - 2021'!$D$2:$AO$3999,6,FALSE)</f>
        <v>STE DE COMMERCE INTERNATIONAL</v>
      </c>
      <c r="C1721" s="2">
        <f>VLOOKUP(Tableau1[[#This Row],[NUM DE FACTURE]],'[1]COMMERCIAL 2019 - 2021'!$D$2:$AO$3999,18,FALSE)</f>
        <v>63808</v>
      </c>
      <c r="D1721" s="3">
        <f>VLOOKUP(Tableau1[[#This Row],[NUM DE FACTURE]],'[1]COMMERCIAL 2019 - 2021'!$D$2:$AO$3999,8,FALSE)</f>
        <v>118127.08</v>
      </c>
      <c r="E1721" s="3">
        <f>VLOOKUP(Tableau1[[#This Row],[NUM DE FACTURE]],'[1]COMMERCIAL 2019 - 2021'!$D$2:$AO$3999,10,FALSE)</f>
        <v>118127.08</v>
      </c>
      <c r="F1721" s="3" t="str">
        <f>VLOOKUP(Tableau1[[#This Row],[NUM DE FACTURE]],'[1]COMMERCIAL 2019 - 2021'!$D$2:$AO$3999,12,FALSE)</f>
        <v>Gabon</v>
      </c>
      <c r="G1721" s="4">
        <f>VLOOKUP(Tableau1[[#This Row],[NUM DE FACTURE]],'[1]COMMERCIAL 2019 - 2021'!$D$2:$AO$3999,13,FALSE)</f>
        <v>45540</v>
      </c>
      <c r="H1721" s="3">
        <f>VLOOKUP(Tableau1[[#This Row],[NUM DE FACTURE]],[1]!Tableau1[[#All],[Num Piéce]:[ANNEE]],4,FALSE)</f>
        <v>2024</v>
      </c>
      <c r="I1721" s="3">
        <f>MONTH(Tableau1[[#This Row],[DATE LIV]])</f>
        <v>9</v>
      </c>
    </row>
    <row r="1722" spans="1:9" x14ac:dyDescent="0.35">
      <c r="A1722" s="1" t="str">
        <f>'[1]COMMERCIAL 2019 - 2021'!D1720</f>
        <v>FAE-24-00238</v>
      </c>
      <c r="B1722" s="5" t="str">
        <f>VLOOKUP(Tableau1[[#This Row],[NUM DE FACTURE]],'[1]COMMERCIAL 2019 - 2021'!$D$2:$AO$3999,6,FALSE)</f>
        <v>STE OMEGA TRADING</v>
      </c>
      <c r="C1722" s="2">
        <f>VLOOKUP(Tableau1[[#This Row],[NUM DE FACTURE]],'[1]COMMERCIAL 2019 - 2021'!$D$2:$AO$3999,18,FALSE)</f>
        <v>57600</v>
      </c>
      <c r="D1722" s="3">
        <f>VLOOKUP(Tableau1[[#This Row],[NUM DE FACTURE]],'[1]COMMERCIAL 2019 - 2021'!$D$2:$AO$3999,8,FALSE)</f>
        <v>115200</v>
      </c>
      <c r="E1722" s="3">
        <f>VLOOKUP(Tableau1[[#This Row],[NUM DE FACTURE]],'[1]COMMERCIAL 2019 - 2021'!$D$2:$AO$3999,10,FALSE)</f>
        <v>115200</v>
      </c>
      <c r="F1722" s="3" t="str">
        <f>VLOOKUP(Tableau1[[#This Row],[NUM DE FACTURE]],'[1]COMMERCIAL 2019 - 2021'!$D$2:$AO$3999,12,FALSE)</f>
        <v>Niger</v>
      </c>
      <c r="G1722" s="4">
        <f>VLOOKUP(Tableau1[[#This Row],[NUM DE FACTURE]],'[1]COMMERCIAL 2019 - 2021'!$D$2:$AO$3999,13,FALSE)</f>
        <v>45538</v>
      </c>
      <c r="H1722" s="3">
        <f>VLOOKUP(Tableau1[[#This Row],[NUM DE FACTURE]],[1]!Tableau1[[#All],[Num Piéce]:[ANNEE]],4,FALSE)</f>
        <v>2024</v>
      </c>
      <c r="I1722" s="3">
        <f>MONTH(Tableau1[[#This Row],[DATE LIV]])</f>
        <v>9</v>
      </c>
    </row>
    <row r="1723" spans="1:9" x14ac:dyDescent="0.35">
      <c r="A1723" s="1" t="str">
        <f>'[1]COMMERCIAL 2019 - 2021'!D1721</f>
        <v>FAE-24-00239</v>
      </c>
      <c r="B1723" s="5" t="str">
        <f>VLOOKUP(Tableau1[[#This Row],[NUM DE FACTURE]],'[1]COMMERCIAL 2019 - 2021'!$D$2:$AO$3999,6,FALSE)</f>
        <v>RNK DISTRIBUTION</v>
      </c>
      <c r="C1723" s="2">
        <f>VLOOKUP(Tableau1[[#This Row],[NUM DE FACTURE]],'[1]COMMERCIAL 2019 - 2021'!$D$2:$AO$3999,18,FALSE)</f>
        <v>57600</v>
      </c>
      <c r="D1723" s="3">
        <f>VLOOKUP(Tableau1[[#This Row],[NUM DE FACTURE]],'[1]COMMERCIAL 2019 - 2021'!$D$2:$AO$3999,8,FALSE)</f>
        <v>138466.70730000001</v>
      </c>
      <c r="E1723" s="3">
        <f>VLOOKUP(Tableau1[[#This Row],[NUM DE FACTURE]],'[1]COMMERCIAL 2019 - 2021'!$D$2:$AO$3999,10,FALSE)</f>
        <v>45558</v>
      </c>
      <c r="F1723" s="3" t="str">
        <f>VLOOKUP(Tableau1[[#This Row],[NUM DE FACTURE]],'[1]COMMERCIAL 2019 - 2021'!$D$2:$AO$3999,12,FALSE)</f>
        <v>Madagascar</v>
      </c>
      <c r="G1723" s="4">
        <f>VLOOKUP(Tableau1[[#This Row],[NUM DE FACTURE]],'[1]COMMERCIAL 2019 - 2021'!$D$2:$AO$3999,13,FALSE)</f>
        <v>45533</v>
      </c>
      <c r="H1723" s="3">
        <f>VLOOKUP(Tableau1[[#This Row],[NUM DE FACTURE]],[1]!Tableau1[[#All],[Num Piéce]:[ANNEE]],4,FALSE)</f>
        <v>2024</v>
      </c>
      <c r="I1723" s="3">
        <f>MONTH(Tableau1[[#This Row],[DATE LIV]])</f>
        <v>8</v>
      </c>
    </row>
    <row r="1724" spans="1:9" x14ac:dyDescent="0.35">
      <c r="A1724" s="1" t="str">
        <f>'[1]COMMERCIAL 2019 - 2021'!D1722</f>
        <v>FAE-24-00240</v>
      </c>
      <c r="B1724" s="5" t="str">
        <f>VLOOKUP(Tableau1[[#This Row],[NUM DE FACTURE]],'[1]COMMERCIAL 2019 - 2021'!$D$2:$AO$3999,6,FALSE)</f>
        <v>SODIFRAM SAS</v>
      </c>
      <c r="C1724" s="2">
        <f>VLOOKUP(Tableau1[[#This Row],[NUM DE FACTURE]],'[1]COMMERCIAL 2019 - 2021'!$D$2:$AO$3999,18,FALSE)</f>
        <v>24792</v>
      </c>
      <c r="D1724" s="3">
        <f>VLOOKUP(Tableau1[[#This Row],[NUM DE FACTURE]],'[1]COMMERCIAL 2019 - 2021'!$D$2:$AO$3999,8,FALSE)</f>
        <v>78497.330778000003</v>
      </c>
      <c r="E1724" s="3">
        <f>VLOOKUP(Tableau1[[#This Row],[NUM DE FACTURE]],'[1]COMMERCIAL 2019 - 2021'!$D$2:$AO$3999,10,FALSE)</f>
        <v>23125.88</v>
      </c>
      <c r="F1724" s="3" t="str">
        <f>VLOOKUP(Tableau1[[#This Row],[NUM DE FACTURE]],'[1]COMMERCIAL 2019 - 2021'!$D$2:$AO$3999,12,FALSE)</f>
        <v>Mayotte</v>
      </c>
      <c r="G1724" s="4">
        <f>VLOOKUP(Tableau1[[#This Row],[NUM DE FACTURE]],'[1]COMMERCIAL 2019 - 2021'!$D$2:$AO$3999,13,FALSE)</f>
        <v>45532</v>
      </c>
      <c r="H1724" s="3">
        <f>VLOOKUP(Tableau1[[#This Row],[NUM DE FACTURE]],[1]!Tableau1[[#All],[Num Piéce]:[ANNEE]],4,FALSE)</f>
        <v>2024</v>
      </c>
      <c r="I1724" s="3">
        <f>MONTH(Tableau1[[#This Row],[DATE LIV]])</f>
        <v>8</v>
      </c>
    </row>
    <row r="1725" spans="1:9" x14ac:dyDescent="0.35">
      <c r="A1725" s="1" t="str">
        <f>'[1]COMMERCIAL 2019 - 2021'!D1723</f>
        <v>FAE-24-00241</v>
      </c>
      <c r="B1725" s="5" t="str">
        <f>VLOOKUP(Tableau1[[#This Row],[NUM DE FACTURE]],'[1]COMMERCIAL 2019 - 2021'!$D$2:$AO$3999,6,FALSE)</f>
        <v>SODIFRAM SAS</v>
      </c>
      <c r="C1725" s="2">
        <f>VLOOKUP(Tableau1[[#This Row],[NUM DE FACTURE]],'[1]COMMERCIAL 2019 - 2021'!$D$2:$AO$3999,18,FALSE)</f>
        <v>23868</v>
      </c>
      <c r="D1725" s="3">
        <f>VLOOKUP(Tableau1[[#This Row],[NUM DE FACTURE]],'[1]COMMERCIAL 2019 - 2021'!$D$2:$AO$3999,8,FALSE)</f>
        <v>76199.831037000011</v>
      </c>
      <c r="E1725" s="3">
        <f>VLOOKUP(Tableau1[[#This Row],[NUM DE FACTURE]],'[1]COMMERCIAL 2019 - 2021'!$D$2:$AO$3999,10,FALSE)</f>
        <v>22449.02</v>
      </c>
      <c r="F1725" s="3" t="str">
        <f>VLOOKUP(Tableau1[[#This Row],[NUM DE FACTURE]],'[1]COMMERCIAL 2019 - 2021'!$D$2:$AO$3999,12,FALSE)</f>
        <v>Mayotte</v>
      </c>
      <c r="G1725" s="4">
        <f>VLOOKUP(Tableau1[[#This Row],[NUM DE FACTURE]],'[1]COMMERCIAL 2019 - 2021'!$D$2:$AO$3999,13,FALSE)</f>
        <v>45532</v>
      </c>
      <c r="H1725" s="3">
        <f>VLOOKUP(Tableau1[[#This Row],[NUM DE FACTURE]],[1]!Tableau1[[#All],[Num Piéce]:[ANNEE]],4,FALSE)</f>
        <v>2024</v>
      </c>
      <c r="I1725" s="3">
        <f>MONTH(Tableau1[[#This Row],[DATE LIV]])</f>
        <v>8</v>
      </c>
    </row>
    <row r="1726" spans="1:9" x14ac:dyDescent="0.35">
      <c r="A1726" s="1" t="str">
        <f>'[1]COMMERCIAL 2019 - 2021'!D1724</f>
        <v>FAE-24-00242</v>
      </c>
      <c r="B1726" s="5" t="str">
        <f>VLOOKUP(Tableau1[[#This Row],[NUM DE FACTURE]],'[1]COMMERCIAL 2019 - 2021'!$D$2:$AO$3999,6,FALSE)</f>
        <v>ETS KASSO IMPORT EXPORT</v>
      </c>
      <c r="C1726" s="2">
        <f>VLOOKUP(Tableau1[[#This Row],[NUM DE FACTURE]],'[1]COMMERCIAL 2019 - 2021'!$D$2:$AO$3999,18,FALSE)</f>
        <v>165000</v>
      </c>
      <c r="D1726" s="3">
        <f>VLOOKUP(Tableau1[[#This Row],[NUM DE FACTURE]],'[1]COMMERCIAL 2019 - 2021'!$D$2:$AO$3999,8,FALSE)</f>
        <v>278336.7</v>
      </c>
      <c r="E1726" s="3">
        <f>VLOOKUP(Tableau1[[#This Row],[NUM DE FACTURE]],'[1]COMMERCIAL 2019 - 2021'!$D$2:$AO$3999,10,FALSE)</f>
        <v>82000</v>
      </c>
      <c r="F1726" s="3" t="str">
        <f>VLOOKUP(Tableau1[[#This Row],[NUM DE FACTURE]],'[1]COMMERCIAL 2019 - 2021'!$D$2:$AO$3999,12,FALSE)</f>
        <v>Niger</v>
      </c>
      <c r="G1726" s="4">
        <f>VLOOKUP(Tableau1[[#This Row],[NUM DE FACTURE]],'[1]COMMERCIAL 2019 - 2021'!$D$2:$AO$3999,13,FALSE)</f>
        <v>45533</v>
      </c>
      <c r="H1726" s="3">
        <f>VLOOKUP(Tableau1[[#This Row],[NUM DE FACTURE]],[1]!Tableau1[[#All],[Num Piéce]:[ANNEE]],4,FALSE)</f>
        <v>2024</v>
      </c>
      <c r="I1726" s="3">
        <f>MONTH(Tableau1[[#This Row],[DATE LIV]])</f>
        <v>8</v>
      </c>
    </row>
    <row r="1727" spans="1:9" x14ac:dyDescent="0.35">
      <c r="A1727" s="1" t="str">
        <f>'[1]COMMERCIAL 2019 - 2021'!D1725</f>
        <v>FAE-24-00243</v>
      </c>
      <c r="B1727" s="5" t="str">
        <f>VLOOKUP(Tableau1[[#This Row],[NUM DE FACTURE]],'[1]COMMERCIAL 2019 - 2021'!$D$2:$AO$3999,6,FALSE)</f>
        <v>STE AL AKIL</v>
      </c>
      <c r="C1727" s="2">
        <f>VLOOKUP(Tableau1[[#This Row],[NUM DE FACTURE]],'[1]COMMERCIAL 2019 - 2021'!$D$2:$AO$3999,18,FALSE)</f>
        <v>69509</v>
      </c>
      <c r="D1727" s="3">
        <f>VLOOKUP(Tableau1[[#This Row],[NUM DE FACTURE]],'[1]COMMERCIAL 2019 - 2021'!$D$2:$AO$3999,8,FALSE)</f>
        <v>147126.24</v>
      </c>
      <c r="E1727" s="3">
        <f>VLOOKUP(Tableau1[[#This Row],[NUM DE FACTURE]],'[1]COMMERCIAL 2019 - 2021'!$D$2:$AO$3999,10,FALSE)</f>
        <v>147126.24</v>
      </c>
      <c r="F1727" s="3" t="str">
        <f>VLOOKUP(Tableau1[[#This Row],[NUM DE FACTURE]],'[1]COMMERCIAL 2019 - 2021'!$D$2:$AO$3999,12,FALSE)</f>
        <v>Libye</v>
      </c>
      <c r="G1727" s="4">
        <f>VLOOKUP(Tableau1[[#This Row],[NUM DE FACTURE]],'[1]COMMERCIAL 2019 - 2021'!$D$2:$AO$3999,13,FALSE)</f>
        <v>45535</v>
      </c>
      <c r="H1727" s="3">
        <f>VLOOKUP(Tableau1[[#This Row],[NUM DE FACTURE]],[1]!Tableau1[[#All],[Num Piéce]:[ANNEE]],4,FALSE)</f>
        <v>2024</v>
      </c>
      <c r="I1727" s="3">
        <f>MONTH(Tableau1[[#This Row],[DATE LIV]])</f>
        <v>8</v>
      </c>
    </row>
    <row r="1728" spans="1:9" x14ac:dyDescent="0.35">
      <c r="A1728" s="1" t="str">
        <f>'[1]COMMERCIAL 2019 - 2021'!D1726</f>
        <v>FAE-24-00244</v>
      </c>
      <c r="B1728" s="5" t="str">
        <f>VLOOKUP(Tableau1[[#This Row],[NUM DE FACTURE]],'[1]COMMERCIAL 2019 - 2021'!$D$2:$AO$3999,6,FALSE)</f>
        <v>STE AL AKIL</v>
      </c>
      <c r="C1728" s="2">
        <f>VLOOKUP(Tableau1[[#This Row],[NUM DE FACTURE]],'[1]COMMERCIAL 2019 - 2021'!$D$2:$AO$3999,18,FALSE)</f>
        <v>100020</v>
      </c>
      <c r="D1728" s="3">
        <f>VLOOKUP(Tableau1[[#This Row],[NUM DE FACTURE]],'[1]COMMERCIAL 2019 - 2021'!$D$2:$AO$3999,8,FALSE)</f>
        <v>214042.8</v>
      </c>
      <c r="E1728" s="3">
        <f>VLOOKUP(Tableau1[[#This Row],[NUM DE FACTURE]],'[1]COMMERCIAL 2019 - 2021'!$D$2:$AO$3999,10,FALSE)</f>
        <v>214042.8</v>
      </c>
      <c r="F1728" s="3" t="str">
        <f>VLOOKUP(Tableau1[[#This Row],[NUM DE FACTURE]],'[1]COMMERCIAL 2019 - 2021'!$D$2:$AO$3999,12,FALSE)</f>
        <v>Libye</v>
      </c>
      <c r="G1728" s="4">
        <f>VLOOKUP(Tableau1[[#This Row],[NUM DE FACTURE]],'[1]COMMERCIAL 2019 - 2021'!$D$2:$AO$3999,13,FALSE)</f>
        <v>45561</v>
      </c>
      <c r="H1728" s="3">
        <f>VLOOKUP(Tableau1[[#This Row],[NUM DE FACTURE]],[1]!Tableau1[[#All],[Num Piéce]:[ANNEE]],4,FALSE)</f>
        <v>2024</v>
      </c>
      <c r="I1728" s="3">
        <f>MONTH(Tableau1[[#This Row],[DATE LIV]])</f>
        <v>9</v>
      </c>
    </row>
    <row r="1729" spans="1:9" x14ac:dyDescent="0.35">
      <c r="A1729" s="1" t="str">
        <f>'[1]COMMERCIAL 2019 - 2021'!D1727</f>
        <v>FAE-24-00245</v>
      </c>
      <c r="B1729" s="5" t="str">
        <f>VLOOKUP(Tableau1[[#This Row],[NUM DE FACTURE]],'[1]COMMERCIAL 2019 - 2021'!$D$2:$AO$3999,6,FALSE)</f>
        <v>ETS KASSO IMPORT EXPORT</v>
      </c>
      <c r="C1729" s="2">
        <f>VLOOKUP(Tableau1[[#This Row],[NUM DE FACTURE]],'[1]COMMERCIAL 2019 - 2021'!$D$2:$AO$3999,18,FALSE)</f>
        <v>165000</v>
      </c>
      <c r="D1729" s="3">
        <f>VLOOKUP(Tableau1[[#This Row],[NUM DE FACTURE]],'[1]COMMERCIAL 2019 - 2021'!$D$2:$AO$3999,8,FALSE)</f>
        <v>277512.60000000003</v>
      </c>
      <c r="E1729" s="3">
        <f>VLOOKUP(Tableau1[[#This Row],[NUM DE FACTURE]],'[1]COMMERCIAL 2019 - 2021'!$D$2:$AO$3999,10,FALSE)</f>
        <v>82000</v>
      </c>
      <c r="F1729" s="3" t="str">
        <f>VLOOKUP(Tableau1[[#This Row],[NUM DE FACTURE]],'[1]COMMERCIAL 2019 - 2021'!$D$2:$AO$3999,12,FALSE)</f>
        <v>Niger</v>
      </c>
      <c r="G1729" s="4">
        <f>VLOOKUP(Tableau1[[#This Row],[NUM DE FACTURE]],'[1]COMMERCIAL 2019 - 2021'!$D$2:$AO$3999,13,FALSE)</f>
        <v>45535</v>
      </c>
      <c r="H1729" s="3">
        <f>VLOOKUP(Tableau1[[#This Row],[NUM DE FACTURE]],[1]!Tableau1[[#All],[Num Piéce]:[ANNEE]],4,FALSE)</f>
        <v>2024</v>
      </c>
      <c r="I1729" s="3">
        <f>MONTH(Tableau1[[#This Row],[DATE LIV]])</f>
        <v>8</v>
      </c>
    </row>
    <row r="1730" spans="1:9" x14ac:dyDescent="0.35">
      <c r="A1730" s="1" t="str">
        <f>'[1]COMMERCIAL 2019 - 2021'!D1728</f>
        <v>FAE-24-00246</v>
      </c>
      <c r="B1730" s="5" t="str">
        <f>VLOOKUP(Tableau1[[#This Row],[NUM DE FACTURE]],'[1]COMMERCIAL 2019 - 2021'!$D$2:$AO$3999,6,FALSE)</f>
        <v>SEYAL TCHAD SA</v>
      </c>
      <c r="C1730" s="2">
        <f>VLOOKUP(Tableau1[[#This Row],[NUM DE FACTURE]],'[1]COMMERCIAL 2019 - 2021'!$D$2:$AO$3999,18,FALSE)</f>
        <v>272160</v>
      </c>
      <c r="D1730" s="3">
        <f>VLOOKUP(Tableau1[[#This Row],[NUM DE FACTURE]],'[1]COMMERCIAL 2019 - 2021'!$D$2:$AO$3999,8,FALSE)</f>
        <v>506351.60700000002</v>
      </c>
      <c r="E1730" s="3">
        <f>VLOOKUP(Tableau1[[#This Row],[NUM DE FACTURE]],'[1]COMMERCIAL 2019 - 2021'!$D$2:$AO$3999,10,FALSE)</f>
        <v>149311.20000000001</v>
      </c>
      <c r="F1730" s="3" t="str">
        <f>VLOOKUP(Tableau1[[#This Row],[NUM DE FACTURE]],'[1]COMMERCIAL 2019 - 2021'!$D$2:$AO$3999,12,FALSE)</f>
        <v>Tchad</v>
      </c>
      <c r="G1730" s="4">
        <f>VLOOKUP(Tableau1[[#This Row],[NUM DE FACTURE]],'[1]COMMERCIAL 2019 - 2021'!$D$2:$AO$3999,13,FALSE)</f>
        <v>45535</v>
      </c>
      <c r="H1730" s="3">
        <f>VLOOKUP(Tableau1[[#This Row],[NUM DE FACTURE]],[1]!Tableau1[[#All],[Num Piéce]:[ANNEE]],4,FALSE)</f>
        <v>2024</v>
      </c>
      <c r="I1730" s="3">
        <f>MONTH(Tableau1[[#This Row],[DATE LIV]])</f>
        <v>8</v>
      </c>
    </row>
    <row r="1731" spans="1:9" x14ac:dyDescent="0.35">
      <c r="A1731" s="1" t="str">
        <f>'[1]COMMERCIAL 2019 - 2021'!D1729</f>
        <v>FAE-24-00247</v>
      </c>
      <c r="B1731" s="5" t="str">
        <f>VLOOKUP(Tableau1[[#This Row],[NUM DE FACTURE]],'[1]COMMERCIAL 2019 - 2021'!$D$2:$AO$3999,6,FALSE)</f>
        <v>SAFA FOOD</v>
      </c>
      <c r="C1731" s="2">
        <f>VLOOKUP(Tableau1[[#This Row],[NUM DE FACTURE]],'[1]COMMERCIAL 2019 - 2021'!$D$2:$AO$3999,18,FALSE)</f>
        <v>23608</v>
      </c>
      <c r="D1731" s="3">
        <f>VLOOKUP(Tableau1[[#This Row],[NUM DE FACTURE]],'[1]COMMERCIAL 2019 - 2021'!$D$2:$AO$3999,8,FALSE)</f>
        <v>73499.162506000008</v>
      </c>
      <c r="E1731" s="3">
        <f>VLOOKUP(Tableau1[[#This Row],[NUM DE FACTURE]],'[1]COMMERCIAL 2019 - 2021'!$D$2:$AO$3999,10,FALSE)</f>
        <v>32412.04</v>
      </c>
      <c r="F1731" s="3" t="str">
        <f>VLOOKUP(Tableau1[[#This Row],[NUM DE FACTURE]],'[1]COMMERCIAL 2019 - 2021'!$D$2:$AO$3999,12,FALSE)</f>
        <v>USA</v>
      </c>
      <c r="G1731" s="4">
        <f>VLOOKUP(Tableau1[[#This Row],[NUM DE FACTURE]],'[1]COMMERCIAL 2019 - 2021'!$D$2:$AO$3999,13,FALSE)</f>
        <v>45535</v>
      </c>
      <c r="H1731" s="3">
        <f>VLOOKUP(Tableau1[[#This Row],[NUM DE FACTURE]],[1]!Tableau1[[#All],[Num Piéce]:[ANNEE]],4,FALSE)</f>
        <v>2024</v>
      </c>
      <c r="I1731" s="3">
        <f>MONTH(Tableau1[[#This Row],[DATE LIV]])</f>
        <v>8</v>
      </c>
    </row>
    <row r="1732" spans="1:9" x14ac:dyDescent="0.35">
      <c r="A1732" s="1" t="str">
        <f>'[1]COMMERCIAL 2019 - 2021'!D1730</f>
        <v>FAE-24-00248</v>
      </c>
      <c r="B1732" s="5" t="str">
        <f>VLOOKUP(Tableau1[[#This Row],[NUM DE FACTURE]],'[1]COMMERCIAL 2019 - 2021'!$D$2:$AO$3999,6,FALSE)</f>
        <v>SAFA FOOD</v>
      </c>
      <c r="C1732" s="2">
        <f>VLOOKUP(Tableau1[[#This Row],[NUM DE FACTURE]],'[1]COMMERCIAL 2019 - 2021'!$D$2:$AO$3999,18,FALSE)</f>
        <v>25370</v>
      </c>
      <c r="D1732" s="3">
        <f>VLOOKUP(Tableau1[[#This Row],[NUM DE FACTURE]],'[1]COMMERCIAL 2019 - 2021'!$D$2:$AO$3999,8,FALSE)</f>
        <v>82792.037559000004</v>
      </c>
      <c r="E1732" s="3">
        <f>VLOOKUP(Tableau1[[#This Row],[NUM DE FACTURE]],'[1]COMMERCIAL 2019 - 2021'!$D$2:$AO$3999,10,FALSE)</f>
        <v>36510.06</v>
      </c>
      <c r="F1732" s="3" t="str">
        <f>VLOOKUP(Tableau1[[#This Row],[NUM DE FACTURE]],'[1]COMMERCIAL 2019 - 2021'!$D$2:$AO$3999,12,FALSE)</f>
        <v>Canada</v>
      </c>
      <c r="G1732" s="4">
        <f>VLOOKUP(Tableau1[[#This Row],[NUM DE FACTURE]],'[1]COMMERCIAL 2019 - 2021'!$D$2:$AO$3999,13,FALSE)</f>
        <v>45535</v>
      </c>
      <c r="H1732" s="3">
        <f>VLOOKUP(Tableau1[[#This Row],[NUM DE FACTURE]],[1]!Tableau1[[#All],[Num Piéce]:[ANNEE]],4,FALSE)</f>
        <v>2024</v>
      </c>
      <c r="I1732" s="3">
        <f>MONTH(Tableau1[[#This Row],[DATE LIV]])</f>
        <v>8</v>
      </c>
    </row>
    <row r="1733" spans="1:9" x14ac:dyDescent="0.35">
      <c r="A1733" s="1" t="str">
        <f>'[1]COMMERCIAL 2019 - 2021'!D1731</f>
        <v>FAE-24-00249</v>
      </c>
      <c r="B1733" s="5" t="str">
        <f>VLOOKUP(Tableau1[[#This Row],[NUM DE FACTURE]],'[1]COMMERCIAL 2019 - 2021'!$D$2:$AO$3999,6,FALSE)</f>
        <v>LAMP FALL IMP EXP - LAFFIMEX</v>
      </c>
      <c r="C1733" s="2">
        <f>VLOOKUP(Tableau1[[#This Row],[NUM DE FACTURE]],'[1]COMMERCIAL 2019 - 2021'!$D$2:$AO$3999,18,FALSE)</f>
        <v>96000</v>
      </c>
      <c r="D1733" s="3">
        <f>VLOOKUP(Tableau1[[#This Row],[NUM DE FACTURE]],'[1]COMMERCIAL 2019 - 2021'!$D$2:$AO$3999,8,FALSE)</f>
        <v>216832.101</v>
      </c>
      <c r="E1733" s="3">
        <f>VLOOKUP(Tableau1[[#This Row],[NUM DE FACTURE]],'[1]COMMERCIAL 2019 - 2021'!$D$2:$AO$3999,10,FALSE)</f>
        <v>64070</v>
      </c>
      <c r="F1733" s="3" t="str">
        <f>VLOOKUP(Tableau1[[#This Row],[NUM DE FACTURE]],'[1]COMMERCIAL 2019 - 2021'!$D$2:$AO$3999,12,FALSE)</f>
        <v>Senegal</v>
      </c>
      <c r="G1733" s="4">
        <f>VLOOKUP(Tableau1[[#This Row],[NUM DE FACTURE]],'[1]COMMERCIAL 2019 - 2021'!$D$2:$AO$3999,13,FALSE)</f>
        <v>45534</v>
      </c>
      <c r="H1733" s="3">
        <f>VLOOKUP(Tableau1[[#This Row],[NUM DE FACTURE]],[1]!Tableau1[[#All],[Num Piéce]:[ANNEE]],4,FALSE)</f>
        <v>2024</v>
      </c>
      <c r="I1733" s="3">
        <f>MONTH(Tableau1[[#This Row],[DATE LIV]])</f>
        <v>8</v>
      </c>
    </row>
    <row r="1734" spans="1:9" x14ac:dyDescent="0.35">
      <c r="A1734" s="1" t="str">
        <f>'[1]COMMERCIAL 2019 - 2021'!D1732</f>
        <v>FAE-24-00250</v>
      </c>
      <c r="B1734" s="5" t="str">
        <f>VLOOKUP(Tableau1[[#This Row],[NUM DE FACTURE]],'[1]COMMERCIAL 2019 - 2021'!$D$2:$AO$3999,6,FALSE)</f>
        <v>SAHEL INTERNATIONAL TRADE</v>
      </c>
      <c r="C1734" s="2">
        <f>VLOOKUP(Tableau1[[#This Row],[NUM DE FACTURE]],'[1]COMMERCIAL 2019 - 2021'!$D$2:$AO$3999,18,FALSE)</f>
        <v>52040</v>
      </c>
      <c r="D1734" s="3">
        <f>VLOOKUP(Tableau1[[#This Row],[NUM DE FACTURE]],'[1]COMMERCIAL 2019 - 2021'!$D$2:$AO$3999,8,FALSE)</f>
        <v>91240.4</v>
      </c>
      <c r="E1734" s="3">
        <f>VLOOKUP(Tableau1[[#This Row],[NUM DE FACTURE]],'[1]COMMERCIAL 2019 - 2021'!$D$2:$AO$3999,10,FALSE)</f>
        <v>91240.4</v>
      </c>
      <c r="F1734" s="3" t="str">
        <f>VLOOKUP(Tableau1[[#This Row],[NUM DE FACTURE]],'[1]COMMERCIAL 2019 - 2021'!$D$2:$AO$3999,12,FALSE)</f>
        <v>Tchad</v>
      </c>
      <c r="G1734" s="4">
        <f>VLOOKUP(Tableau1[[#This Row],[NUM DE FACTURE]],'[1]COMMERCIAL 2019 - 2021'!$D$2:$AO$3999,13,FALSE)</f>
        <v>45532</v>
      </c>
      <c r="H1734" s="3">
        <f>VLOOKUP(Tableau1[[#This Row],[NUM DE FACTURE]],[1]!Tableau1[[#All],[Num Piéce]:[ANNEE]],4,FALSE)</f>
        <v>2024</v>
      </c>
      <c r="I1734" s="3">
        <f>MONTH(Tableau1[[#This Row],[DATE LIV]])</f>
        <v>8</v>
      </c>
    </row>
    <row r="1735" spans="1:9" x14ac:dyDescent="0.35">
      <c r="A1735" s="1" t="str">
        <f>'[1]COMMERCIAL 2019 - 2021'!D1733</f>
        <v>FAE-24-00251</v>
      </c>
      <c r="B1735" s="5" t="str">
        <f>VLOOKUP(Tableau1[[#This Row],[NUM DE FACTURE]],'[1]COMMERCIAL 2019 - 2021'!$D$2:$AO$3999,6,FALSE)</f>
        <v>ARCADIA</v>
      </c>
      <c r="C1735" s="2">
        <f>VLOOKUP(Tableau1[[#This Row],[NUM DE FACTURE]],'[1]COMMERCIAL 2019 - 2021'!$D$2:$AO$3999,18,FALSE)</f>
        <v>16500</v>
      </c>
      <c r="D1735" s="3">
        <f>VLOOKUP(Tableau1[[#This Row],[NUM DE FACTURE]],'[1]COMMERCIAL 2019 - 2021'!$D$2:$AO$3999,8,FALSE)</f>
        <v>60600</v>
      </c>
      <c r="E1735" s="3">
        <f>VLOOKUP(Tableau1[[#This Row],[NUM DE FACTURE]],'[1]COMMERCIAL 2019 - 2021'!$D$2:$AO$3999,10,FALSE)</f>
        <v>60600</v>
      </c>
      <c r="F1735" s="3" t="str">
        <f>VLOOKUP(Tableau1[[#This Row],[NUM DE FACTURE]],'[1]COMMERCIAL 2019 - 2021'!$D$2:$AO$3999,12,FALSE)</f>
        <v>Marco</v>
      </c>
      <c r="G1735" s="4">
        <f>VLOOKUP(Tableau1[[#This Row],[NUM DE FACTURE]],'[1]COMMERCIAL 2019 - 2021'!$D$2:$AO$3999,13,FALSE)</f>
        <v>45546</v>
      </c>
      <c r="H1735" s="3">
        <f>VLOOKUP(Tableau1[[#This Row],[NUM DE FACTURE]],[1]!Tableau1[[#All],[Num Piéce]:[ANNEE]],4,FALSE)</f>
        <v>2024</v>
      </c>
      <c r="I1735" s="3">
        <f>MONTH(Tableau1[[#This Row],[DATE LIV]])</f>
        <v>9</v>
      </c>
    </row>
    <row r="1736" spans="1:9" x14ac:dyDescent="0.35">
      <c r="A1736" s="1" t="str">
        <f>'[1]COMMERCIAL 2019 - 2021'!D1734</f>
        <v>FAE-24-00252</v>
      </c>
      <c r="B1736" s="5" t="str">
        <f>VLOOKUP(Tableau1[[#This Row],[NUM DE FACTURE]],'[1]COMMERCIAL 2019 - 2021'!$D$2:$AO$3999,6,FALSE)</f>
        <v>TUNISIAN AFRICAN BUSINESS</v>
      </c>
      <c r="C1736" s="2">
        <f>VLOOKUP(Tableau1[[#This Row],[NUM DE FACTURE]],'[1]COMMERCIAL 2019 - 2021'!$D$2:$AO$3999,18,FALSE)</f>
        <v>22800</v>
      </c>
      <c r="D1736" s="3">
        <f>VLOOKUP(Tableau1[[#This Row],[NUM DE FACTURE]],'[1]COMMERCIAL 2019 - 2021'!$D$2:$AO$3999,8,FALSE)</f>
        <v>42408</v>
      </c>
      <c r="E1736" s="3">
        <f>VLOOKUP(Tableau1[[#This Row],[NUM DE FACTURE]],'[1]COMMERCIAL 2019 - 2021'!$D$2:$AO$3999,10,FALSE)</f>
        <v>42408</v>
      </c>
      <c r="F1736" s="3" t="str">
        <f>VLOOKUP(Tableau1[[#This Row],[NUM DE FACTURE]],'[1]COMMERCIAL 2019 - 2021'!$D$2:$AO$3999,12,FALSE)</f>
        <v>Gabon</v>
      </c>
      <c r="G1736" s="4">
        <f>VLOOKUP(Tableau1[[#This Row],[NUM DE FACTURE]],'[1]COMMERCIAL 2019 - 2021'!$D$2:$AO$3999,13,FALSE)</f>
        <v>45541</v>
      </c>
      <c r="H1736" s="3">
        <f>VLOOKUP(Tableau1[[#This Row],[NUM DE FACTURE]],[1]!Tableau1[[#All],[Num Piéce]:[ANNEE]],4,FALSE)</f>
        <v>2024</v>
      </c>
      <c r="I1736" s="3">
        <f>MONTH(Tableau1[[#This Row],[DATE LIV]])</f>
        <v>9</v>
      </c>
    </row>
    <row r="1737" spans="1:9" x14ac:dyDescent="0.35">
      <c r="A1737" s="1" t="str">
        <f>'[1]COMMERCIAL 2019 - 2021'!D1735</f>
        <v>FAE-24-00253</v>
      </c>
      <c r="B1737" s="5" t="str">
        <f>VLOOKUP(Tableau1[[#This Row],[NUM DE FACTURE]],'[1]COMMERCIAL 2019 - 2021'!$D$2:$AO$3999,6,FALSE)</f>
        <v>STE AL MAJMOUA MOTTAHIDA</v>
      </c>
      <c r="C1737" s="2">
        <f>VLOOKUP(Tableau1[[#This Row],[NUM DE FACTURE]],'[1]COMMERCIAL 2019 - 2021'!$D$2:$AO$3999,18,FALSE)</f>
        <v>55824</v>
      </c>
      <c r="D1737" s="3">
        <f>VLOOKUP(Tableau1[[#This Row],[NUM DE FACTURE]],'[1]COMMERCIAL 2019 - 2021'!$D$2:$AO$3999,8,FALSE)</f>
        <v>119223.31680000002</v>
      </c>
      <c r="E1737" s="3">
        <f>VLOOKUP(Tableau1[[#This Row],[NUM DE FACTURE]],'[1]COMMERCIAL 2019 - 2021'!$D$2:$AO$3999,10,FALSE)</f>
        <v>39076.800000000003</v>
      </c>
      <c r="F1737" s="3" t="str">
        <f>VLOOKUP(Tableau1[[#This Row],[NUM DE FACTURE]],'[1]COMMERCIAL 2019 - 2021'!$D$2:$AO$3999,12,FALSE)</f>
        <v>Libye</v>
      </c>
      <c r="G1737" s="4">
        <f>VLOOKUP(Tableau1[[#This Row],[NUM DE FACTURE]],'[1]COMMERCIAL 2019 - 2021'!$D$2:$AO$3999,13,FALSE)</f>
        <v>45535</v>
      </c>
      <c r="H1737" s="3">
        <f>VLOOKUP(Tableau1[[#This Row],[NUM DE FACTURE]],[1]!Tableau1[[#All],[Num Piéce]:[ANNEE]],4,FALSE)</f>
        <v>2024</v>
      </c>
      <c r="I1737" s="3">
        <f>MONTH(Tableau1[[#This Row],[DATE LIV]])</f>
        <v>8</v>
      </c>
    </row>
    <row r="1738" spans="1:9" x14ac:dyDescent="0.35">
      <c r="A1738" s="1" t="str">
        <f>'[1]COMMERCIAL 2019 - 2021'!D1736</f>
        <v>FAE-24-00254</v>
      </c>
      <c r="B1738" s="5" t="str">
        <f>VLOOKUP(Tableau1[[#This Row],[NUM DE FACTURE]],'[1]COMMERCIAL 2019 - 2021'!$D$2:$AO$3999,6,FALSE)</f>
        <v>STE OMEGA TRADING</v>
      </c>
      <c r="C1738" s="2">
        <f>VLOOKUP(Tableau1[[#This Row],[NUM DE FACTURE]],'[1]COMMERCIAL 2019 - 2021'!$D$2:$AO$3999,18,FALSE)</f>
        <v>330000</v>
      </c>
      <c r="D1738" s="3">
        <f>VLOOKUP(Tableau1[[#This Row],[NUM DE FACTURE]],'[1]COMMERCIAL 2019 - 2021'!$D$2:$AO$3999,8,FALSE)</f>
        <v>478500</v>
      </c>
      <c r="E1738" s="3">
        <f>VLOOKUP(Tableau1[[#This Row],[NUM DE FACTURE]],'[1]COMMERCIAL 2019 - 2021'!$D$2:$AO$3999,10,FALSE)</f>
        <v>478500</v>
      </c>
      <c r="F1738" s="3" t="str">
        <f>VLOOKUP(Tableau1[[#This Row],[NUM DE FACTURE]],'[1]COMMERCIAL 2019 - 2021'!$D$2:$AO$3999,12,FALSE)</f>
        <v>Niger</v>
      </c>
      <c r="G1738" s="4">
        <f>VLOOKUP(Tableau1[[#This Row],[NUM DE FACTURE]],'[1]COMMERCIAL 2019 - 2021'!$D$2:$AO$3999,13,FALSE)</f>
        <v>45540</v>
      </c>
      <c r="H1738" s="3">
        <f>VLOOKUP(Tableau1[[#This Row],[NUM DE FACTURE]],[1]!Tableau1[[#All],[Num Piéce]:[ANNEE]],4,FALSE)</f>
        <v>2024</v>
      </c>
      <c r="I1738" s="3">
        <f>MONTH(Tableau1[[#This Row],[DATE LIV]])</f>
        <v>9</v>
      </c>
    </row>
    <row r="1739" spans="1:9" x14ac:dyDescent="0.35">
      <c r="A1739" s="1" t="str">
        <f>'[1]COMMERCIAL 2019 - 2021'!D1737</f>
        <v>FAE-24-00255</v>
      </c>
      <c r="B1739" s="5" t="str">
        <f>VLOOKUP(Tableau1[[#This Row],[NUM DE FACTURE]],'[1]COMMERCIAL 2019 - 2021'!$D$2:$AO$3999,6,FALSE)</f>
        <v>ACS DISTRIBUTION</v>
      </c>
      <c r="C1739" s="2">
        <f>VLOOKUP(Tableau1[[#This Row],[NUM DE FACTURE]],'[1]COMMERCIAL 2019 - 2021'!$D$2:$AO$3999,18,FALSE)</f>
        <v>55000</v>
      </c>
      <c r="D1739" s="3">
        <f>VLOOKUP(Tableau1[[#This Row],[NUM DE FACTURE]],'[1]COMMERCIAL 2019 - 2021'!$D$2:$AO$3999,8,FALSE)</f>
        <v>111780.44074999999</v>
      </c>
      <c r="E1739" s="3">
        <f>VLOOKUP(Tableau1[[#This Row],[NUM DE FACTURE]],'[1]COMMERCIAL 2019 - 2021'!$D$2:$AO$3999,10,FALSE)</f>
        <v>33055</v>
      </c>
      <c r="F1739" s="3" t="str">
        <f>VLOOKUP(Tableau1[[#This Row],[NUM DE FACTURE]],'[1]COMMERCIAL 2019 - 2021'!$D$2:$AO$3999,12,FALSE)</f>
        <v>Senegal</v>
      </c>
      <c r="G1739" s="4">
        <f>VLOOKUP(Tableau1[[#This Row],[NUM DE FACTURE]],'[1]COMMERCIAL 2019 - 2021'!$D$2:$AO$3999,13,FALSE)</f>
        <v>45541</v>
      </c>
      <c r="H1739" s="3">
        <f>VLOOKUP(Tableau1[[#This Row],[NUM DE FACTURE]],[1]!Tableau1[[#All],[Num Piéce]:[ANNEE]],4,FALSE)</f>
        <v>2024</v>
      </c>
      <c r="I1739" s="3">
        <f>MONTH(Tableau1[[#This Row],[DATE LIV]])</f>
        <v>9</v>
      </c>
    </row>
    <row r="1740" spans="1:9" x14ac:dyDescent="0.35">
      <c r="A1740" s="1" t="str">
        <f>'[1]COMMERCIAL 2019 - 2021'!D1738</f>
        <v>FAE-24-00256</v>
      </c>
      <c r="B1740" s="5" t="str">
        <f>VLOOKUP(Tableau1[[#This Row],[NUM DE FACTURE]],'[1]COMMERCIAL 2019 - 2021'!$D$2:$AO$3999,6,FALSE)</f>
        <v>SAHEL INTERNATIONAL TRADE</v>
      </c>
      <c r="C1740" s="2">
        <f>VLOOKUP(Tableau1[[#This Row],[NUM DE FACTURE]],'[1]COMMERCIAL 2019 - 2021'!$D$2:$AO$3999,18,FALSE)</f>
        <v>19200</v>
      </c>
      <c r="D1740" s="3">
        <f>VLOOKUP(Tableau1[[#This Row],[NUM DE FACTURE]],'[1]COMMERCIAL 2019 - 2021'!$D$2:$AO$3999,8,FALSE)</f>
        <v>39552</v>
      </c>
      <c r="E1740" s="3">
        <f>VLOOKUP(Tableau1[[#This Row],[NUM DE FACTURE]],'[1]COMMERCIAL 2019 - 2021'!$D$2:$AO$3999,10,FALSE)</f>
        <v>39552</v>
      </c>
      <c r="F1740" s="3" t="str">
        <f>VLOOKUP(Tableau1[[#This Row],[NUM DE FACTURE]],'[1]COMMERCIAL 2019 - 2021'!$D$2:$AO$3999,12,FALSE)</f>
        <v>Burkina Faso</v>
      </c>
      <c r="G1740" s="4">
        <f>VLOOKUP(Tableau1[[#This Row],[NUM DE FACTURE]],'[1]COMMERCIAL 2019 - 2021'!$D$2:$AO$3999,13,FALSE)</f>
        <v>45540</v>
      </c>
      <c r="H1740" s="3">
        <f>VLOOKUP(Tableau1[[#This Row],[NUM DE FACTURE]],[1]!Tableau1[[#All],[Num Piéce]:[ANNEE]],4,FALSE)</f>
        <v>2024</v>
      </c>
      <c r="I1740" s="3">
        <f>MONTH(Tableau1[[#This Row],[DATE LIV]])</f>
        <v>9</v>
      </c>
    </row>
    <row r="1741" spans="1:9" x14ac:dyDescent="0.35">
      <c r="A1741" s="1" t="str">
        <f>'[1]COMMERCIAL 2019 - 2021'!D1739</f>
        <v>FAE-24-00257</v>
      </c>
      <c r="B1741" s="5" t="str">
        <f>VLOOKUP(Tableau1[[#This Row],[NUM DE FACTURE]],'[1]COMMERCIAL 2019 - 2021'!$D$2:$AO$3999,6,FALSE)</f>
        <v>FOODMED</v>
      </c>
      <c r="C1741" s="2">
        <f>VLOOKUP(Tableau1[[#This Row],[NUM DE FACTURE]],'[1]COMMERCIAL 2019 - 2021'!$D$2:$AO$3999,18,FALSE)</f>
        <v>22456</v>
      </c>
      <c r="D1741" s="3">
        <f>VLOOKUP(Tableau1[[#This Row],[NUM DE FACTURE]],'[1]COMMERCIAL 2019 - 2021'!$D$2:$AO$3999,8,FALSE)</f>
        <v>80719.1821605</v>
      </c>
      <c r="E1741" s="3">
        <f>VLOOKUP(Tableau1[[#This Row],[NUM DE FACTURE]],'[1]COMMERCIAL 2019 - 2021'!$D$2:$AO$3999,10,FALSE)</f>
        <v>23849.31</v>
      </c>
      <c r="F1741" s="3" t="str">
        <f>VLOOKUP(Tableau1[[#This Row],[NUM DE FACTURE]],'[1]COMMERCIAL 2019 - 2021'!$D$2:$AO$3999,12,FALSE)</f>
        <v>France</v>
      </c>
      <c r="G1741" s="4">
        <f>VLOOKUP(Tableau1[[#This Row],[NUM DE FACTURE]],'[1]COMMERCIAL 2019 - 2021'!$D$2:$AO$3999,13,FALSE)</f>
        <v>45545</v>
      </c>
      <c r="H1741" s="3">
        <f>VLOOKUP(Tableau1[[#This Row],[NUM DE FACTURE]],[1]!Tableau1[[#All],[Num Piéce]:[ANNEE]],4,FALSE)</f>
        <v>2024</v>
      </c>
      <c r="I1741" s="3">
        <f>MONTH(Tableau1[[#This Row],[DATE LIV]])</f>
        <v>9</v>
      </c>
    </row>
    <row r="1742" spans="1:9" x14ac:dyDescent="0.35">
      <c r="A1742" s="1" t="str">
        <f>'[1]COMMERCIAL 2019 - 2021'!D1740</f>
        <v>FAE-24-00258</v>
      </c>
      <c r="B1742" s="5" t="str">
        <f>VLOOKUP(Tableau1[[#This Row],[NUM DE FACTURE]],'[1]COMMERCIAL 2019 - 2021'!$D$2:$AO$3999,6,FALSE)</f>
        <v>SODIC</v>
      </c>
      <c r="C1742" s="2">
        <f>VLOOKUP(Tableau1[[#This Row],[NUM DE FACTURE]],'[1]COMMERCIAL 2019 - 2021'!$D$2:$AO$3999,18,FALSE)</f>
        <v>24008</v>
      </c>
      <c r="D1742" s="3">
        <f>VLOOKUP(Tableau1[[#This Row],[NUM DE FACTURE]],'[1]COMMERCIAL 2019 - 2021'!$D$2:$AO$3999,8,FALSE)</f>
        <v>65946.267276999992</v>
      </c>
      <c r="E1742" s="3">
        <f>VLOOKUP(Tableau1[[#This Row],[NUM DE FACTURE]],'[1]COMMERCIAL 2019 - 2021'!$D$2:$AO$3999,10,FALSE)</f>
        <v>19493.14</v>
      </c>
      <c r="F1742" s="3" t="str">
        <f>VLOOKUP(Tableau1[[#This Row],[NUM DE FACTURE]],'[1]COMMERCIAL 2019 - 2021'!$D$2:$AO$3999,12,FALSE)</f>
        <v>France</v>
      </c>
      <c r="G1742" s="4">
        <f>VLOOKUP(Tableau1[[#This Row],[NUM DE FACTURE]],'[1]COMMERCIAL 2019 - 2021'!$D$2:$AO$3999,13,FALSE)</f>
        <v>45542</v>
      </c>
      <c r="H1742" s="3">
        <f>VLOOKUP(Tableau1[[#This Row],[NUM DE FACTURE]],[1]!Tableau1[[#All],[Num Piéce]:[ANNEE]],4,FALSE)</f>
        <v>2024</v>
      </c>
      <c r="I1742" s="3">
        <f>MONTH(Tableau1[[#This Row],[DATE LIV]])</f>
        <v>9</v>
      </c>
    </row>
    <row r="1743" spans="1:9" x14ac:dyDescent="0.35">
      <c r="A1743" s="1" t="str">
        <f>'[1]COMMERCIAL 2019 - 2021'!D1741</f>
        <v>FAE-24-00259</v>
      </c>
      <c r="B1743" s="5" t="str">
        <f>VLOOKUP(Tableau1[[#This Row],[NUM DE FACTURE]],'[1]COMMERCIAL 2019 - 2021'!$D$2:$AO$3999,6,FALSE)</f>
        <v>SODIC</v>
      </c>
      <c r="C1743" s="2">
        <f>VLOOKUP(Tableau1[[#This Row],[NUM DE FACTURE]],'[1]COMMERCIAL 2019 - 2021'!$D$2:$AO$3999,18,FALSE)</f>
        <v>23832</v>
      </c>
      <c r="D1743" s="3">
        <f>VLOOKUP(Tableau1[[#This Row],[NUM DE FACTURE]],'[1]COMMERCIAL 2019 - 2021'!$D$2:$AO$3999,8,FALSE)</f>
        <v>72638.955091999989</v>
      </c>
      <c r="E1743" s="3">
        <f>VLOOKUP(Tableau1[[#This Row],[NUM DE FACTURE]],'[1]COMMERCIAL 2019 - 2021'!$D$2:$AO$3999,10,FALSE)</f>
        <v>21471.439999999999</v>
      </c>
      <c r="F1743" s="3" t="str">
        <f>VLOOKUP(Tableau1[[#This Row],[NUM DE FACTURE]],'[1]COMMERCIAL 2019 - 2021'!$D$2:$AO$3999,12,FALSE)</f>
        <v>France</v>
      </c>
      <c r="G1743" s="4">
        <f>VLOOKUP(Tableau1[[#This Row],[NUM DE FACTURE]],'[1]COMMERCIAL 2019 - 2021'!$D$2:$AO$3999,13,FALSE)</f>
        <v>45542</v>
      </c>
      <c r="H1743" s="3">
        <f>VLOOKUP(Tableau1[[#This Row],[NUM DE FACTURE]],[1]!Tableau1[[#All],[Num Piéce]:[ANNEE]],4,FALSE)</f>
        <v>2024</v>
      </c>
      <c r="I1743" s="3">
        <f>MONTH(Tableau1[[#This Row],[DATE LIV]])</f>
        <v>9</v>
      </c>
    </row>
    <row r="1744" spans="1:9" x14ac:dyDescent="0.35">
      <c r="A1744" s="1" t="str">
        <f>'[1]COMMERCIAL 2019 - 2021'!D1742</f>
        <v>FAE-24-00260</v>
      </c>
      <c r="B1744" s="5" t="str">
        <f>VLOOKUP(Tableau1[[#This Row],[NUM DE FACTURE]],'[1]COMMERCIAL 2019 - 2021'!$D$2:$AO$3999,6,FALSE)</f>
        <v>STE OMEGA TRADING</v>
      </c>
      <c r="C1744" s="2">
        <f>VLOOKUP(Tableau1[[#This Row],[NUM DE FACTURE]],'[1]COMMERCIAL 2019 - 2021'!$D$2:$AO$3999,18,FALSE)</f>
        <v>275000</v>
      </c>
      <c r="D1744" s="3">
        <f>VLOOKUP(Tableau1[[#This Row],[NUM DE FACTURE]],'[1]COMMERCIAL 2019 - 2021'!$D$2:$AO$3999,8,FALSE)</f>
        <v>404250</v>
      </c>
      <c r="E1744" s="3">
        <f>VLOOKUP(Tableau1[[#This Row],[NUM DE FACTURE]],'[1]COMMERCIAL 2019 - 2021'!$D$2:$AO$3999,10,FALSE)</f>
        <v>404250</v>
      </c>
      <c r="F1744" s="3" t="str">
        <f>VLOOKUP(Tableau1[[#This Row],[NUM DE FACTURE]],'[1]COMMERCIAL 2019 - 2021'!$D$2:$AO$3999,12,FALSE)</f>
        <v>Niger</v>
      </c>
      <c r="G1744" s="4">
        <f>VLOOKUP(Tableau1[[#This Row],[NUM DE FACTURE]],'[1]COMMERCIAL 2019 - 2021'!$D$2:$AO$3999,13,FALSE)</f>
        <v>45547</v>
      </c>
      <c r="H1744" s="3">
        <f>VLOOKUP(Tableau1[[#This Row],[NUM DE FACTURE]],[1]!Tableau1[[#All],[Num Piéce]:[ANNEE]],4,FALSE)</f>
        <v>2024</v>
      </c>
      <c r="I1744" s="3">
        <f>MONTH(Tableau1[[#This Row],[DATE LIV]])</f>
        <v>9</v>
      </c>
    </row>
    <row r="1745" spans="1:9" x14ac:dyDescent="0.35">
      <c r="A1745" s="1" t="str">
        <f>'[1]COMMERCIAL 2019 - 2021'!D1743</f>
        <v>FAE-24-00261</v>
      </c>
      <c r="B1745" s="5" t="str">
        <f>VLOOKUP(Tableau1[[#This Row],[NUM DE FACTURE]],'[1]COMMERCIAL 2019 - 2021'!$D$2:$AO$3999,6,FALSE)</f>
        <v>SODIFRAM SAS</v>
      </c>
      <c r="C1745" s="2">
        <f>VLOOKUP(Tableau1[[#This Row],[NUM DE FACTURE]],'[1]COMMERCIAL 2019 - 2021'!$D$2:$AO$3999,18,FALSE)</f>
        <v>24792</v>
      </c>
      <c r="D1745" s="3">
        <f>VLOOKUP(Tableau1[[#This Row],[NUM DE FACTURE]],'[1]COMMERCIAL 2019 - 2021'!$D$2:$AO$3999,8,FALSE)</f>
        <v>78022.093944000007</v>
      </c>
      <c r="E1745" s="3">
        <f>VLOOKUP(Tableau1[[#This Row],[NUM DE FACTURE]],'[1]COMMERCIAL 2019 - 2021'!$D$2:$AO$3999,10,FALSE)</f>
        <v>23125.88</v>
      </c>
      <c r="F1745" s="3" t="str">
        <f>VLOOKUP(Tableau1[[#This Row],[NUM DE FACTURE]],'[1]COMMERCIAL 2019 - 2021'!$D$2:$AO$3999,12,FALSE)</f>
        <v>Mayotte</v>
      </c>
      <c r="G1745" s="4">
        <f>VLOOKUP(Tableau1[[#This Row],[NUM DE FACTURE]],'[1]COMMERCIAL 2019 - 2021'!$D$2:$AO$3999,13,FALSE)</f>
        <v>45548</v>
      </c>
      <c r="H1745" s="3">
        <f>VLOOKUP(Tableau1[[#This Row],[NUM DE FACTURE]],[1]!Tableau1[[#All],[Num Piéce]:[ANNEE]],4,FALSE)</f>
        <v>2024</v>
      </c>
      <c r="I1745" s="3">
        <f>MONTH(Tableau1[[#This Row],[DATE LIV]])</f>
        <v>9</v>
      </c>
    </row>
    <row r="1746" spans="1:9" x14ac:dyDescent="0.35">
      <c r="A1746" s="1" t="str">
        <f>'[1]COMMERCIAL 2019 - 2021'!D1744</f>
        <v>FAE-24-00262</v>
      </c>
      <c r="B1746" s="5" t="str">
        <f>VLOOKUP(Tableau1[[#This Row],[NUM DE FACTURE]],'[1]COMMERCIAL 2019 - 2021'!$D$2:$AO$3999,6,FALSE)</f>
        <v>E.A.S.B. NAFA</v>
      </c>
      <c r="C1746" s="2">
        <f>VLOOKUP(Tableau1[[#This Row],[NUM DE FACTURE]],'[1]COMMERCIAL 2019 - 2021'!$D$2:$AO$3999,18,FALSE)</f>
        <v>28020</v>
      </c>
      <c r="D1746" s="3">
        <f>VLOOKUP(Tableau1[[#This Row],[NUM DE FACTURE]],'[1]COMMERCIAL 2019 - 2021'!$D$2:$AO$3999,8,FALSE)</f>
        <v>60108.481984999999</v>
      </c>
      <c r="E1746" s="3">
        <f>VLOOKUP(Tableau1[[#This Row],[NUM DE FACTURE]],'[1]COMMERCIAL 2019 - 2021'!$D$2:$AO$3999,10,FALSE)</f>
        <v>19765.7</v>
      </c>
      <c r="F1746" s="3" t="str">
        <f>VLOOKUP(Tableau1[[#This Row],[NUM DE FACTURE]],'[1]COMMERCIAL 2019 - 2021'!$D$2:$AO$3999,12,FALSE)</f>
        <v>Gambie</v>
      </c>
      <c r="G1746" s="4">
        <f>VLOOKUP(Tableau1[[#This Row],[NUM DE FACTURE]],'[1]COMMERCIAL 2019 - 2021'!$D$2:$AO$3999,13,FALSE)</f>
        <v>45553</v>
      </c>
      <c r="H1746" s="3">
        <f>VLOOKUP(Tableau1[[#This Row],[NUM DE FACTURE]],[1]!Tableau1[[#All],[Num Piéce]:[ANNEE]],4,FALSE)</f>
        <v>2024</v>
      </c>
      <c r="I1746" s="3">
        <f>MONTH(Tableau1[[#This Row],[DATE LIV]])</f>
        <v>9</v>
      </c>
    </row>
    <row r="1747" spans="1:9" x14ac:dyDescent="0.35">
      <c r="A1747" s="1" t="str">
        <f>'[1]COMMERCIAL 2019 - 2021'!D1745</f>
        <v>FAE-24-00263</v>
      </c>
      <c r="B1747" s="5" t="str">
        <f>VLOOKUP(Tableau1[[#This Row],[NUM DE FACTURE]],'[1]COMMERCIAL 2019 - 2021'!$D$2:$AO$3999,6,FALSE)</f>
        <v>TUNISIAN AFRICAN BUSINESS</v>
      </c>
      <c r="C1747" s="2">
        <f>VLOOKUP(Tableau1[[#This Row],[NUM DE FACTURE]],'[1]COMMERCIAL 2019 - 2021'!$D$2:$AO$3999,18,FALSE)</f>
        <v>112500</v>
      </c>
      <c r="D1747" s="3">
        <f>VLOOKUP(Tableau1[[#This Row],[NUM DE FACTURE]],'[1]COMMERCIAL 2019 - 2021'!$D$2:$AO$3999,8,FALSE)</f>
        <v>180000</v>
      </c>
      <c r="E1747" s="3">
        <f>VLOOKUP(Tableau1[[#This Row],[NUM DE FACTURE]],'[1]COMMERCIAL 2019 - 2021'!$D$2:$AO$3999,10,FALSE)</f>
        <v>180000</v>
      </c>
      <c r="F1747" s="3" t="str">
        <f>VLOOKUP(Tableau1[[#This Row],[NUM DE FACTURE]],'[1]COMMERCIAL 2019 - 2021'!$D$2:$AO$3999,12,FALSE)</f>
        <v>Senegal</v>
      </c>
      <c r="G1747" s="4">
        <f>VLOOKUP(Tableau1[[#This Row],[NUM DE FACTURE]],'[1]COMMERCIAL 2019 - 2021'!$D$2:$AO$3999,13,FALSE)</f>
        <v>45555</v>
      </c>
      <c r="H1747" s="3">
        <f>VLOOKUP(Tableau1[[#This Row],[NUM DE FACTURE]],[1]!Tableau1[[#All],[Num Piéce]:[ANNEE]],4,FALSE)</f>
        <v>2024</v>
      </c>
      <c r="I1747" s="3">
        <f>MONTH(Tableau1[[#This Row],[DATE LIV]])</f>
        <v>9</v>
      </c>
    </row>
    <row r="1748" spans="1:9" x14ac:dyDescent="0.35">
      <c r="A1748" s="1" t="str">
        <f>'[1]COMMERCIAL 2019 - 2021'!D1746</f>
        <v>FAE-24-00264</v>
      </c>
      <c r="B1748" s="5" t="str">
        <f>VLOOKUP(Tableau1[[#This Row],[NUM DE FACTURE]],'[1]COMMERCIAL 2019 - 2021'!$D$2:$AO$3999,6,FALSE)</f>
        <v>MARCOM INTERN</v>
      </c>
      <c r="C1748" s="2">
        <f>VLOOKUP(Tableau1[[#This Row],[NUM DE FACTURE]],'[1]COMMERCIAL 2019 - 2021'!$D$2:$AO$3999,18,FALSE)</f>
        <v>112000</v>
      </c>
      <c r="D1748" s="3">
        <f>VLOOKUP(Tableau1[[#This Row],[NUM DE FACTURE]],'[1]COMMERCIAL 2019 - 2021'!$D$2:$AO$3999,8,FALSE)</f>
        <v>229600</v>
      </c>
      <c r="E1748" s="3">
        <f>VLOOKUP(Tableau1[[#This Row],[NUM DE FACTURE]],'[1]COMMERCIAL 2019 - 2021'!$D$2:$AO$3999,10,FALSE)</f>
        <v>229600</v>
      </c>
      <c r="F1748" s="3" t="str">
        <f>VLOOKUP(Tableau1[[#This Row],[NUM DE FACTURE]],'[1]COMMERCIAL 2019 - 2021'!$D$2:$AO$3999,12,FALSE)</f>
        <v>Ukraine</v>
      </c>
      <c r="G1748" s="4">
        <f>VLOOKUP(Tableau1[[#This Row],[NUM DE FACTURE]],'[1]COMMERCIAL 2019 - 2021'!$D$2:$AO$3999,13,FALSE)</f>
        <v>45559</v>
      </c>
      <c r="H1748" s="3">
        <f>VLOOKUP(Tableau1[[#This Row],[NUM DE FACTURE]],[1]!Tableau1[[#All],[Num Piéce]:[ANNEE]],4,FALSE)</f>
        <v>2024</v>
      </c>
      <c r="I1748" s="3">
        <f>MONTH(Tableau1[[#This Row],[DATE LIV]])</f>
        <v>9</v>
      </c>
    </row>
    <row r="1749" spans="1:9" x14ac:dyDescent="0.35">
      <c r="A1749" s="1" t="str">
        <f>'[1]COMMERCIAL 2019 - 2021'!D1747</f>
        <v>FAE-24-00265</v>
      </c>
      <c r="B1749" s="5" t="str">
        <f>VLOOKUP(Tableau1[[#This Row],[NUM DE FACTURE]],'[1]COMMERCIAL 2019 - 2021'!$D$2:$AO$3999,6,FALSE)</f>
        <v>LAMP FALL IMP EXP - LAFFIMEX</v>
      </c>
      <c r="C1749" s="2">
        <f>VLOOKUP(Tableau1[[#This Row],[NUM DE FACTURE]],'[1]COMMERCIAL 2019 - 2021'!$D$2:$AO$3999,18,FALSE)</f>
        <v>57600</v>
      </c>
      <c r="D1749" s="3">
        <f>VLOOKUP(Tableau1[[#This Row],[NUM DE FACTURE]],'[1]COMMERCIAL 2019 - 2021'!$D$2:$AO$3999,8,FALSE)</f>
        <v>129695.61960000001</v>
      </c>
      <c r="E1749" s="3">
        <f>VLOOKUP(Tableau1[[#This Row],[NUM DE FACTURE]],'[1]COMMERCIAL 2019 - 2021'!$D$2:$AO$3999,10,FALSE)</f>
        <v>38442</v>
      </c>
      <c r="F1749" s="3" t="str">
        <f>VLOOKUP(Tableau1[[#This Row],[NUM DE FACTURE]],'[1]COMMERCIAL 2019 - 2021'!$D$2:$AO$3999,12,FALSE)</f>
        <v>Senegal</v>
      </c>
      <c r="G1749" s="4">
        <f>VLOOKUP(Tableau1[[#This Row],[NUM DE FACTURE]],'[1]COMMERCIAL 2019 - 2021'!$D$2:$AO$3999,13,FALSE)</f>
        <v>45548</v>
      </c>
      <c r="H1749" s="3">
        <f>VLOOKUP(Tableau1[[#This Row],[NUM DE FACTURE]],[1]!Tableau1[[#All],[Num Piéce]:[ANNEE]],4,FALSE)</f>
        <v>2024</v>
      </c>
      <c r="I1749" s="3">
        <f>MONTH(Tableau1[[#This Row],[DATE LIV]])</f>
        <v>9</v>
      </c>
    </row>
    <row r="1750" spans="1:9" x14ac:dyDescent="0.35">
      <c r="A1750" s="1" t="str">
        <f>'[1]COMMERCIAL 2019 - 2021'!D1748</f>
        <v>FAE-24-00266</v>
      </c>
      <c r="B1750" s="5" t="str">
        <f>VLOOKUP(Tableau1[[#This Row],[NUM DE FACTURE]],'[1]COMMERCIAL 2019 - 2021'!$D$2:$AO$3999,6,FALSE)</f>
        <v>ACS DISTRIBUTION</v>
      </c>
      <c r="C1750" s="2">
        <f>VLOOKUP(Tableau1[[#This Row],[NUM DE FACTURE]],'[1]COMMERCIAL 2019 - 2021'!$D$2:$AO$3999,18,FALSE)</f>
        <v>104000</v>
      </c>
      <c r="D1750" s="3">
        <f>VLOOKUP(Tableau1[[#This Row],[NUM DE FACTURE]],'[1]COMMERCIAL 2019 - 2021'!$D$2:$AO$3999,8,FALSE)</f>
        <v>185529.61799999999</v>
      </c>
      <c r="E1750" s="3">
        <f>VLOOKUP(Tableau1[[#This Row],[NUM DE FACTURE]],'[1]COMMERCIAL 2019 - 2021'!$D$2:$AO$3999,10,FALSE)</f>
        <v>54760</v>
      </c>
      <c r="F1750" s="3" t="str">
        <f>VLOOKUP(Tableau1[[#This Row],[NUM DE FACTURE]],'[1]COMMERCIAL 2019 - 2021'!$D$2:$AO$3999,12,FALSE)</f>
        <v>Senegal</v>
      </c>
      <c r="G1750" s="4">
        <f>VLOOKUP(Tableau1[[#This Row],[NUM DE FACTURE]],'[1]COMMERCIAL 2019 - 2021'!$D$2:$AO$3999,13,FALSE)</f>
        <v>45558</v>
      </c>
      <c r="H1750" s="3">
        <f>VLOOKUP(Tableau1[[#This Row],[NUM DE FACTURE]],[1]!Tableau1[[#All],[Num Piéce]:[ANNEE]],4,FALSE)</f>
        <v>2024</v>
      </c>
      <c r="I1750" s="3">
        <f>MONTH(Tableau1[[#This Row],[DATE LIV]])</f>
        <v>9</v>
      </c>
    </row>
    <row r="1751" spans="1:9" x14ac:dyDescent="0.35">
      <c r="A1751" s="1" t="str">
        <f>'[1]COMMERCIAL 2019 - 2021'!D1749</f>
        <v>FAE-24-00267</v>
      </c>
      <c r="B1751" s="5" t="str">
        <f>VLOOKUP(Tableau1[[#This Row],[NUM DE FACTURE]],'[1]COMMERCIAL 2019 - 2021'!$D$2:$AO$3999,6,FALSE)</f>
        <v>SAHEL INTERNATIONAL TRADE</v>
      </c>
      <c r="C1751" s="2">
        <f>VLOOKUP(Tableau1[[#This Row],[NUM DE FACTURE]],'[1]COMMERCIAL 2019 - 2021'!$D$2:$AO$3999,18,FALSE)</f>
        <v>38400</v>
      </c>
      <c r="D1751" s="3">
        <f>VLOOKUP(Tableau1[[#This Row],[NUM DE FACTURE]],'[1]COMMERCIAL 2019 - 2021'!$D$2:$AO$3999,8,FALSE)</f>
        <v>76416</v>
      </c>
      <c r="E1751" s="3">
        <f>VLOOKUP(Tableau1[[#This Row],[NUM DE FACTURE]],'[1]COMMERCIAL 2019 - 2021'!$D$2:$AO$3999,10,FALSE)</f>
        <v>76416</v>
      </c>
      <c r="F1751" s="3" t="str">
        <f>VLOOKUP(Tableau1[[#This Row],[NUM DE FACTURE]],'[1]COMMERCIAL 2019 - 2021'!$D$2:$AO$3999,12,FALSE)</f>
        <v>Burkina Faso</v>
      </c>
      <c r="G1751" s="4">
        <f>VLOOKUP(Tableau1[[#This Row],[NUM DE FACTURE]],'[1]COMMERCIAL 2019 - 2021'!$D$2:$AO$3999,13,FALSE)</f>
        <v>45554</v>
      </c>
      <c r="H1751" s="3">
        <f>VLOOKUP(Tableau1[[#This Row],[NUM DE FACTURE]],[1]!Tableau1[[#All],[Num Piéce]:[ANNEE]],4,FALSE)</f>
        <v>2024</v>
      </c>
      <c r="I1751" s="3">
        <f>MONTH(Tableau1[[#This Row],[DATE LIV]])</f>
        <v>9</v>
      </c>
    </row>
    <row r="1752" spans="1:9" x14ac:dyDescent="0.35">
      <c r="A1752" s="1" t="str">
        <f>'[1]COMMERCIAL 2019 - 2021'!D1750</f>
        <v>FAE-24-00268</v>
      </c>
      <c r="B1752" s="5" t="str">
        <f>VLOOKUP(Tableau1[[#This Row],[NUM DE FACTURE]],'[1]COMMERCIAL 2019 - 2021'!$D$2:$AO$3999,6,FALSE)</f>
        <v>ABOURA FOODS</v>
      </c>
      <c r="C1752" s="2">
        <f>VLOOKUP(Tableau1[[#This Row],[NUM DE FACTURE]],'[1]COMMERCIAL 2019 - 2021'!$D$2:$AO$3999,18,FALSE)</f>
        <v>22680</v>
      </c>
      <c r="D1752" s="3">
        <f>VLOOKUP(Tableau1[[#This Row],[NUM DE FACTURE]],'[1]COMMERCIAL 2019 - 2021'!$D$2:$AO$3999,8,FALSE)</f>
        <v>57402.321360000009</v>
      </c>
      <c r="E1752" s="3">
        <f>VLOOKUP(Tableau1[[#This Row],[NUM DE FACTURE]],'[1]COMMERCIAL 2019 - 2021'!$D$2:$AO$3999,10,FALSE)</f>
        <v>18840.2</v>
      </c>
      <c r="F1752" s="3" t="str">
        <f>VLOOKUP(Tableau1[[#This Row],[NUM DE FACTURE]],'[1]COMMERCIAL 2019 - 2021'!$D$2:$AO$3999,12,FALSE)</f>
        <v>Jordanie</v>
      </c>
      <c r="G1752" s="4">
        <f>VLOOKUP(Tableau1[[#This Row],[NUM DE FACTURE]],'[1]COMMERCIAL 2019 - 2021'!$D$2:$AO$3999,13,FALSE)</f>
        <v>45561</v>
      </c>
      <c r="H1752" s="3">
        <f>VLOOKUP(Tableau1[[#This Row],[NUM DE FACTURE]],[1]!Tableau1[[#All],[Num Piéce]:[ANNEE]],4,FALSE)</f>
        <v>2024</v>
      </c>
      <c r="I1752" s="3">
        <f>MONTH(Tableau1[[#This Row],[DATE LIV]])</f>
        <v>9</v>
      </c>
    </row>
    <row r="1753" spans="1:9" x14ac:dyDescent="0.35">
      <c r="A1753" s="1" t="str">
        <f>'[1]COMMERCIAL 2019 - 2021'!D1751</f>
        <v>FAE-24-00269</v>
      </c>
      <c r="B1753" s="5" t="str">
        <f>VLOOKUP(Tableau1[[#This Row],[NUM DE FACTURE]],'[1]COMMERCIAL 2019 - 2021'!$D$2:$AO$3999,6,FALSE)</f>
        <v>SODIC</v>
      </c>
      <c r="C1753" s="2">
        <f>VLOOKUP(Tableau1[[#This Row],[NUM DE FACTURE]],'[1]COMMERCIAL 2019 - 2021'!$D$2:$AO$3999,18,FALSE)</f>
        <v>23112</v>
      </c>
      <c r="D1753" s="3">
        <f>VLOOKUP(Tableau1[[#This Row],[NUM DE FACTURE]],'[1]COMMERCIAL 2019 - 2021'!$D$2:$AO$3999,8,FALSE)</f>
        <v>63195.295346999999</v>
      </c>
      <c r="E1753" s="3">
        <f>VLOOKUP(Tableau1[[#This Row],[NUM DE FACTURE]],'[1]COMMERCIAL 2019 - 2021'!$D$2:$AO$3999,10,FALSE)</f>
        <v>18668.939999999999</v>
      </c>
      <c r="F1753" s="3" t="str">
        <f>VLOOKUP(Tableau1[[#This Row],[NUM DE FACTURE]],'[1]COMMERCIAL 2019 - 2021'!$D$2:$AO$3999,12,FALSE)</f>
        <v>France</v>
      </c>
      <c r="G1753" s="4">
        <f>VLOOKUP(Tableau1[[#This Row],[NUM DE FACTURE]],'[1]COMMERCIAL 2019 - 2021'!$D$2:$AO$3999,13,FALSE)</f>
        <v>45560</v>
      </c>
      <c r="H1753" s="3">
        <f>VLOOKUP(Tableau1[[#This Row],[NUM DE FACTURE]],[1]!Tableau1[[#All],[Num Piéce]:[ANNEE]],4,FALSE)</f>
        <v>2024</v>
      </c>
      <c r="I1753" s="3">
        <f>MONTH(Tableau1[[#This Row],[DATE LIV]])</f>
        <v>9</v>
      </c>
    </row>
    <row r="1754" spans="1:9" x14ac:dyDescent="0.35">
      <c r="A1754" s="1" t="str">
        <f>'[1]COMMERCIAL 2019 - 2021'!D1752</f>
        <v>FAE-24-00270</v>
      </c>
      <c r="B1754" s="5" t="str">
        <f>VLOOKUP(Tableau1[[#This Row],[NUM DE FACTURE]],'[1]COMMERCIAL 2019 - 2021'!$D$2:$AO$3999,6,FALSE)</f>
        <v>RIVEXIA</v>
      </c>
      <c r="C1754" s="2">
        <f>VLOOKUP(Tableau1[[#This Row],[NUM DE FACTURE]],'[1]COMMERCIAL 2019 - 2021'!$D$2:$AO$3999,18,FALSE)</f>
        <v>38400</v>
      </c>
      <c r="D1754" s="3">
        <f>VLOOKUP(Tableau1[[#This Row],[NUM DE FACTURE]],'[1]COMMERCIAL 2019 - 2021'!$D$2:$AO$3999,8,FALSE)</f>
        <v>71808</v>
      </c>
      <c r="E1754" s="3">
        <f>VLOOKUP(Tableau1[[#This Row],[NUM DE FACTURE]],'[1]COMMERCIAL 2019 - 2021'!$D$2:$AO$3999,10,FALSE)</f>
        <v>71808</v>
      </c>
      <c r="F1754" s="3" t="str">
        <f>VLOOKUP(Tableau1[[#This Row],[NUM DE FACTURE]],'[1]COMMERCIAL 2019 - 2021'!$D$2:$AO$3999,12,FALSE)</f>
        <v>Burkina Faso</v>
      </c>
      <c r="G1754" s="4">
        <f>VLOOKUP(Tableau1[[#This Row],[NUM DE FACTURE]],'[1]COMMERCIAL 2019 - 2021'!$D$2:$AO$3999,13,FALSE)</f>
        <v>45559</v>
      </c>
      <c r="H1754" s="3">
        <f>VLOOKUP(Tableau1[[#This Row],[NUM DE FACTURE]],[1]!Tableau1[[#All],[Num Piéce]:[ANNEE]],4,FALSE)</f>
        <v>2024</v>
      </c>
      <c r="I1754" s="3">
        <f>MONTH(Tableau1[[#This Row],[DATE LIV]])</f>
        <v>9</v>
      </c>
    </row>
    <row r="1755" spans="1:9" x14ac:dyDescent="0.35">
      <c r="A1755" s="1" t="str">
        <f>'[1]COMMERCIAL 2019 - 2021'!D1753</f>
        <v>FAE-24-00271</v>
      </c>
      <c r="B1755" s="5" t="str">
        <f>VLOOKUP(Tableau1[[#This Row],[NUM DE FACTURE]],'[1]COMMERCIAL 2019 - 2021'!$D$2:$AO$3999,6,FALSE)</f>
        <v>SODIFRAM SAS</v>
      </c>
      <c r="C1755" s="2">
        <f>VLOOKUP(Tableau1[[#This Row],[NUM DE FACTURE]],'[1]COMMERCIAL 2019 - 2021'!$D$2:$AO$3999,18,FALSE)</f>
        <v>25644</v>
      </c>
      <c r="D1755" s="3">
        <f>VLOOKUP(Tableau1[[#This Row],[NUM DE FACTURE]],'[1]COMMERCIAL 2019 - 2021'!$D$2:$AO$3999,8,FALSE)</f>
        <v>80500.456812999997</v>
      </c>
      <c r="E1755" s="3">
        <f>VLOOKUP(Tableau1[[#This Row],[NUM DE FACTURE]],'[1]COMMERCIAL 2019 - 2021'!$D$2:$AO$3999,10,FALSE)</f>
        <v>23777.66</v>
      </c>
      <c r="F1755" s="3" t="str">
        <f>VLOOKUP(Tableau1[[#This Row],[NUM DE FACTURE]],'[1]COMMERCIAL 2019 - 2021'!$D$2:$AO$3999,12,FALSE)</f>
        <v>Mayotte</v>
      </c>
      <c r="G1755" s="4">
        <f>VLOOKUP(Tableau1[[#This Row],[NUM DE FACTURE]],'[1]COMMERCIAL 2019 - 2021'!$D$2:$AO$3999,13,FALSE)</f>
        <v>45561</v>
      </c>
      <c r="H1755" s="3">
        <f>VLOOKUP(Tableau1[[#This Row],[NUM DE FACTURE]],[1]!Tableau1[[#All],[Num Piéce]:[ANNEE]],4,FALSE)</f>
        <v>2024</v>
      </c>
      <c r="I1755" s="3">
        <f>MONTH(Tableau1[[#This Row],[DATE LIV]])</f>
        <v>9</v>
      </c>
    </row>
    <row r="1756" spans="1:9" x14ac:dyDescent="0.35">
      <c r="A1756" s="1" t="str">
        <f>'[1]COMMERCIAL 2019 - 2021'!D1754</f>
        <v>FAE-24-00272</v>
      </c>
      <c r="B1756" s="5" t="str">
        <f>VLOOKUP(Tableau1[[#This Row],[NUM DE FACTURE]],'[1]COMMERCIAL 2019 - 2021'!$D$2:$AO$3999,6,FALSE)</f>
        <v>SAHEL INTERNATIONAL TRADE</v>
      </c>
      <c r="C1756" s="2">
        <f>VLOOKUP(Tableau1[[#This Row],[NUM DE FACTURE]],'[1]COMMERCIAL 2019 - 2021'!$D$2:$AO$3999,18,FALSE)</f>
        <v>44016</v>
      </c>
      <c r="D1756" s="3">
        <f>VLOOKUP(Tableau1[[#This Row],[NUM DE FACTURE]],'[1]COMMERCIAL 2019 - 2021'!$D$2:$AO$3999,8,FALSE)</f>
        <v>85391.039999999994</v>
      </c>
      <c r="E1756" s="3">
        <f>VLOOKUP(Tableau1[[#This Row],[NUM DE FACTURE]],'[1]COMMERCIAL 2019 - 2021'!$D$2:$AO$3999,10,FALSE)</f>
        <v>85391.039999999994</v>
      </c>
      <c r="F1756" s="3" t="str">
        <f>VLOOKUP(Tableau1[[#This Row],[NUM DE FACTURE]],'[1]COMMERCIAL 2019 - 2021'!$D$2:$AO$3999,12,FALSE)</f>
        <v>Niger</v>
      </c>
      <c r="G1756" s="4">
        <f>VLOOKUP(Tableau1[[#This Row],[NUM DE FACTURE]],'[1]COMMERCIAL 2019 - 2021'!$D$2:$AO$3999,13,FALSE)</f>
        <v>45561</v>
      </c>
      <c r="H1756" s="3">
        <f>VLOOKUP(Tableau1[[#This Row],[NUM DE FACTURE]],[1]!Tableau1[[#All],[Num Piéce]:[ANNEE]],4,FALSE)</f>
        <v>2024</v>
      </c>
      <c r="I1756" s="3">
        <f>MONTH(Tableau1[[#This Row],[DATE LIV]])</f>
        <v>9</v>
      </c>
    </row>
    <row r="1757" spans="1:9" x14ac:dyDescent="0.35">
      <c r="A1757" s="1" t="str">
        <f>'[1]COMMERCIAL 2019 - 2021'!D1755</f>
        <v>FAE-24-00273</v>
      </c>
      <c r="B1757" s="5" t="str">
        <f>VLOOKUP(Tableau1[[#This Row],[NUM DE FACTURE]],'[1]COMMERCIAL 2019 - 2021'!$D$2:$AO$3999,6,FALSE)</f>
        <v>SAHEL INTERNATIONAL TRADE</v>
      </c>
      <c r="C1757" s="2">
        <f>VLOOKUP(Tableau1[[#This Row],[NUM DE FACTURE]],'[1]COMMERCIAL 2019 - 2021'!$D$2:$AO$3999,18,FALSE)</f>
        <v>55840</v>
      </c>
      <c r="D1757" s="3">
        <f>VLOOKUP(Tableau1[[#This Row],[NUM DE FACTURE]],'[1]COMMERCIAL 2019 - 2021'!$D$2:$AO$3999,8,FALSE)</f>
        <v>101024.4</v>
      </c>
      <c r="E1757" s="3">
        <f>VLOOKUP(Tableau1[[#This Row],[NUM DE FACTURE]],'[1]COMMERCIAL 2019 - 2021'!$D$2:$AO$3999,10,FALSE)</f>
        <v>101024.4</v>
      </c>
      <c r="F1757" s="3" t="str">
        <f>VLOOKUP(Tableau1[[#This Row],[NUM DE FACTURE]],'[1]COMMERCIAL 2019 - 2021'!$D$2:$AO$3999,12,FALSE)</f>
        <v>Niger</v>
      </c>
      <c r="G1757" s="4">
        <f>VLOOKUP(Tableau1[[#This Row],[NUM DE FACTURE]],'[1]COMMERCIAL 2019 - 2021'!$D$2:$AO$3999,13,FALSE)</f>
        <v>45560</v>
      </c>
      <c r="H1757" s="3">
        <f>VLOOKUP(Tableau1[[#This Row],[NUM DE FACTURE]],[1]!Tableau1[[#All],[Num Piéce]:[ANNEE]],4,FALSE)</f>
        <v>2024</v>
      </c>
      <c r="I1757" s="3">
        <f>MONTH(Tableau1[[#This Row],[DATE LIV]])</f>
        <v>9</v>
      </c>
    </row>
    <row r="1758" spans="1:9" x14ac:dyDescent="0.35">
      <c r="A1758" s="1" t="str">
        <f>'[1]COMMERCIAL 2019 - 2021'!D1756</f>
        <v>FAE-24-00274</v>
      </c>
      <c r="B1758" s="5" t="str">
        <f>VLOOKUP(Tableau1[[#This Row],[NUM DE FACTURE]],'[1]COMMERCIAL 2019 - 2021'!$D$2:$AO$3999,6,FALSE)</f>
        <v>ANGSTREM TRADING</v>
      </c>
      <c r="C1758" s="2">
        <f>VLOOKUP(Tableau1[[#This Row],[NUM DE FACTURE]],'[1]COMMERCIAL 2019 - 2021'!$D$2:$AO$3999,18,FALSE)</f>
        <v>15795</v>
      </c>
      <c r="D1758" s="3">
        <f>VLOOKUP(Tableau1[[#This Row],[NUM DE FACTURE]],'[1]COMMERCIAL 2019 - 2021'!$D$2:$AO$3999,8,FALSE)</f>
        <v>0</v>
      </c>
      <c r="E1758" s="3">
        <f>VLOOKUP(Tableau1[[#This Row],[NUM DE FACTURE]],'[1]COMMERCIAL 2019 - 2021'!$D$2:$AO$3999,10,FALSE)</f>
        <v>0</v>
      </c>
      <c r="F1758" s="3" t="str">
        <f>VLOOKUP(Tableau1[[#This Row],[NUM DE FACTURE]],'[1]COMMERCIAL 2019 - 2021'!$D$2:$AO$3999,12,FALSE)</f>
        <v>Canada</v>
      </c>
      <c r="G1758" s="4">
        <f>VLOOKUP(Tableau1[[#This Row],[NUM DE FACTURE]],'[1]COMMERCIAL 2019 - 2021'!$D$2:$AO$3999,13,FALSE)</f>
        <v>45611</v>
      </c>
      <c r="H1758" s="3">
        <f>VLOOKUP(Tableau1[[#This Row],[NUM DE FACTURE]],[1]!Tableau1[[#All],[Num Piéce]:[ANNEE]],4,FALSE)</f>
        <v>2024</v>
      </c>
      <c r="I1758" s="3">
        <f>MONTH(Tableau1[[#This Row],[DATE LIV]])</f>
        <v>11</v>
      </c>
    </row>
    <row r="1759" spans="1:9" x14ac:dyDescent="0.35">
      <c r="A1759" s="1" t="str">
        <f>'[1]COMMERCIAL 2019 - 2021'!D1757</f>
        <v>FAE-24-00275</v>
      </c>
      <c r="B1759" s="5" t="str">
        <f>VLOOKUP(Tableau1[[#This Row],[NUM DE FACTURE]],'[1]COMMERCIAL 2019 - 2021'!$D$2:$AO$3999,6,FALSE)</f>
        <v>ANGSTREM TRADING</v>
      </c>
      <c r="C1759" s="2">
        <f>VLOOKUP(Tableau1[[#This Row],[NUM DE FACTURE]],'[1]COMMERCIAL 2019 - 2021'!$D$2:$AO$3999,18,FALSE)</f>
        <v>40300</v>
      </c>
      <c r="D1759" s="3">
        <f>VLOOKUP(Tableau1[[#This Row],[NUM DE FACTURE]],'[1]COMMERCIAL 2019 - 2021'!$D$2:$AO$3999,8,FALSE)</f>
        <v>112151.94802500001</v>
      </c>
      <c r="E1759" s="3">
        <f>VLOOKUP(Tableau1[[#This Row],[NUM DE FACTURE]],'[1]COMMERCIAL 2019 - 2021'!$D$2:$AO$3999,10,FALSE)</f>
        <v>36874.5</v>
      </c>
      <c r="F1759" s="3" t="str">
        <f>VLOOKUP(Tableau1[[#This Row],[NUM DE FACTURE]],'[1]COMMERCIAL 2019 - 2021'!$D$2:$AO$3999,12,FALSE)</f>
        <v>Russie</v>
      </c>
      <c r="G1759" s="4">
        <f>VLOOKUP(Tableau1[[#This Row],[NUM DE FACTURE]],'[1]COMMERCIAL 2019 - 2021'!$D$2:$AO$3999,13,FALSE)</f>
        <v>45563</v>
      </c>
      <c r="H1759" s="3">
        <f>VLOOKUP(Tableau1[[#This Row],[NUM DE FACTURE]],[1]!Tableau1[[#All],[Num Piéce]:[ANNEE]],4,FALSE)</f>
        <v>2024</v>
      </c>
      <c r="I1759" s="3">
        <f>MONTH(Tableau1[[#This Row],[DATE LIV]])</f>
        <v>9</v>
      </c>
    </row>
    <row r="1760" spans="1:9" x14ac:dyDescent="0.35">
      <c r="A1760" s="1" t="str">
        <f>'[1]COMMERCIAL 2019 - 2021'!D1758</f>
        <v>FAE-24-00276</v>
      </c>
      <c r="B1760" s="5" t="e">
        <f>VLOOKUP(Tableau1[[#This Row],[NUM DE FACTURE]],'[1]COMMERCIAL 2019 - 2021'!$D$2:$AO$3999,6,FALSE)</f>
        <v>#N/A</v>
      </c>
      <c r="C1760" s="2">
        <f>VLOOKUP(Tableau1[[#This Row],[NUM DE FACTURE]],'[1]COMMERCIAL 2019 - 2021'!$D$2:$AO$3999,18,FALSE)</f>
        <v>275000</v>
      </c>
      <c r="D1760" s="3">
        <f>VLOOKUP(Tableau1[[#This Row],[NUM DE FACTURE]],'[1]COMMERCIAL 2019 - 2021'!$D$2:$AO$3999,8,FALSE)</f>
        <v>404250</v>
      </c>
      <c r="E1760" s="3">
        <f>VLOOKUP(Tableau1[[#This Row],[NUM DE FACTURE]],'[1]COMMERCIAL 2019 - 2021'!$D$2:$AO$3999,10,FALSE)</f>
        <v>404250</v>
      </c>
      <c r="F1760" s="3" t="str">
        <f>VLOOKUP(Tableau1[[#This Row],[NUM DE FACTURE]],'[1]COMMERCIAL 2019 - 2021'!$D$2:$AO$3999,12,FALSE)</f>
        <v>Niger</v>
      </c>
      <c r="G1760" s="4">
        <f>VLOOKUP(Tableau1[[#This Row],[NUM DE FACTURE]],'[1]COMMERCIAL 2019 - 2021'!$D$2:$AO$3999,13,FALSE)</f>
        <v>45567</v>
      </c>
      <c r="H1760" s="3">
        <f>VLOOKUP(Tableau1[[#This Row],[NUM DE FACTURE]],[1]!Tableau1[[#All],[Num Piéce]:[ANNEE]],4,FALSE)</f>
        <v>2024</v>
      </c>
      <c r="I1760" s="3">
        <f>MONTH(Tableau1[[#This Row],[DATE LIV]])</f>
        <v>10</v>
      </c>
    </row>
    <row r="1761" spans="1:9" x14ac:dyDescent="0.35">
      <c r="A1761" s="1" t="str">
        <f>'[1]COMMERCIAL 2019 - 2021'!D1759</f>
        <v>FAE-24-00277</v>
      </c>
      <c r="B1761" s="5" t="e">
        <f>VLOOKUP(Tableau1[[#This Row],[NUM DE FACTURE]],'[1]COMMERCIAL 2019 - 2021'!$D$2:$AO$3999,6,FALSE)</f>
        <v>#N/A</v>
      </c>
      <c r="C1761" s="2">
        <f>VLOOKUP(Tableau1[[#This Row],[NUM DE FACTURE]],'[1]COMMERCIAL 2019 - 2021'!$D$2:$AO$3999,18,FALSE)</f>
        <v>52000</v>
      </c>
      <c r="D1761" s="3">
        <f>VLOOKUP(Tableau1[[#This Row],[NUM DE FACTURE]],'[1]COMMERCIAL 2019 - 2021'!$D$2:$AO$3999,8,FALSE)</f>
        <v>0</v>
      </c>
      <c r="E1761" s="3">
        <f>VLOOKUP(Tableau1[[#This Row],[NUM DE FACTURE]],'[1]COMMERCIAL 2019 - 2021'!$D$2:$AO$3999,10,FALSE)</f>
        <v>0</v>
      </c>
      <c r="F1761" s="3" t="str">
        <f>VLOOKUP(Tableau1[[#This Row],[NUM DE FACTURE]],'[1]COMMERCIAL 2019 - 2021'!$D$2:$AO$3999,12,FALSE)</f>
        <v>Senegal</v>
      </c>
      <c r="G1761" s="4">
        <f>VLOOKUP(Tableau1[[#This Row],[NUM DE FACTURE]],'[1]COMMERCIAL 2019 - 2021'!$D$2:$AO$3999,13,FALSE)</f>
        <v>45594</v>
      </c>
      <c r="H1761" s="3">
        <f>VLOOKUP(Tableau1[[#This Row],[NUM DE FACTURE]],[1]!Tableau1[[#All],[Num Piéce]:[ANNEE]],4,FALSE)</f>
        <v>2024</v>
      </c>
      <c r="I1761" s="3">
        <f>MONTH(Tableau1[[#This Row],[DATE LIV]])</f>
        <v>10</v>
      </c>
    </row>
    <row r="1762" spans="1:9" x14ac:dyDescent="0.35">
      <c r="A1762" s="1" t="str">
        <f>'[1]COMMERCIAL 2019 - 2021'!D1760</f>
        <v>FAE-24-00278</v>
      </c>
      <c r="B1762" s="5" t="str">
        <f>VLOOKUP(Tableau1[[#This Row],[NUM DE FACTURE]],'[1]COMMERCIAL 2019 - 2021'!$D$2:$AO$3999,6,FALSE)</f>
        <v>SAHEL INTERNATIONAL TRADE</v>
      </c>
      <c r="C1762" s="2">
        <f>VLOOKUP(Tableau1[[#This Row],[NUM DE FACTURE]],'[1]COMMERCIAL 2019 - 2021'!$D$2:$AO$3999,18,FALSE)</f>
        <v>338000</v>
      </c>
      <c r="D1762" s="3">
        <f>VLOOKUP(Tableau1[[#This Row],[NUM DE FACTURE]],'[1]COMMERCIAL 2019 - 2021'!$D$2:$AO$3999,8,FALSE)</f>
        <v>0</v>
      </c>
      <c r="E1762" s="3">
        <f>VLOOKUP(Tableau1[[#This Row],[NUM DE FACTURE]],'[1]COMMERCIAL 2019 - 2021'!$D$2:$AO$3999,10,FALSE)</f>
        <v>0</v>
      </c>
      <c r="F1762" s="3" t="str">
        <f>VLOOKUP(Tableau1[[#This Row],[NUM DE FACTURE]],'[1]COMMERCIAL 2019 - 2021'!$D$2:$AO$3999,12,FALSE)</f>
        <v>Senegal</v>
      </c>
      <c r="G1762" s="4">
        <f>VLOOKUP(Tableau1[[#This Row],[NUM DE FACTURE]],'[1]COMMERCIAL 2019 - 2021'!$D$2:$AO$3999,13,FALSE)</f>
        <v>45610</v>
      </c>
      <c r="H1762" s="3">
        <f>VLOOKUP(Tableau1[[#This Row],[NUM DE FACTURE]],[1]!Tableau1[[#All],[Num Piéce]:[ANNEE]],4,FALSE)</f>
        <v>2024</v>
      </c>
      <c r="I1762" s="3">
        <f>MONTH(Tableau1[[#This Row],[DATE LIV]])</f>
        <v>11</v>
      </c>
    </row>
    <row r="1763" spans="1:9" x14ac:dyDescent="0.35">
      <c r="A1763" s="1" t="str">
        <f>'[1]COMMERCIAL 2019 - 2021'!D1761</f>
        <v>FAE-24-00279</v>
      </c>
      <c r="B1763" s="5" t="e">
        <f>VLOOKUP(Tableau1[[#This Row],[NUM DE FACTURE]],'[1]COMMERCIAL 2019 - 2021'!$D$2:$AO$3999,6,FALSE)</f>
        <v>#N/A</v>
      </c>
      <c r="C1763" s="2">
        <f>VLOOKUP(Tableau1[[#This Row],[NUM DE FACTURE]],'[1]COMMERCIAL 2019 - 2021'!$D$2:$AO$3999,18,FALSE)</f>
        <v>56000</v>
      </c>
      <c r="D1763" s="3">
        <f>VLOOKUP(Tableau1[[#This Row],[NUM DE FACTURE]],'[1]COMMERCIAL 2019 - 2021'!$D$2:$AO$3999,8,FALSE)</f>
        <v>94360</v>
      </c>
      <c r="E1763" s="3">
        <f>VLOOKUP(Tableau1[[#This Row],[NUM DE FACTURE]],'[1]COMMERCIAL 2019 - 2021'!$D$2:$AO$3999,10,FALSE)</f>
        <v>94360</v>
      </c>
      <c r="F1763" s="3" t="str">
        <f>VLOOKUP(Tableau1[[#This Row],[NUM DE FACTURE]],'[1]COMMERCIAL 2019 - 2021'!$D$2:$AO$3999,12,FALSE)</f>
        <v>Tchad</v>
      </c>
      <c r="G1763" s="4">
        <f>VLOOKUP(Tableau1[[#This Row],[NUM DE FACTURE]],'[1]COMMERCIAL 2019 - 2021'!$D$2:$AO$3999,13,FALSE)</f>
        <v>45574</v>
      </c>
      <c r="H1763" s="3">
        <f>VLOOKUP(Tableau1[[#This Row],[NUM DE FACTURE]],[1]!Tableau1[[#All],[Num Piéce]:[ANNEE]],4,FALSE)</f>
        <v>2024</v>
      </c>
      <c r="I1763" s="3">
        <f>MONTH(Tableau1[[#This Row],[DATE LIV]])</f>
        <v>10</v>
      </c>
    </row>
    <row r="1764" spans="1:9" x14ac:dyDescent="0.35">
      <c r="A1764" s="1" t="str">
        <f>'[1]COMMERCIAL 2019 - 2021'!D1762</f>
        <v>FAE-24-00280</v>
      </c>
      <c r="B1764" s="5" t="e">
        <f>VLOOKUP(Tableau1[[#This Row],[NUM DE FACTURE]],'[1]COMMERCIAL 2019 - 2021'!$D$2:$AO$3999,6,FALSE)</f>
        <v>#N/A</v>
      </c>
      <c r="C1764" s="2">
        <f>VLOOKUP(Tableau1[[#This Row],[NUM DE FACTURE]],'[1]COMMERCIAL 2019 - 2021'!$D$2:$AO$3999,18,FALSE)</f>
        <v>130000</v>
      </c>
      <c r="D1764" s="3">
        <f>VLOOKUP(Tableau1[[#This Row],[NUM DE FACTURE]],'[1]COMMERCIAL 2019 - 2021'!$D$2:$AO$3999,8,FALSE)</f>
        <v>208000</v>
      </c>
      <c r="E1764" s="3">
        <f>VLOOKUP(Tableau1[[#This Row],[NUM DE FACTURE]],'[1]COMMERCIAL 2019 - 2021'!$D$2:$AO$3999,10,FALSE)</f>
        <v>208000</v>
      </c>
      <c r="F1764" s="3" t="str">
        <f>VLOOKUP(Tableau1[[#This Row],[NUM DE FACTURE]],'[1]COMMERCIAL 2019 - 2021'!$D$2:$AO$3999,12,FALSE)</f>
        <v>Gabon</v>
      </c>
      <c r="G1764" s="4">
        <f>VLOOKUP(Tableau1[[#This Row],[NUM DE FACTURE]],'[1]COMMERCIAL 2019 - 2021'!$D$2:$AO$3999,13,FALSE)</f>
        <v>45568</v>
      </c>
      <c r="H1764" s="3">
        <f>VLOOKUP(Tableau1[[#This Row],[NUM DE FACTURE]],[1]!Tableau1[[#All],[Num Piéce]:[ANNEE]],4,FALSE)</f>
        <v>2024</v>
      </c>
      <c r="I1764" s="3">
        <f>MONTH(Tableau1[[#This Row],[DATE LIV]])</f>
        <v>10</v>
      </c>
    </row>
    <row r="1765" spans="1:9" x14ac:dyDescent="0.35">
      <c r="A1765" s="1" t="str">
        <f>'[1]COMMERCIAL 2019 - 2021'!D1763</f>
        <v>FAE-24-00281</v>
      </c>
      <c r="B1765" s="5" t="e">
        <f>VLOOKUP(Tableau1[[#This Row],[NUM DE FACTURE]],'[1]COMMERCIAL 2019 - 2021'!$D$2:$AO$3999,6,FALSE)</f>
        <v>#N/A</v>
      </c>
      <c r="C1765" s="2">
        <f>VLOOKUP(Tableau1[[#This Row],[NUM DE FACTURE]],'[1]COMMERCIAL 2019 - 2021'!$D$2:$AO$3999,18,FALSE)</f>
        <v>43200</v>
      </c>
      <c r="D1765" s="3">
        <f>VLOOKUP(Tableau1[[#This Row],[NUM DE FACTURE]],'[1]COMMERCIAL 2019 - 2021'!$D$2:$AO$3999,8,FALSE)</f>
        <v>76896</v>
      </c>
      <c r="E1765" s="3">
        <f>VLOOKUP(Tableau1[[#This Row],[NUM DE FACTURE]],'[1]COMMERCIAL 2019 - 2021'!$D$2:$AO$3999,10,FALSE)</f>
        <v>76896</v>
      </c>
      <c r="F1765" s="3" t="str">
        <f>VLOOKUP(Tableau1[[#This Row],[NUM DE FACTURE]],'[1]COMMERCIAL 2019 - 2021'!$D$2:$AO$3999,12,FALSE)</f>
        <v>Burkina Faso</v>
      </c>
      <c r="G1765" s="4">
        <f>VLOOKUP(Tableau1[[#This Row],[NUM DE FACTURE]],'[1]COMMERCIAL 2019 - 2021'!$D$2:$AO$3999,13,FALSE)</f>
        <v>45567</v>
      </c>
      <c r="H1765" s="3">
        <f>VLOOKUP(Tableau1[[#This Row],[NUM DE FACTURE]],[1]!Tableau1[[#All],[Num Piéce]:[ANNEE]],4,FALSE)</f>
        <v>2024</v>
      </c>
      <c r="I1765" s="3">
        <f>MONTH(Tableau1[[#This Row],[DATE LIV]])</f>
        <v>10</v>
      </c>
    </row>
    <row r="1766" spans="1:9" x14ac:dyDescent="0.35">
      <c r="A1766" s="1" t="str">
        <f>'[1]COMMERCIAL 2019 - 2021'!D1764</f>
        <v>FAE-24-00282</v>
      </c>
      <c r="B1766" s="5" t="e">
        <f>VLOOKUP(Tableau1[[#This Row],[NUM DE FACTURE]],'[1]COMMERCIAL 2019 - 2021'!$D$2:$AO$3999,6,FALSE)</f>
        <v>#N/A</v>
      </c>
      <c r="C1766" s="2">
        <f>VLOOKUP(Tableau1[[#This Row],[NUM DE FACTURE]],'[1]COMMERCIAL 2019 - 2021'!$D$2:$AO$3999,18,FALSE)</f>
        <v>41000</v>
      </c>
      <c r="D1766" s="3">
        <f>VLOOKUP(Tableau1[[#This Row],[NUM DE FACTURE]],'[1]COMMERCIAL 2019 - 2021'!$D$2:$AO$3999,8,FALSE)</f>
        <v>95530</v>
      </c>
      <c r="E1766" s="3">
        <f>VLOOKUP(Tableau1[[#This Row],[NUM DE FACTURE]],'[1]COMMERCIAL 2019 - 2021'!$D$2:$AO$3999,10,FALSE)</f>
        <v>95530</v>
      </c>
      <c r="F1766" s="3" t="str">
        <f>VLOOKUP(Tableau1[[#This Row],[NUM DE FACTURE]],'[1]COMMERCIAL 2019 - 2021'!$D$2:$AO$3999,12,FALSE)</f>
        <v>Russie</v>
      </c>
      <c r="G1766" s="4">
        <f>VLOOKUP(Tableau1[[#This Row],[NUM DE FACTURE]],'[1]COMMERCIAL 2019 - 2021'!$D$2:$AO$3999,13,FALSE)</f>
        <v>45572</v>
      </c>
      <c r="H1766" s="3">
        <f>VLOOKUP(Tableau1[[#This Row],[NUM DE FACTURE]],[1]!Tableau1[[#All],[Num Piéce]:[ANNEE]],4,FALSE)</f>
        <v>2024</v>
      </c>
      <c r="I1766" s="3">
        <f>MONTH(Tableau1[[#This Row],[DATE LIV]])</f>
        <v>10</v>
      </c>
    </row>
    <row r="1767" spans="1:9" x14ac:dyDescent="0.35">
      <c r="A1767" s="1" t="str">
        <f>'[1]COMMERCIAL 2019 - 2021'!D1765</f>
        <v>FAE-24-00283</v>
      </c>
      <c r="B1767" s="5" t="e">
        <f>VLOOKUP(Tableau1[[#This Row],[NUM DE FACTURE]],'[1]COMMERCIAL 2019 - 2021'!$D$2:$AO$3999,6,FALSE)</f>
        <v>#N/A</v>
      </c>
      <c r="C1767" s="2">
        <f>VLOOKUP(Tableau1[[#This Row],[NUM DE FACTURE]],'[1]COMMERCIAL 2019 - 2021'!$D$2:$AO$3999,18,FALSE)</f>
        <v>38400</v>
      </c>
      <c r="D1767" s="3">
        <f>VLOOKUP(Tableau1[[#This Row],[NUM DE FACTURE]],'[1]COMMERCIAL 2019 - 2021'!$D$2:$AO$3999,8,FALSE)</f>
        <v>76416</v>
      </c>
      <c r="E1767" s="3">
        <f>VLOOKUP(Tableau1[[#This Row],[NUM DE FACTURE]],'[1]COMMERCIAL 2019 - 2021'!$D$2:$AO$3999,10,FALSE)</f>
        <v>76416</v>
      </c>
      <c r="F1767" s="3" t="str">
        <f>VLOOKUP(Tableau1[[#This Row],[NUM DE FACTURE]],'[1]COMMERCIAL 2019 - 2021'!$D$2:$AO$3999,12,FALSE)</f>
        <v>Gambie</v>
      </c>
      <c r="G1767" s="4">
        <f>VLOOKUP(Tableau1[[#This Row],[NUM DE FACTURE]],'[1]COMMERCIAL 2019 - 2021'!$D$2:$AO$3999,13,FALSE)</f>
        <v>45574</v>
      </c>
      <c r="H1767" s="3">
        <f>VLOOKUP(Tableau1[[#This Row],[NUM DE FACTURE]],[1]!Tableau1[[#All],[Num Piéce]:[ANNEE]],4,FALSE)</f>
        <v>2024</v>
      </c>
      <c r="I1767" s="3">
        <f>MONTH(Tableau1[[#This Row],[DATE LIV]])</f>
        <v>10</v>
      </c>
    </row>
    <row r="1768" spans="1:9" x14ac:dyDescent="0.35">
      <c r="A1768" s="1" t="str">
        <f>'[1]COMMERCIAL 2019 - 2021'!D1766</f>
        <v>FAE-24-00284</v>
      </c>
      <c r="B1768" s="5" t="str">
        <f>VLOOKUP(Tableau1[[#This Row],[NUM DE FACTURE]],'[1]COMMERCIAL 2019 - 2021'!$D$2:$AO$3999,6,FALSE)</f>
        <v>SODIC</v>
      </c>
      <c r="C1768" s="2">
        <f>VLOOKUP(Tableau1[[#This Row],[NUM DE FACTURE]],'[1]COMMERCIAL 2019 - 2021'!$D$2:$AO$3999,18,FALSE)</f>
        <v>68400</v>
      </c>
      <c r="D1768" s="3">
        <f>VLOOKUP(Tableau1[[#This Row],[NUM DE FACTURE]],'[1]COMMERCIAL 2019 - 2021'!$D$2:$AO$3999,8,FALSE)</f>
        <v>130704</v>
      </c>
      <c r="E1768" s="3">
        <f>VLOOKUP(Tableau1[[#This Row],[NUM DE FACTURE]],'[1]COMMERCIAL 2019 - 2021'!$D$2:$AO$3999,10,FALSE)</f>
        <v>130704</v>
      </c>
      <c r="F1768" s="3" t="str">
        <f>VLOOKUP(Tableau1[[#This Row],[NUM DE FACTURE]],'[1]COMMERCIAL 2019 - 2021'!$D$2:$AO$3999,12,FALSE)</f>
        <v>Cap Vert</v>
      </c>
      <c r="G1768" s="4">
        <f>VLOOKUP(Tableau1[[#This Row],[NUM DE FACTURE]],'[1]COMMERCIAL 2019 - 2021'!$D$2:$AO$3999,13,FALSE)</f>
        <v>45579</v>
      </c>
      <c r="H1768" s="3">
        <f>VLOOKUP(Tableau1[[#This Row],[NUM DE FACTURE]],[1]!Tableau1[[#All],[Num Piéce]:[ANNEE]],4,FALSE)</f>
        <v>2024</v>
      </c>
      <c r="I1768" s="3">
        <f>MONTH(Tableau1[[#This Row],[DATE LIV]])</f>
        <v>10</v>
      </c>
    </row>
    <row r="1769" spans="1:9" x14ac:dyDescent="0.35">
      <c r="A1769" s="1" t="str">
        <f>'[1]COMMERCIAL 2019 - 2021'!D1767</f>
        <v>FAE-24-00285</v>
      </c>
      <c r="B1769" s="5" t="e">
        <f>VLOOKUP(Tableau1[[#This Row],[NUM DE FACTURE]],'[1]COMMERCIAL 2019 - 2021'!$D$2:$AO$3999,6,FALSE)</f>
        <v>#N/A</v>
      </c>
      <c r="C1769" s="2">
        <f>VLOOKUP(Tableau1[[#This Row],[NUM DE FACTURE]],'[1]COMMERCIAL 2019 - 2021'!$D$2:$AO$3999,18,FALSE)</f>
        <v>23968</v>
      </c>
      <c r="D1769" s="3">
        <f>VLOOKUP(Tableau1[[#This Row],[NUM DE FACTURE]],'[1]COMMERCIAL 2019 - 2021'!$D$2:$AO$3999,8,FALSE)</f>
        <v>71585.474887500008</v>
      </c>
      <c r="E1769" s="3">
        <f>VLOOKUP(Tableau1[[#This Row],[NUM DE FACTURE]],'[1]COMMERCIAL 2019 - 2021'!$D$2:$AO$3999,10,FALSE)</f>
        <v>21186.97</v>
      </c>
      <c r="F1769" s="3" t="str">
        <f>VLOOKUP(Tableau1[[#This Row],[NUM DE FACTURE]],'[1]COMMERCIAL 2019 - 2021'!$D$2:$AO$3999,12,FALSE)</f>
        <v>France</v>
      </c>
      <c r="G1769" s="4">
        <f>VLOOKUP(Tableau1[[#This Row],[NUM DE FACTURE]],'[1]COMMERCIAL 2019 - 2021'!$D$2:$AO$3999,13,FALSE)</f>
        <v>45569</v>
      </c>
      <c r="H1769" s="3">
        <f>VLOOKUP(Tableau1[[#This Row],[NUM DE FACTURE]],[1]!Tableau1[[#All],[Num Piéce]:[ANNEE]],4,FALSE)</f>
        <v>2024</v>
      </c>
      <c r="I1769" s="3">
        <f>MONTH(Tableau1[[#This Row],[DATE LIV]])</f>
        <v>10</v>
      </c>
    </row>
    <row r="1770" spans="1:9" x14ac:dyDescent="0.35">
      <c r="A1770" s="1" t="str">
        <f>'[1]COMMERCIAL 2019 - 2021'!D1768</f>
        <v>FAE-24-00286</v>
      </c>
      <c r="B1770" s="5" t="e">
        <f>VLOOKUP(Tableau1[[#This Row],[NUM DE FACTURE]],'[1]COMMERCIAL 2019 - 2021'!$D$2:$AO$3999,6,FALSE)</f>
        <v>#N/A</v>
      </c>
      <c r="C1770" s="2">
        <f>VLOOKUP(Tableau1[[#This Row],[NUM DE FACTURE]],'[1]COMMERCIAL 2019 - 2021'!$D$2:$AO$3999,18,FALSE)</f>
        <v>56400</v>
      </c>
      <c r="D1770" s="3">
        <f>VLOOKUP(Tableau1[[#This Row],[NUM DE FACTURE]],'[1]COMMERCIAL 2019 - 2021'!$D$2:$AO$3999,8,FALSE)</f>
        <v>138266.21899999998</v>
      </c>
      <c r="E1770" s="3">
        <f>VLOOKUP(Tableau1[[#This Row],[NUM DE FACTURE]],'[1]COMMERCIAL 2019 - 2021'!$D$2:$AO$3999,10,FALSE)</f>
        <v>45010</v>
      </c>
      <c r="F1770" s="3" t="str">
        <f>VLOOKUP(Tableau1[[#This Row],[NUM DE FACTURE]],'[1]COMMERCIAL 2019 - 2021'!$D$2:$AO$3999,12,FALSE)</f>
        <v>Madagascar</v>
      </c>
      <c r="G1770" s="4">
        <f>VLOOKUP(Tableau1[[#This Row],[NUM DE FACTURE]],'[1]COMMERCIAL 2019 - 2021'!$D$2:$AO$3999,13,FALSE)</f>
        <v>45575</v>
      </c>
      <c r="H1770" s="3">
        <f>VLOOKUP(Tableau1[[#This Row],[NUM DE FACTURE]],[1]!Tableau1[[#All],[Num Piéce]:[ANNEE]],4,FALSE)</f>
        <v>2024</v>
      </c>
      <c r="I1770" s="3">
        <f>MONTH(Tableau1[[#This Row],[DATE LIV]])</f>
        <v>10</v>
      </c>
    </row>
    <row r="1771" spans="1:9" x14ac:dyDescent="0.35">
      <c r="A1771" s="1" t="e">
        <f>'[1]COMMERCIAL 2019 - 2021'!#REF!</f>
        <v>#REF!</v>
      </c>
      <c r="B1771" s="5" t="e">
        <f>VLOOKUP(Tableau1[[#This Row],[NUM DE FACTURE]],'[1]COMMERCIAL 2019 - 2021'!$D$2:$AO$3999,6,FALSE)</f>
        <v>#REF!</v>
      </c>
      <c r="C1771" s="2" t="e">
        <f>VLOOKUP(Tableau1[[#This Row],[NUM DE FACTURE]],'[1]COMMERCIAL 2019 - 2021'!$D$2:$AO$3999,18,FALSE)</f>
        <v>#REF!</v>
      </c>
      <c r="D1771" s="3" t="e">
        <f>VLOOKUP(Tableau1[[#This Row],[NUM DE FACTURE]],'[1]COMMERCIAL 2019 - 2021'!$D$2:$AO$3999,8,FALSE)</f>
        <v>#REF!</v>
      </c>
      <c r="E1771" s="3" t="e">
        <f>VLOOKUP(Tableau1[[#This Row],[NUM DE FACTURE]],'[1]COMMERCIAL 2019 - 2021'!$D$2:$AO$3999,10,FALSE)</f>
        <v>#REF!</v>
      </c>
      <c r="F1771" s="3" t="e">
        <f>VLOOKUP(Tableau1[[#This Row],[NUM DE FACTURE]],'[1]COMMERCIAL 2019 - 2021'!$D$2:$AO$3999,12,FALSE)</f>
        <v>#REF!</v>
      </c>
      <c r="G1771" s="4" t="e">
        <f>VLOOKUP(Tableau1[[#This Row],[NUM DE FACTURE]],'[1]COMMERCIAL 2019 - 2021'!$D$2:$AO$3999,13,FALSE)</f>
        <v>#REF!</v>
      </c>
      <c r="H1771" s="3" t="e">
        <f>VLOOKUP(Tableau1[[#This Row],[NUM DE FACTURE]],[1]!Tableau1[[#All],[Num Piéce]:[ANNEE]],4,FALSE)</f>
        <v>#REF!</v>
      </c>
      <c r="I1771" s="3" t="e">
        <f>MONTH(Tableau1[[#This Row],[DATE LIV]])</f>
        <v>#REF!</v>
      </c>
    </row>
    <row r="1772" spans="1:9" x14ac:dyDescent="0.35">
      <c r="A1772" s="1">
        <f>'[1]COMMERCIAL 2019 - 2021'!D1769</f>
        <v>0</v>
      </c>
      <c r="B1772" s="5" t="e">
        <f>VLOOKUP(Tableau1[[#This Row],[NUM DE FACTURE]],'[1]COMMERCIAL 2019 - 2021'!$D$2:$AO$3999,6,FALSE)</f>
        <v>#N/A</v>
      </c>
      <c r="C1772" s="2" t="e">
        <f>VLOOKUP(Tableau1[[#This Row],[NUM DE FACTURE]],'[1]COMMERCIAL 2019 - 2021'!$D$2:$AO$3999,18,FALSE)</f>
        <v>#N/A</v>
      </c>
      <c r="D1772" s="3" t="e">
        <f>VLOOKUP(Tableau1[[#This Row],[NUM DE FACTURE]],'[1]COMMERCIAL 2019 - 2021'!$D$2:$AO$3999,8,FALSE)</f>
        <v>#N/A</v>
      </c>
      <c r="E1772" s="3" t="e">
        <f>VLOOKUP(Tableau1[[#This Row],[NUM DE FACTURE]],'[1]COMMERCIAL 2019 - 2021'!$D$2:$AO$3999,10,FALSE)</f>
        <v>#N/A</v>
      </c>
      <c r="F1772" s="3" t="e">
        <f>VLOOKUP(Tableau1[[#This Row],[NUM DE FACTURE]],'[1]COMMERCIAL 2019 - 2021'!$D$2:$AO$3999,12,FALSE)</f>
        <v>#N/A</v>
      </c>
      <c r="G1772" s="4" t="e">
        <f>VLOOKUP(Tableau1[[#This Row],[NUM DE FACTURE]],'[1]COMMERCIAL 2019 - 2021'!$D$2:$AO$3999,13,FALSE)</f>
        <v>#N/A</v>
      </c>
      <c r="H1772" s="3" t="e">
        <f>VLOOKUP(Tableau1[[#This Row],[NUM DE FACTURE]],[1]!Tableau1[[#All],[Num Piéce]:[ANNEE]],4,FALSE)</f>
        <v>#N/A</v>
      </c>
      <c r="I1772" s="3" t="e">
        <f>MONTH(Tableau1[[#This Row],[DATE LIV]])</f>
        <v>#N/A</v>
      </c>
    </row>
    <row r="1773" spans="1:9" x14ac:dyDescent="0.35">
      <c r="A1773" s="1">
        <f>'[1]COMMERCIAL 2019 - 2021'!D1770</f>
        <v>0</v>
      </c>
      <c r="B1773" s="5" t="e">
        <f>VLOOKUP(Tableau1[[#This Row],[NUM DE FACTURE]],'[1]COMMERCIAL 2019 - 2021'!$D$2:$AO$3999,6,FALSE)</f>
        <v>#N/A</v>
      </c>
      <c r="C1773" s="2" t="e">
        <f>VLOOKUP(Tableau1[[#This Row],[NUM DE FACTURE]],'[1]COMMERCIAL 2019 - 2021'!$D$2:$AO$3999,18,FALSE)</f>
        <v>#N/A</v>
      </c>
      <c r="D1773" s="3" t="e">
        <f>VLOOKUP(Tableau1[[#This Row],[NUM DE FACTURE]],'[1]COMMERCIAL 2019 - 2021'!$D$2:$AO$3999,8,FALSE)</f>
        <v>#N/A</v>
      </c>
      <c r="E1773" s="3" t="e">
        <f>VLOOKUP(Tableau1[[#This Row],[NUM DE FACTURE]],'[1]COMMERCIAL 2019 - 2021'!$D$2:$AO$3999,10,FALSE)</f>
        <v>#N/A</v>
      </c>
      <c r="F1773" s="3" t="e">
        <f>VLOOKUP(Tableau1[[#This Row],[NUM DE FACTURE]],'[1]COMMERCIAL 2019 - 2021'!$D$2:$AO$3999,12,FALSE)</f>
        <v>#N/A</v>
      </c>
      <c r="G1773" s="4" t="e">
        <f>VLOOKUP(Tableau1[[#This Row],[NUM DE FACTURE]],'[1]COMMERCIAL 2019 - 2021'!$D$2:$AO$3999,13,FALSE)</f>
        <v>#N/A</v>
      </c>
      <c r="H1773" s="3" t="e">
        <f>VLOOKUP(Tableau1[[#This Row],[NUM DE FACTURE]],[1]!Tableau1[[#All],[Num Piéce]:[ANNEE]],4,FALSE)</f>
        <v>#N/A</v>
      </c>
      <c r="I1773" s="3" t="e">
        <f>MONTH(Tableau1[[#This Row],[DATE LIV]])</f>
        <v>#N/A</v>
      </c>
    </row>
    <row r="1774" spans="1:9" x14ac:dyDescent="0.35">
      <c r="A1774" s="1">
        <f>'[1]COMMERCIAL 2019 - 2021'!D1771</f>
        <v>0</v>
      </c>
      <c r="B1774" s="5" t="e">
        <f>VLOOKUP(Tableau1[[#This Row],[NUM DE FACTURE]],'[1]COMMERCIAL 2019 - 2021'!$D$2:$AO$3999,6,FALSE)</f>
        <v>#N/A</v>
      </c>
      <c r="C1774" s="2" t="e">
        <f>VLOOKUP(Tableau1[[#This Row],[NUM DE FACTURE]],'[1]COMMERCIAL 2019 - 2021'!$D$2:$AO$3999,18,FALSE)</f>
        <v>#N/A</v>
      </c>
      <c r="D1774" s="3" t="e">
        <f>VLOOKUP(Tableau1[[#This Row],[NUM DE FACTURE]],'[1]COMMERCIAL 2019 - 2021'!$D$2:$AO$3999,8,FALSE)</f>
        <v>#N/A</v>
      </c>
      <c r="E1774" s="3" t="e">
        <f>VLOOKUP(Tableau1[[#This Row],[NUM DE FACTURE]],'[1]COMMERCIAL 2019 - 2021'!$D$2:$AO$3999,10,FALSE)</f>
        <v>#N/A</v>
      </c>
      <c r="F1774" s="3" t="e">
        <f>VLOOKUP(Tableau1[[#This Row],[NUM DE FACTURE]],'[1]COMMERCIAL 2019 - 2021'!$D$2:$AO$3999,12,FALSE)</f>
        <v>#N/A</v>
      </c>
      <c r="G1774" s="4" t="e">
        <f>VLOOKUP(Tableau1[[#This Row],[NUM DE FACTURE]],'[1]COMMERCIAL 2019 - 2021'!$D$2:$AO$3999,13,FALSE)</f>
        <v>#N/A</v>
      </c>
      <c r="H1774" s="3" t="e">
        <f>VLOOKUP(Tableau1[[#This Row],[NUM DE FACTURE]],[1]!Tableau1[[#All],[Num Piéce]:[ANNEE]],4,FALSE)</f>
        <v>#N/A</v>
      </c>
      <c r="I1774" s="3" t="e">
        <f>MONTH(Tableau1[[#This Row],[DATE LIV]])</f>
        <v>#N/A</v>
      </c>
    </row>
    <row r="1775" spans="1:9" x14ac:dyDescent="0.35">
      <c r="A1775" s="1">
        <f>'[1]COMMERCIAL 2019 - 2021'!D1772</f>
        <v>0</v>
      </c>
      <c r="B1775" s="5" t="e">
        <f>VLOOKUP(Tableau1[[#This Row],[NUM DE FACTURE]],'[1]COMMERCIAL 2019 - 2021'!$D$2:$AO$3999,6,FALSE)</f>
        <v>#N/A</v>
      </c>
      <c r="C1775" s="2" t="e">
        <f>VLOOKUP(Tableau1[[#This Row],[NUM DE FACTURE]],'[1]COMMERCIAL 2019 - 2021'!$D$2:$AO$3999,18,FALSE)</f>
        <v>#N/A</v>
      </c>
      <c r="D1775" s="3" t="e">
        <f>VLOOKUP(Tableau1[[#This Row],[NUM DE FACTURE]],'[1]COMMERCIAL 2019 - 2021'!$D$2:$AO$3999,8,FALSE)</f>
        <v>#N/A</v>
      </c>
      <c r="E1775" s="3" t="e">
        <f>VLOOKUP(Tableau1[[#This Row],[NUM DE FACTURE]],'[1]COMMERCIAL 2019 - 2021'!$D$2:$AO$3999,10,FALSE)</f>
        <v>#N/A</v>
      </c>
      <c r="F1775" s="3" t="e">
        <f>VLOOKUP(Tableau1[[#This Row],[NUM DE FACTURE]],'[1]COMMERCIAL 2019 - 2021'!$D$2:$AO$3999,12,FALSE)</f>
        <v>#N/A</v>
      </c>
      <c r="G1775" s="4" t="e">
        <f>VLOOKUP(Tableau1[[#This Row],[NUM DE FACTURE]],'[1]COMMERCIAL 2019 - 2021'!$D$2:$AO$3999,13,FALSE)</f>
        <v>#N/A</v>
      </c>
      <c r="H1775" s="3" t="e">
        <f>VLOOKUP(Tableau1[[#This Row],[NUM DE FACTURE]],[1]!Tableau1[[#All],[Num Piéce]:[ANNEE]],4,FALSE)</f>
        <v>#N/A</v>
      </c>
      <c r="I1775" s="3" t="e">
        <f>MONTH(Tableau1[[#This Row],[DATE LIV]])</f>
        <v>#N/A</v>
      </c>
    </row>
    <row r="1776" spans="1:9" x14ac:dyDescent="0.35">
      <c r="A1776" s="1">
        <f>'[1]COMMERCIAL 2019 - 2021'!D1773</f>
        <v>0</v>
      </c>
      <c r="B1776" s="5" t="e">
        <f>VLOOKUP(Tableau1[[#This Row],[NUM DE FACTURE]],'[1]COMMERCIAL 2019 - 2021'!$D$2:$AO$3999,6,FALSE)</f>
        <v>#N/A</v>
      </c>
      <c r="C1776" s="2" t="e">
        <f>VLOOKUP(Tableau1[[#This Row],[NUM DE FACTURE]],'[1]COMMERCIAL 2019 - 2021'!$D$2:$AO$3999,18,FALSE)</f>
        <v>#N/A</v>
      </c>
      <c r="D1776" s="3" t="e">
        <f>VLOOKUP(Tableau1[[#This Row],[NUM DE FACTURE]],'[1]COMMERCIAL 2019 - 2021'!$D$2:$AO$3999,8,FALSE)</f>
        <v>#N/A</v>
      </c>
      <c r="E1776" s="3" t="e">
        <f>VLOOKUP(Tableau1[[#This Row],[NUM DE FACTURE]],'[1]COMMERCIAL 2019 - 2021'!$D$2:$AO$3999,10,FALSE)</f>
        <v>#N/A</v>
      </c>
      <c r="F1776" s="3" t="e">
        <f>VLOOKUP(Tableau1[[#This Row],[NUM DE FACTURE]],'[1]COMMERCIAL 2019 - 2021'!$D$2:$AO$3999,12,FALSE)</f>
        <v>#N/A</v>
      </c>
      <c r="G1776" s="4" t="e">
        <f>VLOOKUP(Tableau1[[#This Row],[NUM DE FACTURE]],'[1]COMMERCIAL 2019 - 2021'!$D$2:$AO$3999,13,FALSE)</f>
        <v>#N/A</v>
      </c>
      <c r="H1776" s="3" t="e">
        <f>VLOOKUP(Tableau1[[#This Row],[NUM DE FACTURE]],[1]!Tableau1[[#All],[Num Piéce]:[ANNEE]],4,FALSE)</f>
        <v>#N/A</v>
      </c>
      <c r="I1776" s="3" t="e">
        <f>MONTH(Tableau1[[#This Row],[DATE LIV]])</f>
        <v>#N/A</v>
      </c>
    </row>
    <row r="1777" spans="1:9" x14ac:dyDescent="0.35">
      <c r="A1777" s="1">
        <f>'[1]COMMERCIAL 2019 - 2021'!D1774</f>
        <v>0</v>
      </c>
      <c r="B1777" s="5" t="e">
        <f>VLOOKUP(Tableau1[[#This Row],[NUM DE FACTURE]],'[1]COMMERCIAL 2019 - 2021'!$D$2:$AO$3999,6,FALSE)</f>
        <v>#N/A</v>
      </c>
      <c r="C1777" s="2" t="e">
        <f>VLOOKUP(Tableau1[[#This Row],[NUM DE FACTURE]],'[1]COMMERCIAL 2019 - 2021'!$D$2:$AO$3999,18,FALSE)</f>
        <v>#N/A</v>
      </c>
      <c r="D1777" s="3" t="e">
        <f>VLOOKUP(Tableau1[[#This Row],[NUM DE FACTURE]],'[1]COMMERCIAL 2019 - 2021'!$D$2:$AO$3999,8,FALSE)</f>
        <v>#N/A</v>
      </c>
      <c r="E1777" s="3" t="e">
        <f>VLOOKUP(Tableau1[[#This Row],[NUM DE FACTURE]],'[1]COMMERCIAL 2019 - 2021'!$D$2:$AO$3999,10,FALSE)</f>
        <v>#N/A</v>
      </c>
      <c r="F1777" s="3" t="e">
        <f>VLOOKUP(Tableau1[[#This Row],[NUM DE FACTURE]],'[1]COMMERCIAL 2019 - 2021'!$D$2:$AO$3999,12,FALSE)</f>
        <v>#N/A</v>
      </c>
      <c r="G1777" s="4" t="e">
        <f>VLOOKUP(Tableau1[[#This Row],[NUM DE FACTURE]],'[1]COMMERCIAL 2019 - 2021'!$D$2:$AO$3999,13,FALSE)</f>
        <v>#N/A</v>
      </c>
      <c r="H1777" s="3" t="e">
        <f>VLOOKUP(Tableau1[[#This Row],[NUM DE FACTURE]],[1]!Tableau1[[#All],[Num Piéce]:[ANNEE]],4,FALSE)</f>
        <v>#N/A</v>
      </c>
      <c r="I1777" s="3" t="e">
        <f>MONTH(Tableau1[[#This Row],[DATE LIV]])</f>
        <v>#N/A</v>
      </c>
    </row>
    <row r="1778" spans="1:9" x14ac:dyDescent="0.35">
      <c r="A1778" s="1">
        <f>'[1]COMMERCIAL 2019 - 2021'!D1775</f>
        <v>0</v>
      </c>
      <c r="B1778" s="5" t="e">
        <f>VLOOKUP(Tableau1[[#This Row],[NUM DE FACTURE]],'[1]COMMERCIAL 2019 - 2021'!$D$2:$AO$3999,6,FALSE)</f>
        <v>#N/A</v>
      </c>
      <c r="C1778" s="2" t="e">
        <f>VLOOKUP(Tableau1[[#This Row],[NUM DE FACTURE]],'[1]COMMERCIAL 2019 - 2021'!$D$2:$AO$3999,18,FALSE)</f>
        <v>#N/A</v>
      </c>
      <c r="D1778" s="3" t="e">
        <f>VLOOKUP(Tableau1[[#This Row],[NUM DE FACTURE]],'[1]COMMERCIAL 2019 - 2021'!$D$2:$AO$3999,8,FALSE)</f>
        <v>#N/A</v>
      </c>
      <c r="E1778" s="3" t="e">
        <f>VLOOKUP(Tableau1[[#This Row],[NUM DE FACTURE]],'[1]COMMERCIAL 2019 - 2021'!$D$2:$AO$3999,10,FALSE)</f>
        <v>#N/A</v>
      </c>
      <c r="F1778" s="3" t="e">
        <f>VLOOKUP(Tableau1[[#This Row],[NUM DE FACTURE]],'[1]COMMERCIAL 2019 - 2021'!$D$2:$AO$3999,12,FALSE)</f>
        <v>#N/A</v>
      </c>
      <c r="G1778" s="4" t="e">
        <f>VLOOKUP(Tableau1[[#This Row],[NUM DE FACTURE]],'[1]COMMERCIAL 2019 - 2021'!$D$2:$AO$3999,13,FALSE)</f>
        <v>#N/A</v>
      </c>
      <c r="H1778" s="3" t="e">
        <f>VLOOKUP(Tableau1[[#This Row],[NUM DE FACTURE]],[1]!Tableau1[[#All],[Num Piéce]:[ANNEE]],4,FALSE)</f>
        <v>#N/A</v>
      </c>
      <c r="I1778" s="3" t="e">
        <f>MONTH(Tableau1[[#This Row],[DATE LIV]])</f>
        <v>#N/A</v>
      </c>
    </row>
    <row r="1779" spans="1:9" x14ac:dyDescent="0.35">
      <c r="A1779" s="1">
        <f>'[1]COMMERCIAL 2019 - 2021'!D1776</f>
        <v>0</v>
      </c>
      <c r="B1779" s="5" t="e">
        <f>VLOOKUP(Tableau1[[#This Row],[NUM DE FACTURE]],'[1]COMMERCIAL 2019 - 2021'!$D$2:$AO$3999,6,FALSE)</f>
        <v>#N/A</v>
      </c>
      <c r="C1779" s="2" t="e">
        <f>VLOOKUP(Tableau1[[#This Row],[NUM DE FACTURE]],'[1]COMMERCIAL 2019 - 2021'!$D$2:$AO$3999,18,FALSE)</f>
        <v>#N/A</v>
      </c>
      <c r="D1779" s="3" t="e">
        <f>VLOOKUP(Tableau1[[#This Row],[NUM DE FACTURE]],'[1]COMMERCIAL 2019 - 2021'!$D$2:$AO$3999,8,FALSE)</f>
        <v>#N/A</v>
      </c>
      <c r="E1779" s="3" t="e">
        <f>VLOOKUP(Tableau1[[#This Row],[NUM DE FACTURE]],'[1]COMMERCIAL 2019 - 2021'!$D$2:$AO$3999,10,FALSE)</f>
        <v>#N/A</v>
      </c>
      <c r="F1779" s="3" t="e">
        <f>VLOOKUP(Tableau1[[#This Row],[NUM DE FACTURE]],'[1]COMMERCIAL 2019 - 2021'!$D$2:$AO$3999,12,FALSE)</f>
        <v>#N/A</v>
      </c>
      <c r="G1779" s="4" t="e">
        <f>VLOOKUP(Tableau1[[#This Row],[NUM DE FACTURE]],'[1]COMMERCIAL 2019 - 2021'!$D$2:$AO$3999,13,FALSE)</f>
        <v>#N/A</v>
      </c>
      <c r="H1779" s="3" t="e">
        <f>VLOOKUP(Tableau1[[#This Row],[NUM DE FACTURE]],[1]!Tableau1[[#All],[Num Piéce]:[ANNEE]],4,FALSE)</f>
        <v>#N/A</v>
      </c>
      <c r="I1779" s="3" t="e">
        <f>MONTH(Tableau1[[#This Row],[DATE LIV]])</f>
        <v>#N/A</v>
      </c>
    </row>
    <row r="1780" spans="1:9" x14ac:dyDescent="0.35">
      <c r="A1780" s="1">
        <f>'[1]COMMERCIAL 2019 - 2021'!D1777</f>
        <v>0</v>
      </c>
      <c r="B1780" s="5" t="e">
        <f>VLOOKUP(Tableau1[[#This Row],[NUM DE FACTURE]],'[1]COMMERCIAL 2019 - 2021'!$D$2:$AO$3999,6,FALSE)</f>
        <v>#N/A</v>
      </c>
      <c r="C1780" s="2" t="e">
        <f>VLOOKUP(Tableau1[[#This Row],[NUM DE FACTURE]],'[1]COMMERCIAL 2019 - 2021'!$D$2:$AO$3999,18,FALSE)</f>
        <v>#N/A</v>
      </c>
      <c r="D1780" s="3" t="e">
        <f>VLOOKUP(Tableau1[[#This Row],[NUM DE FACTURE]],'[1]COMMERCIAL 2019 - 2021'!$D$2:$AO$3999,8,FALSE)</f>
        <v>#N/A</v>
      </c>
      <c r="E1780" s="3" t="e">
        <f>VLOOKUP(Tableau1[[#This Row],[NUM DE FACTURE]],'[1]COMMERCIAL 2019 - 2021'!$D$2:$AO$3999,10,FALSE)</f>
        <v>#N/A</v>
      </c>
      <c r="F1780" s="3" t="e">
        <f>VLOOKUP(Tableau1[[#This Row],[NUM DE FACTURE]],'[1]COMMERCIAL 2019 - 2021'!$D$2:$AO$3999,12,FALSE)</f>
        <v>#N/A</v>
      </c>
      <c r="G1780" s="4" t="e">
        <f>VLOOKUP(Tableau1[[#This Row],[NUM DE FACTURE]],'[1]COMMERCIAL 2019 - 2021'!$D$2:$AO$3999,13,FALSE)</f>
        <v>#N/A</v>
      </c>
      <c r="H1780" s="3" t="e">
        <f>VLOOKUP(Tableau1[[#This Row],[NUM DE FACTURE]],[1]!Tableau1[[#All],[Num Piéce]:[ANNEE]],4,FALSE)</f>
        <v>#N/A</v>
      </c>
      <c r="I1780" s="3" t="e">
        <f>MONTH(Tableau1[[#This Row],[DATE LIV]])</f>
        <v>#N/A</v>
      </c>
    </row>
    <row r="1781" spans="1:9" x14ac:dyDescent="0.35">
      <c r="A1781" s="1">
        <f>'[1]COMMERCIAL 2019 - 2021'!D1778</f>
        <v>0</v>
      </c>
      <c r="B1781" s="5" t="e">
        <f>VLOOKUP(Tableau1[[#This Row],[NUM DE FACTURE]],'[1]COMMERCIAL 2019 - 2021'!$D$2:$AO$3999,6,FALSE)</f>
        <v>#N/A</v>
      </c>
      <c r="C1781" s="2" t="e">
        <f>VLOOKUP(Tableau1[[#This Row],[NUM DE FACTURE]],'[1]COMMERCIAL 2019 - 2021'!$D$2:$AO$3999,18,FALSE)</f>
        <v>#N/A</v>
      </c>
      <c r="D1781" s="3" t="e">
        <f>VLOOKUP(Tableau1[[#This Row],[NUM DE FACTURE]],'[1]COMMERCIAL 2019 - 2021'!$D$2:$AO$3999,8,FALSE)</f>
        <v>#N/A</v>
      </c>
      <c r="E1781" s="3" t="e">
        <f>VLOOKUP(Tableau1[[#This Row],[NUM DE FACTURE]],'[1]COMMERCIAL 2019 - 2021'!$D$2:$AO$3999,10,FALSE)</f>
        <v>#N/A</v>
      </c>
      <c r="F1781" s="3" t="e">
        <f>VLOOKUP(Tableau1[[#This Row],[NUM DE FACTURE]],'[1]COMMERCIAL 2019 - 2021'!$D$2:$AO$3999,12,FALSE)</f>
        <v>#N/A</v>
      </c>
      <c r="G1781" s="4" t="e">
        <f>VLOOKUP(Tableau1[[#This Row],[NUM DE FACTURE]],'[1]COMMERCIAL 2019 - 2021'!$D$2:$AO$3999,13,FALSE)</f>
        <v>#N/A</v>
      </c>
      <c r="H1781" s="3" t="e">
        <f>VLOOKUP(Tableau1[[#This Row],[NUM DE FACTURE]],[1]!Tableau1[[#All],[Num Piéce]:[ANNEE]],4,FALSE)</f>
        <v>#N/A</v>
      </c>
      <c r="I1781" s="3" t="e">
        <f>MONTH(Tableau1[[#This Row],[DATE LIV]])</f>
        <v>#N/A</v>
      </c>
    </row>
    <row r="1782" spans="1:9" x14ac:dyDescent="0.35">
      <c r="A1782" s="1">
        <f>'[1]COMMERCIAL 2019 - 2021'!D1779</f>
        <v>0</v>
      </c>
      <c r="B1782" s="5" t="e">
        <f>VLOOKUP(Tableau1[[#This Row],[NUM DE FACTURE]],'[1]COMMERCIAL 2019 - 2021'!$D$2:$AO$3999,6,FALSE)</f>
        <v>#N/A</v>
      </c>
      <c r="C1782" s="2" t="e">
        <f>VLOOKUP(Tableau1[[#This Row],[NUM DE FACTURE]],'[1]COMMERCIAL 2019 - 2021'!$D$2:$AO$3999,18,FALSE)</f>
        <v>#N/A</v>
      </c>
      <c r="D1782" s="3" t="e">
        <f>VLOOKUP(Tableau1[[#This Row],[NUM DE FACTURE]],'[1]COMMERCIAL 2019 - 2021'!$D$2:$AO$3999,8,FALSE)</f>
        <v>#N/A</v>
      </c>
      <c r="E1782" s="3" t="e">
        <f>VLOOKUP(Tableau1[[#This Row],[NUM DE FACTURE]],'[1]COMMERCIAL 2019 - 2021'!$D$2:$AO$3999,10,FALSE)</f>
        <v>#N/A</v>
      </c>
      <c r="F1782" s="3" t="e">
        <f>VLOOKUP(Tableau1[[#This Row],[NUM DE FACTURE]],'[1]COMMERCIAL 2019 - 2021'!$D$2:$AO$3999,12,FALSE)</f>
        <v>#N/A</v>
      </c>
      <c r="G1782" s="4" t="e">
        <f>VLOOKUP(Tableau1[[#This Row],[NUM DE FACTURE]],'[1]COMMERCIAL 2019 - 2021'!$D$2:$AO$3999,13,FALSE)</f>
        <v>#N/A</v>
      </c>
      <c r="H1782" s="3" t="e">
        <f>VLOOKUP(Tableau1[[#This Row],[NUM DE FACTURE]],[1]!Tableau1[[#All],[Num Piéce]:[ANNEE]],4,FALSE)</f>
        <v>#N/A</v>
      </c>
      <c r="I1782" s="3" t="e">
        <f>MONTH(Tableau1[[#This Row],[DATE LIV]])</f>
        <v>#N/A</v>
      </c>
    </row>
    <row r="1783" spans="1:9" x14ac:dyDescent="0.35">
      <c r="A1783" s="1">
        <f>'[1]COMMERCIAL 2019 - 2021'!D1780</f>
        <v>0</v>
      </c>
      <c r="B1783" s="5" t="e">
        <f>VLOOKUP(Tableau1[[#This Row],[NUM DE FACTURE]],'[1]COMMERCIAL 2019 - 2021'!$D$2:$AO$3999,6,FALSE)</f>
        <v>#N/A</v>
      </c>
      <c r="C1783" s="2" t="e">
        <f>VLOOKUP(Tableau1[[#This Row],[NUM DE FACTURE]],'[1]COMMERCIAL 2019 - 2021'!$D$2:$AO$3999,18,FALSE)</f>
        <v>#N/A</v>
      </c>
      <c r="D1783" s="3" t="e">
        <f>VLOOKUP(Tableau1[[#This Row],[NUM DE FACTURE]],'[1]COMMERCIAL 2019 - 2021'!$D$2:$AO$3999,8,FALSE)</f>
        <v>#N/A</v>
      </c>
      <c r="E1783" s="3" t="e">
        <f>VLOOKUP(Tableau1[[#This Row],[NUM DE FACTURE]],'[1]COMMERCIAL 2019 - 2021'!$D$2:$AO$3999,10,FALSE)</f>
        <v>#N/A</v>
      </c>
      <c r="F1783" s="3" t="e">
        <f>VLOOKUP(Tableau1[[#This Row],[NUM DE FACTURE]],'[1]COMMERCIAL 2019 - 2021'!$D$2:$AO$3999,12,FALSE)</f>
        <v>#N/A</v>
      </c>
      <c r="G1783" s="4" t="e">
        <f>VLOOKUP(Tableau1[[#This Row],[NUM DE FACTURE]],'[1]COMMERCIAL 2019 - 2021'!$D$2:$AO$3999,13,FALSE)</f>
        <v>#N/A</v>
      </c>
      <c r="H1783" s="3" t="e">
        <f>VLOOKUP(Tableau1[[#This Row],[NUM DE FACTURE]],[1]!Tableau1[[#All],[Num Piéce]:[ANNEE]],4,FALSE)</f>
        <v>#N/A</v>
      </c>
      <c r="I1783" s="3" t="e">
        <f>MONTH(Tableau1[[#This Row],[DATE LIV]])</f>
        <v>#N/A</v>
      </c>
    </row>
    <row r="1784" spans="1:9" x14ac:dyDescent="0.35">
      <c r="A1784" s="1">
        <f>'[1]COMMERCIAL 2019 - 2021'!D1781</f>
        <v>0</v>
      </c>
      <c r="B1784" s="5" t="e">
        <f>VLOOKUP(Tableau1[[#This Row],[NUM DE FACTURE]],'[1]COMMERCIAL 2019 - 2021'!$D$2:$AO$3999,6,FALSE)</f>
        <v>#N/A</v>
      </c>
      <c r="C1784" s="2" t="e">
        <f>VLOOKUP(Tableau1[[#This Row],[NUM DE FACTURE]],'[1]COMMERCIAL 2019 - 2021'!$D$2:$AO$3999,18,FALSE)</f>
        <v>#N/A</v>
      </c>
      <c r="D1784" s="3" t="e">
        <f>VLOOKUP(Tableau1[[#This Row],[NUM DE FACTURE]],'[1]COMMERCIAL 2019 - 2021'!$D$2:$AO$3999,8,FALSE)</f>
        <v>#N/A</v>
      </c>
      <c r="E1784" s="3" t="e">
        <f>VLOOKUP(Tableau1[[#This Row],[NUM DE FACTURE]],'[1]COMMERCIAL 2019 - 2021'!$D$2:$AO$3999,10,FALSE)</f>
        <v>#N/A</v>
      </c>
      <c r="F1784" s="3" t="e">
        <f>VLOOKUP(Tableau1[[#This Row],[NUM DE FACTURE]],'[1]COMMERCIAL 2019 - 2021'!$D$2:$AO$3999,12,FALSE)</f>
        <v>#N/A</v>
      </c>
      <c r="G1784" s="4" t="e">
        <f>VLOOKUP(Tableau1[[#This Row],[NUM DE FACTURE]],'[1]COMMERCIAL 2019 - 2021'!$D$2:$AO$3999,13,FALSE)</f>
        <v>#N/A</v>
      </c>
      <c r="H1784" s="3" t="e">
        <f>VLOOKUP(Tableau1[[#This Row],[NUM DE FACTURE]],[1]!Tableau1[[#All],[Num Piéce]:[ANNEE]],4,FALSE)</f>
        <v>#N/A</v>
      </c>
      <c r="I1784" s="3" t="e">
        <f>MONTH(Tableau1[[#This Row],[DATE LIV]])</f>
        <v>#N/A</v>
      </c>
    </row>
    <row r="1785" spans="1:9" x14ac:dyDescent="0.35">
      <c r="A1785" s="1">
        <f>'[1]COMMERCIAL 2019 - 2021'!D1782</f>
        <v>0</v>
      </c>
      <c r="B1785" s="5" t="e">
        <f>VLOOKUP(Tableau1[[#This Row],[NUM DE FACTURE]],'[1]COMMERCIAL 2019 - 2021'!$D$2:$AO$3999,6,FALSE)</f>
        <v>#N/A</v>
      </c>
      <c r="C1785" s="2" t="e">
        <f>VLOOKUP(Tableau1[[#This Row],[NUM DE FACTURE]],'[1]COMMERCIAL 2019 - 2021'!$D$2:$AO$3999,18,FALSE)</f>
        <v>#N/A</v>
      </c>
      <c r="D1785" s="3" t="e">
        <f>VLOOKUP(Tableau1[[#This Row],[NUM DE FACTURE]],'[1]COMMERCIAL 2019 - 2021'!$D$2:$AO$3999,8,FALSE)</f>
        <v>#N/A</v>
      </c>
      <c r="E1785" s="3" t="e">
        <f>VLOOKUP(Tableau1[[#This Row],[NUM DE FACTURE]],'[1]COMMERCIAL 2019 - 2021'!$D$2:$AO$3999,10,FALSE)</f>
        <v>#N/A</v>
      </c>
      <c r="F1785" s="3" t="e">
        <f>VLOOKUP(Tableau1[[#This Row],[NUM DE FACTURE]],'[1]COMMERCIAL 2019 - 2021'!$D$2:$AO$3999,12,FALSE)</f>
        <v>#N/A</v>
      </c>
      <c r="G1785" s="4" t="e">
        <f>VLOOKUP(Tableau1[[#This Row],[NUM DE FACTURE]],'[1]COMMERCIAL 2019 - 2021'!$D$2:$AO$3999,13,FALSE)</f>
        <v>#N/A</v>
      </c>
      <c r="H1785" s="3" t="e">
        <f>VLOOKUP(Tableau1[[#This Row],[NUM DE FACTURE]],[1]!Tableau1[[#All],[Num Piéce]:[ANNEE]],4,FALSE)</f>
        <v>#N/A</v>
      </c>
      <c r="I1785" s="3" t="e">
        <f>MONTH(Tableau1[[#This Row],[DATE LIV]])</f>
        <v>#N/A</v>
      </c>
    </row>
    <row r="1786" spans="1:9" x14ac:dyDescent="0.35">
      <c r="A1786" s="1">
        <f>'[1]COMMERCIAL 2019 - 2021'!D1783</f>
        <v>0</v>
      </c>
      <c r="B1786" s="5" t="e">
        <f>VLOOKUP(Tableau1[[#This Row],[NUM DE FACTURE]],'[1]COMMERCIAL 2019 - 2021'!$D$2:$AO$3999,6,FALSE)</f>
        <v>#N/A</v>
      </c>
      <c r="C1786" s="2" t="e">
        <f>VLOOKUP(Tableau1[[#This Row],[NUM DE FACTURE]],'[1]COMMERCIAL 2019 - 2021'!$D$2:$AO$3999,18,FALSE)</f>
        <v>#N/A</v>
      </c>
      <c r="D1786" s="3" t="e">
        <f>VLOOKUP(Tableau1[[#This Row],[NUM DE FACTURE]],'[1]COMMERCIAL 2019 - 2021'!$D$2:$AO$3999,8,FALSE)</f>
        <v>#N/A</v>
      </c>
      <c r="E1786" s="3" t="e">
        <f>VLOOKUP(Tableau1[[#This Row],[NUM DE FACTURE]],'[1]COMMERCIAL 2019 - 2021'!$D$2:$AO$3999,10,FALSE)</f>
        <v>#N/A</v>
      </c>
      <c r="F1786" s="3" t="e">
        <f>VLOOKUP(Tableau1[[#This Row],[NUM DE FACTURE]],'[1]COMMERCIAL 2019 - 2021'!$D$2:$AO$3999,12,FALSE)</f>
        <v>#N/A</v>
      </c>
      <c r="G1786" s="4" t="e">
        <f>VLOOKUP(Tableau1[[#This Row],[NUM DE FACTURE]],'[1]COMMERCIAL 2019 - 2021'!$D$2:$AO$3999,13,FALSE)</f>
        <v>#N/A</v>
      </c>
      <c r="H1786" s="3" t="e">
        <f>VLOOKUP(Tableau1[[#This Row],[NUM DE FACTURE]],[1]!Tableau1[[#All],[Num Piéce]:[ANNEE]],4,FALSE)</f>
        <v>#N/A</v>
      </c>
      <c r="I1786" s="3" t="e">
        <f>MONTH(Tableau1[[#This Row],[DATE LIV]])</f>
        <v>#N/A</v>
      </c>
    </row>
    <row r="1787" spans="1:9" x14ac:dyDescent="0.35">
      <c r="A1787" s="1">
        <f>'[1]COMMERCIAL 2019 - 2021'!D1784</f>
        <v>0</v>
      </c>
      <c r="B1787" s="5" t="e">
        <f>VLOOKUP(Tableau1[[#This Row],[NUM DE FACTURE]],'[1]COMMERCIAL 2019 - 2021'!$D$2:$AO$3999,6,FALSE)</f>
        <v>#N/A</v>
      </c>
      <c r="C1787" s="2" t="e">
        <f>VLOOKUP(Tableau1[[#This Row],[NUM DE FACTURE]],'[1]COMMERCIAL 2019 - 2021'!$D$2:$AO$3999,18,FALSE)</f>
        <v>#N/A</v>
      </c>
      <c r="D1787" s="3" t="e">
        <f>VLOOKUP(Tableau1[[#This Row],[NUM DE FACTURE]],'[1]COMMERCIAL 2019 - 2021'!$D$2:$AO$3999,8,FALSE)</f>
        <v>#N/A</v>
      </c>
      <c r="E1787" s="3" t="e">
        <f>VLOOKUP(Tableau1[[#This Row],[NUM DE FACTURE]],'[1]COMMERCIAL 2019 - 2021'!$D$2:$AO$3999,10,FALSE)</f>
        <v>#N/A</v>
      </c>
      <c r="F1787" s="3" t="e">
        <f>VLOOKUP(Tableau1[[#This Row],[NUM DE FACTURE]],'[1]COMMERCIAL 2019 - 2021'!$D$2:$AO$3999,12,FALSE)</f>
        <v>#N/A</v>
      </c>
      <c r="G1787" s="4" t="e">
        <f>VLOOKUP(Tableau1[[#This Row],[NUM DE FACTURE]],'[1]COMMERCIAL 2019 - 2021'!$D$2:$AO$3999,13,FALSE)</f>
        <v>#N/A</v>
      </c>
      <c r="H1787" s="3" t="e">
        <f>VLOOKUP(Tableau1[[#This Row],[NUM DE FACTURE]],[1]!Tableau1[[#All],[Num Piéce]:[ANNEE]],4,FALSE)</f>
        <v>#N/A</v>
      </c>
      <c r="I1787" s="3" t="e">
        <f>MONTH(Tableau1[[#This Row],[DATE LIV]])</f>
        <v>#N/A</v>
      </c>
    </row>
    <row r="1788" spans="1:9" x14ac:dyDescent="0.35">
      <c r="A1788" s="1">
        <f>'[1]COMMERCIAL 2019 - 2021'!D1785</f>
        <v>0</v>
      </c>
      <c r="B1788" s="5" t="e">
        <f>VLOOKUP(Tableau1[[#This Row],[NUM DE FACTURE]],'[1]COMMERCIAL 2019 - 2021'!$D$2:$AO$3999,6,FALSE)</f>
        <v>#N/A</v>
      </c>
      <c r="C1788" s="2" t="e">
        <f>VLOOKUP(Tableau1[[#This Row],[NUM DE FACTURE]],'[1]COMMERCIAL 2019 - 2021'!$D$2:$AO$3999,18,FALSE)</f>
        <v>#N/A</v>
      </c>
      <c r="D1788" s="3" t="e">
        <f>VLOOKUP(Tableau1[[#This Row],[NUM DE FACTURE]],'[1]COMMERCIAL 2019 - 2021'!$D$2:$AO$3999,8,FALSE)</f>
        <v>#N/A</v>
      </c>
      <c r="E1788" s="3" t="e">
        <f>VLOOKUP(Tableau1[[#This Row],[NUM DE FACTURE]],'[1]COMMERCIAL 2019 - 2021'!$D$2:$AO$3999,10,FALSE)</f>
        <v>#N/A</v>
      </c>
      <c r="F1788" s="3" t="e">
        <f>VLOOKUP(Tableau1[[#This Row],[NUM DE FACTURE]],'[1]COMMERCIAL 2019 - 2021'!$D$2:$AO$3999,12,FALSE)</f>
        <v>#N/A</v>
      </c>
      <c r="G1788" s="4" t="e">
        <f>VLOOKUP(Tableau1[[#This Row],[NUM DE FACTURE]],'[1]COMMERCIAL 2019 - 2021'!$D$2:$AO$3999,13,FALSE)</f>
        <v>#N/A</v>
      </c>
      <c r="H1788" s="3" t="e">
        <f>VLOOKUP(Tableau1[[#This Row],[NUM DE FACTURE]],[1]!Tableau1[[#All],[Num Piéce]:[ANNEE]],4,FALSE)</f>
        <v>#N/A</v>
      </c>
      <c r="I1788" s="3" t="e">
        <f>MONTH(Tableau1[[#This Row],[DATE LIV]])</f>
        <v>#N/A</v>
      </c>
    </row>
    <row r="1789" spans="1:9" x14ac:dyDescent="0.35">
      <c r="A1789" s="1">
        <f>'[1]COMMERCIAL 2019 - 2021'!D1786</f>
        <v>0</v>
      </c>
      <c r="B1789" s="5" t="e">
        <f>VLOOKUP(Tableau1[[#This Row],[NUM DE FACTURE]],'[1]COMMERCIAL 2019 - 2021'!$D$2:$AO$3999,6,FALSE)</f>
        <v>#N/A</v>
      </c>
      <c r="C1789" s="2" t="e">
        <f>VLOOKUP(Tableau1[[#This Row],[NUM DE FACTURE]],'[1]COMMERCIAL 2019 - 2021'!$D$2:$AO$3999,18,FALSE)</f>
        <v>#N/A</v>
      </c>
      <c r="D1789" s="3" t="e">
        <f>VLOOKUP(Tableau1[[#This Row],[NUM DE FACTURE]],'[1]COMMERCIAL 2019 - 2021'!$D$2:$AO$3999,8,FALSE)</f>
        <v>#N/A</v>
      </c>
      <c r="E1789" s="3" t="e">
        <f>VLOOKUP(Tableau1[[#This Row],[NUM DE FACTURE]],'[1]COMMERCIAL 2019 - 2021'!$D$2:$AO$3999,10,FALSE)</f>
        <v>#N/A</v>
      </c>
      <c r="F1789" s="3" t="e">
        <f>VLOOKUP(Tableau1[[#This Row],[NUM DE FACTURE]],'[1]COMMERCIAL 2019 - 2021'!$D$2:$AO$3999,12,FALSE)</f>
        <v>#N/A</v>
      </c>
      <c r="G1789" s="4" t="e">
        <f>VLOOKUP(Tableau1[[#This Row],[NUM DE FACTURE]],'[1]COMMERCIAL 2019 - 2021'!$D$2:$AO$3999,13,FALSE)</f>
        <v>#N/A</v>
      </c>
      <c r="H1789" s="3" t="e">
        <f>VLOOKUP(Tableau1[[#This Row],[NUM DE FACTURE]],[1]!Tableau1[[#All],[Num Piéce]:[ANNEE]],4,FALSE)</f>
        <v>#N/A</v>
      </c>
      <c r="I1789" s="3" t="e">
        <f>MONTH(Tableau1[[#This Row],[DATE LIV]])</f>
        <v>#N/A</v>
      </c>
    </row>
    <row r="1790" spans="1:9" x14ac:dyDescent="0.35">
      <c r="A1790" s="1">
        <f>'[1]COMMERCIAL 2019 - 2021'!D1787</f>
        <v>0</v>
      </c>
      <c r="B1790" s="5" t="e">
        <f>VLOOKUP(Tableau1[[#This Row],[NUM DE FACTURE]],'[1]COMMERCIAL 2019 - 2021'!$D$2:$AO$3999,6,FALSE)</f>
        <v>#N/A</v>
      </c>
      <c r="C1790" s="2" t="e">
        <f>VLOOKUP(Tableau1[[#This Row],[NUM DE FACTURE]],'[1]COMMERCIAL 2019 - 2021'!$D$2:$AO$3999,18,FALSE)</f>
        <v>#N/A</v>
      </c>
      <c r="D1790" s="3" t="e">
        <f>VLOOKUP(Tableau1[[#This Row],[NUM DE FACTURE]],'[1]COMMERCIAL 2019 - 2021'!$D$2:$AO$3999,8,FALSE)</f>
        <v>#N/A</v>
      </c>
      <c r="E1790" s="3" t="e">
        <f>VLOOKUP(Tableau1[[#This Row],[NUM DE FACTURE]],'[1]COMMERCIAL 2019 - 2021'!$D$2:$AO$3999,10,FALSE)</f>
        <v>#N/A</v>
      </c>
      <c r="F1790" s="3" t="e">
        <f>VLOOKUP(Tableau1[[#This Row],[NUM DE FACTURE]],'[1]COMMERCIAL 2019 - 2021'!$D$2:$AO$3999,12,FALSE)</f>
        <v>#N/A</v>
      </c>
      <c r="G1790" s="4" t="e">
        <f>VLOOKUP(Tableau1[[#This Row],[NUM DE FACTURE]],'[1]COMMERCIAL 2019 - 2021'!$D$2:$AO$3999,13,FALSE)</f>
        <v>#N/A</v>
      </c>
      <c r="H1790" s="3" t="e">
        <f>VLOOKUP(Tableau1[[#This Row],[NUM DE FACTURE]],[1]!Tableau1[[#All],[Num Piéce]:[ANNEE]],4,FALSE)</f>
        <v>#N/A</v>
      </c>
      <c r="I1790" s="3" t="e">
        <f>MONTH(Tableau1[[#This Row],[DATE LIV]])</f>
        <v>#N/A</v>
      </c>
    </row>
    <row r="1791" spans="1:9" x14ac:dyDescent="0.35">
      <c r="A1791" s="1">
        <f>'[1]COMMERCIAL 2019 - 2021'!D1788</f>
        <v>0</v>
      </c>
      <c r="B1791" s="5" t="e">
        <f>VLOOKUP(Tableau1[[#This Row],[NUM DE FACTURE]],'[1]COMMERCIAL 2019 - 2021'!$D$2:$AO$3999,6,FALSE)</f>
        <v>#N/A</v>
      </c>
      <c r="C1791" s="2" t="e">
        <f>VLOOKUP(Tableau1[[#This Row],[NUM DE FACTURE]],'[1]COMMERCIAL 2019 - 2021'!$D$2:$AO$3999,18,FALSE)</f>
        <v>#N/A</v>
      </c>
      <c r="D1791" s="3" t="e">
        <f>VLOOKUP(Tableau1[[#This Row],[NUM DE FACTURE]],'[1]COMMERCIAL 2019 - 2021'!$D$2:$AO$3999,8,FALSE)</f>
        <v>#N/A</v>
      </c>
      <c r="E1791" s="3" t="e">
        <f>VLOOKUP(Tableau1[[#This Row],[NUM DE FACTURE]],'[1]COMMERCIAL 2019 - 2021'!$D$2:$AO$3999,10,FALSE)</f>
        <v>#N/A</v>
      </c>
      <c r="F1791" s="3" t="e">
        <f>VLOOKUP(Tableau1[[#This Row],[NUM DE FACTURE]],'[1]COMMERCIAL 2019 - 2021'!$D$2:$AO$3999,12,FALSE)</f>
        <v>#N/A</v>
      </c>
      <c r="G1791" s="4" t="e">
        <f>VLOOKUP(Tableau1[[#This Row],[NUM DE FACTURE]],'[1]COMMERCIAL 2019 - 2021'!$D$2:$AO$3999,13,FALSE)</f>
        <v>#N/A</v>
      </c>
      <c r="H1791" s="3" t="e">
        <f>VLOOKUP(Tableau1[[#This Row],[NUM DE FACTURE]],[1]!Tableau1[[#All],[Num Piéce]:[ANNEE]],4,FALSE)</f>
        <v>#N/A</v>
      </c>
      <c r="I1791" s="3" t="e">
        <f>MONTH(Tableau1[[#This Row],[DATE LIV]])</f>
        <v>#N/A</v>
      </c>
    </row>
    <row r="1792" spans="1:9" x14ac:dyDescent="0.35">
      <c r="A1792" s="1">
        <f>'[1]COMMERCIAL 2019 - 2021'!D1789</f>
        <v>0</v>
      </c>
      <c r="B1792" s="5" t="e">
        <f>VLOOKUP(Tableau1[[#This Row],[NUM DE FACTURE]],'[1]COMMERCIAL 2019 - 2021'!$D$2:$AO$3999,6,FALSE)</f>
        <v>#N/A</v>
      </c>
      <c r="C1792" s="2" t="e">
        <f>VLOOKUP(Tableau1[[#This Row],[NUM DE FACTURE]],'[1]COMMERCIAL 2019 - 2021'!$D$2:$AO$3999,18,FALSE)</f>
        <v>#N/A</v>
      </c>
      <c r="D1792" s="3" t="e">
        <f>VLOOKUP(Tableau1[[#This Row],[NUM DE FACTURE]],'[1]COMMERCIAL 2019 - 2021'!$D$2:$AO$3999,8,FALSE)</f>
        <v>#N/A</v>
      </c>
      <c r="E1792" s="3" t="e">
        <f>VLOOKUP(Tableau1[[#This Row],[NUM DE FACTURE]],'[1]COMMERCIAL 2019 - 2021'!$D$2:$AO$3999,10,FALSE)</f>
        <v>#N/A</v>
      </c>
      <c r="F1792" s="3" t="e">
        <f>VLOOKUP(Tableau1[[#This Row],[NUM DE FACTURE]],'[1]COMMERCIAL 2019 - 2021'!$D$2:$AO$3999,12,FALSE)</f>
        <v>#N/A</v>
      </c>
      <c r="G1792" s="4" t="e">
        <f>VLOOKUP(Tableau1[[#This Row],[NUM DE FACTURE]],'[1]COMMERCIAL 2019 - 2021'!$D$2:$AO$3999,13,FALSE)</f>
        <v>#N/A</v>
      </c>
      <c r="H1792" s="3" t="e">
        <f>VLOOKUP(Tableau1[[#This Row],[NUM DE FACTURE]],[1]!Tableau1[[#All],[Num Piéce]:[ANNEE]],4,FALSE)</f>
        <v>#N/A</v>
      </c>
      <c r="I1792" s="3" t="e">
        <f>MONTH(Tableau1[[#This Row],[DATE LIV]])</f>
        <v>#N/A</v>
      </c>
    </row>
    <row r="1793" spans="1:9" x14ac:dyDescent="0.35">
      <c r="A1793" s="1">
        <f>'[1]COMMERCIAL 2019 - 2021'!D1790</f>
        <v>0</v>
      </c>
      <c r="B1793" s="5" t="e">
        <f>VLOOKUP(Tableau1[[#This Row],[NUM DE FACTURE]],'[1]COMMERCIAL 2019 - 2021'!$D$2:$AO$3999,6,FALSE)</f>
        <v>#N/A</v>
      </c>
      <c r="C1793" s="2" t="e">
        <f>VLOOKUP(Tableau1[[#This Row],[NUM DE FACTURE]],'[1]COMMERCIAL 2019 - 2021'!$D$2:$AO$3999,18,FALSE)</f>
        <v>#N/A</v>
      </c>
      <c r="D1793" s="3" t="e">
        <f>VLOOKUP(Tableau1[[#This Row],[NUM DE FACTURE]],'[1]COMMERCIAL 2019 - 2021'!$D$2:$AO$3999,8,FALSE)</f>
        <v>#N/A</v>
      </c>
      <c r="E1793" s="3" t="e">
        <f>VLOOKUP(Tableau1[[#This Row],[NUM DE FACTURE]],'[1]COMMERCIAL 2019 - 2021'!$D$2:$AO$3999,10,FALSE)</f>
        <v>#N/A</v>
      </c>
      <c r="F1793" s="3" t="e">
        <f>VLOOKUP(Tableau1[[#This Row],[NUM DE FACTURE]],'[1]COMMERCIAL 2019 - 2021'!$D$2:$AO$3999,12,FALSE)</f>
        <v>#N/A</v>
      </c>
      <c r="G1793" s="4" t="e">
        <f>VLOOKUP(Tableau1[[#This Row],[NUM DE FACTURE]],'[1]COMMERCIAL 2019 - 2021'!$D$2:$AO$3999,13,FALSE)</f>
        <v>#N/A</v>
      </c>
      <c r="H1793" s="3" t="e">
        <f>VLOOKUP(Tableau1[[#This Row],[NUM DE FACTURE]],[1]!Tableau1[[#All],[Num Piéce]:[ANNEE]],4,FALSE)</f>
        <v>#N/A</v>
      </c>
      <c r="I1793" s="3" t="e">
        <f>MONTH(Tableau1[[#This Row],[DATE LIV]])</f>
        <v>#N/A</v>
      </c>
    </row>
    <row r="1794" spans="1:9" x14ac:dyDescent="0.35">
      <c r="A1794" s="1">
        <f>'[1]COMMERCIAL 2019 - 2021'!D1791</f>
        <v>0</v>
      </c>
      <c r="B1794" s="5" t="e">
        <f>VLOOKUP(Tableau1[[#This Row],[NUM DE FACTURE]],'[1]COMMERCIAL 2019 - 2021'!$D$2:$AO$3999,6,FALSE)</f>
        <v>#N/A</v>
      </c>
      <c r="C1794" s="2" t="e">
        <f>VLOOKUP(Tableau1[[#This Row],[NUM DE FACTURE]],'[1]COMMERCIAL 2019 - 2021'!$D$2:$AO$3999,18,FALSE)</f>
        <v>#N/A</v>
      </c>
      <c r="D1794" s="3" t="e">
        <f>VLOOKUP(Tableau1[[#This Row],[NUM DE FACTURE]],'[1]COMMERCIAL 2019 - 2021'!$D$2:$AO$3999,8,FALSE)</f>
        <v>#N/A</v>
      </c>
      <c r="E1794" s="3" t="e">
        <f>VLOOKUP(Tableau1[[#This Row],[NUM DE FACTURE]],'[1]COMMERCIAL 2019 - 2021'!$D$2:$AO$3999,10,FALSE)</f>
        <v>#N/A</v>
      </c>
      <c r="F1794" s="3" t="e">
        <f>VLOOKUP(Tableau1[[#This Row],[NUM DE FACTURE]],'[1]COMMERCIAL 2019 - 2021'!$D$2:$AO$3999,12,FALSE)</f>
        <v>#N/A</v>
      </c>
      <c r="G1794" s="4" t="e">
        <f>VLOOKUP(Tableau1[[#This Row],[NUM DE FACTURE]],'[1]COMMERCIAL 2019 - 2021'!$D$2:$AO$3999,13,FALSE)</f>
        <v>#N/A</v>
      </c>
      <c r="H1794" s="3" t="e">
        <f>VLOOKUP(Tableau1[[#This Row],[NUM DE FACTURE]],[1]!Tableau1[[#All],[Num Piéce]:[ANNEE]],4,FALSE)</f>
        <v>#N/A</v>
      </c>
      <c r="I1794" s="3" t="e">
        <f>MONTH(Tableau1[[#This Row],[DATE LIV]])</f>
        <v>#N/A</v>
      </c>
    </row>
    <row r="1795" spans="1:9" x14ac:dyDescent="0.35">
      <c r="A1795" s="1">
        <f>'[1]COMMERCIAL 2019 - 2021'!D1792</f>
        <v>0</v>
      </c>
      <c r="B1795" s="5" t="e">
        <f>VLOOKUP(Tableau1[[#This Row],[NUM DE FACTURE]],'[1]COMMERCIAL 2019 - 2021'!$D$2:$AO$3999,6,FALSE)</f>
        <v>#N/A</v>
      </c>
      <c r="C1795" s="2" t="e">
        <f>VLOOKUP(Tableau1[[#This Row],[NUM DE FACTURE]],'[1]COMMERCIAL 2019 - 2021'!$D$2:$AO$3999,18,FALSE)</f>
        <v>#N/A</v>
      </c>
      <c r="D1795" s="3" t="e">
        <f>VLOOKUP(Tableau1[[#This Row],[NUM DE FACTURE]],'[1]COMMERCIAL 2019 - 2021'!$D$2:$AO$3999,8,FALSE)</f>
        <v>#N/A</v>
      </c>
      <c r="E1795" s="3" t="e">
        <f>VLOOKUP(Tableau1[[#This Row],[NUM DE FACTURE]],'[1]COMMERCIAL 2019 - 2021'!$D$2:$AO$3999,10,FALSE)</f>
        <v>#N/A</v>
      </c>
      <c r="F1795" s="3" t="e">
        <f>VLOOKUP(Tableau1[[#This Row],[NUM DE FACTURE]],'[1]COMMERCIAL 2019 - 2021'!$D$2:$AO$3999,12,FALSE)</f>
        <v>#N/A</v>
      </c>
      <c r="G1795" s="4" t="e">
        <f>VLOOKUP(Tableau1[[#This Row],[NUM DE FACTURE]],'[1]COMMERCIAL 2019 - 2021'!$D$2:$AO$3999,13,FALSE)</f>
        <v>#N/A</v>
      </c>
      <c r="H1795" s="3" t="e">
        <f>VLOOKUP(Tableau1[[#This Row],[NUM DE FACTURE]],[1]!Tableau1[[#All],[Num Piéce]:[ANNEE]],4,FALSE)</f>
        <v>#N/A</v>
      </c>
      <c r="I1795" s="3" t="e">
        <f>MONTH(Tableau1[[#This Row],[DATE LIV]])</f>
        <v>#N/A</v>
      </c>
    </row>
    <row r="1796" spans="1:9" x14ac:dyDescent="0.35">
      <c r="A1796" s="1">
        <f>'[1]COMMERCIAL 2019 - 2021'!D1793</f>
        <v>0</v>
      </c>
      <c r="B1796" s="5" t="e">
        <f>VLOOKUP(Tableau1[[#This Row],[NUM DE FACTURE]],'[1]COMMERCIAL 2019 - 2021'!$D$2:$AO$3999,6,FALSE)</f>
        <v>#N/A</v>
      </c>
      <c r="C1796" s="2" t="e">
        <f>VLOOKUP(Tableau1[[#This Row],[NUM DE FACTURE]],'[1]COMMERCIAL 2019 - 2021'!$D$2:$AO$3999,18,FALSE)</f>
        <v>#N/A</v>
      </c>
      <c r="D1796" s="3" t="e">
        <f>VLOOKUP(Tableau1[[#This Row],[NUM DE FACTURE]],'[1]COMMERCIAL 2019 - 2021'!$D$2:$AO$3999,8,FALSE)</f>
        <v>#N/A</v>
      </c>
      <c r="E1796" s="3" t="e">
        <f>VLOOKUP(Tableau1[[#This Row],[NUM DE FACTURE]],'[1]COMMERCIAL 2019 - 2021'!$D$2:$AO$3999,10,FALSE)</f>
        <v>#N/A</v>
      </c>
      <c r="F1796" s="3" t="e">
        <f>VLOOKUP(Tableau1[[#This Row],[NUM DE FACTURE]],'[1]COMMERCIAL 2019 - 2021'!$D$2:$AO$3999,12,FALSE)</f>
        <v>#N/A</v>
      </c>
      <c r="G1796" s="4" t="e">
        <f>VLOOKUP(Tableau1[[#This Row],[NUM DE FACTURE]],'[1]COMMERCIAL 2019 - 2021'!$D$2:$AO$3999,13,FALSE)</f>
        <v>#N/A</v>
      </c>
      <c r="H1796" s="3" t="e">
        <f>VLOOKUP(Tableau1[[#This Row],[NUM DE FACTURE]],[1]!Tableau1[[#All],[Num Piéce]:[ANNEE]],4,FALSE)</f>
        <v>#N/A</v>
      </c>
      <c r="I1796" s="3" t="e">
        <f>MONTH(Tableau1[[#This Row],[DATE LIV]])</f>
        <v>#N/A</v>
      </c>
    </row>
    <row r="1797" spans="1:9" x14ac:dyDescent="0.35">
      <c r="A1797" s="1">
        <f>'[1]COMMERCIAL 2019 - 2021'!D1794</f>
        <v>0</v>
      </c>
      <c r="B1797" s="5" t="e">
        <f>VLOOKUP(Tableau1[[#This Row],[NUM DE FACTURE]],'[1]COMMERCIAL 2019 - 2021'!$D$2:$AO$3999,6,FALSE)</f>
        <v>#N/A</v>
      </c>
      <c r="C1797" s="2" t="e">
        <f>VLOOKUP(Tableau1[[#This Row],[NUM DE FACTURE]],'[1]COMMERCIAL 2019 - 2021'!$D$2:$AO$3999,18,FALSE)</f>
        <v>#N/A</v>
      </c>
      <c r="D1797" s="3" t="e">
        <f>VLOOKUP(Tableau1[[#This Row],[NUM DE FACTURE]],'[1]COMMERCIAL 2019 - 2021'!$D$2:$AO$3999,8,FALSE)</f>
        <v>#N/A</v>
      </c>
      <c r="E1797" s="3" t="e">
        <f>VLOOKUP(Tableau1[[#This Row],[NUM DE FACTURE]],'[1]COMMERCIAL 2019 - 2021'!$D$2:$AO$3999,10,FALSE)</f>
        <v>#N/A</v>
      </c>
      <c r="F1797" s="3" t="e">
        <f>VLOOKUP(Tableau1[[#This Row],[NUM DE FACTURE]],'[1]COMMERCIAL 2019 - 2021'!$D$2:$AO$3999,12,FALSE)</f>
        <v>#N/A</v>
      </c>
      <c r="G1797" s="4" t="e">
        <f>VLOOKUP(Tableau1[[#This Row],[NUM DE FACTURE]],'[1]COMMERCIAL 2019 - 2021'!$D$2:$AO$3999,13,FALSE)</f>
        <v>#N/A</v>
      </c>
      <c r="H1797" s="3" t="e">
        <f>VLOOKUP(Tableau1[[#This Row],[NUM DE FACTURE]],[1]!Tableau1[[#All],[Num Piéce]:[ANNEE]],4,FALSE)</f>
        <v>#N/A</v>
      </c>
      <c r="I1797" s="3" t="e">
        <f>MONTH(Tableau1[[#This Row],[DATE LIV]])</f>
        <v>#N/A</v>
      </c>
    </row>
    <row r="1798" spans="1:9" x14ac:dyDescent="0.35">
      <c r="A1798" s="1">
        <f>'[1]COMMERCIAL 2019 - 2021'!D1795</f>
        <v>0</v>
      </c>
      <c r="B1798" s="5" t="e">
        <f>VLOOKUP(Tableau1[[#This Row],[NUM DE FACTURE]],'[1]COMMERCIAL 2019 - 2021'!$D$2:$AO$3999,6,FALSE)</f>
        <v>#N/A</v>
      </c>
      <c r="C1798" s="2" t="e">
        <f>VLOOKUP(Tableau1[[#This Row],[NUM DE FACTURE]],'[1]COMMERCIAL 2019 - 2021'!$D$2:$AO$3999,18,FALSE)</f>
        <v>#N/A</v>
      </c>
      <c r="D1798" s="3" t="e">
        <f>VLOOKUP(Tableau1[[#This Row],[NUM DE FACTURE]],'[1]COMMERCIAL 2019 - 2021'!$D$2:$AO$3999,8,FALSE)</f>
        <v>#N/A</v>
      </c>
      <c r="E1798" s="3" t="e">
        <f>VLOOKUP(Tableau1[[#This Row],[NUM DE FACTURE]],'[1]COMMERCIAL 2019 - 2021'!$D$2:$AO$3999,10,FALSE)</f>
        <v>#N/A</v>
      </c>
      <c r="F1798" s="3" t="e">
        <f>VLOOKUP(Tableau1[[#This Row],[NUM DE FACTURE]],'[1]COMMERCIAL 2019 - 2021'!$D$2:$AO$3999,12,FALSE)</f>
        <v>#N/A</v>
      </c>
      <c r="G1798" s="4" t="e">
        <f>VLOOKUP(Tableau1[[#This Row],[NUM DE FACTURE]],'[1]COMMERCIAL 2019 - 2021'!$D$2:$AO$3999,13,FALSE)</f>
        <v>#N/A</v>
      </c>
      <c r="H1798" s="3" t="e">
        <f>VLOOKUP(Tableau1[[#This Row],[NUM DE FACTURE]],[1]!Tableau1[[#All],[Num Piéce]:[ANNEE]],4,FALSE)</f>
        <v>#N/A</v>
      </c>
      <c r="I1798" s="3" t="e">
        <f>MONTH(Tableau1[[#This Row],[DATE LIV]])</f>
        <v>#N/A</v>
      </c>
    </row>
    <row r="1799" spans="1:9" x14ac:dyDescent="0.35">
      <c r="A1799" s="1">
        <f>'[1]COMMERCIAL 2019 - 2021'!D1796</f>
        <v>0</v>
      </c>
      <c r="B1799" s="5" t="e">
        <f>VLOOKUP(Tableau1[[#This Row],[NUM DE FACTURE]],'[1]COMMERCIAL 2019 - 2021'!$D$2:$AO$3999,6,FALSE)</f>
        <v>#N/A</v>
      </c>
      <c r="C1799" s="2" t="e">
        <f>VLOOKUP(Tableau1[[#This Row],[NUM DE FACTURE]],'[1]COMMERCIAL 2019 - 2021'!$D$2:$AO$3999,18,FALSE)</f>
        <v>#N/A</v>
      </c>
      <c r="D1799" s="3" t="e">
        <f>VLOOKUP(Tableau1[[#This Row],[NUM DE FACTURE]],'[1]COMMERCIAL 2019 - 2021'!$D$2:$AO$3999,8,FALSE)</f>
        <v>#N/A</v>
      </c>
      <c r="E1799" s="3" t="e">
        <f>VLOOKUP(Tableau1[[#This Row],[NUM DE FACTURE]],'[1]COMMERCIAL 2019 - 2021'!$D$2:$AO$3999,10,FALSE)</f>
        <v>#N/A</v>
      </c>
      <c r="F1799" s="3" t="e">
        <f>VLOOKUP(Tableau1[[#This Row],[NUM DE FACTURE]],'[1]COMMERCIAL 2019 - 2021'!$D$2:$AO$3999,12,FALSE)</f>
        <v>#N/A</v>
      </c>
      <c r="G1799" s="4" t="e">
        <f>VLOOKUP(Tableau1[[#This Row],[NUM DE FACTURE]],'[1]COMMERCIAL 2019 - 2021'!$D$2:$AO$3999,13,FALSE)</f>
        <v>#N/A</v>
      </c>
      <c r="H1799" s="3" t="e">
        <f>VLOOKUP(Tableau1[[#This Row],[NUM DE FACTURE]],[1]!Tableau1[[#All],[Num Piéce]:[ANNEE]],4,FALSE)</f>
        <v>#N/A</v>
      </c>
      <c r="I1799" s="3" t="e">
        <f>MONTH(Tableau1[[#This Row],[DATE LIV]])</f>
        <v>#N/A</v>
      </c>
    </row>
    <row r="1800" spans="1:9" x14ac:dyDescent="0.35">
      <c r="A1800" s="1">
        <f>'[1]COMMERCIAL 2019 - 2021'!D1797</f>
        <v>0</v>
      </c>
      <c r="B1800" s="5" t="e">
        <f>VLOOKUP(Tableau1[[#This Row],[NUM DE FACTURE]],'[1]COMMERCIAL 2019 - 2021'!$D$2:$AO$3999,6,FALSE)</f>
        <v>#N/A</v>
      </c>
      <c r="C1800" s="2" t="e">
        <f>VLOOKUP(Tableau1[[#This Row],[NUM DE FACTURE]],'[1]COMMERCIAL 2019 - 2021'!$D$2:$AO$3999,18,FALSE)</f>
        <v>#N/A</v>
      </c>
      <c r="D1800" s="3" t="e">
        <f>VLOOKUP(Tableau1[[#This Row],[NUM DE FACTURE]],'[1]COMMERCIAL 2019 - 2021'!$D$2:$AO$3999,8,FALSE)</f>
        <v>#N/A</v>
      </c>
      <c r="E1800" s="3" t="e">
        <f>VLOOKUP(Tableau1[[#This Row],[NUM DE FACTURE]],'[1]COMMERCIAL 2019 - 2021'!$D$2:$AO$3999,10,FALSE)</f>
        <v>#N/A</v>
      </c>
      <c r="F1800" s="3" t="e">
        <f>VLOOKUP(Tableau1[[#This Row],[NUM DE FACTURE]],'[1]COMMERCIAL 2019 - 2021'!$D$2:$AO$3999,12,FALSE)</f>
        <v>#N/A</v>
      </c>
      <c r="G1800" s="4" t="e">
        <f>VLOOKUP(Tableau1[[#This Row],[NUM DE FACTURE]],'[1]COMMERCIAL 2019 - 2021'!$D$2:$AO$3999,13,FALSE)</f>
        <v>#N/A</v>
      </c>
      <c r="H1800" s="3" t="e">
        <f>VLOOKUP(Tableau1[[#This Row],[NUM DE FACTURE]],[1]!Tableau1[[#All],[Num Piéce]:[ANNEE]],4,FALSE)</f>
        <v>#N/A</v>
      </c>
      <c r="I1800" s="3" t="e">
        <f>MONTH(Tableau1[[#This Row],[DATE LIV]])</f>
        <v>#N/A</v>
      </c>
    </row>
    <row r="1801" spans="1:9" x14ac:dyDescent="0.35">
      <c r="A1801" s="1">
        <f>'[1]COMMERCIAL 2019 - 2021'!D1798</f>
        <v>0</v>
      </c>
      <c r="B1801" s="5" t="e">
        <f>VLOOKUP(Tableau1[[#This Row],[NUM DE FACTURE]],'[1]COMMERCIAL 2019 - 2021'!$D$2:$AO$3999,6,FALSE)</f>
        <v>#N/A</v>
      </c>
      <c r="C1801" s="2" t="e">
        <f>VLOOKUP(Tableau1[[#This Row],[NUM DE FACTURE]],'[1]COMMERCIAL 2019 - 2021'!$D$2:$AO$3999,18,FALSE)</f>
        <v>#N/A</v>
      </c>
      <c r="D1801" s="3" t="e">
        <f>VLOOKUP(Tableau1[[#This Row],[NUM DE FACTURE]],'[1]COMMERCIAL 2019 - 2021'!$D$2:$AO$3999,8,FALSE)</f>
        <v>#N/A</v>
      </c>
      <c r="E1801" s="3" t="e">
        <f>VLOOKUP(Tableau1[[#This Row],[NUM DE FACTURE]],'[1]COMMERCIAL 2019 - 2021'!$D$2:$AO$3999,10,FALSE)</f>
        <v>#N/A</v>
      </c>
      <c r="F1801" s="3" t="e">
        <f>VLOOKUP(Tableau1[[#This Row],[NUM DE FACTURE]],'[1]COMMERCIAL 2019 - 2021'!$D$2:$AO$3999,12,FALSE)</f>
        <v>#N/A</v>
      </c>
      <c r="G1801" s="4" t="e">
        <f>VLOOKUP(Tableau1[[#This Row],[NUM DE FACTURE]],'[1]COMMERCIAL 2019 - 2021'!$D$2:$AO$3999,13,FALSE)</f>
        <v>#N/A</v>
      </c>
      <c r="H1801" s="3" t="e">
        <f>VLOOKUP(Tableau1[[#This Row],[NUM DE FACTURE]],[1]!Tableau1[[#All],[Num Piéce]:[ANNEE]],4,FALSE)</f>
        <v>#N/A</v>
      </c>
      <c r="I1801" s="3" t="e">
        <f>MONTH(Tableau1[[#This Row],[DATE LIV]])</f>
        <v>#N/A</v>
      </c>
    </row>
    <row r="1802" spans="1:9" x14ac:dyDescent="0.35">
      <c r="A1802" s="1">
        <f>'[1]COMMERCIAL 2019 - 2021'!D1799</f>
        <v>0</v>
      </c>
      <c r="B1802" s="5" t="e">
        <f>VLOOKUP(Tableau1[[#This Row],[NUM DE FACTURE]],'[1]COMMERCIAL 2019 - 2021'!$D$2:$AO$3999,6,FALSE)</f>
        <v>#N/A</v>
      </c>
      <c r="C1802" s="2" t="e">
        <f>VLOOKUP(Tableau1[[#This Row],[NUM DE FACTURE]],'[1]COMMERCIAL 2019 - 2021'!$D$2:$AO$3999,18,FALSE)</f>
        <v>#N/A</v>
      </c>
      <c r="D1802" s="3" t="e">
        <f>VLOOKUP(Tableau1[[#This Row],[NUM DE FACTURE]],'[1]COMMERCIAL 2019 - 2021'!$D$2:$AO$3999,8,FALSE)</f>
        <v>#N/A</v>
      </c>
      <c r="E1802" s="3" t="e">
        <f>VLOOKUP(Tableau1[[#This Row],[NUM DE FACTURE]],'[1]COMMERCIAL 2019 - 2021'!$D$2:$AO$3999,10,FALSE)</f>
        <v>#N/A</v>
      </c>
      <c r="F1802" s="3" t="e">
        <f>VLOOKUP(Tableau1[[#This Row],[NUM DE FACTURE]],'[1]COMMERCIAL 2019 - 2021'!$D$2:$AO$3999,12,FALSE)</f>
        <v>#N/A</v>
      </c>
      <c r="G1802" s="4" t="e">
        <f>VLOOKUP(Tableau1[[#This Row],[NUM DE FACTURE]],'[1]COMMERCIAL 2019 - 2021'!$D$2:$AO$3999,13,FALSE)</f>
        <v>#N/A</v>
      </c>
      <c r="H1802" s="3" t="e">
        <f>VLOOKUP(Tableau1[[#This Row],[NUM DE FACTURE]],[1]!Tableau1[[#All],[Num Piéce]:[ANNEE]],4,FALSE)</f>
        <v>#N/A</v>
      </c>
      <c r="I1802" s="3" t="e">
        <f>MONTH(Tableau1[[#This Row],[DATE LIV]])</f>
        <v>#N/A</v>
      </c>
    </row>
    <row r="1803" spans="1:9" x14ac:dyDescent="0.35">
      <c r="A1803" s="1">
        <f>'[1]COMMERCIAL 2019 - 2021'!D1800</f>
        <v>0</v>
      </c>
      <c r="B1803" s="5" t="e">
        <f>VLOOKUP(Tableau1[[#This Row],[NUM DE FACTURE]],'[1]COMMERCIAL 2019 - 2021'!$D$2:$AO$3999,6,FALSE)</f>
        <v>#N/A</v>
      </c>
      <c r="C1803" s="2" t="e">
        <f>VLOOKUP(Tableau1[[#This Row],[NUM DE FACTURE]],'[1]COMMERCIAL 2019 - 2021'!$D$2:$AO$3999,18,FALSE)</f>
        <v>#N/A</v>
      </c>
      <c r="D1803" s="3" t="e">
        <f>VLOOKUP(Tableau1[[#This Row],[NUM DE FACTURE]],'[1]COMMERCIAL 2019 - 2021'!$D$2:$AO$3999,8,FALSE)</f>
        <v>#N/A</v>
      </c>
      <c r="E1803" s="3" t="e">
        <f>VLOOKUP(Tableau1[[#This Row],[NUM DE FACTURE]],'[1]COMMERCIAL 2019 - 2021'!$D$2:$AO$3999,10,FALSE)</f>
        <v>#N/A</v>
      </c>
      <c r="F1803" s="3" t="e">
        <f>VLOOKUP(Tableau1[[#This Row],[NUM DE FACTURE]],'[1]COMMERCIAL 2019 - 2021'!$D$2:$AO$3999,12,FALSE)</f>
        <v>#N/A</v>
      </c>
      <c r="G1803" s="4" t="e">
        <f>VLOOKUP(Tableau1[[#This Row],[NUM DE FACTURE]],'[1]COMMERCIAL 2019 - 2021'!$D$2:$AO$3999,13,FALSE)</f>
        <v>#N/A</v>
      </c>
      <c r="H1803" s="3" t="e">
        <f>VLOOKUP(Tableau1[[#This Row],[NUM DE FACTURE]],[1]!Tableau1[[#All],[Num Piéce]:[ANNEE]],4,FALSE)</f>
        <v>#N/A</v>
      </c>
      <c r="I1803" s="3" t="e">
        <f>MONTH(Tableau1[[#This Row],[DATE LIV]])</f>
        <v>#N/A</v>
      </c>
    </row>
    <row r="1804" spans="1:9" x14ac:dyDescent="0.35">
      <c r="A1804" s="1">
        <f>'[1]COMMERCIAL 2019 - 2021'!D1801</f>
        <v>0</v>
      </c>
      <c r="B1804" s="5" t="e">
        <f>VLOOKUP(Tableau1[[#This Row],[NUM DE FACTURE]],'[1]COMMERCIAL 2019 - 2021'!$D$2:$AO$3999,6,FALSE)</f>
        <v>#N/A</v>
      </c>
      <c r="C1804" s="2" t="e">
        <f>VLOOKUP(Tableau1[[#This Row],[NUM DE FACTURE]],'[1]COMMERCIAL 2019 - 2021'!$D$2:$AO$3999,18,FALSE)</f>
        <v>#N/A</v>
      </c>
      <c r="D1804" s="3" t="e">
        <f>VLOOKUP(Tableau1[[#This Row],[NUM DE FACTURE]],'[1]COMMERCIAL 2019 - 2021'!$D$2:$AO$3999,8,FALSE)</f>
        <v>#N/A</v>
      </c>
      <c r="E1804" s="3" t="e">
        <f>VLOOKUP(Tableau1[[#This Row],[NUM DE FACTURE]],'[1]COMMERCIAL 2019 - 2021'!$D$2:$AO$3999,10,FALSE)</f>
        <v>#N/A</v>
      </c>
      <c r="F1804" s="3" t="e">
        <f>VLOOKUP(Tableau1[[#This Row],[NUM DE FACTURE]],'[1]COMMERCIAL 2019 - 2021'!$D$2:$AO$3999,12,FALSE)</f>
        <v>#N/A</v>
      </c>
      <c r="G1804" s="4" t="e">
        <f>VLOOKUP(Tableau1[[#This Row],[NUM DE FACTURE]],'[1]COMMERCIAL 2019 - 2021'!$D$2:$AO$3999,13,FALSE)</f>
        <v>#N/A</v>
      </c>
      <c r="H1804" s="3" t="e">
        <f>VLOOKUP(Tableau1[[#This Row],[NUM DE FACTURE]],[1]!Tableau1[[#All],[Num Piéce]:[ANNEE]],4,FALSE)</f>
        <v>#N/A</v>
      </c>
      <c r="I1804" s="3" t="e">
        <f>MONTH(Tableau1[[#This Row],[DATE LIV]])</f>
        <v>#N/A</v>
      </c>
    </row>
    <row r="1805" spans="1:9" x14ac:dyDescent="0.35">
      <c r="A1805" s="1">
        <f>'[1]COMMERCIAL 2019 - 2021'!D1802</f>
        <v>0</v>
      </c>
      <c r="B1805" s="5" t="e">
        <f>VLOOKUP(Tableau1[[#This Row],[NUM DE FACTURE]],'[1]COMMERCIAL 2019 - 2021'!$D$2:$AO$3999,6,FALSE)</f>
        <v>#N/A</v>
      </c>
      <c r="C1805" s="2" t="e">
        <f>VLOOKUP(Tableau1[[#This Row],[NUM DE FACTURE]],'[1]COMMERCIAL 2019 - 2021'!$D$2:$AO$3999,18,FALSE)</f>
        <v>#N/A</v>
      </c>
      <c r="D1805" s="3" t="e">
        <f>VLOOKUP(Tableau1[[#This Row],[NUM DE FACTURE]],'[1]COMMERCIAL 2019 - 2021'!$D$2:$AO$3999,8,FALSE)</f>
        <v>#N/A</v>
      </c>
      <c r="E1805" s="3" t="e">
        <f>VLOOKUP(Tableau1[[#This Row],[NUM DE FACTURE]],'[1]COMMERCIAL 2019 - 2021'!$D$2:$AO$3999,10,FALSE)</f>
        <v>#N/A</v>
      </c>
      <c r="F1805" s="3" t="e">
        <f>VLOOKUP(Tableau1[[#This Row],[NUM DE FACTURE]],'[1]COMMERCIAL 2019 - 2021'!$D$2:$AO$3999,12,FALSE)</f>
        <v>#N/A</v>
      </c>
      <c r="G1805" s="4" t="e">
        <f>VLOOKUP(Tableau1[[#This Row],[NUM DE FACTURE]],'[1]COMMERCIAL 2019 - 2021'!$D$2:$AO$3999,13,FALSE)</f>
        <v>#N/A</v>
      </c>
      <c r="H1805" s="3" t="e">
        <f>VLOOKUP(Tableau1[[#This Row],[NUM DE FACTURE]],[1]!Tableau1[[#All],[Num Piéce]:[ANNEE]],4,FALSE)</f>
        <v>#N/A</v>
      </c>
      <c r="I1805" s="3" t="e">
        <f>MONTH(Tableau1[[#This Row],[DATE LIV]])</f>
        <v>#N/A</v>
      </c>
    </row>
    <row r="1806" spans="1:9" x14ac:dyDescent="0.35">
      <c r="A1806" s="1">
        <f>'[1]COMMERCIAL 2019 - 2021'!D1803</f>
        <v>0</v>
      </c>
      <c r="B1806" s="5" t="e">
        <f>VLOOKUP(Tableau1[[#This Row],[NUM DE FACTURE]],'[1]COMMERCIAL 2019 - 2021'!$D$2:$AO$3999,6,FALSE)</f>
        <v>#N/A</v>
      </c>
      <c r="C1806" s="2" t="e">
        <f>VLOOKUP(Tableau1[[#This Row],[NUM DE FACTURE]],'[1]COMMERCIAL 2019 - 2021'!$D$2:$AO$3999,18,FALSE)</f>
        <v>#N/A</v>
      </c>
      <c r="D1806" s="3" t="e">
        <f>VLOOKUP(Tableau1[[#This Row],[NUM DE FACTURE]],'[1]COMMERCIAL 2019 - 2021'!$D$2:$AO$3999,8,FALSE)</f>
        <v>#N/A</v>
      </c>
      <c r="E1806" s="3" t="e">
        <f>VLOOKUP(Tableau1[[#This Row],[NUM DE FACTURE]],'[1]COMMERCIAL 2019 - 2021'!$D$2:$AO$3999,10,FALSE)</f>
        <v>#N/A</v>
      </c>
      <c r="F1806" s="3" t="e">
        <f>VLOOKUP(Tableau1[[#This Row],[NUM DE FACTURE]],'[1]COMMERCIAL 2019 - 2021'!$D$2:$AO$3999,12,FALSE)</f>
        <v>#N/A</v>
      </c>
      <c r="G1806" s="4" t="e">
        <f>VLOOKUP(Tableau1[[#This Row],[NUM DE FACTURE]],'[1]COMMERCIAL 2019 - 2021'!$D$2:$AO$3999,13,FALSE)</f>
        <v>#N/A</v>
      </c>
      <c r="H1806" s="3" t="e">
        <f>VLOOKUP(Tableau1[[#This Row],[NUM DE FACTURE]],[1]!Tableau1[[#All],[Num Piéce]:[ANNEE]],4,FALSE)</f>
        <v>#N/A</v>
      </c>
      <c r="I1806" s="3" t="e">
        <f>MONTH(Tableau1[[#This Row],[DATE LIV]])</f>
        <v>#N/A</v>
      </c>
    </row>
    <row r="1807" spans="1:9" x14ac:dyDescent="0.35">
      <c r="A1807" s="1">
        <f>'[1]COMMERCIAL 2019 - 2021'!D1804</f>
        <v>0</v>
      </c>
      <c r="B1807" s="5" t="e">
        <f>VLOOKUP(Tableau1[[#This Row],[NUM DE FACTURE]],'[1]COMMERCIAL 2019 - 2021'!$D$2:$AO$3999,6,FALSE)</f>
        <v>#N/A</v>
      </c>
      <c r="C1807" s="2" t="e">
        <f>VLOOKUP(Tableau1[[#This Row],[NUM DE FACTURE]],'[1]COMMERCIAL 2019 - 2021'!$D$2:$AO$3999,18,FALSE)</f>
        <v>#N/A</v>
      </c>
      <c r="D1807" s="3" t="e">
        <f>VLOOKUP(Tableau1[[#This Row],[NUM DE FACTURE]],'[1]COMMERCIAL 2019 - 2021'!$D$2:$AO$3999,8,FALSE)</f>
        <v>#N/A</v>
      </c>
      <c r="E1807" s="3" t="e">
        <f>VLOOKUP(Tableau1[[#This Row],[NUM DE FACTURE]],'[1]COMMERCIAL 2019 - 2021'!$D$2:$AO$3999,10,FALSE)</f>
        <v>#N/A</v>
      </c>
      <c r="F1807" s="3" t="e">
        <f>VLOOKUP(Tableau1[[#This Row],[NUM DE FACTURE]],'[1]COMMERCIAL 2019 - 2021'!$D$2:$AO$3999,12,FALSE)</f>
        <v>#N/A</v>
      </c>
      <c r="G1807" s="4" t="e">
        <f>VLOOKUP(Tableau1[[#This Row],[NUM DE FACTURE]],'[1]COMMERCIAL 2019 - 2021'!$D$2:$AO$3999,13,FALSE)</f>
        <v>#N/A</v>
      </c>
      <c r="H1807" s="3" t="e">
        <f>VLOOKUP(Tableau1[[#This Row],[NUM DE FACTURE]],[1]!Tableau1[[#All],[Num Piéce]:[ANNEE]],4,FALSE)</f>
        <v>#N/A</v>
      </c>
      <c r="I1807" s="3" t="e">
        <f>MONTH(Tableau1[[#This Row],[DATE LIV]])</f>
        <v>#N/A</v>
      </c>
    </row>
    <row r="1808" spans="1:9" x14ac:dyDescent="0.35">
      <c r="A1808" s="1">
        <f>'[1]COMMERCIAL 2019 - 2021'!D1805</f>
        <v>0</v>
      </c>
      <c r="B1808" s="5" t="e">
        <f>VLOOKUP(Tableau1[[#This Row],[NUM DE FACTURE]],'[1]COMMERCIAL 2019 - 2021'!$D$2:$AO$3999,6,FALSE)</f>
        <v>#N/A</v>
      </c>
      <c r="C1808" s="2" t="e">
        <f>VLOOKUP(Tableau1[[#This Row],[NUM DE FACTURE]],'[1]COMMERCIAL 2019 - 2021'!$D$2:$AO$3999,18,FALSE)</f>
        <v>#N/A</v>
      </c>
      <c r="D1808" s="3" t="e">
        <f>VLOOKUP(Tableau1[[#This Row],[NUM DE FACTURE]],'[1]COMMERCIAL 2019 - 2021'!$D$2:$AO$3999,8,FALSE)</f>
        <v>#N/A</v>
      </c>
      <c r="E1808" s="3" t="e">
        <f>VLOOKUP(Tableau1[[#This Row],[NUM DE FACTURE]],'[1]COMMERCIAL 2019 - 2021'!$D$2:$AO$3999,10,FALSE)</f>
        <v>#N/A</v>
      </c>
      <c r="F1808" s="3" t="e">
        <f>VLOOKUP(Tableau1[[#This Row],[NUM DE FACTURE]],'[1]COMMERCIAL 2019 - 2021'!$D$2:$AO$3999,12,FALSE)</f>
        <v>#N/A</v>
      </c>
      <c r="G1808" s="4" t="e">
        <f>VLOOKUP(Tableau1[[#This Row],[NUM DE FACTURE]],'[1]COMMERCIAL 2019 - 2021'!$D$2:$AO$3999,13,FALSE)</f>
        <v>#N/A</v>
      </c>
      <c r="H1808" s="3" t="e">
        <f>VLOOKUP(Tableau1[[#This Row],[NUM DE FACTURE]],[1]!Tableau1[[#All],[Num Piéce]:[ANNEE]],4,FALSE)</f>
        <v>#N/A</v>
      </c>
      <c r="I1808" s="3" t="e">
        <f>MONTH(Tableau1[[#This Row],[DATE LIV]])</f>
        <v>#N/A</v>
      </c>
    </row>
    <row r="1809" spans="1:9" x14ac:dyDescent="0.35">
      <c r="A1809" s="1">
        <f>'[1]COMMERCIAL 2019 - 2021'!D1806</f>
        <v>0</v>
      </c>
      <c r="B1809" s="5" t="e">
        <f>VLOOKUP(Tableau1[[#This Row],[NUM DE FACTURE]],'[1]COMMERCIAL 2019 - 2021'!$D$2:$AO$3999,6,FALSE)</f>
        <v>#N/A</v>
      </c>
      <c r="C1809" s="2" t="e">
        <f>VLOOKUP(Tableau1[[#This Row],[NUM DE FACTURE]],'[1]COMMERCIAL 2019 - 2021'!$D$2:$AO$3999,18,FALSE)</f>
        <v>#N/A</v>
      </c>
      <c r="D1809" s="3" t="e">
        <f>VLOOKUP(Tableau1[[#This Row],[NUM DE FACTURE]],'[1]COMMERCIAL 2019 - 2021'!$D$2:$AO$3999,8,FALSE)</f>
        <v>#N/A</v>
      </c>
      <c r="E1809" s="3" t="e">
        <f>VLOOKUP(Tableau1[[#This Row],[NUM DE FACTURE]],'[1]COMMERCIAL 2019 - 2021'!$D$2:$AO$3999,10,FALSE)</f>
        <v>#N/A</v>
      </c>
      <c r="F1809" s="3" t="e">
        <f>VLOOKUP(Tableau1[[#This Row],[NUM DE FACTURE]],'[1]COMMERCIAL 2019 - 2021'!$D$2:$AO$3999,12,FALSE)</f>
        <v>#N/A</v>
      </c>
      <c r="G1809" s="4" t="e">
        <f>VLOOKUP(Tableau1[[#This Row],[NUM DE FACTURE]],'[1]COMMERCIAL 2019 - 2021'!$D$2:$AO$3999,13,FALSE)</f>
        <v>#N/A</v>
      </c>
      <c r="H1809" s="3" t="e">
        <f>VLOOKUP(Tableau1[[#This Row],[NUM DE FACTURE]],[1]!Tableau1[[#All],[Num Piéce]:[ANNEE]],4,FALSE)</f>
        <v>#N/A</v>
      </c>
      <c r="I1809" s="3" t="e">
        <f>MONTH(Tableau1[[#This Row],[DATE LIV]])</f>
        <v>#N/A</v>
      </c>
    </row>
    <row r="1810" spans="1:9" x14ac:dyDescent="0.35">
      <c r="A1810" s="1">
        <f>'[1]COMMERCIAL 2019 - 2021'!D1807</f>
        <v>0</v>
      </c>
      <c r="B1810" s="5" t="e">
        <f>VLOOKUP(Tableau1[[#This Row],[NUM DE FACTURE]],'[1]COMMERCIAL 2019 - 2021'!$D$2:$AO$3999,6,FALSE)</f>
        <v>#N/A</v>
      </c>
      <c r="C1810" s="2" t="e">
        <f>VLOOKUP(Tableau1[[#This Row],[NUM DE FACTURE]],'[1]COMMERCIAL 2019 - 2021'!$D$2:$AO$3999,18,FALSE)</f>
        <v>#N/A</v>
      </c>
      <c r="D1810" s="3" t="e">
        <f>VLOOKUP(Tableau1[[#This Row],[NUM DE FACTURE]],'[1]COMMERCIAL 2019 - 2021'!$D$2:$AO$3999,8,FALSE)</f>
        <v>#N/A</v>
      </c>
      <c r="E1810" s="3" t="e">
        <f>VLOOKUP(Tableau1[[#This Row],[NUM DE FACTURE]],'[1]COMMERCIAL 2019 - 2021'!$D$2:$AO$3999,10,FALSE)</f>
        <v>#N/A</v>
      </c>
      <c r="F1810" s="3" t="e">
        <f>VLOOKUP(Tableau1[[#This Row],[NUM DE FACTURE]],'[1]COMMERCIAL 2019 - 2021'!$D$2:$AO$3999,12,FALSE)</f>
        <v>#N/A</v>
      </c>
      <c r="G1810" s="4" t="e">
        <f>VLOOKUP(Tableau1[[#This Row],[NUM DE FACTURE]],'[1]COMMERCIAL 2019 - 2021'!$D$2:$AO$3999,13,FALSE)</f>
        <v>#N/A</v>
      </c>
      <c r="H1810" s="3" t="e">
        <f>VLOOKUP(Tableau1[[#This Row],[NUM DE FACTURE]],[1]!Tableau1[[#All],[Num Piéce]:[ANNEE]],4,FALSE)</f>
        <v>#N/A</v>
      </c>
      <c r="I1810" s="3" t="e">
        <f>MONTH(Tableau1[[#This Row],[DATE LIV]])</f>
        <v>#N/A</v>
      </c>
    </row>
    <row r="1811" spans="1:9" x14ac:dyDescent="0.35">
      <c r="A1811" s="1">
        <f>'[1]COMMERCIAL 2019 - 2021'!D1808</f>
        <v>0</v>
      </c>
      <c r="B1811" s="5" t="e">
        <f>VLOOKUP(Tableau1[[#This Row],[NUM DE FACTURE]],'[1]COMMERCIAL 2019 - 2021'!$D$2:$AO$3999,6,FALSE)</f>
        <v>#N/A</v>
      </c>
      <c r="C1811" s="2" t="e">
        <f>VLOOKUP(Tableau1[[#This Row],[NUM DE FACTURE]],'[1]COMMERCIAL 2019 - 2021'!$D$2:$AO$3999,18,FALSE)</f>
        <v>#N/A</v>
      </c>
      <c r="D1811" s="3" t="e">
        <f>VLOOKUP(Tableau1[[#This Row],[NUM DE FACTURE]],'[1]COMMERCIAL 2019 - 2021'!$D$2:$AO$3999,8,FALSE)</f>
        <v>#N/A</v>
      </c>
      <c r="E1811" s="3" t="e">
        <f>VLOOKUP(Tableau1[[#This Row],[NUM DE FACTURE]],'[1]COMMERCIAL 2019 - 2021'!$D$2:$AO$3999,10,FALSE)</f>
        <v>#N/A</v>
      </c>
      <c r="F1811" s="3" t="e">
        <f>VLOOKUP(Tableau1[[#This Row],[NUM DE FACTURE]],'[1]COMMERCIAL 2019 - 2021'!$D$2:$AO$3999,12,FALSE)</f>
        <v>#N/A</v>
      </c>
      <c r="G1811" s="4" t="e">
        <f>VLOOKUP(Tableau1[[#This Row],[NUM DE FACTURE]],'[1]COMMERCIAL 2019 - 2021'!$D$2:$AO$3999,13,FALSE)</f>
        <v>#N/A</v>
      </c>
      <c r="H1811" s="3" t="e">
        <f>VLOOKUP(Tableau1[[#This Row],[NUM DE FACTURE]],[1]!Tableau1[[#All],[Num Piéce]:[ANNEE]],4,FALSE)</f>
        <v>#N/A</v>
      </c>
      <c r="I1811" s="3" t="e">
        <f>MONTH(Tableau1[[#This Row],[DATE LIV]])</f>
        <v>#N/A</v>
      </c>
    </row>
    <row r="1812" spans="1:9" x14ac:dyDescent="0.35">
      <c r="A1812" s="1">
        <f>'[1]COMMERCIAL 2019 - 2021'!D1809</f>
        <v>0</v>
      </c>
      <c r="B1812" s="5" t="e">
        <f>VLOOKUP(Tableau1[[#This Row],[NUM DE FACTURE]],'[1]COMMERCIAL 2019 - 2021'!$D$2:$AO$3999,6,FALSE)</f>
        <v>#N/A</v>
      </c>
      <c r="C1812" s="2" t="e">
        <f>VLOOKUP(Tableau1[[#This Row],[NUM DE FACTURE]],'[1]COMMERCIAL 2019 - 2021'!$D$2:$AO$3999,18,FALSE)</f>
        <v>#N/A</v>
      </c>
      <c r="D1812" s="3" t="e">
        <f>VLOOKUP(Tableau1[[#This Row],[NUM DE FACTURE]],'[1]COMMERCIAL 2019 - 2021'!$D$2:$AO$3999,8,FALSE)</f>
        <v>#N/A</v>
      </c>
      <c r="E1812" s="3" t="e">
        <f>VLOOKUP(Tableau1[[#This Row],[NUM DE FACTURE]],'[1]COMMERCIAL 2019 - 2021'!$D$2:$AO$3999,10,FALSE)</f>
        <v>#N/A</v>
      </c>
      <c r="F1812" s="3" t="e">
        <f>VLOOKUP(Tableau1[[#This Row],[NUM DE FACTURE]],'[1]COMMERCIAL 2019 - 2021'!$D$2:$AO$3999,12,FALSE)</f>
        <v>#N/A</v>
      </c>
      <c r="G1812" s="4" t="e">
        <f>VLOOKUP(Tableau1[[#This Row],[NUM DE FACTURE]],'[1]COMMERCIAL 2019 - 2021'!$D$2:$AO$3999,13,FALSE)</f>
        <v>#N/A</v>
      </c>
      <c r="H1812" s="3" t="e">
        <f>VLOOKUP(Tableau1[[#This Row],[NUM DE FACTURE]],[1]!Tableau1[[#All],[Num Piéce]:[ANNEE]],4,FALSE)</f>
        <v>#N/A</v>
      </c>
      <c r="I1812" s="3" t="e">
        <f>MONTH(Tableau1[[#This Row],[DATE LIV]])</f>
        <v>#N/A</v>
      </c>
    </row>
    <row r="1813" spans="1:9" x14ac:dyDescent="0.35">
      <c r="A1813" s="1">
        <f>'[1]COMMERCIAL 2019 - 2021'!D1810</f>
        <v>0</v>
      </c>
      <c r="B1813" s="5" t="e">
        <f>VLOOKUP(Tableau1[[#This Row],[NUM DE FACTURE]],'[1]COMMERCIAL 2019 - 2021'!$D$2:$AO$3999,6,FALSE)</f>
        <v>#N/A</v>
      </c>
      <c r="C1813" s="2" t="e">
        <f>VLOOKUP(Tableau1[[#This Row],[NUM DE FACTURE]],'[1]COMMERCIAL 2019 - 2021'!$D$2:$AO$3999,18,FALSE)</f>
        <v>#N/A</v>
      </c>
      <c r="D1813" s="3" t="e">
        <f>VLOOKUP(Tableau1[[#This Row],[NUM DE FACTURE]],'[1]COMMERCIAL 2019 - 2021'!$D$2:$AO$3999,8,FALSE)</f>
        <v>#N/A</v>
      </c>
      <c r="E1813" s="3" t="e">
        <f>VLOOKUP(Tableau1[[#This Row],[NUM DE FACTURE]],'[1]COMMERCIAL 2019 - 2021'!$D$2:$AO$3999,10,FALSE)</f>
        <v>#N/A</v>
      </c>
      <c r="F1813" s="3" t="e">
        <f>VLOOKUP(Tableau1[[#This Row],[NUM DE FACTURE]],'[1]COMMERCIAL 2019 - 2021'!$D$2:$AO$3999,12,FALSE)</f>
        <v>#N/A</v>
      </c>
      <c r="G1813" s="4" t="e">
        <f>VLOOKUP(Tableau1[[#This Row],[NUM DE FACTURE]],'[1]COMMERCIAL 2019 - 2021'!$D$2:$AO$3999,13,FALSE)</f>
        <v>#N/A</v>
      </c>
      <c r="H1813" s="3" t="e">
        <f>VLOOKUP(Tableau1[[#This Row],[NUM DE FACTURE]],[1]!Tableau1[[#All],[Num Piéce]:[ANNEE]],4,FALSE)</f>
        <v>#N/A</v>
      </c>
      <c r="I1813" s="3" t="e">
        <f>MONTH(Tableau1[[#This Row],[DATE LIV]])</f>
        <v>#N/A</v>
      </c>
    </row>
    <row r="1814" spans="1:9" x14ac:dyDescent="0.35">
      <c r="A1814" s="1">
        <f>'[1]COMMERCIAL 2019 - 2021'!D1811</f>
        <v>0</v>
      </c>
      <c r="B1814" s="5" t="e">
        <f>VLOOKUP(Tableau1[[#This Row],[NUM DE FACTURE]],'[1]COMMERCIAL 2019 - 2021'!$D$2:$AO$3999,6,FALSE)</f>
        <v>#N/A</v>
      </c>
      <c r="C1814" s="2" t="e">
        <f>VLOOKUP(Tableau1[[#This Row],[NUM DE FACTURE]],'[1]COMMERCIAL 2019 - 2021'!$D$2:$AO$3999,18,FALSE)</f>
        <v>#N/A</v>
      </c>
      <c r="D1814" s="3" t="e">
        <f>VLOOKUP(Tableau1[[#This Row],[NUM DE FACTURE]],'[1]COMMERCIAL 2019 - 2021'!$D$2:$AO$3999,8,FALSE)</f>
        <v>#N/A</v>
      </c>
      <c r="E1814" s="3" t="e">
        <f>VLOOKUP(Tableau1[[#This Row],[NUM DE FACTURE]],'[1]COMMERCIAL 2019 - 2021'!$D$2:$AO$3999,10,FALSE)</f>
        <v>#N/A</v>
      </c>
      <c r="F1814" s="3" t="e">
        <f>VLOOKUP(Tableau1[[#This Row],[NUM DE FACTURE]],'[1]COMMERCIAL 2019 - 2021'!$D$2:$AO$3999,12,FALSE)</f>
        <v>#N/A</v>
      </c>
      <c r="G1814" s="4" t="e">
        <f>VLOOKUP(Tableau1[[#This Row],[NUM DE FACTURE]],'[1]COMMERCIAL 2019 - 2021'!$D$2:$AO$3999,13,FALSE)</f>
        <v>#N/A</v>
      </c>
      <c r="H1814" s="3" t="e">
        <f>VLOOKUP(Tableau1[[#This Row],[NUM DE FACTURE]],[1]!Tableau1[[#All],[Num Piéce]:[ANNEE]],4,FALSE)</f>
        <v>#N/A</v>
      </c>
      <c r="I1814" s="3" t="e">
        <f>MONTH(Tableau1[[#This Row],[DATE LIV]])</f>
        <v>#N/A</v>
      </c>
    </row>
    <row r="1815" spans="1:9" x14ac:dyDescent="0.35">
      <c r="A1815" s="1">
        <f>'[1]COMMERCIAL 2019 - 2021'!D1812</f>
        <v>0</v>
      </c>
      <c r="B1815" s="5" t="e">
        <f>VLOOKUP(Tableau1[[#This Row],[NUM DE FACTURE]],'[1]COMMERCIAL 2019 - 2021'!$D$2:$AO$3999,6,FALSE)</f>
        <v>#N/A</v>
      </c>
      <c r="C1815" s="2" t="e">
        <f>VLOOKUP(Tableau1[[#This Row],[NUM DE FACTURE]],'[1]COMMERCIAL 2019 - 2021'!$D$2:$AO$3999,18,FALSE)</f>
        <v>#N/A</v>
      </c>
      <c r="D1815" s="3" t="e">
        <f>VLOOKUP(Tableau1[[#This Row],[NUM DE FACTURE]],'[1]COMMERCIAL 2019 - 2021'!$D$2:$AO$3999,8,FALSE)</f>
        <v>#N/A</v>
      </c>
      <c r="E1815" s="3" t="e">
        <f>VLOOKUP(Tableau1[[#This Row],[NUM DE FACTURE]],'[1]COMMERCIAL 2019 - 2021'!$D$2:$AO$3999,10,FALSE)</f>
        <v>#N/A</v>
      </c>
      <c r="F1815" s="3" t="e">
        <f>VLOOKUP(Tableau1[[#This Row],[NUM DE FACTURE]],'[1]COMMERCIAL 2019 - 2021'!$D$2:$AO$3999,12,FALSE)</f>
        <v>#N/A</v>
      </c>
      <c r="G1815" s="4" t="e">
        <f>VLOOKUP(Tableau1[[#This Row],[NUM DE FACTURE]],'[1]COMMERCIAL 2019 - 2021'!$D$2:$AO$3999,13,FALSE)</f>
        <v>#N/A</v>
      </c>
      <c r="H1815" s="3" t="e">
        <f>VLOOKUP(Tableau1[[#This Row],[NUM DE FACTURE]],[1]!Tableau1[[#All],[Num Piéce]:[ANNEE]],4,FALSE)</f>
        <v>#N/A</v>
      </c>
      <c r="I1815" s="3" t="e">
        <f>MONTH(Tableau1[[#This Row],[DATE LIV]])</f>
        <v>#N/A</v>
      </c>
    </row>
    <row r="1816" spans="1:9" x14ac:dyDescent="0.35">
      <c r="A1816" s="1">
        <f>'[1]COMMERCIAL 2019 - 2021'!D1813</f>
        <v>0</v>
      </c>
      <c r="B1816" s="5" t="e">
        <f>VLOOKUP(Tableau1[[#This Row],[NUM DE FACTURE]],'[1]COMMERCIAL 2019 - 2021'!$D$2:$AO$3999,6,FALSE)</f>
        <v>#N/A</v>
      </c>
      <c r="C1816" s="2" t="e">
        <f>VLOOKUP(Tableau1[[#This Row],[NUM DE FACTURE]],'[1]COMMERCIAL 2019 - 2021'!$D$2:$AO$3999,18,FALSE)</f>
        <v>#N/A</v>
      </c>
      <c r="D1816" s="3" t="e">
        <f>VLOOKUP(Tableau1[[#This Row],[NUM DE FACTURE]],'[1]COMMERCIAL 2019 - 2021'!$D$2:$AO$3999,8,FALSE)</f>
        <v>#N/A</v>
      </c>
      <c r="E1816" s="3" t="e">
        <f>VLOOKUP(Tableau1[[#This Row],[NUM DE FACTURE]],'[1]COMMERCIAL 2019 - 2021'!$D$2:$AO$3999,10,FALSE)</f>
        <v>#N/A</v>
      </c>
      <c r="F1816" s="3" t="e">
        <f>VLOOKUP(Tableau1[[#This Row],[NUM DE FACTURE]],'[1]COMMERCIAL 2019 - 2021'!$D$2:$AO$3999,12,FALSE)</f>
        <v>#N/A</v>
      </c>
      <c r="G1816" s="4" t="e">
        <f>VLOOKUP(Tableau1[[#This Row],[NUM DE FACTURE]],'[1]COMMERCIAL 2019 - 2021'!$D$2:$AO$3999,13,FALSE)</f>
        <v>#N/A</v>
      </c>
      <c r="H1816" s="3" t="e">
        <f>VLOOKUP(Tableau1[[#This Row],[NUM DE FACTURE]],[1]!Tableau1[[#All],[Num Piéce]:[ANNEE]],4,FALSE)</f>
        <v>#N/A</v>
      </c>
      <c r="I1816" s="3" t="e">
        <f>MONTH(Tableau1[[#This Row],[DATE LIV]])</f>
        <v>#N/A</v>
      </c>
    </row>
    <row r="1817" spans="1:9" x14ac:dyDescent="0.35">
      <c r="A1817" s="1">
        <f>'[1]COMMERCIAL 2019 - 2021'!D1814</f>
        <v>0</v>
      </c>
      <c r="B1817" s="5" t="e">
        <f>VLOOKUP(Tableau1[[#This Row],[NUM DE FACTURE]],'[1]COMMERCIAL 2019 - 2021'!$D$2:$AO$3999,6,FALSE)</f>
        <v>#N/A</v>
      </c>
      <c r="C1817" s="2" t="e">
        <f>VLOOKUP(Tableau1[[#This Row],[NUM DE FACTURE]],'[1]COMMERCIAL 2019 - 2021'!$D$2:$AO$3999,18,FALSE)</f>
        <v>#N/A</v>
      </c>
      <c r="D1817" s="3" t="e">
        <f>VLOOKUP(Tableau1[[#This Row],[NUM DE FACTURE]],'[1]COMMERCIAL 2019 - 2021'!$D$2:$AO$3999,8,FALSE)</f>
        <v>#N/A</v>
      </c>
      <c r="E1817" s="3" t="e">
        <f>VLOOKUP(Tableau1[[#This Row],[NUM DE FACTURE]],'[1]COMMERCIAL 2019 - 2021'!$D$2:$AO$3999,10,FALSE)</f>
        <v>#N/A</v>
      </c>
      <c r="F1817" s="3" t="e">
        <f>VLOOKUP(Tableau1[[#This Row],[NUM DE FACTURE]],'[1]COMMERCIAL 2019 - 2021'!$D$2:$AO$3999,12,FALSE)</f>
        <v>#N/A</v>
      </c>
      <c r="G1817" s="4" t="e">
        <f>VLOOKUP(Tableau1[[#This Row],[NUM DE FACTURE]],'[1]COMMERCIAL 2019 - 2021'!$D$2:$AO$3999,13,FALSE)</f>
        <v>#N/A</v>
      </c>
      <c r="H1817" s="3" t="e">
        <f>VLOOKUP(Tableau1[[#This Row],[NUM DE FACTURE]],[1]!Tableau1[[#All],[Num Piéce]:[ANNEE]],4,FALSE)</f>
        <v>#N/A</v>
      </c>
      <c r="I1817" s="3" t="e">
        <f>MONTH(Tableau1[[#This Row],[DATE LIV]])</f>
        <v>#N/A</v>
      </c>
    </row>
    <row r="1818" spans="1:9" x14ac:dyDescent="0.35">
      <c r="A1818" s="1">
        <f>'[1]COMMERCIAL 2019 - 2021'!D1815</f>
        <v>0</v>
      </c>
      <c r="B1818" s="5" t="e">
        <f>VLOOKUP(Tableau1[[#This Row],[NUM DE FACTURE]],'[1]COMMERCIAL 2019 - 2021'!$D$2:$AO$3999,6,FALSE)</f>
        <v>#N/A</v>
      </c>
      <c r="C1818" s="2" t="e">
        <f>VLOOKUP(Tableau1[[#This Row],[NUM DE FACTURE]],'[1]COMMERCIAL 2019 - 2021'!$D$2:$AO$3999,18,FALSE)</f>
        <v>#N/A</v>
      </c>
      <c r="D1818" s="3" t="e">
        <f>VLOOKUP(Tableau1[[#This Row],[NUM DE FACTURE]],'[1]COMMERCIAL 2019 - 2021'!$D$2:$AO$3999,8,FALSE)</f>
        <v>#N/A</v>
      </c>
      <c r="E1818" s="3" t="e">
        <f>VLOOKUP(Tableau1[[#This Row],[NUM DE FACTURE]],'[1]COMMERCIAL 2019 - 2021'!$D$2:$AO$3999,10,FALSE)</f>
        <v>#N/A</v>
      </c>
      <c r="F1818" s="3" t="e">
        <f>VLOOKUP(Tableau1[[#This Row],[NUM DE FACTURE]],'[1]COMMERCIAL 2019 - 2021'!$D$2:$AO$3999,12,FALSE)</f>
        <v>#N/A</v>
      </c>
      <c r="G1818" s="4" t="e">
        <f>VLOOKUP(Tableau1[[#This Row],[NUM DE FACTURE]],'[1]COMMERCIAL 2019 - 2021'!$D$2:$AO$3999,13,FALSE)</f>
        <v>#N/A</v>
      </c>
      <c r="H1818" s="3" t="e">
        <f>VLOOKUP(Tableau1[[#This Row],[NUM DE FACTURE]],[1]!Tableau1[[#All],[Num Piéce]:[ANNEE]],4,FALSE)</f>
        <v>#N/A</v>
      </c>
      <c r="I1818" s="3" t="e">
        <f>MONTH(Tableau1[[#This Row],[DATE LIV]])</f>
        <v>#N/A</v>
      </c>
    </row>
    <row r="1819" spans="1:9" x14ac:dyDescent="0.35">
      <c r="A1819" s="1">
        <f>'[1]COMMERCIAL 2019 - 2021'!D1816</f>
        <v>0</v>
      </c>
      <c r="B1819" s="5" t="e">
        <f>VLOOKUP(Tableau1[[#This Row],[NUM DE FACTURE]],'[1]COMMERCIAL 2019 - 2021'!$D$2:$AO$3999,6,FALSE)</f>
        <v>#N/A</v>
      </c>
      <c r="C1819" s="2" t="e">
        <f>VLOOKUP(Tableau1[[#This Row],[NUM DE FACTURE]],'[1]COMMERCIAL 2019 - 2021'!$D$2:$AO$3999,18,FALSE)</f>
        <v>#N/A</v>
      </c>
      <c r="D1819" s="3" t="e">
        <f>VLOOKUP(Tableau1[[#This Row],[NUM DE FACTURE]],'[1]COMMERCIAL 2019 - 2021'!$D$2:$AO$3999,8,FALSE)</f>
        <v>#N/A</v>
      </c>
      <c r="E1819" s="3" t="e">
        <f>VLOOKUP(Tableau1[[#This Row],[NUM DE FACTURE]],'[1]COMMERCIAL 2019 - 2021'!$D$2:$AO$3999,10,FALSE)</f>
        <v>#N/A</v>
      </c>
      <c r="F1819" s="3" t="e">
        <f>VLOOKUP(Tableau1[[#This Row],[NUM DE FACTURE]],'[1]COMMERCIAL 2019 - 2021'!$D$2:$AO$3999,12,FALSE)</f>
        <v>#N/A</v>
      </c>
      <c r="G1819" s="4" t="e">
        <f>VLOOKUP(Tableau1[[#This Row],[NUM DE FACTURE]],'[1]COMMERCIAL 2019 - 2021'!$D$2:$AO$3999,13,FALSE)</f>
        <v>#N/A</v>
      </c>
      <c r="H1819" s="3" t="e">
        <f>VLOOKUP(Tableau1[[#This Row],[NUM DE FACTURE]],[1]!Tableau1[[#All],[Num Piéce]:[ANNEE]],4,FALSE)</f>
        <v>#N/A</v>
      </c>
      <c r="I1819" s="3" t="e">
        <f>MONTH(Tableau1[[#This Row],[DATE LIV]])</f>
        <v>#N/A</v>
      </c>
    </row>
    <row r="1820" spans="1:9" x14ac:dyDescent="0.35">
      <c r="A1820" s="1">
        <f>'[1]COMMERCIAL 2019 - 2021'!D1817</f>
        <v>0</v>
      </c>
      <c r="B1820" s="5" t="e">
        <f>VLOOKUP(Tableau1[[#This Row],[NUM DE FACTURE]],'[1]COMMERCIAL 2019 - 2021'!$D$2:$AO$3999,6,FALSE)</f>
        <v>#N/A</v>
      </c>
      <c r="C1820" s="2" t="e">
        <f>VLOOKUP(Tableau1[[#This Row],[NUM DE FACTURE]],'[1]COMMERCIAL 2019 - 2021'!$D$2:$AO$3999,18,FALSE)</f>
        <v>#N/A</v>
      </c>
      <c r="D1820" s="3" t="e">
        <f>VLOOKUP(Tableau1[[#This Row],[NUM DE FACTURE]],'[1]COMMERCIAL 2019 - 2021'!$D$2:$AO$3999,8,FALSE)</f>
        <v>#N/A</v>
      </c>
      <c r="E1820" s="3" t="e">
        <f>VLOOKUP(Tableau1[[#This Row],[NUM DE FACTURE]],'[1]COMMERCIAL 2019 - 2021'!$D$2:$AO$3999,10,FALSE)</f>
        <v>#N/A</v>
      </c>
      <c r="F1820" s="3" t="e">
        <f>VLOOKUP(Tableau1[[#This Row],[NUM DE FACTURE]],'[1]COMMERCIAL 2019 - 2021'!$D$2:$AO$3999,12,FALSE)</f>
        <v>#N/A</v>
      </c>
      <c r="G1820" s="4" t="e">
        <f>VLOOKUP(Tableau1[[#This Row],[NUM DE FACTURE]],'[1]COMMERCIAL 2019 - 2021'!$D$2:$AO$3999,13,FALSE)</f>
        <v>#N/A</v>
      </c>
      <c r="H1820" s="3" t="e">
        <f>VLOOKUP(Tableau1[[#This Row],[NUM DE FACTURE]],[1]!Tableau1[[#All],[Num Piéce]:[ANNEE]],4,FALSE)</f>
        <v>#N/A</v>
      </c>
      <c r="I1820" s="3" t="e">
        <f>MONTH(Tableau1[[#This Row],[DATE LIV]])</f>
        <v>#N/A</v>
      </c>
    </row>
    <row r="1821" spans="1:9" x14ac:dyDescent="0.35">
      <c r="A1821" s="1">
        <f>'[1]COMMERCIAL 2019 - 2021'!D1818</f>
        <v>0</v>
      </c>
      <c r="B1821" s="5" t="e">
        <f>VLOOKUP(Tableau1[[#This Row],[NUM DE FACTURE]],'[1]COMMERCIAL 2019 - 2021'!$D$2:$AO$3999,6,FALSE)</f>
        <v>#N/A</v>
      </c>
      <c r="C1821" s="2" t="e">
        <f>VLOOKUP(Tableau1[[#This Row],[NUM DE FACTURE]],'[1]COMMERCIAL 2019 - 2021'!$D$2:$AO$3999,18,FALSE)</f>
        <v>#N/A</v>
      </c>
      <c r="D1821" s="3" t="e">
        <f>VLOOKUP(Tableau1[[#This Row],[NUM DE FACTURE]],'[1]COMMERCIAL 2019 - 2021'!$D$2:$AO$3999,8,FALSE)</f>
        <v>#N/A</v>
      </c>
      <c r="E1821" s="3" t="e">
        <f>VLOOKUP(Tableau1[[#This Row],[NUM DE FACTURE]],'[1]COMMERCIAL 2019 - 2021'!$D$2:$AO$3999,10,FALSE)</f>
        <v>#N/A</v>
      </c>
      <c r="F1821" s="3" t="e">
        <f>VLOOKUP(Tableau1[[#This Row],[NUM DE FACTURE]],'[1]COMMERCIAL 2019 - 2021'!$D$2:$AO$3999,12,FALSE)</f>
        <v>#N/A</v>
      </c>
      <c r="G1821" s="4" t="e">
        <f>VLOOKUP(Tableau1[[#This Row],[NUM DE FACTURE]],'[1]COMMERCIAL 2019 - 2021'!$D$2:$AO$3999,13,FALSE)</f>
        <v>#N/A</v>
      </c>
      <c r="H1821" s="3" t="e">
        <f>VLOOKUP(Tableau1[[#This Row],[NUM DE FACTURE]],[1]!Tableau1[[#All],[Num Piéce]:[ANNEE]],4,FALSE)</f>
        <v>#N/A</v>
      </c>
      <c r="I1821" s="3" t="e">
        <f>MONTH(Tableau1[[#This Row],[DATE LIV]])</f>
        <v>#N/A</v>
      </c>
    </row>
    <row r="1822" spans="1:9" x14ac:dyDescent="0.35">
      <c r="A1822" s="1">
        <f>'[1]COMMERCIAL 2019 - 2021'!D1819</f>
        <v>0</v>
      </c>
      <c r="B1822" s="5" t="e">
        <f>VLOOKUP(Tableau1[[#This Row],[NUM DE FACTURE]],'[1]COMMERCIAL 2019 - 2021'!$D$2:$AO$3999,6,FALSE)</f>
        <v>#N/A</v>
      </c>
      <c r="C1822" s="2" t="e">
        <f>VLOOKUP(Tableau1[[#This Row],[NUM DE FACTURE]],'[1]COMMERCIAL 2019 - 2021'!$D$2:$AO$3999,18,FALSE)</f>
        <v>#N/A</v>
      </c>
      <c r="D1822" s="3" t="e">
        <f>VLOOKUP(Tableau1[[#This Row],[NUM DE FACTURE]],'[1]COMMERCIAL 2019 - 2021'!$D$2:$AO$3999,8,FALSE)</f>
        <v>#N/A</v>
      </c>
      <c r="E1822" s="3" t="e">
        <f>VLOOKUP(Tableau1[[#This Row],[NUM DE FACTURE]],'[1]COMMERCIAL 2019 - 2021'!$D$2:$AO$3999,10,FALSE)</f>
        <v>#N/A</v>
      </c>
      <c r="F1822" s="3" t="e">
        <f>VLOOKUP(Tableau1[[#This Row],[NUM DE FACTURE]],'[1]COMMERCIAL 2019 - 2021'!$D$2:$AO$3999,12,FALSE)</f>
        <v>#N/A</v>
      </c>
      <c r="G1822" s="4" t="e">
        <f>VLOOKUP(Tableau1[[#This Row],[NUM DE FACTURE]],'[1]COMMERCIAL 2019 - 2021'!$D$2:$AO$3999,13,FALSE)</f>
        <v>#N/A</v>
      </c>
      <c r="H1822" s="3" t="e">
        <f>VLOOKUP(Tableau1[[#This Row],[NUM DE FACTURE]],[1]!Tableau1[[#All],[Num Piéce]:[ANNEE]],4,FALSE)</f>
        <v>#N/A</v>
      </c>
      <c r="I1822" s="3" t="e">
        <f>MONTH(Tableau1[[#This Row],[DATE LIV]])</f>
        <v>#N/A</v>
      </c>
    </row>
    <row r="1823" spans="1:9" x14ac:dyDescent="0.35">
      <c r="A1823" s="1">
        <f>'[1]COMMERCIAL 2019 - 2021'!D1820</f>
        <v>0</v>
      </c>
      <c r="B1823" s="5" t="e">
        <f>VLOOKUP(Tableau1[[#This Row],[NUM DE FACTURE]],'[1]COMMERCIAL 2019 - 2021'!$D$2:$AO$3999,6,FALSE)</f>
        <v>#N/A</v>
      </c>
      <c r="C1823" s="2" t="e">
        <f>VLOOKUP(Tableau1[[#This Row],[NUM DE FACTURE]],'[1]COMMERCIAL 2019 - 2021'!$D$2:$AO$3999,18,FALSE)</f>
        <v>#N/A</v>
      </c>
      <c r="D1823" s="3" t="e">
        <f>VLOOKUP(Tableau1[[#This Row],[NUM DE FACTURE]],'[1]COMMERCIAL 2019 - 2021'!$D$2:$AO$3999,8,FALSE)</f>
        <v>#N/A</v>
      </c>
      <c r="E1823" s="3" t="e">
        <f>VLOOKUP(Tableau1[[#This Row],[NUM DE FACTURE]],'[1]COMMERCIAL 2019 - 2021'!$D$2:$AO$3999,10,FALSE)</f>
        <v>#N/A</v>
      </c>
      <c r="F1823" s="3" t="e">
        <f>VLOOKUP(Tableau1[[#This Row],[NUM DE FACTURE]],'[1]COMMERCIAL 2019 - 2021'!$D$2:$AO$3999,12,FALSE)</f>
        <v>#N/A</v>
      </c>
      <c r="G1823" s="4" t="e">
        <f>VLOOKUP(Tableau1[[#This Row],[NUM DE FACTURE]],'[1]COMMERCIAL 2019 - 2021'!$D$2:$AO$3999,13,FALSE)</f>
        <v>#N/A</v>
      </c>
      <c r="H1823" s="3" t="e">
        <f>VLOOKUP(Tableau1[[#This Row],[NUM DE FACTURE]],[1]!Tableau1[[#All],[Num Piéce]:[ANNEE]],4,FALSE)</f>
        <v>#N/A</v>
      </c>
      <c r="I1823" s="3" t="e">
        <f>MONTH(Tableau1[[#This Row],[DATE LIV]])</f>
        <v>#N/A</v>
      </c>
    </row>
    <row r="1824" spans="1:9" x14ac:dyDescent="0.35">
      <c r="A1824" s="1">
        <f>'[1]COMMERCIAL 2019 - 2021'!D1821</f>
        <v>0</v>
      </c>
      <c r="B1824" s="5" t="e">
        <f>VLOOKUP(Tableau1[[#This Row],[NUM DE FACTURE]],'[1]COMMERCIAL 2019 - 2021'!$D$2:$AO$3999,6,FALSE)</f>
        <v>#N/A</v>
      </c>
      <c r="C1824" s="2" t="e">
        <f>VLOOKUP(Tableau1[[#This Row],[NUM DE FACTURE]],'[1]COMMERCIAL 2019 - 2021'!$D$2:$AO$3999,18,FALSE)</f>
        <v>#N/A</v>
      </c>
      <c r="D1824" s="3" t="e">
        <f>VLOOKUP(Tableau1[[#This Row],[NUM DE FACTURE]],'[1]COMMERCIAL 2019 - 2021'!$D$2:$AO$3999,8,FALSE)</f>
        <v>#N/A</v>
      </c>
      <c r="E1824" s="3" t="e">
        <f>VLOOKUP(Tableau1[[#This Row],[NUM DE FACTURE]],'[1]COMMERCIAL 2019 - 2021'!$D$2:$AO$3999,10,FALSE)</f>
        <v>#N/A</v>
      </c>
      <c r="F1824" s="3" t="e">
        <f>VLOOKUP(Tableau1[[#This Row],[NUM DE FACTURE]],'[1]COMMERCIAL 2019 - 2021'!$D$2:$AO$3999,12,FALSE)</f>
        <v>#N/A</v>
      </c>
      <c r="G1824" s="4" t="e">
        <f>VLOOKUP(Tableau1[[#This Row],[NUM DE FACTURE]],'[1]COMMERCIAL 2019 - 2021'!$D$2:$AO$3999,13,FALSE)</f>
        <v>#N/A</v>
      </c>
      <c r="H1824" s="3" t="e">
        <f>VLOOKUP(Tableau1[[#This Row],[NUM DE FACTURE]],[1]!Tableau1[[#All],[Num Piéce]:[ANNEE]],4,FALSE)</f>
        <v>#N/A</v>
      </c>
      <c r="I1824" s="3" t="e">
        <f>MONTH(Tableau1[[#This Row],[DATE LIV]])</f>
        <v>#N/A</v>
      </c>
    </row>
    <row r="1825" spans="1:9" x14ac:dyDescent="0.35">
      <c r="A1825" s="1">
        <f>'[1]COMMERCIAL 2019 - 2021'!D1822</f>
        <v>0</v>
      </c>
      <c r="B1825" s="5" t="e">
        <f>VLOOKUP(Tableau1[[#This Row],[NUM DE FACTURE]],'[1]COMMERCIAL 2019 - 2021'!$D$2:$AO$3999,6,FALSE)</f>
        <v>#N/A</v>
      </c>
      <c r="C1825" s="2" t="e">
        <f>VLOOKUP(Tableau1[[#This Row],[NUM DE FACTURE]],'[1]COMMERCIAL 2019 - 2021'!$D$2:$AO$3999,18,FALSE)</f>
        <v>#N/A</v>
      </c>
      <c r="D1825" s="3" t="e">
        <f>VLOOKUP(Tableau1[[#This Row],[NUM DE FACTURE]],'[1]COMMERCIAL 2019 - 2021'!$D$2:$AO$3999,8,FALSE)</f>
        <v>#N/A</v>
      </c>
      <c r="E1825" s="3" t="e">
        <f>VLOOKUP(Tableau1[[#This Row],[NUM DE FACTURE]],'[1]COMMERCIAL 2019 - 2021'!$D$2:$AO$3999,10,FALSE)</f>
        <v>#N/A</v>
      </c>
      <c r="F1825" s="3" t="e">
        <f>VLOOKUP(Tableau1[[#This Row],[NUM DE FACTURE]],'[1]COMMERCIAL 2019 - 2021'!$D$2:$AO$3999,12,FALSE)</f>
        <v>#N/A</v>
      </c>
      <c r="G1825" s="4" t="e">
        <f>VLOOKUP(Tableau1[[#This Row],[NUM DE FACTURE]],'[1]COMMERCIAL 2019 - 2021'!$D$2:$AO$3999,13,FALSE)</f>
        <v>#N/A</v>
      </c>
      <c r="H1825" s="3" t="e">
        <f>VLOOKUP(Tableau1[[#This Row],[NUM DE FACTURE]],[1]!Tableau1[[#All],[Num Piéce]:[ANNEE]],4,FALSE)</f>
        <v>#N/A</v>
      </c>
      <c r="I1825" s="3" t="e">
        <f>MONTH(Tableau1[[#This Row],[DATE LIV]])</f>
        <v>#N/A</v>
      </c>
    </row>
    <row r="1826" spans="1:9" x14ac:dyDescent="0.35">
      <c r="A1826" s="1">
        <f>'[1]COMMERCIAL 2019 - 2021'!D1823</f>
        <v>0</v>
      </c>
      <c r="B1826" s="5" t="e">
        <f>VLOOKUP(Tableau1[[#This Row],[NUM DE FACTURE]],'[1]COMMERCIAL 2019 - 2021'!$D$2:$AO$3999,6,FALSE)</f>
        <v>#N/A</v>
      </c>
      <c r="C1826" s="2" t="e">
        <f>VLOOKUP(Tableau1[[#This Row],[NUM DE FACTURE]],'[1]COMMERCIAL 2019 - 2021'!$D$2:$AO$3999,18,FALSE)</f>
        <v>#N/A</v>
      </c>
      <c r="D1826" s="3" t="e">
        <f>VLOOKUP(Tableau1[[#This Row],[NUM DE FACTURE]],'[1]COMMERCIAL 2019 - 2021'!$D$2:$AO$3999,8,FALSE)</f>
        <v>#N/A</v>
      </c>
      <c r="E1826" s="3" t="e">
        <f>VLOOKUP(Tableau1[[#This Row],[NUM DE FACTURE]],'[1]COMMERCIAL 2019 - 2021'!$D$2:$AO$3999,10,FALSE)</f>
        <v>#N/A</v>
      </c>
      <c r="F1826" s="3" t="e">
        <f>VLOOKUP(Tableau1[[#This Row],[NUM DE FACTURE]],'[1]COMMERCIAL 2019 - 2021'!$D$2:$AO$3999,12,FALSE)</f>
        <v>#N/A</v>
      </c>
      <c r="G1826" s="4" t="e">
        <f>VLOOKUP(Tableau1[[#This Row],[NUM DE FACTURE]],'[1]COMMERCIAL 2019 - 2021'!$D$2:$AO$3999,13,FALSE)</f>
        <v>#N/A</v>
      </c>
      <c r="H1826" s="3" t="e">
        <f>VLOOKUP(Tableau1[[#This Row],[NUM DE FACTURE]],[1]!Tableau1[[#All],[Num Piéce]:[ANNEE]],4,FALSE)</f>
        <v>#N/A</v>
      </c>
      <c r="I1826" s="3" t="e">
        <f>MONTH(Tableau1[[#This Row],[DATE LIV]])</f>
        <v>#N/A</v>
      </c>
    </row>
    <row r="1827" spans="1:9" x14ac:dyDescent="0.35">
      <c r="A1827" s="1">
        <f>'[1]COMMERCIAL 2019 - 2021'!D1824</f>
        <v>0</v>
      </c>
      <c r="B1827" s="5" t="e">
        <f>VLOOKUP(Tableau1[[#This Row],[NUM DE FACTURE]],'[1]COMMERCIAL 2019 - 2021'!$D$2:$AO$3999,6,FALSE)</f>
        <v>#N/A</v>
      </c>
      <c r="C1827" s="2" t="e">
        <f>VLOOKUP(Tableau1[[#This Row],[NUM DE FACTURE]],'[1]COMMERCIAL 2019 - 2021'!$D$2:$AO$3999,18,FALSE)</f>
        <v>#N/A</v>
      </c>
      <c r="D1827" s="3" t="e">
        <f>VLOOKUP(Tableau1[[#This Row],[NUM DE FACTURE]],'[1]COMMERCIAL 2019 - 2021'!$D$2:$AO$3999,8,FALSE)</f>
        <v>#N/A</v>
      </c>
      <c r="E1827" s="3" t="e">
        <f>VLOOKUP(Tableau1[[#This Row],[NUM DE FACTURE]],'[1]COMMERCIAL 2019 - 2021'!$D$2:$AO$3999,10,FALSE)</f>
        <v>#N/A</v>
      </c>
      <c r="F1827" s="3" t="e">
        <f>VLOOKUP(Tableau1[[#This Row],[NUM DE FACTURE]],'[1]COMMERCIAL 2019 - 2021'!$D$2:$AO$3999,12,FALSE)</f>
        <v>#N/A</v>
      </c>
      <c r="G1827" s="4" t="e">
        <f>VLOOKUP(Tableau1[[#This Row],[NUM DE FACTURE]],'[1]COMMERCIAL 2019 - 2021'!$D$2:$AO$3999,13,FALSE)</f>
        <v>#N/A</v>
      </c>
      <c r="H1827" s="3" t="e">
        <f>VLOOKUP(Tableau1[[#This Row],[NUM DE FACTURE]],[1]!Tableau1[[#All],[Num Piéce]:[ANNEE]],4,FALSE)</f>
        <v>#N/A</v>
      </c>
      <c r="I1827" s="3" t="e">
        <f>MONTH(Tableau1[[#This Row],[DATE LIV]])</f>
        <v>#N/A</v>
      </c>
    </row>
    <row r="1828" spans="1:9" x14ac:dyDescent="0.35">
      <c r="A1828" s="1">
        <f>'[1]COMMERCIAL 2019 - 2021'!D1825</f>
        <v>0</v>
      </c>
      <c r="B1828" s="5" t="e">
        <f>VLOOKUP(Tableau1[[#This Row],[NUM DE FACTURE]],'[1]COMMERCIAL 2019 - 2021'!$D$2:$AO$3999,6,FALSE)</f>
        <v>#N/A</v>
      </c>
      <c r="C1828" s="2" t="e">
        <f>VLOOKUP(Tableau1[[#This Row],[NUM DE FACTURE]],'[1]COMMERCIAL 2019 - 2021'!$D$2:$AO$3999,18,FALSE)</f>
        <v>#N/A</v>
      </c>
      <c r="D1828" s="3" t="e">
        <f>VLOOKUP(Tableau1[[#This Row],[NUM DE FACTURE]],'[1]COMMERCIAL 2019 - 2021'!$D$2:$AO$3999,8,FALSE)</f>
        <v>#N/A</v>
      </c>
      <c r="E1828" s="3" t="e">
        <f>VLOOKUP(Tableau1[[#This Row],[NUM DE FACTURE]],'[1]COMMERCIAL 2019 - 2021'!$D$2:$AO$3999,10,FALSE)</f>
        <v>#N/A</v>
      </c>
      <c r="F1828" s="3" t="e">
        <f>VLOOKUP(Tableau1[[#This Row],[NUM DE FACTURE]],'[1]COMMERCIAL 2019 - 2021'!$D$2:$AO$3999,12,FALSE)</f>
        <v>#N/A</v>
      </c>
      <c r="G1828" s="4" t="e">
        <f>VLOOKUP(Tableau1[[#This Row],[NUM DE FACTURE]],'[1]COMMERCIAL 2019 - 2021'!$D$2:$AO$3999,13,FALSE)</f>
        <v>#N/A</v>
      </c>
      <c r="H1828" s="3" t="e">
        <f>VLOOKUP(Tableau1[[#This Row],[NUM DE FACTURE]],[1]!Tableau1[[#All],[Num Piéce]:[ANNEE]],4,FALSE)</f>
        <v>#N/A</v>
      </c>
      <c r="I1828" s="3" t="e">
        <f>MONTH(Tableau1[[#This Row],[DATE LIV]])</f>
        <v>#N/A</v>
      </c>
    </row>
    <row r="1829" spans="1:9" x14ac:dyDescent="0.35">
      <c r="A1829" s="1">
        <f>'[1]COMMERCIAL 2019 - 2021'!D1826</f>
        <v>0</v>
      </c>
      <c r="B1829" s="5" t="e">
        <f>VLOOKUP(Tableau1[[#This Row],[NUM DE FACTURE]],'[1]COMMERCIAL 2019 - 2021'!$D$2:$AO$3999,6,FALSE)</f>
        <v>#N/A</v>
      </c>
      <c r="C1829" s="2" t="e">
        <f>VLOOKUP(Tableau1[[#This Row],[NUM DE FACTURE]],'[1]COMMERCIAL 2019 - 2021'!$D$2:$AO$3999,18,FALSE)</f>
        <v>#N/A</v>
      </c>
      <c r="D1829" s="3" t="e">
        <f>VLOOKUP(Tableau1[[#This Row],[NUM DE FACTURE]],'[1]COMMERCIAL 2019 - 2021'!$D$2:$AO$3999,8,FALSE)</f>
        <v>#N/A</v>
      </c>
      <c r="E1829" s="3" t="e">
        <f>VLOOKUP(Tableau1[[#This Row],[NUM DE FACTURE]],'[1]COMMERCIAL 2019 - 2021'!$D$2:$AO$3999,10,FALSE)</f>
        <v>#N/A</v>
      </c>
      <c r="F1829" s="3" t="e">
        <f>VLOOKUP(Tableau1[[#This Row],[NUM DE FACTURE]],'[1]COMMERCIAL 2019 - 2021'!$D$2:$AO$3999,12,FALSE)</f>
        <v>#N/A</v>
      </c>
      <c r="G1829" s="4" t="e">
        <f>VLOOKUP(Tableau1[[#This Row],[NUM DE FACTURE]],'[1]COMMERCIAL 2019 - 2021'!$D$2:$AO$3999,13,FALSE)</f>
        <v>#N/A</v>
      </c>
      <c r="H1829" s="3" t="e">
        <f>VLOOKUP(Tableau1[[#This Row],[NUM DE FACTURE]],[1]!Tableau1[[#All],[Num Piéce]:[ANNEE]],4,FALSE)</f>
        <v>#N/A</v>
      </c>
      <c r="I1829" s="3" t="e">
        <f>MONTH(Tableau1[[#This Row],[DATE LIV]])</f>
        <v>#N/A</v>
      </c>
    </row>
    <row r="1830" spans="1:9" x14ac:dyDescent="0.35">
      <c r="A1830" s="1">
        <f>'[1]COMMERCIAL 2019 - 2021'!D1827</f>
        <v>0</v>
      </c>
      <c r="B1830" s="5" t="e">
        <f>VLOOKUP(Tableau1[[#This Row],[NUM DE FACTURE]],'[1]COMMERCIAL 2019 - 2021'!$D$2:$AO$3999,6,FALSE)</f>
        <v>#N/A</v>
      </c>
      <c r="C1830" s="2" t="e">
        <f>VLOOKUP(Tableau1[[#This Row],[NUM DE FACTURE]],'[1]COMMERCIAL 2019 - 2021'!$D$2:$AO$3999,18,FALSE)</f>
        <v>#N/A</v>
      </c>
      <c r="D1830" s="3" t="e">
        <f>VLOOKUP(Tableau1[[#This Row],[NUM DE FACTURE]],'[1]COMMERCIAL 2019 - 2021'!$D$2:$AO$3999,8,FALSE)</f>
        <v>#N/A</v>
      </c>
      <c r="E1830" s="3" t="e">
        <f>VLOOKUP(Tableau1[[#This Row],[NUM DE FACTURE]],'[1]COMMERCIAL 2019 - 2021'!$D$2:$AO$3999,10,FALSE)</f>
        <v>#N/A</v>
      </c>
      <c r="F1830" s="3" t="e">
        <f>VLOOKUP(Tableau1[[#This Row],[NUM DE FACTURE]],'[1]COMMERCIAL 2019 - 2021'!$D$2:$AO$3999,12,FALSE)</f>
        <v>#N/A</v>
      </c>
      <c r="G1830" s="4" t="e">
        <f>VLOOKUP(Tableau1[[#This Row],[NUM DE FACTURE]],'[1]COMMERCIAL 2019 - 2021'!$D$2:$AO$3999,13,FALSE)</f>
        <v>#N/A</v>
      </c>
      <c r="H1830" s="3" t="e">
        <f>VLOOKUP(Tableau1[[#This Row],[NUM DE FACTURE]],[1]!Tableau1[[#All],[Num Piéce]:[ANNEE]],4,FALSE)</f>
        <v>#N/A</v>
      </c>
      <c r="I1830" s="3" t="e">
        <f>MONTH(Tableau1[[#This Row],[DATE LIV]])</f>
        <v>#N/A</v>
      </c>
    </row>
    <row r="1831" spans="1:9" x14ac:dyDescent="0.35">
      <c r="A1831" s="1">
        <f>'[1]COMMERCIAL 2019 - 2021'!D1828</f>
        <v>0</v>
      </c>
      <c r="B1831" s="5" t="e">
        <f>VLOOKUP(Tableau1[[#This Row],[NUM DE FACTURE]],'[1]COMMERCIAL 2019 - 2021'!$D$2:$AO$3999,6,FALSE)</f>
        <v>#N/A</v>
      </c>
      <c r="C1831" s="2" t="e">
        <f>VLOOKUP(Tableau1[[#This Row],[NUM DE FACTURE]],'[1]COMMERCIAL 2019 - 2021'!$D$2:$AO$3999,18,FALSE)</f>
        <v>#N/A</v>
      </c>
      <c r="D1831" s="3" t="e">
        <f>VLOOKUP(Tableau1[[#This Row],[NUM DE FACTURE]],'[1]COMMERCIAL 2019 - 2021'!$D$2:$AO$3999,8,FALSE)</f>
        <v>#N/A</v>
      </c>
      <c r="E1831" s="3" t="e">
        <f>VLOOKUP(Tableau1[[#This Row],[NUM DE FACTURE]],'[1]COMMERCIAL 2019 - 2021'!$D$2:$AO$3999,10,FALSE)</f>
        <v>#N/A</v>
      </c>
      <c r="F1831" s="3" t="e">
        <f>VLOOKUP(Tableau1[[#This Row],[NUM DE FACTURE]],'[1]COMMERCIAL 2019 - 2021'!$D$2:$AO$3999,12,FALSE)</f>
        <v>#N/A</v>
      </c>
      <c r="G1831" s="4" t="e">
        <f>VLOOKUP(Tableau1[[#This Row],[NUM DE FACTURE]],'[1]COMMERCIAL 2019 - 2021'!$D$2:$AO$3999,13,FALSE)</f>
        <v>#N/A</v>
      </c>
      <c r="H1831" s="3" t="e">
        <f>VLOOKUP(Tableau1[[#This Row],[NUM DE FACTURE]],[1]!Tableau1[[#All],[Num Piéce]:[ANNEE]],4,FALSE)</f>
        <v>#N/A</v>
      </c>
      <c r="I1831" s="3" t="e">
        <f>MONTH(Tableau1[[#This Row],[DATE LIV]])</f>
        <v>#N/A</v>
      </c>
    </row>
    <row r="1832" spans="1:9" x14ac:dyDescent="0.35">
      <c r="A1832" s="1">
        <f>'[1]COMMERCIAL 2019 - 2021'!D1829</f>
        <v>0</v>
      </c>
      <c r="B1832" s="5" t="e">
        <f>VLOOKUP(Tableau1[[#This Row],[NUM DE FACTURE]],'[1]COMMERCIAL 2019 - 2021'!$D$2:$AO$3999,6,FALSE)</f>
        <v>#N/A</v>
      </c>
      <c r="C1832" s="2" t="e">
        <f>VLOOKUP(Tableau1[[#This Row],[NUM DE FACTURE]],'[1]COMMERCIAL 2019 - 2021'!$D$2:$AO$3999,18,FALSE)</f>
        <v>#N/A</v>
      </c>
      <c r="D1832" s="3" t="e">
        <f>VLOOKUP(Tableau1[[#This Row],[NUM DE FACTURE]],'[1]COMMERCIAL 2019 - 2021'!$D$2:$AO$3999,8,FALSE)</f>
        <v>#N/A</v>
      </c>
      <c r="E1832" s="3" t="e">
        <f>VLOOKUP(Tableau1[[#This Row],[NUM DE FACTURE]],'[1]COMMERCIAL 2019 - 2021'!$D$2:$AO$3999,10,FALSE)</f>
        <v>#N/A</v>
      </c>
      <c r="F1832" s="3" t="e">
        <f>VLOOKUP(Tableau1[[#This Row],[NUM DE FACTURE]],'[1]COMMERCIAL 2019 - 2021'!$D$2:$AO$3999,12,FALSE)</f>
        <v>#N/A</v>
      </c>
      <c r="G1832" s="4" t="e">
        <f>VLOOKUP(Tableau1[[#This Row],[NUM DE FACTURE]],'[1]COMMERCIAL 2019 - 2021'!$D$2:$AO$3999,13,FALSE)</f>
        <v>#N/A</v>
      </c>
      <c r="H1832" s="3" t="e">
        <f>VLOOKUP(Tableau1[[#This Row],[NUM DE FACTURE]],[1]!Tableau1[[#All],[Num Piéce]:[ANNEE]],4,FALSE)</f>
        <v>#N/A</v>
      </c>
      <c r="I1832" s="3" t="e">
        <f>MONTH(Tableau1[[#This Row],[DATE LIV]])</f>
        <v>#N/A</v>
      </c>
    </row>
    <row r="1833" spans="1:9" x14ac:dyDescent="0.35">
      <c r="A1833" s="1">
        <f>'[1]COMMERCIAL 2019 - 2021'!D1830</f>
        <v>0</v>
      </c>
      <c r="B1833" s="5" t="e">
        <f>VLOOKUP(Tableau1[[#This Row],[NUM DE FACTURE]],'[1]COMMERCIAL 2019 - 2021'!$D$2:$AO$3999,6,FALSE)</f>
        <v>#N/A</v>
      </c>
      <c r="C1833" s="2" t="e">
        <f>VLOOKUP(Tableau1[[#This Row],[NUM DE FACTURE]],'[1]COMMERCIAL 2019 - 2021'!$D$2:$AO$3999,18,FALSE)</f>
        <v>#N/A</v>
      </c>
      <c r="D1833" s="3" t="e">
        <f>VLOOKUP(Tableau1[[#This Row],[NUM DE FACTURE]],'[1]COMMERCIAL 2019 - 2021'!$D$2:$AO$3999,8,FALSE)</f>
        <v>#N/A</v>
      </c>
      <c r="E1833" s="3" t="e">
        <f>VLOOKUP(Tableau1[[#This Row],[NUM DE FACTURE]],'[1]COMMERCIAL 2019 - 2021'!$D$2:$AO$3999,10,FALSE)</f>
        <v>#N/A</v>
      </c>
      <c r="F1833" s="3" t="e">
        <f>VLOOKUP(Tableau1[[#This Row],[NUM DE FACTURE]],'[1]COMMERCIAL 2019 - 2021'!$D$2:$AO$3999,12,FALSE)</f>
        <v>#N/A</v>
      </c>
      <c r="G1833" s="4" t="e">
        <f>VLOOKUP(Tableau1[[#This Row],[NUM DE FACTURE]],'[1]COMMERCIAL 2019 - 2021'!$D$2:$AO$3999,13,FALSE)</f>
        <v>#N/A</v>
      </c>
      <c r="H1833" s="3" t="e">
        <f>VLOOKUP(Tableau1[[#This Row],[NUM DE FACTURE]],[1]!Tableau1[[#All],[Num Piéce]:[ANNEE]],4,FALSE)</f>
        <v>#N/A</v>
      </c>
      <c r="I1833" s="3" t="e">
        <f>MONTH(Tableau1[[#This Row],[DATE LIV]])</f>
        <v>#N/A</v>
      </c>
    </row>
    <row r="1834" spans="1:9" x14ac:dyDescent="0.35">
      <c r="A1834" s="1">
        <f>'[1]COMMERCIAL 2019 - 2021'!D1831</f>
        <v>0</v>
      </c>
      <c r="B1834" s="5" t="e">
        <f>VLOOKUP(Tableau1[[#This Row],[NUM DE FACTURE]],'[1]COMMERCIAL 2019 - 2021'!$D$2:$AO$3999,6,FALSE)</f>
        <v>#N/A</v>
      </c>
      <c r="C1834" s="2" t="e">
        <f>VLOOKUP(Tableau1[[#This Row],[NUM DE FACTURE]],'[1]COMMERCIAL 2019 - 2021'!$D$2:$AO$3999,18,FALSE)</f>
        <v>#N/A</v>
      </c>
      <c r="D1834" s="3" t="e">
        <f>VLOOKUP(Tableau1[[#This Row],[NUM DE FACTURE]],'[1]COMMERCIAL 2019 - 2021'!$D$2:$AO$3999,8,FALSE)</f>
        <v>#N/A</v>
      </c>
      <c r="E1834" s="3" t="e">
        <f>VLOOKUP(Tableau1[[#This Row],[NUM DE FACTURE]],'[1]COMMERCIAL 2019 - 2021'!$D$2:$AO$3999,10,FALSE)</f>
        <v>#N/A</v>
      </c>
      <c r="F1834" s="3" t="e">
        <f>VLOOKUP(Tableau1[[#This Row],[NUM DE FACTURE]],'[1]COMMERCIAL 2019 - 2021'!$D$2:$AO$3999,12,FALSE)</f>
        <v>#N/A</v>
      </c>
      <c r="G1834" s="4" t="e">
        <f>VLOOKUP(Tableau1[[#This Row],[NUM DE FACTURE]],'[1]COMMERCIAL 2019 - 2021'!$D$2:$AO$3999,13,FALSE)</f>
        <v>#N/A</v>
      </c>
      <c r="H1834" s="3" t="e">
        <f>VLOOKUP(Tableau1[[#This Row],[NUM DE FACTURE]],[1]!Tableau1[[#All],[Num Piéce]:[ANNEE]],4,FALSE)</f>
        <v>#N/A</v>
      </c>
      <c r="I1834" s="3" t="e">
        <f>MONTH(Tableau1[[#This Row],[DATE LIV]])</f>
        <v>#N/A</v>
      </c>
    </row>
    <row r="1835" spans="1:9" x14ac:dyDescent="0.35">
      <c r="A1835" s="1">
        <f>'[1]COMMERCIAL 2019 - 2021'!D1832</f>
        <v>0</v>
      </c>
      <c r="B1835" s="5" t="e">
        <f>VLOOKUP(Tableau1[[#This Row],[NUM DE FACTURE]],'[1]COMMERCIAL 2019 - 2021'!$D$2:$AO$3999,6,FALSE)</f>
        <v>#N/A</v>
      </c>
      <c r="C1835" s="2" t="e">
        <f>VLOOKUP(Tableau1[[#This Row],[NUM DE FACTURE]],'[1]COMMERCIAL 2019 - 2021'!$D$2:$AO$3999,18,FALSE)</f>
        <v>#N/A</v>
      </c>
      <c r="D1835" s="3" t="e">
        <f>VLOOKUP(Tableau1[[#This Row],[NUM DE FACTURE]],'[1]COMMERCIAL 2019 - 2021'!$D$2:$AO$3999,8,FALSE)</f>
        <v>#N/A</v>
      </c>
      <c r="E1835" s="3" t="e">
        <f>VLOOKUP(Tableau1[[#This Row],[NUM DE FACTURE]],'[1]COMMERCIAL 2019 - 2021'!$D$2:$AO$3999,10,FALSE)</f>
        <v>#N/A</v>
      </c>
      <c r="F1835" s="3" t="e">
        <f>VLOOKUP(Tableau1[[#This Row],[NUM DE FACTURE]],'[1]COMMERCIAL 2019 - 2021'!$D$2:$AO$3999,12,FALSE)</f>
        <v>#N/A</v>
      </c>
      <c r="G1835" s="4" t="e">
        <f>VLOOKUP(Tableau1[[#This Row],[NUM DE FACTURE]],'[1]COMMERCIAL 2019 - 2021'!$D$2:$AO$3999,13,FALSE)</f>
        <v>#N/A</v>
      </c>
      <c r="H1835" s="3" t="e">
        <f>VLOOKUP(Tableau1[[#This Row],[NUM DE FACTURE]],[1]!Tableau1[[#All],[Num Piéce]:[ANNEE]],4,FALSE)</f>
        <v>#N/A</v>
      </c>
      <c r="I1835" s="3" t="e">
        <f>MONTH(Tableau1[[#This Row],[DATE LIV]])</f>
        <v>#N/A</v>
      </c>
    </row>
    <row r="1836" spans="1:9" x14ac:dyDescent="0.35">
      <c r="A1836" s="1">
        <f>'[1]COMMERCIAL 2019 - 2021'!D1833</f>
        <v>0</v>
      </c>
      <c r="B1836" s="5" t="e">
        <f>VLOOKUP(Tableau1[[#This Row],[NUM DE FACTURE]],'[1]COMMERCIAL 2019 - 2021'!$D$2:$AO$3999,6,FALSE)</f>
        <v>#N/A</v>
      </c>
      <c r="C1836" s="2" t="e">
        <f>VLOOKUP(Tableau1[[#This Row],[NUM DE FACTURE]],'[1]COMMERCIAL 2019 - 2021'!$D$2:$AO$3999,18,FALSE)</f>
        <v>#N/A</v>
      </c>
      <c r="D1836" s="3" t="e">
        <f>VLOOKUP(Tableau1[[#This Row],[NUM DE FACTURE]],'[1]COMMERCIAL 2019 - 2021'!$D$2:$AO$3999,8,FALSE)</f>
        <v>#N/A</v>
      </c>
      <c r="E1836" s="3" t="e">
        <f>VLOOKUP(Tableau1[[#This Row],[NUM DE FACTURE]],'[1]COMMERCIAL 2019 - 2021'!$D$2:$AO$3999,10,FALSE)</f>
        <v>#N/A</v>
      </c>
      <c r="F1836" s="3" t="e">
        <f>VLOOKUP(Tableau1[[#This Row],[NUM DE FACTURE]],'[1]COMMERCIAL 2019 - 2021'!$D$2:$AO$3999,12,FALSE)</f>
        <v>#N/A</v>
      </c>
      <c r="G1836" s="4" t="e">
        <f>VLOOKUP(Tableau1[[#This Row],[NUM DE FACTURE]],'[1]COMMERCIAL 2019 - 2021'!$D$2:$AO$3999,13,FALSE)</f>
        <v>#N/A</v>
      </c>
      <c r="H1836" s="3" t="e">
        <f>VLOOKUP(Tableau1[[#This Row],[NUM DE FACTURE]],[1]!Tableau1[[#All],[Num Piéce]:[ANNEE]],4,FALSE)</f>
        <v>#N/A</v>
      </c>
      <c r="I1836" s="3" t="e">
        <f>MONTH(Tableau1[[#This Row],[DATE LIV]])</f>
        <v>#N/A</v>
      </c>
    </row>
    <row r="1837" spans="1:9" x14ac:dyDescent="0.35">
      <c r="A1837" s="1">
        <f>'[1]COMMERCIAL 2019 - 2021'!D1834</f>
        <v>0</v>
      </c>
      <c r="B1837" s="5" t="e">
        <f>VLOOKUP(Tableau1[[#This Row],[NUM DE FACTURE]],'[1]COMMERCIAL 2019 - 2021'!$D$2:$AO$3999,6,FALSE)</f>
        <v>#N/A</v>
      </c>
      <c r="C1837" s="2" t="e">
        <f>VLOOKUP(Tableau1[[#This Row],[NUM DE FACTURE]],'[1]COMMERCIAL 2019 - 2021'!$D$2:$AO$3999,18,FALSE)</f>
        <v>#N/A</v>
      </c>
      <c r="D1837" s="3" t="e">
        <f>VLOOKUP(Tableau1[[#This Row],[NUM DE FACTURE]],'[1]COMMERCIAL 2019 - 2021'!$D$2:$AO$3999,8,FALSE)</f>
        <v>#N/A</v>
      </c>
      <c r="E1837" s="3" t="e">
        <f>VLOOKUP(Tableau1[[#This Row],[NUM DE FACTURE]],'[1]COMMERCIAL 2019 - 2021'!$D$2:$AO$3999,10,FALSE)</f>
        <v>#N/A</v>
      </c>
      <c r="F1837" s="3" t="e">
        <f>VLOOKUP(Tableau1[[#This Row],[NUM DE FACTURE]],'[1]COMMERCIAL 2019 - 2021'!$D$2:$AO$3999,12,FALSE)</f>
        <v>#N/A</v>
      </c>
      <c r="G1837" s="4" t="e">
        <f>VLOOKUP(Tableau1[[#This Row],[NUM DE FACTURE]],'[1]COMMERCIAL 2019 - 2021'!$D$2:$AO$3999,13,FALSE)</f>
        <v>#N/A</v>
      </c>
      <c r="H1837" s="3" t="e">
        <f>VLOOKUP(Tableau1[[#This Row],[NUM DE FACTURE]],[1]!Tableau1[[#All],[Num Piéce]:[ANNEE]],4,FALSE)</f>
        <v>#N/A</v>
      </c>
      <c r="I1837" s="3" t="e">
        <f>MONTH(Tableau1[[#This Row],[DATE LIV]])</f>
        <v>#N/A</v>
      </c>
    </row>
    <row r="1838" spans="1:9" x14ac:dyDescent="0.35">
      <c r="A1838" s="1">
        <f>'[1]COMMERCIAL 2019 - 2021'!D1835</f>
        <v>0</v>
      </c>
      <c r="B1838" s="5" t="e">
        <f>VLOOKUP(Tableau1[[#This Row],[NUM DE FACTURE]],'[1]COMMERCIAL 2019 - 2021'!$D$2:$AO$3999,6,FALSE)</f>
        <v>#N/A</v>
      </c>
      <c r="C1838" s="2" t="e">
        <f>VLOOKUP(Tableau1[[#This Row],[NUM DE FACTURE]],'[1]COMMERCIAL 2019 - 2021'!$D$2:$AO$3999,18,FALSE)</f>
        <v>#N/A</v>
      </c>
      <c r="D1838" s="3" t="e">
        <f>VLOOKUP(Tableau1[[#This Row],[NUM DE FACTURE]],'[1]COMMERCIAL 2019 - 2021'!$D$2:$AO$3999,8,FALSE)</f>
        <v>#N/A</v>
      </c>
      <c r="E1838" s="3" t="e">
        <f>VLOOKUP(Tableau1[[#This Row],[NUM DE FACTURE]],'[1]COMMERCIAL 2019 - 2021'!$D$2:$AO$3999,10,FALSE)</f>
        <v>#N/A</v>
      </c>
      <c r="F1838" s="3" t="e">
        <f>VLOOKUP(Tableau1[[#This Row],[NUM DE FACTURE]],'[1]COMMERCIAL 2019 - 2021'!$D$2:$AO$3999,12,FALSE)</f>
        <v>#N/A</v>
      </c>
      <c r="G1838" s="4" t="e">
        <f>VLOOKUP(Tableau1[[#This Row],[NUM DE FACTURE]],'[1]COMMERCIAL 2019 - 2021'!$D$2:$AO$3999,13,FALSE)</f>
        <v>#N/A</v>
      </c>
      <c r="H1838" s="3" t="e">
        <f>VLOOKUP(Tableau1[[#This Row],[NUM DE FACTURE]],[1]!Tableau1[[#All],[Num Piéce]:[ANNEE]],4,FALSE)</f>
        <v>#N/A</v>
      </c>
      <c r="I1838" s="3" t="e">
        <f>MONTH(Tableau1[[#This Row],[DATE LIV]])</f>
        <v>#N/A</v>
      </c>
    </row>
    <row r="1839" spans="1:9" x14ac:dyDescent="0.35">
      <c r="A1839" s="1">
        <f>'[1]COMMERCIAL 2019 - 2021'!D1836</f>
        <v>0</v>
      </c>
      <c r="B1839" s="5" t="e">
        <f>VLOOKUP(Tableau1[[#This Row],[NUM DE FACTURE]],'[1]COMMERCIAL 2019 - 2021'!$D$2:$AO$3999,6,FALSE)</f>
        <v>#N/A</v>
      </c>
      <c r="C1839" s="2" t="e">
        <f>VLOOKUP(Tableau1[[#This Row],[NUM DE FACTURE]],'[1]COMMERCIAL 2019 - 2021'!$D$2:$AO$3999,18,FALSE)</f>
        <v>#N/A</v>
      </c>
      <c r="D1839" s="3" t="e">
        <f>VLOOKUP(Tableau1[[#This Row],[NUM DE FACTURE]],'[1]COMMERCIAL 2019 - 2021'!$D$2:$AO$3999,8,FALSE)</f>
        <v>#N/A</v>
      </c>
      <c r="E1839" s="3" t="e">
        <f>VLOOKUP(Tableau1[[#This Row],[NUM DE FACTURE]],'[1]COMMERCIAL 2019 - 2021'!$D$2:$AO$3999,10,FALSE)</f>
        <v>#N/A</v>
      </c>
      <c r="F1839" s="3" t="e">
        <f>VLOOKUP(Tableau1[[#This Row],[NUM DE FACTURE]],'[1]COMMERCIAL 2019 - 2021'!$D$2:$AO$3999,12,FALSE)</f>
        <v>#N/A</v>
      </c>
      <c r="G1839" s="4" t="e">
        <f>VLOOKUP(Tableau1[[#This Row],[NUM DE FACTURE]],'[1]COMMERCIAL 2019 - 2021'!$D$2:$AO$3999,13,FALSE)</f>
        <v>#N/A</v>
      </c>
      <c r="H1839" s="3" t="e">
        <f>VLOOKUP(Tableau1[[#This Row],[NUM DE FACTURE]],[1]!Tableau1[[#All],[Num Piéce]:[ANNEE]],4,FALSE)</f>
        <v>#N/A</v>
      </c>
      <c r="I1839" s="3" t="e">
        <f>MONTH(Tableau1[[#This Row],[DATE LIV]])</f>
        <v>#N/A</v>
      </c>
    </row>
    <row r="1840" spans="1:9" x14ac:dyDescent="0.35">
      <c r="A1840" s="1">
        <f>'[1]COMMERCIAL 2019 - 2021'!D1837</f>
        <v>0</v>
      </c>
      <c r="B1840" s="5" t="e">
        <f>VLOOKUP(Tableau1[[#This Row],[NUM DE FACTURE]],'[1]COMMERCIAL 2019 - 2021'!$D$2:$AO$3999,6,FALSE)</f>
        <v>#N/A</v>
      </c>
      <c r="C1840" s="2" t="e">
        <f>VLOOKUP(Tableau1[[#This Row],[NUM DE FACTURE]],'[1]COMMERCIAL 2019 - 2021'!$D$2:$AO$3999,18,FALSE)</f>
        <v>#N/A</v>
      </c>
      <c r="D1840" s="3" t="e">
        <f>VLOOKUP(Tableau1[[#This Row],[NUM DE FACTURE]],'[1]COMMERCIAL 2019 - 2021'!$D$2:$AO$3999,8,FALSE)</f>
        <v>#N/A</v>
      </c>
      <c r="E1840" s="3" t="e">
        <f>VLOOKUP(Tableau1[[#This Row],[NUM DE FACTURE]],'[1]COMMERCIAL 2019 - 2021'!$D$2:$AO$3999,10,FALSE)</f>
        <v>#N/A</v>
      </c>
      <c r="F1840" s="3" t="e">
        <f>VLOOKUP(Tableau1[[#This Row],[NUM DE FACTURE]],'[1]COMMERCIAL 2019 - 2021'!$D$2:$AO$3999,12,FALSE)</f>
        <v>#N/A</v>
      </c>
      <c r="G1840" s="4" t="e">
        <f>VLOOKUP(Tableau1[[#This Row],[NUM DE FACTURE]],'[1]COMMERCIAL 2019 - 2021'!$D$2:$AO$3999,13,FALSE)</f>
        <v>#N/A</v>
      </c>
      <c r="H1840" s="3" t="e">
        <f>VLOOKUP(Tableau1[[#This Row],[NUM DE FACTURE]],[1]!Tableau1[[#All],[Num Piéce]:[ANNEE]],4,FALSE)</f>
        <v>#N/A</v>
      </c>
      <c r="I1840" s="3" t="e">
        <f>MONTH(Tableau1[[#This Row],[DATE LIV]])</f>
        <v>#N/A</v>
      </c>
    </row>
    <row r="1841" spans="1:9" x14ac:dyDescent="0.35">
      <c r="A1841" s="1">
        <f>'[1]COMMERCIAL 2019 - 2021'!D1838</f>
        <v>0</v>
      </c>
      <c r="B1841" s="5" t="e">
        <f>VLOOKUP(Tableau1[[#This Row],[NUM DE FACTURE]],'[1]COMMERCIAL 2019 - 2021'!$D$2:$AO$3999,6,FALSE)</f>
        <v>#N/A</v>
      </c>
      <c r="C1841" s="2" t="e">
        <f>VLOOKUP(Tableau1[[#This Row],[NUM DE FACTURE]],'[1]COMMERCIAL 2019 - 2021'!$D$2:$AO$3999,18,FALSE)</f>
        <v>#N/A</v>
      </c>
      <c r="D1841" s="3" t="e">
        <f>VLOOKUP(Tableau1[[#This Row],[NUM DE FACTURE]],'[1]COMMERCIAL 2019 - 2021'!$D$2:$AO$3999,8,FALSE)</f>
        <v>#N/A</v>
      </c>
      <c r="E1841" s="3" t="e">
        <f>VLOOKUP(Tableau1[[#This Row],[NUM DE FACTURE]],'[1]COMMERCIAL 2019 - 2021'!$D$2:$AO$3999,10,FALSE)</f>
        <v>#N/A</v>
      </c>
      <c r="F1841" s="3" t="e">
        <f>VLOOKUP(Tableau1[[#This Row],[NUM DE FACTURE]],'[1]COMMERCIAL 2019 - 2021'!$D$2:$AO$3999,12,FALSE)</f>
        <v>#N/A</v>
      </c>
      <c r="G1841" s="4" t="e">
        <f>VLOOKUP(Tableau1[[#This Row],[NUM DE FACTURE]],'[1]COMMERCIAL 2019 - 2021'!$D$2:$AO$3999,13,FALSE)</f>
        <v>#N/A</v>
      </c>
      <c r="H1841" s="3" t="e">
        <f>VLOOKUP(Tableau1[[#This Row],[NUM DE FACTURE]],[1]!Tableau1[[#All],[Num Piéce]:[ANNEE]],4,FALSE)</f>
        <v>#N/A</v>
      </c>
      <c r="I1841" s="3" t="e">
        <f>MONTH(Tableau1[[#This Row],[DATE LIV]])</f>
        <v>#N/A</v>
      </c>
    </row>
    <row r="1842" spans="1:9" x14ac:dyDescent="0.35">
      <c r="A1842" s="1">
        <f>'[1]COMMERCIAL 2019 - 2021'!D1839</f>
        <v>0</v>
      </c>
      <c r="B1842" s="5" t="e">
        <f>VLOOKUP(Tableau1[[#This Row],[NUM DE FACTURE]],'[1]COMMERCIAL 2019 - 2021'!$D$2:$AO$3999,6,FALSE)</f>
        <v>#N/A</v>
      </c>
      <c r="C1842" s="2" t="e">
        <f>VLOOKUP(Tableau1[[#This Row],[NUM DE FACTURE]],'[1]COMMERCIAL 2019 - 2021'!$D$2:$AO$3999,18,FALSE)</f>
        <v>#N/A</v>
      </c>
      <c r="D1842" s="3" t="e">
        <f>VLOOKUP(Tableau1[[#This Row],[NUM DE FACTURE]],'[1]COMMERCIAL 2019 - 2021'!$D$2:$AO$3999,8,FALSE)</f>
        <v>#N/A</v>
      </c>
      <c r="E1842" s="3" t="e">
        <f>VLOOKUP(Tableau1[[#This Row],[NUM DE FACTURE]],'[1]COMMERCIAL 2019 - 2021'!$D$2:$AO$3999,10,FALSE)</f>
        <v>#N/A</v>
      </c>
      <c r="F1842" s="3" t="e">
        <f>VLOOKUP(Tableau1[[#This Row],[NUM DE FACTURE]],'[1]COMMERCIAL 2019 - 2021'!$D$2:$AO$3999,12,FALSE)</f>
        <v>#N/A</v>
      </c>
      <c r="G1842" s="4" t="e">
        <f>VLOOKUP(Tableau1[[#This Row],[NUM DE FACTURE]],'[1]COMMERCIAL 2019 - 2021'!$D$2:$AO$3999,13,FALSE)</f>
        <v>#N/A</v>
      </c>
      <c r="H1842" s="3" t="e">
        <f>VLOOKUP(Tableau1[[#This Row],[NUM DE FACTURE]],[1]!Tableau1[[#All],[Num Piéce]:[ANNEE]],4,FALSE)</f>
        <v>#N/A</v>
      </c>
      <c r="I1842" s="3" t="e">
        <f>MONTH(Tableau1[[#This Row],[DATE LIV]])</f>
        <v>#N/A</v>
      </c>
    </row>
    <row r="1843" spans="1:9" x14ac:dyDescent="0.35">
      <c r="A1843" s="1">
        <f>'[1]COMMERCIAL 2019 - 2021'!D1840</f>
        <v>0</v>
      </c>
      <c r="B1843" s="5" t="e">
        <f>VLOOKUP(Tableau1[[#This Row],[NUM DE FACTURE]],'[1]COMMERCIAL 2019 - 2021'!$D$2:$AO$3999,6,FALSE)</f>
        <v>#N/A</v>
      </c>
      <c r="C1843" s="2" t="e">
        <f>VLOOKUP(Tableau1[[#This Row],[NUM DE FACTURE]],'[1]COMMERCIAL 2019 - 2021'!$D$2:$AO$3999,18,FALSE)</f>
        <v>#N/A</v>
      </c>
      <c r="D1843" s="3" t="e">
        <f>VLOOKUP(Tableau1[[#This Row],[NUM DE FACTURE]],'[1]COMMERCIAL 2019 - 2021'!$D$2:$AO$3999,8,FALSE)</f>
        <v>#N/A</v>
      </c>
      <c r="E1843" s="3" t="e">
        <f>VLOOKUP(Tableau1[[#This Row],[NUM DE FACTURE]],'[1]COMMERCIAL 2019 - 2021'!$D$2:$AO$3999,10,FALSE)</f>
        <v>#N/A</v>
      </c>
      <c r="F1843" s="3" t="e">
        <f>VLOOKUP(Tableau1[[#This Row],[NUM DE FACTURE]],'[1]COMMERCIAL 2019 - 2021'!$D$2:$AO$3999,12,FALSE)</f>
        <v>#N/A</v>
      </c>
      <c r="G1843" s="4" t="e">
        <f>VLOOKUP(Tableau1[[#This Row],[NUM DE FACTURE]],'[1]COMMERCIAL 2019 - 2021'!$D$2:$AO$3999,13,FALSE)</f>
        <v>#N/A</v>
      </c>
      <c r="H1843" s="3" t="e">
        <f>VLOOKUP(Tableau1[[#This Row],[NUM DE FACTURE]],[1]!Tableau1[[#All],[Num Piéce]:[ANNEE]],4,FALSE)</f>
        <v>#N/A</v>
      </c>
      <c r="I1843" s="3" t="e">
        <f>MONTH(Tableau1[[#This Row],[DATE LIV]])</f>
        <v>#N/A</v>
      </c>
    </row>
    <row r="1844" spans="1:9" x14ac:dyDescent="0.35">
      <c r="A1844" s="1">
        <f>'[1]COMMERCIAL 2019 - 2021'!D1841</f>
        <v>0</v>
      </c>
      <c r="B1844" s="5" t="e">
        <f>VLOOKUP(Tableau1[[#This Row],[NUM DE FACTURE]],'[1]COMMERCIAL 2019 - 2021'!$D$2:$AO$3999,6,FALSE)</f>
        <v>#N/A</v>
      </c>
      <c r="C1844" s="2" t="e">
        <f>VLOOKUP(Tableau1[[#This Row],[NUM DE FACTURE]],'[1]COMMERCIAL 2019 - 2021'!$D$2:$AO$3999,18,FALSE)</f>
        <v>#N/A</v>
      </c>
      <c r="D1844" s="3" t="e">
        <f>VLOOKUP(Tableau1[[#This Row],[NUM DE FACTURE]],'[1]COMMERCIAL 2019 - 2021'!$D$2:$AO$3999,8,FALSE)</f>
        <v>#N/A</v>
      </c>
      <c r="E1844" s="3" t="e">
        <f>VLOOKUP(Tableau1[[#This Row],[NUM DE FACTURE]],'[1]COMMERCIAL 2019 - 2021'!$D$2:$AO$3999,10,FALSE)</f>
        <v>#N/A</v>
      </c>
      <c r="F1844" s="3" t="e">
        <f>VLOOKUP(Tableau1[[#This Row],[NUM DE FACTURE]],'[1]COMMERCIAL 2019 - 2021'!$D$2:$AO$3999,12,FALSE)</f>
        <v>#N/A</v>
      </c>
      <c r="G1844" s="4" t="e">
        <f>VLOOKUP(Tableau1[[#This Row],[NUM DE FACTURE]],'[1]COMMERCIAL 2019 - 2021'!$D$2:$AO$3999,13,FALSE)</f>
        <v>#N/A</v>
      </c>
      <c r="H1844" s="3" t="e">
        <f>VLOOKUP(Tableau1[[#This Row],[NUM DE FACTURE]],[1]!Tableau1[[#All],[Num Piéce]:[ANNEE]],4,FALSE)</f>
        <v>#N/A</v>
      </c>
      <c r="I1844" s="3" t="e">
        <f>MONTH(Tableau1[[#This Row],[DATE LIV]])</f>
        <v>#N/A</v>
      </c>
    </row>
    <row r="1845" spans="1:9" x14ac:dyDescent="0.35">
      <c r="A1845" s="1">
        <f>'[1]COMMERCIAL 2019 - 2021'!D1842</f>
        <v>0</v>
      </c>
      <c r="B1845" s="5" t="e">
        <f>VLOOKUP(Tableau1[[#This Row],[NUM DE FACTURE]],'[1]COMMERCIAL 2019 - 2021'!$D$2:$AO$3999,6,FALSE)</f>
        <v>#N/A</v>
      </c>
      <c r="C1845" s="2" t="e">
        <f>VLOOKUP(Tableau1[[#This Row],[NUM DE FACTURE]],'[1]COMMERCIAL 2019 - 2021'!$D$2:$AO$3999,18,FALSE)</f>
        <v>#N/A</v>
      </c>
      <c r="D1845" s="3" t="e">
        <f>VLOOKUP(Tableau1[[#This Row],[NUM DE FACTURE]],'[1]COMMERCIAL 2019 - 2021'!$D$2:$AO$3999,8,FALSE)</f>
        <v>#N/A</v>
      </c>
      <c r="E1845" s="3" t="e">
        <f>VLOOKUP(Tableau1[[#This Row],[NUM DE FACTURE]],'[1]COMMERCIAL 2019 - 2021'!$D$2:$AO$3999,10,FALSE)</f>
        <v>#N/A</v>
      </c>
      <c r="F1845" s="3" t="e">
        <f>VLOOKUP(Tableau1[[#This Row],[NUM DE FACTURE]],'[1]COMMERCIAL 2019 - 2021'!$D$2:$AO$3999,12,FALSE)</f>
        <v>#N/A</v>
      </c>
      <c r="G1845" s="4" t="e">
        <f>VLOOKUP(Tableau1[[#This Row],[NUM DE FACTURE]],'[1]COMMERCIAL 2019 - 2021'!$D$2:$AO$3999,13,FALSE)</f>
        <v>#N/A</v>
      </c>
      <c r="H1845" s="3" t="e">
        <f>VLOOKUP(Tableau1[[#This Row],[NUM DE FACTURE]],[1]!Tableau1[[#All],[Num Piéce]:[ANNEE]],4,FALSE)</f>
        <v>#N/A</v>
      </c>
      <c r="I1845" s="3" t="e">
        <f>MONTH(Tableau1[[#This Row],[DATE LIV]])</f>
        <v>#N/A</v>
      </c>
    </row>
    <row r="1846" spans="1:9" x14ac:dyDescent="0.35">
      <c r="A1846" s="1">
        <f>'[1]COMMERCIAL 2019 - 2021'!D1843</f>
        <v>0</v>
      </c>
      <c r="B1846" s="5" t="e">
        <f>VLOOKUP(Tableau1[[#This Row],[NUM DE FACTURE]],'[1]COMMERCIAL 2019 - 2021'!$D$2:$AO$3999,6,FALSE)</f>
        <v>#N/A</v>
      </c>
      <c r="C1846" s="2" t="e">
        <f>VLOOKUP(Tableau1[[#This Row],[NUM DE FACTURE]],'[1]COMMERCIAL 2019 - 2021'!$D$2:$AO$3999,18,FALSE)</f>
        <v>#N/A</v>
      </c>
      <c r="D1846" s="3" t="e">
        <f>VLOOKUP(Tableau1[[#This Row],[NUM DE FACTURE]],'[1]COMMERCIAL 2019 - 2021'!$D$2:$AO$3999,8,FALSE)</f>
        <v>#N/A</v>
      </c>
      <c r="E1846" s="3" t="e">
        <f>VLOOKUP(Tableau1[[#This Row],[NUM DE FACTURE]],'[1]COMMERCIAL 2019 - 2021'!$D$2:$AO$3999,10,FALSE)</f>
        <v>#N/A</v>
      </c>
      <c r="F1846" s="3" t="e">
        <f>VLOOKUP(Tableau1[[#This Row],[NUM DE FACTURE]],'[1]COMMERCIAL 2019 - 2021'!$D$2:$AO$3999,12,FALSE)</f>
        <v>#N/A</v>
      </c>
      <c r="G1846" s="4" t="e">
        <f>VLOOKUP(Tableau1[[#This Row],[NUM DE FACTURE]],'[1]COMMERCIAL 2019 - 2021'!$D$2:$AO$3999,13,FALSE)</f>
        <v>#N/A</v>
      </c>
      <c r="H1846" s="3" t="e">
        <f>VLOOKUP(Tableau1[[#This Row],[NUM DE FACTURE]],[1]!Tableau1[[#All],[Num Piéce]:[ANNEE]],4,FALSE)</f>
        <v>#N/A</v>
      </c>
      <c r="I1846" s="3" t="e">
        <f>MONTH(Tableau1[[#This Row],[DATE LIV]])</f>
        <v>#N/A</v>
      </c>
    </row>
    <row r="1847" spans="1:9" x14ac:dyDescent="0.35">
      <c r="A1847" s="1">
        <f>'[1]COMMERCIAL 2019 - 2021'!D1844</f>
        <v>0</v>
      </c>
      <c r="B1847" s="5" t="e">
        <f>VLOOKUP(Tableau1[[#This Row],[NUM DE FACTURE]],'[1]COMMERCIAL 2019 - 2021'!$D$2:$AO$3999,6,FALSE)</f>
        <v>#N/A</v>
      </c>
      <c r="C1847" s="2" t="e">
        <f>VLOOKUP(Tableau1[[#This Row],[NUM DE FACTURE]],'[1]COMMERCIAL 2019 - 2021'!$D$2:$AO$3999,18,FALSE)</f>
        <v>#N/A</v>
      </c>
      <c r="D1847" s="3" t="e">
        <f>VLOOKUP(Tableau1[[#This Row],[NUM DE FACTURE]],'[1]COMMERCIAL 2019 - 2021'!$D$2:$AO$3999,8,FALSE)</f>
        <v>#N/A</v>
      </c>
      <c r="E1847" s="3" t="e">
        <f>VLOOKUP(Tableau1[[#This Row],[NUM DE FACTURE]],'[1]COMMERCIAL 2019 - 2021'!$D$2:$AO$3999,10,FALSE)</f>
        <v>#N/A</v>
      </c>
      <c r="F1847" s="3" t="e">
        <f>VLOOKUP(Tableau1[[#This Row],[NUM DE FACTURE]],'[1]COMMERCIAL 2019 - 2021'!$D$2:$AO$3999,12,FALSE)</f>
        <v>#N/A</v>
      </c>
      <c r="G1847" s="4" t="e">
        <f>VLOOKUP(Tableau1[[#This Row],[NUM DE FACTURE]],'[1]COMMERCIAL 2019 - 2021'!$D$2:$AO$3999,13,FALSE)</f>
        <v>#N/A</v>
      </c>
      <c r="H1847" s="3" t="e">
        <f>VLOOKUP(Tableau1[[#This Row],[NUM DE FACTURE]],[1]!Tableau1[[#All],[Num Piéce]:[ANNEE]],4,FALSE)</f>
        <v>#N/A</v>
      </c>
      <c r="I1847" s="3" t="e">
        <f>MONTH(Tableau1[[#This Row],[DATE LIV]])</f>
        <v>#N/A</v>
      </c>
    </row>
    <row r="1848" spans="1:9" x14ac:dyDescent="0.35">
      <c r="A1848" s="1">
        <f>'[1]COMMERCIAL 2019 - 2021'!D1845</f>
        <v>0</v>
      </c>
      <c r="B1848" s="5" t="e">
        <f>VLOOKUP(Tableau1[[#This Row],[NUM DE FACTURE]],'[1]COMMERCIAL 2019 - 2021'!$D$2:$AO$3999,6,FALSE)</f>
        <v>#N/A</v>
      </c>
      <c r="C1848" s="2" t="e">
        <f>VLOOKUP(Tableau1[[#This Row],[NUM DE FACTURE]],'[1]COMMERCIAL 2019 - 2021'!$D$2:$AO$3999,18,FALSE)</f>
        <v>#N/A</v>
      </c>
      <c r="D1848" s="3" t="e">
        <f>VLOOKUP(Tableau1[[#This Row],[NUM DE FACTURE]],'[1]COMMERCIAL 2019 - 2021'!$D$2:$AO$3999,8,FALSE)</f>
        <v>#N/A</v>
      </c>
      <c r="E1848" s="3" t="e">
        <f>VLOOKUP(Tableau1[[#This Row],[NUM DE FACTURE]],'[1]COMMERCIAL 2019 - 2021'!$D$2:$AO$3999,10,FALSE)</f>
        <v>#N/A</v>
      </c>
      <c r="F1848" s="3" t="e">
        <f>VLOOKUP(Tableau1[[#This Row],[NUM DE FACTURE]],'[1]COMMERCIAL 2019 - 2021'!$D$2:$AO$3999,12,FALSE)</f>
        <v>#N/A</v>
      </c>
      <c r="G1848" s="4" t="e">
        <f>VLOOKUP(Tableau1[[#This Row],[NUM DE FACTURE]],'[1]COMMERCIAL 2019 - 2021'!$D$2:$AO$3999,13,FALSE)</f>
        <v>#N/A</v>
      </c>
      <c r="H1848" s="3" t="e">
        <f>VLOOKUP(Tableau1[[#This Row],[NUM DE FACTURE]],[1]!Tableau1[[#All],[Num Piéce]:[ANNEE]],4,FALSE)</f>
        <v>#N/A</v>
      </c>
      <c r="I1848" s="3" t="e">
        <f>MONTH(Tableau1[[#This Row],[DATE LIV]])</f>
        <v>#N/A</v>
      </c>
    </row>
    <row r="1849" spans="1:9" x14ac:dyDescent="0.35">
      <c r="A1849" s="1">
        <f>'[1]COMMERCIAL 2019 - 2021'!D1846</f>
        <v>0</v>
      </c>
      <c r="B1849" s="5" t="e">
        <f>VLOOKUP(Tableau1[[#This Row],[NUM DE FACTURE]],'[1]COMMERCIAL 2019 - 2021'!$D$2:$AO$3999,6,FALSE)</f>
        <v>#N/A</v>
      </c>
      <c r="C1849" s="2" t="e">
        <f>VLOOKUP(Tableau1[[#This Row],[NUM DE FACTURE]],'[1]COMMERCIAL 2019 - 2021'!$D$2:$AO$3999,18,FALSE)</f>
        <v>#N/A</v>
      </c>
      <c r="D1849" s="3" t="e">
        <f>VLOOKUP(Tableau1[[#This Row],[NUM DE FACTURE]],'[1]COMMERCIAL 2019 - 2021'!$D$2:$AO$3999,8,FALSE)</f>
        <v>#N/A</v>
      </c>
      <c r="E1849" s="3" t="e">
        <f>VLOOKUP(Tableau1[[#This Row],[NUM DE FACTURE]],'[1]COMMERCIAL 2019 - 2021'!$D$2:$AO$3999,10,FALSE)</f>
        <v>#N/A</v>
      </c>
      <c r="F1849" s="3" t="e">
        <f>VLOOKUP(Tableau1[[#This Row],[NUM DE FACTURE]],'[1]COMMERCIAL 2019 - 2021'!$D$2:$AO$3999,12,FALSE)</f>
        <v>#N/A</v>
      </c>
      <c r="G1849" s="4" t="e">
        <f>VLOOKUP(Tableau1[[#This Row],[NUM DE FACTURE]],'[1]COMMERCIAL 2019 - 2021'!$D$2:$AO$3999,13,FALSE)</f>
        <v>#N/A</v>
      </c>
      <c r="H1849" s="3" t="e">
        <f>VLOOKUP(Tableau1[[#This Row],[NUM DE FACTURE]],[1]!Tableau1[[#All],[Num Piéce]:[ANNEE]],4,FALSE)</f>
        <v>#N/A</v>
      </c>
      <c r="I1849" s="3" t="e">
        <f>MONTH(Tableau1[[#This Row],[DATE LIV]])</f>
        <v>#N/A</v>
      </c>
    </row>
    <row r="1850" spans="1:9" x14ac:dyDescent="0.35">
      <c r="A1850" s="1">
        <f>'[1]COMMERCIAL 2019 - 2021'!D1847</f>
        <v>0</v>
      </c>
      <c r="B1850" s="5" t="e">
        <f>VLOOKUP(Tableau1[[#This Row],[NUM DE FACTURE]],'[1]COMMERCIAL 2019 - 2021'!$D$2:$AO$3999,6,FALSE)</f>
        <v>#N/A</v>
      </c>
      <c r="C1850" s="2" t="e">
        <f>VLOOKUP(Tableau1[[#This Row],[NUM DE FACTURE]],'[1]COMMERCIAL 2019 - 2021'!$D$2:$AO$3999,18,FALSE)</f>
        <v>#N/A</v>
      </c>
      <c r="D1850" s="3" t="e">
        <f>VLOOKUP(Tableau1[[#This Row],[NUM DE FACTURE]],'[1]COMMERCIAL 2019 - 2021'!$D$2:$AO$3999,8,FALSE)</f>
        <v>#N/A</v>
      </c>
      <c r="E1850" s="3" t="e">
        <f>VLOOKUP(Tableau1[[#This Row],[NUM DE FACTURE]],'[1]COMMERCIAL 2019 - 2021'!$D$2:$AO$3999,10,FALSE)</f>
        <v>#N/A</v>
      </c>
      <c r="F1850" s="3" t="e">
        <f>VLOOKUP(Tableau1[[#This Row],[NUM DE FACTURE]],'[1]COMMERCIAL 2019 - 2021'!$D$2:$AO$3999,12,FALSE)</f>
        <v>#N/A</v>
      </c>
      <c r="G1850" s="4" t="e">
        <f>VLOOKUP(Tableau1[[#This Row],[NUM DE FACTURE]],'[1]COMMERCIAL 2019 - 2021'!$D$2:$AO$3999,13,FALSE)</f>
        <v>#N/A</v>
      </c>
      <c r="H1850" s="3" t="e">
        <f>VLOOKUP(Tableau1[[#This Row],[NUM DE FACTURE]],[1]!Tableau1[[#All],[Num Piéce]:[ANNEE]],4,FALSE)</f>
        <v>#N/A</v>
      </c>
      <c r="I1850" s="3" t="e">
        <f>MONTH(Tableau1[[#This Row],[DATE LIV]])</f>
        <v>#N/A</v>
      </c>
    </row>
    <row r="1851" spans="1:9" x14ac:dyDescent="0.35">
      <c r="A1851" s="1">
        <f>'[1]COMMERCIAL 2019 - 2021'!D1848</f>
        <v>0</v>
      </c>
      <c r="B1851" s="5" t="e">
        <f>VLOOKUP(Tableau1[[#This Row],[NUM DE FACTURE]],'[1]COMMERCIAL 2019 - 2021'!$D$2:$AO$3999,6,FALSE)</f>
        <v>#N/A</v>
      </c>
      <c r="C1851" s="2" t="e">
        <f>VLOOKUP(Tableau1[[#This Row],[NUM DE FACTURE]],'[1]COMMERCIAL 2019 - 2021'!$D$2:$AO$3999,18,FALSE)</f>
        <v>#N/A</v>
      </c>
      <c r="D1851" s="3" t="e">
        <f>VLOOKUP(Tableau1[[#This Row],[NUM DE FACTURE]],'[1]COMMERCIAL 2019 - 2021'!$D$2:$AO$3999,8,FALSE)</f>
        <v>#N/A</v>
      </c>
      <c r="E1851" s="3" t="e">
        <f>VLOOKUP(Tableau1[[#This Row],[NUM DE FACTURE]],'[1]COMMERCIAL 2019 - 2021'!$D$2:$AO$3999,10,FALSE)</f>
        <v>#N/A</v>
      </c>
      <c r="F1851" s="3" t="e">
        <f>VLOOKUP(Tableau1[[#This Row],[NUM DE FACTURE]],'[1]COMMERCIAL 2019 - 2021'!$D$2:$AO$3999,12,FALSE)</f>
        <v>#N/A</v>
      </c>
      <c r="G1851" s="4" t="e">
        <f>VLOOKUP(Tableau1[[#This Row],[NUM DE FACTURE]],'[1]COMMERCIAL 2019 - 2021'!$D$2:$AO$3999,13,FALSE)</f>
        <v>#N/A</v>
      </c>
      <c r="H1851" s="3" t="e">
        <f>VLOOKUP(Tableau1[[#This Row],[NUM DE FACTURE]],[1]!Tableau1[[#All],[Num Piéce]:[ANNEE]],4,FALSE)</f>
        <v>#N/A</v>
      </c>
      <c r="I1851" s="3" t="e">
        <f>MONTH(Tableau1[[#This Row],[DATE LIV]])</f>
        <v>#N/A</v>
      </c>
    </row>
    <row r="1852" spans="1:9" x14ac:dyDescent="0.35">
      <c r="A1852" s="1">
        <f>'[1]COMMERCIAL 2019 - 2021'!D1849</f>
        <v>0</v>
      </c>
      <c r="B1852" s="5" t="e">
        <f>VLOOKUP(Tableau1[[#This Row],[NUM DE FACTURE]],'[1]COMMERCIAL 2019 - 2021'!$D$2:$AO$3999,6,FALSE)</f>
        <v>#N/A</v>
      </c>
      <c r="C1852" s="2" t="e">
        <f>VLOOKUP(Tableau1[[#This Row],[NUM DE FACTURE]],'[1]COMMERCIAL 2019 - 2021'!$D$2:$AO$3999,18,FALSE)</f>
        <v>#N/A</v>
      </c>
      <c r="D1852" s="3" t="e">
        <f>VLOOKUP(Tableau1[[#This Row],[NUM DE FACTURE]],'[1]COMMERCIAL 2019 - 2021'!$D$2:$AO$3999,8,FALSE)</f>
        <v>#N/A</v>
      </c>
      <c r="E1852" s="3" t="e">
        <f>VLOOKUP(Tableau1[[#This Row],[NUM DE FACTURE]],'[1]COMMERCIAL 2019 - 2021'!$D$2:$AO$3999,10,FALSE)</f>
        <v>#N/A</v>
      </c>
      <c r="F1852" s="3" t="e">
        <f>VLOOKUP(Tableau1[[#This Row],[NUM DE FACTURE]],'[1]COMMERCIAL 2019 - 2021'!$D$2:$AO$3999,12,FALSE)</f>
        <v>#N/A</v>
      </c>
      <c r="G1852" s="4" t="e">
        <f>VLOOKUP(Tableau1[[#This Row],[NUM DE FACTURE]],'[1]COMMERCIAL 2019 - 2021'!$D$2:$AO$3999,13,FALSE)</f>
        <v>#N/A</v>
      </c>
      <c r="H1852" s="3" t="e">
        <f>VLOOKUP(Tableau1[[#This Row],[NUM DE FACTURE]],[1]!Tableau1[[#All],[Num Piéce]:[ANNEE]],4,FALSE)</f>
        <v>#N/A</v>
      </c>
      <c r="I1852" s="3" t="e">
        <f>MONTH(Tableau1[[#This Row],[DATE LIV]])</f>
        <v>#N/A</v>
      </c>
    </row>
    <row r="1853" spans="1:9" x14ac:dyDescent="0.35">
      <c r="A1853" s="1">
        <f>'[1]COMMERCIAL 2019 - 2021'!D1850</f>
        <v>0</v>
      </c>
      <c r="B1853" s="5" t="e">
        <f>VLOOKUP(Tableau1[[#This Row],[NUM DE FACTURE]],'[1]COMMERCIAL 2019 - 2021'!$D$2:$AO$3999,6,FALSE)</f>
        <v>#N/A</v>
      </c>
      <c r="C1853" s="2" t="e">
        <f>VLOOKUP(Tableau1[[#This Row],[NUM DE FACTURE]],'[1]COMMERCIAL 2019 - 2021'!$D$2:$AO$3999,18,FALSE)</f>
        <v>#N/A</v>
      </c>
      <c r="D1853" s="3" t="e">
        <f>VLOOKUP(Tableau1[[#This Row],[NUM DE FACTURE]],'[1]COMMERCIAL 2019 - 2021'!$D$2:$AO$3999,8,FALSE)</f>
        <v>#N/A</v>
      </c>
      <c r="E1853" s="3" t="e">
        <f>VLOOKUP(Tableau1[[#This Row],[NUM DE FACTURE]],'[1]COMMERCIAL 2019 - 2021'!$D$2:$AO$3999,10,FALSE)</f>
        <v>#N/A</v>
      </c>
      <c r="F1853" s="3" t="e">
        <f>VLOOKUP(Tableau1[[#This Row],[NUM DE FACTURE]],'[1]COMMERCIAL 2019 - 2021'!$D$2:$AO$3999,12,FALSE)</f>
        <v>#N/A</v>
      </c>
      <c r="G1853" s="4" t="e">
        <f>VLOOKUP(Tableau1[[#This Row],[NUM DE FACTURE]],'[1]COMMERCIAL 2019 - 2021'!$D$2:$AO$3999,13,FALSE)</f>
        <v>#N/A</v>
      </c>
      <c r="H1853" s="3" t="e">
        <f>VLOOKUP(Tableau1[[#This Row],[NUM DE FACTURE]],[1]!Tableau1[[#All],[Num Piéce]:[ANNEE]],4,FALSE)</f>
        <v>#N/A</v>
      </c>
      <c r="I1853" s="3" t="e">
        <f>MONTH(Tableau1[[#This Row],[DATE LIV]])</f>
        <v>#N/A</v>
      </c>
    </row>
    <row r="1854" spans="1:9" x14ac:dyDescent="0.35">
      <c r="A1854" s="1">
        <f>'[1]COMMERCIAL 2019 - 2021'!D1851</f>
        <v>0</v>
      </c>
      <c r="B1854" s="5" t="e">
        <f>VLOOKUP(Tableau1[[#This Row],[NUM DE FACTURE]],'[1]COMMERCIAL 2019 - 2021'!$D$2:$AO$3999,6,FALSE)</f>
        <v>#N/A</v>
      </c>
      <c r="C1854" s="2" t="e">
        <f>VLOOKUP(Tableau1[[#This Row],[NUM DE FACTURE]],'[1]COMMERCIAL 2019 - 2021'!$D$2:$AO$3999,18,FALSE)</f>
        <v>#N/A</v>
      </c>
      <c r="D1854" s="3" t="e">
        <f>VLOOKUP(Tableau1[[#This Row],[NUM DE FACTURE]],'[1]COMMERCIAL 2019 - 2021'!$D$2:$AO$3999,8,FALSE)</f>
        <v>#N/A</v>
      </c>
      <c r="E1854" s="3" t="e">
        <f>VLOOKUP(Tableau1[[#This Row],[NUM DE FACTURE]],'[1]COMMERCIAL 2019 - 2021'!$D$2:$AO$3999,10,FALSE)</f>
        <v>#N/A</v>
      </c>
      <c r="F1854" s="3" t="e">
        <f>VLOOKUP(Tableau1[[#This Row],[NUM DE FACTURE]],'[1]COMMERCIAL 2019 - 2021'!$D$2:$AO$3999,12,FALSE)</f>
        <v>#N/A</v>
      </c>
      <c r="G1854" s="4" t="e">
        <f>VLOOKUP(Tableau1[[#This Row],[NUM DE FACTURE]],'[1]COMMERCIAL 2019 - 2021'!$D$2:$AO$3999,13,FALSE)</f>
        <v>#N/A</v>
      </c>
      <c r="H1854" s="3" t="e">
        <f>VLOOKUP(Tableau1[[#This Row],[NUM DE FACTURE]],[1]!Tableau1[[#All],[Num Piéce]:[ANNEE]],4,FALSE)</f>
        <v>#N/A</v>
      </c>
      <c r="I1854" s="3" t="e">
        <f>MONTH(Tableau1[[#This Row],[DATE LIV]])</f>
        <v>#N/A</v>
      </c>
    </row>
    <row r="1855" spans="1:9" x14ac:dyDescent="0.35">
      <c r="A1855" s="1">
        <f>'[1]COMMERCIAL 2019 - 2021'!D1852</f>
        <v>0</v>
      </c>
      <c r="B1855" s="5" t="e">
        <f>VLOOKUP(Tableau1[[#This Row],[NUM DE FACTURE]],'[1]COMMERCIAL 2019 - 2021'!$D$2:$AO$3999,6,FALSE)</f>
        <v>#N/A</v>
      </c>
      <c r="C1855" s="2" t="e">
        <f>VLOOKUP(Tableau1[[#This Row],[NUM DE FACTURE]],'[1]COMMERCIAL 2019 - 2021'!$D$2:$AO$3999,18,FALSE)</f>
        <v>#N/A</v>
      </c>
      <c r="D1855" s="3" t="e">
        <f>VLOOKUP(Tableau1[[#This Row],[NUM DE FACTURE]],'[1]COMMERCIAL 2019 - 2021'!$D$2:$AO$3999,8,FALSE)</f>
        <v>#N/A</v>
      </c>
      <c r="E1855" s="3" t="e">
        <f>VLOOKUP(Tableau1[[#This Row],[NUM DE FACTURE]],'[1]COMMERCIAL 2019 - 2021'!$D$2:$AO$3999,10,FALSE)</f>
        <v>#N/A</v>
      </c>
      <c r="F1855" s="3" t="e">
        <f>VLOOKUP(Tableau1[[#This Row],[NUM DE FACTURE]],'[1]COMMERCIAL 2019 - 2021'!$D$2:$AO$3999,12,FALSE)</f>
        <v>#N/A</v>
      </c>
      <c r="G1855" s="4" t="e">
        <f>VLOOKUP(Tableau1[[#This Row],[NUM DE FACTURE]],'[1]COMMERCIAL 2019 - 2021'!$D$2:$AO$3999,13,FALSE)</f>
        <v>#N/A</v>
      </c>
      <c r="H1855" s="3" t="e">
        <f>VLOOKUP(Tableau1[[#This Row],[NUM DE FACTURE]],[1]!Tableau1[[#All],[Num Piéce]:[ANNEE]],4,FALSE)</f>
        <v>#N/A</v>
      </c>
      <c r="I1855" s="3" t="e">
        <f>MONTH(Tableau1[[#This Row],[DATE LIV]])</f>
        <v>#N/A</v>
      </c>
    </row>
    <row r="1856" spans="1:9" x14ac:dyDescent="0.35">
      <c r="A1856" s="1">
        <f>'[1]COMMERCIAL 2019 - 2021'!D1853</f>
        <v>0</v>
      </c>
      <c r="B1856" s="5" t="e">
        <f>VLOOKUP(Tableau1[[#This Row],[NUM DE FACTURE]],'[1]COMMERCIAL 2019 - 2021'!$D$2:$AO$3999,6,FALSE)</f>
        <v>#N/A</v>
      </c>
      <c r="C1856" s="2" t="e">
        <f>VLOOKUP(Tableau1[[#This Row],[NUM DE FACTURE]],'[1]COMMERCIAL 2019 - 2021'!$D$2:$AO$3999,18,FALSE)</f>
        <v>#N/A</v>
      </c>
      <c r="D1856" s="3" t="e">
        <f>VLOOKUP(Tableau1[[#This Row],[NUM DE FACTURE]],'[1]COMMERCIAL 2019 - 2021'!$D$2:$AO$3999,8,FALSE)</f>
        <v>#N/A</v>
      </c>
      <c r="E1856" s="3" t="e">
        <f>VLOOKUP(Tableau1[[#This Row],[NUM DE FACTURE]],'[1]COMMERCIAL 2019 - 2021'!$D$2:$AO$3999,10,FALSE)</f>
        <v>#N/A</v>
      </c>
      <c r="F1856" s="3" t="e">
        <f>VLOOKUP(Tableau1[[#This Row],[NUM DE FACTURE]],'[1]COMMERCIAL 2019 - 2021'!$D$2:$AO$3999,12,FALSE)</f>
        <v>#N/A</v>
      </c>
      <c r="G1856" s="4" t="e">
        <f>VLOOKUP(Tableau1[[#This Row],[NUM DE FACTURE]],'[1]COMMERCIAL 2019 - 2021'!$D$2:$AO$3999,13,FALSE)</f>
        <v>#N/A</v>
      </c>
      <c r="H1856" s="3" t="e">
        <f>VLOOKUP(Tableau1[[#This Row],[NUM DE FACTURE]],[1]!Tableau1[[#All],[Num Piéce]:[ANNEE]],4,FALSE)</f>
        <v>#N/A</v>
      </c>
      <c r="I1856" s="3" t="e">
        <f>MONTH(Tableau1[[#This Row],[DATE LIV]])</f>
        <v>#N/A</v>
      </c>
    </row>
    <row r="1857" spans="1:9" x14ac:dyDescent="0.35">
      <c r="A1857" s="1">
        <f>'[1]COMMERCIAL 2019 - 2021'!D1854</f>
        <v>0</v>
      </c>
      <c r="B1857" s="5" t="e">
        <f>VLOOKUP(Tableau1[[#This Row],[NUM DE FACTURE]],'[1]COMMERCIAL 2019 - 2021'!$D$2:$AO$3999,6,FALSE)</f>
        <v>#N/A</v>
      </c>
      <c r="C1857" s="2" t="e">
        <f>VLOOKUP(Tableau1[[#This Row],[NUM DE FACTURE]],'[1]COMMERCIAL 2019 - 2021'!$D$2:$AO$3999,18,FALSE)</f>
        <v>#N/A</v>
      </c>
      <c r="D1857" s="3" t="e">
        <f>VLOOKUP(Tableau1[[#This Row],[NUM DE FACTURE]],'[1]COMMERCIAL 2019 - 2021'!$D$2:$AO$3999,8,FALSE)</f>
        <v>#N/A</v>
      </c>
      <c r="E1857" s="3" t="e">
        <f>VLOOKUP(Tableau1[[#This Row],[NUM DE FACTURE]],'[1]COMMERCIAL 2019 - 2021'!$D$2:$AO$3999,10,FALSE)</f>
        <v>#N/A</v>
      </c>
      <c r="F1857" s="3" t="e">
        <f>VLOOKUP(Tableau1[[#This Row],[NUM DE FACTURE]],'[1]COMMERCIAL 2019 - 2021'!$D$2:$AO$3999,12,FALSE)</f>
        <v>#N/A</v>
      </c>
      <c r="G1857" s="4" t="e">
        <f>VLOOKUP(Tableau1[[#This Row],[NUM DE FACTURE]],'[1]COMMERCIAL 2019 - 2021'!$D$2:$AO$3999,13,FALSE)</f>
        <v>#N/A</v>
      </c>
      <c r="H1857" s="3" t="e">
        <f>VLOOKUP(Tableau1[[#This Row],[NUM DE FACTURE]],[1]!Tableau1[[#All],[Num Piéce]:[ANNEE]],4,FALSE)</f>
        <v>#N/A</v>
      </c>
      <c r="I1857" s="3" t="e">
        <f>MONTH(Tableau1[[#This Row],[DATE LIV]])</f>
        <v>#N/A</v>
      </c>
    </row>
    <row r="1858" spans="1:9" x14ac:dyDescent="0.35">
      <c r="A1858" s="1">
        <f>'[1]COMMERCIAL 2019 - 2021'!D1855</f>
        <v>0</v>
      </c>
      <c r="B1858" s="5" t="e">
        <f>VLOOKUP(Tableau1[[#This Row],[NUM DE FACTURE]],'[1]COMMERCIAL 2019 - 2021'!$D$2:$AO$3999,6,FALSE)</f>
        <v>#N/A</v>
      </c>
      <c r="C1858" s="2" t="e">
        <f>VLOOKUP(Tableau1[[#This Row],[NUM DE FACTURE]],'[1]COMMERCIAL 2019 - 2021'!$D$2:$AO$3999,18,FALSE)</f>
        <v>#N/A</v>
      </c>
      <c r="D1858" s="3" t="e">
        <f>VLOOKUP(Tableau1[[#This Row],[NUM DE FACTURE]],'[1]COMMERCIAL 2019 - 2021'!$D$2:$AO$3999,8,FALSE)</f>
        <v>#N/A</v>
      </c>
      <c r="E1858" s="3" t="e">
        <f>VLOOKUP(Tableau1[[#This Row],[NUM DE FACTURE]],'[1]COMMERCIAL 2019 - 2021'!$D$2:$AO$3999,10,FALSE)</f>
        <v>#N/A</v>
      </c>
      <c r="F1858" s="3" t="e">
        <f>VLOOKUP(Tableau1[[#This Row],[NUM DE FACTURE]],'[1]COMMERCIAL 2019 - 2021'!$D$2:$AO$3999,12,FALSE)</f>
        <v>#N/A</v>
      </c>
      <c r="G1858" s="4" t="e">
        <f>VLOOKUP(Tableau1[[#This Row],[NUM DE FACTURE]],'[1]COMMERCIAL 2019 - 2021'!$D$2:$AO$3999,13,FALSE)</f>
        <v>#N/A</v>
      </c>
      <c r="H1858" s="3" t="e">
        <f>VLOOKUP(Tableau1[[#This Row],[NUM DE FACTURE]],[1]!Tableau1[[#All],[Num Piéce]:[ANNEE]],4,FALSE)</f>
        <v>#N/A</v>
      </c>
      <c r="I1858" s="3" t="e">
        <f>MONTH(Tableau1[[#This Row],[DATE LIV]])</f>
        <v>#N/A</v>
      </c>
    </row>
    <row r="1859" spans="1:9" x14ac:dyDescent="0.35">
      <c r="A1859" s="1">
        <f>'[1]COMMERCIAL 2019 - 2021'!D1856</f>
        <v>0</v>
      </c>
      <c r="B1859" s="5" t="e">
        <f>VLOOKUP(Tableau1[[#This Row],[NUM DE FACTURE]],'[1]COMMERCIAL 2019 - 2021'!$D$2:$AO$3999,6,FALSE)</f>
        <v>#N/A</v>
      </c>
      <c r="C1859" s="2" t="e">
        <f>VLOOKUP(Tableau1[[#This Row],[NUM DE FACTURE]],'[1]COMMERCIAL 2019 - 2021'!$D$2:$AO$3999,18,FALSE)</f>
        <v>#N/A</v>
      </c>
      <c r="D1859" s="3" t="e">
        <f>VLOOKUP(Tableau1[[#This Row],[NUM DE FACTURE]],'[1]COMMERCIAL 2019 - 2021'!$D$2:$AO$3999,8,FALSE)</f>
        <v>#N/A</v>
      </c>
      <c r="E1859" s="3" t="e">
        <f>VLOOKUP(Tableau1[[#This Row],[NUM DE FACTURE]],'[1]COMMERCIAL 2019 - 2021'!$D$2:$AO$3999,10,FALSE)</f>
        <v>#N/A</v>
      </c>
      <c r="F1859" s="3" t="e">
        <f>VLOOKUP(Tableau1[[#This Row],[NUM DE FACTURE]],'[1]COMMERCIAL 2019 - 2021'!$D$2:$AO$3999,12,FALSE)</f>
        <v>#N/A</v>
      </c>
      <c r="G1859" s="4" t="e">
        <f>VLOOKUP(Tableau1[[#This Row],[NUM DE FACTURE]],'[1]COMMERCIAL 2019 - 2021'!$D$2:$AO$3999,13,FALSE)</f>
        <v>#N/A</v>
      </c>
      <c r="H1859" s="3" t="e">
        <f>VLOOKUP(Tableau1[[#This Row],[NUM DE FACTURE]],[1]!Tableau1[[#All],[Num Piéce]:[ANNEE]],4,FALSE)</f>
        <v>#N/A</v>
      </c>
      <c r="I1859" s="3" t="e">
        <f>MONTH(Tableau1[[#This Row],[DATE LIV]])</f>
        <v>#N/A</v>
      </c>
    </row>
    <row r="1860" spans="1:9" x14ac:dyDescent="0.35">
      <c r="A1860" s="1">
        <f>'[1]COMMERCIAL 2019 - 2021'!D1857</f>
        <v>0</v>
      </c>
      <c r="B1860" s="5" t="e">
        <f>VLOOKUP(Tableau1[[#This Row],[NUM DE FACTURE]],'[1]COMMERCIAL 2019 - 2021'!$D$2:$AO$3999,6,FALSE)</f>
        <v>#N/A</v>
      </c>
      <c r="C1860" s="2" t="e">
        <f>VLOOKUP(Tableau1[[#This Row],[NUM DE FACTURE]],'[1]COMMERCIAL 2019 - 2021'!$D$2:$AO$3999,18,FALSE)</f>
        <v>#N/A</v>
      </c>
      <c r="D1860" s="3" t="e">
        <f>VLOOKUP(Tableau1[[#This Row],[NUM DE FACTURE]],'[1]COMMERCIAL 2019 - 2021'!$D$2:$AO$3999,8,FALSE)</f>
        <v>#N/A</v>
      </c>
      <c r="E1860" s="3" t="e">
        <f>VLOOKUP(Tableau1[[#This Row],[NUM DE FACTURE]],'[1]COMMERCIAL 2019 - 2021'!$D$2:$AO$3999,10,FALSE)</f>
        <v>#N/A</v>
      </c>
      <c r="F1860" s="3" t="e">
        <f>VLOOKUP(Tableau1[[#This Row],[NUM DE FACTURE]],'[1]COMMERCIAL 2019 - 2021'!$D$2:$AO$3999,12,FALSE)</f>
        <v>#N/A</v>
      </c>
      <c r="G1860" s="4" t="e">
        <f>VLOOKUP(Tableau1[[#This Row],[NUM DE FACTURE]],'[1]COMMERCIAL 2019 - 2021'!$D$2:$AO$3999,13,FALSE)</f>
        <v>#N/A</v>
      </c>
      <c r="H1860" s="3" t="e">
        <f>VLOOKUP(Tableau1[[#This Row],[NUM DE FACTURE]],[1]!Tableau1[[#All],[Num Piéce]:[ANNEE]],4,FALSE)</f>
        <v>#N/A</v>
      </c>
      <c r="I1860" s="3" t="e">
        <f>MONTH(Tableau1[[#This Row],[DATE LIV]])</f>
        <v>#N/A</v>
      </c>
    </row>
    <row r="1861" spans="1:9" x14ac:dyDescent="0.35">
      <c r="A1861" s="1">
        <f>'[1]COMMERCIAL 2019 - 2021'!D1858</f>
        <v>0</v>
      </c>
      <c r="B1861" s="5" t="e">
        <f>VLOOKUP(Tableau1[[#This Row],[NUM DE FACTURE]],'[1]COMMERCIAL 2019 - 2021'!$D$2:$AO$3999,6,FALSE)</f>
        <v>#N/A</v>
      </c>
      <c r="C1861" s="2" t="e">
        <f>VLOOKUP(Tableau1[[#This Row],[NUM DE FACTURE]],'[1]COMMERCIAL 2019 - 2021'!$D$2:$AO$3999,18,FALSE)</f>
        <v>#N/A</v>
      </c>
      <c r="D1861" s="3" t="e">
        <f>VLOOKUP(Tableau1[[#This Row],[NUM DE FACTURE]],'[1]COMMERCIAL 2019 - 2021'!$D$2:$AO$3999,8,FALSE)</f>
        <v>#N/A</v>
      </c>
      <c r="E1861" s="3" t="e">
        <f>VLOOKUP(Tableau1[[#This Row],[NUM DE FACTURE]],'[1]COMMERCIAL 2019 - 2021'!$D$2:$AO$3999,10,FALSE)</f>
        <v>#N/A</v>
      </c>
      <c r="F1861" s="3" t="e">
        <f>VLOOKUP(Tableau1[[#This Row],[NUM DE FACTURE]],'[1]COMMERCIAL 2019 - 2021'!$D$2:$AO$3999,12,FALSE)</f>
        <v>#N/A</v>
      </c>
      <c r="G1861" s="4" t="e">
        <f>VLOOKUP(Tableau1[[#This Row],[NUM DE FACTURE]],'[1]COMMERCIAL 2019 - 2021'!$D$2:$AO$3999,13,FALSE)</f>
        <v>#N/A</v>
      </c>
      <c r="H1861" s="3" t="e">
        <f>VLOOKUP(Tableau1[[#This Row],[NUM DE FACTURE]],[1]!Tableau1[[#All],[Num Piéce]:[ANNEE]],4,FALSE)</f>
        <v>#N/A</v>
      </c>
      <c r="I1861" s="3" t="e">
        <f>MONTH(Tableau1[[#This Row],[DATE LIV]])</f>
        <v>#N/A</v>
      </c>
    </row>
    <row r="1862" spans="1:9" x14ac:dyDescent="0.35">
      <c r="A1862" s="1">
        <f>'[1]COMMERCIAL 2019 - 2021'!D1859</f>
        <v>0</v>
      </c>
      <c r="B1862" s="5" t="e">
        <f>VLOOKUP(Tableau1[[#This Row],[NUM DE FACTURE]],'[1]COMMERCIAL 2019 - 2021'!$D$2:$AO$3999,6,FALSE)</f>
        <v>#N/A</v>
      </c>
      <c r="C1862" s="2" t="e">
        <f>VLOOKUP(Tableau1[[#This Row],[NUM DE FACTURE]],'[1]COMMERCIAL 2019 - 2021'!$D$2:$AO$3999,18,FALSE)</f>
        <v>#N/A</v>
      </c>
      <c r="D1862" s="3" t="e">
        <f>VLOOKUP(Tableau1[[#This Row],[NUM DE FACTURE]],'[1]COMMERCIAL 2019 - 2021'!$D$2:$AO$3999,8,FALSE)</f>
        <v>#N/A</v>
      </c>
      <c r="E1862" s="3" t="e">
        <f>VLOOKUP(Tableau1[[#This Row],[NUM DE FACTURE]],'[1]COMMERCIAL 2019 - 2021'!$D$2:$AO$3999,10,FALSE)</f>
        <v>#N/A</v>
      </c>
      <c r="F1862" s="3" t="e">
        <f>VLOOKUP(Tableau1[[#This Row],[NUM DE FACTURE]],'[1]COMMERCIAL 2019 - 2021'!$D$2:$AO$3999,12,FALSE)</f>
        <v>#N/A</v>
      </c>
      <c r="G1862" s="4" t="e">
        <f>VLOOKUP(Tableau1[[#This Row],[NUM DE FACTURE]],'[1]COMMERCIAL 2019 - 2021'!$D$2:$AO$3999,13,FALSE)</f>
        <v>#N/A</v>
      </c>
      <c r="H1862" s="3" t="e">
        <f>VLOOKUP(Tableau1[[#This Row],[NUM DE FACTURE]],[1]!Tableau1[[#All],[Num Piéce]:[ANNEE]],4,FALSE)</f>
        <v>#N/A</v>
      </c>
      <c r="I1862" s="3" t="e">
        <f>MONTH(Tableau1[[#This Row],[DATE LIV]])</f>
        <v>#N/A</v>
      </c>
    </row>
    <row r="1863" spans="1:9" x14ac:dyDescent="0.35">
      <c r="A1863" s="1">
        <f>'[1]COMMERCIAL 2019 - 2021'!D1860</f>
        <v>0</v>
      </c>
      <c r="B1863" s="5" t="e">
        <f>VLOOKUP(Tableau1[[#This Row],[NUM DE FACTURE]],'[1]COMMERCIAL 2019 - 2021'!$D$2:$AO$3999,6,FALSE)</f>
        <v>#N/A</v>
      </c>
      <c r="C1863" s="2" t="e">
        <f>VLOOKUP(Tableau1[[#This Row],[NUM DE FACTURE]],'[1]COMMERCIAL 2019 - 2021'!$D$2:$AO$3999,18,FALSE)</f>
        <v>#N/A</v>
      </c>
      <c r="D1863" s="3" t="e">
        <f>VLOOKUP(Tableau1[[#This Row],[NUM DE FACTURE]],'[1]COMMERCIAL 2019 - 2021'!$D$2:$AO$3999,8,FALSE)</f>
        <v>#N/A</v>
      </c>
      <c r="E1863" s="3" t="e">
        <f>VLOOKUP(Tableau1[[#This Row],[NUM DE FACTURE]],'[1]COMMERCIAL 2019 - 2021'!$D$2:$AO$3999,10,FALSE)</f>
        <v>#N/A</v>
      </c>
      <c r="F1863" s="3" t="e">
        <f>VLOOKUP(Tableau1[[#This Row],[NUM DE FACTURE]],'[1]COMMERCIAL 2019 - 2021'!$D$2:$AO$3999,12,FALSE)</f>
        <v>#N/A</v>
      </c>
      <c r="G1863" s="4" t="e">
        <f>VLOOKUP(Tableau1[[#This Row],[NUM DE FACTURE]],'[1]COMMERCIAL 2019 - 2021'!$D$2:$AO$3999,13,FALSE)</f>
        <v>#N/A</v>
      </c>
      <c r="H1863" s="3" t="e">
        <f>VLOOKUP(Tableau1[[#This Row],[NUM DE FACTURE]],[1]!Tableau1[[#All],[Num Piéce]:[ANNEE]],4,FALSE)</f>
        <v>#N/A</v>
      </c>
      <c r="I1863" s="3" t="e">
        <f>MONTH(Tableau1[[#This Row],[DATE LIV]])</f>
        <v>#N/A</v>
      </c>
    </row>
    <row r="1864" spans="1:9" x14ac:dyDescent="0.35">
      <c r="A1864" s="1">
        <f>'[1]COMMERCIAL 2019 - 2021'!D1861</f>
        <v>0</v>
      </c>
      <c r="B1864" s="5" t="e">
        <f>VLOOKUP(Tableau1[[#This Row],[NUM DE FACTURE]],'[1]COMMERCIAL 2019 - 2021'!$D$2:$AO$3999,6,FALSE)</f>
        <v>#N/A</v>
      </c>
      <c r="C1864" s="2" t="e">
        <f>VLOOKUP(Tableau1[[#This Row],[NUM DE FACTURE]],'[1]COMMERCIAL 2019 - 2021'!$D$2:$AO$3999,18,FALSE)</f>
        <v>#N/A</v>
      </c>
      <c r="D1864" s="3" t="e">
        <f>VLOOKUP(Tableau1[[#This Row],[NUM DE FACTURE]],'[1]COMMERCIAL 2019 - 2021'!$D$2:$AO$3999,8,FALSE)</f>
        <v>#N/A</v>
      </c>
      <c r="E1864" s="3" t="e">
        <f>VLOOKUP(Tableau1[[#This Row],[NUM DE FACTURE]],'[1]COMMERCIAL 2019 - 2021'!$D$2:$AO$3999,10,FALSE)</f>
        <v>#N/A</v>
      </c>
      <c r="F1864" s="3" t="e">
        <f>VLOOKUP(Tableau1[[#This Row],[NUM DE FACTURE]],'[1]COMMERCIAL 2019 - 2021'!$D$2:$AO$3999,12,FALSE)</f>
        <v>#N/A</v>
      </c>
      <c r="G1864" s="4" t="e">
        <f>VLOOKUP(Tableau1[[#This Row],[NUM DE FACTURE]],'[1]COMMERCIAL 2019 - 2021'!$D$2:$AO$3999,13,FALSE)</f>
        <v>#N/A</v>
      </c>
      <c r="H1864" s="3" t="e">
        <f>VLOOKUP(Tableau1[[#This Row],[NUM DE FACTURE]],[1]!Tableau1[[#All],[Num Piéce]:[ANNEE]],4,FALSE)</f>
        <v>#N/A</v>
      </c>
      <c r="I1864" s="3" t="e">
        <f>MONTH(Tableau1[[#This Row],[DATE LIV]])</f>
        <v>#N/A</v>
      </c>
    </row>
    <row r="1865" spans="1:9" x14ac:dyDescent="0.35">
      <c r="A1865" s="1">
        <f>'[1]COMMERCIAL 2019 - 2021'!D1862</f>
        <v>0</v>
      </c>
      <c r="B1865" s="5" t="e">
        <f>VLOOKUP(Tableau1[[#This Row],[NUM DE FACTURE]],'[1]COMMERCIAL 2019 - 2021'!$D$2:$AO$3999,6,FALSE)</f>
        <v>#N/A</v>
      </c>
      <c r="C1865" s="2" t="e">
        <f>VLOOKUP(Tableau1[[#This Row],[NUM DE FACTURE]],'[1]COMMERCIAL 2019 - 2021'!$D$2:$AO$3999,18,FALSE)</f>
        <v>#N/A</v>
      </c>
      <c r="D1865" s="3" t="e">
        <f>VLOOKUP(Tableau1[[#This Row],[NUM DE FACTURE]],'[1]COMMERCIAL 2019 - 2021'!$D$2:$AO$3999,8,FALSE)</f>
        <v>#N/A</v>
      </c>
      <c r="E1865" s="3" t="e">
        <f>VLOOKUP(Tableau1[[#This Row],[NUM DE FACTURE]],'[1]COMMERCIAL 2019 - 2021'!$D$2:$AO$3999,10,FALSE)</f>
        <v>#N/A</v>
      </c>
      <c r="F1865" s="3" t="e">
        <f>VLOOKUP(Tableau1[[#This Row],[NUM DE FACTURE]],'[1]COMMERCIAL 2019 - 2021'!$D$2:$AO$3999,12,FALSE)</f>
        <v>#N/A</v>
      </c>
      <c r="G1865" s="4" t="e">
        <f>VLOOKUP(Tableau1[[#This Row],[NUM DE FACTURE]],'[1]COMMERCIAL 2019 - 2021'!$D$2:$AO$3999,13,FALSE)</f>
        <v>#N/A</v>
      </c>
      <c r="H1865" s="3" t="e">
        <f>VLOOKUP(Tableau1[[#This Row],[NUM DE FACTURE]],[1]!Tableau1[[#All],[Num Piéce]:[ANNEE]],4,FALSE)</f>
        <v>#N/A</v>
      </c>
      <c r="I1865" s="3" t="e">
        <f>MONTH(Tableau1[[#This Row],[DATE LIV]])</f>
        <v>#N/A</v>
      </c>
    </row>
    <row r="1866" spans="1:9" x14ac:dyDescent="0.35">
      <c r="A1866" s="1">
        <f>'[1]COMMERCIAL 2019 - 2021'!D1863</f>
        <v>0</v>
      </c>
      <c r="B1866" s="5" t="e">
        <f>VLOOKUP(Tableau1[[#This Row],[NUM DE FACTURE]],'[1]COMMERCIAL 2019 - 2021'!$D$2:$AO$3999,6,FALSE)</f>
        <v>#N/A</v>
      </c>
      <c r="C1866" s="2" t="e">
        <f>VLOOKUP(Tableau1[[#This Row],[NUM DE FACTURE]],'[1]COMMERCIAL 2019 - 2021'!$D$2:$AO$3999,18,FALSE)</f>
        <v>#N/A</v>
      </c>
      <c r="D1866" s="3" t="e">
        <f>VLOOKUP(Tableau1[[#This Row],[NUM DE FACTURE]],'[1]COMMERCIAL 2019 - 2021'!$D$2:$AO$3999,8,FALSE)</f>
        <v>#N/A</v>
      </c>
      <c r="E1866" s="3" t="e">
        <f>VLOOKUP(Tableau1[[#This Row],[NUM DE FACTURE]],'[1]COMMERCIAL 2019 - 2021'!$D$2:$AO$3999,10,FALSE)</f>
        <v>#N/A</v>
      </c>
      <c r="F1866" s="3" t="e">
        <f>VLOOKUP(Tableau1[[#This Row],[NUM DE FACTURE]],'[1]COMMERCIAL 2019 - 2021'!$D$2:$AO$3999,12,FALSE)</f>
        <v>#N/A</v>
      </c>
      <c r="G1866" s="4" t="e">
        <f>VLOOKUP(Tableau1[[#This Row],[NUM DE FACTURE]],'[1]COMMERCIAL 2019 - 2021'!$D$2:$AO$3999,13,FALSE)</f>
        <v>#N/A</v>
      </c>
      <c r="H1866" s="3" t="e">
        <f>VLOOKUP(Tableau1[[#This Row],[NUM DE FACTURE]],[1]!Tableau1[[#All],[Num Piéce]:[ANNEE]],4,FALSE)</f>
        <v>#N/A</v>
      </c>
      <c r="I1866" s="3" t="e">
        <f>MONTH(Tableau1[[#This Row],[DATE LIV]])</f>
        <v>#N/A</v>
      </c>
    </row>
    <row r="1867" spans="1:9" x14ac:dyDescent="0.35">
      <c r="A1867" s="1">
        <f>'[1]COMMERCIAL 2019 - 2021'!D1864</f>
        <v>0</v>
      </c>
      <c r="B1867" s="5" t="e">
        <f>VLOOKUP(Tableau1[[#This Row],[NUM DE FACTURE]],'[1]COMMERCIAL 2019 - 2021'!$D$2:$AO$3999,6,FALSE)</f>
        <v>#N/A</v>
      </c>
      <c r="C1867" s="2" t="e">
        <f>VLOOKUP(Tableau1[[#This Row],[NUM DE FACTURE]],'[1]COMMERCIAL 2019 - 2021'!$D$2:$AO$3999,18,FALSE)</f>
        <v>#N/A</v>
      </c>
      <c r="D1867" s="3" t="e">
        <f>VLOOKUP(Tableau1[[#This Row],[NUM DE FACTURE]],'[1]COMMERCIAL 2019 - 2021'!$D$2:$AO$3999,8,FALSE)</f>
        <v>#N/A</v>
      </c>
      <c r="E1867" s="3" t="e">
        <f>VLOOKUP(Tableau1[[#This Row],[NUM DE FACTURE]],'[1]COMMERCIAL 2019 - 2021'!$D$2:$AO$3999,10,FALSE)</f>
        <v>#N/A</v>
      </c>
      <c r="F1867" s="3" t="e">
        <f>VLOOKUP(Tableau1[[#This Row],[NUM DE FACTURE]],'[1]COMMERCIAL 2019 - 2021'!$D$2:$AO$3999,12,FALSE)</f>
        <v>#N/A</v>
      </c>
      <c r="G1867" s="4" t="e">
        <f>VLOOKUP(Tableau1[[#This Row],[NUM DE FACTURE]],'[1]COMMERCIAL 2019 - 2021'!$D$2:$AO$3999,13,FALSE)</f>
        <v>#N/A</v>
      </c>
      <c r="H1867" s="3" t="e">
        <f>VLOOKUP(Tableau1[[#This Row],[NUM DE FACTURE]],[1]!Tableau1[[#All],[Num Piéce]:[ANNEE]],4,FALSE)</f>
        <v>#N/A</v>
      </c>
      <c r="I1867" s="3" t="e">
        <f>MONTH(Tableau1[[#This Row],[DATE LIV]])</f>
        <v>#N/A</v>
      </c>
    </row>
    <row r="1868" spans="1:9" x14ac:dyDescent="0.35">
      <c r="A1868" s="1">
        <f>'[1]COMMERCIAL 2019 - 2021'!D1865</f>
        <v>0</v>
      </c>
      <c r="B1868" s="5" t="e">
        <f>VLOOKUP(Tableau1[[#This Row],[NUM DE FACTURE]],'[1]COMMERCIAL 2019 - 2021'!$D$2:$AO$3999,6,FALSE)</f>
        <v>#N/A</v>
      </c>
      <c r="C1868" s="2" t="e">
        <f>VLOOKUP(Tableau1[[#This Row],[NUM DE FACTURE]],'[1]COMMERCIAL 2019 - 2021'!$D$2:$AO$3999,18,FALSE)</f>
        <v>#N/A</v>
      </c>
      <c r="D1868" s="3" t="e">
        <f>VLOOKUP(Tableau1[[#This Row],[NUM DE FACTURE]],'[1]COMMERCIAL 2019 - 2021'!$D$2:$AO$3999,8,FALSE)</f>
        <v>#N/A</v>
      </c>
      <c r="E1868" s="3" t="e">
        <f>VLOOKUP(Tableau1[[#This Row],[NUM DE FACTURE]],'[1]COMMERCIAL 2019 - 2021'!$D$2:$AO$3999,10,FALSE)</f>
        <v>#N/A</v>
      </c>
      <c r="F1868" s="3" t="e">
        <f>VLOOKUP(Tableau1[[#This Row],[NUM DE FACTURE]],'[1]COMMERCIAL 2019 - 2021'!$D$2:$AO$3999,12,FALSE)</f>
        <v>#N/A</v>
      </c>
      <c r="G1868" s="4" t="e">
        <f>VLOOKUP(Tableau1[[#This Row],[NUM DE FACTURE]],'[1]COMMERCIAL 2019 - 2021'!$D$2:$AO$3999,13,FALSE)</f>
        <v>#N/A</v>
      </c>
      <c r="H1868" s="3" t="e">
        <f>VLOOKUP(Tableau1[[#This Row],[NUM DE FACTURE]],[1]!Tableau1[[#All],[Num Piéce]:[ANNEE]],4,FALSE)</f>
        <v>#N/A</v>
      </c>
      <c r="I1868" s="3" t="e">
        <f>MONTH(Tableau1[[#This Row],[DATE LIV]])</f>
        <v>#N/A</v>
      </c>
    </row>
    <row r="1869" spans="1:9" x14ac:dyDescent="0.35">
      <c r="A1869" s="1">
        <f>'[1]COMMERCIAL 2019 - 2021'!D1866</f>
        <v>0</v>
      </c>
      <c r="B1869" s="5" t="e">
        <f>VLOOKUP(Tableau1[[#This Row],[NUM DE FACTURE]],'[1]COMMERCIAL 2019 - 2021'!$D$2:$AO$3999,6,FALSE)</f>
        <v>#N/A</v>
      </c>
      <c r="C1869" s="2" t="e">
        <f>VLOOKUP(Tableau1[[#This Row],[NUM DE FACTURE]],'[1]COMMERCIAL 2019 - 2021'!$D$2:$AO$3999,18,FALSE)</f>
        <v>#N/A</v>
      </c>
      <c r="D1869" s="3" t="e">
        <f>VLOOKUP(Tableau1[[#This Row],[NUM DE FACTURE]],'[1]COMMERCIAL 2019 - 2021'!$D$2:$AO$3999,8,FALSE)</f>
        <v>#N/A</v>
      </c>
      <c r="E1869" s="3" t="e">
        <f>VLOOKUP(Tableau1[[#This Row],[NUM DE FACTURE]],'[1]COMMERCIAL 2019 - 2021'!$D$2:$AO$3999,10,FALSE)</f>
        <v>#N/A</v>
      </c>
      <c r="F1869" s="3" t="e">
        <f>VLOOKUP(Tableau1[[#This Row],[NUM DE FACTURE]],'[1]COMMERCIAL 2019 - 2021'!$D$2:$AO$3999,12,FALSE)</f>
        <v>#N/A</v>
      </c>
      <c r="G1869" s="4" t="e">
        <f>VLOOKUP(Tableau1[[#This Row],[NUM DE FACTURE]],'[1]COMMERCIAL 2019 - 2021'!$D$2:$AO$3999,13,FALSE)</f>
        <v>#N/A</v>
      </c>
      <c r="H1869" s="3" t="e">
        <f>VLOOKUP(Tableau1[[#This Row],[NUM DE FACTURE]],[1]!Tableau1[[#All],[Num Piéce]:[ANNEE]],4,FALSE)</f>
        <v>#N/A</v>
      </c>
      <c r="I1869" s="3" t="e">
        <f>MONTH(Tableau1[[#This Row],[DATE LIV]])</f>
        <v>#N/A</v>
      </c>
    </row>
    <row r="1870" spans="1:9" x14ac:dyDescent="0.35">
      <c r="A1870" s="1">
        <f>'[1]COMMERCIAL 2019 - 2021'!D1867</f>
        <v>0</v>
      </c>
      <c r="B1870" s="5" t="e">
        <f>VLOOKUP(Tableau1[[#This Row],[NUM DE FACTURE]],'[1]COMMERCIAL 2019 - 2021'!$D$2:$AO$3999,6,FALSE)</f>
        <v>#N/A</v>
      </c>
      <c r="C1870" s="2" t="e">
        <f>VLOOKUP(Tableau1[[#This Row],[NUM DE FACTURE]],'[1]COMMERCIAL 2019 - 2021'!$D$2:$AO$3999,18,FALSE)</f>
        <v>#N/A</v>
      </c>
      <c r="D1870" s="3" t="e">
        <f>VLOOKUP(Tableau1[[#This Row],[NUM DE FACTURE]],'[1]COMMERCIAL 2019 - 2021'!$D$2:$AO$3999,8,FALSE)</f>
        <v>#N/A</v>
      </c>
      <c r="E1870" s="3" t="e">
        <f>VLOOKUP(Tableau1[[#This Row],[NUM DE FACTURE]],'[1]COMMERCIAL 2019 - 2021'!$D$2:$AO$3999,10,FALSE)</f>
        <v>#N/A</v>
      </c>
      <c r="F1870" s="3" t="e">
        <f>VLOOKUP(Tableau1[[#This Row],[NUM DE FACTURE]],'[1]COMMERCIAL 2019 - 2021'!$D$2:$AO$3999,12,FALSE)</f>
        <v>#N/A</v>
      </c>
      <c r="G1870" s="4" t="e">
        <f>VLOOKUP(Tableau1[[#This Row],[NUM DE FACTURE]],'[1]COMMERCIAL 2019 - 2021'!$D$2:$AO$3999,13,FALSE)</f>
        <v>#N/A</v>
      </c>
      <c r="H1870" s="3" t="e">
        <f>VLOOKUP(Tableau1[[#This Row],[NUM DE FACTURE]],[1]!Tableau1[[#All],[Num Piéce]:[ANNEE]],4,FALSE)</f>
        <v>#N/A</v>
      </c>
      <c r="I1870" s="3" t="e">
        <f>MONTH(Tableau1[[#This Row],[DATE LIV]])</f>
        <v>#N/A</v>
      </c>
    </row>
    <row r="1871" spans="1:9" x14ac:dyDescent="0.35">
      <c r="A1871" s="1">
        <f>'[1]COMMERCIAL 2019 - 2021'!D1868</f>
        <v>0</v>
      </c>
      <c r="B1871" s="5" t="e">
        <f>VLOOKUP(Tableau1[[#This Row],[NUM DE FACTURE]],'[1]COMMERCIAL 2019 - 2021'!$D$2:$AO$3999,6,FALSE)</f>
        <v>#N/A</v>
      </c>
      <c r="C1871" s="2" t="e">
        <f>VLOOKUP(Tableau1[[#This Row],[NUM DE FACTURE]],'[1]COMMERCIAL 2019 - 2021'!$D$2:$AO$3999,18,FALSE)</f>
        <v>#N/A</v>
      </c>
      <c r="D1871" s="3" t="e">
        <f>VLOOKUP(Tableau1[[#This Row],[NUM DE FACTURE]],'[1]COMMERCIAL 2019 - 2021'!$D$2:$AO$3999,8,FALSE)</f>
        <v>#N/A</v>
      </c>
      <c r="E1871" s="3" t="e">
        <f>VLOOKUP(Tableau1[[#This Row],[NUM DE FACTURE]],'[1]COMMERCIAL 2019 - 2021'!$D$2:$AO$3999,10,FALSE)</f>
        <v>#N/A</v>
      </c>
      <c r="F1871" s="3" t="e">
        <f>VLOOKUP(Tableau1[[#This Row],[NUM DE FACTURE]],'[1]COMMERCIAL 2019 - 2021'!$D$2:$AO$3999,12,FALSE)</f>
        <v>#N/A</v>
      </c>
      <c r="G1871" s="4" t="e">
        <f>VLOOKUP(Tableau1[[#This Row],[NUM DE FACTURE]],'[1]COMMERCIAL 2019 - 2021'!$D$2:$AO$3999,13,FALSE)</f>
        <v>#N/A</v>
      </c>
      <c r="H1871" s="3" t="e">
        <f>VLOOKUP(Tableau1[[#This Row],[NUM DE FACTURE]],[1]!Tableau1[[#All],[Num Piéce]:[ANNEE]],4,FALSE)</f>
        <v>#N/A</v>
      </c>
      <c r="I1871" s="3" t="e">
        <f>MONTH(Tableau1[[#This Row],[DATE LIV]])</f>
        <v>#N/A</v>
      </c>
    </row>
    <row r="1872" spans="1:9" x14ac:dyDescent="0.35">
      <c r="A1872" s="1">
        <f>'[1]COMMERCIAL 2019 - 2021'!D1869</f>
        <v>0</v>
      </c>
      <c r="B1872" s="5" t="e">
        <f>VLOOKUP(Tableau1[[#This Row],[NUM DE FACTURE]],'[1]COMMERCIAL 2019 - 2021'!$D$2:$AO$3999,6,FALSE)</f>
        <v>#N/A</v>
      </c>
      <c r="C1872" s="2" t="e">
        <f>VLOOKUP(Tableau1[[#This Row],[NUM DE FACTURE]],'[1]COMMERCIAL 2019 - 2021'!$D$2:$AO$3999,18,FALSE)</f>
        <v>#N/A</v>
      </c>
      <c r="D1872" s="3" t="e">
        <f>VLOOKUP(Tableau1[[#This Row],[NUM DE FACTURE]],'[1]COMMERCIAL 2019 - 2021'!$D$2:$AO$3999,8,FALSE)</f>
        <v>#N/A</v>
      </c>
      <c r="E1872" s="3" t="e">
        <f>VLOOKUP(Tableau1[[#This Row],[NUM DE FACTURE]],'[1]COMMERCIAL 2019 - 2021'!$D$2:$AO$3999,10,FALSE)</f>
        <v>#N/A</v>
      </c>
      <c r="F1872" s="3" t="e">
        <f>VLOOKUP(Tableau1[[#This Row],[NUM DE FACTURE]],'[1]COMMERCIAL 2019 - 2021'!$D$2:$AO$3999,12,FALSE)</f>
        <v>#N/A</v>
      </c>
      <c r="G1872" s="4" t="e">
        <f>VLOOKUP(Tableau1[[#This Row],[NUM DE FACTURE]],'[1]COMMERCIAL 2019 - 2021'!$D$2:$AO$3999,13,FALSE)</f>
        <v>#N/A</v>
      </c>
      <c r="H1872" s="3" t="e">
        <f>VLOOKUP(Tableau1[[#This Row],[NUM DE FACTURE]],[1]!Tableau1[[#All],[Num Piéce]:[ANNEE]],4,FALSE)</f>
        <v>#N/A</v>
      </c>
      <c r="I1872" s="3" t="e">
        <f>MONTH(Tableau1[[#This Row],[DATE LIV]])</f>
        <v>#N/A</v>
      </c>
    </row>
    <row r="1873" spans="1:9" x14ac:dyDescent="0.35">
      <c r="A1873" s="1">
        <f>'[1]COMMERCIAL 2019 - 2021'!D1870</f>
        <v>0</v>
      </c>
      <c r="B1873" s="5" t="e">
        <f>VLOOKUP(Tableau1[[#This Row],[NUM DE FACTURE]],'[1]COMMERCIAL 2019 - 2021'!$D$2:$AO$3999,6,FALSE)</f>
        <v>#N/A</v>
      </c>
      <c r="C1873" s="2" t="e">
        <f>VLOOKUP(Tableau1[[#This Row],[NUM DE FACTURE]],'[1]COMMERCIAL 2019 - 2021'!$D$2:$AO$3999,18,FALSE)</f>
        <v>#N/A</v>
      </c>
      <c r="D1873" s="3" t="e">
        <f>VLOOKUP(Tableau1[[#This Row],[NUM DE FACTURE]],'[1]COMMERCIAL 2019 - 2021'!$D$2:$AO$3999,8,FALSE)</f>
        <v>#N/A</v>
      </c>
      <c r="E1873" s="3" t="e">
        <f>VLOOKUP(Tableau1[[#This Row],[NUM DE FACTURE]],'[1]COMMERCIAL 2019 - 2021'!$D$2:$AO$3999,10,FALSE)</f>
        <v>#N/A</v>
      </c>
      <c r="F1873" s="3" t="e">
        <f>VLOOKUP(Tableau1[[#This Row],[NUM DE FACTURE]],'[1]COMMERCIAL 2019 - 2021'!$D$2:$AO$3999,12,FALSE)</f>
        <v>#N/A</v>
      </c>
      <c r="G1873" s="4" t="e">
        <f>VLOOKUP(Tableau1[[#This Row],[NUM DE FACTURE]],'[1]COMMERCIAL 2019 - 2021'!$D$2:$AO$3999,13,FALSE)</f>
        <v>#N/A</v>
      </c>
      <c r="H1873" s="3" t="e">
        <f>VLOOKUP(Tableau1[[#This Row],[NUM DE FACTURE]],[1]!Tableau1[[#All],[Num Piéce]:[ANNEE]],4,FALSE)</f>
        <v>#N/A</v>
      </c>
      <c r="I1873" s="3" t="e">
        <f>MONTH(Tableau1[[#This Row],[DATE LIV]])</f>
        <v>#N/A</v>
      </c>
    </row>
    <row r="1874" spans="1:9" x14ac:dyDescent="0.35">
      <c r="A1874" s="1">
        <f>'[1]COMMERCIAL 2019 - 2021'!D1871</f>
        <v>0</v>
      </c>
      <c r="B1874" s="5" t="e">
        <f>VLOOKUP(Tableau1[[#This Row],[NUM DE FACTURE]],'[1]COMMERCIAL 2019 - 2021'!$D$2:$AO$3999,6,FALSE)</f>
        <v>#N/A</v>
      </c>
      <c r="C1874" s="2" t="e">
        <f>VLOOKUP(Tableau1[[#This Row],[NUM DE FACTURE]],'[1]COMMERCIAL 2019 - 2021'!$D$2:$AO$3999,18,FALSE)</f>
        <v>#N/A</v>
      </c>
      <c r="D1874" s="3" t="e">
        <f>VLOOKUP(Tableau1[[#This Row],[NUM DE FACTURE]],'[1]COMMERCIAL 2019 - 2021'!$D$2:$AO$3999,8,FALSE)</f>
        <v>#N/A</v>
      </c>
      <c r="E1874" s="3" t="e">
        <f>VLOOKUP(Tableau1[[#This Row],[NUM DE FACTURE]],'[1]COMMERCIAL 2019 - 2021'!$D$2:$AO$3999,10,FALSE)</f>
        <v>#N/A</v>
      </c>
      <c r="F1874" s="3" t="e">
        <f>VLOOKUP(Tableau1[[#This Row],[NUM DE FACTURE]],'[1]COMMERCIAL 2019 - 2021'!$D$2:$AO$3999,12,FALSE)</f>
        <v>#N/A</v>
      </c>
      <c r="G1874" s="4" t="e">
        <f>VLOOKUP(Tableau1[[#This Row],[NUM DE FACTURE]],'[1]COMMERCIAL 2019 - 2021'!$D$2:$AO$3999,13,FALSE)</f>
        <v>#N/A</v>
      </c>
      <c r="H1874" s="3" t="e">
        <f>VLOOKUP(Tableau1[[#This Row],[NUM DE FACTURE]],[1]!Tableau1[[#All],[Num Piéce]:[ANNEE]],4,FALSE)</f>
        <v>#N/A</v>
      </c>
      <c r="I1874" s="3" t="e">
        <f>MONTH(Tableau1[[#This Row],[DATE LIV]])</f>
        <v>#N/A</v>
      </c>
    </row>
    <row r="1875" spans="1:9" x14ac:dyDescent="0.35">
      <c r="A1875" s="1">
        <f>'[1]COMMERCIAL 2019 - 2021'!D1872</f>
        <v>0</v>
      </c>
      <c r="B1875" s="5" t="e">
        <f>VLOOKUP(Tableau1[[#This Row],[NUM DE FACTURE]],'[1]COMMERCIAL 2019 - 2021'!$D$2:$AO$3999,6,FALSE)</f>
        <v>#N/A</v>
      </c>
      <c r="C1875" s="2" t="e">
        <f>VLOOKUP(Tableau1[[#This Row],[NUM DE FACTURE]],'[1]COMMERCIAL 2019 - 2021'!$D$2:$AO$3999,18,FALSE)</f>
        <v>#N/A</v>
      </c>
      <c r="D1875" s="3" t="e">
        <f>VLOOKUP(Tableau1[[#This Row],[NUM DE FACTURE]],'[1]COMMERCIAL 2019 - 2021'!$D$2:$AO$3999,8,FALSE)</f>
        <v>#N/A</v>
      </c>
      <c r="E1875" s="3" t="e">
        <f>VLOOKUP(Tableau1[[#This Row],[NUM DE FACTURE]],'[1]COMMERCIAL 2019 - 2021'!$D$2:$AO$3999,10,FALSE)</f>
        <v>#N/A</v>
      </c>
      <c r="F1875" s="3" t="e">
        <f>VLOOKUP(Tableau1[[#This Row],[NUM DE FACTURE]],'[1]COMMERCIAL 2019 - 2021'!$D$2:$AO$3999,12,FALSE)</f>
        <v>#N/A</v>
      </c>
      <c r="G1875" s="4" t="e">
        <f>VLOOKUP(Tableau1[[#This Row],[NUM DE FACTURE]],'[1]COMMERCIAL 2019 - 2021'!$D$2:$AO$3999,13,FALSE)</f>
        <v>#N/A</v>
      </c>
      <c r="H1875" s="3" t="e">
        <f>VLOOKUP(Tableau1[[#This Row],[NUM DE FACTURE]],[1]!Tableau1[[#All],[Num Piéce]:[ANNEE]],4,FALSE)</f>
        <v>#N/A</v>
      </c>
      <c r="I1875" s="3" t="e">
        <f>MONTH(Tableau1[[#This Row],[DATE LIV]])</f>
        <v>#N/A</v>
      </c>
    </row>
    <row r="1876" spans="1:9" x14ac:dyDescent="0.35">
      <c r="A1876" s="1">
        <f>'[1]COMMERCIAL 2019 - 2021'!D1873</f>
        <v>0</v>
      </c>
      <c r="B1876" s="5" t="e">
        <f>VLOOKUP(Tableau1[[#This Row],[NUM DE FACTURE]],'[1]COMMERCIAL 2019 - 2021'!$D$2:$AO$3999,6,FALSE)</f>
        <v>#N/A</v>
      </c>
      <c r="C1876" s="2" t="e">
        <f>VLOOKUP(Tableau1[[#This Row],[NUM DE FACTURE]],'[1]COMMERCIAL 2019 - 2021'!$D$2:$AO$3999,18,FALSE)</f>
        <v>#N/A</v>
      </c>
      <c r="D1876" s="3" t="e">
        <f>VLOOKUP(Tableau1[[#This Row],[NUM DE FACTURE]],'[1]COMMERCIAL 2019 - 2021'!$D$2:$AO$3999,8,FALSE)</f>
        <v>#N/A</v>
      </c>
      <c r="E1876" s="3" t="e">
        <f>VLOOKUP(Tableau1[[#This Row],[NUM DE FACTURE]],'[1]COMMERCIAL 2019 - 2021'!$D$2:$AO$3999,10,FALSE)</f>
        <v>#N/A</v>
      </c>
      <c r="F1876" s="3" t="e">
        <f>VLOOKUP(Tableau1[[#This Row],[NUM DE FACTURE]],'[1]COMMERCIAL 2019 - 2021'!$D$2:$AO$3999,12,FALSE)</f>
        <v>#N/A</v>
      </c>
      <c r="G1876" s="4" t="e">
        <f>VLOOKUP(Tableau1[[#This Row],[NUM DE FACTURE]],'[1]COMMERCIAL 2019 - 2021'!$D$2:$AO$3999,13,FALSE)</f>
        <v>#N/A</v>
      </c>
      <c r="H1876" s="3" t="e">
        <f>VLOOKUP(Tableau1[[#This Row],[NUM DE FACTURE]],[1]!Tableau1[[#All],[Num Piéce]:[ANNEE]],4,FALSE)</f>
        <v>#N/A</v>
      </c>
      <c r="I1876" s="3" t="e">
        <f>MONTH(Tableau1[[#This Row],[DATE LIV]])</f>
        <v>#N/A</v>
      </c>
    </row>
    <row r="1877" spans="1:9" x14ac:dyDescent="0.35">
      <c r="A1877" s="1">
        <f>'[1]COMMERCIAL 2019 - 2021'!D1874</f>
        <v>0</v>
      </c>
      <c r="B1877" s="5" t="e">
        <f>VLOOKUP(Tableau1[[#This Row],[NUM DE FACTURE]],'[1]COMMERCIAL 2019 - 2021'!$D$2:$AO$3999,6,FALSE)</f>
        <v>#N/A</v>
      </c>
      <c r="C1877" s="2" t="e">
        <f>VLOOKUP(Tableau1[[#This Row],[NUM DE FACTURE]],'[1]COMMERCIAL 2019 - 2021'!$D$2:$AO$3999,18,FALSE)</f>
        <v>#N/A</v>
      </c>
      <c r="D1877" s="3" t="e">
        <f>VLOOKUP(Tableau1[[#This Row],[NUM DE FACTURE]],'[1]COMMERCIAL 2019 - 2021'!$D$2:$AO$3999,8,FALSE)</f>
        <v>#N/A</v>
      </c>
      <c r="E1877" s="3" t="e">
        <f>VLOOKUP(Tableau1[[#This Row],[NUM DE FACTURE]],'[1]COMMERCIAL 2019 - 2021'!$D$2:$AO$3999,10,FALSE)</f>
        <v>#N/A</v>
      </c>
      <c r="F1877" s="3" t="e">
        <f>VLOOKUP(Tableau1[[#This Row],[NUM DE FACTURE]],'[1]COMMERCIAL 2019 - 2021'!$D$2:$AO$3999,12,FALSE)</f>
        <v>#N/A</v>
      </c>
      <c r="G1877" s="4" t="e">
        <f>VLOOKUP(Tableau1[[#This Row],[NUM DE FACTURE]],'[1]COMMERCIAL 2019 - 2021'!$D$2:$AO$3999,13,FALSE)</f>
        <v>#N/A</v>
      </c>
      <c r="H1877" s="3" t="e">
        <f>VLOOKUP(Tableau1[[#This Row],[NUM DE FACTURE]],[1]!Tableau1[[#All],[Num Piéce]:[ANNEE]],4,FALSE)</f>
        <v>#N/A</v>
      </c>
      <c r="I1877" s="3" t="e">
        <f>MONTH(Tableau1[[#This Row],[DATE LIV]])</f>
        <v>#N/A</v>
      </c>
    </row>
    <row r="1878" spans="1:9" x14ac:dyDescent="0.35">
      <c r="A1878" s="1">
        <f>'[1]COMMERCIAL 2019 - 2021'!D1875</f>
        <v>0</v>
      </c>
      <c r="B1878" s="5" t="e">
        <f>VLOOKUP(Tableau1[[#This Row],[NUM DE FACTURE]],'[1]COMMERCIAL 2019 - 2021'!$D$2:$AO$3999,6,FALSE)</f>
        <v>#N/A</v>
      </c>
      <c r="C1878" s="2" t="e">
        <f>VLOOKUP(Tableau1[[#This Row],[NUM DE FACTURE]],'[1]COMMERCIAL 2019 - 2021'!$D$2:$AO$3999,18,FALSE)</f>
        <v>#N/A</v>
      </c>
      <c r="D1878" s="3" t="e">
        <f>VLOOKUP(Tableau1[[#This Row],[NUM DE FACTURE]],'[1]COMMERCIAL 2019 - 2021'!$D$2:$AO$3999,8,FALSE)</f>
        <v>#N/A</v>
      </c>
      <c r="E1878" s="3" t="e">
        <f>VLOOKUP(Tableau1[[#This Row],[NUM DE FACTURE]],'[1]COMMERCIAL 2019 - 2021'!$D$2:$AO$3999,10,FALSE)</f>
        <v>#N/A</v>
      </c>
      <c r="F1878" s="3" t="e">
        <f>VLOOKUP(Tableau1[[#This Row],[NUM DE FACTURE]],'[1]COMMERCIAL 2019 - 2021'!$D$2:$AO$3999,12,FALSE)</f>
        <v>#N/A</v>
      </c>
      <c r="G1878" s="4" t="e">
        <f>VLOOKUP(Tableau1[[#This Row],[NUM DE FACTURE]],'[1]COMMERCIAL 2019 - 2021'!$D$2:$AO$3999,13,FALSE)</f>
        <v>#N/A</v>
      </c>
      <c r="H1878" s="3" t="e">
        <f>VLOOKUP(Tableau1[[#This Row],[NUM DE FACTURE]],[1]!Tableau1[[#All],[Num Piéce]:[ANNEE]],4,FALSE)</f>
        <v>#N/A</v>
      </c>
      <c r="I1878" s="3" t="e">
        <f>MONTH(Tableau1[[#This Row],[DATE LIV]])</f>
        <v>#N/A</v>
      </c>
    </row>
    <row r="1879" spans="1:9" x14ac:dyDescent="0.35">
      <c r="A1879" s="1">
        <f>'[1]COMMERCIAL 2019 - 2021'!D1876</f>
        <v>0</v>
      </c>
      <c r="B1879" s="5" t="e">
        <f>VLOOKUP(Tableau1[[#This Row],[NUM DE FACTURE]],'[1]COMMERCIAL 2019 - 2021'!$D$2:$AO$3999,6,FALSE)</f>
        <v>#N/A</v>
      </c>
      <c r="C1879" s="2" t="e">
        <f>VLOOKUP(Tableau1[[#This Row],[NUM DE FACTURE]],'[1]COMMERCIAL 2019 - 2021'!$D$2:$AO$3999,18,FALSE)</f>
        <v>#N/A</v>
      </c>
      <c r="D1879" s="3" t="e">
        <f>VLOOKUP(Tableau1[[#This Row],[NUM DE FACTURE]],'[1]COMMERCIAL 2019 - 2021'!$D$2:$AO$3999,8,FALSE)</f>
        <v>#N/A</v>
      </c>
      <c r="E1879" s="3" t="e">
        <f>VLOOKUP(Tableau1[[#This Row],[NUM DE FACTURE]],'[1]COMMERCIAL 2019 - 2021'!$D$2:$AO$3999,10,FALSE)</f>
        <v>#N/A</v>
      </c>
      <c r="F1879" s="3" t="e">
        <f>VLOOKUP(Tableau1[[#This Row],[NUM DE FACTURE]],'[1]COMMERCIAL 2019 - 2021'!$D$2:$AO$3999,12,FALSE)</f>
        <v>#N/A</v>
      </c>
      <c r="G1879" s="4" t="e">
        <f>VLOOKUP(Tableau1[[#This Row],[NUM DE FACTURE]],'[1]COMMERCIAL 2019 - 2021'!$D$2:$AO$3999,13,FALSE)</f>
        <v>#N/A</v>
      </c>
      <c r="H1879" s="3" t="e">
        <f>VLOOKUP(Tableau1[[#This Row],[NUM DE FACTURE]],[1]!Tableau1[[#All],[Num Piéce]:[ANNEE]],4,FALSE)</f>
        <v>#N/A</v>
      </c>
      <c r="I1879" s="3" t="e">
        <f>MONTH(Tableau1[[#This Row],[DATE LIV]])</f>
        <v>#N/A</v>
      </c>
    </row>
    <row r="1880" spans="1:9" x14ac:dyDescent="0.35">
      <c r="A1880" s="1">
        <f>'[1]COMMERCIAL 2019 - 2021'!D1877</f>
        <v>0</v>
      </c>
      <c r="B1880" s="5" t="e">
        <f>VLOOKUP(Tableau1[[#This Row],[NUM DE FACTURE]],'[1]COMMERCIAL 2019 - 2021'!$D$2:$AO$3999,6,FALSE)</f>
        <v>#N/A</v>
      </c>
      <c r="C1880" s="2" t="e">
        <f>VLOOKUP(Tableau1[[#This Row],[NUM DE FACTURE]],'[1]COMMERCIAL 2019 - 2021'!$D$2:$AO$3999,18,FALSE)</f>
        <v>#N/A</v>
      </c>
      <c r="D1880" s="3" t="e">
        <f>VLOOKUP(Tableau1[[#This Row],[NUM DE FACTURE]],'[1]COMMERCIAL 2019 - 2021'!$D$2:$AO$3999,8,FALSE)</f>
        <v>#N/A</v>
      </c>
      <c r="E1880" s="3" t="e">
        <f>VLOOKUP(Tableau1[[#This Row],[NUM DE FACTURE]],'[1]COMMERCIAL 2019 - 2021'!$D$2:$AO$3999,10,FALSE)</f>
        <v>#N/A</v>
      </c>
      <c r="F1880" s="3" t="e">
        <f>VLOOKUP(Tableau1[[#This Row],[NUM DE FACTURE]],'[1]COMMERCIAL 2019 - 2021'!$D$2:$AO$3999,12,FALSE)</f>
        <v>#N/A</v>
      </c>
      <c r="G1880" s="4" t="e">
        <f>VLOOKUP(Tableau1[[#This Row],[NUM DE FACTURE]],'[1]COMMERCIAL 2019 - 2021'!$D$2:$AO$3999,13,FALSE)</f>
        <v>#N/A</v>
      </c>
      <c r="H1880" s="3" t="e">
        <f>VLOOKUP(Tableau1[[#This Row],[NUM DE FACTURE]],[1]!Tableau1[[#All],[Num Piéce]:[ANNEE]],4,FALSE)</f>
        <v>#N/A</v>
      </c>
      <c r="I1880" s="3" t="e">
        <f>MONTH(Tableau1[[#This Row],[DATE LIV]])</f>
        <v>#N/A</v>
      </c>
    </row>
    <row r="1881" spans="1:9" x14ac:dyDescent="0.35">
      <c r="A1881" s="1">
        <f>'[1]COMMERCIAL 2019 - 2021'!D1878</f>
        <v>0</v>
      </c>
      <c r="B1881" s="5" t="e">
        <f>VLOOKUP(Tableau1[[#This Row],[NUM DE FACTURE]],'[1]COMMERCIAL 2019 - 2021'!$D$2:$AO$3999,6,FALSE)</f>
        <v>#N/A</v>
      </c>
      <c r="C1881" s="2" t="e">
        <f>VLOOKUP(Tableau1[[#This Row],[NUM DE FACTURE]],'[1]COMMERCIAL 2019 - 2021'!$D$2:$AO$3999,18,FALSE)</f>
        <v>#N/A</v>
      </c>
      <c r="D1881" s="3" t="e">
        <f>VLOOKUP(Tableau1[[#This Row],[NUM DE FACTURE]],'[1]COMMERCIAL 2019 - 2021'!$D$2:$AO$3999,8,FALSE)</f>
        <v>#N/A</v>
      </c>
      <c r="E1881" s="3" t="e">
        <f>VLOOKUP(Tableau1[[#This Row],[NUM DE FACTURE]],'[1]COMMERCIAL 2019 - 2021'!$D$2:$AO$3999,10,FALSE)</f>
        <v>#N/A</v>
      </c>
      <c r="F1881" s="3" t="e">
        <f>VLOOKUP(Tableau1[[#This Row],[NUM DE FACTURE]],'[1]COMMERCIAL 2019 - 2021'!$D$2:$AO$3999,12,FALSE)</f>
        <v>#N/A</v>
      </c>
      <c r="G1881" s="4" t="e">
        <f>VLOOKUP(Tableau1[[#This Row],[NUM DE FACTURE]],'[1]COMMERCIAL 2019 - 2021'!$D$2:$AO$3999,13,FALSE)</f>
        <v>#N/A</v>
      </c>
      <c r="H1881" s="3" t="e">
        <f>VLOOKUP(Tableau1[[#This Row],[NUM DE FACTURE]],[1]!Tableau1[[#All],[Num Piéce]:[ANNEE]],4,FALSE)</f>
        <v>#N/A</v>
      </c>
      <c r="I1881" s="3" t="e">
        <f>MONTH(Tableau1[[#This Row],[DATE LIV]])</f>
        <v>#N/A</v>
      </c>
    </row>
    <row r="1882" spans="1:9" x14ac:dyDescent="0.35">
      <c r="A1882" s="1">
        <f>'[1]COMMERCIAL 2019 - 2021'!D1879</f>
        <v>0</v>
      </c>
      <c r="B1882" s="5" t="e">
        <f>VLOOKUP(Tableau1[[#This Row],[NUM DE FACTURE]],'[1]COMMERCIAL 2019 - 2021'!$D$2:$AO$3999,6,FALSE)</f>
        <v>#N/A</v>
      </c>
      <c r="C1882" s="2" t="e">
        <f>VLOOKUP(Tableau1[[#This Row],[NUM DE FACTURE]],'[1]COMMERCIAL 2019 - 2021'!$D$2:$AO$3999,18,FALSE)</f>
        <v>#N/A</v>
      </c>
      <c r="D1882" s="3" t="e">
        <f>VLOOKUP(Tableau1[[#This Row],[NUM DE FACTURE]],'[1]COMMERCIAL 2019 - 2021'!$D$2:$AO$3999,8,FALSE)</f>
        <v>#N/A</v>
      </c>
      <c r="E1882" s="3" t="e">
        <f>VLOOKUP(Tableau1[[#This Row],[NUM DE FACTURE]],'[1]COMMERCIAL 2019 - 2021'!$D$2:$AO$3999,10,FALSE)</f>
        <v>#N/A</v>
      </c>
      <c r="F1882" s="3" t="e">
        <f>VLOOKUP(Tableau1[[#This Row],[NUM DE FACTURE]],'[1]COMMERCIAL 2019 - 2021'!$D$2:$AO$3999,12,FALSE)</f>
        <v>#N/A</v>
      </c>
      <c r="G1882" s="4" t="e">
        <f>VLOOKUP(Tableau1[[#This Row],[NUM DE FACTURE]],'[1]COMMERCIAL 2019 - 2021'!$D$2:$AO$3999,13,FALSE)</f>
        <v>#N/A</v>
      </c>
      <c r="H1882" s="3" t="e">
        <f>VLOOKUP(Tableau1[[#This Row],[NUM DE FACTURE]],[1]!Tableau1[[#All],[Num Piéce]:[ANNEE]],4,FALSE)</f>
        <v>#N/A</v>
      </c>
      <c r="I1882" s="3" t="e">
        <f>MONTH(Tableau1[[#This Row],[DATE LIV]])</f>
        <v>#N/A</v>
      </c>
    </row>
    <row r="1883" spans="1:9" x14ac:dyDescent="0.35">
      <c r="A1883" s="1">
        <f>'[1]COMMERCIAL 2019 - 2021'!D1880</f>
        <v>0</v>
      </c>
      <c r="B1883" s="5" t="e">
        <f>VLOOKUP(Tableau1[[#This Row],[NUM DE FACTURE]],'[1]COMMERCIAL 2019 - 2021'!$D$2:$AO$3999,6,FALSE)</f>
        <v>#N/A</v>
      </c>
      <c r="C1883" s="2" t="e">
        <f>VLOOKUP(Tableau1[[#This Row],[NUM DE FACTURE]],'[1]COMMERCIAL 2019 - 2021'!$D$2:$AO$3999,18,FALSE)</f>
        <v>#N/A</v>
      </c>
      <c r="D1883" s="3" t="e">
        <f>VLOOKUP(Tableau1[[#This Row],[NUM DE FACTURE]],'[1]COMMERCIAL 2019 - 2021'!$D$2:$AO$3999,8,FALSE)</f>
        <v>#N/A</v>
      </c>
      <c r="E1883" s="3" t="e">
        <f>VLOOKUP(Tableau1[[#This Row],[NUM DE FACTURE]],'[1]COMMERCIAL 2019 - 2021'!$D$2:$AO$3999,10,FALSE)</f>
        <v>#N/A</v>
      </c>
      <c r="F1883" s="3" t="e">
        <f>VLOOKUP(Tableau1[[#This Row],[NUM DE FACTURE]],'[1]COMMERCIAL 2019 - 2021'!$D$2:$AO$3999,12,FALSE)</f>
        <v>#N/A</v>
      </c>
      <c r="G1883" s="4" t="e">
        <f>VLOOKUP(Tableau1[[#This Row],[NUM DE FACTURE]],'[1]COMMERCIAL 2019 - 2021'!$D$2:$AO$3999,13,FALSE)</f>
        <v>#N/A</v>
      </c>
      <c r="H1883" s="3" t="e">
        <f>VLOOKUP(Tableau1[[#This Row],[NUM DE FACTURE]],[1]!Tableau1[[#All],[Num Piéce]:[ANNEE]],4,FALSE)</f>
        <v>#N/A</v>
      </c>
      <c r="I1883" s="3" t="e">
        <f>MONTH(Tableau1[[#This Row],[DATE LIV]])</f>
        <v>#N/A</v>
      </c>
    </row>
    <row r="1884" spans="1:9" x14ac:dyDescent="0.35">
      <c r="A1884" s="1">
        <f>'[1]COMMERCIAL 2019 - 2021'!D1881</f>
        <v>0</v>
      </c>
      <c r="B1884" s="5" t="e">
        <f>VLOOKUP(Tableau1[[#This Row],[NUM DE FACTURE]],'[1]COMMERCIAL 2019 - 2021'!$D$2:$AO$3999,6,FALSE)</f>
        <v>#N/A</v>
      </c>
      <c r="C1884" s="2" t="e">
        <f>VLOOKUP(Tableau1[[#This Row],[NUM DE FACTURE]],'[1]COMMERCIAL 2019 - 2021'!$D$2:$AO$3999,18,FALSE)</f>
        <v>#N/A</v>
      </c>
      <c r="D1884" s="3" t="e">
        <f>VLOOKUP(Tableau1[[#This Row],[NUM DE FACTURE]],'[1]COMMERCIAL 2019 - 2021'!$D$2:$AO$3999,8,FALSE)</f>
        <v>#N/A</v>
      </c>
      <c r="E1884" s="3" t="e">
        <f>VLOOKUP(Tableau1[[#This Row],[NUM DE FACTURE]],'[1]COMMERCIAL 2019 - 2021'!$D$2:$AO$3999,10,FALSE)</f>
        <v>#N/A</v>
      </c>
      <c r="F1884" s="3" t="e">
        <f>VLOOKUP(Tableau1[[#This Row],[NUM DE FACTURE]],'[1]COMMERCIAL 2019 - 2021'!$D$2:$AO$3999,12,FALSE)</f>
        <v>#N/A</v>
      </c>
      <c r="G1884" s="4" t="e">
        <f>VLOOKUP(Tableau1[[#This Row],[NUM DE FACTURE]],'[1]COMMERCIAL 2019 - 2021'!$D$2:$AO$3999,13,FALSE)</f>
        <v>#N/A</v>
      </c>
      <c r="H1884" s="3" t="e">
        <f>VLOOKUP(Tableau1[[#This Row],[NUM DE FACTURE]],[1]!Tableau1[[#All],[Num Piéce]:[ANNEE]],4,FALSE)</f>
        <v>#N/A</v>
      </c>
      <c r="I1884" s="3" t="e">
        <f>MONTH(Tableau1[[#This Row],[DATE LIV]])</f>
        <v>#N/A</v>
      </c>
    </row>
    <row r="1885" spans="1:9" x14ac:dyDescent="0.35">
      <c r="A1885" s="1">
        <f>'[1]COMMERCIAL 2019 - 2021'!D1882</f>
        <v>0</v>
      </c>
      <c r="B1885" s="5" t="e">
        <f>VLOOKUP(Tableau1[[#This Row],[NUM DE FACTURE]],'[1]COMMERCIAL 2019 - 2021'!$D$2:$AO$3999,6,FALSE)</f>
        <v>#N/A</v>
      </c>
      <c r="C1885" s="2" t="e">
        <f>VLOOKUP(Tableau1[[#This Row],[NUM DE FACTURE]],'[1]COMMERCIAL 2019 - 2021'!$D$2:$AO$3999,18,FALSE)</f>
        <v>#N/A</v>
      </c>
      <c r="D1885" s="3" t="e">
        <f>VLOOKUP(Tableau1[[#This Row],[NUM DE FACTURE]],'[1]COMMERCIAL 2019 - 2021'!$D$2:$AO$3999,8,FALSE)</f>
        <v>#N/A</v>
      </c>
      <c r="E1885" s="3" t="e">
        <f>VLOOKUP(Tableau1[[#This Row],[NUM DE FACTURE]],'[1]COMMERCIAL 2019 - 2021'!$D$2:$AO$3999,10,FALSE)</f>
        <v>#N/A</v>
      </c>
      <c r="F1885" s="3" t="e">
        <f>VLOOKUP(Tableau1[[#This Row],[NUM DE FACTURE]],'[1]COMMERCIAL 2019 - 2021'!$D$2:$AO$3999,12,FALSE)</f>
        <v>#N/A</v>
      </c>
      <c r="G1885" s="4" t="e">
        <f>VLOOKUP(Tableau1[[#This Row],[NUM DE FACTURE]],'[1]COMMERCIAL 2019 - 2021'!$D$2:$AO$3999,13,FALSE)</f>
        <v>#N/A</v>
      </c>
      <c r="H1885" s="3" t="e">
        <f>VLOOKUP(Tableau1[[#This Row],[NUM DE FACTURE]],[1]!Tableau1[[#All],[Num Piéce]:[ANNEE]],4,FALSE)</f>
        <v>#N/A</v>
      </c>
      <c r="I1885" s="3" t="e">
        <f>MONTH(Tableau1[[#This Row],[DATE LIV]])</f>
        <v>#N/A</v>
      </c>
    </row>
    <row r="1886" spans="1:9" x14ac:dyDescent="0.35">
      <c r="A1886" s="1">
        <f>'[1]COMMERCIAL 2019 - 2021'!D1883</f>
        <v>0</v>
      </c>
      <c r="B1886" s="5" t="e">
        <f>VLOOKUP(Tableau1[[#This Row],[NUM DE FACTURE]],'[1]COMMERCIAL 2019 - 2021'!$D$2:$AO$3999,6,FALSE)</f>
        <v>#N/A</v>
      </c>
      <c r="C1886" s="2" t="e">
        <f>VLOOKUP(Tableau1[[#This Row],[NUM DE FACTURE]],'[1]COMMERCIAL 2019 - 2021'!$D$2:$AO$3999,18,FALSE)</f>
        <v>#N/A</v>
      </c>
      <c r="D1886" s="3" t="e">
        <f>VLOOKUP(Tableau1[[#This Row],[NUM DE FACTURE]],'[1]COMMERCIAL 2019 - 2021'!$D$2:$AO$3999,8,FALSE)</f>
        <v>#N/A</v>
      </c>
      <c r="E1886" s="3" t="e">
        <f>VLOOKUP(Tableau1[[#This Row],[NUM DE FACTURE]],'[1]COMMERCIAL 2019 - 2021'!$D$2:$AO$3999,10,FALSE)</f>
        <v>#N/A</v>
      </c>
      <c r="F1886" s="3" t="e">
        <f>VLOOKUP(Tableau1[[#This Row],[NUM DE FACTURE]],'[1]COMMERCIAL 2019 - 2021'!$D$2:$AO$3999,12,FALSE)</f>
        <v>#N/A</v>
      </c>
      <c r="G1886" s="4" t="e">
        <f>VLOOKUP(Tableau1[[#This Row],[NUM DE FACTURE]],'[1]COMMERCIAL 2019 - 2021'!$D$2:$AO$3999,13,FALSE)</f>
        <v>#N/A</v>
      </c>
      <c r="H1886" s="3" t="e">
        <f>VLOOKUP(Tableau1[[#This Row],[NUM DE FACTURE]],[1]!Tableau1[[#All],[Num Piéce]:[ANNEE]],4,FALSE)</f>
        <v>#N/A</v>
      </c>
      <c r="I1886" s="3" t="e">
        <f>MONTH(Tableau1[[#This Row],[DATE LIV]])</f>
        <v>#N/A</v>
      </c>
    </row>
    <row r="1887" spans="1:9" x14ac:dyDescent="0.35">
      <c r="A1887" s="1">
        <f>'[1]COMMERCIAL 2019 - 2021'!D1884</f>
        <v>0</v>
      </c>
      <c r="B1887" s="5" t="e">
        <f>VLOOKUP(Tableau1[[#This Row],[NUM DE FACTURE]],'[1]COMMERCIAL 2019 - 2021'!$D$2:$AO$3999,6,FALSE)</f>
        <v>#N/A</v>
      </c>
      <c r="C1887" s="2" t="e">
        <f>VLOOKUP(Tableau1[[#This Row],[NUM DE FACTURE]],'[1]COMMERCIAL 2019 - 2021'!$D$2:$AO$3999,18,FALSE)</f>
        <v>#N/A</v>
      </c>
      <c r="D1887" s="3" t="e">
        <f>VLOOKUP(Tableau1[[#This Row],[NUM DE FACTURE]],'[1]COMMERCIAL 2019 - 2021'!$D$2:$AO$3999,8,FALSE)</f>
        <v>#N/A</v>
      </c>
      <c r="E1887" s="3" t="e">
        <f>VLOOKUP(Tableau1[[#This Row],[NUM DE FACTURE]],'[1]COMMERCIAL 2019 - 2021'!$D$2:$AO$3999,10,FALSE)</f>
        <v>#N/A</v>
      </c>
      <c r="F1887" s="3" t="e">
        <f>VLOOKUP(Tableau1[[#This Row],[NUM DE FACTURE]],'[1]COMMERCIAL 2019 - 2021'!$D$2:$AO$3999,12,FALSE)</f>
        <v>#N/A</v>
      </c>
      <c r="G1887" s="4" t="e">
        <f>VLOOKUP(Tableau1[[#This Row],[NUM DE FACTURE]],'[1]COMMERCIAL 2019 - 2021'!$D$2:$AO$3999,13,FALSE)</f>
        <v>#N/A</v>
      </c>
      <c r="H1887" s="3" t="e">
        <f>VLOOKUP(Tableau1[[#This Row],[NUM DE FACTURE]],[1]!Tableau1[[#All],[Num Piéce]:[ANNEE]],4,FALSE)</f>
        <v>#N/A</v>
      </c>
      <c r="I1887" s="3" t="e">
        <f>MONTH(Tableau1[[#This Row],[DATE LIV]])</f>
        <v>#N/A</v>
      </c>
    </row>
    <row r="1888" spans="1:9" x14ac:dyDescent="0.35">
      <c r="A1888" s="1">
        <f>'[1]COMMERCIAL 2019 - 2021'!D1885</f>
        <v>0</v>
      </c>
      <c r="B1888" s="5" t="e">
        <f>VLOOKUP(Tableau1[[#This Row],[NUM DE FACTURE]],'[1]COMMERCIAL 2019 - 2021'!$D$2:$AO$3999,6,FALSE)</f>
        <v>#N/A</v>
      </c>
      <c r="C1888" s="2" t="e">
        <f>VLOOKUP(Tableau1[[#This Row],[NUM DE FACTURE]],'[1]COMMERCIAL 2019 - 2021'!$D$2:$AO$3999,18,FALSE)</f>
        <v>#N/A</v>
      </c>
      <c r="D1888" s="3" t="e">
        <f>VLOOKUP(Tableau1[[#This Row],[NUM DE FACTURE]],'[1]COMMERCIAL 2019 - 2021'!$D$2:$AO$3999,8,FALSE)</f>
        <v>#N/A</v>
      </c>
      <c r="E1888" s="3" t="e">
        <f>VLOOKUP(Tableau1[[#This Row],[NUM DE FACTURE]],'[1]COMMERCIAL 2019 - 2021'!$D$2:$AO$3999,10,FALSE)</f>
        <v>#N/A</v>
      </c>
      <c r="F1888" s="3" t="e">
        <f>VLOOKUP(Tableau1[[#This Row],[NUM DE FACTURE]],'[1]COMMERCIAL 2019 - 2021'!$D$2:$AO$3999,12,FALSE)</f>
        <v>#N/A</v>
      </c>
      <c r="G1888" s="4" t="e">
        <f>VLOOKUP(Tableau1[[#This Row],[NUM DE FACTURE]],'[1]COMMERCIAL 2019 - 2021'!$D$2:$AO$3999,13,FALSE)</f>
        <v>#N/A</v>
      </c>
      <c r="H1888" s="3" t="e">
        <f>VLOOKUP(Tableau1[[#This Row],[NUM DE FACTURE]],[1]!Tableau1[[#All],[Num Piéce]:[ANNEE]],4,FALSE)</f>
        <v>#N/A</v>
      </c>
      <c r="I1888" s="3" t="e">
        <f>MONTH(Tableau1[[#This Row],[DATE LIV]])</f>
        <v>#N/A</v>
      </c>
    </row>
    <row r="1889" spans="1:9" x14ac:dyDescent="0.35">
      <c r="A1889" s="1">
        <f>'[1]COMMERCIAL 2019 - 2021'!D1886</f>
        <v>0</v>
      </c>
      <c r="B1889" s="5" t="e">
        <f>VLOOKUP(Tableau1[[#This Row],[NUM DE FACTURE]],'[1]COMMERCIAL 2019 - 2021'!$D$2:$AO$3999,6,FALSE)</f>
        <v>#N/A</v>
      </c>
      <c r="C1889" s="2" t="e">
        <f>VLOOKUP(Tableau1[[#This Row],[NUM DE FACTURE]],'[1]COMMERCIAL 2019 - 2021'!$D$2:$AO$3999,18,FALSE)</f>
        <v>#N/A</v>
      </c>
      <c r="D1889" s="3" t="e">
        <f>VLOOKUP(Tableau1[[#This Row],[NUM DE FACTURE]],'[1]COMMERCIAL 2019 - 2021'!$D$2:$AO$3999,8,FALSE)</f>
        <v>#N/A</v>
      </c>
      <c r="E1889" s="3" t="e">
        <f>VLOOKUP(Tableau1[[#This Row],[NUM DE FACTURE]],'[1]COMMERCIAL 2019 - 2021'!$D$2:$AO$3999,10,FALSE)</f>
        <v>#N/A</v>
      </c>
      <c r="F1889" s="3" t="e">
        <f>VLOOKUP(Tableau1[[#This Row],[NUM DE FACTURE]],'[1]COMMERCIAL 2019 - 2021'!$D$2:$AO$3999,12,FALSE)</f>
        <v>#N/A</v>
      </c>
      <c r="G1889" s="4" t="e">
        <f>VLOOKUP(Tableau1[[#This Row],[NUM DE FACTURE]],'[1]COMMERCIAL 2019 - 2021'!$D$2:$AO$3999,13,FALSE)</f>
        <v>#N/A</v>
      </c>
      <c r="H1889" s="3" t="e">
        <f>VLOOKUP(Tableau1[[#This Row],[NUM DE FACTURE]],[1]!Tableau1[[#All],[Num Piéce]:[ANNEE]],4,FALSE)</f>
        <v>#N/A</v>
      </c>
      <c r="I1889" s="3" t="e">
        <f>MONTH(Tableau1[[#This Row],[DATE LIV]])</f>
        <v>#N/A</v>
      </c>
    </row>
    <row r="1890" spans="1:9" x14ac:dyDescent="0.35">
      <c r="A1890" s="1">
        <f>'[1]COMMERCIAL 2019 - 2021'!D1887</f>
        <v>0</v>
      </c>
      <c r="B1890" s="5" t="e">
        <f>VLOOKUP(Tableau1[[#This Row],[NUM DE FACTURE]],'[1]COMMERCIAL 2019 - 2021'!$D$2:$AO$3999,6,FALSE)</f>
        <v>#N/A</v>
      </c>
      <c r="C1890" s="2" t="e">
        <f>VLOOKUP(Tableau1[[#This Row],[NUM DE FACTURE]],'[1]COMMERCIAL 2019 - 2021'!$D$2:$AO$3999,18,FALSE)</f>
        <v>#N/A</v>
      </c>
      <c r="D1890" s="3" t="e">
        <f>VLOOKUP(Tableau1[[#This Row],[NUM DE FACTURE]],'[1]COMMERCIAL 2019 - 2021'!$D$2:$AO$3999,8,FALSE)</f>
        <v>#N/A</v>
      </c>
      <c r="E1890" s="3" t="e">
        <f>VLOOKUP(Tableau1[[#This Row],[NUM DE FACTURE]],'[1]COMMERCIAL 2019 - 2021'!$D$2:$AO$3999,10,FALSE)</f>
        <v>#N/A</v>
      </c>
      <c r="F1890" s="3" t="e">
        <f>VLOOKUP(Tableau1[[#This Row],[NUM DE FACTURE]],'[1]COMMERCIAL 2019 - 2021'!$D$2:$AO$3999,12,FALSE)</f>
        <v>#N/A</v>
      </c>
      <c r="G1890" s="4" t="e">
        <f>VLOOKUP(Tableau1[[#This Row],[NUM DE FACTURE]],'[1]COMMERCIAL 2019 - 2021'!$D$2:$AO$3999,13,FALSE)</f>
        <v>#N/A</v>
      </c>
      <c r="H1890" s="3" t="e">
        <f>VLOOKUP(Tableau1[[#This Row],[NUM DE FACTURE]],[1]!Tableau1[[#All],[Num Piéce]:[ANNEE]],4,FALSE)</f>
        <v>#N/A</v>
      </c>
      <c r="I1890" s="3" t="e">
        <f>MONTH(Tableau1[[#This Row],[DATE LIV]])</f>
        <v>#N/A</v>
      </c>
    </row>
    <row r="1891" spans="1:9" x14ac:dyDescent="0.35">
      <c r="A1891" s="1">
        <f>'[1]COMMERCIAL 2019 - 2021'!D1888</f>
        <v>0</v>
      </c>
      <c r="B1891" s="5" t="e">
        <f>VLOOKUP(Tableau1[[#This Row],[NUM DE FACTURE]],'[1]COMMERCIAL 2019 - 2021'!$D$2:$AO$3999,6,FALSE)</f>
        <v>#N/A</v>
      </c>
      <c r="C1891" s="2" t="e">
        <f>VLOOKUP(Tableau1[[#This Row],[NUM DE FACTURE]],'[1]COMMERCIAL 2019 - 2021'!$D$2:$AO$3999,18,FALSE)</f>
        <v>#N/A</v>
      </c>
      <c r="D1891" s="3" t="e">
        <f>VLOOKUP(Tableau1[[#This Row],[NUM DE FACTURE]],'[1]COMMERCIAL 2019 - 2021'!$D$2:$AO$3999,8,FALSE)</f>
        <v>#N/A</v>
      </c>
      <c r="E1891" s="3" t="e">
        <f>VLOOKUP(Tableau1[[#This Row],[NUM DE FACTURE]],'[1]COMMERCIAL 2019 - 2021'!$D$2:$AO$3999,10,FALSE)</f>
        <v>#N/A</v>
      </c>
      <c r="F1891" s="3" t="e">
        <f>VLOOKUP(Tableau1[[#This Row],[NUM DE FACTURE]],'[1]COMMERCIAL 2019 - 2021'!$D$2:$AO$3999,12,FALSE)</f>
        <v>#N/A</v>
      </c>
      <c r="G1891" s="4" t="e">
        <f>VLOOKUP(Tableau1[[#This Row],[NUM DE FACTURE]],'[1]COMMERCIAL 2019 - 2021'!$D$2:$AO$3999,13,FALSE)</f>
        <v>#N/A</v>
      </c>
      <c r="H1891" s="3" t="e">
        <f>VLOOKUP(Tableau1[[#This Row],[NUM DE FACTURE]],[1]!Tableau1[[#All],[Num Piéce]:[ANNEE]],4,FALSE)</f>
        <v>#N/A</v>
      </c>
      <c r="I1891" s="3" t="e">
        <f>MONTH(Tableau1[[#This Row],[DATE LIV]])</f>
        <v>#N/A</v>
      </c>
    </row>
    <row r="1892" spans="1:9" x14ac:dyDescent="0.35">
      <c r="A1892" s="1">
        <f>'[1]COMMERCIAL 2019 - 2021'!D1889</f>
        <v>0</v>
      </c>
      <c r="B1892" s="5" t="e">
        <f>VLOOKUP(Tableau1[[#This Row],[NUM DE FACTURE]],'[1]COMMERCIAL 2019 - 2021'!$D$2:$AO$3999,6,FALSE)</f>
        <v>#N/A</v>
      </c>
      <c r="C1892" s="2" t="e">
        <f>VLOOKUP(Tableau1[[#This Row],[NUM DE FACTURE]],'[1]COMMERCIAL 2019 - 2021'!$D$2:$AO$3999,18,FALSE)</f>
        <v>#N/A</v>
      </c>
      <c r="D1892" s="3" t="e">
        <f>VLOOKUP(Tableau1[[#This Row],[NUM DE FACTURE]],'[1]COMMERCIAL 2019 - 2021'!$D$2:$AO$3999,8,FALSE)</f>
        <v>#N/A</v>
      </c>
      <c r="E1892" s="3" t="e">
        <f>VLOOKUP(Tableau1[[#This Row],[NUM DE FACTURE]],'[1]COMMERCIAL 2019 - 2021'!$D$2:$AO$3999,10,FALSE)</f>
        <v>#N/A</v>
      </c>
      <c r="F1892" s="3" t="e">
        <f>VLOOKUP(Tableau1[[#This Row],[NUM DE FACTURE]],'[1]COMMERCIAL 2019 - 2021'!$D$2:$AO$3999,12,FALSE)</f>
        <v>#N/A</v>
      </c>
      <c r="G1892" s="4" t="e">
        <f>VLOOKUP(Tableau1[[#This Row],[NUM DE FACTURE]],'[1]COMMERCIAL 2019 - 2021'!$D$2:$AO$3999,13,FALSE)</f>
        <v>#N/A</v>
      </c>
      <c r="H1892" s="3" t="e">
        <f>VLOOKUP(Tableau1[[#This Row],[NUM DE FACTURE]],[1]!Tableau1[[#All],[Num Piéce]:[ANNEE]],4,FALSE)</f>
        <v>#N/A</v>
      </c>
      <c r="I1892" s="3" t="e">
        <f>MONTH(Tableau1[[#This Row],[DATE LIV]])</f>
        <v>#N/A</v>
      </c>
    </row>
    <row r="1893" spans="1:9" x14ac:dyDescent="0.35">
      <c r="A1893" s="1">
        <f>'[1]COMMERCIAL 2019 - 2021'!D1890</f>
        <v>0</v>
      </c>
      <c r="B1893" s="5" t="e">
        <f>VLOOKUP(Tableau1[[#This Row],[NUM DE FACTURE]],'[1]COMMERCIAL 2019 - 2021'!$D$2:$AO$3999,6,FALSE)</f>
        <v>#N/A</v>
      </c>
      <c r="C1893" s="2" t="e">
        <f>VLOOKUP(Tableau1[[#This Row],[NUM DE FACTURE]],'[1]COMMERCIAL 2019 - 2021'!$D$2:$AO$3999,18,FALSE)</f>
        <v>#N/A</v>
      </c>
      <c r="D1893" s="3" t="e">
        <f>VLOOKUP(Tableau1[[#This Row],[NUM DE FACTURE]],'[1]COMMERCIAL 2019 - 2021'!$D$2:$AO$3999,8,FALSE)</f>
        <v>#N/A</v>
      </c>
      <c r="E1893" s="3" t="e">
        <f>VLOOKUP(Tableau1[[#This Row],[NUM DE FACTURE]],'[1]COMMERCIAL 2019 - 2021'!$D$2:$AO$3999,10,FALSE)</f>
        <v>#N/A</v>
      </c>
      <c r="F1893" s="3" t="e">
        <f>VLOOKUP(Tableau1[[#This Row],[NUM DE FACTURE]],'[1]COMMERCIAL 2019 - 2021'!$D$2:$AO$3999,12,FALSE)</f>
        <v>#N/A</v>
      </c>
      <c r="G1893" s="4" t="e">
        <f>VLOOKUP(Tableau1[[#This Row],[NUM DE FACTURE]],'[1]COMMERCIAL 2019 - 2021'!$D$2:$AO$3999,13,FALSE)</f>
        <v>#N/A</v>
      </c>
      <c r="H1893" s="3" t="e">
        <f>VLOOKUP(Tableau1[[#This Row],[NUM DE FACTURE]],[1]!Tableau1[[#All],[Num Piéce]:[ANNEE]],4,FALSE)</f>
        <v>#N/A</v>
      </c>
      <c r="I1893" s="3" t="e">
        <f>MONTH(Tableau1[[#This Row],[DATE LIV]])</f>
        <v>#N/A</v>
      </c>
    </row>
    <row r="1894" spans="1:9" x14ac:dyDescent="0.35">
      <c r="A1894" s="1">
        <f>'[1]COMMERCIAL 2019 - 2021'!D1891</f>
        <v>0</v>
      </c>
      <c r="B1894" s="5" t="e">
        <f>VLOOKUP(Tableau1[[#This Row],[NUM DE FACTURE]],'[1]COMMERCIAL 2019 - 2021'!$D$2:$AO$3999,6,FALSE)</f>
        <v>#N/A</v>
      </c>
      <c r="C1894" s="2" t="e">
        <f>VLOOKUP(Tableau1[[#This Row],[NUM DE FACTURE]],'[1]COMMERCIAL 2019 - 2021'!$D$2:$AO$3999,18,FALSE)</f>
        <v>#N/A</v>
      </c>
      <c r="D1894" s="3" t="e">
        <f>VLOOKUP(Tableau1[[#This Row],[NUM DE FACTURE]],'[1]COMMERCIAL 2019 - 2021'!$D$2:$AO$3999,8,FALSE)</f>
        <v>#N/A</v>
      </c>
      <c r="E1894" s="3" t="e">
        <f>VLOOKUP(Tableau1[[#This Row],[NUM DE FACTURE]],'[1]COMMERCIAL 2019 - 2021'!$D$2:$AO$3999,10,FALSE)</f>
        <v>#N/A</v>
      </c>
      <c r="F1894" s="3" t="e">
        <f>VLOOKUP(Tableau1[[#This Row],[NUM DE FACTURE]],'[1]COMMERCIAL 2019 - 2021'!$D$2:$AO$3999,12,FALSE)</f>
        <v>#N/A</v>
      </c>
      <c r="G1894" s="4" t="e">
        <f>VLOOKUP(Tableau1[[#This Row],[NUM DE FACTURE]],'[1]COMMERCIAL 2019 - 2021'!$D$2:$AO$3999,13,FALSE)</f>
        <v>#N/A</v>
      </c>
      <c r="H1894" s="3" t="e">
        <f>VLOOKUP(Tableau1[[#This Row],[NUM DE FACTURE]],[1]!Tableau1[[#All],[Num Piéce]:[ANNEE]],4,FALSE)</f>
        <v>#N/A</v>
      </c>
      <c r="I1894" s="3" t="e">
        <f>MONTH(Tableau1[[#This Row],[DATE LIV]])</f>
        <v>#N/A</v>
      </c>
    </row>
    <row r="1895" spans="1:9" x14ac:dyDescent="0.35">
      <c r="A1895" s="1">
        <f>'[1]COMMERCIAL 2019 - 2021'!D1892</f>
        <v>0</v>
      </c>
      <c r="B1895" s="5" t="e">
        <f>VLOOKUP(Tableau1[[#This Row],[NUM DE FACTURE]],'[1]COMMERCIAL 2019 - 2021'!$D$2:$AO$3999,6,FALSE)</f>
        <v>#N/A</v>
      </c>
      <c r="C1895" s="2" t="e">
        <f>VLOOKUP(Tableau1[[#This Row],[NUM DE FACTURE]],'[1]COMMERCIAL 2019 - 2021'!$D$2:$AO$3999,18,FALSE)</f>
        <v>#N/A</v>
      </c>
      <c r="D1895" s="3" t="e">
        <f>VLOOKUP(Tableau1[[#This Row],[NUM DE FACTURE]],'[1]COMMERCIAL 2019 - 2021'!$D$2:$AO$3999,8,FALSE)</f>
        <v>#N/A</v>
      </c>
      <c r="E1895" s="3" t="e">
        <f>VLOOKUP(Tableau1[[#This Row],[NUM DE FACTURE]],'[1]COMMERCIAL 2019 - 2021'!$D$2:$AO$3999,10,FALSE)</f>
        <v>#N/A</v>
      </c>
      <c r="F1895" s="3" t="e">
        <f>VLOOKUP(Tableau1[[#This Row],[NUM DE FACTURE]],'[1]COMMERCIAL 2019 - 2021'!$D$2:$AO$3999,12,FALSE)</f>
        <v>#N/A</v>
      </c>
      <c r="G1895" s="4" t="e">
        <f>VLOOKUP(Tableau1[[#This Row],[NUM DE FACTURE]],'[1]COMMERCIAL 2019 - 2021'!$D$2:$AO$3999,13,FALSE)</f>
        <v>#N/A</v>
      </c>
      <c r="H1895" s="3" t="e">
        <f>VLOOKUP(Tableau1[[#This Row],[NUM DE FACTURE]],[1]!Tableau1[[#All],[Num Piéce]:[ANNEE]],4,FALSE)</f>
        <v>#N/A</v>
      </c>
      <c r="I1895" s="3" t="e">
        <f>MONTH(Tableau1[[#This Row],[DATE LIV]])</f>
        <v>#N/A</v>
      </c>
    </row>
    <row r="1896" spans="1:9" x14ac:dyDescent="0.35">
      <c r="A1896" s="1">
        <f>'[1]COMMERCIAL 2019 - 2021'!D1893</f>
        <v>0</v>
      </c>
      <c r="B1896" s="5" t="e">
        <f>VLOOKUP(Tableau1[[#This Row],[NUM DE FACTURE]],'[1]COMMERCIAL 2019 - 2021'!$D$2:$AO$3999,6,FALSE)</f>
        <v>#N/A</v>
      </c>
      <c r="C1896" s="2" t="e">
        <f>VLOOKUP(Tableau1[[#This Row],[NUM DE FACTURE]],'[1]COMMERCIAL 2019 - 2021'!$D$2:$AO$3999,18,FALSE)</f>
        <v>#N/A</v>
      </c>
      <c r="D1896" s="3" t="e">
        <f>VLOOKUP(Tableau1[[#This Row],[NUM DE FACTURE]],'[1]COMMERCIAL 2019 - 2021'!$D$2:$AO$3999,8,FALSE)</f>
        <v>#N/A</v>
      </c>
      <c r="E1896" s="3" t="e">
        <f>VLOOKUP(Tableau1[[#This Row],[NUM DE FACTURE]],'[1]COMMERCIAL 2019 - 2021'!$D$2:$AO$3999,10,FALSE)</f>
        <v>#N/A</v>
      </c>
      <c r="F1896" s="3" t="e">
        <f>VLOOKUP(Tableau1[[#This Row],[NUM DE FACTURE]],'[1]COMMERCIAL 2019 - 2021'!$D$2:$AO$3999,12,FALSE)</f>
        <v>#N/A</v>
      </c>
      <c r="G1896" s="4" t="e">
        <f>VLOOKUP(Tableau1[[#This Row],[NUM DE FACTURE]],'[1]COMMERCIAL 2019 - 2021'!$D$2:$AO$3999,13,FALSE)</f>
        <v>#N/A</v>
      </c>
      <c r="H1896" s="3" t="e">
        <f>VLOOKUP(Tableau1[[#This Row],[NUM DE FACTURE]],[1]!Tableau1[[#All],[Num Piéce]:[ANNEE]],4,FALSE)</f>
        <v>#N/A</v>
      </c>
      <c r="I1896" s="3" t="e">
        <f>MONTH(Tableau1[[#This Row],[DATE LIV]])</f>
        <v>#N/A</v>
      </c>
    </row>
    <row r="1897" spans="1:9" x14ac:dyDescent="0.35">
      <c r="A1897" s="1">
        <f>'[1]COMMERCIAL 2019 - 2021'!D1894</f>
        <v>0</v>
      </c>
      <c r="B1897" s="5" t="e">
        <f>VLOOKUP(Tableau1[[#This Row],[NUM DE FACTURE]],'[1]COMMERCIAL 2019 - 2021'!$D$2:$AO$3999,6,FALSE)</f>
        <v>#N/A</v>
      </c>
      <c r="C1897" s="2" t="e">
        <f>VLOOKUP(Tableau1[[#This Row],[NUM DE FACTURE]],'[1]COMMERCIAL 2019 - 2021'!$D$2:$AO$3999,18,FALSE)</f>
        <v>#N/A</v>
      </c>
      <c r="D1897" s="3" t="e">
        <f>VLOOKUP(Tableau1[[#This Row],[NUM DE FACTURE]],'[1]COMMERCIAL 2019 - 2021'!$D$2:$AO$3999,8,FALSE)</f>
        <v>#N/A</v>
      </c>
      <c r="E1897" s="3" t="e">
        <f>VLOOKUP(Tableau1[[#This Row],[NUM DE FACTURE]],'[1]COMMERCIAL 2019 - 2021'!$D$2:$AO$3999,10,FALSE)</f>
        <v>#N/A</v>
      </c>
      <c r="F1897" s="3" t="e">
        <f>VLOOKUP(Tableau1[[#This Row],[NUM DE FACTURE]],'[1]COMMERCIAL 2019 - 2021'!$D$2:$AO$3999,12,FALSE)</f>
        <v>#N/A</v>
      </c>
      <c r="G1897" s="4" t="e">
        <f>VLOOKUP(Tableau1[[#This Row],[NUM DE FACTURE]],'[1]COMMERCIAL 2019 - 2021'!$D$2:$AO$3999,13,FALSE)</f>
        <v>#N/A</v>
      </c>
      <c r="H1897" s="3" t="e">
        <f>VLOOKUP(Tableau1[[#This Row],[NUM DE FACTURE]],[1]!Tableau1[[#All],[Num Piéce]:[ANNEE]],4,FALSE)</f>
        <v>#N/A</v>
      </c>
      <c r="I1897" s="3" t="e">
        <f>MONTH(Tableau1[[#This Row],[DATE LIV]])</f>
        <v>#N/A</v>
      </c>
    </row>
    <row r="1898" spans="1:9" x14ac:dyDescent="0.35">
      <c r="A1898" s="1">
        <f>'[1]COMMERCIAL 2019 - 2021'!D1895</f>
        <v>0</v>
      </c>
      <c r="B1898" s="5" t="e">
        <f>VLOOKUP(Tableau1[[#This Row],[NUM DE FACTURE]],'[1]COMMERCIAL 2019 - 2021'!$D$2:$AO$3999,6,FALSE)</f>
        <v>#N/A</v>
      </c>
      <c r="C1898" s="2" t="e">
        <f>VLOOKUP(Tableau1[[#This Row],[NUM DE FACTURE]],'[1]COMMERCIAL 2019 - 2021'!$D$2:$AO$3999,18,FALSE)</f>
        <v>#N/A</v>
      </c>
      <c r="D1898" s="3" t="e">
        <f>VLOOKUP(Tableau1[[#This Row],[NUM DE FACTURE]],'[1]COMMERCIAL 2019 - 2021'!$D$2:$AO$3999,8,FALSE)</f>
        <v>#N/A</v>
      </c>
      <c r="E1898" s="3" t="e">
        <f>VLOOKUP(Tableau1[[#This Row],[NUM DE FACTURE]],'[1]COMMERCIAL 2019 - 2021'!$D$2:$AO$3999,10,FALSE)</f>
        <v>#N/A</v>
      </c>
      <c r="F1898" s="3" t="e">
        <f>VLOOKUP(Tableau1[[#This Row],[NUM DE FACTURE]],'[1]COMMERCIAL 2019 - 2021'!$D$2:$AO$3999,12,FALSE)</f>
        <v>#N/A</v>
      </c>
      <c r="G1898" s="4" t="e">
        <f>VLOOKUP(Tableau1[[#This Row],[NUM DE FACTURE]],'[1]COMMERCIAL 2019 - 2021'!$D$2:$AO$3999,13,FALSE)</f>
        <v>#N/A</v>
      </c>
      <c r="H1898" s="3" t="e">
        <f>VLOOKUP(Tableau1[[#This Row],[NUM DE FACTURE]],[1]!Tableau1[[#All],[Num Piéce]:[ANNEE]],4,FALSE)</f>
        <v>#N/A</v>
      </c>
      <c r="I1898" s="3" t="e">
        <f>MONTH(Tableau1[[#This Row],[DATE LIV]])</f>
        <v>#N/A</v>
      </c>
    </row>
    <row r="1899" spans="1:9" x14ac:dyDescent="0.35">
      <c r="A1899" s="1">
        <f>'[1]COMMERCIAL 2019 - 2021'!D1896</f>
        <v>0</v>
      </c>
      <c r="B1899" s="5" t="e">
        <f>VLOOKUP(Tableau1[[#This Row],[NUM DE FACTURE]],'[1]COMMERCIAL 2019 - 2021'!$D$2:$AO$3999,6,FALSE)</f>
        <v>#N/A</v>
      </c>
      <c r="C1899" s="2" t="e">
        <f>VLOOKUP(Tableau1[[#This Row],[NUM DE FACTURE]],'[1]COMMERCIAL 2019 - 2021'!$D$2:$AO$3999,18,FALSE)</f>
        <v>#N/A</v>
      </c>
      <c r="D1899" s="3" t="e">
        <f>VLOOKUP(Tableau1[[#This Row],[NUM DE FACTURE]],'[1]COMMERCIAL 2019 - 2021'!$D$2:$AO$3999,8,FALSE)</f>
        <v>#N/A</v>
      </c>
      <c r="E1899" s="3" t="e">
        <f>VLOOKUP(Tableau1[[#This Row],[NUM DE FACTURE]],'[1]COMMERCIAL 2019 - 2021'!$D$2:$AO$3999,10,FALSE)</f>
        <v>#N/A</v>
      </c>
      <c r="F1899" s="3" t="e">
        <f>VLOOKUP(Tableau1[[#This Row],[NUM DE FACTURE]],'[1]COMMERCIAL 2019 - 2021'!$D$2:$AO$3999,12,FALSE)</f>
        <v>#N/A</v>
      </c>
      <c r="G1899" s="4" t="e">
        <f>VLOOKUP(Tableau1[[#This Row],[NUM DE FACTURE]],'[1]COMMERCIAL 2019 - 2021'!$D$2:$AO$3999,13,FALSE)</f>
        <v>#N/A</v>
      </c>
      <c r="H1899" s="3" t="e">
        <f>VLOOKUP(Tableau1[[#This Row],[NUM DE FACTURE]],[1]!Tableau1[[#All],[Num Piéce]:[ANNEE]],4,FALSE)</f>
        <v>#N/A</v>
      </c>
      <c r="I1899" s="3" t="e">
        <f>MONTH(Tableau1[[#This Row],[DATE LIV]])</f>
        <v>#N/A</v>
      </c>
    </row>
    <row r="1900" spans="1:9" x14ac:dyDescent="0.35">
      <c r="A1900" s="1">
        <f>'[1]COMMERCIAL 2019 - 2021'!D1897</f>
        <v>0</v>
      </c>
      <c r="B1900" s="5" t="e">
        <f>VLOOKUP(Tableau1[[#This Row],[NUM DE FACTURE]],'[1]COMMERCIAL 2019 - 2021'!$D$2:$AO$3999,6,FALSE)</f>
        <v>#N/A</v>
      </c>
      <c r="C1900" s="2" t="e">
        <f>VLOOKUP(Tableau1[[#This Row],[NUM DE FACTURE]],'[1]COMMERCIAL 2019 - 2021'!$D$2:$AO$3999,18,FALSE)</f>
        <v>#N/A</v>
      </c>
      <c r="D1900" s="3" t="e">
        <f>VLOOKUP(Tableau1[[#This Row],[NUM DE FACTURE]],'[1]COMMERCIAL 2019 - 2021'!$D$2:$AO$3999,8,FALSE)</f>
        <v>#N/A</v>
      </c>
      <c r="E1900" s="3" t="e">
        <f>VLOOKUP(Tableau1[[#This Row],[NUM DE FACTURE]],'[1]COMMERCIAL 2019 - 2021'!$D$2:$AO$3999,10,FALSE)</f>
        <v>#N/A</v>
      </c>
      <c r="F1900" s="3" t="e">
        <f>VLOOKUP(Tableau1[[#This Row],[NUM DE FACTURE]],'[1]COMMERCIAL 2019 - 2021'!$D$2:$AO$3999,12,FALSE)</f>
        <v>#N/A</v>
      </c>
      <c r="G1900" s="4" t="e">
        <f>VLOOKUP(Tableau1[[#This Row],[NUM DE FACTURE]],'[1]COMMERCIAL 2019 - 2021'!$D$2:$AO$3999,13,FALSE)</f>
        <v>#N/A</v>
      </c>
      <c r="H1900" s="3" t="e">
        <f>VLOOKUP(Tableau1[[#This Row],[NUM DE FACTURE]],[1]!Tableau1[[#All],[Num Piéce]:[ANNEE]],4,FALSE)</f>
        <v>#N/A</v>
      </c>
      <c r="I1900" s="3" t="e">
        <f>MONTH(Tableau1[[#This Row],[DATE LIV]])</f>
        <v>#N/A</v>
      </c>
    </row>
    <row r="1901" spans="1:9" x14ac:dyDescent="0.35">
      <c r="A1901" s="1">
        <f>'[1]COMMERCIAL 2019 - 2021'!D1898</f>
        <v>0</v>
      </c>
      <c r="B1901" s="5" t="e">
        <f>VLOOKUP(Tableau1[[#This Row],[NUM DE FACTURE]],'[1]COMMERCIAL 2019 - 2021'!$D$2:$AO$3999,6,FALSE)</f>
        <v>#N/A</v>
      </c>
      <c r="C1901" s="2" t="e">
        <f>VLOOKUP(Tableau1[[#This Row],[NUM DE FACTURE]],'[1]COMMERCIAL 2019 - 2021'!$D$2:$AO$3999,18,FALSE)</f>
        <v>#N/A</v>
      </c>
      <c r="D1901" s="3" t="e">
        <f>VLOOKUP(Tableau1[[#This Row],[NUM DE FACTURE]],'[1]COMMERCIAL 2019 - 2021'!$D$2:$AO$3999,8,FALSE)</f>
        <v>#N/A</v>
      </c>
      <c r="E1901" s="3" t="e">
        <f>VLOOKUP(Tableau1[[#This Row],[NUM DE FACTURE]],'[1]COMMERCIAL 2019 - 2021'!$D$2:$AO$3999,10,FALSE)</f>
        <v>#N/A</v>
      </c>
      <c r="F1901" s="3" t="e">
        <f>VLOOKUP(Tableau1[[#This Row],[NUM DE FACTURE]],'[1]COMMERCIAL 2019 - 2021'!$D$2:$AO$3999,12,FALSE)</f>
        <v>#N/A</v>
      </c>
      <c r="G1901" s="4" t="e">
        <f>VLOOKUP(Tableau1[[#This Row],[NUM DE FACTURE]],'[1]COMMERCIAL 2019 - 2021'!$D$2:$AO$3999,13,FALSE)</f>
        <v>#N/A</v>
      </c>
      <c r="H1901" s="3" t="e">
        <f>VLOOKUP(Tableau1[[#This Row],[NUM DE FACTURE]],[1]!Tableau1[[#All],[Num Piéce]:[ANNEE]],4,FALSE)</f>
        <v>#N/A</v>
      </c>
      <c r="I1901" s="3" t="e">
        <f>MONTH(Tableau1[[#This Row],[DATE LIV]])</f>
        <v>#N/A</v>
      </c>
    </row>
    <row r="1902" spans="1:9" x14ac:dyDescent="0.35">
      <c r="A1902" s="1">
        <f>'[1]COMMERCIAL 2019 - 2021'!D1899</f>
        <v>0</v>
      </c>
      <c r="B1902" s="5" t="e">
        <f>VLOOKUP(Tableau1[[#This Row],[NUM DE FACTURE]],'[1]COMMERCIAL 2019 - 2021'!$D$2:$AO$3999,6,FALSE)</f>
        <v>#N/A</v>
      </c>
      <c r="C1902" s="2" t="e">
        <f>VLOOKUP(Tableau1[[#This Row],[NUM DE FACTURE]],'[1]COMMERCIAL 2019 - 2021'!$D$2:$AO$3999,18,FALSE)</f>
        <v>#N/A</v>
      </c>
      <c r="D1902" s="3" t="e">
        <f>VLOOKUP(Tableau1[[#This Row],[NUM DE FACTURE]],'[1]COMMERCIAL 2019 - 2021'!$D$2:$AO$3999,8,FALSE)</f>
        <v>#N/A</v>
      </c>
      <c r="E1902" s="3" t="e">
        <f>VLOOKUP(Tableau1[[#This Row],[NUM DE FACTURE]],'[1]COMMERCIAL 2019 - 2021'!$D$2:$AO$3999,10,FALSE)</f>
        <v>#N/A</v>
      </c>
      <c r="F1902" s="3" t="e">
        <f>VLOOKUP(Tableau1[[#This Row],[NUM DE FACTURE]],'[1]COMMERCIAL 2019 - 2021'!$D$2:$AO$3999,12,FALSE)</f>
        <v>#N/A</v>
      </c>
      <c r="G1902" s="4" t="e">
        <f>VLOOKUP(Tableau1[[#This Row],[NUM DE FACTURE]],'[1]COMMERCIAL 2019 - 2021'!$D$2:$AO$3999,13,FALSE)</f>
        <v>#N/A</v>
      </c>
      <c r="H1902" s="3" t="e">
        <f>VLOOKUP(Tableau1[[#This Row],[NUM DE FACTURE]],[1]!Tableau1[[#All],[Num Piéce]:[ANNEE]],4,FALSE)</f>
        <v>#N/A</v>
      </c>
      <c r="I1902" s="3" t="e">
        <f>MONTH(Tableau1[[#This Row],[DATE LIV]])</f>
        <v>#N/A</v>
      </c>
    </row>
    <row r="1903" spans="1:9" x14ac:dyDescent="0.35">
      <c r="A1903" s="1">
        <f>'[1]COMMERCIAL 2019 - 2021'!D1900</f>
        <v>0</v>
      </c>
      <c r="B1903" s="5" t="e">
        <f>VLOOKUP(Tableau1[[#This Row],[NUM DE FACTURE]],'[1]COMMERCIAL 2019 - 2021'!$D$2:$AO$3999,6,FALSE)</f>
        <v>#N/A</v>
      </c>
      <c r="C1903" s="2" t="e">
        <f>VLOOKUP(Tableau1[[#This Row],[NUM DE FACTURE]],'[1]COMMERCIAL 2019 - 2021'!$D$2:$AO$3999,18,FALSE)</f>
        <v>#N/A</v>
      </c>
      <c r="D1903" s="3" t="e">
        <f>VLOOKUP(Tableau1[[#This Row],[NUM DE FACTURE]],'[1]COMMERCIAL 2019 - 2021'!$D$2:$AO$3999,8,FALSE)</f>
        <v>#N/A</v>
      </c>
      <c r="E1903" s="3" t="e">
        <f>VLOOKUP(Tableau1[[#This Row],[NUM DE FACTURE]],'[1]COMMERCIAL 2019 - 2021'!$D$2:$AO$3999,10,FALSE)</f>
        <v>#N/A</v>
      </c>
      <c r="F1903" s="3" t="e">
        <f>VLOOKUP(Tableau1[[#This Row],[NUM DE FACTURE]],'[1]COMMERCIAL 2019 - 2021'!$D$2:$AO$3999,12,FALSE)</f>
        <v>#N/A</v>
      </c>
      <c r="G1903" s="4" t="e">
        <f>VLOOKUP(Tableau1[[#This Row],[NUM DE FACTURE]],'[1]COMMERCIAL 2019 - 2021'!$D$2:$AO$3999,13,FALSE)</f>
        <v>#N/A</v>
      </c>
      <c r="H1903" s="3" t="e">
        <f>VLOOKUP(Tableau1[[#This Row],[NUM DE FACTURE]],[1]!Tableau1[[#All],[Num Piéce]:[ANNEE]],4,FALSE)</f>
        <v>#N/A</v>
      </c>
      <c r="I1903" s="3" t="e">
        <f>MONTH(Tableau1[[#This Row],[DATE LIV]])</f>
        <v>#N/A</v>
      </c>
    </row>
    <row r="1904" spans="1:9" x14ac:dyDescent="0.35">
      <c r="A1904" s="1">
        <f>'[1]COMMERCIAL 2019 - 2021'!D1901</f>
        <v>0</v>
      </c>
      <c r="B1904" s="5" t="e">
        <f>VLOOKUP(Tableau1[[#This Row],[NUM DE FACTURE]],'[1]COMMERCIAL 2019 - 2021'!$D$2:$AO$3999,6,FALSE)</f>
        <v>#N/A</v>
      </c>
      <c r="C1904" s="2" t="e">
        <f>VLOOKUP(Tableau1[[#This Row],[NUM DE FACTURE]],'[1]COMMERCIAL 2019 - 2021'!$D$2:$AO$3999,18,FALSE)</f>
        <v>#N/A</v>
      </c>
      <c r="D1904" s="3" t="e">
        <f>VLOOKUP(Tableau1[[#This Row],[NUM DE FACTURE]],'[1]COMMERCIAL 2019 - 2021'!$D$2:$AO$3999,8,FALSE)</f>
        <v>#N/A</v>
      </c>
      <c r="E1904" s="3" t="e">
        <f>VLOOKUP(Tableau1[[#This Row],[NUM DE FACTURE]],'[1]COMMERCIAL 2019 - 2021'!$D$2:$AO$3999,10,FALSE)</f>
        <v>#N/A</v>
      </c>
      <c r="F1904" s="3" t="e">
        <f>VLOOKUP(Tableau1[[#This Row],[NUM DE FACTURE]],'[1]COMMERCIAL 2019 - 2021'!$D$2:$AO$3999,12,FALSE)</f>
        <v>#N/A</v>
      </c>
      <c r="G1904" s="4" t="e">
        <f>VLOOKUP(Tableau1[[#This Row],[NUM DE FACTURE]],'[1]COMMERCIAL 2019 - 2021'!$D$2:$AO$3999,13,FALSE)</f>
        <v>#N/A</v>
      </c>
      <c r="H1904" s="3" t="e">
        <f>VLOOKUP(Tableau1[[#This Row],[NUM DE FACTURE]],[1]!Tableau1[[#All],[Num Piéce]:[ANNEE]],4,FALSE)</f>
        <v>#N/A</v>
      </c>
      <c r="I1904" s="3" t="e">
        <f>MONTH(Tableau1[[#This Row],[DATE LIV]])</f>
        <v>#N/A</v>
      </c>
    </row>
    <row r="1905" spans="1:9" x14ac:dyDescent="0.35">
      <c r="A1905" s="1">
        <f>'[1]COMMERCIAL 2019 - 2021'!D1902</f>
        <v>0</v>
      </c>
      <c r="B1905" s="5" t="e">
        <f>VLOOKUP(Tableau1[[#This Row],[NUM DE FACTURE]],'[1]COMMERCIAL 2019 - 2021'!$D$2:$AO$3999,6,FALSE)</f>
        <v>#N/A</v>
      </c>
      <c r="C1905" s="2" t="e">
        <f>VLOOKUP(Tableau1[[#This Row],[NUM DE FACTURE]],'[1]COMMERCIAL 2019 - 2021'!$D$2:$AO$3999,18,FALSE)</f>
        <v>#N/A</v>
      </c>
      <c r="D1905" s="3" t="e">
        <f>VLOOKUP(Tableau1[[#This Row],[NUM DE FACTURE]],'[1]COMMERCIAL 2019 - 2021'!$D$2:$AO$3999,8,FALSE)</f>
        <v>#N/A</v>
      </c>
      <c r="E1905" s="3" t="e">
        <f>VLOOKUP(Tableau1[[#This Row],[NUM DE FACTURE]],'[1]COMMERCIAL 2019 - 2021'!$D$2:$AO$3999,10,FALSE)</f>
        <v>#N/A</v>
      </c>
      <c r="F1905" s="3" t="e">
        <f>VLOOKUP(Tableau1[[#This Row],[NUM DE FACTURE]],'[1]COMMERCIAL 2019 - 2021'!$D$2:$AO$3999,12,FALSE)</f>
        <v>#N/A</v>
      </c>
      <c r="G1905" s="4" t="e">
        <f>VLOOKUP(Tableau1[[#This Row],[NUM DE FACTURE]],'[1]COMMERCIAL 2019 - 2021'!$D$2:$AO$3999,13,FALSE)</f>
        <v>#N/A</v>
      </c>
      <c r="H1905" s="3" t="e">
        <f>VLOOKUP(Tableau1[[#This Row],[NUM DE FACTURE]],[1]!Tableau1[[#All],[Num Piéce]:[ANNEE]],4,FALSE)</f>
        <v>#N/A</v>
      </c>
      <c r="I1905" s="3" t="e">
        <f>MONTH(Tableau1[[#This Row],[DATE LIV]])</f>
        <v>#N/A</v>
      </c>
    </row>
    <row r="1906" spans="1:9" x14ac:dyDescent="0.35">
      <c r="A1906" s="1">
        <f>'[1]COMMERCIAL 2019 - 2021'!D1903</f>
        <v>0</v>
      </c>
      <c r="B1906" s="5" t="e">
        <f>VLOOKUP(Tableau1[[#This Row],[NUM DE FACTURE]],'[1]COMMERCIAL 2019 - 2021'!$D$2:$AO$3999,6,FALSE)</f>
        <v>#N/A</v>
      </c>
      <c r="C1906" s="2" t="e">
        <f>VLOOKUP(Tableau1[[#This Row],[NUM DE FACTURE]],'[1]COMMERCIAL 2019 - 2021'!$D$2:$AO$3999,18,FALSE)</f>
        <v>#N/A</v>
      </c>
      <c r="D1906" s="3" t="e">
        <f>VLOOKUP(Tableau1[[#This Row],[NUM DE FACTURE]],'[1]COMMERCIAL 2019 - 2021'!$D$2:$AO$3999,8,FALSE)</f>
        <v>#N/A</v>
      </c>
      <c r="E1906" s="3" t="e">
        <f>VLOOKUP(Tableau1[[#This Row],[NUM DE FACTURE]],'[1]COMMERCIAL 2019 - 2021'!$D$2:$AO$3999,10,FALSE)</f>
        <v>#N/A</v>
      </c>
      <c r="F1906" s="3" t="e">
        <f>VLOOKUP(Tableau1[[#This Row],[NUM DE FACTURE]],'[1]COMMERCIAL 2019 - 2021'!$D$2:$AO$3999,12,FALSE)</f>
        <v>#N/A</v>
      </c>
      <c r="G1906" s="4" t="e">
        <f>VLOOKUP(Tableau1[[#This Row],[NUM DE FACTURE]],'[1]COMMERCIAL 2019 - 2021'!$D$2:$AO$3999,13,FALSE)</f>
        <v>#N/A</v>
      </c>
      <c r="H1906" s="3" t="e">
        <f>VLOOKUP(Tableau1[[#This Row],[NUM DE FACTURE]],[1]!Tableau1[[#All],[Num Piéce]:[ANNEE]],4,FALSE)</f>
        <v>#N/A</v>
      </c>
      <c r="I1906" s="3" t="e">
        <f>MONTH(Tableau1[[#This Row],[DATE LIV]])</f>
        <v>#N/A</v>
      </c>
    </row>
    <row r="1907" spans="1:9" x14ac:dyDescent="0.35">
      <c r="A1907" s="1">
        <f>'[1]COMMERCIAL 2019 - 2021'!D1904</f>
        <v>0</v>
      </c>
      <c r="B1907" s="5" t="e">
        <f>VLOOKUP(Tableau1[[#This Row],[NUM DE FACTURE]],'[1]COMMERCIAL 2019 - 2021'!$D$2:$AO$3999,6,FALSE)</f>
        <v>#N/A</v>
      </c>
      <c r="C1907" s="2" t="e">
        <f>VLOOKUP(Tableau1[[#This Row],[NUM DE FACTURE]],'[1]COMMERCIAL 2019 - 2021'!$D$2:$AO$3999,18,FALSE)</f>
        <v>#N/A</v>
      </c>
      <c r="D1907" s="3" t="e">
        <f>VLOOKUP(Tableau1[[#This Row],[NUM DE FACTURE]],'[1]COMMERCIAL 2019 - 2021'!$D$2:$AO$3999,8,FALSE)</f>
        <v>#N/A</v>
      </c>
      <c r="E1907" s="3" t="e">
        <f>VLOOKUP(Tableau1[[#This Row],[NUM DE FACTURE]],'[1]COMMERCIAL 2019 - 2021'!$D$2:$AO$3999,10,FALSE)</f>
        <v>#N/A</v>
      </c>
      <c r="F1907" s="3" t="e">
        <f>VLOOKUP(Tableau1[[#This Row],[NUM DE FACTURE]],'[1]COMMERCIAL 2019 - 2021'!$D$2:$AO$3999,12,FALSE)</f>
        <v>#N/A</v>
      </c>
      <c r="G1907" s="4" t="e">
        <f>VLOOKUP(Tableau1[[#This Row],[NUM DE FACTURE]],'[1]COMMERCIAL 2019 - 2021'!$D$2:$AO$3999,13,FALSE)</f>
        <v>#N/A</v>
      </c>
      <c r="H1907" s="3" t="e">
        <f>VLOOKUP(Tableau1[[#This Row],[NUM DE FACTURE]],[1]!Tableau1[[#All],[Num Piéce]:[ANNEE]],4,FALSE)</f>
        <v>#N/A</v>
      </c>
      <c r="I1907" s="3" t="e">
        <f>MONTH(Tableau1[[#This Row],[DATE LIV]])</f>
        <v>#N/A</v>
      </c>
    </row>
    <row r="1908" spans="1:9" x14ac:dyDescent="0.35">
      <c r="A1908" s="1">
        <f>'[1]COMMERCIAL 2019 - 2021'!D1905</f>
        <v>0</v>
      </c>
      <c r="B1908" s="5" t="e">
        <f>VLOOKUP(Tableau1[[#This Row],[NUM DE FACTURE]],'[1]COMMERCIAL 2019 - 2021'!$D$2:$AO$3999,6,FALSE)</f>
        <v>#N/A</v>
      </c>
      <c r="C1908" s="2" t="e">
        <f>VLOOKUP(Tableau1[[#This Row],[NUM DE FACTURE]],'[1]COMMERCIAL 2019 - 2021'!$D$2:$AO$3999,18,FALSE)</f>
        <v>#N/A</v>
      </c>
      <c r="D1908" s="3" t="e">
        <f>VLOOKUP(Tableau1[[#This Row],[NUM DE FACTURE]],'[1]COMMERCIAL 2019 - 2021'!$D$2:$AO$3999,8,FALSE)</f>
        <v>#N/A</v>
      </c>
      <c r="E1908" s="3" t="e">
        <f>VLOOKUP(Tableau1[[#This Row],[NUM DE FACTURE]],'[1]COMMERCIAL 2019 - 2021'!$D$2:$AO$3999,10,FALSE)</f>
        <v>#N/A</v>
      </c>
      <c r="F1908" s="3" t="e">
        <f>VLOOKUP(Tableau1[[#This Row],[NUM DE FACTURE]],'[1]COMMERCIAL 2019 - 2021'!$D$2:$AO$3999,12,FALSE)</f>
        <v>#N/A</v>
      </c>
      <c r="G1908" s="4" t="e">
        <f>VLOOKUP(Tableau1[[#This Row],[NUM DE FACTURE]],'[1]COMMERCIAL 2019 - 2021'!$D$2:$AO$3999,13,FALSE)</f>
        <v>#N/A</v>
      </c>
      <c r="H1908" s="3" t="e">
        <f>VLOOKUP(Tableau1[[#This Row],[NUM DE FACTURE]],[1]!Tableau1[[#All],[Num Piéce]:[ANNEE]],4,FALSE)</f>
        <v>#N/A</v>
      </c>
      <c r="I1908" s="3" t="e">
        <f>MONTH(Tableau1[[#This Row],[DATE LIV]])</f>
        <v>#N/A</v>
      </c>
    </row>
    <row r="1909" spans="1:9" x14ac:dyDescent="0.35">
      <c r="A1909" s="1">
        <f>'[1]COMMERCIAL 2019 - 2021'!D1906</f>
        <v>0</v>
      </c>
      <c r="B1909" s="5" t="e">
        <f>VLOOKUP(Tableau1[[#This Row],[NUM DE FACTURE]],'[1]COMMERCIAL 2019 - 2021'!$D$2:$AO$3999,6,FALSE)</f>
        <v>#N/A</v>
      </c>
      <c r="C1909" s="2" t="e">
        <f>VLOOKUP(Tableau1[[#This Row],[NUM DE FACTURE]],'[1]COMMERCIAL 2019 - 2021'!$D$2:$AO$3999,18,FALSE)</f>
        <v>#N/A</v>
      </c>
      <c r="D1909" s="3" t="e">
        <f>VLOOKUP(Tableau1[[#This Row],[NUM DE FACTURE]],'[1]COMMERCIAL 2019 - 2021'!$D$2:$AO$3999,8,FALSE)</f>
        <v>#N/A</v>
      </c>
      <c r="E1909" s="3" t="e">
        <f>VLOOKUP(Tableau1[[#This Row],[NUM DE FACTURE]],'[1]COMMERCIAL 2019 - 2021'!$D$2:$AO$3999,10,FALSE)</f>
        <v>#N/A</v>
      </c>
      <c r="F1909" s="3" t="e">
        <f>VLOOKUP(Tableau1[[#This Row],[NUM DE FACTURE]],'[1]COMMERCIAL 2019 - 2021'!$D$2:$AO$3999,12,FALSE)</f>
        <v>#N/A</v>
      </c>
      <c r="G1909" s="4" t="e">
        <f>VLOOKUP(Tableau1[[#This Row],[NUM DE FACTURE]],'[1]COMMERCIAL 2019 - 2021'!$D$2:$AO$3999,13,FALSE)</f>
        <v>#N/A</v>
      </c>
      <c r="H1909" s="3" t="e">
        <f>VLOOKUP(Tableau1[[#This Row],[NUM DE FACTURE]],[1]!Tableau1[[#All],[Num Piéce]:[ANNEE]],4,FALSE)</f>
        <v>#N/A</v>
      </c>
      <c r="I1909" s="3" t="e">
        <f>MONTH(Tableau1[[#This Row],[DATE LIV]])</f>
        <v>#N/A</v>
      </c>
    </row>
    <row r="1910" spans="1:9" x14ac:dyDescent="0.35">
      <c r="A1910" s="1">
        <f>'[1]COMMERCIAL 2019 - 2021'!D1907</f>
        <v>0</v>
      </c>
      <c r="B1910" s="5" t="e">
        <f>VLOOKUP(Tableau1[[#This Row],[NUM DE FACTURE]],'[1]COMMERCIAL 2019 - 2021'!$D$2:$AO$3999,6,FALSE)</f>
        <v>#N/A</v>
      </c>
      <c r="C1910" s="2" t="e">
        <f>VLOOKUP(Tableau1[[#This Row],[NUM DE FACTURE]],'[1]COMMERCIAL 2019 - 2021'!$D$2:$AO$3999,18,FALSE)</f>
        <v>#N/A</v>
      </c>
      <c r="D1910" s="3" t="e">
        <f>VLOOKUP(Tableau1[[#This Row],[NUM DE FACTURE]],'[1]COMMERCIAL 2019 - 2021'!$D$2:$AO$3999,8,FALSE)</f>
        <v>#N/A</v>
      </c>
      <c r="E1910" s="3" t="e">
        <f>VLOOKUP(Tableau1[[#This Row],[NUM DE FACTURE]],'[1]COMMERCIAL 2019 - 2021'!$D$2:$AO$3999,10,FALSE)</f>
        <v>#N/A</v>
      </c>
      <c r="F1910" s="3" t="e">
        <f>VLOOKUP(Tableau1[[#This Row],[NUM DE FACTURE]],'[1]COMMERCIAL 2019 - 2021'!$D$2:$AO$3999,12,FALSE)</f>
        <v>#N/A</v>
      </c>
      <c r="G1910" s="4" t="e">
        <f>VLOOKUP(Tableau1[[#This Row],[NUM DE FACTURE]],'[1]COMMERCIAL 2019 - 2021'!$D$2:$AO$3999,13,FALSE)</f>
        <v>#N/A</v>
      </c>
      <c r="H1910" s="3" t="e">
        <f>VLOOKUP(Tableau1[[#This Row],[NUM DE FACTURE]],[1]!Tableau1[[#All],[Num Piéce]:[ANNEE]],4,FALSE)</f>
        <v>#N/A</v>
      </c>
      <c r="I1910" s="3" t="e">
        <f>MONTH(Tableau1[[#This Row],[DATE LIV]])</f>
        <v>#N/A</v>
      </c>
    </row>
    <row r="1911" spans="1:9" x14ac:dyDescent="0.35">
      <c r="A1911" s="1">
        <f>'[1]COMMERCIAL 2019 - 2021'!D1908</f>
        <v>0</v>
      </c>
      <c r="B1911" s="5" t="e">
        <f>VLOOKUP(Tableau1[[#This Row],[NUM DE FACTURE]],'[1]COMMERCIAL 2019 - 2021'!$D$2:$AO$3999,6,FALSE)</f>
        <v>#N/A</v>
      </c>
      <c r="C1911" s="2" t="e">
        <f>VLOOKUP(Tableau1[[#This Row],[NUM DE FACTURE]],'[1]COMMERCIAL 2019 - 2021'!$D$2:$AO$3999,18,FALSE)</f>
        <v>#N/A</v>
      </c>
      <c r="D1911" s="3" t="e">
        <f>VLOOKUP(Tableau1[[#This Row],[NUM DE FACTURE]],'[1]COMMERCIAL 2019 - 2021'!$D$2:$AO$3999,8,FALSE)</f>
        <v>#N/A</v>
      </c>
      <c r="E1911" s="3" t="e">
        <f>VLOOKUP(Tableau1[[#This Row],[NUM DE FACTURE]],'[1]COMMERCIAL 2019 - 2021'!$D$2:$AO$3999,10,FALSE)</f>
        <v>#N/A</v>
      </c>
      <c r="F1911" s="3" t="e">
        <f>VLOOKUP(Tableau1[[#This Row],[NUM DE FACTURE]],'[1]COMMERCIAL 2019 - 2021'!$D$2:$AO$3999,12,FALSE)</f>
        <v>#N/A</v>
      </c>
      <c r="G1911" s="4" t="e">
        <f>VLOOKUP(Tableau1[[#This Row],[NUM DE FACTURE]],'[1]COMMERCIAL 2019 - 2021'!$D$2:$AO$3999,13,FALSE)</f>
        <v>#N/A</v>
      </c>
      <c r="H1911" s="3" t="e">
        <f>VLOOKUP(Tableau1[[#This Row],[NUM DE FACTURE]],[1]!Tableau1[[#All],[Num Piéce]:[ANNEE]],4,FALSE)</f>
        <v>#N/A</v>
      </c>
      <c r="I1911" s="3" t="e">
        <f>MONTH(Tableau1[[#This Row],[DATE LIV]])</f>
        <v>#N/A</v>
      </c>
    </row>
    <row r="1912" spans="1:9" x14ac:dyDescent="0.35">
      <c r="A1912" s="1">
        <f>'[1]COMMERCIAL 2019 - 2021'!D1909</f>
        <v>0</v>
      </c>
      <c r="B1912" s="5" t="e">
        <f>VLOOKUP(Tableau1[[#This Row],[NUM DE FACTURE]],'[1]COMMERCIAL 2019 - 2021'!$D$2:$AO$3999,6,FALSE)</f>
        <v>#N/A</v>
      </c>
      <c r="C1912" s="2" t="e">
        <f>VLOOKUP(Tableau1[[#This Row],[NUM DE FACTURE]],'[1]COMMERCIAL 2019 - 2021'!$D$2:$AO$3999,18,FALSE)</f>
        <v>#N/A</v>
      </c>
      <c r="D1912" s="3" t="e">
        <f>VLOOKUP(Tableau1[[#This Row],[NUM DE FACTURE]],'[1]COMMERCIAL 2019 - 2021'!$D$2:$AO$3999,8,FALSE)</f>
        <v>#N/A</v>
      </c>
      <c r="E1912" s="3" t="e">
        <f>VLOOKUP(Tableau1[[#This Row],[NUM DE FACTURE]],'[1]COMMERCIAL 2019 - 2021'!$D$2:$AO$3999,10,FALSE)</f>
        <v>#N/A</v>
      </c>
      <c r="F1912" s="3" t="e">
        <f>VLOOKUP(Tableau1[[#This Row],[NUM DE FACTURE]],'[1]COMMERCIAL 2019 - 2021'!$D$2:$AO$3999,12,FALSE)</f>
        <v>#N/A</v>
      </c>
      <c r="G1912" s="4" t="e">
        <f>VLOOKUP(Tableau1[[#This Row],[NUM DE FACTURE]],'[1]COMMERCIAL 2019 - 2021'!$D$2:$AO$3999,13,FALSE)</f>
        <v>#N/A</v>
      </c>
      <c r="H1912" s="3" t="e">
        <f>VLOOKUP(Tableau1[[#This Row],[NUM DE FACTURE]],[1]!Tableau1[[#All],[Num Piéce]:[ANNEE]],4,FALSE)</f>
        <v>#N/A</v>
      </c>
      <c r="I1912" s="3" t="e">
        <f>MONTH(Tableau1[[#This Row],[DATE LIV]])</f>
        <v>#N/A</v>
      </c>
    </row>
    <row r="1913" spans="1:9" x14ac:dyDescent="0.35">
      <c r="A1913" s="1">
        <f>'[1]COMMERCIAL 2019 - 2021'!D1910</f>
        <v>0</v>
      </c>
      <c r="B1913" s="5" t="e">
        <f>VLOOKUP(Tableau1[[#This Row],[NUM DE FACTURE]],'[1]COMMERCIAL 2019 - 2021'!$D$2:$AO$3999,6,FALSE)</f>
        <v>#N/A</v>
      </c>
      <c r="C1913" s="2" t="e">
        <f>VLOOKUP(Tableau1[[#This Row],[NUM DE FACTURE]],'[1]COMMERCIAL 2019 - 2021'!$D$2:$AO$3999,18,FALSE)</f>
        <v>#N/A</v>
      </c>
      <c r="D1913" s="3" t="e">
        <f>VLOOKUP(Tableau1[[#This Row],[NUM DE FACTURE]],'[1]COMMERCIAL 2019 - 2021'!$D$2:$AO$3999,8,FALSE)</f>
        <v>#N/A</v>
      </c>
      <c r="E1913" s="3" t="e">
        <f>VLOOKUP(Tableau1[[#This Row],[NUM DE FACTURE]],'[1]COMMERCIAL 2019 - 2021'!$D$2:$AO$3999,10,FALSE)</f>
        <v>#N/A</v>
      </c>
      <c r="F1913" s="3" t="e">
        <f>VLOOKUP(Tableau1[[#This Row],[NUM DE FACTURE]],'[1]COMMERCIAL 2019 - 2021'!$D$2:$AO$3999,12,FALSE)</f>
        <v>#N/A</v>
      </c>
      <c r="G1913" s="4" t="e">
        <f>VLOOKUP(Tableau1[[#This Row],[NUM DE FACTURE]],'[1]COMMERCIAL 2019 - 2021'!$D$2:$AO$3999,13,FALSE)</f>
        <v>#N/A</v>
      </c>
      <c r="H1913" s="3" t="e">
        <f>VLOOKUP(Tableau1[[#This Row],[NUM DE FACTURE]],[1]!Tableau1[[#All],[Num Piéce]:[ANNEE]],4,FALSE)</f>
        <v>#N/A</v>
      </c>
      <c r="I1913" s="3" t="e">
        <f>MONTH(Tableau1[[#This Row],[DATE LIV]])</f>
        <v>#N/A</v>
      </c>
    </row>
    <row r="1914" spans="1:9" x14ac:dyDescent="0.35">
      <c r="A1914" s="1">
        <f>'[1]COMMERCIAL 2019 - 2021'!D1911</f>
        <v>0</v>
      </c>
      <c r="B1914" s="5" t="e">
        <f>VLOOKUP(Tableau1[[#This Row],[NUM DE FACTURE]],'[1]COMMERCIAL 2019 - 2021'!$D$2:$AO$3999,6,FALSE)</f>
        <v>#N/A</v>
      </c>
      <c r="C1914" s="2" t="e">
        <f>VLOOKUP(Tableau1[[#This Row],[NUM DE FACTURE]],'[1]COMMERCIAL 2019 - 2021'!$D$2:$AO$3999,18,FALSE)</f>
        <v>#N/A</v>
      </c>
      <c r="D1914" s="3" t="e">
        <f>VLOOKUP(Tableau1[[#This Row],[NUM DE FACTURE]],'[1]COMMERCIAL 2019 - 2021'!$D$2:$AO$3999,8,FALSE)</f>
        <v>#N/A</v>
      </c>
      <c r="E1914" s="3" t="e">
        <f>VLOOKUP(Tableau1[[#This Row],[NUM DE FACTURE]],'[1]COMMERCIAL 2019 - 2021'!$D$2:$AO$3999,10,FALSE)</f>
        <v>#N/A</v>
      </c>
      <c r="F1914" s="3" t="e">
        <f>VLOOKUP(Tableau1[[#This Row],[NUM DE FACTURE]],'[1]COMMERCIAL 2019 - 2021'!$D$2:$AO$3999,12,FALSE)</f>
        <v>#N/A</v>
      </c>
      <c r="G1914" s="4" t="e">
        <f>VLOOKUP(Tableau1[[#This Row],[NUM DE FACTURE]],'[1]COMMERCIAL 2019 - 2021'!$D$2:$AO$3999,13,FALSE)</f>
        <v>#N/A</v>
      </c>
      <c r="H1914" s="3" t="e">
        <f>VLOOKUP(Tableau1[[#This Row],[NUM DE FACTURE]],[1]!Tableau1[[#All],[Num Piéce]:[ANNEE]],4,FALSE)</f>
        <v>#N/A</v>
      </c>
      <c r="I1914" s="3" t="e">
        <f>MONTH(Tableau1[[#This Row],[DATE LIV]])</f>
        <v>#N/A</v>
      </c>
    </row>
    <row r="1915" spans="1:9" x14ac:dyDescent="0.35">
      <c r="A1915" s="1">
        <f>'[1]COMMERCIAL 2019 - 2021'!D1912</f>
        <v>0</v>
      </c>
      <c r="B1915" s="5" t="e">
        <f>VLOOKUP(Tableau1[[#This Row],[NUM DE FACTURE]],'[1]COMMERCIAL 2019 - 2021'!$D$2:$AO$3999,6,FALSE)</f>
        <v>#N/A</v>
      </c>
      <c r="C1915" s="2" t="e">
        <f>VLOOKUP(Tableau1[[#This Row],[NUM DE FACTURE]],'[1]COMMERCIAL 2019 - 2021'!$D$2:$AO$3999,18,FALSE)</f>
        <v>#N/A</v>
      </c>
      <c r="D1915" s="3" t="e">
        <f>VLOOKUP(Tableau1[[#This Row],[NUM DE FACTURE]],'[1]COMMERCIAL 2019 - 2021'!$D$2:$AO$3999,8,FALSE)</f>
        <v>#N/A</v>
      </c>
      <c r="E1915" s="3" t="e">
        <f>VLOOKUP(Tableau1[[#This Row],[NUM DE FACTURE]],'[1]COMMERCIAL 2019 - 2021'!$D$2:$AO$3999,10,FALSE)</f>
        <v>#N/A</v>
      </c>
      <c r="F1915" s="3" t="e">
        <f>VLOOKUP(Tableau1[[#This Row],[NUM DE FACTURE]],'[1]COMMERCIAL 2019 - 2021'!$D$2:$AO$3999,12,FALSE)</f>
        <v>#N/A</v>
      </c>
      <c r="G1915" s="4" t="e">
        <f>VLOOKUP(Tableau1[[#This Row],[NUM DE FACTURE]],'[1]COMMERCIAL 2019 - 2021'!$D$2:$AO$3999,13,FALSE)</f>
        <v>#N/A</v>
      </c>
      <c r="H1915" s="3" t="e">
        <f>VLOOKUP(Tableau1[[#This Row],[NUM DE FACTURE]],[1]!Tableau1[[#All],[Num Piéce]:[ANNEE]],4,FALSE)</f>
        <v>#N/A</v>
      </c>
      <c r="I1915" s="3" t="e">
        <f>MONTH(Tableau1[[#This Row],[DATE LIV]])</f>
        <v>#N/A</v>
      </c>
    </row>
    <row r="1916" spans="1:9" x14ac:dyDescent="0.35">
      <c r="A1916" s="1">
        <f>'[1]COMMERCIAL 2019 - 2021'!D1913</f>
        <v>0</v>
      </c>
      <c r="B1916" s="5" t="e">
        <f>VLOOKUP(Tableau1[[#This Row],[NUM DE FACTURE]],'[1]COMMERCIAL 2019 - 2021'!$D$2:$AO$3999,6,FALSE)</f>
        <v>#N/A</v>
      </c>
      <c r="C1916" s="2" t="e">
        <f>VLOOKUP(Tableau1[[#This Row],[NUM DE FACTURE]],'[1]COMMERCIAL 2019 - 2021'!$D$2:$AO$3999,18,FALSE)</f>
        <v>#N/A</v>
      </c>
      <c r="D1916" s="3" t="e">
        <f>VLOOKUP(Tableau1[[#This Row],[NUM DE FACTURE]],'[1]COMMERCIAL 2019 - 2021'!$D$2:$AO$3999,8,FALSE)</f>
        <v>#N/A</v>
      </c>
      <c r="E1916" s="3" t="e">
        <f>VLOOKUP(Tableau1[[#This Row],[NUM DE FACTURE]],'[1]COMMERCIAL 2019 - 2021'!$D$2:$AO$3999,10,FALSE)</f>
        <v>#N/A</v>
      </c>
      <c r="F1916" s="3" t="e">
        <f>VLOOKUP(Tableau1[[#This Row],[NUM DE FACTURE]],'[1]COMMERCIAL 2019 - 2021'!$D$2:$AO$3999,12,FALSE)</f>
        <v>#N/A</v>
      </c>
      <c r="G1916" s="4" t="e">
        <f>VLOOKUP(Tableau1[[#This Row],[NUM DE FACTURE]],'[1]COMMERCIAL 2019 - 2021'!$D$2:$AO$3999,13,FALSE)</f>
        <v>#N/A</v>
      </c>
      <c r="H1916" s="3" t="e">
        <f>VLOOKUP(Tableau1[[#This Row],[NUM DE FACTURE]],[1]!Tableau1[[#All],[Num Piéce]:[ANNEE]],4,FALSE)</f>
        <v>#N/A</v>
      </c>
      <c r="I1916" s="3" t="e">
        <f>MONTH(Tableau1[[#This Row],[DATE LIV]])</f>
        <v>#N/A</v>
      </c>
    </row>
    <row r="1917" spans="1:9" x14ac:dyDescent="0.35">
      <c r="A1917" s="1">
        <f>'[1]COMMERCIAL 2019 - 2021'!D1914</f>
        <v>0</v>
      </c>
      <c r="B1917" s="5" t="e">
        <f>VLOOKUP(Tableau1[[#This Row],[NUM DE FACTURE]],'[1]COMMERCIAL 2019 - 2021'!$D$2:$AO$3999,6,FALSE)</f>
        <v>#N/A</v>
      </c>
      <c r="C1917" s="2" t="e">
        <f>VLOOKUP(Tableau1[[#This Row],[NUM DE FACTURE]],'[1]COMMERCIAL 2019 - 2021'!$D$2:$AO$3999,18,FALSE)</f>
        <v>#N/A</v>
      </c>
      <c r="D1917" s="3" t="e">
        <f>VLOOKUP(Tableau1[[#This Row],[NUM DE FACTURE]],'[1]COMMERCIAL 2019 - 2021'!$D$2:$AO$3999,8,FALSE)</f>
        <v>#N/A</v>
      </c>
      <c r="E1917" s="3" t="e">
        <f>VLOOKUP(Tableau1[[#This Row],[NUM DE FACTURE]],'[1]COMMERCIAL 2019 - 2021'!$D$2:$AO$3999,10,FALSE)</f>
        <v>#N/A</v>
      </c>
      <c r="F1917" s="3" t="e">
        <f>VLOOKUP(Tableau1[[#This Row],[NUM DE FACTURE]],'[1]COMMERCIAL 2019 - 2021'!$D$2:$AO$3999,12,FALSE)</f>
        <v>#N/A</v>
      </c>
      <c r="G1917" s="4" t="e">
        <f>VLOOKUP(Tableau1[[#This Row],[NUM DE FACTURE]],'[1]COMMERCIAL 2019 - 2021'!$D$2:$AO$3999,13,FALSE)</f>
        <v>#N/A</v>
      </c>
      <c r="H1917" s="3" t="e">
        <f>VLOOKUP(Tableau1[[#This Row],[NUM DE FACTURE]],[1]!Tableau1[[#All],[Num Piéce]:[ANNEE]],4,FALSE)</f>
        <v>#N/A</v>
      </c>
      <c r="I1917" s="3" t="e">
        <f>MONTH(Tableau1[[#This Row],[DATE LIV]])</f>
        <v>#N/A</v>
      </c>
    </row>
    <row r="1918" spans="1:9" x14ac:dyDescent="0.35">
      <c r="A1918" s="1">
        <f>'[1]COMMERCIAL 2019 - 2021'!D1915</f>
        <v>0</v>
      </c>
      <c r="B1918" s="5" t="e">
        <f>VLOOKUP(Tableau1[[#This Row],[NUM DE FACTURE]],'[1]COMMERCIAL 2019 - 2021'!$D$2:$AO$3999,6,FALSE)</f>
        <v>#N/A</v>
      </c>
      <c r="C1918" s="2" t="e">
        <f>VLOOKUP(Tableau1[[#This Row],[NUM DE FACTURE]],'[1]COMMERCIAL 2019 - 2021'!$D$2:$AO$3999,18,FALSE)</f>
        <v>#N/A</v>
      </c>
      <c r="D1918" s="3" t="e">
        <f>VLOOKUP(Tableau1[[#This Row],[NUM DE FACTURE]],'[1]COMMERCIAL 2019 - 2021'!$D$2:$AO$3999,8,FALSE)</f>
        <v>#N/A</v>
      </c>
      <c r="E1918" s="3" t="e">
        <f>VLOOKUP(Tableau1[[#This Row],[NUM DE FACTURE]],'[1]COMMERCIAL 2019 - 2021'!$D$2:$AO$3999,10,FALSE)</f>
        <v>#N/A</v>
      </c>
      <c r="F1918" s="3" t="e">
        <f>VLOOKUP(Tableau1[[#This Row],[NUM DE FACTURE]],'[1]COMMERCIAL 2019 - 2021'!$D$2:$AO$3999,12,FALSE)</f>
        <v>#N/A</v>
      </c>
      <c r="G1918" s="4" t="e">
        <f>VLOOKUP(Tableau1[[#This Row],[NUM DE FACTURE]],'[1]COMMERCIAL 2019 - 2021'!$D$2:$AO$3999,13,FALSE)</f>
        <v>#N/A</v>
      </c>
      <c r="H1918" s="3" t="e">
        <f>VLOOKUP(Tableau1[[#This Row],[NUM DE FACTURE]],[1]!Tableau1[[#All],[Num Piéce]:[ANNEE]],4,FALSE)</f>
        <v>#N/A</v>
      </c>
      <c r="I1918" s="3" t="e">
        <f>MONTH(Tableau1[[#This Row],[DATE LIV]])</f>
        <v>#N/A</v>
      </c>
    </row>
    <row r="1919" spans="1:9" x14ac:dyDescent="0.35">
      <c r="A1919" s="1">
        <f>'[1]COMMERCIAL 2019 - 2021'!D1916</f>
        <v>0</v>
      </c>
      <c r="B1919" s="5" t="e">
        <f>VLOOKUP(Tableau1[[#This Row],[NUM DE FACTURE]],'[1]COMMERCIAL 2019 - 2021'!$D$2:$AO$3999,6,FALSE)</f>
        <v>#N/A</v>
      </c>
      <c r="C1919" s="2" t="e">
        <f>VLOOKUP(Tableau1[[#This Row],[NUM DE FACTURE]],'[1]COMMERCIAL 2019 - 2021'!$D$2:$AO$3999,18,FALSE)</f>
        <v>#N/A</v>
      </c>
      <c r="D1919" s="3" t="e">
        <f>VLOOKUP(Tableau1[[#This Row],[NUM DE FACTURE]],'[1]COMMERCIAL 2019 - 2021'!$D$2:$AO$3999,8,FALSE)</f>
        <v>#N/A</v>
      </c>
      <c r="E1919" s="3" t="e">
        <f>VLOOKUP(Tableau1[[#This Row],[NUM DE FACTURE]],'[1]COMMERCIAL 2019 - 2021'!$D$2:$AO$3999,10,FALSE)</f>
        <v>#N/A</v>
      </c>
      <c r="F1919" s="3" t="e">
        <f>VLOOKUP(Tableau1[[#This Row],[NUM DE FACTURE]],'[1]COMMERCIAL 2019 - 2021'!$D$2:$AO$3999,12,FALSE)</f>
        <v>#N/A</v>
      </c>
      <c r="G1919" s="4" t="e">
        <f>VLOOKUP(Tableau1[[#This Row],[NUM DE FACTURE]],'[1]COMMERCIAL 2019 - 2021'!$D$2:$AO$3999,13,FALSE)</f>
        <v>#N/A</v>
      </c>
      <c r="H1919" s="3" t="e">
        <f>VLOOKUP(Tableau1[[#This Row],[NUM DE FACTURE]],[1]!Tableau1[[#All],[Num Piéce]:[ANNEE]],4,FALSE)</f>
        <v>#N/A</v>
      </c>
      <c r="I1919" s="3" t="e">
        <f>MONTH(Tableau1[[#This Row],[DATE LIV]])</f>
        <v>#N/A</v>
      </c>
    </row>
    <row r="1920" spans="1:9" x14ac:dyDescent="0.35">
      <c r="A1920" s="1">
        <f>'[1]COMMERCIAL 2019 - 2021'!D1917</f>
        <v>0</v>
      </c>
      <c r="B1920" s="5" t="e">
        <f>VLOOKUP(Tableau1[[#This Row],[NUM DE FACTURE]],'[1]COMMERCIAL 2019 - 2021'!$D$2:$AO$3999,6,FALSE)</f>
        <v>#N/A</v>
      </c>
      <c r="C1920" s="2" t="e">
        <f>VLOOKUP(Tableau1[[#This Row],[NUM DE FACTURE]],'[1]COMMERCIAL 2019 - 2021'!$D$2:$AO$3999,18,FALSE)</f>
        <v>#N/A</v>
      </c>
      <c r="D1920" s="3" t="e">
        <f>VLOOKUP(Tableau1[[#This Row],[NUM DE FACTURE]],'[1]COMMERCIAL 2019 - 2021'!$D$2:$AO$3999,8,FALSE)</f>
        <v>#N/A</v>
      </c>
      <c r="E1920" s="3" t="e">
        <f>VLOOKUP(Tableau1[[#This Row],[NUM DE FACTURE]],'[1]COMMERCIAL 2019 - 2021'!$D$2:$AO$3999,10,FALSE)</f>
        <v>#N/A</v>
      </c>
      <c r="F1920" s="3" t="e">
        <f>VLOOKUP(Tableau1[[#This Row],[NUM DE FACTURE]],'[1]COMMERCIAL 2019 - 2021'!$D$2:$AO$3999,12,FALSE)</f>
        <v>#N/A</v>
      </c>
      <c r="G1920" s="4" t="e">
        <f>VLOOKUP(Tableau1[[#This Row],[NUM DE FACTURE]],'[1]COMMERCIAL 2019 - 2021'!$D$2:$AO$3999,13,FALSE)</f>
        <v>#N/A</v>
      </c>
      <c r="H1920" s="3" t="e">
        <f>VLOOKUP(Tableau1[[#This Row],[NUM DE FACTURE]],[1]!Tableau1[[#All],[Num Piéce]:[ANNEE]],4,FALSE)</f>
        <v>#N/A</v>
      </c>
      <c r="I1920" s="3" t="e">
        <f>MONTH(Tableau1[[#This Row],[DATE LIV]])</f>
        <v>#N/A</v>
      </c>
    </row>
    <row r="1921" spans="1:9" x14ac:dyDescent="0.35">
      <c r="A1921" s="1">
        <f>'[1]COMMERCIAL 2019 - 2021'!D1918</f>
        <v>0</v>
      </c>
      <c r="B1921" s="5" t="e">
        <f>VLOOKUP(Tableau1[[#This Row],[NUM DE FACTURE]],'[1]COMMERCIAL 2019 - 2021'!$D$2:$AO$3999,6,FALSE)</f>
        <v>#N/A</v>
      </c>
      <c r="C1921" s="2" t="e">
        <f>VLOOKUP(Tableau1[[#This Row],[NUM DE FACTURE]],'[1]COMMERCIAL 2019 - 2021'!$D$2:$AO$3999,18,FALSE)</f>
        <v>#N/A</v>
      </c>
      <c r="D1921" s="3" t="e">
        <f>VLOOKUP(Tableau1[[#This Row],[NUM DE FACTURE]],'[1]COMMERCIAL 2019 - 2021'!$D$2:$AO$3999,8,FALSE)</f>
        <v>#N/A</v>
      </c>
      <c r="E1921" s="3" t="e">
        <f>VLOOKUP(Tableau1[[#This Row],[NUM DE FACTURE]],'[1]COMMERCIAL 2019 - 2021'!$D$2:$AO$3999,10,FALSE)</f>
        <v>#N/A</v>
      </c>
      <c r="F1921" s="3" t="e">
        <f>VLOOKUP(Tableau1[[#This Row],[NUM DE FACTURE]],'[1]COMMERCIAL 2019 - 2021'!$D$2:$AO$3999,12,FALSE)</f>
        <v>#N/A</v>
      </c>
      <c r="G1921" s="4" t="e">
        <f>VLOOKUP(Tableau1[[#This Row],[NUM DE FACTURE]],'[1]COMMERCIAL 2019 - 2021'!$D$2:$AO$3999,13,FALSE)</f>
        <v>#N/A</v>
      </c>
      <c r="H1921" s="3" t="e">
        <f>VLOOKUP(Tableau1[[#This Row],[NUM DE FACTURE]],[1]!Tableau1[[#All],[Num Piéce]:[ANNEE]],4,FALSE)</f>
        <v>#N/A</v>
      </c>
      <c r="I1921" s="3" t="e">
        <f>MONTH(Tableau1[[#This Row],[DATE LIV]])</f>
        <v>#N/A</v>
      </c>
    </row>
    <row r="1922" spans="1:9" x14ac:dyDescent="0.35">
      <c r="A1922" s="1">
        <f>'[1]COMMERCIAL 2019 - 2021'!D1919</f>
        <v>0</v>
      </c>
      <c r="B1922" s="5" t="e">
        <f>VLOOKUP(Tableau1[[#This Row],[NUM DE FACTURE]],'[1]COMMERCIAL 2019 - 2021'!$D$2:$AO$3999,6,FALSE)</f>
        <v>#N/A</v>
      </c>
      <c r="C1922" s="2" t="e">
        <f>VLOOKUP(Tableau1[[#This Row],[NUM DE FACTURE]],'[1]COMMERCIAL 2019 - 2021'!$D$2:$AO$3999,18,FALSE)</f>
        <v>#N/A</v>
      </c>
      <c r="D1922" s="3" t="e">
        <f>VLOOKUP(Tableau1[[#This Row],[NUM DE FACTURE]],'[1]COMMERCIAL 2019 - 2021'!$D$2:$AO$3999,8,FALSE)</f>
        <v>#N/A</v>
      </c>
      <c r="E1922" s="3" t="e">
        <f>VLOOKUP(Tableau1[[#This Row],[NUM DE FACTURE]],'[1]COMMERCIAL 2019 - 2021'!$D$2:$AO$3999,10,FALSE)</f>
        <v>#N/A</v>
      </c>
      <c r="F1922" s="3" t="e">
        <f>VLOOKUP(Tableau1[[#This Row],[NUM DE FACTURE]],'[1]COMMERCIAL 2019 - 2021'!$D$2:$AO$3999,12,FALSE)</f>
        <v>#N/A</v>
      </c>
      <c r="G1922" s="4" t="e">
        <f>VLOOKUP(Tableau1[[#This Row],[NUM DE FACTURE]],'[1]COMMERCIAL 2019 - 2021'!$D$2:$AO$3999,13,FALSE)</f>
        <v>#N/A</v>
      </c>
      <c r="H1922" s="3" t="e">
        <f>VLOOKUP(Tableau1[[#This Row],[NUM DE FACTURE]],[1]!Tableau1[[#All],[Num Piéce]:[ANNEE]],4,FALSE)</f>
        <v>#N/A</v>
      </c>
      <c r="I1922" s="3" t="e">
        <f>MONTH(Tableau1[[#This Row],[DATE LIV]])</f>
        <v>#N/A</v>
      </c>
    </row>
    <row r="1923" spans="1:9" x14ac:dyDescent="0.35">
      <c r="A1923" s="1">
        <f>'[1]COMMERCIAL 2019 - 2021'!D1920</f>
        <v>0</v>
      </c>
      <c r="B1923" s="5" t="e">
        <f>VLOOKUP(Tableau1[[#This Row],[NUM DE FACTURE]],'[1]COMMERCIAL 2019 - 2021'!$D$2:$AO$3999,6,FALSE)</f>
        <v>#N/A</v>
      </c>
      <c r="C1923" s="2" t="e">
        <f>VLOOKUP(Tableau1[[#This Row],[NUM DE FACTURE]],'[1]COMMERCIAL 2019 - 2021'!$D$2:$AO$3999,18,FALSE)</f>
        <v>#N/A</v>
      </c>
      <c r="D1923" s="3" t="e">
        <f>VLOOKUP(Tableau1[[#This Row],[NUM DE FACTURE]],'[1]COMMERCIAL 2019 - 2021'!$D$2:$AO$3999,8,FALSE)</f>
        <v>#N/A</v>
      </c>
      <c r="E1923" s="3" t="e">
        <f>VLOOKUP(Tableau1[[#This Row],[NUM DE FACTURE]],'[1]COMMERCIAL 2019 - 2021'!$D$2:$AO$3999,10,FALSE)</f>
        <v>#N/A</v>
      </c>
      <c r="F1923" s="3" t="e">
        <f>VLOOKUP(Tableau1[[#This Row],[NUM DE FACTURE]],'[1]COMMERCIAL 2019 - 2021'!$D$2:$AO$3999,12,FALSE)</f>
        <v>#N/A</v>
      </c>
      <c r="G1923" s="4" t="e">
        <f>VLOOKUP(Tableau1[[#This Row],[NUM DE FACTURE]],'[1]COMMERCIAL 2019 - 2021'!$D$2:$AO$3999,13,FALSE)</f>
        <v>#N/A</v>
      </c>
      <c r="H1923" s="3" t="e">
        <f>VLOOKUP(Tableau1[[#This Row],[NUM DE FACTURE]],[1]!Tableau1[[#All],[Num Piéce]:[ANNEE]],4,FALSE)</f>
        <v>#N/A</v>
      </c>
      <c r="I1923" s="3" t="e">
        <f>MONTH(Tableau1[[#This Row],[DATE LIV]])</f>
        <v>#N/A</v>
      </c>
    </row>
    <row r="1924" spans="1:9" x14ac:dyDescent="0.35">
      <c r="A1924" s="1">
        <f>'[1]COMMERCIAL 2019 - 2021'!D1921</f>
        <v>0</v>
      </c>
      <c r="B1924" s="5" t="e">
        <f>VLOOKUP(Tableau1[[#This Row],[NUM DE FACTURE]],'[1]COMMERCIAL 2019 - 2021'!$D$2:$AO$3999,6,FALSE)</f>
        <v>#N/A</v>
      </c>
      <c r="C1924" s="2" t="e">
        <f>VLOOKUP(Tableau1[[#This Row],[NUM DE FACTURE]],'[1]COMMERCIAL 2019 - 2021'!$D$2:$AO$3999,18,FALSE)</f>
        <v>#N/A</v>
      </c>
      <c r="D1924" s="3" t="e">
        <f>VLOOKUP(Tableau1[[#This Row],[NUM DE FACTURE]],'[1]COMMERCIAL 2019 - 2021'!$D$2:$AO$3999,8,FALSE)</f>
        <v>#N/A</v>
      </c>
      <c r="E1924" s="3" t="e">
        <f>VLOOKUP(Tableau1[[#This Row],[NUM DE FACTURE]],'[1]COMMERCIAL 2019 - 2021'!$D$2:$AO$3999,10,FALSE)</f>
        <v>#N/A</v>
      </c>
      <c r="F1924" s="3" t="e">
        <f>VLOOKUP(Tableau1[[#This Row],[NUM DE FACTURE]],'[1]COMMERCIAL 2019 - 2021'!$D$2:$AO$3999,12,FALSE)</f>
        <v>#N/A</v>
      </c>
      <c r="G1924" s="4" t="e">
        <f>VLOOKUP(Tableau1[[#This Row],[NUM DE FACTURE]],'[1]COMMERCIAL 2019 - 2021'!$D$2:$AO$3999,13,FALSE)</f>
        <v>#N/A</v>
      </c>
      <c r="H1924" s="3" t="e">
        <f>VLOOKUP(Tableau1[[#This Row],[NUM DE FACTURE]],[1]!Tableau1[[#All],[Num Piéce]:[ANNEE]],4,FALSE)</f>
        <v>#N/A</v>
      </c>
      <c r="I1924" s="3" t="e">
        <f>MONTH(Tableau1[[#This Row],[DATE LIV]])</f>
        <v>#N/A</v>
      </c>
    </row>
    <row r="1925" spans="1:9" x14ac:dyDescent="0.35">
      <c r="A1925" s="1">
        <f>'[1]COMMERCIAL 2019 - 2021'!D1922</f>
        <v>0</v>
      </c>
      <c r="B1925" s="5" t="e">
        <f>VLOOKUP(Tableau1[[#This Row],[NUM DE FACTURE]],'[1]COMMERCIAL 2019 - 2021'!$D$2:$AO$3999,6,FALSE)</f>
        <v>#N/A</v>
      </c>
      <c r="C1925" s="2" t="e">
        <f>VLOOKUP(Tableau1[[#This Row],[NUM DE FACTURE]],'[1]COMMERCIAL 2019 - 2021'!$D$2:$AO$3999,18,FALSE)</f>
        <v>#N/A</v>
      </c>
      <c r="D1925" s="3" t="e">
        <f>VLOOKUP(Tableau1[[#This Row],[NUM DE FACTURE]],'[1]COMMERCIAL 2019 - 2021'!$D$2:$AO$3999,8,FALSE)</f>
        <v>#N/A</v>
      </c>
      <c r="E1925" s="3" t="e">
        <f>VLOOKUP(Tableau1[[#This Row],[NUM DE FACTURE]],'[1]COMMERCIAL 2019 - 2021'!$D$2:$AO$3999,10,FALSE)</f>
        <v>#N/A</v>
      </c>
      <c r="F1925" s="3" t="e">
        <f>VLOOKUP(Tableau1[[#This Row],[NUM DE FACTURE]],'[1]COMMERCIAL 2019 - 2021'!$D$2:$AO$3999,12,FALSE)</f>
        <v>#N/A</v>
      </c>
      <c r="G1925" s="4" t="e">
        <f>VLOOKUP(Tableau1[[#This Row],[NUM DE FACTURE]],'[1]COMMERCIAL 2019 - 2021'!$D$2:$AO$3999,13,FALSE)</f>
        <v>#N/A</v>
      </c>
      <c r="H1925" s="3" t="e">
        <f>VLOOKUP(Tableau1[[#This Row],[NUM DE FACTURE]],[1]!Tableau1[[#All],[Num Piéce]:[ANNEE]],4,FALSE)</f>
        <v>#N/A</v>
      </c>
      <c r="I1925" s="3" t="e">
        <f>MONTH(Tableau1[[#This Row],[DATE LIV]])</f>
        <v>#N/A</v>
      </c>
    </row>
    <row r="1926" spans="1:9" x14ac:dyDescent="0.35">
      <c r="A1926" s="1">
        <f>'[1]COMMERCIAL 2019 - 2021'!D1923</f>
        <v>0</v>
      </c>
      <c r="B1926" s="5" t="e">
        <f>VLOOKUP(Tableau1[[#This Row],[NUM DE FACTURE]],'[1]COMMERCIAL 2019 - 2021'!$D$2:$AO$3999,6,FALSE)</f>
        <v>#N/A</v>
      </c>
      <c r="C1926" s="2" t="e">
        <f>VLOOKUP(Tableau1[[#This Row],[NUM DE FACTURE]],'[1]COMMERCIAL 2019 - 2021'!$D$2:$AO$3999,18,FALSE)</f>
        <v>#N/A</v>
      </c>
      <c r="D1926" s="3" t="e">
        <f>VLOOKUP(Tableau1[[#This Row],[NUM DE FACTURE]],'[1]COMMERCIAL 2019 - 2021'!$D$2:$AO$3999,8,FALSE)</f>
        <v>#N/A</v>
      </c>
      <c r="E1926" s="3" t="e">
        <f>VLOOKUP(Tableau1[[#This Row],[NUM DE FACTURE]],'[1]COMMERCIAL 2019 - 2021'!$D$2:$AO$3999,10,FALSE)</f>
        <v>#N/A</v>
      </c>
      <c r="F1926" s="3" t="e">
        <f>VLOOKUP(Tableau1[[#This Row],[NUM DE FACTURE]],'[1]COMMERCIAL 2019 - 2021'!$D$2:$AO$3999,12,FALSE)</f>
        <v>#N/A</v>
      </c>
      <c r="G1926" s="4" t="e">
        <f>VLOOKUP(Tableau1[[#This Row],[NUM DE FACTURE]],'[1]COMMERCIAL 2019 - 2021'!$D$2:$AO$3999,13,FALSE)</f>
        <v>#N/A</v>
      </c>
      <c r="H1926" s="3" t="e">
        <f>VLOOKUP(Tableau1[[#This Row],[NUM DE FACTURE]],[1]!Tableau1[[#All],[Num Piéce]:[ANNEE]],4,FALSE)</f>
        <v>#N/A</v>
      </c>
      <c r="I1926" s="3" t="e">
        <f>MONTH(Tableau1[[#This Row],[DATE LIV]])</f>
        <v>#N/A</v>
      </c>
    </row>
    <row r="1927" spans="1:9" x14ac:dyDescent="0.35">
      <c r="A1927" s="1">
        <f>'[1]COMMERCIAL 2019 - 2021'!D1924</f>
        <v>0</v>
      </c>
      <c r="B1927" s="5" t="e">
        <f>VLOOKUP(Tableau1[[#This Row],[NUM DE FACTURE]],'[1]COMMERCIAL 2019 - 2021'!$D$2:$AO$3999,6,FALSE)</f>
        <v>#N/A</v>
      </c>
      <c r="C1927" s="2" t="e">
        <f>VLOOKUP(Tableau1[[#This Row],[NUM DE FACTURE]],'[1]COMMERCIAL 2019 - 2021'!$D$2:$AO$3999,18,FALSE)</f>
        <v>#N/A</v>
      </c>
      <c r="D1927" s="3" t="e">
        <f>VLOOKUP(Tableau1[[#This Row],[NUM DE FACTURE]],'[1]COMMERCIAL 2019 - 2021'!$D$2:$AO$3999,8,FALSE)</f>
        <v>#N/A</v>
      </c>
      <c r="E1927" s="3" t="e">
        <f>VLOOKUP(Tableau1[[#This Row],[NUM DE FACTURE]],'[1]COMMERCIAL 2019 - 2021'!$D$2:$AO$3999,10,FALSE)</f>
        <v>#N/A</v>
      </c>
      <c r="F1927" s="3" t="e">
        <f>VLOOKUP(Tableau1[[#This Row],[NUM DE FACTURE]],'[1]COMMERCIAL 2019 - 2021'!$D$2:$AO$3999,12,FALSE)</f>
        <v>#N/A</v>
      </c>
      <c r="G1927" s="4" t="e">
        <f>VLOOKUP(Tableau1[[#This Row],[NUM DE FACTURE]],'[1]COMMERCIAL 2019 - 2021'!$D$2:$AO$3999,13,FALSE)</f>
        <v>#N/A</v>
      </c>
      <c r="H1927" s="3" t="e">
        <f>VLOOKUP(Tableau1[[#This Row],[NUM DE FACTURE]],[1]!Tableau1[[#All],[Num Piéce]:[ANNEE]],4,FALSE)</f>
        <v>#N/A</v>
      </c>
      <c r="I1927" s="3" t="e">
        <f>MONTH(Tableau1[[#This Row],[DATE LIV]])</f>
        <v>#N/A</v>
      </c>
    </row>
    <row r="1928" spans="1:9" x14ac:dyDescent="0.35">
      <c r="A1928" s="1">
        <f>'[1]COMMERCIAL 2019 - 2021'!D1925</f>
        <v>0</v>
      </c>
      <c r="B1928" s="5" t="e">
        <f>VLOOKUP(Tableau1[[#This Row],[NUM DE FACTURE]],'[1]COMMERCIAL 2019 - 2021'!$D$2:$AO$3999,6,FALSE)</f>
        <v>#N/A</v>
      </c>
      <c r="C1928" s="2" t="e">
        <f>VLOOKUP(Tableau1[[#This Row],[NUM DE FACTURE]],'[1]COMMERCIAL 2019 - 2021'!$D$2:$AO$3999,18,FALSE)</f>
        <v>#N/A</v>
      </c>
      <c r="D1928" s="3" t="e">
        <f>VLOOKUP(Tableau1[[#This Row],[NUM DE FACTURE]],'[1]COMMERCIAL 2019 - 2021'!$D$2:$AO$3999,8,FALSE)</f>
        <v>#N/A</v>
      </c>
      <c r="E1928" s="3" t="e">
        <f>VLOOKUP(Tableau1[[#This Row],[NUM DE FACTURE]],'[1]COMMERCIAL 2019 - 2021'!$D$2:$AO$3999,10,FALSE)</f>
        <v>#N/A</v>
      </c>
      <c r="F1928" s="3" t="e">
        <f>VLOOKUP(Tableau1[[#This Row],[NUM DE FACTURE]],'[1]COMMERCIAL 2019 - 2021'!$D$2:$AO$3999,12,FALSE)</f>
        <v>#N/A</v>
      </c>
      <c r="G1928" s="4" t="e">
        <f>VLOOKUP(Tableau1[[#This Row],[NUM DE FACTURE]],'[1]COMMERCIAL 2019 - 2021'!$D$2:$AO$3999,13,FALSE)</f>
        <v>#N/A</v>
      </c>
      <c r="H1928" s="3" t="e">
        <f>VLOOKUP(Tableau1[[#This Row],[NUM DE FACTURE]],[1]!Tableau1[[#All],[Num Piéce]:[ANNEE]],4,FALSE)</f>
        <v>#N/A</v>
      </c>
      <c r="I1928" s="3" t="e">
        <f>MONTH(Tableau1[[#This Row],[DATE LIV]])</f>
        <v>#N/A</v>
      </c>
    </row>
    <row r="1929" spans="1:9" x14ac:dyDescent="0.35">
      <c r="A1929" s="1">
        <f>'[1]COMMERCIAL 2019 - 2021'!D1926</f>
        <v>0</v>
      </c>
      <c r="B1929" s="5" t="e">
        <f>VLOOKUP(Tableau1[[#This Row],[NUM DE FACTURE]],'[1]COMMERCIAL 2019 - 2021'!$D$2:$AO$3999,6,FALSE)</f>
        <v>#N/A</v>
      </c>
      <c r="C1929" s="2" t="e">
        <f>VLOOKUP(Tableau1[[#This Row],[NUM DE FACTURE]],'[1]COMMERCIAL 2019 - 2021'!$D$2:$AO$3999,18,FALSE)</f>
        <v>#N/A</v>
      </c>
      <c r="D1929" s="3" t="e">
        <f>VLOOKUP(Tableau1[[#This Row],[NUM DE FACTURE]],'[1]COMMERCIAL 2019 - 2021'!$D$2:$AO$3999,8,FALSE)</f>
        <v>#N/A</v>
      </c>
      <c r="E1929" s="3" t="e">
        <f>VLOOKUP(Tableau1[[#This Row],[NUM DE FACTURE]],'[1]COMMERCIAL 2019 - 2021'!$D$2:$AO$3999,10,FALSE)</f>
        <v>#N/A</v>
      </c>
      <c r="F1929" s="3" t="e">
        <f>VLOOKUP(Tableau1[[#This Row],[NUM DE FACTURE]],'[1]COMMERCIAL 2019 - 2021'!$D$2:$AO$3999,12,FALSE)</f>
        <v>#N/A</v>
      </c>
      <c r="G1929" s="4" t="e">
        <f>VLOOKUP(Tableau1[[#This Row],[NUM DE FACTURE]],'[1]COMMERCIAL 2019 - 2021'!$D$2:$AO$3999,13,FALSE)</f>
        <v>#N/A</v>
      </c>
      <c r="H1929" s="3" t="e">
        <f>VLOOKUP(Tableau1[[#This Row],[NUM DE FACTURE]],[1]!Tableau1[[#All],[Num Piéce]:[ANNEE]],4,FALSE)</f>
        <v>#N/A</v>
      </c>
      <c r="I1929" s="3" t="e">
        <f>MONTH(Tableau1[[#This Row],[DATE LIV]])</f>
        <v>#N/A</v>
      </c>
    </row>
    <row r="1930" spans="1:9" x14ac:dyDescent="0.35">
      <c r="A1930" s="1">
        <f>'[1]COMMERCIAL 2019 - 2021'!D1927</f>
        <v>0</v>
      </c>
      <c r="B1930" s="5" t="e">
        <f>VLOOKUP(Tableau1[[#This Row],[NUM DE FACTURE]],'[1]COMMERCIAL 2019 - 2021'!$D$2:$AO$3999,6,FALSE)</f>
        <v>#N/A</v>
      </c>
      <c r="C1930" s="2" t="e">
        <f>VLOOKUP(Tableau1[[#This Row],[NUM DE FACTURE]],'[1]COMMERCIAL 2019 - 2021'!$D$2:$AO$3999,18,FALSE)</f>
        <v>#N/A</v>
      </c>
      <c r="D1930" s="3" t="e">
        <f>VLOOKUP(Tableau1[[#This Row],[NUM DE FACTURE]],'[1]COMMERCIAL 2019 - 2021'!$D$2:$AO$3999,8,FALSE)</f>
        <v>#N/A</v>
      </c>
      <c r="E1930" s="3" t="e">
        <f>VLOOKUP(Tableau1[[#This Row],[NUM DE FACTURE]],'[1]COMMERCIAL 2019 - 2021'!$D$2:$AO$3999,10,FALSE)</f>
        <v>#N/A</v>
      </c>
      <c r="F1930" s="3" t="e">
        <f>VLOOKUP(Tableau1[[#This Row],[NUM DE FACTURE]],'[1]COMMERCIAL 2019 - 2021'!$D$2:$AO$3999,12,FALSE)</f>
        <v>#N/A</v>
      </c>
      <c r="G1930" s="4" t="e">
        <f>VLOOKUP(Tableau1[[#This Row],[NUM DE FACTURE]],'[1]COMMERCIAL 2019 - 2021'!$D$2:$AO$3999,13,FALSE)</f>
        <v>#N/A</v>
      </c>
      <c r="H1930" s="3" t="e">
        <f>VLOOKUP(Tableau1[[#This Row],[NUM DE FACTURE]],[1]!Tableau1[[#All],[Num Piéce]:[ANNEE]],4,FALSE)</f>
        <v>#N/A</v>
      </c>
      <c r="I1930" s="3" t="e">
        <f>MONTH(Tableau1[[#This Row],[DATE LIV]])</f>
        <v>#N/A</v>
      </c>
    </row>
    <row r="1931" spans="1:9" x14ac:dyDescent="0.35">
      <c r="A1931" s="1">
        <f>'[1]COMMERCIAL 2019 - 2021'!D1928</f>
        <v>0</v>
      </c>
      <c r="B1931" s="5" t="e">
        <f>VLOOKUP(Tableau1[[#This Row],[NUM DE FACTURE]],'[1]COMMERCIAL 2019 - 2021'!$D$2:$AO$3999,6,FALSE)</f>
        <v>#N/A</v>
      </c>
      <c r="C1931" s="2" t="e">
        <f>VLOOKUP(Tableau1[[#This Row],[NUM DE FACTURE]],'[1]COMMERCIAL 2019 - 2021'!$D$2:$AO$3999,18,FALSE)</f>
        <v>#N/A</v>
      </c>
      <c r="D1931" s="3" t="e">
        <f>VLOOKUP(Tableau1[[#This Row],[NUM DE FACTURE]],'[1]COMMERCIAL 2019 - 2021'!$D$2:$AO$3999,8,FALSE)</f>
        <v>#N/A</v>
      </c>
      <c r="E1931" s="3" t="e">
        <f>VLOOKUP(Tableau1[[#This Row],[NUM DE FACTURE]],'[1]COMMERCIAL 2019 - 2021'!$D$2:$AO$3999,10,FALSE)</f>
        <v>#N/A</v>
      </c>
      <c r="F1931" s="3" t="e">
        <f>VLOOKUP(Tableau1[[#This Row],[NUM DE FACTURE]],'[1]COMMERCIAL 2019 - 2021'!$D$2:$AO$3999,12,FALSE)</f>
        <v>#N/A</v>
      </c>
      <c r="G1931" s="4" t="e">
        <f>VLOOKUP(Tableau1[[#This Row],[NUM DE FACTURE]],'[1]COMMERCIAL 2019 - 2021'!$D$2:$AO$3999,13,FALSE)</f>
        <v>#N/A</v>
      </c>
      <c r="H1931" s="3" t="e">
        <f>VLOOKUP(Tableau1[[#This Row],[NUM DE FACTURE]],[1]!Tableau1[[#All],[Num Piéce]:[ANNEE]],4,FALSE)</f>
        <v>#N/A</v>
      </c>
      <c r="I1931" s="3" t="e">
        <f>MONTH(Tableau1[[#This Row],[DATE LIV]])</f>
        <v>#N/A</v>
      </c>
    </row>
    <row r="1932" spans="1:9" x14ac:dyDescent="0.35">
      <c r="A1932" s="1">
        <f>'[1]COMMERCIAL 2019 - 2021'!D1929</f>
        <v>0</v>
      </c>
      <c r="B1932" s="5" t="e">
        <f>VLOOKUP(Tableau1[[#This Row],[NUM DE FACTURE]],'[1]COMMERCIAL 2019 - 2021'!$D$2:$AO$3999,6,FALSE)</f>
        <v>#N/A</v>
      </c>
      <c r="C1932" s="2" t="e">
        <f>VLOOKUP(Tableau1[[#This Row],[NUM DE FACTURE]],'[1]COMMERCIAL 2019 - 2021'!$D$2:$AO$3999,18,FALSE)</f>
        <v>#N/A</v>
      </c>
      <c r="D1932" s="3" t="e">
        <f>VLOOKUP(Tableau1[[#This Row],[NUM DE FACTURE]],'[1]COMMERCIAL 2019 - 2021'!$D$2:$AO$3999,8,FALSE)</f>
        <v>#N/A</v>
      </c>
      <c r="E1932" s="3" t="e">
        <f>VLOOKUP(Tableau1[[#This Row],[NUM DE FACTURE]],'[1]COMMERCIAL 2019 - 2021'!$D$2:$AO$3999,10,FALSE)</f>
        <v>#N/A</v>
      </c>
      <c r="F1932" s="3" t="e">
        <f>VLOOKUP(Tableau1[[#This Row],[NUM DE FACTURE]],'[1]COMMERCIAL 2019 - 2021'!$D$2:$AO$3999,12,FALSE)</f>
        <v>#N/A</v>
      </c>
      <c r="G1932" s="4" t="e">
        <f>VLOOKUP(Tableau1[[#This Row],[NUM DE FACTURE]],'[1]COMMERCIAL 2019 - 2021'!$D$2:$AO$3999,13,FALSE)</f>
        <v>#N/A</v>
      </c>
      <c r="H1932" s="3" t="e">
        <f>VLOOKUP(Tableau1[[#This Row],[NUM DE FACTURE]],[1]!Tableau1[[#All],[Num Piéce]:[ANNEE]],4,FALSE)</f>
        <v>#N/A</v>
      </c>
      <c r="I1932" s="3" t="e">
        <f>MONTH(Tableau1[[#This Row],[DATE LIV]])</f>
        <v>#N/A</v>
      </c>
    </row>
    <row r="1933" spans="1:9" x14ac:dyDescent="0.35">
      <c r="A1933" s="1">
        <f>'[1]COMMERCIAL 2019 - 2021'!D1930</f>
        <v>0</v>
      </c>
      <c r="B1933" s="5" t="e">
        <f>VLOOKUP(Tableau1[[#This Row],[NUM DE FACTURE]],'[1]COMMERCIAL 2019 - 2021'!$D$2:$AO$3999,6,FALSE)</f>
        <v>#N/A</v>
      </c>
      <c r="C1933" s="2" t="e">
        <f>VLOOKUP(Tableau1[[#This Row],[NUM DE FACTURE]],'[1]COMMERCIAL 2019 - 2021'!$D$2:$AO$3999,18,FALSE)</f>
        <v>#N/A</v>
      </c>
      <c r="D1933" s="3" t="e">
        <f>VLOOKUP(Tableau1[[#This Row],[NUM DE FACTURE]],'[1]COMMERCIAL 2019 - 2021'!$D$2:$AO$3999,8,FALSE)</f>
        <v>#N/A</v>
      </c>
      <c r="E1933" s="3" t="e">
        <f>VLOOKUP(Tableau1[[#This Row],[NUM DE FACTURE]],'[1]COMMERCIAL 2019 - 2021'!$D$2:$AO$3999,10,FALSE)</f>
        <v>#N/A</v>
      </c>
      <c r="F1933" s="3" t="e">
        <f>VLOOKUP(Tableau1[[#This Row],[NUM DE FACTURE]],'[1]COMMERCIAL 2019 - 2021'!$D$2:$AO$3999,12,FALSE)</f>
        <v>#N/A</v>
      </c>
      <c r="G1933" s="4" t="e">
        <f>VLOOKUP(Tableau1[[#This Row],[NUM DE FACTURE]],'[1]COMMERCIAL 2019 - 2021'!$D$2:$AO$3999,13,FALSE)</f>
        <v>#N/A</v>
      </c>
      <c r="H1933" s="3" t="e">
        <f>VLOOKUP(Tableau1[[#This Row],[NUM DE FACTURE]],[1]!Tableau1[[#All],[Num Piéce]:[ANNEE]],4,FALSE)</f>
        <v>#N/A</v>
      </c>
      <c r="I1933" s="3" t="e">
        <f>MONTH(Tableau1[[#This Row],[DATE LIV]])</f>
        <v>#N/A</v>
      </c>
    </row>
    <row r="1934" spans="1:9" x14ac:dyDescent="0.35">
      <c r="A1934" s="1">
        <f>'[1]COMMERCIAL 2019 - 2021'!D1931</f>
        <v>0</v>
      </c>
      <c r="B1934" s="5" t="e">
        <f>VLOOKUP(Tableau1[[#This Row],[NUM DE FACTURE]],'[1]COMMERCIAL 2019 - 2021'!$D$2:$AO$3999,6,FALSE)</f>
        <v>#N/A</v>
      </c>
      <c r="C1934" s="2" t="e">
        <f>VLOOKUP(Tableau1[[#This Row],[NUM DE FACTURE]],'[1]COMMERCIAL 2019 - 2021'!$D$2:$AO$3999,18,FALSE)</f>
        <v>#N/A</v>
      </c>
      <c r="D1934" s="3" t="e">
        <f>VLOOKUP(Tableau1[[#This Row],[NUM DE FACTURE]],'[1]COMMERCIAL 2019 - 2021'!$D$2:$AO$3999,8,FALSE)</f>
        <v>#N/A</v>
      </c>
      <c r="E1934" s="3" t="e">
        <f>VLOOKUP(Tableau1[[#This Row],[NUM DE FACTURE]],'[1]COMMERCIAL 2019 - 2021'!$D$2:$AO$3999,10,FALSE)</f>
        <v>#N/A</v>
      </c>
      <c r="F1934" s="3" t="e">
        <f>VLOOKUP(Tableau1[[#This Row],[NUM DE FACTURE]],'[1]COMMERCIAL 2019 - 2021'!$D$2:$AO$3999,12,FALSE)</f>
        <v>#N/A</v>
      </c>
      <c r="G1934" s="4" t="e">
        <f>VLOOKUP(Tableau1[[#This Row],[NUM DE FACTURE]],'[1]COMMERCIAL 2019 - 2021'!$D$2:$AO$3999,13,FALSE)</f>
        <v>#N/A</v>
      </c>
      <c r="H1934" s="3" t="e">
        <f>VLOOKUP(Tableau1[[#This Row],[NUM DE FACTURE]],[1]!Tableau1[[#All],[Num Piéce]:[ANNEE]],4,FALSE)</f>
        <v>#N/A</v>
      </c>
      <c r="I1934" s="3" t="e">
        <f>MONTH(Tableau1[[#This Row],[DATE LIV]])</f>
        <v>#N/A</v>
      </c>
    </row>
    <row r="1935" spans="1:9" x14ac:dyDescent="0.35">
      <c r="A1935" s="1">
        <f>'[1]COMMERCIAL 2019 - 2021'!D1932</f>
        <v>0</v>
      </c>
      <c r="B1935" s="5" t="e">
        <f>VLOOKUP(Tableau1[[#This Row],[NUM DE FACTURE]],'[1]COMMERCIAL 2019 - 2021'!$D$2:$AO$3999,6,FALSE)</f>
        <v>#N/A</v>
      </c>
      <c r="C1935" s="2" t="e">
        <f>VLOOKUP(Tableau1[[#This Row],[NUM DE FACTURE]],'[1]COMMERCIAL 2019 - 2021'!$D$2:$AO$3999,18,FALSE)</f>
        <v>#N/A</v>
      </c>
      <c r="D1935" s="3" t="e">
        <f>VLOOKUP(Tableau1[[#This Row],[NUM DE FACTURE]],'[1]COMMERCIAL 2019 - 2021'!$D$2:$AO$3999,8,FALSE)</f>
        <v>#N/A</v>
      </c>
      <c r="E1935" s="3" t="e">
        <f>VLOOKUP(Tableau1[[#This Row],[NUM DE FACTURE]],'[1]COMMERCIAL 2019 - 2021'!$D$2:$AO$3999,10,FALSE)</f>
        <v>#N/A</v>
      </c>
      <c r="F1935" s="3" t="e">
        <f>VLOOKUP(Tableau1[[#This Row],[NUM DE FACTURE]],'[1]COMMERCIAL 2019 - 2021'!$D$2:$AO$3999,12,FALSE)</f>
        <v>#N/A</v>
      </c>
      <c r="G1935" s="4" t="e">
        <f>VLOOKUP(Tableau1[[#This Row],[NUM DE FACTURE]],'[1]COMMERCIAL 2019 - 2021'!$D$2:$AO$3999,13,FALSE)</f>
        <v>#N/A</v>
      </c>
      <c r="H1935" s="3" t="e">
        <f>VLOOKUP(Tableau1[[#This Row],[NUM DE FACTURE]],[1]!Tableau1[[#All],[Num Piéce]:[ANNEE]],4,FALSE)</f>
        <v>#N/A</v>
      </c>
      <c r="I1935" s="3" t="e">
        <f>MONTH(Tableau1[[#This Row],[DATE LIV]])</f>
        <v>#N/A</v>
      </c>
    </row>
    <row r="1936" spans="1:9" x14ac:dyDescent="0.35">
      <c r="A1936" s="1">
        <f>'[1]COMMERCIAL 2019 - 2021'!D1933</f>
        <v>0</v>
      </c>
      <c r="B1936" s="5" t="e">
        <f>VLOOKUP(Tableau1[[#This Row],[NUM DE FACTURE]],'[1]COMMERCIAL 2019 - 2021'!$D$2:$AO$3999,6,FALSE)</f>
        <v>#N/A</v>
      </c>
      <c r="C1936" s="2" t="e">
        <f>VLOOKUP(Tableau1[[#This Row],[NUM DE FACTURE]],'[1]COMMERCIAL 2019 - 2021'!$D$2:$AO$3999,18,FALSE)</f>
        <v>#N/A</v>
      </c>
      <c r="D1936" s="3" t="e">
        <f>VLOOKUP(Tableau1[[#This Row],[NUM DE FACTURE]],'[1]COMMERCIAL 2019 - 2021'!$D$2:$AO$3999,8,FALSE)</f>
        <v>#N/A</v>
      </c>
      <c r="E1936" s="3" t="e">
        <f>VLOOKUP(Tableau1[[#This Row],[NUM DE FACTURE]],'[1]COMMERCIAL 2019 - 2021'!$D$2:$AO$3999,10,FALSE)</f>
        <v>#N/A</v>
      </c>
      <c r="F1936" s="3" t="e">
        <f>VLOOKUP(Tableau1[[#This Row],[NUM DE FACTURE]],'[1]COMMERCIAL 2019 - 2021'!$D$2:$AO$3999,12,FALSE)</f>
        <v>#N/A</v>
      </c>
      <c r="G1936" s="4" t="e">
        <f>VLOOKUP(Tableau1[[#This Row],[NUM DE FACTURE]],'[1]COMMERCIAL 2019 - 2021'!$D$2:$AO$3999,13,FALSE)</f>
        <v>#N/A</v>
      </c>
      <c r="H1936" s="3" t="e">
        <f>VLOOKUP(Tableau1[[#This Row],[NUM DE FACTURE]],[1]!Tableau1[[#All],[Num Piéce]:[ANNEE]],4,FALSE)</f>
        <v>#N/A</v>
      </c>
      <c r="I1936" s="3" t="e">
        <f>MONTH(Tableau1[[#This Row],[DATE LIV]])</f>
        <v>#N/A</v>
      </c>
    </row>
    <row r="1937" spans="1:9" x14ac:dyDescent="0.35">
      <c r="A1937" s="1">
        <f>'[1]COMMERCIAL 2019 - 2021'!D1934</f>
        <v>0</v>
      </c>
      <c r="B1937" s="5" t="e">
        <f>VLOOKUP(Tableau1[[#This Row],[NUM DE FACTURE]],'[1]COMMERCIAL 2019 - 2021'!$D$2:$AO$3999,6,FALSE)</f>
        <v>#N/A</v>
      </c>
      <c r="C1937" s="2" t="e">
        <f>VLOOKUP(Tableau1[[#This Row],[NUM DE FACTURE]],'[1]COMMERCIAL 2019 - 2021'!$D$2:$AO$3999,18,FALSE)</f>
        <v>#N/A</v>
      </c>
      <c r="D1937" s="3" t="e">
        <f>VLOOKUP(Tableau1[[#This Row],[NUM DE FACTURE]],'[1]COMMERCIAL 2019 - 2021'!$D$2:$AO$3999,8,FALSE)</f>
        <v>#N/A</v>
      </c>
      <c r="E1937" s="3" t="e">
        <f>VLOOKUP(Tableau1[[#This Row],[NUM DE FACTURE]],'[1]COMMERCIAL 2019 - 2021'!$D$2:$AO$3999,10,FALSE)</f>
        <v>#N/A</v>
      </c>
      <c r="F1937" s="3" t="e">
        <f>VLOOKUP(Tableau1[[#This Row],[NUM DE FACTURE]],'[1]COMMERCIAL 2019 - 2021'!$D$2:$AO$3999,12,FALSE)</f>
        <v>#N/A</v>
      </c>
      <c r="G1937" s="4" t="e">
        <f>VLOOKUP(Tableau1[[#This Row],[NUM DE FACTURE]],'[1]COMMERCIAL 2019 - 2021'!$D$2:$AO$3999,13,FALSE)</f>
        <v>#N/A</v>
      </c>
      <c r="H1937" s="3" t="e">
        <f>VLOOKUP(Tableau1[[#This Row],[NUM DE FACTURE]],[1]!Tableau1[[#All],[Num Piéce]:[ANNEE]],4,FALSE)</f>
        <v>#N/A</v>
      </c>
      <c r="I1937" s="3" t="e">
        <f>MONTH(Tableau1[[#This Row],[DATE LIV]])</f>
        <v>#N/A</v>
      </c>
    </row>
    <row r="1938" spans="1:9" x14ac:dyDescent="0.35">
      <c r="A1938" s="1">
        <f>'[1]COMMERCIAL 2019 - 2021'!D1935</f>
        <v>0</v>
      </c>
      <c r="B1938" s="5" t="e">
        <f>VLOOKUP(Tableau1[[#This Row],[NUM DE FACTURE]],'[1]COMMERCIAL 2019 - 2021'!$D$2:$AO$3999,6,FALSE)</f>
        <v>#N/A</v>
      </c>
      <c r="C1938" s="2" t="e">
        <f>VLOOKUP(Tableau1[[#This Row],[NUM DE FACTURE]],'[1]COMMERCIAL 2019 - 2021'!$D$2:$AO$3999,18,FALSE)</f>
        <v>#N/A</v>
      </c>
      <c r="D1938" s="3" t="e">
        <f>VLOOKUP(Tableau1[[#This Row],[NUM DE FACTURE]],'[1]COMMERCIAL 2019 - 2021'!$D$2:$AO$3999,8,FALSE)</f>
        <v>#N/A</v>
      </c>
      <c r="E1938" s="3" t="e">
        <f>VLOOKUP(Tableau1[[#This Row],[NUM DE FACTURE]],'[1]COMMERCIAL 2019 - 2021'!$D$2:$AO$3999,10,FALSE)</f>
        <v>#N/A</v>
      </c>
      <c r="F1938" s="3" t="e">
        <f>VLOOKUP(Tableau1[[#This Row],[NUM DE FACTURE]],'[1]COMMERCIAL 2019 - 2021'!$D$2:$AO$3999,12,FALSE)</f>
        <v>#N/A</v>
      </c>
      <c r="G1938" s="4" t="e">
        <f>VLOOKUP(Tableau1[[#This Row],[NUM DE FACTURE]],'[1]COMMERCIAL 2019 - 2021'!$D$2:$AO$3999,13,FALSE)</f>
        <v>#N/A</v>
      </c>
      <c r="H1938" s="3" t="e">
        <f>VLOOKUP(Tableau1[[#This Row],[NUM DE FACTURE]],[1]!Tableau1[[#All],[Num Piéce]:[ANNEE]],4,FALSE)</f>
        <v>#N/A</v>
      </c>
      <c r="I1938" s="3" t="e">
        <f>MONTH(Tableau1[[#This Row],[DATE LIV]])</f>
        <v>#N/A</v>
      </c>
    </row>
    <row r="1939" spans="1:9" x14ac:dyDescent="0.35">
      <c r="A1939" s="1">
        <f>'[1]COMMERCIAL 2019 - 2021'!D1936</f>
        <v>0</v>
      </c>
      <c r="B1939" s="5" t="e">
        <f>VLOOKUP(Tableau1[[#This Row],[NUM DE FACTURE]],'[1]COMMERCIAL 2019 - 2021'!$D$2:$AO$3999,6,FALSE)</f>
        <v>#N/A</v>
      </c>
      <c r="C1939" s="2" t="e">
        <f>VLOOKUP(Tableau1[[#This Row],[NUM DE FACTURE]],'[1]COMMERCIAL 2019 - 2021'!$D$2:$AO$3999,18,FALSE)</f>
        <v>#N/A</v>
      </c>
      <c r="D1939" s="3" t="e">
        <f>VLOOKUP(Tableau1[[#This Row],[NUM DE FACTURE]],'[1]COMMERCIAL 2019 - 2021'!$D$2:$AO$3999,8,FALSE)</f>
        <v>#N/A</v>
      </c>
      <c r="E1939" s="3" t="e">
        <f>VLOOKUP(Tableau1[[#This Row],[NUM DE FACTURE]],'[1]COMMERCIAL 2019 - 2021'!$D$2:$AO$3999,10,FALSE)</f>
        <v>#N/A</v>
      </c>
      <c r="F1939" s="3" t="e">
        <f>VLOOKUP(Tableau1[[#This Row],[NUM DE FACTURE]],'[1]COMMERCIAL 2019 - 2021'!$D$2:$AO$3999,12,FALSE)</f>
        <v>#N/A</v>
      </c>
      <c r="G1939" s="4" t="e">
        <f>VLOOKUP(Tableau1[[#This Row],[NUM DE FACTURE]],'[1]COMMERCIAL 2019 - 2021'!$D$2:$AO$3999,13,FALSE)</f>
        <v>#N/A</v>
      </c>
      <c r="H1939" s="3" t="e">
        <f>VLOOKUP(Tableau1[[#This Row],[NUM DE FACTURE]],[1]!Tableau1[[#All],[Num Piéce]:[ANNEE]],4,FALSE)</f>
        <v>#N/A</v>
      </c>
      <c r="I1939" s="3" t="e">
        <f>MONTH(Tableau1[[#This Row],[DATE LIV]])</f>
        <v>#N/A</v>
      </c>
    </row>
    <row r="1940" spans="1:9" x14ac:dyDescent="0.35">
      <c r="A1940" s="1">
        <f>'[1]COMMERCIAL 2019 - 2021'!D1937</f>
        <v>0</v>
      </c>
      <c r="B1940" s="5" t="e">
        <f>VLOOKUP(Tableau1[[#This Row],[NUM DE FACTURE]],'[1]COMMERCIAL 2019 - 2021'!$D$2:$AO$3999,6,FALSE)</f>
        <v>#N/A</v>
      </c>
      <c r="C1940" s="2" t="e">
        <f>VLOOKUP(Tableau1[[#This Row],[NUM DE FACTURE]],'[1]COMMERCIAL 2019 - 2021'!$D$2:$AO$3999,18,FALSE)</f>
        <v>#N/A</v>
      </c>
      <c r="D1940" s="3" t="e">
        <f>VLOOKUP(Tableau1[[#This Row],[NUM DE FACTURE]],'[1]COMMERCIAL 2019 - 2021'!$D$2:$AO$3999,8,FALSE)</f>
        <v>#N/A</v>
      </c>
      <c r="E1940" s="3" t="e">
        <f>VLOOKUP(Tableau1[[#This Row],[NUM DE FACTURE]],'[1]COMMERCIAL 2019 - 2021'!$D$2:$AO$3999,10,FALSE)</f>
        <v>#N/A</v>
      </c>
      <c r="F1940" s="3" t="e">
        <f>VLOOKUP(Tableau1[[#This Row],[NUM DE FACTURE]],'[1]COMMERCIAL 2019 - 2021'!$D$2:$AO$3999,12,FALSE)</f>
        <v>#N/A</v>
      </c>
      <c r="G1940" s="4" t="e">
        <f>VLOOKUP(Tableau1[[#This Row],[NUM DE FACTURE]],'[1]COMMERCIAL 2019 - 2021'!$D$2:$AO$3999,13,FALSE)</f>
        <v>#N/A</v>
      </c>
      <c r="H1940" s="3" t="e">
        <f>VLOOKUP(Tableau1[[#This Row],[NUM DE FACTURE]],[1]!Tableau1[[#All],[Num Piéce]:[ANNEE]],4,FALSE)</f>
        <v>#N/A</v>
      </c>
      <c r="I1940" s="3" t="e">
        <f>MONTH(Tableau1[[#This Row],[DATE LIV]])</f>
        <v>#N/A</v>
      </c>
    </row>
    <row r="1941" spans="1:9" x14ac:dyDescent="0.35">
      <c r="A1941" s="1">
        <f>'[1]COMMERCIAL 2019 - 2021'!D1938</f>
        <v>0</v>
      </c>
      <c r="B1941" s="5" t="e">
        <f>VLOOKUP(Tableau1[[#This Row],[NUM DE FACTURE]],'[1]COMMERCIAL 2019 - 2021'!$D$2:$AO$3999,6,FALSE)</f>
        <v>#N/A</v>
      </c>
      <c r="C1941" s="2" t="e">
        <f>VLOOKUP(Tableau1[[#This Row],[NUM DE FACTURE]],'[1]COMMERCIAL 2019 - 2021'!$D$2:$AO$3999,18,FALSE)</f>
        <v>#N/A</v>
      </c>
      <c r="D1941" s="3" t="e">
        <f>VLOOKUP(Tableau1[[#This Row],[NUM DE FACTURE]],'[1]COMMERCIAL 2019 - 2021'!$D$2:$AO$3999,8,FALSE)</f>
        <v>#N/A</v>
      </c>
      <c r="E1941" s="3" t="e">
        <f>VLOOKUP(Tableau1[[#This Row],[NUM DE FACTURE]],'[1]COMMERCIAL 2019 - 2021'!$D$2:$AO$3999,10,FALSE)</f>
        <v>#N/A</v>
      </c>
      <c r="F1941" s="3" t="e">
        <f>VLOOKUP(Tableau1[[#This Row],[NUM DE FACTURE]],'[1]COMMERCIAL 2019 - 2021'!$D$2:$AO$3999,12,FALSE)</f>
        <v>#N/A</v>
      </c>
      <c r="G1941" s="4" t="e">
        <f>VLOOKUP(Tableau1[[#This Row],[NUM DE FACTURE]],'[1]COMMERCIAL 2019 - 2021'!$D$2:$AO$3999,13,FALSE)</f>
        <v>#N/A</v>
      </c>
      <c r="H1941" s="3" t="e">
        <f>VLOOKUP(Tableau1[[#This Row],[NUM DE FACTURE]],[1]!Tableau1[[#All],[Num Piéce]:[ANNEE]],4,FALSE)</f>
        <v>#N/A</v>
      </c>
      <c r="I1941" s="3" t="e">
        <f>MONTH(Tableau1[[#This Row],[DATE LIV]])</f>
        <v>#N/A</v>
      </c>
    </row>
    <row r="1942" spans="1:9" x14ac:dyDescent="0.35">
      <c r="A1942" s="1">
        <f>'[1]COMMERCIAL 2019 - 2021'!D1939</f>
        <v>0</v>
      </c>
      <c r="B1942" s="5" t="e">
        <f>VLOOKUP(Tableau1[[#This Row],[NUM DE FACTURE]],'[1]COMMERCIAL 2019 - 2021'!$D$2:$AO$3999,6,FALSE)</f>
        <v>#N/A</v>
      </c>
      <c r="C1942" s="2" t="e">
        <f>VLOOKUP(Tableau1[[#This Row],[NUM DE FACTURE]],'[1]COMMERCIAL 2019 - 2021'!$D$2:$AO$3999,18,FALSE)</f>
        <v>#N/A</v>
      </c>
      <c r="D1942" s="3" t="e">
        <f>VLOOKUP(Tableau1[[#This Row],[NUM DE FACTURE]],'[1]COMMERCIAL 2019 - 2021'!$D$2:$AO$3999,8,FALSE)</f>
        <v>#N/A</v>
      </c>
      <c r="E1942" s="3" t="e">
        <f>VLOOKUP(Tableau1[[#This Row],[NUM DE FACTURE]],'[1]COMMERCIAL 2019 - 2021'!$D$2:$AO$3999,10,FALSE)</f>
        <v>#N/A</v>
      </c>
      <c r="F1942" s="3" t="e">
        <f>VLOOKUP(Tableau1[[#This Row],[NUM DE FACTURE]],'[1]COMMERCIAL 2019 - 2021'!$D$2:$AO$3999,12,FALSE)</f>
        <v>#N/A</v>
      </c>
      <c r="G1942" s="4" t="e">
        <f>VLOOKUP(Tableau1[[#This Row],[NUM DE FACTURE]],'[1]COMMERCIAL 2019 - 2021'!$D$2:$AO$3999,13,FALSE)</f>
        <v>#N/A</v>
      </c>
      <c r="H1942" s="3" t="e">
        <f>VLOOKUP(Tableau1[[#This Row],[NUM DE FACTURE]],[1]!Tableau1[[#All],[Num Piéce]:[ANNEE]],4,FALSE)</f>
        <v>#N/A</v>
      </c>
      <c r="I1942" s="3" t="e">
        <f>MONTH(Tableau1[[#This Row],[DATE LIV]])</f>
        <v>#N/A</v>
      </c>
    </row>
    <row r="1943" spans="1:9" x14ac:dyDescent="0.35">
      <c r="A1943" s="1">
        <f>'[1]COMMERCIAL 2019 - 2021'!D1940</f>
        <v>0</v>
      </c>
      <c r="B1943" s="5" t="e">
        <f>VLOOKUP(Tableau1[[#This Row],[NUM DE FACTURE]],'[1]COMMERCIAL 2019 - 2021'!$D$2:$AO$3999,6,FALSE)</f>
        <v>#N/A</v>
      </c>
      <c r="C1943" s="2" t="e">
        <f>VLOOKUP(Tableau1[[#This Row],[NUM DE FACTURE]],'[1]COMMERCIAL 2019 - 2021'!$D$2:$AO$3999,18,FALSE)</f>
        <v>#N/A</v>
      </c>
      <c r="D1943" s="3" t="e">
        <f>VLOOKUP(Tableau1[[#This Row],[NUM DE FACTURE]],'[1]COMMERCIAL 2019 - 2021'!$D$2:$AO$3999,8,FALSE)</f>
        <v>#N/A</v>
      </c>
      <c r="E1943" s="3" t="e">
        <f>VLOOKUP(Tableau1[[#This Row],[NUM DE FACTURE]],'[1]COMMERCIAL 2019 - 2021'!$D$2:$AO$3999,10,FALSE)</f>
        <v>#N/A</v>
      </c>
      <c r="F1943" s="3" t="e">
        <f>VLOOKUP(Tableau1[[#This Row],[NUM DE FACTURE]],'[1]COMMERCIAL 2019 - 2021'!$D$2:$AO$3999,12,FALSE)</f>
        <v>#N/A</v>
      </c>
      <c r="G1943" s="4" t="e">
        <f>VLOOKUP(Tableau1[[#This Row],[NUM DE FACTURE]],'[1]COMMERCIAL 2019 - 2021'!$D$2:$AO$3999,13,FALSE)</f>
        <v>#N/A</v>
      </c>
      <c r="H1943" s="3" t="e">
        <f>VLOOKUP(Tableau1[[#This Row],[NUM DE FACTURE]],[1]!Tableau1[[#All],[Num Piéce]:[ANNEE]],4,FALSE)</f>
        <v>#N/A</v>
      </c>
      <c r="I1943" s="3" t="e">
        <f>MONTH(Tableau1[[#This Row],[DATE LIV]])</f>
        <v>#N/A</v>
      </c>
    </row>
    <row r="1944" spans="1:9" x14ac:dyDescent="0.35">
      <c r="A1944" s="1">
        <f>'[1]COMMERCIAL 2019 - 2021'!D1941</f>
        <v>0</v>
      </c>
      <c r="B1944" s="5" t="e">
        <f>VLOOKUP(Tableau1[[#This Row],[NUM DE FACTURE]],'[1]COMMERCIAL 2019 - 2021'!$D$2:$AO$3999,6,FALSE)</f>
        <v>#N/A</v>
      </c>
      <c r="C1944" s="2" t="e">
        <f>VLOOKUP(Tableau1[[#This Row],[NUM DE FACTURE]],'[1]COMMERCIAL 2019 - 2021'!$D$2:$AO$3999,18,FALSE)</f>
        <v>#N/A</v>
      </c>
      <c r="D1944" s="3" t="e">
        <f>VLOOKUP(Tableau1[[#This Row],[NUM DE FACTURE]],'[1]COMMERCIAL 2019 - 2021'!$D$2:$AO$3999,8,FALSE)</f>
        <v>#N/A</v>
      </c>
      <c r="E1944" s="3" t="e">
        <f>VLOOKUP(Tableau1[[#This Row],[NUM DE FACTURE]],'[1]COMMERCIAL 2019 - 2021'!$D$2:$AO$3999,10,FALSE)</f>
        <v>#N/A</v>
      </c>
      <c r="F1944" s="3" t="e">
        <f>VLOOKUP(Tableau1[[#This Row],[NUM DE FACTURE]],'[1]COMMERCIAL 2019 - 2021'!$D$2:$AO$3999,12,FALSE)</f>
        <v>#N/A</v>
      </c>
      <c r="G1944" s="4" t="e">
        <f>VLOOKUP(Tableau1[[#This Row],[NUM DE FACTURE]],'[1]COMMERCIAL 2019 - 2021'!$D$2:$AO$3999,13,FALSE)</f>
        <v>#N/A</v>
      </c>
      <c r="H1944" s="3" t="e">
        <f>VLOOKUP(Tableau1[[#This Row],[NUM DE FACTURE]],[1]!Tableau1[[#All],[Num Piéce]:[ANNEE]],4,FALSE)</f>
        <v>#N/A</v>
      </c>
      <c r="I1944" s="3" t="e">
        <f>MONTH(Tableau1[[#This Row],[DATE LIV]])</f>
        <v>#N/A</v>
      </c>
    </row>
    <row r="1945" spans="1:9" x14ac:dyDescent="0.35">
      <c r="A1945" s="1">
        <f>'[1]COMMERCIAL 2019 - 2021'!D1942</f>
        <v>0</v>
      </c>
      <c r="B1945" s="5" t="e">
        <f>VLOOKUP(Tableau1[[#This Row],[NUM DE FACTURE]],'[1]COMMERCIAL 2019 - 2021'!$D$2:$AO$3999,6,FALSE)</f>
        <v>#N/A</v>
      </c>
      <c r="C1945" s="2" t="e">
        <f>VLOOKUP(Tableau1[[#This Row],[NUM DE FACTURE]],'[1]COMMERCIAL 2019 - 2021'!$D$2:$AO$3999,18,FALSE)</f>
        <v>#N/A</v>
      </c>
      <c r="D1945" s="3" t="e">
        <f>VLOOKUP(Tableau1[[#This Row],[NUM DE FACTURE]],'[1]COMMERCIAL 2019 - 2021'!$D$2:$AO$3999,8,FALSE)</f>
        <v>#N/A</v>
      </c>
      <c r="E1945" s="3" t="e">
        <f>VLOOKUP(Tableau1[[#This Row],[NUM DE FACTURE]],'[1]COMMERCIAL 2019 - 2021'!$D$2:$AO$3999,10,FALSE)</f>
        <v>#N/A</v>
      </c>
      <c r="F1945" s="3" t="e">
        <f>VLOOKUP(Tableau1[[#This Row],[NUM DE FACTURE]],'[1]COMMERCIAL 2019 - 2021'!$D$2:$AO$3999,12,FALSE)</f>
        <v>#N/A</v>
      </c>
      <c r="G1945" s="4" t="e">
        <f>VLOOKUP(Tableau1[[#This Row],[NUM DE FACTURE]],'[1]COMMERCIAL 2019 - 2021'!$D$2:$AO$3999,13,FALSE)</f>
        <v>#N/A</v>
      </c>
      <c r="H1945" s="3" t="e">
        <f>VLOOKUP(Tableau1[[#This Row],[NUM DE FACTURE]],[1]!Tableau1[[#All],[Num Piéce]:[ANNEE]],4,FALSE)</f>
        <v>#N/A</v>
      </c>
      <c r="I1945" s="3" t="e">
        <f>MONTH(Tableau1[[#This Row],[DATE LIV]])</f>
        <v>#N/A</v>
      </c>
    </row>
    <row r="1946" spans="1:9" x14ac:dyDescent="0.35">
      <c r="A1946" s="1">
        <f>'[1]COMMERCIAL 2019 - 2021'!D1943</f>
        <v>0</v>
      </c>
      <c r="B1946" s="5" t="e">
        <f>VLOOKUP(Tableau1[[#This Row],[NUM DE FACTURE]],'[1]COMMERCIAL 2019 - 2021'!$D$2:$AO$3999,6,FALSE)</f>
        <v>#N/A</v>
      </c>
      <c r="C1946" s="2" t="e">
        <f>VLOOKUP(Tableau1[[#This Row],[NUM DE FACTURE]],'[1]COMMERCIAL 2019 - 2021'!$D$2:$AO$3999,18,FALSE)</f>
        <v>#N/A</v>
      </c>
      <c r="D1946" s="3" t="e">
        <f>VLOOKUP(Tableau1[[#This Row],[NUM DE FACTURE]],'[1]COMMERCIAL 2019 - 2021'!$D$2:$AO$3999,8,FALSE)</f>
        <v>#N/A</v>
      </c>
      <c r="E1946" s="3" t="e">
        <f>VLOOKUP(Tableau1[[#This Row],[NUM DE FACTURE]],'[1]COMMERCIAL 2019 - 2021'!$D$2:$AO$3999,10,FALSE)</f>
        <v>#N/A</v>
      </c>
      <c r="F1946" s="3" t="e">
        <f>VLOOKUP(Tableau1[[#This Row],[NUM DE FACTURE]],'[1]COMMERCIAL 2019 - 2021'!$D$2:$AO$3999,12,FALSE)</f>
        <v>#N/A</v>
      </c>
      <c r="G1946" s="4" t="e">
        <f>VLOOKUP(Tableau1[[#This Row],[NUM DE FACTURE]],'[1]COMMERCIAL 2019 - 2021'!$D$2:$AO$3999,13,FALSE)</f>
        <v>#N/A</v>
      </c>
      <c r="H1946" s="3" t="e">
        <f>VLOOKUP(Tableau1[[#This Row],[NUM DE FACTURE]],[1]!Tableau1[[#All],[Num Piéce]:[ANNEE]],4,FALSE)</f>
        <v>#N/A</v>
      </c>
      <c r="I1946" s="3" t="e">
        <f>MONTH(Tableau1[[#This Row],[DATE LIV]])</f>
        <v>#N/A</v>
      </c>
    </row>
    <row r="1947" spans="1:9" x14ac:dyDescent="0.35">
      <c r="A1947" s="1">
        <f>'[1]COMMERCIAL 2019 - 2021'!D1944</f>
        <v>0</v>
      </c>
      <c r="B1947" s="5" t="e">
        <f>VLOOKUP(Tableau1[[#This Row],[NUM DE FACTURE]],'[1]COMMERCIAL 2019 - 2021'!$D$2:$AO$3999,6,FALSE)</f>
        <v>#N/A</v>
      </c>
      <c r="C1947" s="2" t="e">
        <f>VLOOKUP(Tableau1[[#This Row],[NUM DE FACTURE]],'[1]COMMERCIAL 2019 - 2021'!$D$2:$AO$3999,18,FALSE)</f>
        <v>#N/A</v>
      </c>
      <c r="D1947" s="3" t="e">
        <f>VLOOKUP(Tableau1[[#This Row],[NUM DE FACTURE]],'[1]COMMERCIAL 2019 - 2021'!$D$2:$AO$3999,8,FALSE)</f>
        <v>#N/A</v>
      </c>
      <c r="E1947" s="3" t="e">
        <f>VLOOKUP(Tableau1[[#This Row],[NUM DE FACTURE]],'[1]COMMERCIAL 2019 - 2021'!$D$2:$AO$3999,10,FALSE)</f>
        <v>#N/A</v>
      </c>
      <c r="F1947" s="3" t="e">
        <f>VLOOKUP(Tableau1[[#This Row],[NUM DE FACTURE]],'[1]COMMERCIAL 2019 - 2021'!$D$2:$AO$3999,12,FALSE)</f>
        <v>#N/A</v>
      </c>
      <c r="G1947" s="4" t="e">
        <f>VLOOKUP(Tableau1[[#This Row],[NUM DE FACTURE]],'[1]COMMERCIAL 2019 - 2021'!$D$2:$AO$3999,13,FALSE)</f>
        <v>#N/A</v>
      </c>
      <c r="H1947" s="3" t="e">
        <f>VLOOKUP(Tableau1[[#This Row],[NUM DE FACTURE]],[1]!Tableau1[[#All],[Num Piéce]:[ANNEE]],4,FALSE)</f>
        <v>#N/A</v>
      </c>
      <c r="I1947" s="3" t="e">
        <f>MONTH(Tableau1[[#This Row],[DATE LIV]])</f>
        <v>#N/A</v>
      </c>
    </row>
    <row r="1948" spans="1:9" x14ac:dyDescent="0.35">
      <c r="A1948" s="1">
        <f>'[1]COMMERCIAL 2019 - 2021'!D1945</f>
        <v>0</v>
      </c>
      <c r="B1948" s="5" t="e">
        <f>VLOOKUP(Tableau1[[#This Row],[NUM DE FACTURE]],'[1]COMMERCIAL 2019 - 2021'!$D$2:$AO$3999,6,FALSE)</f>
        <v>#N/A</v>
      </c>
      <c r="C1948" s="2" t="e">
        <f>VLOOKUP(Tableau1[[#This Row],[NUM DE FACTURE]],'[1]COMMERCIAL 2019 - 2021'!$D$2:$AO$3999,18,FALSE)</f>
        <v>#N/A</v>
      </c>
      <c r="D1948" s="3" t="e">
        <f>VLOOKUP(Tableau1[[#This Row],[NUM DE FACTURE]],'[1]COMMERCIAL 2019 - 2021'!$D$2:$AO$3999,8,FALSE)</f>
        <v>#N/A</v>
      </c>
      <c r="E1948" s="3" t="e">
        <f>VLOOKUP(Tableau1[[#This Row],[NUM DE FACTURE]],'[1]COMMERCIAL 2019 - 2021'!$D$2:$AO$3999,10,FALSE)</f>
        <v>#N/A</v>
      </c>
      <c r="F1948" s="3" t="e">
        <f>VLOOKUP(Tableau1[[#This Row],[NUM DE FACTURE]],'[1]COMMERCIAL 2019 - 2021'!$D$2:$AO$3999,12,FALSE)</f>
        <v>#N/A</v>
      </c>
      <c r="G1948" s="4" t="e">
        <f>VLOOKUP(Tableau1[[#This Row],[NUM DE FACTURE]],'[1]COMMERCIAL 2019 - 2021'!$D$2:$AO$3999,13,FALSE)</f>
        <v>#N/A</v>
      </c>
      <c r="H1948" s="3" t="e">
        <f>VLOOKUP(Tableau1[[#This Row],[NUM DE FACTURE]],[1]!Tableau1[[#All],[Num Piéce]:[ANNEE]],4,FALSE)</f>
        <v>#N/A</v>
      </c>
      <c r="I1948" s="3" t="e">
        <f>MONTH(Tableau1[[#This Row],[DATE LIV]])</f>
        <v>#N/A</v>
      </c>
    </row>
    <row r="1949" spans="1:9" x14ac:dyDescent="0.35">
      <c r="A1949" s="1">
        <f>'[1]COMMERCIAL 2019 - 2021'!D1946</f>
        <v>0</v>
      </c>
      <c r="B1949" s="5" t="e">
        <f>VLOOKUP(Tableau1[[#This Row],[NUM DE FACTURE]],'[1]COMMERCIAL 2019 - 2021'!$D$2:$AO$3999,6,FALSE)</f>
        <v>#N/A</v>
      </c>
      <c r="C1949" s="2" t="e">
        <f>VLOOKUP(Tableau1[[#This Row],[NUM DE FACTURE]],'[1]COMMERCIAL 2019 - 2021'!$D$2:$AO$3999,18,FALSE)</f>
        <v>#N/A</v>
      </c>
      <c r="D1949" s="3" t="e">
        <f>VLOOKUP(Tableau1[[#This Row],[NUM DE FACTURE]],'[1]COMMERCIAL 2019 - 2021'!$D$2:$AO$3999,8,FALSE)</f>
        <v>#N/A</v>
      </c>
      <c r="E1949" s="3" t="e">
        <f>VLOOKUP(Tableau1[[#This Row],[NUM DE FACTURE]],'[1]COMMERCIAL 2019 - 2021'!$D$2:$AO$3999,10,FALSE)</f>
        <v>#N/A</v>
      </c>
      <c r="F1949" s="3" t="e">
        <f>VLOOKUP(Tableau1[[#This Row],[NUM DE FACTURE]],'[1]COMMERCIAL 2019 - 2021'!$D$2:$AO$3999,12,FALSE)</f>
        <v>#N/A</v>
      </c>
      <c r="G1949" s="4" t="e">
        <f>VLOOKUP(Tableau1[[#This Row],[NUM DE FACTURE]],'[1]COMMERCIAL 2019 - 2021'!$D$2:$AO$3999,13,FALSE)</f>
        <v>#N/A</v>
      </c>
      <c r="H1949" s="3" t="e">
        <f>VLOOKUP(Tableau1[[#This Row],[NUM DE FACTURE]],[1]!Tableau1[[#All],[Num Piéce]:[ANNEE]],4,FALSE)</f>
        <v>#N/A</v>
      </c>
      <c r="I1949" s="3" t="e">
        <f>MONTH(Tableau1[[#This Row],[DATE LIV]])</f>
        <v>#N/A</v>
      </c>
    </row>
    <row r="1950" spans="1:9" x14ac:dyDescent="0.35">
      <c r="A1950" s="1">
        <f>'[1]COMMERCIAL 2019 - 2021'!D1947</f>
        <v>0</v>
      </c>
      <c r="B1950" s="5" t="e">
        <f>VLOOKUP(Tableau1[[#This Row],[NUM DE FACTURE]],'[1]COMMERCIAL 2019 - 2021'!$D$2:$AO$3999,6,FALSE)</f>
        <v>#N/A</v>
      </c>
      <c r="C1950" s="2" t="e">
        <f>VLOOKUP(Tableau1[[#This Row],[NUM DE FACTURE]],'[1]COMMERCIAL 2019 - 2021'!$D$2:$AO$3999,18,FALSE)</f>
        <v>#N/A</v>
      </c>
      <c r="D1950" s="3" t="e">
        <f>VLOOKUP(Tableau1[[#This Row],[NUM DE FACTURE]],'[1]COMMERCIAL 2019 - 2021'!$D$2:$AO$3999,8,FALSE)</f>
        <v>#N/A</v>
      </c>
      <c r="E1950" s="3" t="e">
        <f>VLOOKUP(Tableau1[[#This Row],[NUM DE FACTURE]],'[1]COMMERCIAL 2019 - 2021'!$D$2:$AO$3999,10,FALSE)</f>
        <v>#N/A</v>
      </c>
      <c r="F1950" s="3" t="e">
        <f>VLOOKUP(Tableau1[[#This Row],[NUM DE FACTURE]],'[1]COMMERCIAL 2019 - 2021'!$D$2:$AO$3999,12,FALSE)</f>
        <v>#N/A</v>
      </c>
      <c r="G1950" s="4" t="e">
        <f>VLOOKUP(Tableau1[[#This Row],[NUM DE FACTURE]],'[1]COMMERCIAL 2019 - 2021'!$D$2:$AO$3999,13,FALSE)</f>
        <v>#N/A</v>
      </c>
      <c r="H1950" s="3" t="e">
        <f>VLOOKUP(Tableau1[[#This Row],[NUM DE FACTURE]],[1]!Tableau1[[#All],[Num Piéce]:[ANNEE]],4,FALSE)</f>
        <v>#N/A</v>
      </c>
      <c r="I1950" s="3" t="e">
        <f>MONTH(Tableau1[[#This Row],[DATE LIV]])</f>
        <v>#N/A</v>
      </c>
    </row>
    <row r="1951" spans="1:9" x14ac:dyDescent="0.35">
      <c r="A1951" s="1">
        <f>'[1]COMMERCIAL 2019 - 2021'!D1948</f>
        <v>0</v>
      </c>
      <c r="B1951" s="5" t="e">
        <f>VLOOKUP(Tableau1[[#This Row],[NUM DE FACTURE]],'[1]COMMERCIAL 2019 - 2021'!$D$2:$AO$3999,6,FALSE)</f>
        <v>#N/A</v>
      </c>
      <c r="C1951" s="2" t="e">
        <f>VLOOKUP(Tableau1[[#This Row],[NUM DE FACTURE]],'[1]COMMERCIAL 2019 - 2021'!$D$2:$AO$3999,18,FALSE)</f>
        <v>#N/A</v>
      </c>
      <c r="D1951" s="3" t="e">
        <f>VLOOKUP(Tableau1[[#This Row],[NUM DE FACTURE]],'[1]COMMERCIAL 2019 - 2021'!$D$2:$AO$3999,8,FALSE)</f>
        <v>#N/A</v>
      </c>
      <c r="E1951" s="3" t="e">
        <f>VLOOKUP(Tableau1[[#This Row],[NUM DE FACTURE]],'[1]COMMERCIAL 2019 - 2021'!$D$2:$AO$3999,10,FALSE)</f>
        <v>#N/A</v>
      </c>
      <c r="F1951" s="3" t="e">
        <f>VLOOKUP(Tableau1[[#This Row],[NUM DE FACTURE]],'[1]COMMERCIAL 2019 - 2021'!$D$2:$AO$3999,12,FALSE)</f>
        <v>#N/A</v>
      </c>
      <c r="G1951" s="4" t="e">
        <f>VLOOKUP(Tableau1[[#This Row],[NUM DE FACTURE]],'[1]COMMERCIAL 2019 - 2021'!$D$2:$AO$3999,13,FALSE)</f>
        <v>#N/A</v>
      </c>
      <c r="H1951" s="3" t="e">
        <f>VLOOKUP(Tableau1[[#This Row],[NUM DE FACTURE]],[1]!Tableau1[[#All],[Num Piéce]:[ANNEE]],4,FALSE)</f>
        <v>#N/A</v>
      </c>
      <c r="I1951" s="3" t="e">
        <f>MONTH(Tableau1[[#This Row],[DATE LIV]])</f>
        <v>#N/A</v>
      </c>
    </row>
    <row r="1952" spans="1:9" x14ac:dyDescent="0.35">
      <c r="A1952" s="1">
        <f>'[1]COMMERCIAL 2019 - 2021'!D1949</f>
        <v>0</v>
      </c>
      <c r="B1952" s="5" t="e">
        <f>VLOOKUP(Tableau1[[#This Row],[NUM DE FACTURE]],'[1]COMMERCIAL 2019 - 2021'!$D$2:$AO$3999,6,FALSE)</f>
        <v>#N/A</v>
      </c>
      <c r="C1952" s="2" t="e">
        <f>VLOOKUP(Tableau1[[#This Row],[NUM DE FACTURE]],'[1]COMMERCIAL 2019 - 2021'!$D$2:$AO$3999,18,FALSE)</f>
        <v>#N/A</v>
      </c>
      <c r="D1952" s="3" t="e">
        <f>VLOOKUP(Tableau1[[#This Row],[NUM DE FACTURE]],'[1]COMMERCIAL 2019 - 2021'!$D$2:$AO$3999,8,FALSE)</f>
        <v>#N/A</v>
      </c>
      <c r="E1952" s="3" t="e">
        <f>VLOOKUP(Tableau1[[#This Row],[NUM DE FACTURE]],'[1]COMMERCIAL 2019 - 2021'!$D$2:$AO$3999,10,FALSE)</f>
        <v>#N/A</v>
      </c>
      <c r="F1952" s="3" t="e">
        <f>VLOOKUP(Tableau1[[#This Row],[NUM DE FACTURE]],'[1]COMMERCIAL 2019 - 2021'!$D$2:$AO$3999,12,FALSE)</f>
        <v>#N/A</v>
      </c>
      <c r="G1952" s="4" t="e">
        <f>VLOOKUP(Tableau1[[#This Row],[NUM DE FACTURE]],'[1]COMMERCIAL 2019 - 2021'!$D$2:$AO$3999,13,FALSE)</f>
        <v>#N/A</v>
      </c>
      <c r="H1952" s="3" t="e">
        <f>VLOOKUP(Tableau1[[#This Row],[NUM DE FACTURE]],[1]!Tableau1[[#All],[Num Piéce]:[ANNEE]],4,FALSE)</f>
        <v>#N/A</v>
      </c>
      <c r="I1952" s="3" t="e">
        <f>MONTH(Tableau1[[#This Row],[DATE LIV]])</f>
        <v>#N/A</v>
      </c>
    </row>
    <row r="1953" spans="1:9" x14ac:dyDescent="0.35">
      <c r="A1953" s="1">
        <f>'[1]COMMERCIAL 2019 - 2021'!D1950</f>
        <v>0</v>
      </c>
      <c r="B1953" s="5" t="e">
        <f>VLOOKUP(Tableau1[[#This Row],[NUM DE FACTURE]],'[1]COMMERCIAL 2019 - 2021'!$D$2:$AO$3999,6,FALSE)</f>
        <v>#N/A</v>
      </c>
      <c r="C1953" s="2" t="e">
        <f>VLOOKUP(Tableau1[[#This Row],[NUM DE FACTURE]],'[1]COMMERCIAL 2019 - 2021'!$D$2:$AO$3999,18,FALSE)</f>
        <v>#N/A</v>
      </c>
      <c r="D1953" s="3" t="e">
        <f>VLOOKUP(Tableau1[[#This Row],[NUM DE FACTURE]],'[1]COMMERCIAL 2019 - 2021'!$D$2:$AO$3999,8,FALSE)</f>
        <v>#N/A</v>
      </c>
      <c r="E1953" s="3" t="e">
        <f>VLOOKUP(Tableau1[[#This Row],[NUM DE FACTURE]],'[1]COMMERCIAL 2019 - 2021'!$D$2:$AO$3999,10,FALSE)</f>
        <v>#N/A</v>
      </c>
      <c r="F1953" s="3" t="e">
        <f>VLOOKUP(Tableau1[[#This Row],[NUM DE FACTURE]],'[1]COMMERCIAL 2019 - 2021'!$D$2:$AO$3999,12,FALSE)</f>
        <v>#N/A</v>
      </c>
      <c r="G1953" s="4" t="e">
        <f>VLOOKUP(Tableau1[[#This Row],[NUM DE FACTURE]],'[1]COMMERCIAL 2019 - 2021'!$D$2:$AO$3999,13,FALSE)</f>
        <v>#N/A</v>
      </c>
      <c r="H1953" s="3" t="e">
        <f>VLOOKUP(Tableau1[[#This Row],[NUM DE FACTURE]],[1]!Tableau1[[#All],[Num Piéce]:[ANNEE]],4,FALSE)</f>
        <v>#N/A</v>
      </c>
      <c r="I1953" s="3" t="e">
        <f>MONTH(Tableau1[[#This Row],[DATE LIV]])</f>
        <v>#N/A</v>
      </c>
    </row>
    <row r="1954" spans="1:9" x14ac:dyDescent="0.35">
      <c r="A1954" s="1">
        <f>'[1]COMMERCIAL 2019 - 2021'!D1951</f>
        <v>0</v>
      </c>
      <c r="B1954" s="5" t="e">
        <f>VLOOKUP(Tableau1[[#This Row],[NUM DE FACTURE]],'[1]COMMERCIAL 2019 - 2021'!$D$2:$AO$3999,6,FALSE)</f>
        <v>#N/A</v>
      </c>
      <c r="C1954" s="2" t="e">
        <f>VLOOKUP(Tableau1[[#This Row],[NUM DE FACTURE]],'[1]COMMERCIAL 2019 - 2021'!$D$2:$AO$3999,18,FALSE)</f>
        <v>#N/A</v>
      </c>
      <c r="D1954" s="3" t="e">
        <f>VLOOKUP(Tableau1[[#This Row],[NUM DE FACTURE]],'[1]COMMERCIAL 2019 - 2021'!$D$2:$AO$3999,8,FALSE)</f>
        <v>#N/A</v>
      </c>
      <c r="E1954" s="3" t="e">
        <f>VLOOKUP(Tableau1[[#This Row],[NUM DE FACTURE]],'[1]COMMERCIAL 2019 - 2021'!$D$2:$AO$3999,10,FALSE)</f>
        <v>#N/A</v>
      </c>
      <c r="F1954" s="3" t="e">
        <f>VLOOKUP(Tableau1[[#This Row],[NUM DE FACTURE]],'[1]COMMERCIAL 2019 - 2021'!$D$2:$AO$3999,12,FALSE)</f>
        <v>#N/A</v>
      </c>
      <c r="G1954" s="4" t="e">
        <f>VLOOKUP(Tableau1[[#This Row],[NUM DE FACTURE]],'[1]COMMERCIAL 2019 - 2021'!$D$2:$AO$3999,13,FALSE)</f>
        <v>#N/A</v>
      </c>
      <c r="H1954" s="3" t="e">
        <f>VLOOKUP(Tableau1[[#This Row],[NUM DE FACTURE]],[1]!Tableau1[[#All],[Num Piéce]:[ANNEE]],4,FALSE)</f>
        <v>#N/A</v>
      </c>
      <c r="I1954" s="3" t="e">
        <f>MONTH(Tableau1[[#This Row],[DATE LIV]])</f>
        <v>#N/A</v>
      </c>
    </row>
    <row r="1955" spans="1:9" x14ac:dyDescent="0.35">
      <c r="A1955" s="1">
        <f>'[1]COMMERCIAL 2019 - 2021'!D1952</f>
        <v>0</v>
      </c>
      <c r="B1955" s="5" t="e">
        <f>VLOOKUP(Tableau1[[#This Row],[NUM DE FACTURE]],'[1]COMMERCIAL 2019 - 2021'!$D$2:$AO$3999,6,FALSE)</f>
        <v>#N/A</v>
      </c>
      <c r="C1955" s="2" t="e">
        <f>VLOOKUP(Tableau1[[#This Row],[NUM DE FACTURE]],'[1]COMMERCIAL 2019 - 2021'!$D$2:$AO$3999,18,FALSE)</f>
        <v>#N/A</v>
      </c>
      <c r="D1955" s="3" t="e">
        <f>VLOOKUP(Tableau1[[#This Row],[NUM DE FACTURE]],'[1]COMMERCIAL 2019 - 2021'!$D$2:$AO$3999,8,FALSE)</f>
        <v>#N/A</v>
      </c>
      <c r="E1955" s="3" t="e">
        <f>VLOOKUP(Tableau1[[#This Row],[NUM DE FACTURE]],'[1]COMMERCIAL 2019 - 2021'!$D$2:$AO$3999,10,FALSE)</f>
        <v>#N/A</v>
      </c>
      <c r="F1955" s="3" t="e">
        <f>VLOOKUP(Tableau1[[#This Row],[NUM DE FACTURE]],'[1]COMMERCIAL 2019 - 2021'!$D$2:$AO$3999,12,FALSE)</f>
        <v>#N/A</v>
      </c>
      <c r="G1955" s="4" t="e">
        <f>VLOOKUP(Tableau1[[#This Row],[NUM DE FACTURE]],'[1]COMMERCIAL 2019 - 2021'!$D$2:$AO$3999,13,FALSE)</f>
        <v>#N/A</v>
      </c>
      <c r="H1955" s="3" t="e">
        <f>VLOOKUP(Tableau1[[#This Row],[NUM DE FACTURE]],[1]!Tableau1[[#All],[Num Piéce]:[ANNEE]],4,FALSE)</f>
        <v>#N/A</v>
      </c>
      <c r="I1955" s="3" t="e">
        <f>MONTH(Tableau1[[#This Row],[DATE LIV]])</f>
        <v>#N/A</v>
      </c>
    </row>
    <row r="1956" spans="1:9" x14ac:dyDescent="0.35">
      <c r="A1956" s="1">
        <f>'[1]COMMERCIAL 2019 - 2021'!D1953</f>
        <v>0</v>
      </c>
      <c r="B1956" s="5" t="e">
        <f>VLOOKUP(Tableau1[[#This Row],[NUM DE FACTURE]],'[1]COMMERCIAL 2019 - 2021'!$D$2:$AO$3999,6,FALSE)</f>
        <v>#N/A</v>
      </c>
      <c r="C1956" s="2" t="e">
        <f>VLOOKUP(Tableau1[[#This Row],[NUM DE FACTURE]],'[1]COMMERCIAL 2019 - 2021'!$D$2:$AO$3999,18,FALSE)</f>
        <v>#N/A</v>
      </c>
      <c r="D1956" s="3" t="e">
        <f>VLOOKUP(Tableau1[[#This Row],[NUM DE FACTURE]],'[1]COMMERCIAL 2019 - 2021'!$D$2:$AO$3999,8,FALSE)</f>
        <v>#N/A</v>
      </c>
      <c r="E1956" s="3" t="e">
        <f>VLOOKUP(Tableau1[[#This Row],[NUM DE FACTURE]],'[1]COMMERCIAL 2019 - 2021'!$D$2:$AO$3999,10,FALSE)</f>
        <v>#N/A</v>
      </c>
      <c r="F1956" s="3" t="e">
        <f>VLOOKUP(Tableau1[[#This Row],[NUM DE FACTURE]],'[1]COMMERCIAL 2019 - 2021'!$D$2:$AO$3999,12,FALSE)</f>
        <v>#N/A</v>
      </c>
      <c r="G1956" s="4" t="e">
        <f>VLOOKUP(Tableau1[[#This Row],[NUM DE FACTURE]],'[1]COMMERCIAL 2019 - 2021'!$D$2:$AO$3999,13,FALSE)</f>
        <v>#N/A</v>
      </c>
      <c r="H1956" s="3" t="e">
        <f>VLOOKUP(Tableau1[[#This Row],[NUM DE FACTURE]],[1]!Tableau1[[#All],[Num Piéce]:[ANNEE]],4,FALSE)</f>
        <v>#N/A</v>
      </c>
      <c r="I1956" s="3" t="e">
        <f>MONTH(Tableau1[[#This Row],[DATE LIV]])</f>
        <v>#N/A</v>
      </c>
    </row>
    <row r="1957" spans="1:9" x14ac:dyDescent="0.35">
      <c r="A1957" s="1">
        <f>'[1]COMMERCIAL 2019 - 2021'!D1954</f>
        <v>0</v>
      </c>
      <c r="B1957" s="5" t="e">
        <f>VLOOKUP(Tableau1[[#This Row],[NUM DE FACTURE]],'[1]COMMERCIAL 2019 - 2021'!$D$2:$AO$3999,6,FALSE)</f>
        <v>#N/A</v>
      </c>
      <c r="C1957" s="2" t="e">
        <f>VLOOKUP(Tableau1[[#This Row],[NUM DE FACTURE]],'[1]COMMERCIAL 2019 - 2021'!$D$2:$AO$3999,18,FALSE)</f>
        <v>#N/A</v>
      </c>
      <c r="D1957" s="3" t="e">
        <f>VLOOKUP(Tableau1[[#This Row],[NUM DE FACTURE]],'[1]COMMERCIAL 2019 - 2021'!$D$2:$AO$3999,8,FALSE)</f>
        <v>#N/A</v>
      </c>
      <c r="E1957" s="3" t="e">
        <f>VLOOKUP(Tableau1[[#This Row],[NUM DE FACTURE]],'[1]COMMERCIAL 2019 - 2021'!$D$2:$AO$3999,10,FALSE)</f>
        <v>#N/A</v>
      </c>
      <c r="F1957" s="3" t="e">
        <f>VLOOKUP(Tableau1[[#This Row],[NUM DE FACTURE]],'[1]COMMERCIAL 2019 - 2021'!$D$2:$AO$3999,12,FALSE)</f>
        <v>#N/A</v>
      </c>
      <c r="G1957" s="4" t="e">
        <f>VLOOKUP(Tableau1[[#This Row],[NUM DE FACTURE]],'[1]COMMERCIAL 2019 - 2021'!$D$2:$AO$3999,13,FALSE)</f>
        <v>#N/A</v>
      </c>
      <c r="H1957" s="3" t="e">
        <f>VLOOKUP(Tableau1[[#This Row],[NUM DE FACTURE]],[1]!Tableau1[[#All],[Num Piéce]:[ANNEE]],4,FALSE)</f>
        <v>#N/A</v>
      </c>
      <c r="I1957" s="3" t="e">
        <f>MONTH(Tableau1[[#This Row],[DATE LIV]])</f>
        <v>#N/A</v>
      </c>
    </row>
    <row r="1958" spans="1:9" x14ac:dyDescent="0.35">
      <c r="A1958" s="1">
        <f>'[1]COMMERCIAL 2019 - 2021'!D1955</f>
        <v>0</v>
      </c>
      <c r="B1958" s="5" t="e">
        <f>VLOOKUP(Tableau1[[#This Row],[NUM DE FACTURE]],'[1]COMMERCIAL 2019 - 2021'!$D$2:$AO$3999,6,FALSE)</f>
        <v>#N/A</v>
      </c>
      <c r="C1958" s="2" t="e">
        <f>VLOOKUP(Tableau1[[#This Row],[NUM DE FACTURE]],'[1]COMMERCIAL 2019 - 2021'!$D$2:$AO$3999,18,FALSE)</f>
        <v>#N/A</v>
      </c>
      <c r="D1958" s="3" t="e">
        <f>VLOOKUP(Tableau1[[#This Row],[NUM DE FACTURE]],'[1]COMMERCIAL 2019 - 2021'!$D$2:$AO$3999,8,FALSE)</f>
        <v>#N/A</v>
      </c>
      <c r="E1958" s="3" t="e">
        <f>VLOOKUP(Tableau1[[#This Row],[NUM DE FACTURE]],'[1]COMMERCIAL 2019 - 2021'!$D$2:$AO$3999,10,FALSE)</f>
        <v>#N/A</v>
      </c>
      <c r="F1958" s="3" t="e">
        <f>VLOOKUP(Tableau1[[#This Row],[NUM DE FACTURE]],'[1]COMMERCIAL 2019 - 2021'!$D$2:$AO$3999,12,FALSE)</f>
        <v>#N/A</v>
      </c>
      <c r="G1958" s="4" t="e">
        <f>VLOOKUP(Tableau1[[#This Row],[NUM DE FACTURE]],'[1]COMMERCIAL 2019 - 2021'!$D$2:$AO$3999,13,FALSE)</f>
        <v>#N/A</v>
      </c>
      <c r="H1958" s="3" t="e">
        <f>VLOOKUP(Tableau1[[#This Row],[NUM DE FACTURE]],[1]!Tableau1[[#All],[Num Piéce]:[ANNEE]],4,FALSE)</f>
        <v>#N/A</v>
      </c>
      <c r="I1958" s="3" t="e">
        <f>MONTH(Tableau1[[#This Row],[DATE LIV]])</f>
        <v>#N/A</v>
      </c>
    </row>
    <row r="1959" spans="1:9" x14ac:dyDescent="0.35">
      <c r="A1959" s="1">
        <f>'[1]COMMERCIAL 2019 - 2021'!D1956</f>
        <v>0</v>
      </c>
      <c r="B1959" s="5" t="e">
        <f>VLOOKUP(Tableau1[[#This Row],[NUM DE FACTURE]],'[1]COMMERCIAL 2019 - 2021'!$D$2:$AO$3999,6,FALSE)</f>
        <v>#N/A</v>
      </c>
      <c r="C1959" s="2" t="e">
        <f>VLOOKUP(Tableau1[[#This Row],[NUM DE FACTURE]],'[1]COMMERCIAL 2019 - 2021'!$D$2:$AO$3999,18,FALSE)</f>
        <v>#N/A</v>
      </c>
      <c r="D1959" s="3" t="e">
        <f>VLOOKUP(Tableau1[[#This Row],[NUM DE FACTURE]],'[1]COMMERCIAL 2019 - 2021'!$D$2:$AO$3999,8,FALSE)</f>
        <v>#N/A</v>
      </c>
      <c r="E1959" s="3" t="e">
        <f>VLOOKUP(Tableau1[[#This Row],[NUM DE FACTURE]],'[1]COMMERCIAL 2019 - 2021'!$D$2:$AO$3999,10,FALSE)</f>
        <v>#N/A</v>
      </c>
      <c r="F1959" s="3" t="e">
        <f>VLOOKUP(Tableau1[[#This Row],[NUM DE FACTURE]],'[1]COMMERCIAL 2019 - 2021'!$D$2:$AO$3999,12,FALSE)</f>
        <v>#N/A</v>
      </c>
      <c r="G1959" s="4" t="e">
        <f>VLOOKUP(Tableau1[[#This Row],[NUM DE FACTURE]],'[1]COMMERCIAL 2019 - 2021'!$D$2:$AO$3999,13,FALSE)</f>
        <v>#N/A</v>
      </c>
      <c r="H1959" s="3" t="e">
        <f>VLOOKUP(Tableau1[[#This Row],[NUM DE FACTURE]],[1]!Tableau1[[#All],[Num Piéce]:[ANNEE]],4,FALSE)</f>
        <v>#N/A</v>
      </c>
      <c r="I1959" s="3" t="e">
        <f>MONTH(Tableau1[[#This Row],[DATE LIV]])</f>
        <v>#N/A</v>
      </c>
    </row>
    <row r="1960" spans="1:9" x14ac:dyDescent="0.35">
      <c r="A1960" s="1">
        <f>'[1]COMMERCIAL 2019 - 2021'!D1957</f>
        <v>0</v>
      </c>
      <c r="B1960" s="5" t="e">
        <f>VLOOKUP(Tableau1[[#This Row],[NUM DE FACTURE]],'[1]COMMERCIAL 2019 - 2021'!$D$2:$AO$3999,6,FALSE)</f>
        <v>#N/A</v>
      </c>
      <c r="C1960" s="2" t="e">
        <f>VLOOKUP(Tableau1[[#This Row],[NUM DE FACTURE]],'[1]COMMERCIAL 2019 - 2021'!$D$2:$AO$3999,18,FALSE)</f>
        <v>#N/A</v>
      </c>
      <c r="D1960" s="3" t="e">
        <f>VLOOKUP(Tableau1[[#This Row],[NUM DE FACTURE]],'[1]COMMERCIAL 2019 - 2021'!$D$2:$AO$3999,8,FALSE)</f>
        <v>#N/A</v>
      </c>
      <c r="E1960" s="3" t="e">
        <f>VLOOKUP(Tableau1[[#This Row],[NUM DE FACTURE]],'[1]COMMERCIAL 2019 - 2021'!$D$2:$AO$3999,10,FALSE)</f>
        <v>#N/A</v>
      </c>
      <c r="F1960" s="3" t="e">
        <f>VLOOKUP(Tableau1[[#This Row],[NUM DE FACTURE]],'[1]COMMERCIAL 2019 - 2021'!$D$2:$AO$3999,12,FALSE)</f>
        <v>#N/A</v>
      </c>
      <c r="G1960" s="4" t="e">
        <f>VLOOKUP(Tableau1[[#This Row],[NUM DE FACTURE]],'[1]COMMERCIAL 2019 - 2021'!$D$2:$AO$3999,13,FALSE)</f>
        <v>#N/A</v>
      </c>
      <c r="H1960" s="3" t="e">
        <f>VLOOKUP(Tableau1[[#This Row],[NUM DE FACTURE]],[1]!Tableau1[[#All],[Num Piéce]:[ANNEE]],4,FALSE)</f>
        <v>#N/A</v>
      </c>
      <c r="I1960" s="3" t="e">
        <f>MONTH(Tableau1[[#This Row],[DATE LIV]])</f>
        <v>#N/A</v>
      </c>
    </row>
    <row r="1961" spans="1:9" x14ac:dyDescent="0.35">
      <c r="A1961" s="1">
        <f>'[1]COMMERCIAL 2019 - 2021'!D1958</f>
        <v>0</v>
      </c>
      <c r="B1961" s="5" t="e">
        <f>VLOOKUP(Tableau1[[#This Row],[NUM DE FACTURE]],'[1]COMMERCIAL 2019 - 2021'!$D$2:$AO$3999,6,FALSE)</f>
        <v>#N/A</v>
      </c>
      <c r="C1961" s="2" t="e">
        <f>VLOOKUP(Tableau1[[#This Row],[NUM DE FACTURE]],'[1]COMMERCIAL 2019 - 2021'!$D$2:$AO$3999,18,FALSE)</f>
        <v>#N/A</v>
      </c>
      <c r="D1961" s="3" t="e">
        <f>VLOOKUP(Tableau1[[#This Row],[NUM DE FACTURE]],'[1]COMMERCIAL 2019 - 2021'!$D$2:$AO$3999,8,FALSE)</f>
        <v>#N/A</v>
      </c>
      <c r="E1961" s="3" t="e">
        <f>VLOOKUP(Tableau1[[#This Row],[NUM DE FACTURE]],'[1]COMMERCIAL 2019 - 2021'!$D$2:$AO$3999,10,FALSE)</f>
        <v>#N/A</v>
      </c>
      <c r="F1961" s="3" t="e">
        <f>VLOOKUP(Tableau1[[#This Row],[NUM DE FACTURE]],'[1]COMMERCIAL 2019 - 2021'!$D$2:$AO$3999,12,FALSE)</f>
        <v>#N/A</v>
      </c>
      <c r="G1961" s="4" t="e">
        <f>VLOOKUP(Tableau1[[#This Row],[NUM DE FACTURE]],'[1]COMMERCIAL 2019 - 2021'!$D$2:$AO$3999,13,FALSE)</f>
        <v>#N/A</v>
      </c>
      <c r="H1961" s="3" t="e">
        <f>VLOOKUP(Tableau1[[#This Row],[NUM DE FACTURE]],[1]!Tableau1[[#All],[Num Piéce]:[ANNEE]],4,FALSE)</f>
        <v>#N/A</v>
      </c>
      <c r="I1961" s="3" t="e">
        <f>MONTH(Tableau1[[#This Row],[DATE LIV]])</f>
        <v>#N/A</v>
      </c>
    </row>
    <row r="1962" spans="1:9" x14ac:dyDescent="0.35">
      <c r="A1962" s="1">
        <f>'[1]COMMERCIAL 2019 - 2021'!D1959</f>
        <v>0</v>
      </c>
      <c r="B1962" s="5" t="e">
        <f>VLOOKUP(Tableau1[[#This Row],[NUM DE FACTURE]],'[1]COMMERCIAL 2019 - 2021'!$D$2:$AO$3999,6,FALSE)</f>
        <v>#N/A</v>
      </c>
      <c r="C1962" s="2" t="e">
        <f>VLOOKUP(Tableau1[[#This Row],[NUM DE FACTURE]],'[1]COMMERCIAL 2019 - 2021'!$D$2:$AO$3999,18,FALSE)</f>
        <v>#N/A</v>
      </c>
      <c r="D1962" s="3" t="e">
        <f>VLOOKUP(Tableau1[[#This Row],[NUM DE FACTURE]],'[1]COMMERCIAL 2019 - 2021'!$D$2:$AO$3999,8,FALSE)</f>
        <v>#N/A</v>
      </c>
      <c r="E1962" s="3" t="e">
        <f>VLOOKUP(Tableau1[[#This Row],[NUM DE FACTURE]],'[1]COMMERCIAL 2019 - 2021'!$D$2:$AO$3999,10,FALSE)</f>
        <v>#N/A</v>
      </c>
      <c r="F1962" s="3" t="e">
        <f>VLOOKUP(Tableau1[[#This Row],[NUM DE FACTURE]],'[1]COMMERCIAL 2019 - 2021'!$D$2:$AO$3999,12,FALSE)</f>
        <v>#N/A</v>
      </c>
      <c r="G1962" s="4" t="e">
        <f>VLOOKUP(Tableau1[[#This Row],[NUM DE FACTURE]],'[1]COMMERCIAL 2019 - 2021'!$D$2:$AO$3999,13,FALSE)</f>
        <v>#N/A</v>
      </c>
      <c r="H1962" s="3" t="e">
        <f>VLOOKUP(Tableau1[[#This Row],[NUM DE FACTURE]],[1]!Tableau1[[#All],[Num Piéce]:[ANNEE]],4,FALSE)</f>
        <v>#N/A</v>
      </c>
      <c r="I1962" s="3" t="e">
        <f>MONTH(Tableau1[[#This Row],[DATE LIV]])</f>
        <v>#N/A</v>
      </c>
    </row>
    <row r="1963" spans="1:9" x14ac:dyDescent="0.35">
      <c r="A1963" s="1">
        <f>'[1]COMMERCIAL 2019 - 2021'!D1960</f>
        <v>0</v>
      </c>
      <c r="B1963" s="5" t="e">
        <f>VLOOKUP(Tableau1[[#This Row],[NUM DE FACTURE]],'[1]COMMERCIAL 2019 - 2021'!$D$2:$AO$3999,6,FALSE)</f>
        <v>#N/A</v>
      </c>
      <c r="C1963" s="2" t="e">
        <f>VLOOKUP(Tableau1[[#This Row],[NUM DE FACTURE]],'[1]COMMERCIAL 2019 - 2021'!$D$2:$AO$3999,18,FALSE)</f>
        <v>#N/A</v>
      </c>
      <c r="D1963" s="3" t="e">
        <f>VLOOKUP(Tableau1[[#This Row],[NUM DE FACTURE]],'[1]COMMERCIAL 2019 - 2021'!$D$2:$AO$3999,8,FALSE)</f>
        <v>#N/A</v>
      </c>
      <c r="E1963" s="3" t="e">
        <f>VLOOKUP(Tableau1[[#This Row],[NUM DE FACTURE]],'[1]COMMERCIAL 2019 - 2021'!$D$2:$AO$3999,10,FALSE)</f>
        <v>#N/A</v>
      </c>
      <c r="F1963" s="3" t="e">
        <f>VLOOKUP(Tableau1[[#This Row],[NUM DE FACTURE]],'[1]COMMERCIAL 2019 - 2021'!$D$2:$AO$3999,12,FALSE)</f>
        <v>#N/A</v>
      </c>
      <c r="G1963" s="4" t="e">
        <f>VLOOKUP(Tableau1[[#This Row],[NUM DE FACTURE]],'[1]COMMERCIAL 2019 - 2021'!$D$2:$AO$3999,13,FALSE)</f>
        <v>#N/A</v>
      </c>
      <c r="H1963" s="3" t="e">
        <f>VLOOKUP(Tableau1[[#This Row],[NUM DE FACTURE]],[1]!Tableau1[[#All],[Num Piéce]:[ANNEE]],4,FALSE)</f>
        <v>#N/A</v>
      </c>
      <c r="I1963" s="3" t="e">
        <f>MONTH(Tableau1[[#This Row],[DATE LIV]])</f>
        <v>#N/A</v>
      </c>
    </row>
    <row r="1964" spans="1:9" x14ac:dyDescent="0.35">
      <c r="A1964" s="1">
        <f>'[1]COMMERCIAL 2019 - 2021'!D1961</f>
        <v>0</v>
      </c>
      <c r="B1964" s="5" t="e">
        <f>VLOOKUP(Tableau1[[#This Row],[NUM DE FACTURE]],'[1]COMMERCIAL 2019 - 2021'!$D$2:$AO$3999,6,FALSE)</f>
        <v>#N/A</v>
      </c>
      <c r="C1964" s="2" t="e">
        <f>VLOOKUP(Tableau1[[#This Row],[NUM DE FACTURE]],'[1]COMMERCIAL 2019 - 2021'!$D$2:$AO$3999,18,FALSE)</f>
        <v>#N/A</v>
      </c>
      <c r="D1964" s="3" t="e">
        <f>VLOOKUP(Tableau1[[#This Row],[NUM DE FACTURE]],'[1]COMMERCIAL 2019 - 2021'!$D$2:$AO$3999,8,FALSE)</f>
        <v>#N/A</v>
      </c>
      <c r="E1964" s="3" t="e">
        <f>VLOOKUP(Tableau1[[#This Row],[NUM DE FACTURE]],'[1]COMMERCIAL 2019 - 2021'!$D$2:$AO$3999,10,FALSE)</f>
        <v>#N/A</v>
      </c>
      <c r="F1964" s="3" t="e">
        <f>VLOOKUP(Tableau1[[#This Row],[NUM DE FACTURE]],'[1]COMMERCIAL 2019 - 2021'!$D$2:$AO$3999,12,FALSE)</f>
        <v>#N/A</v>
      </c>
      <c r="G1964" s="4" t="e">
        <f>VLOOKUP(Tableau1[[#This Row],[NUM DE FACTURE]],'[1]COMMERCIAL 2019 - 2021'!$D$2:$AO$3999,13,FALSE)</f>
        <v>#N/A</v>
      </c>
      <c r="H1964" s="3" t="e">
        <f>VLOOKUP(Tableau1[[#This Row],[NUM DE FACTURE]],[1]!Tableau1[[#All],[Num Piéce]:[ANNEE]],4,FALSE)</f>
        <v>#N/A</v>
      </c>
      <c r="I1964" s="3" t="e">
        <f>MONTH(Tableau1[[#This Row],[DATE LIV]])</f>
        <v>#N/A</v>
      </c>
    </row>
    <row r="1965" spans="1:9" x14ac:dyDescent="0.35">
      <c r="A1965" s="1">
        <f>'[1]COMMERCIAL 2019 - 2021'!D1962</f>
        <v>0</v>
      </c>
      <c r="B1965" s="5" t="e">
        <f>VLOOKUP(Tableau1[[#This Row],[NUM DE FACTURE]],'[1]COMMERCIAL 2019 - 2021'!$D$2:$AO$3999,6,FALSE)</f>
        <v>#N/A</v>
      </c>
      <c r="C1965" s="2" t="e">
        <f>VLOOKUP(Tableau1[[#This Row],[NUM DE FACTURE]],'[1]COMMERCIAL 2019 - 2021'!$D$2:$AO$3999,18,FALSE)</f>
        <v>#N/A</v>
      </c>
      <c r="D1965" s="3" t="e">
        <f>VLOOKUP(Tableau1[[#This Row],[NUM DE FACTURE]],'[1]COMMERCIAL 2019 - 2021'!$D$2:$AO$3999,8,FALSE)</f>
        <v>#N/A</v>
      </c>
      <c r="E1965" s="3" t="e">
        <f>VLOOKUP(Tableau1[[#This Row],[NUM DE FACTURE]],'[1]COMMERCIAL 2019 - 2021'!$D$2:$AO$3999,10,FALSE)</f>
        <v>#N/A</v>
      </c>
      <c r="F1965" s="3" t="e">
        <f>VLOOKUP(Tableau1[[#This Row],[NUM DE FACTURE]],'[1]COMMERCIAL 2019 - 2021'!$D$2:$AO$3999,12,FALSE)</f>
        <v>#N/A</v>
      </c>
      <c r="G1965" s="4" t="e">
        <f>VLOOKUP(Tableau1[[#This Row],[NUM DE FACTURE]],'[1]COMMERCIAL 2019 - 2021'!$D$2:$AO$3999,13,FALSE)</f>
        <v>#N/A</v>
      </c>
      <c r="H1965" s="3" t="e">
        <f>VLOOKUP(Tableau1[[#This Row],[NUM DE FACTURE]],[1]!Tableau1[[#All],[Num Piéce]:[ANNEE]],4,FALSE)</f>
        <v>#N/A</v>
      </c>
      <c r="I1965" s="3" t="e">
        <f>MONTH(Tableau1[[#This Row],[DATE LIV]])</f>
        <v>#N/A</v>
      </c>
    </row>
    <row r="1966" spans="1:9" x14ac:dyDescent="0.35">
      <c r="A1966" s="1">
        <f>'[1]COMMERCIAL 2019 - 2021'!D1963</f>
        <v>0</v>
      </c>
      <c r="B1966" s="5" t="e">
        <f>VLOOKUP(Tableau1[[#This Row],[NUM DE FACTURE]],'[1]COMMERCIAL 2019 - 2021'!$D$2:$AO$3999,6,FALSE)</f>
        <v>#N/A</v>
      </c>
      <c r="C1966" s="2" t="e">
        <f>VLOOKUP(Tableau1[[#This Row],[NUM DE FACTURE]],'[1]COMMERCIAL 2019 - 2021'!$D$2:$AO$3999,18,FALSE)</f>
        <v>#N/A</v>
      </c>
      <c r="D1966" s="3" t="e">
        <f>VLOOKUP(Tableau1[[#This Row],[NUM DE FACTURE]],'[1]COMMERCIAL 2019 - 2021'!$D$2:$AO$3999,8,FALSE)</f>
        <v>#N/A</v>
      </c>
      <c r="E1966" s="3" t="e">
        <f>VLOOKUP(Tableau1[[#This Row],[NUM DE FACTURE]],'[1]COMMERCIAL 2019 - 2021'!$D$2:$AO$3999,10,FALSE)</f>
        <v>#N/A</v>
      </c>
      <c r="F1966" s="3" t="e">
        <f>VLOOKUP(Tableau1[[#This Row],[NUM DE FACTURE]],'[1]COMMERCIAL 2019 - 2021'!$D$2:$AO$3999,12,FALSE)</f>
        <v>#N/A</v>
      </c>
      <c r="G1966" s="4" t="e">
        <f>VLOOKUP(Tableau1[[#This Row],[NUM DE FACTURE]],'[1]COMMERCIAL 2019 - 2021'!$D$2:$AO$3999,13,FALSE)</f>
        <v>#N/A</v>
      </c>
      <c r="H1966" s="3" t="e">
        <f>VLOOKUP(Tableau1[[#This Row],[NUM DE FACTURE]],[1]!Tableau1[[#All],[Num Piéce]:[ANNEE]],4,FALSE)</f>
        <v>#N/A</v>
      </c>
      <c r="I1966" s="3" t="e">
        <f>MONTH(Tableau1[[#This Row],[DATE LIV]])</f>
        <v>#N/A</v>
      </c>
    </row>
    <row r="1967" spans="1:9" x14ac:dyDescent="0.35">
      <c r="A1967" s="1">
        <f>'[1]COMMERCIAL 2019 - 2021'!D1964</f>
        <v>0</v>
      </c>
      <c r="B1967" s="5" t="e">
        <f>VLOOKUP(Tableau1[[#This Row],[NUM DE FACTURE]],'[1]COMMERCIAL 2019 - 2021'!$D$2:$AO$3999,6,FALSE)</f>
        <v>#N/A</v>
      </c>
      <c r="C1967" s="2" t="e">
        <f>VLOOKUP(Tableau1[[#This Row],[NUM DE FACTURE]],'[1]COMMERCIAL 2019 - 2021'!$D$2:$AO$3999,18,FALSE)</f>
        <v>#N/A</v>
      </c>
      <c r="D1967" s="3" t="e">
        <f>VLOOKUP(Tableau1[[#This Row],[NUM DE FACTURE]],'[1]COMMERCIAL 2019 - 2021'!$D$2:$AO$3999,8,FALSE)</f>
        <v>#N/A</v>
      </c>
      <c r="E1967" s="3" t="e">
        <f>VLOOKUP(Tableau1[[#This Row],[NUM DE FACTURE]],'[1]COMMERCIAL 2019 - 2021'!$D$2:$AO$3999,10,FALSE)</f>
        <v>#N/A</v>
      </c>
      <c r="F1967" s="3" t="e">
        <f>VLOOKUP(Tableau1[[#This Row],[NUM DE FACTURE]],'[1]COMMERCIAL 2019 - 2021'!$D$2:$AO$3999,12,FALSE)</f>
        <v>#N/A</v>
      </c>
      <c r="G1967" s="4" t="e">
        <f>VLOOKUP(Tableau1[[#This Row],[NUM DE FACTURE]],'[1]COMMERCIAL 2019 - 2021'!$D$2:$AO$3999,13,FALSE)</f>
        <v>#N/A</v>
      </c>
      <c r="H1967" s="3" t="e">
        <f>VLOOKUP(Tableau1[[#This Row],[NUM DE FACTURE]],[1]!Tableau1[[#All],[Num Piéce]:[ANNEE]],4,FALSE)</f>
        <v>#N/A</v>
      </c>
      <c r="I1967" s="3" t="e">
        <f>MONTH(Tableau1[[#This Row],[DATE LIV]])</f>
        <v>#N/A</v>
      </c>
    </row>
    <row r="1968" spans="1:9" x14ac:dyDescent="0.35">
      <c r="A1968" s="1">
        <f>'[1]COMMERCIAL 2019 - 2021'!D1965</f>
        <v>0</v>
      </c>
      <c r="B1968" s="5" t="e">
        <f>VLOOKUP(Tableau1[[#This Row],[NUM DE FACTURE]],'[1]COMMERCIAL 2019 - 2021'!$D$2:$AO$3999,6,FALSE)</f>
        <v>#N/A</v>
      </c>
      <c r="C1968" s="2" t="e">
        <f>VLOOKUP(Tableau1[[#This Row],[NUM DE FACTURE]],'[1]COMMERCIAL 2019 - 2021'!$D$2:$AO$3999,18,FALSE)</f>
        <v>#N/A</v>
      </c>
      <c r="D1968" s="3" t="e">
        <f>VLOOKUP(Tableau1[[#This Row],[NUM DE FACTURE]],'[1]COMMERCIAL 2019 - 2021'!$D$2:$AO$3999,8,FALSE)</f>
        <v>#N/A</v>
      </c>
      <c r="E1968" s="3" t="e">
        <f>VLOOKUP(Tableau1[[#This Row],[NUM DE FACTURE]],'[1]COMMERCIAL 2019 - 2021'!$D$2:$AO$3999,10,FALSE)</f>
        <v>#N/A</v>
      </c>
      <c r="F1968" s="3" t="e">
        <f>VLOOKUP(Tableau1[[#This Row],[NUM DE FACTURE]],'[1]COMMERCIAL 2019 - 2021'!$D$2:$AO$3999,12,FALSE)</f>
        <v>#N/A</v>
      </c>
      <c r="G1968" s="4" t="e">
        <f>VLOOKUP(Tableau1[[#This Row],[NUM DE FACTURE]],'[1]COMMERCIAL 2019 - 2021'!$D$2:$AO$3999,13,FALSE)</f>
        <v>#N/A</v>
      </c>
      <c r="H1968" s="3" t="e">
        <f>VLOOKUP(Tableau1[[#This Row],[NUM DE FACTURE]],[1]!Tableau1[[#All],[Num Piéce]:[ANNEE]],4,FALSE)</f>
        <v>#N/A</v>
      </c>
      <c r="I1968" s="3" t="e">
        <f>MONTH(Tableau1[[#This Row],[DATE LIV]])</f>
        <v>#N/A</v>
      </c>
    </row>
    <row r="1969" spans="1:9" x14ac:dyDescent="0.35">
      <c r="A1969" s="1">
        <f>'[1]COMMERCIAL 2019 - 2021'!D1966</f>
        <v>0</v>
      </c>
      <c r="B1969" s="5" t="e">
        <f>VLOOKUP(Tableau1[[#This Row],[NUM DE FACTURE]],'[1]COMMERCIAL 2019 - 2021'!$D$2:$AO$3999,6,FALSE)</f>
        <v>#N/A</v>
      </c>
      <c r="C1969" s="2" t="e">
        <f>VLOOKUP(Tableau1[[#This Row],[NUM DE FACTURE]],'[1]COMMERCIAL 2019 - 2021'!$D$2:$AO$3999,18,FALSE)</f>
        <v>#N/A</v>
      </c>
      <c r="D1969" s="3" t="e">
        <f>VLOOKUP(Tableau1[[#This Row],[NUM DE FACTURE]],'[1]COMMERCIAL 2019 - 2021'!$D$2:$AO$3999,8,FALSE)</f>
        <v>#N/A</v>
      </c>
      <c r="E1969" s="3" t="e">
        <f>VLOOKUP(Tableau1[[#This Row],[NUM DE FACTURE]],'[1]COMMERCIAL 2019 - 2021'!$D$2:$AO$3999,10,FALSE)</f>
        <v>#N/A</v>
      </c>
      <c r="F1969" s="3" t="e">
        <f>VLOOKUP(Tableau1[[#This Row],[NUM DE FACTURE]],'[1]COMMERCIAL 2019 - 2021'!$D$2:$AO$3999,12,FALSE)</f>
        <v>#N/A</v>
      </c>
      <c r="G1969" s="4" t="e">
        <f>VLOOKUP(Tableau1[[#This Row],[NUM DE FACTURE]],'[1]COMMERCIAL 2019 - 2021'!$D$2:$AO$3999,13,FALSE)</f>
        <v>#N/A</v>
      </c>
      <c r="H1969" s="3" t="e">
        <f>VLOOKUP(Tableau1[[#This Row],[NUM DE FACTURE]],[1]!Tableau1[[#All],[Num Piéce]:[ANNEE]],4,FALSE)</f>
        <v>#N/A</v>
      </c>
      <c r="I1969" s="3" t="e">
        <f>MONTH(Tableau1[[#This Row],[DATE LIV]])</f>
        <v>#N/A</v>
      </c>
    </row>
    <row r="1970" spans="1:9" x14ac:dyDescent="0.35">
      <c r="A1970" s="1">
        <f>'[1]COMMERCIAL 2019 - 2021'!D1967</f>
        <v>0</v>
      </c>
      <c r="B1970" s="5" t="e">
        <f>VLOOKUP(Tableau1[[#This Row],[NUM DE FACTURE]],'[1]COMMERCIAL 2019 - 2021'!$D$2:$AO$3999,6,FALSE)</f>
        <v>#N/A</v>
      </c>
      <c r="C1970" s="2" t="e">
        <f>VLOOKUP(Tableau1[[#This Row],[NUM DE FACTURE]],'[1]COMMERCIAL 2019 - 2021'!$D$2:$AO$3999,18,FALSE)</f>
        <v>#N/A</v>
      </c>
      <c r="D1970" s="3" t="e">
        <f>VLOOKUP(Tableau1[[#This Row],[NUM DE FACTURE]],'[1]COMMERCIAL 2019 - 2021'!$D$2:$AO$3999,8,FALSE)</f>
        <v>#N/A</v>
      </c>
      <c r="E1970" s="3" t="e">
        <f>VLOOKUP(Tableau1[[#This Row],[NUM DE FACTURE]],'[1]COMMERCIAL 2019 - 2021'!$D$2:$AO$3999,10,FALSE)</f>
        <v>#N/A</v>
      </c>
      <c r="F1970" s="3" t="e">
        <f>VLOOKUP(Tableau1[[#This Row],[NUM DE FACTURE]],'[1]COMMERCIAL 2019 - 2021'!$D$2:$AO$3999,12,FALSE)</f>
        <v>#N/A</v>
      </c>
      <c r="G1970" s="4" t="e">
        <f>VLOOKUP(Tableau1[[#This Row],[NUM DE FACTURE]],'[1]COMMERCIAL 2019 - 2021'!$D$2:$AO$3999,13,FALSE)</f>
        <v>#N/A</v>
      </c>
      <c r="H1970" s="3" t="e">
        <f>VLOOKUP(Tableau1[[#This Row],[NUM DE FACTURE]],[1]!Tableau1[[#All],[Num Piéce]:[ANNEE]],4,FALSE)</f>
        <v>#N/A</v>
      </c>
      <c r="I1970" s="3" t="e">
        <f>MONTH(Tableau1[[#This Row],[DATE LIV]])</f>
        <v>#N/A</v>
      </c>
    </row>
    <row r="1971" spans="1:9" x14ac:dyDescent="0.35">
      <c r="A1971" s="1">
        <f>'[1]COMMERCIAL 2019 - 2021'!D1968</f>
        <v>0</v>
      </c>
      <c r="B1971" s="5" t="e">
        <f>VLOOKUP(Tableau1[[#This Row],[NUM DE FACTURE]],'[1]COMMERCIAL 2019 - 2021'!$D$2:$AO$3999,6,FALSE)</f>
        <v>#N/A</v>
      </c>
      <c r="C1971" s="2" t="e">
        <f>VLOOKUP(Tableau1[[#This Row],[NUM DE FACTURE]],'[1]COMMERCIAL 2019 - 2021'!$D$2:$AO$3999,18,FALSE)</f>
        <v>#N/A</v>
      </c>
      <c r="D1971" s="3" t="e">
        <f>VLOOKUP(Tableau1[[#This Row],[NUM DE FACTURE]],'[1]COMMERCIAL 2019 - 2021'!$D$2:$AO$3999,8,FALSE)</f>
        <v>#N/A</v>
      </c>
      <c r="E1971" s="3" t="e">
        <f>VLOOKUP(Tableau1[[#This Row],[NUM DE FACTURE]],'[1]COMMERCIAL 2019 - 2021'!$D$2:$AO$3999,10,FALSE)</f>
        <v>#N/A</v>
      </c>
      <c r="F1971" s="3" t="e">
        <f>VLOOKUP(Tableau1[[#This Row],[NUM DE FACTURE]],'[1]COMMERCIAL 2019 - 2021'!$D$2:$AO$3999,12,FALSE)</f>
        <v>#N/A</v>
      </c>
      <c r="G1971" s="4" t="e">
        <f>VLOOKUP(Tableau1[[#This Row],[NUM DE FACTURE]],'[1]COMMERCIAL 2019 - 2021'!$D$2:$AO$3999,13,FALSE)</f>
        <v>#N/A</v>
      </c>
      <c r="H1971" s="3" t="e">
        <f>VLOOKUP(Tableau1[[#This Row],[NUM DE FACTURE]],[1]!Tableau1[[#All],[Num Piéce]:[ANNEE]],4,FALSE)</f>
        <v>#N/A</v>
      </c>
      <c r="I1971" s="3" t="e">
        <f>MONTH(Tableau1[[#This Row],[DATE LIV]])</f>
        <v>#N/A</v>
      </c>
    </row>
    <row r="1972" spans="1:9" x14ac:dyDescent="0.35">
      <c r="A1972" s="1">
        <f>'[1]COMMERCIAL 2019 - 2021'!D1969</f>
        <v>0</v>
      </c>
      <c r="B1972" s="5" t="e">
        <f>VLOOKUP(Tableau1[[#This Row],[NUM DE FACTURE]],'[1]COMMERCIAL 2019 - 2021'!$D$2:$AO$3999,6,FALSE)</f>
        <v>#N/A</v>
      </c>
      <c r="C1972" s="2" t="e">
        <f>VLOOKUP(Tableau1[[#This Row],[NUM DE FACTURE]],'[1]COMMERCIAL 2019 - 2021'!$D$2:$AO$3999,18,FALSE)</f>
        <v>#N/A</v>
      </c>
      <c r="D1972" s="3" t="e">
        <f>VLOOKUP(Tableau1[[#This Row],[NUM DE FACTURE]],'[1]COMMERCIAL 2019 - 2021'!$D$2:$AO$3999,8,FALSE)</f>
        <v>#N/A</v>
      </c>
      <c r="E1972" s="3" t="e">
        <f>VLOOKUP(Tableau1[[#This Row],[NUM DE FACTURE]],'[1]COMMERCIAL 2019 - 2021'!$D$2:$AO$3999,10,FALSE)</f>
        <v>#N/A</v>
      </c>
      <c r="F1972" s="3" t="e">
        <f>VLOOKUP(Tableau1[[#This Row],[NUM DE FACTURE]],'[1]COMMERCIAL 2019 - 2021'!$D$2:$AO$3999,12,FALSE)</f>
        <v>#N/A</v>
      </c>
      <c r="G1972" s="4" t="e">
        <f>VLOOKUP(Tableau1[[#This Row],[NUM DE FACTURE]],'[1]COMMERCIAL 2019 - 2021'!$D$2:$AO$3999,13,FALSE)</f>
        <v>#N/A</v>
      </c>
      <c r="H1972" s="3" t="e">
        <f>VLOOKUP(Tableau1[[#This Row],[NUM DE FACTURE]],[1]!Tableau1[[#All],[Num Piéce]:[ANNEE]],4,FALSE)</f>
        <v>#N/A</v>
      </c>
      <c r="I1972" s="3" t="e">
        <f>MONTH(Tableau1[[#This Row],[DATE LIV]])</f>
        <v>#N/A</v>
      </c>
    </row>
    <row r="1973" spans="1:9" x14ac:dyDescent="0.35">
      <c r="A1973" s="1">
        <f>'[1]COMMERCIAL 2019 - 2021'!D1970</f>
        <v>0</v>
      </c>
      <c r="B1973" s="5" t="e">
        <f>VLOOKUP(Tableau1[[#This Row],[NUM DE FACTURE]],'[1]COMMERCIAL 2019 - 2021'!$D$2:$AO$3999,6,FALSE)</f>
        <v>#N/A</v>
      </c>
      <c r="C1973" s="2" t="e">
        <f>VLOOKUP(Tableau1[[#This Row],[NUM DE FACTURE]],'[1]COMMERCIAL 2019 - 2021'!$D$2:$AO$3999,18,FALSE)</f>
        <v>#N/A</v>
      </c>
      <c r="D1973" s="3" t="e">
        <f>VLOOKUP(Tableau1[[#This Row],[NUM DE FACTURE]],'[1]COMMERCIAL 2019 - 2021'!$D$2:$AO$3999,8,FALSE)</f>
        <v>#N/A</v>
      </c>
      <c r="E1973" s="3" t="e">
        <f>VLOOKUP(Tableau1[[#This Row],[NUM DE FACTURE]],'[1]COMMERCIAL 2019 - 2021'!$D$2:$AO$3999,10,FALSE)</f>
        <v>#N/A</v>
      </c>
      <c r="F1973" s="3" t="e">
        <f>VLOOKUP(Tableau1[[#This Row],[NUM DE FACTURE]],'[1]COMMERCIAL 2019 - 2021'!$D$2:$AO$3999,12,FALSE)</f>
        <v>#N/A</v>
      </c>
      <c r="G1973" s="4" t="e">
        <f>VLOOKUP(Tableau1[[#This Row],[NUM DE FACTURE]],'[1]COMMERCIAL 2019 - 2021'!$D$2:$AO$3999,13,FALSE)</f>
        <v>#N/A</v>
      </c>
      <c r="H1973" s="3" t="e">
        <f>VLOOKUP(Tableau1[[#This Row],[NUM DE FACTURE]],[1]!Tableau1[[#All],[Num Piéce]:[ANNEE]],4,FALSE)</f>
        <v>#N/A</v>
      </c>
      <c r="I1973" s="3" t="e">
        <f>MONTH(Tableau1[[#This Row],[DATE LIV]])</f>
        <v>#N/A</v>
      </c>
    </row>
    <row r="1974" spans="1:9" x14ac:dyDescent="0.35">
      <c r="A1974" s="1">
        <f>'[1]COMMERCIAL 2019 - 2021'!D1971</f>
        <v>0</v>
      </c>
      <c r="B1974" s="5" t="e">
        <f>VLOOKUP(Tableau1[[#This Row],[NUM DE FACTURE]],'[1]COMMERCIAL 2019 - 2021'!$D$2:$AO$3999,6,FALSE)</f>
        <v>#N/A</v>
      </c>
      <c r="C1974" s="2" t="e">
        <f>VLOOKUP(Tableau1[[#This Row],[NUM DE FACTURE]],'[1]COMMERCIAL 2019 - 2021'!$D$2:$AO$3999,18,FALSE)</f>
        <v>#N/A</v>
      </c>
      <c r="D1974" s="3" t="e">
        <f>VLOOKUP(Tableau1[[#This Row],[NUM DE FACTURE]],'[1]COMMERCIAL 2019 - 2021'!$D$2:$AO$3999,8,FALSE)</f>
        <v>#N/A</v>
      </c>
      <c r="E1974" s="3" t="e">
        <f>VLOOKUP(Tableau1[[#This Row],[NUM DE FACTURE]],'[1]COMMERCIAL 2019 - 2021'!$D$2:$AO$3999,10,FALSE)</f>
        <v>#N/A</v>
      </c>
      <c r="F1974" s="3" t="e">
        <f>VLOOKUP(Tableau1[[#This Row],[NUM DE FACTURE]],'[1]COMMERCIAL 2019 - 2021'!$D$2:$AO$3999,12,FALSE)</f>
        <v>#N/A</v>
      </c>
      <c r="G1974" s="4" t="e">
        <f>VLOOKUP(Tableau1[[#This Row],[NUM DE FACTURE]],'[1]COMMERCIAL 2019 - 2021'!$D$2:$AO$3999,13,FALSE)</f>
        <v>#N/A</v>
      </c>
      <c r="H1974" s="3" t="e">
        <f>VLOOKUP(Tableau1[[#This Row],[NUM DE FACTURE]],[1]!Tableau1[[#All],[Num Piéce]:[ANNEE]],4,FALSE)</f>
        <v>#N/A</v>
      </c>
      <c r="I1974" s="3" t="e">
        <f>MONTH(Tableau1[[#This Row],[DATE LIV]])</f>
        <v>#N/A</v>
      </c>
    </row>
    <row r="1975" spans="1:9" x14ac:dyDescent="0.35">
      <c r="A1975" s="1">
        <f>'[1]COMMERCIAL 2019 - 2021'!D1972</f>
        <v>0</v>
      </c>
      <c r="B1975" s="5" t="e">
        <f>VLOOKUP(Tableau1[[#This Row],[NUM DE FACTURE]],'[1]COMMERCIAL 2019 - 2021'!$D$2:$AO$3999,6,FALSE)</f>
        <v>#N/A</v>
      </c>
      <c r="C1975" s="2" t="e">
        <f>VLOOKUP(Tableau1[[#This Row],[NUM DE FACTURE]],'[1]COMMERCIAL 2019 - 2021'!$D$2:$AO$3999,18,FALSE)</f>
        <v>#N/A</v>
      </c>
      <c r="D1975" s="3" t="e">
        <f>VLOOKUP(Tableau1[[#This Row],[NUM DE FACTURE]],'[1]COMMERCIAL 2019 - 2021'!$D$2:$AO$3999,8,FALSE)</f>
        <v>#N/A</v>
      </c>
      <c r="E1975" s="3" t="e">
        <f>VLOOKUP(Tableau1[[#This Row],[NUM DE FACTURE]],'[1]COMMERCIAL 2019 - 2021'!$D$2:$AO$3999,10,FALSE)</f>
        <v>#N/A</v>
      </c>
      <c r="F1975" s="3" t="e">
        <f>VLOOKUP(Tableau1[[#This Row],[NUM DE FACTURE]],'[1]COMMERCIAL 2019 - 2021'!$D$2:$AO$3999,12,FALSE)</f>
        <v>#N/A</v>
      </c>
      <c r="G1975" s="4" t="e">
        <f>VLOOKUP(Tableau1[[#This Row],[NUM DE FACTURE]],'[1]COMMERCIAL 2019 - 2021'!$D$2:$AO$3999,13,FALSE)</f>
        <v>#N/A</v>
      </c>
      <c r="H1975" s="3" t="e">
        <f>VLOOKUP(Tableau1[[#This Row],[NUM DE FACTURE]],[1]!Tableau1[[#All],[Num Piéce]:[ANNEE]],4,FALSE)</f>
        <v>#N/A</v>
      </c>
      <c r="I1975" s="3" t="e">
        <f>MONTH(Tableau1[[#This Row],[DATE LIV]])</f>
        <v>#N/A</v>
      </c>
    </row>
    <row r="1976" spans="1:9" x14ac:dyDescent="0.35">
      <c r="A1976" s="1">
        <f>'[1]COMMERCIAL 2019 - 2021'!D1973</f>
        <v>0</v>
      </c>
      <c r="B1976" s="5" t="e">
        <f>VLOOKUP(Tableau1[[#This Row],[NUM DE FACTURE]],'[1]COMMERCIAL 2019 - 2021'!$D$2:$AO$3999,6,FALSE)</f>
        <v>#N/A</v>
      </c>
      <c r="C1976" s="2" t="e">
        <f>VLOOKUP(Tableau1[[#This Row],[NUM DE FACTURE]],'[1]COMMERCIAL 2019 - 2021'!$D$2:$AO$3999,18,FALSE)</f>
        <v>#N/A</v>
      </c>
      <c r="D1976" s="3" t="e">
        <f>VLOOKUP(Tableau1[[#This Row],[NUM DE FACTURE]],'[1]COMMERCIAL 2019 - 2021'!$D$2:$AO$3999,8,FALSE)</f>
        <v>#N/A</v>
      </c>
      <c r="E1976" s="3" t="e">
        <f>VLOOKUP(Tableau1[[#This Row],[NUM DE FACTURE]],'[1]COMMERCIAL 2019 - 2021'!$D$2:$AO$3999,10,FALSE)</f>
        <v>#N/A</v>
      </c>
      <c r="F1976" s="3" t="e">
        <f>VLOOKUP(Tableau1[[#This Row],[NUM DE FACTURE]],'[1]COMMERCIAL 2019 - 2021'!$D$2:$AO$3999,12,FALSE)</f>
        <v>#N/A</v>
      </c>
      <c r="G1976" s="4" t="e">
        <f>VLOOKUP(Tableau1[[#This Row],[NUM DE FACTURE]],'[1]COMMERCIAL 2019 - 2021'!$D$2:$AO$3999,13,FALSE)</f>
        <v>#N/A</v>
      </c>
      <c r="H1976" s="3" t="e">
        <f>VLOOKUP(Tableau1[[#This Row],[NUM DE FACTURE]],[1]!Tableau1[[#All],[Num Piéce]:[ANNEE]],4,FALSE)</f>
        <v>#N/A</v>
      </c>
      <c r="I1976" s="3" t="e">
        <f>MONTH(Tableau1[[#This Row],[DATE LIV]])</f>
        <v>#N/A</v>
      </c>
    </row>
    <row r="1977" spans="1:9" x14ac:dyDescent="0.35">
      <c r="A1977" s="1">
        <f>'[1]COMMERCIAL 2019 - 2021'!D1974</f>
        <v>0</v>
      </c>
      <c r="B1977" s="5" t="e">
        <f>VLOOKUP(Tableau1[[#This Row],[NUM DE FACTURE]],'[1]COMMERCIAL 2019 - 2021'!$D$2:$AO$3999,6,FALSE)</f>
        <v>#N/A</v>
      </c>
      <c r="C1977" s="2" t="e">
        <f>VLOOKUP(Tableau1[[#This Row],[NUM DE FACTURE]],'[1]COMMERCIAL 2019 - 2021'!$D$2:$AO$3999,18,FALSE)</f>
        <v>#N/A</v>
      </c>
      <c r="D1977" s="3" t="e">
        <f>VLOOKUP(Tableau1[[#This Row],[NUM DE FACTURE]],'[1]COMMERCIAL 2019 - 2021'!$D$2:$AO$3999,8,FALSE)</f>
        <v>#N/A</v>
      </c>
      <c r="E1977" s="3" t="e">
        <f>VLOOKUP(Tableau1[[#This Row],[NUM DE FACTURE]],'[1]COMMERCIAL 2019 - 2021'!$D$2:$AO$3999,10,FALSE)</f>
        <v>#N/A</v>
      </c>
      <c r="F1977" s="3" t="e">
        <f>VLOOKUP(Tableau1[[#This Row],[NUM DE FACTURE]],'[1]COMMERCIAL 2019 - 2021'!$D$2:$AO$3999,12,FALSE)</f>
        <v>#N/A</v>
      </c>
      <c r="G1977" s="4" t="e">
        <f>VLOOKUP(Tableau1[[#This Row],[NUM DE FACTURE]],'[1]COMMERCIAL 2019 - 2021'!$D$2:$AO$3999,13,FALSE)</f>
        <v>#N/A</v>
      </c>
      <c r="H1977" s="3" t="e">
        <f>VLOOKUP(Tableau1[[#This Row],[NUM DE FACTURE]],[1]!Tableau1[[#All],[Num Piéce]:[ANNEE]],4,FALSE)</f>
        <v>#N/A</v>
      </c>
      <c r="I1977" s="3" t="e">
        <f>MONTH(Tableau1[[#This Row],[DATE LIV]])</f>
        <v>#N/A</v>
      </c>
    </row>
    <row r="1978" spans="1:9" x14ac:dyDescent="0.35">
      <c r="A1978" s="1">
        <f>'[1]COMMERCIAL 2019 - 2021'!D1975</f>
        <v>0</v>
      </c>
      <c r="B1978" s="5" t="e">
        <f>VLOOKUP(Tableau1[[#This Row],[NUM DE FACTURE]],'[1]COMMERCIAL 2019 - 2021'!$D$2:$AO$3999,6,FALSE)</f>
        <v>#N/A</v>
      </c>
      <c r="C1978" s="2" t="e">
        <f>VLOOKUP(Tableau1[[#This Row],[NUM DE FACTURE]],'[1]COMMERCIAL 2019 - 2021'!$D$2:$AO$3999,18,FALSE)</f>
        <v>#N/A</v>
      </c>
      <c r="D1978" s="3" t="e">
        <f>VLOOKUP(Tableau1[[#This Row],[NUM DE FACTURE]],'[1]COMMERCIAL 2019 - 2021'!$D$2:$AO$3999,8,FALSE)</f>
        <v>#N/A</v>
      </c>
      <c r="E1978" s="3" t="e">
        <f>VLOOKUP(Tableau1[[#This Row],[NUM DE FACTURE]],'[1]COMMERCIAL 2019 - 2021'!$D$2:$AO$3999,10,FALSE)</f>
        <v>#N/A</v>
      </c>
      <c r="F1978" s="3" t="e">
        <f>VLOOKUP(Tableau1[[#This Row],[NUM DE FACTURE]],'[1]COMMERCIAL 2019 - 2021'!$D$2:$AO$3999,12,FALSE)</f>
        <v>#N/A</v>
      </c>
      <c r="G1978" s="4" t="e">
        <f>VLOOKUP(Tableau1[[#This Row],[NUM DE FACTURE]],'[1]COMMERCIAL 2019 - 2021'!$D$2:$AO$3999,13,FALSE)</f>
        <v>#N/A</v>
      </c>
      <c r="H1978" s="3" t="e">
        <f>VLOOKUP(Tableau1[[#This Row],[NUM DE FACTURE]],[1]!Tableau1[[#All],[Num Piéce]:[ANNEE]],4,FALSE)</f>
        <v>#N/A</v>
      </c>
      <c r="I1978" s="3" t="e">
        <f>MONTH(Tableau1[[#This Row],[DATE LIV]])</f>
        <v>#N/A</v>
      </c>
    </row>
    <row r="1979" spans="1:9" x14ac:dyDescent="0.35">
      <c r="A1979" s="1">
        <f>'[1]COMMERCIAL 2019 - 2021'!D1976</f>
        <v>0</v>
      </c>
      <c r="B1979" s="5" t="e">
        <f>VLOOKUP(Tableau1[[#This Row],[NUM DE FACTURE]],'[1]COMMERCIAL 2019 - 2021'!$D$2:$AO$3999,6,FALSE)</f>
        <v>#N/A</v>
      </c>
      <c r="C1979" s="2" t="e">
        <f>VLOOKUP(Tableau1[[#This Row],[NUM DE FACTURE]],'[1]COMMERCIAL 2019 - 2021'!$D$2:$AO$3999,18,FALSE)</f>
        <v>#N/A</v>
      </c>
      <c r="D1979" s="3" t="e">
        <f>VLOOKUP(Tableau1[[#This Row],[NUM DE FACTURE]],'[1]COMMERCIAL 2019 - 2021'!$D$2:$AO$3999,8,FALSE)</f>
        <v>#N/A</v>
      </c>
      <c r="E1979" s="3" t="e">
        <f>VLOOKUP(Tableau1[[#This Row],[NUM DE FACTURE]],'[1]COMMERCIAL 2019 - 2021'!$D$2:$AO$3999,10,FALSE)</f>
        <v>#N/A</v>
      </c>
      <c r="F1979" s="3" t="e">
        <f>VLOOKUP(Tableau1[[#This Row],[NUM DE FACTURE]],'[1]COMMERCIAL 2019 - 2021'!$D$2:$AO$3999,12,FALSE)</f>
        <v>#N/A</v>
      </c>
      <c r="G1979" s="4" t="e">
        <f>VLOOKUP(Tableau1[[#This Row],[NUM DE FACTURE]],'[1]COMMERCIAL 2019 - 2021'!$D$2:$AO$3999,13,FALSE)</f>
        <v>#N/A</v>
      </c>
      <c r="H1979" s="3" t="e">
        <f>VLOOKUP(Tableau1[[#This Row],[NUM DE FACTURE]],[1]!Tableau1[[#All],[Num Piéce]:[ANNEE]],4,FALSE)</f>
        <v>#N/A</v>
      </c>
      <c r="I1979" s="3" t="e">
        <f>MONTH(Tableau1[[#This Row],[DATE LIV]])</f>
        <v>#N/A</v>
      </c>
    </row>
    <row r="1980" spans="1:9" x14ac:dyDescent="0.35">
      <c r="A1980" s="1">
        <f>'[1]COMMERCIAL 2019 - 2021'!D1977</f>
        <v>0</v>
      </c>
      <c r="B1980" s="5" t="e">
        <f>VLOOKUP(Tableau1[[#This Row],[NUM DE FACTURE]],'[1]COMMERCIAL 2019 - 2021'!$D$2:$AO$3999,6,FALSE)</f>
        <v>#N/A</v>
      </c>
      <c r="C1980" s="2" t="e">
        <f>VLOOKUP(Tableau1[[#This Row],[NUM DE FACTURE]],'[1]COMMERCIAL 2019 - 2021'!$D$2:$AO$3999,18,FALSE)</f>
        <v>#N/A</v>
      </c>
      <c r="D1980" s="3" t="e">
        <f>VLOOKUP(Tableau1[[#This Row],[NUM DE FACTURE]],'[1]COMMERCIAL 2019 - 2021'!$D$2:$AO$3999,8,FALSE)</f>
        <v>#N/A</v>
      </c>
      <c r="E1980" s="3" t="e">
        <f>VLOOKUP(Tableau1[[#This Row],[NUM DE FACTURE]],'[1]COMMERCIAL 2019 - 2021'!$D$2:$AO$3999,10,FALSE)</f>
        <v>#N/A</v>
      </c>
      <c r="F1980" s="3" t="e">
        <f>VLOOKUP(Tableau1[[#This Row],[NUM DE FACTURE]],'[1]COMMERCIAL 2019 - 2021'!$D$2:$AO$3999,12,FALSE)</f>
        <v>#N/A</v>
      </c>
      <c r="G1980" s="4" t="e">
        <f>VLOOKUP(Tableau1[[#This Row],[NUM DE FACTURE]],'[1]COMMERCIAL 2019 - 2021'!$D$2:$AO$3999,13,FALSE)</f>
        <v>#N/A</v>
      </c>
      <c r="H1980" s="3" t="e">
        <f>VLOOKUP(Tableau1[[#This Row],[NUM DE FACTURE]],[1]!Tableau1[[#All],[Num Piéce]:[ANNEE]],4,FALSE)</f>
        <v>#N/A</v>
      </c>
      <c r="I1980" s="3" t="e">
        <f>MONTH(Tableau1[[#This Row],[DATE LIV]])</f>
        <v>#N/A</v>
      </c>
    </row>
    <row r="1981" spans="1:9" x14ac:dyDescent="0.35">
      <c r="A1981" s="1">
        <f>'[1]COMMERCIAL 2019 - 2021'!D1978</f>
        <v>0</v>
      </c>
      <c r="B1981" s="5" t="e">
        <f>VLOOKUP(Tableau1[[#This Row],[NUM DE FACTURE]],'[1]COMMERCIAL 2019 - 2021'!$D$2:$AO$3999,6,FALSE)</f>
        <v>#N/A</v>
      </c>
      <c r="C1981" s="2" t="e">
        <f>VLOOKUP(Tableau1[[#This Row],[NUM DE FACTURE]],'[1]COMMERCIAL 2019 - 2021'!$D$2:$AO$3999,18,FALSE)</f>
        <v>#N/A</v>
      </c>
      <c r="D1981" s="3" t="e">
        <f>VLOOKUP(Tableau1[[#This Row],[NUM DE FACTURE]],'[1]COMMERCIAL 2019 - 2021'!$D$2:$AO$3999,8,FALSE)</f>
        <v>#N/A</v>
      </c>
      <c r="E1981" s="3" t="e">
        <f>VLOOKUP(Tableau1[[#This Row],[NUM DE FACTURE]],'[1]COMMERCIAL 2019 - 2021'!$D$2:$AO$3999,10,FALSE)</f>
        <v>#N/A</v>
      </c>
      <c r="F1981" s="3" t="e">
        <f>VLOOKUP(Tableau1[[#This Row],[NUM DE FACTURE]],'[1]COMMERCIAL 2019 - 2021'!$D$2:$AO$3999,12,FALSE)</f>
        <v>#N/A</v>
      </c>
      <c r="G1981" s="4" t="e">
        <f>VLOOKUP(Tableau1[[#This Row],[NUM DE FACTURE]],'[1]COMMERCIAL 2019 - 2021'!$D$2:$AO$3999,13,FALSE)</f>
        <v>#N/A</v>
      </c>
      <c r="H1981" s="3" t="e">
        <f>VLOOKUP(Tableau1[[#This Row],[NUM DE FACTURE]],[1]!Tableau1[[#All],[Num Piéce]:[ANNEE]],4,FALSE)</f>
        <v>#N/A</v>
      </c>
      <c r="I1981" s="3" t="e">
        <f>MONTH(Tableau1[[#This Row],[DATE LIV]])</f>
        <v>#N/A</v>
      </c>
    </row>
    <row r="1982" spans="1:9" x14ac:dyDescent="0.35">
      <c r="A1982" s="1">
        <f>'[1]COMMERCIAL 2019 - 2021'!D1979</f>
        <v>0</v>
      </c>
      <c r="B1982" s="5" t="e">
        <f>VLOOKUP(Tableau1[[#This Row],[NUM DE FACTURE]],'[1]COMMERCIAL 2019 - 2021'!$D$2:$AO$3999,6,FALSE)</f>
        <v>#N/A</v>
      </c>
      <c r="C1982" s="2" t="e">
        <f>VLOOKUP(Tableau1[[#This Row],[NUM DE FACTURE]],'[1]COMMERCIAL 2019 - 2021'!$D$2:$AO$3999,18,FALSE)</f>
        <v>#N/A</v>
      </c>
      <c r="D1982" s="3" t="e">
        <f>VLOOKUP(Tableau1[[#This Row],[NUM DE FACTURE]],'[1]COMMERCIAL 2019 - 2021'!$D$2:$AO$3999,8,FALSE)</f>
        <v>#N/A</v>
      </c>
      <c r="E1982" s="3" t="e">
        <f>VLOOKUP(Tableau1[[#This Row],[NUM DE FACTURE]],'[1]COMMERCIAL 2019 - 2021'!$D$2:$AO$3999,10,FALSE)</f>
        <v>#N/A</v>
      </c>
      <c r="F1982" s="3" t="e">
        <f>VLOOKUP(Tableau1[[#This Row],[NUM DE FACTURE]],'[1]COMMERCIAL 2019 - 2021'!$D$2:$AO$3999,12,FALSE)</f>
        <v>#N/A</v>
      </c>
      <c r="G1982" s="4" t="e">
        <f>VLOOKUP(Tableau1[[#This Row],[NUM DE FACTURE]],'[1]COMMERCIAL 2019 - 2021'!$D$2:$AO$3999,13,FALSE)</f>
        <v>#N/A</v>
      </c>
      <c r="H1982" s="3" t="e">
        <f>VLOOKUP(Tableau1[[#This Row],[NUM DE FACTURE]],[1]!Tableau1[[#All],[Num Piéce]:[ANNEE]],4,FALSE)</f>
        <v>#N/A</v>
      </c>
      <c r="I1982" s="3" t="e">
        <f>MONTH(Tableau1[[#This Row],[DATE LIV]])</f>
        <v>#N/A</v>
      </c>
    </row>
    <row r="1983" spans="1:9" x14ac:dyDescent="0.35">
      <c r="A1983" s="1">
        <f>'[1]COMMERCIAL 2019 - 2021'!D1980</f>
        <v>0</v>
      </c>
      <c r="B1983" s="5" t="e">
        <f>VLOOKUP(Tableau1[[#This Row],[NUM DE FACTURE]],'[1]COMMERCIAL 2019 - 2021'!$D$2:$AO$3999,6,FALSE)</f>
        <v>#N/A</v>
      </c>
      <c r="C1983" s="2" t="e">
        <f>VLOOKUP(Tableau1[[#This Row],[NUM DE FACTURE]],'[1]COMMERCIAL 2019 - 2021'!$D$2:$AO$3999,18,FALSE)</f>
        <v>#N/A</v>
      </c>
      <c r="D1983" s="3" t="e">
        <f>VLOOKUP(Tableau1[[#This Row],[NUM DE FACTURE]],'[1]COMMERCIAL 2019 - 2021'!$D$2:$AO$3999,8,FALSE)</f>
        <v>#N/A</v>
      </c>
      <c r="E1983" s="3" t="e">
        <f>VLOOKUP(Tableau1[[#This Row],[NUM DE FACTURE]],'[1]COMMERCIAL 2019 - 2021'!$D$2:$AO$3999,10,FALSE)</f>
        <v>#N/A</v>
      </c>
      <c r="F1983" s="3" t="e">
        <f>VLOOKUP(Tableau1[[#This Row],[NUM DE FACTURE]],'[1]COMMERCIAL 2019 - 2021'!$D$2:$AO$3999,12,FALSE)</f>
        <v>#N/A</v>
      </c>
      <c r="G1983" s="4" t="e">
        <f>VLOOKUP(Tableau1[[#This Row],[NUM DE FACTURE]],'[1]COMMERCIAL 2019 - 2021'!$D$2:$AO$3999,13,FALSE)</f>
        <v>#N/A</v>
      </c>
      <c r="H1983" s="3" t="e">
        <f>VLOOKUP(Tableau1[[#This Row],[NUM DE FACTURE]],[1]!Tableau1[[#All],[Num Piéce]:[ANNEE]],4,FALSE)</f>
        <v>#N/A</v>
      </c>
      <c r="I1983" s="3" t="e">
        <f>MONTH(Tableau1[[#This Row],[DATE LIV]])</f>
        <v>#N/A</v>
      </c>
    </row>
    <row r="1984" spans="1:9" x14ac:dyDescent="0.35">
      <c r="A1984" s="1">
        <f>'[1]COMMERCIAL 2019 - 2021'!D1981</f>
        <v>0</v>
      </c>
      <c r="B1984" s="5" t="e">
        <f>VLOOKUP(Tableau1[[#This Row],[NUM DE FACTURE]],'[1]COMMERCIAL 2019 - 2021'!$D$2:$AO$3999,6,FALSE)</f>
        <v>#N/A</v>
      </c>
      <c r="C1984" s="2" t="e">
        <f>VLOOKUP(Tableau1[[#This Row],[NUM DE FACTURE]],'[1]COMMERCIAL 2019 - 2021'!$D$2:$AO$3999,18,FALSE)</f>
        <v>#N/A</v>
      </c>
      <c r="D1984" s="3" t="e">
        <f>VLOOKUP(Tableau1[[#This Row],[NUM DE FACTURE]],'[1]COMMERCIAL 2019 - 2021'!$D$2:$AO$3999,8,FALSE)</f>
        <v>#N/A</v>
      </c>
      <c r="E1984" s="3" t="e">
        <f>VLOOKUP(Tableau1[[#This Row],[NUM DE FACTURE]],'[1]COMMERCIAL 2019 - 2021'!$D$2:$AO$3999,10,FALSE)</f>
        <v>#N/A</v>
      </c>
      <c r="F1984" s="3" t="e">
        <f>VLOOKUP(Tableau1[[#This Row],[NUM DE FACTURE]],'[1]COMMERCIAL 2019 - 2021'!$D$2:$AO$3999,12,FALSE)</f>
        <v>#N/A</v>
      </c>
      <c r="G1984" s="4" t="e">
        <f>VLOOKUP(Tableau1[[#This Row],[NUM DE FACTURE]],'[1]COMMERCIAL 2019 - 2021'!$D$2:$AO$3999,13,FALSE)</f>
        <v>#N/A</v>
      </c>
      <c r="H1984" s="3" t="e">
        <f>VLOOKUP(Tableau1[[#This Row],[NUM DE FACTURE]],[1]!Tableau1[[#All],[Num Piéce]:[ANNEE]],4,FALSE)</f>
        <v>#N/A</v>
      </c>
      <c r="I1984" s="3" t="e">
        <f>MONTH(Tableau1[[#This Row],[DATE LIV]])</f>
        <v>#N/A</v>
      </c>
    </row>
    <row r="1985" spans="1:9" x14ac:dyDescent="0.35">
      <c r="A1985" s="1">
        <f>'[1]COMMERCIAL 2019 - 2021'!D1982</f>
        <v>0</v>
      </c>
      <c r="B1985" s="5" t="e">
        <f>VLOOKUP(Tableau1[[#This Row],[NUM DE FACTURE]],'[1]COMMERCIAL 2019 - 2021'!$D$2:$AO$3999,6,FALSE)</f>
        <v>#N/A</v>
      </c>
      <c r="C1985" s="2" t="e">
        <f>VLOOKUP(Tableau1[[#This Row],[NUM DE FACTURE]],'[1]COMMERCIAL 2019 - 2021'!$D$2:$AO$3999,18,FALSE)</f>
        <v>#N/A</v>
      </c>
      <c r="D1985" s="3" t="e">
        <f>VLOOKUP(Tableau1[[#This Row],[NUM DE FACTURE]],'[1]COMMERCIAL 2019 - 2021'!$D$2:$AO$3999,8,FALSE)</f>
        <v>#N/A</v>
      </c>
      <c r="E1985" s="3" t="e">
        <f>VLOOKUP(Tableau1[[#This Row],[NUM DE FACTURE]],'[1]COMMERCIAL 2019 - 2021'!$D$2:$AO$3999,10,FALSE)</f>
        <v>#N/A</v>
      </c>
      <c r="F1985" s="3" t="e">
        <f>VLOOKUP(Tableau1[[#This Row],[NUM DE FACTURE]],'[1]COMMERCIAL 2019 - 2021'!$D$2:$AO$3999,12,FALSE)</f>
        <v>#N/A</v>
      </c>
      <c r="G1985" s="4" t="e">
        <f>VLOOKUP(Tableau1[[#This Row],[NUM DE FACTURE]],'[1]COMMERCIAL 2019 - 2021'!$D$2:$AO$3999,13,FALSE)</f>
        <v>#N/A</v>
      </c>
      <c r="H1985" s="3" t="e">
        <f>VLOOKUP(Tableau1[[#This Row],[NUM DE FACTURE]],[1]!Tableau1[[#All],[Num Piéce]:[ANNEE]],4,FALSE)</f>
        <v>#N/A</v>
      </c>
      <c r="I1985" s="3" t="e">
        <f>MONTH(Tableau1[[#This Row],[DATE LIV]])</f>
        <v>#N/A</v>
      </c>
    </row>
    <row r="1986" spans="1:9" x14ac:dyDescent="0.35">
      <c r="A1986" s="1">
        <f>'[1]COMMERCIAL 2019 - 2021'!D1983</f>
        <v>0</v>
      </c>
      <c r="B1986" s="5" t="e">
        <f>VLOOKUP(Tableau1[[#This Row],[NUM DE FACTURE]],'[1]COMMERCIAL 2019 - 2021'!$D$2:$AO$3999,6,FALSE)</f>
        <v>#N/A</v>
      </c>
      <c r="C1986" s="2" t="e">
        <f>VLOOKUP(Tableau1[[#This Row],[NUM DE FACTURE]],'[1]COMMERCIAL 2019 - 2021'!$D$2:$AO$3999,18,FALSE)</f>
        <v>#N/A</v>
      </c>
      <c r="D1986" s="3" t="e">
        <f>VLOOKUP(Tableau1[[#This Row],[NUM DE FACTURE]],'[1]COMMERCIAL 2019 - 2021'!$D$2:$AO$3999,8,FALSE)</f>
        <v>#N/A</v>
      </c>
      <c r="E1986" s="3" t="e">
        <f>VLOOKUP(Tableau1[[#This Row],[NUM DE FACTURE]],'[1]COMMERCIAL 2019 - 2021'!$D$2:$AO$3999,10,FALSE)</f>
        <v>#N/A</v>
      </c>
      <c r="F1986" s="3" t="e">
        <f>VLOOKUP(Tableau1[[#This Row],[NUM DE FACTURE]],'[1]COMMERCIAL 2019 - 2021'!$D$2:$AO$3999,12,FALSE)</f>
        <v>#N/A</v>
      </c>
      <c r="G1986" s="4" t="e">
        <f>VLOOKUP(Tableau1[[#This Row],[NUM DE FACTURE]],'[1]COMMERCIAL 2019 - 2021'!$D$2:$AO$3999,13,FALSE)</f>
        <v>#N/A</v>
      </c>
      <c r="H1986" s="3" t="e">
        <f>VLOOKUP(Tableau1[[#This Row],[NUM DE FACTURE]],[1]!Tableau1[[#All],[Num Piéce]:[ANNEE]],4,FALSE)</f>
        <v>#N/A</v>
      </c>
      <c r="I1986" s="3" t="e">
        <f>MONTH(Tableau1[[#This Row],[DATE LIV]])</f>
        <v>#N/A</v>
      </c>
    </row>
    <row r="1987" spans="1:9" x14ac:dyDescent="0.35">
      <c r="A1987" s="1">
        <f>'[1]COMMERCIAL 2019 - 2021'!D1984</f>
        <v>0</v>
      </c>
      <c r="B1987" s="5" t="e">
        <f>VLOOKUP(Tableau1[[#This Row],[NUM DE FACTURE]],'[1]COMMERCIAL 2019 - 2021'!$D$2:$AO$3999,6,FALSE)</f>
        <v>#N/A</v>
      </c>
      <c r="C1987" s="2" t="e">
        <f>VLOOKUP(Tableau1[[#This Row],[NUM DE FACTURE]],'[1]COMMERCIAL 2019 - 2021'!$D$2:$AO$3999,18,FALSE)</f>
        <v>#N/A</v>
      </c>
      <c r="D1987" s="3" t="e">
        <f>VLOOKUP(Tableau1[[#This Row],[NUM DE FACTURE]],'[1]COMMERCIAL 2019 - 2021'!$D$2:$AO$3999,8,FALSE)</f>
        <v>#N/A</v>
      </c>
      <c r="E1987" s="3" t="e">
        <f>VLOOKUP(Tableau1[[#This Row],[NUM DE FACTURE]],'[1]COMMERCIAL 2019 - 2021'!$D$2:$AO$3999,10,FALSE)</f>
        <v>#N/A</v>
      </c>
      <c r="F1987" s="3" t="e">
        <f>VLOOKUP(Tableau1[[#This Row],[NUM DE FACTURE]],'[1]COMMERCIAL 2019 - 2021'!$D$2:$AO$3999,12,FALSE)</f>
        <v>#N/A</v>
      </c>
      <c r="G1987" s="4" t="e">
        <f>VLOOKUP(Tableau1[[#This Row],[NUM DE FACTURE]],'[1]COMMERCIAL 2019 - 2021'!$D$2:$AO$3999,13,FALSE)</f>
        <v>#N/A</v>
      </c>
      <c r="H1987" s="3" t="e">
        <f>VLOOKUP(Tableau1[[#This Row],[NUM DE FACTURE]],[1]!Tableau1[[#All],[Num Piéce]:[ANNEE]],4,FALSE)</f>
        <v>#N/A</v>
      </c>
      <c r="I1987" s="3" t="e">
        <f>MONTH(Tableau1[[#This Row],[DATE LIV]])</f>
        <v>#N/A</v>
      </c>
    </row>
    <row r="1988" spans="1:9" x14ac:dyDescent="0.35">
      <c r="A1988" s="1">
        <f>'[1]COMMERCIAL 2019 - 2021'!D1985</f>
        <v>0</v>
      </c>
      <c r="B1988" s="5" t="e">
        <f>VLOOKUP(Tableau1[[#This Row],[NUM DE FACTURE]],'[1]COMMERCIAL 2019 - 2021'!$D$2:$AO$3999,6,FALSE)</f>
        <v>#N/A</v>
      </c>
      <c r="C1988" s="2" t="e">
        <f>VLOOKUP(Tableau1[[#This Row],[NUM DE FACTURE]],'[1]COMMERCIAL 2019 - 2021'!$D$2:$AO$3999,18,FALSE)</f>
        <v>#N/A</v>
      </c>
      <c r="D1988" s="3" t="e">
        <f>VLOOKUP(Tableau1[[#This Row],[NUM DE FACTURE]],'[1]COMMERCIAL 2019 - 2021'!$D$2:$AO$3999,8,FALSE)</f>
        <v>#N/A</v>
      </c>
      <c r="E1988" s="3" t="e">
        <f>VLOOKUP(Tableau1[[#This Row],[NUM DE FACTURE]],'[1]COMMERCIAL 2019 - 2021'!$D$2:$AO$3999,10,FALSE)</f>
        <v>#N/A</v>
      </c>
      <c r="F1988" s="3" t="e">
        <f>VLOOKUP(Tableau1[[#This Row],[NUM DE FACTURE]],'[1]COMMERCIAL 2019 - 2021'!$D$2:$AO$3999,12,FALSE)</f>
        <v>#N/A</v>
      </c>
      <c r="G1988" s="4" t="e">
        <f>VLOOKUP(Tableau1[[#This Row],[NUM DE FACTURE]],'[1]COMMERCIAL 2019 - 2021'!$D$2:$AO$3999,13,FALSE)</f>
        <v>#N/A</v>
      </c>
      <c r="H1988" s="3" t="e">
        <f>VLOOKUP(Tableau1[[#This Row],[NUM DE FACTURE]],[1]!Tableau1[[#All],[Num Piéce]:[ANNEE]],4,FALSE)</f>
        <v>#N/A</v>
      </c>
      <c r="I1988" s="3" t="e">
        <f>MONTH(Tableau1[[#This Row],[DATE LIV]])</f>
        <v>#N/A</v>
      </c>
    </row>
    <row r="1989" spans="1:9" x14ac:dyDescent="0.35">
      <c r="A1989" s="1">
        <f>'[1]COMMERCIAL 2019 - 2021'!D1986</f>
        <v>0</v>
      </c>
      <c r="B1989" s="5" t="e">
        <f>VLOOKUP(Tableau1[[#This Row],[NUM DE FACTURE]],'[1]COMMERCIAL 2019 - 2021'!$D$2:$AO$3999,6,FALSE)</f>
        <v>#N/A</v>
      </c>
      <c r="C1989" s="2" t="e">
        <f>VLOOKUP(Tableau1[[#This Row],[NUM DE FACTURE]],'[1]COMMERCIAL 2019 - 2021'!$D$2:$AO$3999,18,FALSE)</f>
        <v>#N/A</v>
      </c>
      <c r="D1989" s="3" t="e">
        <f>VLOOKUP(Tableau1[[#This Row],[NUM DE FACTURE]],'[1]COMMERCIAL 2019 - 2021'!$D$2:$AO$3999,8,FALSE)</f>
        <v>#N/A</v>
      </c>
      <c r="E1989" s="3" t="e">
        <f>VLOOKUP(Tableau1[[#This Row],[NUM DE FACTURE]],'[1]COMMERCIAL 2019 - 2021'!$D$2:$AO$3999,10,FALSE)</f>
        <v>#N/A</v>
      </c>
      <c r="F1989" s="3" t="e">
        <f>VLOOKUP(Tableau1[[#This Row],[NUM DE FACTURE]],'[1]COMMERCIAL 2019 - 2021'!$D$2:$AO$3999,12,FALSE)</f>
        <v>#N/A</v>
      </c>
      <c r="G1989" s="4" t="e">
        <f>VLOOKUP(Tableau1[[#This Row],[NUM DE FACTURE]],'[1]COMMERCIAL 2019 - 2021'!$D$2:$AO$3999,13,FALSE)</f>
        <v>#N/A</v>
      </c>
      <c r="H1989" s="3" t="e">
        <f>VLOOKUP(Tableau1[[#This Row],[NUM DE FACTURE]],[1]!Tableau1[[#All],[Num Piéce]:[ANNEE]],4,FALSE)</f>
        <v>#N/A</v>
      </c>
      <c r="I1989" s="3" t="e">
        <f>MONTH(Tableau1[[#This Row],[DATE LIV]])</f>
        <v>#N/A</v>
      </c>
    </row>
    <row r="1990" spans="1:9" x14ac:dyDescent="0.35">
      <c r="A1990" s="1">
        <f>'[1]COMMERCIAL 2019 - 2021'!D1987</f>
        <v>0</v>
      </c>
      <c r="B1990" s="5" t="e">
        <f>VLOOKUP(Tableau1[[#This Row],[NUM DE FACTURE]],'[1]COMMERCIAL 2019 - 2021'!$D$2:$AO$3999,6,FALSE)</f>
        <v>#N/A</v>
      </c>
      <c r="C1990" s="2" t="e">
        <f>VLOOKUP(Tableau1[[#This Row],[NUM DE FACTURE]],'[1]COMMERCIAL 2019 - 2021'!$D$2:$AO$3999,18,FALSE)</f>
        <v>#N/A</v>
      </c>
      <c r="D1990" s="3" t="e">
        <f>VLOOKUP(Tableau1[[#This Row],[NUM DE FACTURE]],'[1]COMMERCIAL 2019 - 2021'!$D$2:$AO$3999,8,FALSE)</f>
        <v>#N/A</v>
      </c>
      <c r="E1990" s="3" t="e">
        <f>VLOOKUP(Tableau1[[#This Row],[NUM DE FACTURE]],'[1]COMMERCIAL 2019 - 2021'!$D$2:$AO$3999,10,FALSE)</f>
        <v>#N/A</v>
      </c>
      <c r="F1990" s="3" t="e">
        <f>VLOOKUP(Tableau1[[#This Row],[NUM DE FACTURE]],'[1]COMMERCIAL 2019 - 2021'!$D$2:$AO$3999,12,FALSE)</f>
        <v>#N/A</v>
      </c>
      <c r="G1990" s="4" t="e">
        <f>VLOOKUP(Tableau1[[#This Row],[NUM DE FACTURE]],'[1]COMMERCIAL 2019 - 2021'!$D$2:$AO$3999,13,FALSE)</f>
        <v>#N/A</v>
      </c>
      <c r="H1990" s="3" t="e">
        <f>VLOOKUP(Tableau1[[#This Row],[NUM DE FACTURE]],[1]!Tableau1[[#All],[Num Piéce]:[ANNEE]],4,FALSE)</f>
        <v>#N/A</v>
      </c>
      <c r="I1990" s="3" t="e">
        <f>MONTH(Tableau1[[#This Row],[DATE LIV]])</f>
        <v>#N/A</v>
      </c>
    </row>
    <row r="1991" spans="1:9" x14ac:dyDescent="0.35">
      <c r="A1991" s="1">
        <f>'[1]COMMERCIAL 2019 - 2021'!D1988</f>
        <v>0</v>
      </c>
      <c r="B1991" s="5" t="e">
        <f>VLOOKUP(Tableau1[[#This Row],[NUM DE FACTURE]],'[1]COMMERCIAL 2019 - 2021'!$D$2:$AO$3999,6,FALSE)</f>
        <v>#N/A</v>
      </c>
      <c r="C1991" s="2" t="e">
        <f>VLOOKUP(Tableau1[[#This Row],[NUM DE FACTURE]],'[1]COMMERCIAL 2019 - 2021'!$D$2:$AO$3999,18,FALSE)</f>
        <v>#N/A</v>
      </c>
      <c r="D1991" s="3" t="e">
        <f>VLOOKUP(Tableau1[[#This Row],[NUM DE FACTURE]],'[1]COMMERCIAL 2019 - 2021'!$D$2:$AO$3999,8,FALSE)</f>
        <v>#N/A</v>
      </c>
      <c r="E1991" s="3" t="e">
        <f>VLOOKUP(Tableau1[[#This Row],[NUM DE FACTURE]],'[1]COMMERCIAL 2019 - 2021'!$D$2:$AO$3999,10,FALSE)</f>
        <v>#N/A</v>
      </c>
      <c r="F1991" s="3" t="e">
        <f>VLOOKUP(Tableau1[[#This Row],[NUM DE FACTURE]],'[1]COMMERCIAL 2019 - 2021'!$D$2:$AO$3999,12,FALSE)</f>
        <v>#N/A</v>
      </c>
      <c r="G1991" s="4" t="e">
        <f>VLOOKUP(Tableau1[[#This Row],[NUM DE FACTURE]],'[1]COMMERCIAL 2019 - 2021'!$D$2:$AO$3999,13,FALSE)</f>
        <v>#N/A</v>
      </c>
      <c r="H1991" s="3" t="e">
        <f>VLOOKUP(Tableau1[[#This Row],[NUM DE FACTURE]],[1]!Tableau1[[#All],[Num Piéce]:[ANNEE]],4,FALSE)</f>
        <v>#N/A</v>
      </c>
      <c r="I1991" s="3" t="e">
        <f>MONTH(Tableau1[[#This Row],[DATE LIV]])</f>
        <v>#N/A</v>
      </c>
    </row>
    <row r="1992" spans="1:9" x14ac:dyDescent="0.35">
      <c r="A1992" s="1">
        <f>'[1]COMMERCIAL 2019 - 2021'!D1989</f>
        <v>0</v>
      </c>
      <c r="B1992" s="5" t="e">
        <f>VLOOKUP(Tableau1[[#This Row],[NUM DE FACTURE]],'[1]COMMERCIAL 2019 - 2021'!$D$2:$AO$3999,6,FALSE)</f>
        <v>#N/A</v>
      </c>
      <c r="C1992" s="2" t="e">
        <f>VLOOKUP(Tableau1[[#This Row],[NUM DE FACTURE]],'[1]COMMERCIAL 2019 - 2021'!$D$2:$AO$3999,18,FALSE)</f>
        <v>#N/A</v>
      </c>
      <c r="D1992" s="3" t="e">
        <f>VLOOKUP(Tableau1[[#This Row],[NUM DE FACTURE]],'[1]COMMERCIAL 2019 - 2021'!$D$2:$AO$3999,8,FALSE)</f>
        <v>#N/A</v>
      </c>
      <c r="E1992" s="3" t="e">
        <f>VLOOKUP(Tableau1[[#This Row],[NUM DE FACTURE]],'[1]COMMERCIAL 2019 - 2021'!$D$2:$AO$3999,10,FALSE)</f>
        <v>#N/A</v>
      </c>
      <c r="F1992" s="3" t="e">
        <f>VLOOKUP(Tableau1[[#This Row],[NUM DE FACTURE]],'[1]COMMERCIAL 2019 - 2021'!$D$2:$AO$3999,12,FALSE)</f>
        <v>#N/A</v>
      </c>
      <c r="G1992" s="4" t="e">
        <f>VLOOKUP(Tableau1[[#This Row],[NUM DE FACTURE]],'[1]COMMERCIAL 2019 - 2021'!$D$2:$AO$3999,13,FALSE)</f>
        <v>#N/A</v>
      </c>
      <c r="H1992" s="3" t="e">
        <f>VLOOKUP(Tableau1[[#This Row],[NUM DE FACTURE]],[1]!Tableau1[[#All],[Num Piéce]:[ANNEE]],4,FALSE)</f>
        <v>#N/A</v>
      </c>
      <c r="I1992" s="3" t="e">
        <f>MONTH(Tableau1[[#This Row],[DATE LIV]])</f>
        <v>#N/A</v>
      </c>
    </row>
    <row r="1993" spans="1:9" x14ac:dyDescent="0.35">
      <c r="A1993" s="1">
        <f>'[1]COMMERCIAL 2019 - 2021'!D1990</f>
        <v>0</v>
      </c>
      <c r="B1993" s="5" t="e">
        <f>VLOOKUP(Tableau1[[#This Row],[NUM DE FACTURE]],'[1]COMMERCIAL 2019 - 2021'!$D$2:$AO$3999,6,FALSE)</f>
        <v>#N/A</v>
      </c>
      <c r="C1993" s="2" t="e">
        <f>VLOOKUP(Tableau1[[#This Row],[NUM DE FACTURE]],'[1]COMMERCIAL 2019 - 2021'!$D$2:$AO$3999,18,FALSE)</f>
        <v>#N/A</v>
      </c>
      <c r="D1993" s="3" t="e">
        <f>VLOOKUP(Tableau1[[#This Row],[NUM DE FACTURE]],'[1]COMMERCIAL 2019 - 2021'!$D$2:$AO$3999,8,FALSE)</f>
        <v>#N/A</v>
      </c>
      <c r="E1993" s="3" t="e">
        <f>VLOOKUP(Tableau1[[#This Row],[NUM DE FACTURE]],'[1]COMMERCIAL 2019 - 2021'!$D$2:$AO$3999,10,FALSE)</f>
        <v>#N/A</v>
      </c>
      <c r="F1993" s="3" t="e">
        <f>VLOOKUP(Tableau1[[#This Row],[NUM DE FACTURE]],'[1]COMMERCIAL 2019 - 2021'!$D$2:$AO$3999,12,FALSE)</f>
        <v>#N/A</v>
      </c>
      <c r="G1993" s="4" t="e">
        <f>VLOOKUP(Tableau1[[#This Row],[NUM DE FACTURE]],'[1]COMMERCIAL 2019 - 2021'!$D$2:$AO$3999,13,FALSE)</f>
        <v>#N/A</v>
      </c>
      <c r="H1993" s="3" t="e">
        <f>VLOOKUP(Tableau1[[#This Row],[NUM DE FACTURE]],[1]!Tableau1[[#All],[Num Piéce]:[ANNEE]],4,FALSE)</f>
        <v>#N/A</v>
      </c>
      <c r="I1993" s="3" t="e">
        <f>MONTH(Tableau1[[#This Row],[DATE LIV]])</f>
        <v>#N/A</v>
      </c>
    </row>
    <row r="1994" spans="1:9" x14ac:dyDescent="0.35">
      <c r="A1994" s="1">
        <f>'[1]COMMERCIAL 2019 - 2021'!D1991</f>
        <v>0</v>
      </c>
      <c r="B1994" s="5" t="e">
        <f>VLOOKUP(Tableau1[[#This Row],[NUM DE FACTURE]],'[1]COMMERCIAL 2019 - 2021'!$D$2:$AO$3999,6,FALSE)</f>
        <v>#N/A</v>
      </c>
      <c r="C1994" s="2" t="e">
        <f>VLOOKUP(Tableau1[[#This Row],[NUM DE FACTURE]],'[1]COMMERCIAL 2019 - 2021'!$D$2:$AO$3999,18,FALSE)</f>
        <v>#N/A</v>
      </c>
      <c r="D1994" s="3" t="e">
        <f>VLOOKUP(Tableau1[[#This Row],[NUM DE FACTURE]],'[1]COMMERCIAL 2019 - 2021'!$D$2:$AO$3999,8,FALSE)</f>
        <v>#N/A</v>
      </c>
      <c r="E1994" s="3" t="e">
        <f>VLOOKUP(Tableau1[[#This Row],[NUM DE FACTURE]],'[1]COMMERCIAL 2019 - 2021'!$D$2:$AO$3999,10,FALSE)</f>
        <v>#N/A</v>
      </c>
      <c r="F1994" s="3" t="e">
        <f>VLOOKUP(Tableau1[[#This Row],[NUM DE FACTURE]],'[1]COMMERCIAL 2019 - 2021'!$D$2:$AO$3999,12,FALSE)</f>
        <v>#N/A</v>
      </c>
      <c r="G1994" s="4" t="e">
        <f>VLOOKUP(Tableau1[[#This Row],[NUM DE FACTURE]],'[1]COMMERCIAL 2019 - 2021'!$D$2:$AO$3999,13,FALSE)</f>
        <v>#N/A</v>
      </c>
      <c r="H1994" s="3" t="e">
        <f>VLOOKUP(Tableau1[[#This Row],[NUM DE FACTURE]],[1]!Tableau1[[#All],[Num Piéce]:[ANNEE]],4,FALSE)</f>
        <v>#N/A</v>
      </c>
      <c r="I1994" s="3" t="e">
        <f>MONTH(Tableau1[[#This Row],[DATE LIV]])</f>
        <v>#N/A</v>
      </c>
    </row>
    <row r="1995" spans="1:9" x14ac:dyDescent="0.35">
      <c r="A1995" s="1">
        <f>'[1]COMMERCIAL 2019 - 2021'!D1992</f>
        <v>0</v>
      </c>
      <c r="B1995" s="5" t="e">
        <f>VLOOKUP(Tableau1[[#This Row],[NUM DE FACTURE]],'[1]COMMERCIAL 2019 - 2021'!$D$2:$AO$3999,6,FALSE)</f>
        <v>#N/A</v>
      </c>
      <c r="C1995" s="2" t="e">
        <f>VLOOKUP(Tableau1[[#This Row],[NUM DE FACTURE]],'[1]COMMERCIAL 2019 - 2021'!$D$2:$AO$3999,18,FALSE)</f>
        <v>#N/A</v>
      </c>
      <c r="D1995" s="3" t="e">
        <f>VLOOKUP(Tableau1[[#This Row],[NUM DE FACTURE]],'[1]COMMERCIAL 2019 - 2021'!$D$2:$AO$3999,8,FALSE)</f>
        <v>#N/A</v>
      </c>
      <c r="E1995" s="3" t="e">
        <f>VLOOKUP(Tableau1[[#This Row],[NUM DE FACTURE]],'[1]COMMERCIAL 2019 - 2021'!$D$2:$AO$3999,10,FALSE)</f>
        <v>#N/A</v>
      </c>
      <c r="F1995" s="3" t="e">
        <f>VLOOKUP(Tableau1[[#This Row],[NUM DE FACTURE]],'[1]COMMERCIAL 2019 - 2021'!$D$2:$AO$3999,12,FALSE)</f>
        <v>#N/A</v>
      </c>
      <c r="G1995" s="4" t="e">
        <f>VLOOKUP(Tableau1[[#This Row],[NUM DE FACTURE]],'[1]COMMERCIAL 2019 - 2021'!$D$2:$AO$3999,13,FALSE)</f>
        <v>#N/A</v>
      </c>
      <c r="H1995" s="3" t="e">
        <f>VLOOKUP(Tableau1[[#This Row],[NUM DE FACTURE]],[1]!Tableau1[[#All],[Num Piéce]:[ANNEE]],4,FALSE)</f>
        <v>#N/A</v>
      </c>
      <c r="I1995" s="3" t="e">
        <f>MONTH(Tableau1[[#This Row],[DATE LIV]])</f>
        <v>#N/A</v>
      </c>
    </row>
    <row r="1996" spans="1:9" x14ac:dyDescent="0.35">
      <c r="A1996" s="1">
        <f>'[1]COMMERCIAL 2019 - 2021'!D1993</f>
        <v>0</v>
      </c>
      <c r="B1996" s="5" t="e">
        <f>VLOOKUP(Tableau1[[#This Row],[NUM DE FACTURE]],'[1]COMMERCIAL 2019 - 2021'!$D$2:$AO$3999,6,FALSE)</f>
        <v>#N/A</v>
      </c>
      <c r="C1996" s="2" t="e">
        <f>VLOOKUP(Tableau1[[#This Row],[NUM DE FACTURE]],'[1]COMMERCIAL 2019 - 2021'!$D$2:$AO$3999,18,FALSE)</f>
        <v>#N/A</v>
      </c>
      <c r="D1996" s="3" t="e">
        <f>VLOOKUP(Tableau1[[#This Row],[NUM DE FACTURE]],'[1]COMMERCIAL 2019 - 2021'!$D$2:$AO$3999,8,FALSE)</f>
        <v>#N/A</v>
      </c>
      <c r="E1996" s="3" t="e">
        <f>VLOOKUP(Tableau1[[#This Row],[NUM DE FACTURE]],'[1]COMMERCIAL 2019 - 2021'!$D$2:$AO$3999,10,FALSE)</f>
        <v>#N/A</v>
      </c>
      <c r="F1996" s="3" t="e">
        <f>VLOOKUP(Tableau1[[#This Row],[NUM DE FACTURE]],'[1]COMMERCIAL 2019 - 2021'!$D$2:$AO$3999,12,FALSE)</f>
        <v>#N/A</v>
      </c>
      <c r="G1996" s="4" t="e">
        <f>VLOOKUP(Tableau1[[#This Row],[NUM DE FACTURE]],'[1]COMMERCIAL 2019 - 2021'!$D$2:$AO$3999,13,FALSE)</f>
        <v>#N/A</v>
      </c>
      <c r="H1996" s="3" t="e">
        <f>VLOOKUP(Tableau1[[#This Row],[NUM DE FACTURE]],[1]!Tableau1[[#All],[Num Piéce]:[ANNEE]],4,FALSE)</f>
        <v>#N/A</v>
      </c>
      <c r="I1996" s="3" t="e">
        <f>MONTH(Tableau1[[#This Row],[DATE LIV]])</f>
        <v>#N/A</v>
      </c>
    </row>
    <row r="1997" spans="1:9" x14ac:dyDescent="0.35">
      <c r="A1997" s="1">
        <f>'[1]COMMERCIAL 2019 - 2021'!D1994</f>
        <v>0</v>
      </c>
      <c r="B1997" s="5" t="e">
        <f>VLOOKUP(Tableau1[[#This Row],[NUM DE FACTURE]],'[1]COMMERCIAL 2019 - 2021'!$D$2:$AO$3999,6,FALSE)</f>
        <v>#N/A</v>
      </c>
      <c r="C1997" s="2" t="e">
        <f>VLOOKUP(Tableau1[[#This Row],[NUM DE FACTURE]],'[1]COMMERCIAL 2019 - 2021'!$D$2:$AO$3999,18,FALSE)</f>
        <v>#N/A</v>
      </c>
      <c r="D1997" s="3" t="e">
        <f>VLOOKUP(Tableau1[[#This Row],[NUM DE FACTURE]],'[1]COMMERCIAL 2019 - 2021'!$D$2:$AO$3999,8,FALSE)</f>
        <v>#N/A</v>
      </c>
      <c r="E1997" s="3" t="e">
        <f>VLOOKUP(Tableau1[[#This Row],[NUM DE FACTURE]],'[1]COMMERCIAL 2019 - 2021'!$D$2:$AO$3999,10,FALSE)</f>
        <v>#N/A</v>
      </c>
      <c r="F1997" s="3" t="e">
        <f>VLOOKUP(Tableau1[[#This Row],[NUM DE FACTURE]],'[1]COMMERCIAL 2019 - 2021'!$D$2:$AO$3999,12,FALSE)</f>
        <v>#N/A</v>
      </c>
      <c r="G1997" s="4" t="e">
        <f>VLOOKUP(Tableau1[[#This Row],[NUM DE FACTURE]],'[1]COMMERCIAL 2019 - 2021'!$D$2:$AO$3999,13,FALSE)</f>
        <v>#N/A</v>
      </c>
      <c r="H1997" s="3" t="e">
        <f>VLOOKUP(Tableau1[[#This Row],[NUM DE FACTURE]],[1]!Tableau1[[#All],[Num Piéce]:[ANNEE]],4,FALSE)</f>
        <v>#N/A</v>
      </c>
      <c r="I1997" s="3" t="e">
        <f>MONTH(Tableau1[[#This Row],[DATE LIV]])</f>
        <v>#N/A</v>
      </c>
    </row>
    <row r="1998" spans="1:9" x14ac:dyDescent="0.35">
      <c r="A1998" s="1">
        <f>'[1]COMMERCIAL 2019 - 2021'!D1995</f>
        <v>0</v>
      </c>
      <c r="B1998" s="5" t="e">
        <f>VLOOKUP(Tableau1[[#This Row],[NUM DE FACTURE]],'[1]COMMERCIAL 2019 - 2021'!$D$2:$AO$3999,6,FALSE)</f>
        <v>#N/A</v>
      </c>
      <c r="C1998" s="2" t="e">
        <f>VLOOKUP(Tableau1[[#This Row],[NUM DE FACTURE]],'[1]COMMERCIAL 2019 - 2021'!$D$2:$AO$3999,18,FALSE)</f>
        <v>#N/A</v>
      </c>
      <c r="D1998" s="3" t="e">
        <f>VLOOKUP(Tableau1[[#This Row],[NUM DE FACTURE]],'[1]COMMERCIAL 2019 - 2021'!$D$2:$AO$3999,8,FALSE)</f>
        <v>#N/A</v>
      </c>
      <c r="E1998" s="3" t="e">
        <f>VLOOKUP(Tableau1[[#This Row],[NUM DE FACTURE]],'[1]COMMERCIAL 2019 - 2021'!$D$2:$AO$3999,10,FALSE)</f>
        <v>#N/A</v>
      </c>
      <c r="F1998" s="3" t="e">
        <f>VLOOKUP(Tableau1[[#This Row],[NUM DE FACTURE]],'[1]COMMERCIAL 2019 - 2021'!$D$2:$AO$3999,12,FALSE)</f>
        <v>#N/A</v>
      </c>
      <c r="G1998" s="4" t="e">
        <f>VLOOKUP(Tableau1[[#This Row],[NUM DE FACTURE]],'[1]COMMERCIAL 2019 - 2021'!$D$2:$AO$3999,13,FALSE)</f>
        <v>#N/A</v>
      </c>
      <c r="H1998" s="3" t="e">
        <f>VLOOKUP(Tableau1[[#This Row],[NUM DE FACTURE]],[1]!Tableau1[[#All],[Num Piéce]:[ANNEE]],4,FALSE)</f>
        <v>#N/A</v>
      </c>
      <c r="I1998" s="3" t="e">
        <f>MONTH(Tableau1[[#This Row],[DATE LIV]])</f>
        <v>#N/A</v>
      </c>
    </row>
    <row r="1999" spans="1:9" x14ac:dyDescent="0.35">
      <c r="A1999" s="1">
        <f>'[1]COMMERCIAL 2019 - 2021'!D1996</f>
        <v>0</v>
      </c>
      <c r="B1999" s="5" t="e">
        <f>VLOOKUP(Tableau1[[#This Row],[NUM DE FACTURE]],'[1]COMMERCIAL 2019 - 2021'!$D$2:$AO$3999,6,FALSE)</f>
        <v>#N/A</v>
      </c>
      <c r="C1999" s="2" t="e">
        <f>VLOOKUP(Tableau1[[#This Row],[NUM DE FACTURE]],'[1]COMMERCIAL 2019 - 2021'!$D$2:$AO$3999,18,FALSE)</f>
        <v>#N/A</v>
      </c>
      <c r="D1999" s="3" t="e">
        <f>VLOOKUP(Tableau1[[#This Row],[NUM DE FACTURE]],'[1]COMMERCIAL 2019 - 2021'!$D$2:$AO$3999,8,FALSE)</f>
        <v>#N/A</v>
      </c>
      <c r="E1999" s="3" t="e">
        <f>VLOOKUP(Tableau1[[#This Row],[NUM DE FACTURE]],'[1]COMMERCIAL 2019 - 2021'!$D$2:$AO$3999,10,FALSE)</f>
        <v>#N/A</v>
      </c>
      <c r="F1999" s="3" t="e">
        <f>VLOOKUP(Tableau1[[#This Row],[NUM DE FACTURE]],'[1]COMMERCIAL 2019 - 2021'!$D$2:$AO$3999,12,FALSE)</f>
        <v>#N/A</v>
      </c>
      <c r="G1999" s="4" t="e">
        <f>VLOOKUP(Tableau1[[#This Row],[NUM DE FACTURE]],'[1]COMMERCIAL 2019 - 2021'!$D$2:$AO$3999,13,FALSE)</f>
        <v>#N/A</v>
      </c>
      <c r="H1999" s="3" t="e">
        <f>VLOOKUP(Tableau1[[#This Row],[NUM DE FACTURE]],[1]!Tableau1[[#All],[Num Piéce]:[ANNEE]],4,FALSE)</f>
        <v>#N/A</v>
      </c>
      <c r="I1999" s="3" t="e">
        <f>MONTH(Tableau1[[#This Row],[DATE LIV]])</f>
        <v>#N/A</v>
      </c>
    </row>
    <row r="2000" spans="1:9" x14ac:dyDescent="0.35">
      <c r="A2000" s="1">
        <f>'[1]COMMERCIAL 2019 - 2021'!D1997</f>
        <v>0</v>
      </c>
      <c r="B2000" s="5" t="e">
        <f>VLOOKUP(Tableau1[[#This Row],[NUM DE FACTURE]],'[1]COMMERCIAL 2019 - 2021'!$D$2:$AO$3999,6,FALSE)</f>
        <v>#N/A</v>
      </c>
      <c r="C2000" s="2" t="e">
        <f>VLOOKUP(Tableau1[[#This Row],[NUM DE FACTURE]],'[1]COMMERCIAL 2019 - 2021'!$D$2:$AO$3999,18,FALSE)</f>
        <v>#N/A</v>
      </c>
      <c r="D2000" s="3" t="e">
        <f>VLOOKUP(Tableau1[[#This Row],[NUM DE FACTURE]],'[1]COMMERCIAL 2019 - 2021'!$D$2:$AO$3999,8,FALSE)</f>
        <v>#N/A</v>
      </c>
      <c r="E2000" s="3" t="e">
        <f>VLOOKUP(Tableau1[[#This Row],[NUM DE FACTURE]],'[1]COMMERCIAL 2019 - 2021'!$D$2:$AO$3999,10,FALSE)</f>
        <v>#N/A</v>
      </c>
      <c r="F2000" s="3" t="e">
        <f>VLOOKUP(Tableau1[[#This Row],[NUM DE FACTURE]],'[1]COMMERCIAL 2019 - 2021'!$D$2:$AO$3999,12,FALSE)</f>
        <v>#N/A</v>
      </c>
      <c r="G2000" s="4" t="e">
        <f>VLOOKUP(Tableau1[[#This Row],[NUM DE FACTURE]],'[1]COMMERCIAL 2019 - 2021'!$D$2:$AO$3999,13,FALSE)</f>
        <v>#N/A</v>
      </c>
      <c r="H2000" s="3" t="e">
        <f>VLOOKUP(Tableau1[[#This Row],[NUM DE FACTURE]],[1]!Tableau1[[#All],[Num Piéce]:[ANNEE]],4,FALSE)</f>
        <v>#N/A</v>
      </c>
      <c r="I2000" s="3" t="e">
        <f>MONTH(Tableau1[[#This Row],[DATE LIV]])</f>
        <v>#N/A</v>
      </c>
    </row>
    <row r="2001" spans="1:9" x14ac:dyDescent="0.35">
      <c r="A2001" s="1">
        <f>'[1]COMMERCIAL 2019 - 2021'!D1998</f>
        <v>0</v>
      </c>
      <c r="B2001" s="5" t="e">
        <f>VLOOKUP(Tableau1[[#This Row],[NUM DE FACTURE]],'[1]COMMERCIAL 2019 - 2021'!$D$2:$AO$3999,6,FALSE)</f>
        <v>#N/A</v>
      </c>
      <c r="C2001" s="2" t="e">
        <f>VLOOKUP(Tableau1[[#This Row],[NUM DE FACTURE]],'[1]COMMERCIAL 2019 - 2021'!$D$2:$AO$3999,18,FALSE)</f>
        <v>#N/A</v>
      </c>
      <c r="D2001" s="3" t="e">
        <f>VLOOKUP(Tableau1[[#This Row],[NUM DE FACTURE]],'[1]COMMERCIAL 2019 - 2021'!$D$2:$AO$3999,8,FALSE)</f>
        <v>#N/A</v>
      </c>
      <c r="E2001" s="3" t="e">
        <f>VLOOKUP(Tableau1[[#This Row],[NUM DE FACTURE]],'[1]COMMERCIAL 2019 - 2021'!$D$2:$AO$3999,10,FALSE)</f>
        <v>#N/A</v>
      </c>
      <c r="F2001" s="3" t="e">
        <f>VLOOKUP(Tableau1[[#This Row],[NUM DE FACTURE]],'[1]COMMERCIAL 2019 - 2021'!$D$2:$AO$3999,12,FALSE)</f>
        <v>#N/A</v>
      </c>
      <c r="G2001" s="4" t="e">
        <f>VLOOKUP(Tableau1[[#This Row],[NUM DE FACTURE]],'[1]COMMERCIAL 2019 - 2021'!$D$2:$AO$3999,13,FALSE)</f>
        <v>#N/A</v>
      </c>
      <c r="H2001" s="3" t="e">
        <f>VLOOKUP(Tableau1[[#This Row],[NUM DE FACTURE]],[1]!Tableau1[[#All],[Num Piéce]:[ANNEE]],4,FALSE)</f>
        <v>#N/A</v>
      </c>
      <c r="I2001" s="3" t="e">
        <f>MONTH(Tableau1[[#This Row],[DATE LIV]])</f>
        <v>#N/A</v>
      </c>
    </row>
    <row r="2002" spans="1:9" x14ac:dyDescent="0.35">
      <c r="A2002" s="1">
        <f>'[1]COMMERCIAL 2019 - 2021'!D1999</f>
        <v>0</v>
      </c>
      <c r="B2002" s="5" t="e">
        <f>VLOOKUP(Tableau1[[#This Row],[NUM DE FACTURE]],'[1]COMMERCIAL 2019 - 2021'!$D$2:$AO$3999,6,FALSE)</f>
        <v>#N/A</v>
      </c>
      <c r="C2002" s="2" t="e">
        <f>VLOOKUP(Tableau1[[#This Row],[NUM DE FACTURE]],'[1]COMMERCIAL 2019 - 2021'!$D$2:$AO$3999,18,FALSE)</f>
        <v>#N/A</v>
      </c>
      <c r="D2002" s="3" t="e">
        <f>VLOOKUP(Tableau1[[#This Row],[NUM DE FACTURE]],'[1]COMMERCIAL 2019 - 2021'!$D$2:$AO$3999,8,FALSE)</f>
        <v>#N/A</v>
      </c>
      <c r="E2002" s="3" t="e">
        <f>VLOOKUP(Tableau1[[#This Row],[NUM DE FACTURE]],'[1]COMMERCIAL 2019 - 2021'!$D$2:$AO$3999,10,FALSE)</f>
        <v>#N/A</v>
      </c>
      <c r="F2002" s="3" t="e">
        <f>VLOOKUP(Tableau1[[#This Row],[NUM DE FACTURE]],'[1]COMMERCIAL 2019 - 2021'!$D$2:$AO$3999,12,FALSE)</f>
        <v>#N/A</v>
      </c>
      <c r="G2002" s="4" t="e">
        <f>VLOOKUP(Tableau1[[#This Row],[NUM DE FACTURE]],'[1]COMMERCIAL 2019 - 2021'!$D$2:$AO$3999,13,FALSE)</f>
        <v>#N/A</v>
      </c>
      <c r="H2002" s="3" t="e">
        <f>VLOOKUP(Tableau1[[#This Row],[NUM DE FACTURE]],[1]!Tableau1[[#All],[Num Piéce]:[ANNEE]],4,FALSE)</f>
        <v>#N/A</v>
      </c>
      <c r="I2002" s="3" t="e">
        <f>MONTH(Tableau1[[#This Row],[DATE LIV]])</f>
        <v>#N/A</v>
      </c>
    </row>
    <row r="2003" spans="1:9" x14ac:dyDescent="0.35">
      <c r="A2003" s="1">
        <f>'[1]COMMERCIAL 2019 - 2021'!D2000</f>
        <v>0</v>
      </c>
      <c r="B2003" s="5" t="e">
        <f>VLOOKUP(Tableau1[[#This Row],[NUM DE FACTURE]],'[1]COMMERCIAL 2019 - 2021'!$D$2:$AO$3999,6,FALSE)</f>
        <v>#N/A</v>
      </c>
      <c r="C2003" s="2" t="e">
        <f>VLOOKUP(Tableau1[[#This Row],[NUM DE FACTURE]],'[1]COMMERCIAL 2019 - 2021'!$D$2:$AO$3999,18,FALSE)</f>
        <v>#N/A</v>
      </c>
      <c r="D2003" s="3" t="e">
        <f>VLOOKUP(Tableau1[[#This Row],[NUM DE FACTURE]],'[1]COMMERCIAL 2019 - 2021'!$D$2:$AO$3999,8,FALSE)</f>
        <v>#N/A</v>
      </c>
      <c r="E2003" s="3" t="e">
        <f>VLOOKUP(Tableau1[[#This Row],[NUM DE FACTURE]],'[1]COMMERCIAL 2019 - 2021'!$D$2:$AO$3999,10,FALSE)</f>
        <v>#N/A</v>
      </c>
      <c r="F2003" s="3" t="e">
        <f>VLOOKUP(Tableau1[[#This Row],[NUM DE FACTURE]],'[1]COMMERCIAL 2019 - 2021'!$D$2:$AO$3999,12,FALSE)</f>
        <v>#N/A</v>
      </c>
      <c r="G2003" s="4" t="e">
        <f>VLOOKUP(Tableau1[[#This Row],[NUM DE FACTURE]],'[1]COMMERCIAL 2019 - 2021'!$D$2:$AO$3999,13,FALSE)</f>
        <v>#N/A</v>
      </c>
      <c r="H2003" s="3" t="e">
        <f>VLOOKUP(Tableau1[[#This Row],[NUM DE FACTURE]],[1]!Tableau1[[#All],[Num Piéce]:[ANNEE]],4,FALSE)</f>
        <v>#N/A</v>
      </c>
      <c r="I2003" s="3" t="e">
        <f>MONTH(Tableau1[[#This Row],[DATE LIV]])</f>
        <v>#N/A</v>
      </c>
    </row>
    <row r="2004" spans="1:9" x14ac:dyDescent="0.35">
      <c r="A2004" s="1">
        <f>'[1]COMMERCIAL 2019 - 2021'!D2001</f>
        <v>0</v>
      </c>
      <c r="B2004" s="5" t="e">
        <f>VLOOKUP(Tableau1[[#This Row],[NUM DE FACTURE]],'[1]COMMERCIAL 2019 - 2021'!$D$2:$AO$3999,6,FALSE)</f>
        <v>#N/A</v>
      </c>
      <c r="C2004" s="2" t="e">
        <f>VLOOKUP(Tableau1[[#This Row],[NUM DE FACTURE]],'[1]COMMERCIAL 2019 - 2021'!$D$2:$AO$3999,18,FALSE)</f>
        <v>#N/A</v>
      </c>
      <c r="D2004" s="3" t="e">
        <f>VLOOKUP(Tableau1[[#This Row],[NUM DE FACTURE]],'[1]COMMERCIAL 2019 - 2021'!$D$2:$AO$3999,8,FALSE)</f>
        <v>#N/A</v>
      </c>
      <c r="E2004" s="3" t="e">
        <f>VLOOKUP(Tableau1[[#This Row],[NUM DE FACTURE]],'[1]COMMERCIAL 2019 - 2021'!$D$2:$AO$3999,10,FALSE)</f>
        <v>#N/A</v>
      </c>
      <c r="F2004" s="3" t="e">
        <f>VLOOKUP(Tableau1[[#This Row],[NUM DE FACTURE]],'[1]COMMERCIAL 2019 - 2021'!$D$2:$AO$3999,12,FALSE)</f>
        <v>#N/A</v>
      </c>
      <c r="G2004" s="4" t="e">
        <f>VLOOKUP(Tableau1[[#This Row],[NUM DE FACTURE]],'[1]COMMERCIAL 2019 - 2021'!$D$2:$AO$3999,13,FALSE)</f>
        <v>#N/A</v>
      </c>
      <c r="H2004" s="3" t="e">
        <f>VLOOKUP(Tableau1[[#This Row],[NUM DE FACTURE]],[1]!Tableau1[[#All],[Num Piéce]:[ANNEE]],4,FALSE)</f>
        <v>#N/A</v>
      </c>
      <c r="I2004" s="3" t="e">
        <f>MONTH(Tableau1[[#This Row],[DATE LIV]])</f>
        <v>#N/A</v>
      </c>
    </row>
    <row r="2005" spans="1:9" x14ac:dyDescent="0.35">
      <c r="A2005" s="1">
        <f>'[1]COMMERCIAL 2019 - 2021'!D2002</f>
        <v>0</v>
      </c>
      <c r="B2005" s="5" t="e">
        <f>VLOOKUP(Tableau1[[#This Row],[NUM DE FACTURE]],'[1]COMMERCIAL 2019 - 2021'!$D$2:$AO$3999,6,FALSE)</f>
        <v>#N/A</v>
      </c>
      <c r="C2005" s="2" t="e">
        <f>VLOOKUP(Tableau1[[#This Row],[NUM DE FACTURE]],'[1]COMMERCIAL 2019 - 2021'!$D$2:$AO$3999,18,FALSE)</f>
        <v>#N/A</v>
      </c>
      <c r="D2005" s="3" t="e">
        <f>VLOOKUP(Tableau1[[#This Row],[NUM DE FACTURE]],'[1]COMMERCIAL 2019 - 2021'!$D$2:$AO$3999,8,FALSE)</f>
        <v>#N/A</v>
      </c>
      <c r="E2005" s="3" t="e">
        <f>VLOOKUP(Tableau1[[#This Row],[NUM DE FACTURE]],'[1]COMMERCIAL 2019 - 2021'!$D$2:$AO$3999,10,FALSE)</f>
        <v>#N/A</v>
      </c>
      <c r="F2005" s="3" t="e">
        <f>VLOOKUP(Tableau1[[#This Row],[NUM DE FACTURE]],'[1]COMMERCIAL 2019 - 2021'!$D$2:$AO$3999,12,FALSE)</f>
        <v>#N/A</v>
      </c>
      <c r="G2005" s="4" t="e">
        <f>VLOOKUP(Tableau1[[#This Row],[NUM DE FACTURE]],'[1]COMMERCIAL 2019 - 2021'!$D$2:$AO$3999,13,FALSE)</f>
        <v>#N/A</v>
      </c>
      <c r="H2005" s="3" t="e">
        <f>VLOOKUP(Tableau1[[#This Row],[NUM DE FACTURE]],[1]!Tableau1[[#All],[Num Piéce]:[ANNEE]],4,FALSE)</f>
        <v>#N/A</v>
      </c>
      <c r="I2005" s="3" t="e">
        <f>MONTH(Tableau1[[#This Row],[DATE LIV]])</f>
        <v>#N/A</v>
      </c>
    </row>
    <row r="2006" spans="1:9" x14ac:dyDescent="0.35">
      <c r="A2006" s="1">
        <f>'[1]COMMERCIAL 2019 - 2021'!D2003</f>
        <v>0</v>
      </c>
      <c r="B2006" s="5" t="e">
        <f>VLOOKUP(Tableau1[[#This Row],[NUM DE FACTURE]],'[1]COMMERCIAL 2019 - 2021'!$D$2:$AO$3999,6,FALSE)</f>
        <v>#N/A</v>
      </c>
      <c r="C2006" s="2" t="e">
        <f>VLOOKUP(Tableau1[[#This Row],[NUM DE FACTURE]],'[1]COMMERCIAL 2019 - 2021'!$D$2:$AO$3999,18,FALSE)</f>
        <v>#N/A</v>
      </c>
      <c r="D2006" s="3" t="e">
        <f>VLOOKUP(Tableau1[[#This Row],[NUM DE FACTURE]],'[1]COMMERCIAL 2019 - 2021'!$D$2:$AO$3999,8,FALSE)</f>
        <v>#N/A</v>
      </c>
      <c r="E2006" s="3" t="e">
        <f>VLOOKUP(Tableau1[[#This Row],[NUM DE FACTURE]],'[1]COMMERCIAL 2019 - 2021'!$D$2:$AO$3999,10,FALSE)</f>
        <v>#N/A</v>
      </c>
      <c r="F2006" s="3" t="e">
        <f>VLOOKUP(Tableau1[[#This Row],[NUM DE FACTURE]],'[1]COMMERCIAL 2019 - 2021'!$D$2:$AO$3999,12,FALSE)</f>
        <v>#N/A</v>
      </c>
      <c r="G2006" s="4" t="e">
        <f>VLOOKUP(Tableau1[[#This Row],[NUM DE FACTURE]],'[1]COMMERCIAL 2019 - 2021'!$D$2:$AO$3999,13,FALSE)</f>
        <v>#N/A</v>
      </c>
      <c r="H2006" s="3" t="e">
        <f>VLOOKUP(Tableau1[[#This Row],[NUM DE FACTURE]],[1]!Tableau1[[#All],[Num Piéce]:[ANNEE]],4,FALSE)</f>
        <v>#N/A</v>
      </c>
      <c r="I2006" s="3" t="e">
        <f>MONTH(Tableau1[[#This Row],[DATE LIV]])</f>
        <v>#N/A</v>
      </c>
    </row>
    <row r="2007" spans="1:9" x14ac:dyDescent="0.35">
      <c r="A2007" s="1">
        <f>'[1]COMMERCIAL 2019 - 2021'!D2004</f>
        <v>0</v>
      </c>
      <c r="B2007" s="5" t="e">
        <f>VLOOKUP(Tableau1[[#This Row],[NUM DE FACTURE]],'[1]COMMERCIAL 2019 - 2021'!$D$2:$AO$3999,6,FALSE)</f>
        <v>#N/A</v>
      </c>
      <c r="C2007" s="2" t="e">
        <f>VLOOKUP(Tableau1[[#This Row],[NUM DE FACTURE]],'[1]COMMERCIAL 2019 - 2021'!$D$2:$AO$3999,18,FALSE)</f>
        <v>#N/A</v>
      </c>
      <c r="D2007" s="3" t="e">
        <f>VLOOKUP(Tableau1[[#This Row],[NUM DE FACTURE]],'[1]COMMERCIAL 2019 - 2021'!$D$2:$AO$3999,8,FALSE)</f>
        <v>#N/A</v>
      </c>
      <c r="E2007" s="3" t="e">
        <f>VLOOKUP(Tableau1[[#This Row],[NUM DE FACTURE]],'[1]COMMERCIAL 2019 - 2021'!$D$2:$AO$3999,10,FALSE)</f>
        <v>#N/A</v>
      </c>
      <c r="F2007" s="3" t="e">
        <f>VLOOKUP(Tableau1[[#This Row],[NUM DE FACTURE]],'[1]COMMERCIAL 2019 - 2021'!$D$2:$AO$3999,12,FALSE)</f>
        <v>#N/A</v>
      </c>
      <c r="G2007" s="4" t="e">
        <f>VLOOKUP(Tableau1[[#This Row],[NUM DE FACTURE]],'[1]COMMERCIAL 2019 - 2021'!$D$2:$AO$3999,13,FALSE)</f>
        <v>#N/A</v>
      </c>
      <c r="H2007" s="3" t="e">
        <f>VLOOKUP(Tableau1[[#This Row],[NUM DE FACTURE]],[1]!Tableau1[[#All],[Num Piéce]:[ANNEE]],4,FALSE)</f>
        <v>#N/A</v>
      </c>
      <c r="I2007" s="3" t="e">
        <f>MONTH(Tableau1[[#This Row],[DATE LIV]])</f>
        <v>#N/A</v>
      </c>
    </row>
    <row r="2008" spans="1:9" x14ac:dyDescent="0.35">
      <c r="A2008" s="1">
        <f>'[1]COMMERCIAL 2019 - 2021'!D2005</f>
        <v>0</v>
      </c>
      <c r="B2008" s="5" t="e">
        <f>VLOOKUP(Tableau1[[#This Row],[NUM DE FACTURE]],'[1]COMMERCIAL 2019 - 2021'!$D$2:$AO$3999,6,FALSE)</f>
        <v>#N/A</v>
      </c>
      <c r="C2008" s="2" t="e">
        <f>VLOOKUP(Tableau1[[#This Row],[NUM DE FACTURE]],'[1]COMMERCIAL 2019 - 2021'!$D$2:$AO$3999,18,FALSE)</f>
        <v>#N/A</v>
      </c>
      <c r="D2008" s="3" t="e">
        <f>VLOOKUP(Tableau1[[#This Row],[NUM DE FACTURE]],'[1]COMMERCIAL 2019 - 2021'!$D$2:$AO$3999,8,FALSE)</f>
        <v>#N/A</v>
      </c>
      <c r="E2008" s="3" t="e">
        <f>VLOOKUP(Tableau1[[#This Row],[NUM DE FACTURE]],'[1]COMMERCIAL 2019 - 2021'!$D$2:$AO$3999,10,FALSE)</f>
        <v>#N/A</v>
      </c>
      <c r="F2008" s="3" t="e">
        <f>VLOOKUP(Tableau1[[#This Row],[NUM DE FACTURE]],'[1]COMMERCIAL 2019 - 2021'!$D$2:$AO$3999,12,FALSE)</f>
        <v>#N/A</v>
      </c>
      <c r="G2008" s="4" t="e">
        <f>VLOOKUP(Tableau1[[#This Row],[NUM DE FACTURE]],'[1]COMMERCIAL 2019 - 2021'!$D$2:$AO$3999,13,FALSE)</f>
        <v>#N/A</v>
      </c>
      <c r="H2008" s="3" t="e">
        <f>VLOOKUP(Tableau1[[#This Row],[NUM DE FACTURE]],[1]!Tableau1[[#All],[Num Piéce]:[ANNEE]],4,FALSE)</f>
        <v>#N/A</v>
      </c>
      <c r="I2008" s="3" t="e">
        <f>MONTH(Tableau1[[#This Row],[DATE LIV]])</f>
        <v>#N/A</v>
      </c>
    </row>
    <row r="2009" spans="1:9" x14ac:dyDescent="0.35">
      <c r="A2009" s="1">
        <f>'[1]COMMERCIAL 2019 - 2021'!D2006</f>
        <v>0</v>
      </c>
      <c r="B2009" s="5" t="e">
        <f>VLOOKUP(Tableau1[[#This Row],[NUM DE FACTURE]],'[1]COMMERCIAL 2019 - 2021'!$D$2:$AO$3999,6,FALSE)</f>
        <v>#N/A</v>
      </c>
      <c r="C2009" s="2" t="e">
        <f>VLOOKUP(Tableau1[[#This Row],[NUM DE FACTURE]],'[1]COMMERCIAL 2019 - 2021'!$D$2:$AO$3999,18,FALSE)</f>
        <v>#N/A</v>
      </c>
      <c r="D2009" s="3" t="e">
        <f>VLOOKUP(Tableau1[[#This Row],[NUM DE FACTURE]],'[1]COMMERCIAL 2019 - 2021'!$D$2:$AO$3999,8,FALSE)</f>
        <v>#N/A</v>
      </c>
      <c r="E2009" s="3" t="e">
        <f>VLOOKUP(Tableau1[[#This Row],[NUM DE FACTURE]],'[1]COMMERCIAL 2019 - 2021'!$D$2:$AO$3999,10,FALSE)</f>
        <v>#N/A</v>
      </c>
      <c r="F2009" s="3" t="e">
        <f>VLOOKUP(Tableau1[[#This Row],[NUM DE FACTURE]],'[1]COMMERCIAL 2019 - 2021'!$D$2:$AO$3999,12,FALSE)</f>
        <v>#N/A</v>
      </c>
      <c r="G2009" s="4" t="e">
        <f>VLOOKUP(Tableau1[[#This Row],[NUM DE FACTURE]],'[1]COMMERCIAL 2019 - 2021'!$D$2:$AO$3999,13,FALSE)</f>
        <v>#N/A</v>
      </c>
      <c r="H2009" s="3" t="e">
        <f>VLOOKUP(Tableau1[[#This Row],[NUM DE FACTURE]],[1]!Tableau1[[#All],[Num Piéce]:[ANNEE]],4,FALSE)</f>
        <v>#N/A</v>
      </c>
      <c r="I2009" s="3" t="e">
        <f>MONTH(Tableau1[[#This Row],[DATE LIV]])</f>
        <v>#N/A</v>
      </c>
    </row>
    <row r="2010" spans="1:9" x14ac:dyDescent="0.35">
      <c r="A2010" s="1">
        <f>'[1]COMMERCIAL 2019 - 2021'!D2007</f>
        <v>0</v>
      </c>
      <c r="B2010" s="5" t="e">
        <f>VLOOKUP(Tableau1[[#This Row],[NUM DE FACTURE]],'[1]COMMERCIAL 2019 - 2021'!$D$2:$AO$3999,6,FALSE)</f>
        <v>#N/A</v>
      </c>
      <c r="C2010" s="2" t="e">
        <f>VLOOKUP(Tableau1[[#This Row],[NUM DE FACTURE]],'[1]COMMERCIAL 2019 - 2021'!$D$2:$AO$3999,18,FALSE)</f>
        <v>#N/A</v>
      </c>
      <c r="D2010" s="3" t="e">
        <f>VLOOKUP(Tableau1[[#This Row],[NUM DE FACTURE]],'[1]COMMERCIAL 2019 - 2021'!$D$2:$AO$3999,8,FALSE)</f>
        <v>#N/A</v>
      </c>
      <c r="E2010" s="3" t="e">
        <f>VLOOKUP(Tableau1[[#This Row],[NUM DE FACTURE]],'[1]COMMERCIAL 2019 - 2021'!$D$2:$AO$3999,10,FALSE)</f>
        <v>#N/A</v>
      </c>
      <c r="F2010" s="3" t="e">
        <f>VLOOKUP(Tableau1[[#This Row],[NUM DE FACTURE]],'[1]COMMERCIAL 2019 - 2021'!$D$2:$AO$3999,12,FALSE)</f>
        <v>#N/A</v>
      </c>
      <c r="G2010" s="4" t="e">
        <f>VLOOKUP(Tableau1[[#This Row],[NUM DE FACTURE]],'[1]COMMERCIAL 2019 - 2021'!$D$2:$AO$3999,13,FALSE)</f>
        <v>#N/A</v>
      </c>
      <c r="H2010" s="3" t="e">
        <f>VLOOKUP(Tableau1[[#This Row],[NUM DE FACTURE]],[1]!Tableau1[[#All],[Num Piéce]:[ANNEE]],4,FALSE)</f>
        <v>#N/A</v>
      </c>
      <c r="I2010" s="3" t="e">
        <f>MONTH(Tableau1[[#This Row],[DATE LIV]])</f>
        <v>#N/A</v>
      </c>
    </row>
    <row r="2011" spans="1:9" x14ac:dyDescent="0.35">
      <c r="A2011" s="1">
        <f>'[1]COMMERCIAL 2019 - 2021'!D2008</f>
        <v>0</v>
      </c>
      <c r="B2011" s="5" t="e">
        <f>VLOOKUP(Tableau1[[#This Row],[NUM DE FACTURE]],'[1]COMMERCIAL 2019 - 2021'!$D$2:$AO$3999,6,FALSE)</f>
        <v>#N/A</v>
      </c>
      <c r="C2011" s="2" t="e">
        <f>VLOOKUP(Tableau1[[#This Row],[NUM DE FACTURE]],'[1]COMMERCIAL 2019 - 2021'!$D$2:$AO$3999,18,FALSE)</f>
        <v>#N/A</v>
      </c>
      <c r="D2011" s="3" t="e">
        <f>VLOOKUP(Tableau1[[#This Row],[NUM DE FACTURE]],'[1]COMMERCIAL 2019 - 2021'!$D$2:$AO$3999,8,FALSE)</f>
        <v>#N/A</v>
      </c>
      <c r="E2011" s="3" t="e">
        <f>VLOOKUP(Tableau1[[#This Row],[NUM DE FACTURE]],'[1]COMMERCIAL 2019 - 2021'!$D$2:$AO$3999,10,FALSE)</f>
        <v>#N/A</v>
      </c>
      <c r="F2011" s="3" t="e">
        <f>VLOOKUP(Tableau1[[#This Row],[NUM DE FACTURE]],'[1]COMMERCIAL 2019 - 2021'!$D$2:$AO$3999,12,FALSE)</f>
        <v>#N/A</v>
      </c>
      <c r="G2011" s="4" t="e">
        <f>VLOOKUP(Tableau1[[#This Row],[NUM DE FACTURE]],'[1]COMMERCIAL 2019 - 2021'!$D$2:$AO$3999,13,FALSE)</f>
        <v>#N/A</v>
      </c>
      <c r="H2011" s="3" t="e">
        <f>VLOOKUP(Tableau1[[#This Row],[NUM DE FACTURE]],[1]!Tableau1[[#All],[Num Piéce]:[ANNEE]],4,FALSE)</f>
        <v>#N/A</v>
      </c>
      <c r="I2011" s="3" t="e">
        <f>MONTH(Tableau1[[#This Row],[DATE LIV]])</f>
        <v>#N/A</v>
      </c>
    </row>
    <row r="2012" spans="1:9" x14ac:dyDescent="0.35">
      <c r="A2012" s="1">
        <f>'[1]COMMERCIAL 2019 - 2021'!D2009</f>
        <v>0</v>
      </c>
      <c r="B2012" s="5" t="e">
        <f>VLOOKUP(Tableau1[[#This Row],[NUM DE FACTURE]],'[1]COMMERCIAL 2019 - 2021'!$D$2:$AO$3999,6,FALSE)</f>
        <v>#N/A</v>
      </c>
      <c r="C2012" s="2" t="e">
        <f>VLOOKUP(Tableau1[[#This Row],[NUM DE FACTURE]],'[1]COMMERCIAL 2019 - 2021'!$D$2:$AO$3999,18,FALSE)</f>
        <v>#N/A</v>
      </c>
      <c r="D2012" s="3" t="e">
        <f>VLOOKUP(Tableau1[[#This Row],[NUM DE FACTURE]],'[1]COMMERCIAL 2019 - 2021'!$D$2:$AO$3999,8,FALSE)</f>
        <v>#N/A</v>
      </c>
      <c r="E2012" s="3" t="e">
        <f>VLOOKUP(Tableau1[[#This Row],[NUM DE FACTURE]],'[1]COMMERCIAL 2019 - 2021'!$D$2:$AO$3999,10,FALSE)</f>
        <v>#N/A</v>
      </c>
      <c r="F2012" s="3" t="e">
        <f>VLOOKUP(Tableau1[[#This Row],[NUM DE FACTURE]],'[1]COMMERCIAL 2019 - 2021'!$D$2:$AO$3999,12,FALSE)</f>
        <v>#N/A</v>
      </c>
      <c r="G2012" s="4" t="e">
        <f>VLOOKUP(Tableau1[[#This Row],[NUM DE FACTURE]],'[1]COMMERCIAL 2019 - 2021'!$D$2:$AO$3999,13,FALSE)</f>
        <v>#N/A</v>
      </c>
      <c r="H2012" s="3" t="e">
        <f>VLOOKUP(Tableau1[[#This Row],[NUM DE FACTURE]],[1]!Tableau1[[#All],[Num Piéce]:[ANNEE]],4,FALSE)</f>
        <v>#N/A</v>
      </c>
      <c r="I2012" s="3" t="e">
        <f>MONTH(Tableau1[[#This Row],[DATE LIV]])</f>
        <v>#N/A</v>
      </c>
    </row>
    <row r="2013" spans="1:9" x14ac:dyDescent="0.35">
      <c r="A2013" s="1">
        <f>'[1]COMMERCIAL 2019 - 2021'!D2010</f>
        <v>0</v>
      </c>
      <c r="B2013" s="5" t="e">
        <f>VLOOKUP(Tableau1[[#This Row],[NUM DE FACTURE]],'[1]COMMERCIAL 2019 - 2021'!$D$2:$AO$3999,6,FALSE)</f>
        <v>#N/A</v>
      </c>
      <c r="C2013" s="2" t="e">
        <f>VLOOKUP(Tableau1[[#This Row],[NUM DE FACTURE]],'[1]COMMERCIAL 2019 - 2021'!$D$2:$AO$3999,18,FALSE)</f>
        <v>#N/A</v>
      </c>
      <c r="D2013" s="3" t="e">
        <f>VLOOKUP(Tableau1[[#This Row],[NUM DE FACTURE]],'[1]COMMERCIAL 2019 - 2021'!$D$2:$AO$3999,8,FALSE)</f>
        <v>#N/A</v>
      </c>
      <c r="E2013" s="3" t="e">
        <f>VLOOKUP(Tableau1[[#This Row],[NUM DE FACTURE]],'[1]COMMERCIAL 2019 - 2021'!$D$2:$AO$3999,10,FALSE)</f>
        <v>#N/A</v>
      </c>
      <c r="F2013" s="3" t="e">
        <f>VLOOKUP(Tableau1[[#This Row],[NUM DE FACTURE]],'[1]COMMERCIAL 2019 - 2021'!$D$2:$AO$3999,12,FALSE)</f>
        <v>#N/A</v>
      </c>
      <c r="G2013" s="4" t="e">
        <f>VLOOKUP(Tableau1[[#This Row],[NUM DE FACTURE]],'[1]COMMERCIAL 2019 - 2021'!$D$2:$AO$3999,13,FALSE)</f>
        <v>#N/A</v>
      </c>
      <c r="H2013" s="3" t="e">
        <f>VLOOKUP(Tableau1[[#This Row],[NUM DE FACTURE]],[1]!Tableau1[[#All],[Num Piéce]:[ANNEE]],4,FALSE)</f>
        <v>#N/A</v>
      </c>
      <c r="I2013" s="3" t="e">
        <f>MONTH(Tableau1[[#This Row],[DATE LIV]])</f>
        <v>#N/A</v>
      </c>
    </row>
    <row r="2014" spans="1:9" x14ac:dyDescent="0.35">
      <c r="A2014" s="1">
        <f>'[1]COMMERCIAL 2019 - 2021'!D2011</f>
        <v>0</v>
      </c>
      <c r="B2014" s="5" t="e">
        <f>VLOOKUP(Tableau1[[#This Row],[NUM DE FACTURE]],'[1]COMMERCIAL 2019 - 2021'!$D$2:$AO$3999,6,FALSE)</f>
        <v>#N/A</v>
      </c>
      <c r="C2014" s="2" t="e">
        <f>VLOOKUP(Tableau1[[#This Row],[NUM DE FACTURE]],'[1]COMMERCIAL 2019 - 2021'!$D$2:$AO$3999,18,FALSE)</f>
        <v>#N/A</v>
      </c>
      <c r="D2014" s="3" t="e">
        <f>VLOOKUP(Tableau1[[#This Row],[NUM DE FACTURE]],'[1]COMMERCIAL 2019 - 2021'!$D$2:$AO$3999,8,FALSE)</f>
        <v>#N/A</v>
      </c>
      <c r="E2014" s="3" t="e">
        <f>VLOOKUP(Tableau1[[#This Row],[NUM DE FACTURE]],'[1]COMMERCIAL 2019 - 2021'!$D$2:$AO$3999,10,FALSE)</f>
        <v>#N/A</v>
      </c>
      <c r="F2014" s="3" t="e">
        <f>VLOOKUP(Tableau1[[#This Row],[NUM DE FACTURE]],'[1]COMMERCIAL 2019 - 2021'!$D$2:$AO$3999,12,FALSE)</f>
        <v>#N/A</v>
      </c>
      <c r="G2014" s="4" t="e">
        <f>VLOOKUP(Tableau1[[#This Row],[NUM DE FACTURE]],'[1]COMMERCIAL 2019 - 2021'!$D$2:$AO$3999,13,FALSE)</f>
        <v>#N/A</v>
      </c>
      <c r="H2014" s="3" t="e">
        <f>VLOOKUP(Tableau1[[#This Row],[NUM DE FACTURE]],[1]!Tableau1[[#All],[Num Piéce]:[ANNEE]],4,FALSE)</f>
        <v>#N/A</v>
      </c>
      <c r="I2014" s="3" t="e">
        <f>MONTH(Tableau1[[#This Row],[DATE LIV]])</f>
        <v>#N/A</v>
      </c>
    </row>
    <row r="2015" spans="1:9" x14ac:dyDescent="0.35">
      <c r="A2015" s="1">
        <f>'[1]COMMERCIAL 2019 - 2021'!D2012</f>
        <v>0</v>
      </c>
      <c r="B2015" s="5" t="e">
        <f>VLOOKUP(Tableau1[[#This Row],[NUM DE FACTURE]],'[1]COMMERCIAL 2019 - 2021'!$D$2:$AO$3999,6,FALSE)</f>
        <v>#N/A</v>
      </c>
      <c r="C2015" s="2" t="e">
        <f>VLOOKUP(Tableau1[[#This Row],[NUM DE FACTURE]],'[1]COMMERCIAL 2019 - 2021'!$D$2:$AO$3999,18,FALSE)</f>
        <v>#N/A</v>
      </c>
      <c r="D2015" s="3" t="e">
        <f>VLOOKUP(Tableau1[[#This Row],[NUM DE FACTURE]],'[1]COMMERCIAL 2019 - 2021'!$D$2:$AO$3999,8,FALSE)</f>
        <v>#N/A</v>
      </c>
      <c r="E2015" s="3" t="e">
        <f>VLOOKUP(Tableau1[[#This Row],[NUM DE FACTURE]],'[1]COMMERCIAL 2019 - 2021'!$D$2:$AO$3999,10,FALSE)</f>
        <v>#N/A</v>
      </c>
      <c r="F2015" s="3" t="e">
        <f>VLOOKUP(Tableau1[[#This Row],[NUM DE FACTURE]],'[1]COMMERCIAL 2019 - 2021'!$D$2:$AO$3999,12,FALSE)</f>
        <v>#N/A</v>
      </c>
      <c r="G2015" s="4" t="e">
        <f>VLOOKUP(Tableau1[[#This Row],[NUM DE FACTURE]],'[1]COMMERCIAL 2019 - 2021'!$D$2:$AO$3999,13,FALSE)</f>
        <v>#N/A</v>
      </c>
      <c r="H2015" s="3" t="e">
        <f>VLOOKUP(Tableau1[[#This Row],[NUM DE FACTURE]],[1]!Tableau1[[#All],[Num Piéce]:[ANNEE]],4,FALSE)</f>
        <v>#N/A</v>
      </c>
      <c r="I2015" s="3" t="e">
        <f>MONTH(Tableau1[[#This Row],[DATE LIV]])</f>
        <v>#N/A</v>
      </c>
    </row>
    <row r="2016" spans="1:9" x14ac:dyDescent="0.35">
      <c r="A2016" s="1">
        <f>'[1]COMMERCIAL 2019 - 2021'!D2013</f>
        <v>0</v>
      </c>
      <c r="B2016" s="5" t="e">
        <f>VLOOKUP(Tableau1[[#This Row],[NUM DE FACTURE]],'[1]COMMERCIAL 2019 - 2021'!$D$2:$AO$3999,6,FALSE)</f>
        <v>#N/A</v>
      </c>
      <c r="C2016" s="2" t="e">
        <f>VLOOKUP(Tableau1[[#This Row],[NUM DE FACTURE]],'[1]COMMERCIAL 2019 - 2021'!$D$2:$AO$3999,18,FALSE)</f>
        <v>#N/A</v>
      </c>
      <c r="D2016" s="3" t="e">
        <f>VLOOKUP(Tableau1[[#This Row],[NUM DE FACTURE]],'[1]COMMERCIAL 2019 - 2021'!$D$2:$AO$3999,8,FALSE)</f>
        <v>#N/A</v>
      </c>
      <c r="E2016" s="3" t="e">
        <f>VLOOKUP(Tableau1[[#This Row],[NUM DE FACTURE]],'[1]COMMERCIAL 2019 - 2021'!$D$2:$AO$3999,10,FALSE)</f>
        <v>#N/A</v>
      </c>
      <c r="F2016" s="3" t="e">
        <f>VLOOKUP(Tableau1[[#This Row],[NUM DE FACTURE]],'[1]COMMERCIAL 2019 - 2021'!$D$2:$AO$3999,12,FALSE)</f>
        <v>#N/A</v>
      </c>
      <c r="G2016" s="4" t="e">
        <f>VLOOKUP(Tableau1[[#This Row],[NUM DE FACTURE]],'[1]COMMERCIAL 2019 - 2021'!$D$2:$AO$3999,13,FALSE)</f>
        <v>#N/A</v>
      </c>
      <c r="H2016" s="3" t="e">
        <f>VLOOKUP(Tableau1[[#This Row],[NUM DE FACTURE]],[1]!Tableau1[[#All],[Num Piéce]:[ANNEE]],4,FALSE)</f>
        <v>#N/A</v>
      </c>
      <c r="I2016" s="3" t="e">
        <f>MONTH(Tableau1[[#This Row],[DATE LIV]])</f>
        <v>#N/A</v>
      </c>
    </row>
    <row r="2017" spans="1:9" x14ac:dyDescent="0.35">
      <c r="A2017" s="1">
        <f>'[1]COMMERCIAL 2019 - 2021'!D2014</f>
        <v>0</v>
      </c>
      <c r="B2017" s="5" t="e">
        <f>VLOOKUP(Tableau1[[#This Row],[NUM DE FACTURE]],'[1]COMMERCIAL 2019 - 2021'!$D$2:$AO$3999,6,FALSE)</f>
        <v>#N/A</v>
      </c>
      <c r="C2017" s="2" t="e">
        <f>VLOOKUP(Tableau1[[#This Row],[NUM DE FACTURE]],'[1]COMMERCIAL 2019 - 2021'!$D$2:$AO$3999,18,FALSE)</f>
        <v>#N/A</v>
      </c>
      <c r="D2017" s="3" t="e">
        <f>VLOOKUP(Tableau1[[#This Row],[NUM DE FACTURE]],'[1]COMMERCIAL 2019 - 2021'!$D$2:$AO$3999,8,FALSE)</f>
        <v>#N/A</v>
      </c>
      <c r="E2017" s="3" t="e">
        <f>VLOOKUP(Tableau1[[#This Row],[NUM DE FACTURE]],'[1]COMMERCIAL 2019 - 2021'!$D$2:$AO$3999,10,FALSE)</f>
        <v>#N/A</v>
      </c>
      <c r="F2017" s="3" t="e">
        <f>VLOOKUP(Tableau1[[#This Row],[NUM DE FACTURE]],'[1]COMMERCIAL 2019 - 2021'!$D$2:$AO$3999,12,FALSE)</f>
        <v>#N/A</v>
      </c>
      <c r="G2017" s="4" t="e">
        <f>VLOOKUP(Tableau1[[#This Row],[NUM DE FACTURE]],'[1]COMMERCIAL 2019 - 2021'!$D$2:$AO$3999,13,FALSE)</f>
        <v>#N/A</v>
      </c>
      <c r="H2017" s="3" t="e">
        <f>VLOOKUP(Tableau1[[#This Row],[NUM DE FACTURE]],[1]!Tableau1[[#All],[Num Piéce]:[ANNEE]],4,FALSE)</f>
        <v>#N/A</v>
      </c>
      <c r="I2017" s="3" t="e">
        <f>MONTH(Tableau1[[#This Row],[DATE LIV]])</f>
        <v>#N/A</v>
      </c>
    </row>
    <row r="2018" spans="1:9" x14ac:dyDescent="0.35">
      <c r="A2018" s="1">
        <f>'[1]COMMERCIAL 2019 - 2021'!D2015</f>
        <v>0</v>
      </c>
      <c r="B2018" s="5" t="e">
        <f>VLOOKUP(Tableau1[[#This Row],[NUM DE FACTURE]],'[1]COMMERCIAL 2019 - 2021'!$D$2:$AO$3999,6,FALSE)</f>
        <v>#N/A</v>
      </c>
      <c r="C2018" s="2" t="e">
        <f>VLOOKUP(Tableau1[[#This Row],[NUM DE FACTURE]],'[1]COMMERCIAL 2019 - 2021'!$D$2:$AO$3999,18,FALSE)</f>
        <v>#N/A</v>
      </c>
      <c r="D2018" s="3" t="e">
        <f>VLOOKUP(Tableau1[[#This Row],[NUM DE FACTURE]],'[1]COMMERCIAL 2019 - 2021'!$D$2:$AO$3999,8,FALSE)</f>
        <v>#N/A</v>
      </c>
      <c r="E2018" s="3" t="e">
        <f>VLOOKUP(Tableau1[[#This Row],[NUM DE FACTURE]],'[1]COMMERCIAL 2019 - 2021'!$D$2:$AO$3999,10,FALSE)</f>
        <v>#N/A</v>
      </c>
      <c r="F2018" s="3" t="e">
        <f>VLOOKUP(Tableau1[[#This Row],[NUM DE FACTURE]],'[1]COMMERCIAL 2019 - 2021'!$D$2:$AO$3999,12,FALSE)</f>
        <v>#N/A</v>
      </c>
      <c r="G2018" s="4" t="e">
        <f>VLOOKUP(Tableau1[[#This Row],[NUM DE FACTURE]],'[1]COMMERCIAL 2019 - 2021'!$D$2:$AO$3999,13,FALSE)</f>
        <v>#N/A</v>
      </c>
      <c r="H2018" s="3" t="e">
        <f>VLOOKUP(Tableau1[[#This Row],[NUM DE FACTURE]],[1]!Tableau1[[#All],[Num Piéce]:[ANNEE]],4,FALSE)</f>
        <v>#N/A</v>
      </c>
      <c r="I2018" s="3" t="e">
        <f>MONTH(Tableau1[[#This Row],[DATE LIV]])</f>
        <v>#N/A</v>
      </c>
    </row>
    <row r="2019" spans="1:9" x14ac:dyDescent="0.35">
      <c r="A2019" s="1">
        <f>'[1]COMMERCIAL 2019 - 2021'!D2016</f>
        <v>0</v>
      </c>
      <c r="B2019" s="5" t="e">
        <f>VLOOKUP(Tableau1[[#This Row],[NUM DE FACTURE]],'[1]COMMERCIAL 2019 - 2021'!$D$2:$AO$3999,6,FALSE)</f>
        <v>#N/A</v>
      </c>
      <c r="C2019" s="2" t="e">
        <f>VLOOKUP(Tableau1[[#This Row],[NUM DE FACTURE]],'[1]COMMERCIAL 2019 - 2021'!$D$2:$AO$3999,18,FALSE)</f>
        <v>#N/A</v>
      </c>
      <c r="D2019" s="3" t="e">
        <f>VLOOKUP(Tableau1[[#This Row],[NUM DE FACTURE]],'[1]COMMERCIAL 2019 - 2021'!$D$2:$AO$3999,8,FALSE)</f>
        <v>#N/A</v>
      </c>
      <c r="E2019" s="3" t="e">
        <f>VLOOKUP(Tableau1[[#This Row],[NUM DE FACTURE]],'[1]COMMERCIAL 2019 - 2021'!$D$2:$AO$3999,10,FALSE)</f>
        <v>#N/A</v>
      </c>
      <c r="F2019" s="3" t="e">
        <f>VLOOKUP(Tableau1[[#This Row],[NUM DE FACTURE]],'[1]COMMERCIAL 2019 - 2021'!$D$2:$AO$3999,12,FALSE)</f>
        <v>#N/A</v>
      </c>
      <c r="G2019" s="4" t="e">
        <f>VLOOKUP(Tableau1[[#This Row],[NUM DE FACTURE]],'[1]COMMERCIAL 2019 - 2021'!$D$2:$AO$3999,13,FALSE)</f>
        <v>#N/A</v>
      </c>
      <c r="H2019" s="3" t="e">
        <f>VLOOKUP(Tableau1[[#This Row],[NUM DE FACTURE]],[1]!Tableau1[[#All],[Num Piéce]:[ANNEE]],4,FALSE)</f>
        <v>#N/A</v>
      </c>
      <c r="I2019" s="3" t="e">
        <f>MONTH(Tableau1[[#This Row],[DATE LIV]])</f>
        <v>#N/A</v>
      </c>
    </row>
    <row r="2020" spans="1:9" x14ac:dyDescent="0.35">
      <c r="A2020" s="1">
        <f>'[1]COMMERCIAL 2019 - 2021'!D2017</f>
        <v>0</v>
      </c>
      <c r="B2020" s="5" t="e">
        <f>VLOOKUP(Tableau1[[#This Row],[NUM DE FACTURE]],'[1]COMMERCIAL 2019 - 2021'!$D$2:$AO$3999,6,FALSE)</f>
        <v>#N/A</v>
      </c>
      <c r="C2020" s="2" t="e">
        <f>VLOOKUP(Tableau1[[#This Row],[NUM DE FACTURE]],'[1]COMMERCIAL 2019 - 2021'!$D$2:$AO$3999,18,FALSE)</f>
        <v>#N/A</v>
      </c>
      <c r="D2020" s="3" t="e">
        <f>VLOOKUP(Tableau1[[#This Row],[NUM DE FACTURE]],'[1]COMMERCIAL 2019 - 2021'!$D$2:$AO$3999,8,FALSE)</f>
        <v>#N/A</v>
      </c>
      <c r="E2020" s="3" t="e">
        <f>VLOOKUP(Tableau1[[#This Row],[NUM DE FACTURE]],'[1]COMMERCIAL 2019 - 2021'!$D$2:$AO$3999,10,FALSE)</f>
        <v>#N/A</v>
      </c>
      <c r="F2020" s="3" t="e">
        <f>VLOOKUP(Tableau1[[#This Row],[NUM DE FACTURE]],'[1]COMMERCIAL 2019 - 2021'!$D$2:$AO$3999,12,FALSE)</f>
        <v>#N/A</v>
      </c>
      <c r="G2020" s="4" t="e">
        <f>VLOOKUP(Tableau1[[#This Row],[NUM DE FACTURE]],'[1]COMMERCIAL 2019 - 2021'!$D$2:$AO$3999,13,FALSE)</f>
        <v>#N/A</v>
      </c>
      <c r="H2020" s="3" t="e">
        <f>VLOOKUP(Tableau1[[#This Row],[NUM DE FACTURE]],[1]!Tableau1[[#All],[Num Piéce]:[ANNEE]],4,FALSE)</f>
        <v>#N/A</v>
      </c>
      <c r="I2020" s="3" t="e">
        <f>MONTH(Tableau1[[#This Row],[DATE LIV]])</f>
        <v>#N/A</v>
      </c>
    </row>
    <row r="2021" spans="1:9" x14ac:dyDescent="0.35">
      <c r="A2021" s="1">
        <f>'[1]COMMERCIAL 2019 - 2021'!D2018</f>
        <v>0</v>
      </c>
      <c r="B2021" s="5" t="e">
        <f>VLOOKUP(Tableau1[[#This Row],[NUM DE FACTURE]],'[1]COMMERCIAL 2019 - 2021'!$D$2:$AO$3999,6,FALSE)</f>
        <v>#N/A</v>
      </c>
      <c r="C2021" s="2" t="e">
        <f>VLOOKUP(Tableau1[[#This Row],[NUM DE FACTURE]],'[1]COMMERCIAL 2019 - 2021'!$D$2:$AO$3999,18,FALSE)</f>
        <v>#N/A</v>
      </c>
      <c r="D2021" s="3" t="e">
        <f>VLOOKUP(Tableau1[[#This Row],[NUM DE FACTURE]],'[1]COMMERCIAL 2019 - 2021'!$D$2:$AO$3999,8,FALSE)</f>
        <v>#N/A</v>
      </c>
      <c r="E2021" s="3" t="e">
        <f>VLOOKUP(Tableau1[[#This Row],[NUM DE FACTURE]],'[1]COMMERCIAL 2019 - 2021'!$D$2:$AO$3999,10,FALSE)</f>
        <v>#N/A</v>
      </c>
      <c r="F2021" s="3" t="e">
        <f>VLOOKUP(Tableau1[[#This Row],[NUM DE FACTURE]],'[1]COMMERCIAL 2019 - 2021'!$D$2:$AO$3999,12,FALSE)</f>
        <v>#N/A</v>
      </c>
      <c r="G2021" s="4" t="e">
        <f>VLOOKUP(Tableau1[[#This Row],[NUM DE FACTURE]],'[1]COMMERCIAL 2019 - 2021'!$D$2:$AO$3999,13,FALSE)</f>
        <v>#N/A</v>
      </c>
      <c r="H2021" s="3" t="e">
        <f>VLOOKUP(Tableau1[[#This Row],[NUM DE FACTURE]],[1]!Tableau1[[#All],[Num Piéce]:[ANNEE]],4,FALSE)</f>
        <v>#N/A</v>
      </c>
      <c r="I2021" s="3" t="e">
        <f>MONTH(Tableau1[[#This Row],[DATE LIV]])</f>
        <v>#N/A</v>
      </c>
    </row>
    <row r="2022" spans="1:9" x14ac:dyDescent="0.35">
      <c r="A2022" s="1">
        <f>'[1]COMMERCIAL 2019 - 2021'!D2019</f>
        <v>0</v>
      </c>
      <c r="B2022" s="5" t="e">
        <f>VLOOKUP(Tableau1[[#This Row],[NUM DE FACTURE]],'[1]COMMERCIAL 2019 - 2021'!$D$2:$AO$3999,6,FALSE)</f>
        <v>#N/A</v>
      </c>
      <c r="C2022" s="2" t="e">
        <f>VLOOKUP(Tableau1[[#This Row],[NUM DE FACTURE]],'[1]COMMERCIAL 2019 - 2021'!$D$2:$AO$3999,18,FALSE)</f>
        <v>#N/A</v>
      </c>
      <c r="D2022" s="3" t="e">
        <f>VLOOKUP(Tableau1[[#This Row],[NUM DE FACTURE]],'[1]COMMERCIAL 2019 - 2021'!$D$2:$AO$3999,8,FALSE)</f>
        <v>#N/A</v>
      </c>
      <c r="E2022" s="3" t="e">
        <f>VLOOKUP(Tableau1[[#This Row],[NUM DE FACTURE]],'[1]COMMERCIAL 2019 - 2021'!$D$2:$AO$3999,10,FALSE)</f>
        <v>#N/A</v>
      </c>
      <c r="F2022" s="3" t="e">
        <f>VLOOKUP(Tableau1[[#This Row],[NUM DE FACTURE]],'[1]COMMERCIAL 2019 - 2021'!$D$2:$AO$3999,12,FALSE)</f>
        <v>#N/A</v>
      </c>
      <c r="G2022" s="4" t="e">
        <f>VLOOKUP(Tableau1[[#This Row],[NUM DE FACTURE]],'[1]COMMERCIAL 2019 - 2021'!$D$2:$AO$3999,13,FALSE)</f>
        <v>#N/A</v>
      </c>
      <c r="H2022" s="3" t="e">
        <f>VLOOKUP(Tableau1[[#This Row],[NUM DE FACTURE]],[1]!Tableau1[[#All],[Num Piéce]:[ANNEE]],4,FALSE)</f>
        <v>#N/A</v>
      </c>
      <c r="I2022" s="3" t="e">
        <f>MONTH(Tableau1[[#This Row],[DATE LIV]])</f>
        <v>#N/A</v>
      </c>
    </row>
    <row r="2023" spans="1:9" x14ac:dyDescent="0.35">
      <c r="A2023" s="1">
        <f>'[1]COMMERCIAL 2019 - 2021'!D2020</f>
        <v>0</v>
      </c>
      <c r="B2023" s="5" t="e">
        <f>VLOOKUP(Tableau1[[#This Row],[NUM DE FACTURE]],'[1]COMMERCIAL 2019 - 2021'!$D$2:$AO$3999,6,FALSE)</f>
        <v>#N/A</v>
      </c>
      <c r="C2023" s="2" t="e">
        <f>VLOOKUP(Tableau1[[#This Row],[NUM DE FACTURE]],'[1]COMMERCIAL 2019 - 2021'!$D$2:$AO$3999,18,FALSE)</f>
        <v>#N/A</v>
      </c>
      <c r="D2023" s="3" t="e">
        <f>VLOOKUP(Tableau1[[#This Row],[NUM DE FACTURE]],'[1]COMMERCIAL 2019 - 2021'!$D$2:$AO$3999,8,FALSE)</f>
        <v>#N/A</v>
      </c>
      <c r="E2023" s="3" t="e">
        <f>VLOOKUP(Tableau1[[#This Row],[NUM DE FACTURE]],'[1]COMMERCIAL 2019 - 2021'!$D$2:$AO$3999,10,FALSE)</f>
        <v>#N/A</v>
      </c>
      <c r="F2023" s="3" t="e">
        <f>VLOOKUP(Tableau1[[#This Row],[NUM DE FACTURE]],'[1]COMMERCIAL 2019 - 2021'!$D$2:$AO$3999,12,FALSE)</f>
        <v>#N/A</v>
      </c>
      <c r="G2023" s="4" t="e">
        <f>VLOOKUP(Tableau1[[#This Row],[NUM DE FACTURE]],'[1]COMMERCIAL 2019 - 2021'!$D$2:$AO$3999,13,FALSE)</f>
        <v>#N/A</v>
      </c>
      <c r="H2023" s="3" t="e">
        <f>VLOOKUP(Tableau1[[#This Row],[NUM DE FACTURE]],[1]!Tableau1[[#All],[Num Piéce]:[ANNEE]],4,FALSE)</f>
        <v>#N/A</v>
      </c>
      <c r="I2023" s="3" t="e">
        <f>MONTH(Tableau1[[#This Row],[DATE LIV]])</f>
        <v>#N/A</v>
      </c>
    </row>
    <row r="2024" spans="1:9" x14ac:dyDescent="0.35">
      <c r="A2024" s="1">
        <f>'[1]COMMERCIAL 2019 - 2021'!D2021</f>
        <v>0</v>
      </c>
      <c r="B2024" s="5" t="e">
        <f>VLOOKUP(Tableau1[[#This Row],[NUM DE FACTURE]],'[1]COMMERCIAL 2019 - 2021'!$D$2:$AO$3999,6,FALSE)</f>
        <v>#N/A</v>
      </c>
      <c r="C2024" s="2" t="e">
        <f>VLOOKUP(Tableau1[[#This Row],[NUM DE FACTURE]],'[1]COMMERCIAL 2019 - 2021'!$D$2:$AO$3999,18,FALSE)</f>
        <v>#N/A</v>
      </c>
      <c r="D2024" s="3" t="e">
        <f>VLOOKUP(Tableau1[[#This Row],[NUM DE FACTURE]],'[1]COMMERCIAL 2019 - 2021'!$D$2:$AO$3999,8,FALSE)</f>
        <v>#N/A</v>
      </c>
      <c r="E2024" s="3" t="e">
        <f>VLOOKUP(Tableau1[[#This Row],[NUM DE FACTURE]],'[1]COMMERCIAL 2019 - 2021'!$D$2:$AO$3999,10,FALSE)</f>
        <v>#N/A</v>
      </c>
      <c r="F2024" s="3" t="e">
        <f>VLOOKUP(Tableau1[[#This Row],[NUM DE FACTURE]],'[1]COMMERCIAL 2019 - 2021'!$D$2:$AO$3999,12,FALSE)</f>
        <v>#N/A</v>
      </c>
      <c r="G2024" s="4" t="e">
        <f>VLOOKUP(Tableau1[[#This Row],[NUM DE FACTURE]],'[1]COMMERCIAL 2019 - 2021'!$D$2:$AO$3999,13,FALSE)</f>
        <v>#N/A</v>
      </c>
      <c r="H2024" s="3" t="e">
        <f>VLOOKUP(Tableau1[[#This Row],[NUM DE FACTURE]],[1]!Tableau1[[#All],[Num Piéce]:[ANNEE]],4,FALSE)</f>
        <v>#N/A</v>
      </c>
      <c r="I2024" s="3" t="e">
        <f>MONTH(Tableau1[[#This Row],[DATE LIV]])</f>
        <v>#N/A</v>
      </c>
    </row>
    <row r="2025" spans="1:9" x14ac:dyDescent="0.35">
      <c r="A2025" s="1">
        <f>'[1]COMMERCIAL 2019 - 2021'!D2022</f>
        <v>0</v>
      </c>
      <c r="B2025" s="5" t="e">
        <f>VLOOKUP(Tableau1[[#This Row],[NUM DE FACTURE]],'[1]COMMERCIAL 2019 - 2021'!$D$2:$AO$3999,6,FALSE)</f>
        <v>#N/A</v>
      </c>
      <c r="C2025" s="2" t="e">
        <f>VLOOKUP(Tableau1[[#This Row],[NUM DE FACTURE]],'[1]COMMERCIAL 2019 - 2021'!$D$2:$AO$3999,18,FALSE)</f>
        <v>#N/A</v>
      </c>
      <c r="D2025" s="3" t="e">
        <f>VLOOKUP(Tableau1[[#This Row],[NUM DE FACTURE]],'[1]COMMERCIAL 2019 - 2021'!$D$2:$AO$3999,8,FALSE)</f>
        <v>#N/A</v>
      </c>
      <c r="E2025" s="3" t="e">
        <f>VLOOKUP(Tableau1[[#This Row],[NUM DE FACTURE]],'[1]COMMERCIAL 2019 - 2021'!$D$2:$AO$3999,10,FALSE)</f>
        <v>#N/A</v>
      </c>
      <c r="F2025" s="3" t="e">
        <f>VLOOKUP(Tableau1[[#This Row],[NUM DE FACTURE]],'[1]COMMERCIAL 2019 - 2021'!$D$2:$AO$3999,12,FALSE)</f>
        <v>#N/A</v>
      </c>
      <c r="G2025" s="4" t="e">
        <f>VLOOKUP(Tableau1[[#This Row],[NUM DE FACTURE]],'[1]COMMERCIAL 2019 - 2021'!$D$2:$AO$3999,13,FALSE)</f>
        <v>#N/A</v>
      </c>
      <c r="H2025" s="3" t="e">
        <f>VLOOKUP(Tableau1[[#This Row],[NUM DE FACTURE]],[1]!Tableau1[[#All],[Num Piéce]:[ANNEE]],4,FALSE)</f>
        <v>#N/A</v>
      </c>
      <c r="I2025" s="3" t="e">
        <f>MONTH(Tableau1[[#This Row],[DATE LIV]])</f>
        <v>#N/A</v>
      </c>
    </row>
    <row r="2026" spans="1:9" x14ac:dyDescent="0.35">
      <c r="A2026" s="1">
        <f>'[1]COMMERCIAL 2019 - 2021'!D2023</f>
        <v>0</v>
      </c>
      <c r="B2026" s="5" t="e">
        <f>VLOOKUP(Tableau1[[#This Row],[NUM DE FACTURE]],'[1]COMMERCIAL 2019 - 2021'!$D$2:$AO$3999,6,FALSE)</f>
        <v>#N/A</v>
      </c>
      <c r="C2026" s="2" t="e">
        <f>VLOOKUP(Tableau1[[#This Row],[NUM DE FACTURE]],'[1]COMMERCIAL 2019 - 2021'!$D$2:$AO$3999,18,FALSE)</f>
        <v>#N/A</v>
      </c>
      <c r="D2026" s="3" t="e">
        <f>VLOOKUP(Tableau1[[#This Row],[NUM DE FACTURE]],'[1]COMMERCIAL 2019 - 2021'!$D$2:$AO$3999,8,FALSE)</f>
        <v>#N/A</v>
      </c>
      <c r="E2026" s="3" t="e">
        <f>VLOOKUP(Tableau1[[#This Row],[NUM DE FACTURE]],'[1]COMMERCIAL 2019 - 2021'!$D$2:$AO$3999,10,FALSE)</f>
        <v>#N/A</v>
      </c>
      <c r="F2026" s="3" t="e">
        <f>VLOOKUP(Tableau1[[#This Row],[NUM DE FACTURE]],'[1]COMMERCIAL 2019 - 2021'!$D$2:$AO$3999,12,FALSE)</f>
        <v>#N/A</v>
      </c>
      <c r="G2026" s="4" t="e">
        <f>VLOOKUP(Tableau1[[#This Row],[NUM DE FACTURE]],'[1]COMMERCIAL 2019 - 2021'!$D$2:$AO$3999,13,FALSE)</f>
        <v>#N/A</v>
      </c>
      <c r="H2026" s="3" t="e">
        <f>VLOOKUP(Tableau1[[#This Row],[NUM DE FACTURE]],[1]!Tableau1[[#All],[Num Piéce]:[ANNEE]],4,FALSE)</f>
        <v>#N/A</v>
      </c>
      <c r="I2026" s="3" t="e">
        <f>MONTH(Tableau1[[#This Row],[DATE LIV]])</f>
        <v>#N/A</v>
      </c>
    </row>
    <row r="2027" spans="1:9" x14ac:dyDescent="0.35">
      <c r="A2027" s="1">
        <f>'[1]COMMERCIAL 2019 - 2021'!D2024</f>
        <v>0</v>
      </c>
      <c r="B2027" s="5" t="e">
        <f>VLOOKUP(Tableau1[[#This Row],[NUM DE FACTURE]],'[1]COMMERCIAL 2019 - 2021'!$D$2:$AO$3999,6,FALSE)</f>
        <v>#N/A</v>
      </c>
      <c r="C2027" s="2" t="e">
        <f>VLOOKUP(Tableau1[[#This Row],[NUM DE FACTURE]],'[1]COMMERCIAL 2019 - 2021'!$D$2:$AO$3999,18,FALSE)</f>
        <v>#N/A</v>
      </c>
      <c r="D2027" s="3" t="e">
        <f>VLOOKUP(Tableau1[[#This Row],[NUM DE FACTURE]],'[1]COMMERCIAL 2019 - 2021'!$D$2:$AO$3999,8,FALSE)</f>
        <v>#N/A</v>
      </c>
      <c r="E2027" s="3" t="e">
        <f>VLOOKUP(Tableau1[[#This Row],[NUM DE FACTURE]],'[1]COMMERCIAL 2019 - 2021'!$D$2:$AO$3999,10,FALSE)</f>
        <v>#N/A</v>
      </c>
      <c r="F2027" s="3" t="e">
        <f>VLOOKUP(Tableau1[[#This Row],[NUM DE FACTURE]],'[1]COMMERCIAL 2019 - 2021'!$D$2:$AO$3999,12,FALSE)</f>
        <v>#N/A</v>
      </c>
      <c r="G2027" s="4" t="e">
        <f>VLOOKUP(Tableau1[[#This Row],[NUM DE FACTURE]],'[1]COMMERCIAL 2019 - 2021'!$D$2:$AO$3999,13,FALSE)</f>
        <v>#N/A</v>
      </c>
      <c r="H2027" s="3" t="e">
        <f>VLOOKUP(Tableau1[[#This Row],[NUM DE FACTURE]],[1]!Tableau1[[#All],[Num Piéce]:[ANNEE]],4,FALSE)</f>
        <v>#N/A</v>
      </c>
      <c r="I2027" s="3" t="e">
        <f>MONTH(Tableau1[[#This Row],[DATE LIV]])</f>
        <v>#N/A</v>
      </c>
    </row>
    <row r="2028" spans="1:9" x14ac:dyDescent="0.35">
      <c r="A2028" s="1">
        <f>'[1]COMMERCIAL 2019 - 2021'!D2025</f>
        <v>0</v>
      </c>
      <c r="B2028" s="5" t="e">
        <f>VLOOKUP(Tableau1[[#This Row],[NUM DE FACTURE]],'[1]COMMERCIAL 2019 - 2021'!$D$2:$AO$3999,6,FALSE)</f>
        <v>#N/A</v>
      </c>
      <c r="C2028" s="2" t="e">
        <f>VLOOKUP(Tableau1[[#This Row],[NUM DE FACTURE]],'[1]COMMERCIAL 2019 - 2021'!$D$2:$AO$3999,18,FALSE)</f>
        <v>#N/A</v>
      </c>
      <c r="D2028" s="3" t="e">
        <f>VLOOKUP(Tableau1[[#This Row],[NUM DE FACTURE]],'[1]COMMERCIAL 2019 - 2021'!$D$2:$AO$3999,8,FALSE)</f>
        <v>#N/A</v>
      </c>
      <c r="E2028" s="3" t="e">
        <f>VLOOKUP(Tableau1[[#This Row],[NUM DE FACTURE]],'[1]COMMERCIAL 2019 - 2021'!$D$2:$AO$3999,10,FALSE)</f>
        <v>#N/A</v>
      </c>
      <c r="F2028" s="3" t="e">
        <f>VLOOKUP(Tableau1[[#This Row],[NUM DE FACTURE]],'[1]COMMERCIAL 2019 - 2021'!$D$2:$AO$3999,12,FALSE)</f>
        <v>#N/A</v>
      </c>
      <c r="G2028" s="4" t="e">
        <f>VLOOKUP(Tableau1[[#This Row],[NUM DE FACTURE]],'[1]COMMERCIAL 2019 - 2021'!$D$2:$AO$3999,13,FALSE)</f>
        <v>#N/A</v>
      </c>
      <c r="H2028" s="3" t="e">
        <f>VLOOKUP(Tableau1[[#This Row],[NUM DE FACTURE]],[1]!Tableau1[[#All],[Num Piéce]:[ANNEE]],4,FALSE)</f>
        <v>#N/A</v>
      </c>
      <c r="I2028" s="3" t="e">
        <f>MONTH(Tableau1[[#This Row],[DATE LIV]])</f>
        <v>#N/A</v>
      </c>
    </row>
    <row r="2029" spans="1:9" x14ac:dyDescent="0.35">
      <c r="A2029" s="1">
        <f>'[1]COMMERCIAL 2019 - 2021'!D2026</f>
        <v>0</v>
      </c>
      <c r="B2029" s="5" t="e">
        <f>VLOOKUP(Tableau1[[#This Row],[NUM DE FACTURE]],'[1]COMMERCIAL 2019 - 2021'!$D$2:$AO$3999,6,FALSE)</f>
        <v>#N/A</v>
      </c>
      <c r="C2029" s="2" t="e">
        <f>VLOOKUP(Tableau1[[#This Row],[NUM DE FACTURE]],'[1]COMMERCIAL 2019 - 2021'!$D$2:$AO$3999,18,FALSE)</f>
        <v>#N/A</v>
      </c>
      <c r="D2029" s="3" t="e">
        <f>VLOOKUP(Tableau1[[#This Row],[NUM DE FACTURE]],'[1]COMMERCIAL 2019 - 2021'!$D$2:$AO$3999,8,FALSE)</f>
        <v>#N/A</v>
      </c>
      <c r="E2029" s="3" t="e">
        <f>VLOOKUP(Tableau1[[#This Row],[NUM DE FACTURE]],'[1]COMMERCIAL 2019 - 2021'!$D$2:$AO$3999,10,FALSE)</f>
        <v>#N/A</v>
      </c>
      <c r="F2029" s="3" t="e">
        <f>VLOOKUP(Tableau1[[#This Row],[NUM DE FACTURE]],'[1]COMMERCIAL 2019 - 2021'!$D$2:$AO$3999,12,FALSE)</f>
        <v>#N/A</v>
      </c>
      <c r="G2029" s="4" t="e">
        <f>VLOOKUP(Tableau1[[#This Row],[NUM DE FACTURE]],'[1]COMMERCIAL 2019 - 2021'!$D$2:$AO$3999,13,FALSE)</f>
        <v>#N/A</v>
      </c>
      <c r="H2029" s="3" t="e">
        <f>VLOOKUP(Tableau1[[#This Row],[NUM DE FACTURE]],[1]!Tableau1[[#All],[Num Piéce]:[ANNEE]],4,FALSE)</f>
        <v>#N/A</v>
      </c>
      <c r="I2029" s="3" t="e">
        <f>MONTH(Tableau1[[#This Row],[DATE LIV]])</f>
        <v>#N/A</v>
      </c>
    </row>
    <row r="2030" spans="1:9" x14ac:dyDescent="0.35">
      <c r="A2030" s="1">
        <f>'[1]COMMERCIAL 2019 - 2021'!D2027</f>
        <v>0</v>
      </c>
      <c r="B2030" s="5" t="e">
        <f>VLOOKUP(Tableau1[[#This Row],[NUM DE FACTURE]],'[1]COMMERCIAL 2019 - 2021'!$D$2:$AO$3999,6,FALSE)</f>
        <v>#N/A</v>
      </c>
      <c r="C2030" s="2" t="e">
        <f>VLOOKUP(Tableau1[[#This Row],[NUM DE FACTURE]],'[1]COMMERCIAL 2019 - 2021'!$D$2:$AO$3999,18,FALSE)</f>
        <v>#N/A</v>
      </c>
      <c r="D2030" s="3" t="e">
        <f>VLOOKUP(Tableau1[[#This Row],[NUM DE FACTURE]],'[1]COMMERCIAL 2019 - 2021'!$D$2:$AO$3999,8,FALSE)</f>
        <v>#N/A</v>
      </c>
      <c r="E2030" s="3" t="e">
        <f>VLOOKUP(Tableau1[[#This Row],[NUM DE FACTURE]],'[1]COMMERCIAL 2019 - 2021'!$D$2:$AO$3999,10,FALSE)</f>
        <v>#N/A</v>
      </c>
      <c r="F2030" s="3" t="e">
        <f>VLOOKUP(Tableau1[[#This Row],[NUM DE FACTURE]],'[1]COMMERCIAL 2019 - 2021'!$D$2:$AO$3999,12,FALSE)</f>
        <v>#N/A</v>
      </c>
      <c r="G2030" s="4" t="e">
        <f>VLOOKUP(Tableau1[[#This Row],[NUM DE FACTURE]],'[1]COMMERCIAL 2019 - 2021'!$D$2:$AO$3999,13,FALSE)</f>
        <v>#N/A</v>
      </c>
      <c r="H2030" s="3" t="e">
        <f>VLOOKUP(Tableau1[[#This Row],[NUM DE FACTURE]],[1]!Tableau1[[#All],[Num Piéce]:[ANNEE]],4,FALSE)</f>
        <v>#N/A</v>
      </c>
      <c r="I2030" s="3" t="e">
        <f>MONTH(Tableau1[[#This Row],[DATE LIV]])</f>
        <v>#N/A</v>
      </c>
    </row>
    <row r="2031" spans="1:9" x14ac:dyDescent="0.35">
      <c r="A2031" s="1">
        <f>'[1]COMMERCIAL 2019 - 2021'!D2028</f>
        <v>0</v>
      </c>
      <c r="B2031" s="5" t="e">
        <f>VLOOKUP(Tableau1[[#This Row],[NUM DE FACTURE]],'[1]COMMERCIAL 2019 - 2021'!$D$2:$AO$3999,6,FALSE)</f>
        <v>#N/A</v>
      </c>
      <c r="C2031" s="2" t="e">
        <f>VLOOKUP(Tableau1[[#This Row],[NUM DE FACTURE]],'[1]COMMERCIAL 2019 - 2021'!$D$2:$AO$3999,18,FALSE)</f>
        <v>#N/A</v>
      </c>
      <c r="D2031" s="3" t="e">
        <f>VLOOKUP(Tableau1[[#This Row],[NUM DE FACTURE]],'[1]COMMERCIAL 2019 - 2021'!$D$2:$AO$3999,8,FALSE)</f>
        <v>#N/A</v>
      </c>
      <c r="E2031" s="3" t="e">
        <f>VLOOKUP(Tableau1[[#This Row],[NUM DE FACTURE]],'[1]COMMERCIAL 2019 - 2021'!$D$2:$AO$3999,10,FALSE)</f>
        <v>#N/A</v>
      </c>
      <c r="F2031" s="3" t="e">
        <f>VLOOKUP(Tableau1[[#This Row],[NUM DE FACTURE]],'[1]COMMERCIAL 2019 - 2021'!$D$2:$AO$3999,12,FALSE)</f>
        <v>#N/A</v>
      </c>
      <c r="G2031" s="4" t="e">
        <f>VLOOKUP(Tableau1[[#This Row],[NUM DE FACTURE]],'[1]COMMERCIAL 2019 - 2021'!$D$2:$AO$3999,13,FALSE)</f>
        <v>#N/A</v>
      </c>
      <c r="H2031" s="3" t="e">
        <f>VLOOKUP(Tableau1[[#This Row],[NUM DE FACTURE]],[1]!Tableau1[[#All],[Num Piéce]:[ANNEE]],4,FALSE)</f>
        <v>#N/A</v>
      </c>
      <c r="I2031" s="3" t="e">
        <f>MONTH(Tableau1[[#This Row],[DATE LIV]])</f>
        <v>#N/A</v>
      </c>
    </row>
    <row r="2032" spans="1:9" x14ac:dyDescent="0.35">
      <c r="A2032" s="1">
        <f>'[1]COMMERCIAL 2019 - 2021'!D2029</f>
        <v>0</v>
      </c>
      <c r="B2032" s="5" t="e">
        <f>VLOOKUP(Tableau1[[#This Row],[NUM DE FACTURE]],'[1]COMMERCIAL 2019 - 2021'!$D$2:$AO$3999,6,FALSE)</f>
        <v>#N/A</v>
      </c>
      <c r="C2032" s="2" t="e">
        <f>VLOOKUP(Tableau1[[#This Row],[NUM DE FACTURE]],'[1]COMMERCIAL 2019 - 2021'!$D$2:$AO$3999,18,FALSE)</f>
        <v>#N/A</v>
      </c>
      <c r="D2032" s="3" t="e">
        <f>VLOOKUP(Tableau1[[#This Row],[NUM DE FACTURE]],'[1]COMMERCIAL 2019 - 2021'!$D$2:$AO$3999,8,FALSE)</f>
        <v>#N/A</v>
      </c>
      <c r="E2032" s="3" t="e">
        <f>VLOOKUP(Tableau1[[#This Row],[NUM DE FACTURE]],'[1]COMMERCIAL 2019 - 2021'!$D$2:$AO$3999,10,FALSE)</f>
        <v>#N/A</v>
      </c>
      <c r="F2032" s="3" t="e">
        <f>VLOOKUP(Tableau1[[#This Row],[NUM DE FACTURE]],'[1]COMMERCIAL 2019 - 2021'!$D$2:$AO$3999,12,FALSE)</f>
        <v>#N/A</v>
      </c>
      <c r="G2032" s="4" t="e">
        <f>VLOOKUP(Tableau1[[#This Row],[NUM DE FACTURE]],'[1]COMMERCIAL 2019 - 2021'!$D$2:$AO$3999,13,FALSE)</f>
        <v>#N/A</v>
      </c>
      <c r="H2032" s="3" t="e">
        <f>VLOOKUP(Tableau1[[#This Row],[NUM DE FACTURE]],[1]!Tableau1[[#All],[Num Piéce]:[ANNEE]],4,FALSE)</f>
        <v>#N/A</v>
      </c>
      <c r="I2032" s="3" t="e">
        <f>MONTH(Tableau1[[#This Row],[DATE LIV]])</f>
        <v>#N/A</v>
      </c>
    </row>
    <row r="2033" spans="1:9" x14ac:dyDescent="0.35">
      <c r="A2033" s="1">
        <f>'[1]COMMERCIAL 2019 - 2021'!D2030</f>
        <v>0</v>
      </c>
      <c r="B2033" s="5" t="e">
        <f>VLOOKUP(Tableau1[[#This Row],[NUM DE FACTURE]],'[1]COMMERCIAL 2019 - 2021'!$D$2:$AO$3999,6,FALSE)</f>
        <v>#N/A</v>
      </c>
      <c r="C2033" s="2" t="e">
        <f>VLOOKUP(Tableau1[[#This Row],[NUM DE FACTURE]],'[1]COMMERCIAL 2019 - 2021'!$D$2:$AO$3999,18,FALSE)</f>
        <v>#N/A</v>
      </c>
      <c r="D2033" s="3" t="e">
        <f>VLOOKUP(Tableau1[[#This Row],[NUM DE FACTURE]],'[1]COMMERCIAL 2019 - 2021'!$D$2:$AO$3999,8,FALSE)</f>
        <v>#N/A</v>
      </c>
      <c r="E2033" s="3" t="e">
        <f>VLOOKUP(Tableau1[[#This Row],[NUM DE FACTURE]],'[1]COMMERCIAL 2019 - 2021'!$D$2:$AO$3999,10,FALSE)</f>
        <v>#N/A</v>
      </c>
      <c r="F2033" s="3" t="e">
        <f>VLOOKUP(Tableau1[[#This Row],[NUM DE FACTURE]],'[1]COMMERCIAL 2019 - 2021'!$D$2:$AO$3999,12,FALSE)</f>
        <v>#N/A</v>
      </c>
      <c r="G2033" s="4" t="e">
        <f>VLOOKUP(Tableau1[[#This Row],[NUM DE FACTURE]],'[1]COMMERCIAL 2019 - 2021'!$D$2:$AO$3999,13,FALSE)</f>
        <v>#N/A</v>
      </c>
      <c r="H2033" s="3" t="e">
        <f>VLOOKUP(Tableau1[[#This Row],[NUM DE FACTURE]],[1]!Tableau1[[#All],[Num Piéce]:[ANNEE]],4,FALSE)</f>
        <v>#N/A</v>
      </c>
      <c r="I2033" s="3" t="e">
        <f>MONTH(Tableau1[[#This Row],[DATE LIV]])</f>
        <v>#N/A</v>
      </c>
    </row>
    <row r="2034" spans="1:9" x14ac:dyDescent="0.35">
      <c r="A2034" s="1">
        <f>'[1]COMMERCIAL 2019 - 2021'!D2031</f>
        <v>0</v>
      </c>
      <c r="B2034" s="5" t="e">
        <f>VLOOKUP(Tableau1[[#This Row],[NUM DE FACTURE]],'[1]COMMERCIAL 2019 - 2021'!$D$2:$AO$3999,6,FALSE)</f>
        <v>#N/A</v>
      </c>
      <c r="C2034" s="2" t="e">
        <f>VLOOKUP(Tableau1[[#This Row],[NUM DE FACTURE]],'[1]COMMERCIAL 2019 - 2021'!$D$2:$AO$3999,18,FALSE)</f>
        <v>#N/A</v>
      </c>
      <c r="D2034" s="3" t="e">
        <f>VLOOKUP(Tableau1[[#This Row],[NUM DE FACTURE]],'[1]COMMERCIAL 2019 - 2021'!$D$2:$AO$3999,8,FALSE)</f>
        <v>#N/A</v>
      </c>
      <c r="E2034" s="3" t="e">
        <f>VLOOKUP(Tableau1[[#This Row],[NUM DE FACTURE]],'[1]COMMERCIAL 2019 - 2021'!$D$2:$AO$3999,10,FALSE)</f>
        <v>#N/A</v>
      </c>
      <c r="F2034" s="3" t="e">
        <f>VLOOKUP(Tableau1[[#This Row],[NUM DE FACTURE]],'[1]COMMERCIAL 2019 - 2021'!$D$2:$AO$3999,12,FALSE)</f>
        <v>#N/A</v>
      </c>
      <c r="G2034" s="4" t="e">
        <f>VLOOKUP(Tableau1[[#This Row],[NUM DE FACTURE]],'[1]COMMERCIAL 2019 - 2021'!$D$2:$AO$3999,13,FALSE)</f>
        <v>#N/A</v>
      </c>
      <c r="H2034" s="3" t="e">
        <f>VLOOKUP(Tableau1[[#This Row],[NUM DE FACTURE]],[1]!Tableau1[[#All],[Num Piéce]:[ANNEE]],4,FALSE)</f>
        <v>#N/A</v>
      </c>
      <c r="I2034" s="3" t="e">
        <f>MONTH(Tableau1[[#This Row],[DATE LIV]])</f>
        <v>#N/A</v>
      </c>
    </row>
    <row r="2035" spans="1:9" x14ac:dyDescent="0.35">
      <c r="A2035" s="1">
        <f>'[1]COMMERCIAL 2019 - 2021'!D2032</f>
        <v>0</v>
      </c>
      <c r="B2035" s="5" t="e">
        <f>VLOOKUP(Tableau1[[#This Row],[NUM DE FACTURE]],'[1]COMMERCIAL 2019 - 2021'!$D$2:$AO$3999,6,FALSE)</f>
        <v>#N/A</v>
      </c>
      <c r="C2035" s="2" t="e">
        <f>VLOOKUP(Tableau1[[#This Row],[NUM DE FACTURE]],'[1]COMMERCIAL 2019 - 2021'!$D$2:$AO$3999,18,FALSE)</f>
        <v>#N/A</v>
      </c>
      <c r="D2035" s="3" t="e">
        <f>VLOOKUP(Tableau1[[#This Row],[NUM DE FACTURE]],'[1]COMMERCIAL 2019 - 2021'!$D$2:$AO$3999,8,FALSE)</f>
        <v>#N/A</v>
      </c>
      <c r="E2035" s="3" t="e">
        <f>VLOOKUP(Tableau1[[#This Row],[NUM DE FACTURE]],'[1]COMMERCIAL 2019 - 2021'!$D$2:$AO$3999,10,FALSE)</f>
        <v>#N/A</v>
      </c>
      <c r="F2035" s="3" t="e">
        <f>VLOOKUP(Tableau1[[#This Row],[NUM DE FACTURE]],'[1]COMMERCIAL 2019 - 2021'!$D$2:$AO$3999,12,FALSE)</f>
        <v>#N/A</v>
      </c>
      <c r="G2035" s="4" t="e">
        <f>VLOOKUP(Tableau1[[#This Row],[NUM DE FACTURE]],'[1]COMMERCIAL 2019 - 2021'!$D$2:$AO$3999,13,FALSE)</f>
        <v>#N/A</v>
      </c>
      <c r="H2035" s="3" t="e">
        <f>VLOOKUP(Tableau1[[#This Row],[NUM DE FACTURE]],[1]!Tableau1[[#All],[Num Piéce]:[ANNEE]],4,FALSE)</f>
        <v>#N/A</v>
      </c>
      <c r="I2035" s="3" t="e">
        <f>MONTH(Tableau1[[#This Row],[DATE LIV]])</f>
        <v>#N/A</v>
      </c>
    </row>
    <row r="2036" spans="1:9" x14ac:dyDescent="0.35">
      <c r="A2036" s="1">
        <f>'[1]COMMERCIAL 2019 - 2021'!D2033</f>
        <v>0</v>
      </c>
      <c r="B2036" s="5" t="e">
        <f>VLOOKUP(Tableau1[[#This Row],[NUM DE FACTURE]],'[1]COMMERCIAL 2019 - 2021'!$D$2:$AO$3999,6,FALSE)</f>
        <v>#N/A</v>
      </c>
      <c r="C2036" s="2" t="e">
        <f>VLOOKUP(Tableau1[[#This Row],[NUM DE FACTURE]],'[1]COMMERCIAL 2019 - 2021'!$D$2:$AO$3999,18,FALSE)</f>
        <v>#N/A</v>
      </c>
      <c r="D2036" s="3" t="e">
        <f>VLOOKUP(Tableau1[[#This Row],[NUM DE FACTURE]],'[1]COMMERCIAL 2019 - 2021'!$D$2:$AO$3999,8,FALSE)</f>
        <v>#N/A</v>
      </c>
      <c r="E2036" s="3" t="e">
        <f>VLOOKUP(Tableau1[[#This Row],[NUM DE FACTURE]],'[1]COMMERCIAL 2019 - 2021'!$D$2:$AO$3999,10,FALSE)</f>
        <v>#N/A</v>
      </c>
      <c r="F2036" s="3" t="e">
        <f>VLOOKUP(Tableau1[[#This Row],[NUM DE FACTURE]],'[1]COMMERCIAL 2019 - 2021'!$D$2:$AO$3999,12,FALSE)</f>
        <v>#N/A</v>
      </c>
      <c r="G2036" s="4" t="e">
        <f>VLOOKUP(Tableau1[[#This Row],[NUM DE FACTURE]],'[1]COMMERCIAL 2019 - 2021'!$D$2:$AO$3999,13,FALSE)</f>
        <v>#N/A</v>
      </c>
      <c r="H2036" s="3" t="e">
        <f>VLOOKUP(Tableau1[[#This Row],[NUM DE FACTURE]],[1]!Tableau1[[#All],[Num Piéce]:[ANNEE]],4,FALSE)</f>
        <v>#N/A</v>
      </c>
      <c r="I2036" s="3" t="e">
        <f>MONTH(Tableau1[[#This Row],[DATE LIV]])</f>
        <v>#N/A</v>
      </c>
    </row>
    <row r="2037" spans="1:9" x14ac:dyDescent="0.35">
      <c r="A2037" s="1">
        <f>'[1]COMMERCIAL 2019 - 2021'!D2034</f>
        <v>0</v>
      </c>
      <c r="B2037" s="5" t="e">
        <f>VLOOKUP(Tableau1[[#This Row],[NUM DE FACTURE]],'[1]COMMERCIAL 2019 - 2021'!$D$2:$AO$3999,6,FALSE)</f>
        <v>#N/A</v>
      </c>
      <c r="C2037" s="2" t="e">
        <f>VLOOKUP(Tableau1[[#This Row],[NUM DE FACTURE]],'[1]COMMERCIAL 2019 - 2021'!$D$2:$AO$3999,18,FALSE)</f>
        <v>#N/A</v>
      </c>
      <c r="D2037" s="3" t="e">
        <f>VLOOKUP(Tableau1[[#This Row],[NUM DE FACTURE]],'[1]COMMERCIAL 2019 - 2021'!$D$2:$AO$3999,8,FALSE)</f>
        <v>#N/A</v>
      </c>
      <c r="E2037" s="3" t="e">
        <f>VLOOKUP(Tableau1[[#This Row],[NUM DE FACTURE]],'[1]COMMERCIAL 2019 - 2021'!$D$2:$AO$3999,10,FALSE)</f>
        <v>#N/A</v>
      </c>
      <c r="F2037" s="3" t="e">
        <f>VLOOKUP(Tableau1[[#This Row],[NUM DE FACTURE]],'[1]COMMERCIAL 2019 - 2021'!$D$2:$AO$3999,12,FALSE)</f>
        <v>#N/A</v>
      </c>
      <c r="G2037" s="4" t="e">
        <f>VLOOKUP(Tableau1[[#This Row],[NUM DE FACTURE]],'[1]COMMERCIAL 2019 - 2021'!$D$2:$AO$3999,13,FALSE)</f>
        <v>#N/A</v>
      </c>
      <c r="H2037" s="3" t="e">
        <f>VLOOKUP(Tableau1[[#This Row],[NUM DE FACTURE]],[1]!Tableau1[[#All],[Num Piéce]:[ANNEE]],4,FALSE)</f>
        <v>#N/A</v>
      </c>
      <c r="I2037" s="3" t="e">
        <f>MONTH(Tableau1[[#This Row],[DATE LIV]])</f>
        <v>#N/A</v>
      </c>
    </row>
    <row r="2038" spans="1:9" x14ac:dyDescent="0.35">
      <c r="A2038" s="1">
        <f>'[1]COMMERCIAL 2019 - 2021'!D2035</f>
        <v>0</v>
      </c>
      <c r="B2038" s="5" t="e">
        <f>VLOOKUP(Tableau1[[#This Row],[NUM DE FACTURE]],'[1]COMMERCIAL 2019 - 2021'!$D$2:$AO$3999,6,FALSE)</f>
        <v>#N/A</v>
      </c>
      <c r="C2038" s="2" t="e">
        <f>VLOOKUP(Tableau1[[#This Row],[NUM DE FACTURE]],'[1]COMMERCIAL 2019 - 2021'!$D$2:$AO$3999,18,FALSE)</f>
        <v>#N/A</v>
      </c>
      <c r="D2038" s="3" t="e">
        <f>VLOOKUP(Tableau1[[#This Row],[NUM DE FACTURE]],'[1]COMMERCIAL 2019 - 2021'!$D$2:$AO$3999,8,FALSE)</f>
        <v>#N/A</v>
      </c>
      <c r="E2038" s="3" t="e">
        <f>VLOOKUP(Tableau1[[#This Row],[NUM DE FACTURE]],'[1]COMMERCIAL 2019 - 2021'!$D$2:$AO$3999,10,FALSE)</f>
        <v>#N/A</v>
      </c>
      <c r="F2038" s="3" t="e">
        <f>VLOOKUP(Tableau1[[#This Row],[NUM DE FACTURE]],'[1]COMMERCIAL 2019 - 2021'!$D$2:$AO$3999,12,FALSE)</f>
        <v>#N/A</v>
      </c>
      <c r="G2038" s="4" t="e">
        <f>VLOOKUP(Tableau1[[#This Row],[NUM DE FACTURE]],'[1]COMMERCIAL 2019 - 2021'!$D$2:$AO$3999,13,FALSE)</f>
        <v>#N/A</v>
      </c>
      <c r="H2038" s="3" t="e">
        <f>VLOOKUP(Tableau1[[#This Row],[NUM DE FACTURE]],[1]!Tableau1[[#All],[Num Piéce]:[ANNEE]],4,FALSE)</f>
        <v>#N/A</v>
      </c>
      <c r="I2038" s="3" t="e">
        <f>MONTH(Tableau1[[#This Row],[DATE LIV]])</f>
        <v>#N/A</v>
      </c>
    </row>
    <row r="2039" spans="1:9" x14ac:dyDescent="0.35">
      <c r="A2039" s="1">
        <f>'[1]COMMERCIAL 2019 - 2021'!D2036</f>
        <v>0</v>
      </c>
      <c r="B2039" s="5" t="e">
        <f>VLOOKUP(Tableau1[[#This Row],[NUM DE FACTURE]],'[1]COMMERCIAL 2019 - 2021'!$D$2:$AO$3999,6,FALSE)</f>
        <v>#N/A</v>
      </c>
      <c r="C2039" s="2" t="e">
        <f>VLOOKUP(Tableau1[[#This Row],[NUM DE FACTURE]],'[1]COMMERCIAL 2019 - 2021'!$D$2:$AO$3999,18,FALSE)</f>
        <v>#N/A</v>
      </c>
      <c r="D2039" s="3" t="e">
        <f>VLOOKUP(Tableau1[[#This Row],[NUM DE FACTURE]],'[1]COMMERCIAL 2019 - 2021'!$D$2:$AO$3999,8,FALSE)</f>
        <v>#N/A</v>
      </c>
      <c r="E2039" s="3" t="e">
        <f>VLOOKUP(Tableau1[[#This Row],[NUM DE FACTURE]],'[1]COMMERCIAL 2019 - 2021'!$D$2:$AO$3999,10,FALSE)</f>
        <v>#N/A</v>
      </c>
      <c r="F2039" s="3" t="e">
        <f>VLOOKUP(Tableau1[[#This Row],[NUM DE FACTURE]],'[1]COMMERCIAL 2019 - 2021'!$D$2:$AO$3999,12,FALSE)</f>
        <v>#N/A</v>
      </c>
      <c r="G2039" s="4" t="e">
        <f>VLOOKUP(Tableau1[[#This Row],[NUM DE FACTURE]],'[1]COMMERCIAL 2019 - 2021'!$D$2:$AO$3999,13,FALSE)</f>
        <v>#N/A</v>
      </c>
      <c r="H2039" s="3" t="e">
        <f>VLOOKUP(Tableau1[[#This Row],[NUM DE FACTURE]],[1]!Tableau1[[#All],[Num Piéce]:[ANNEE]],4,FALSE)</f>
        <v>#N/A</v>
      </c>
      <c r="I2039" s="3" t="e">
        <f>MONTH(Tableau1[[#This Row],[DATE LIV]])</f>
        <v>#N/A</v>
      </c>
    </row>
    <row r="2040" spans="1:9" x14ac:dyDescent="0.35">
      <c r="A2040" s="1">
        <f>'[1]COMMERCIAL 2019 - 2021'!D2037</f>
        <v>0</v>
      </c>
      <c r="B2040" s="5" t="e">
        <f>VLOOKUP(Tableau1[[#This Row],[NUM DE FACTURE]],'[1]COMMERCIAL 2019 - 2021'!$D$2:$AO$3999,6,FALSE)</f>
        <v>#N/A</v>
      </c>
      <c r="C2040" s="2" t="e">
        <f>VLOOKUP(Tableau1[[#This Row],[NUM DE FACTURE]],'[1]COMMERCIAL 2019 - 2021'!$D$2:$AO$3999,18,FALSE)</f>
        <v>#N/A</v>
      </c>
      <c r="D2040" s="3" t="e">
        <f>VLOOKUP(Tableau1[[#This Row],[NUM DE FACTURE]],'[1]COMMERCIAL 2019 - 2021'!$D$2:$AO$3999,8,FALSE)</f>
        <v>#N/A</v>
      </c>
      <c r="E2040" s="3" t="e">
        <f>VLOOKUP(Tableau1[[#This Row],[NUM DE FACTURE]],'[1]COMMERCIAL 2019 - 2021'!$D$2:$AO$3999,10,FALSE)</f>
        <v>#N/A</v>
      </c>
      <c r="F2040" s="3" t="e">
        <f>VLOOKUP(Tableau1[[#This Row],[NUM DE FACTURE]],'[1]COMMERCIAL 2019 - 2021'!$D$2:$AO$3999,12,FALSE)</f>
        <v>#N/A</v>
      </c>
      <c r="G2040" s="4" t="e">
        <f>VLOOKUP(Tableau1[[#This Row],[NUM DE FACTURE]],'[1]COMMERCIAL 2019 - 2021'!$D$2:$AO$3999,13,FALSE)</f>
        <v>#N/A</v>
      </c>
      <c r="H2040" s="3" t="e">
        <f>VLOOKUP(Tableau1[[#This Row],[NUM DE FACTURE]],[1]!Tableau1[[#All],[Num Piéce]:[ANNEE]],4,FALSE)</f>
        <v>#N/A</v>
      </c>
      <c r="I2040" s="3" t="e">
        <f>MONTH(Tableau1[[#This Row],[DATE LIV]])</f>
        <v>#N/A</v>
      </c>
    </row>
    <row r="2041" spans="1:9" x14ac:dyDescent="0.35">
      <c r="A2041" s="1">
        <f>'[1]COMMERCIAL 2019 - 2021'!D2038</f>
        <v>0</v>
      </c>
      <c r="B2041" s="5" t="e">
        <f>VLOOKUP(Tableau1[[#This Row],[NUM DE FACTURE]],'[1]COMMERCIAL 2019 - 2021'!$D$2:$AO$3999,6,FALSE)</f>
        <v>#N/A</v>
      </c>
      <c r="C2041" s="2" t="e">
        <f>VLOOKUP(Tableau1[[#This Row],[NUM DE FACTURE]],'[1]COMMERCIAL 2019 - 2021'!$D$2:$AO$3999,18,FALSE)</f>
        <v>#N/A</v>
      </c>
      <c r="D2041" s="3" t="e">
        <f>VLOOKUP(Tableau1[[#This Row],[NUM DE FACTURE]],'[1]COMMERCIAL 2019 - 2021'!$D$2:$AO$3999,8,FALSE)</f>
        <v>#N/A</v>
      </c>
      <c r="E2041" s="3" t="e">
        <f>VLOOKUP(Tableau1[[#This Row],[NUM DE FACTURE]],'[1]COMMERCIAL 2019 - 2021'!$D$2:$AO$3999,10,FALSE)</f>
        <v>#N/A</v>
      </c>
      <c r="F2041" s="3" t="e">
        <f>VLOOKUP(Tableau1[[#This Row],[NUM DE FACTURE]],'[1]COMMERCIAL 2019 - 2021'!$D$2:$AO$3999,12,FALSE)</f>
        <v>#N/A</v>
      </c>
      <c r="G2041" s="4" t="e">
        <f>VLOOKUP(Tableau1[[#This Row],[NUM DE FACTURE]],'[1]COMMERCIAL 2019 - 2021'!$D$2:$AO$3999,13,FALSE)</f>
        <v>#N/A</v>
      </c>
      <c r="H2041" s="3" t="e">
        <f>VLOOKUP(Tableau1[[#This Row],[NUM DE FACTURE]],[1]!Tableau1[[#All],[Num Piéce]:[ANNEE]],4,FALSE)</f>
        <v>#N/A</v>
      </c>
      <c r="I2041" s="3" t="e">
        <f>MONTH(Tableau1[[#This Row],[DATE LIV]])</f>
        <v>#N/A</v>
      </c>
    </row>
    <row r="2042" spans="1:9" x14ac:dyDescent="0.35">
      <c r="A2042" s="1">
        <f>'[1]COMMERCIAL 2019 - 2021'!D2039</f>
        <v>0</v>
      </c>
      <c r="B2042" s="5" t="e">
        <f>VLOOKUP(Tableau1[[#This Row],[NUM DE FACTURE]],'[1]COMMERCIAL 2019 - 2021'!$D$2:$AO$3999,6,FALSE)</f>
        <v>#N/A</v>
      </c>
      <c r="C2042" s="2" t="e">
        <f>VLOOKUP(Tableau1[[#This Row],[NUM DE FACTURE]],'[1]COMMERCIAL 2019 - 2021'!$D$2:$AO$3999,18,FALSE)</f>
        <v>#N/A</v>
      </c>
      <c r="D2042" s="3" t="e">
        <f>VLOOKUP(Tableau1[[#This Row],[NUM DE FACTURE]],'[1]COMMERCIAL 2019 - 2021'!$D$2:$AO$3999,8,FALSE)</f>
        <v>#N/A</v>
      </c>
      <c r="E2042" s="3" t="e">
        <f>VLOOKUP(Tableau1[[#This Row],[NUM DE FACTURE]],'[1]COMMERCIAL 2019 - 2021'!$D$2:$AO$3999,10,FALSE)</f>
        <v>#N/A</v>
      </c>
      <c r="F2042" s="3" t="e">
        <f>VLOOKUP(Tableau1[[#This Row],[NUM DE FACTURE]],'[1]COMMERCIAL 2019 - 2021'!$D$2:$AO$3999,12,FALSE)</f>
        <v>#N/A</v>
      </c>
      <c r="G2042" s="4" t="e">
        <f>VLOOKUP(Tableau1[[#This Row],[NUM DE FACTURE]],'[1]COMMERCIAL 2019 - 2021'!$D$2:$AO$3999,13,FALSE)</f>
        <v>#N/A</v>
      </c>
      <c r="H2042" s="3" t="e">
        <f>VLOOKUP(Tableau1[[#This Row],[NUM DE FACTURE]],[1]!Tableau1[[#All],[Num Piéce]:[ANNEE]],4,FALSE)</f>
        <v>#N/A</v>
      </c>
      <c r="I2042" s="3" t="e">
        <f>MONTH(Tableau1[[#This Row],[DATE LIV]])</f>
        <v>#N/A</v>
      </c>
    </row>
    <row r="2043" spans="1:9" x14ac:dyDescent="0.35">
      <c r="A2043" s="1">
        <f>'[1]COMMERCIAL 2019 - 2021'!D2040</f>
        <v>0</v>
      </c>
      <c r="B2043" s="5" t="e">
        <f>VLOOKUP(Tableau1[[#This Row],[NUM DE FACTURE]],'[1]COMMERCIAL 2019 - 2021'!$D$2:$AO$3999,6,FALSE)</f>
        <v>#N/A</v>
      </c>
      <c r="C2043" s="2" t="e">
        <f>VLOOKUP(Tableau1[[#This Row],[NUM DE FACTURE]],'[1]COMMERCIAL 2019 - 2021'!$D$2:$AO$3999,18,FALSE)</f>
        <v>#N/A</v>
      </c>
      <c r="D2043" s="3" t="e">
        <f>VLOOKUP(Tableau1[[#This Row],[NUM DE FACTURE]],'[1]COMMERCIAL 2019 - 2021'!$D$2:$AO$3999,8,FALSE)</f>
        <v>#N/A</v>
      </c>
      <c r="E2043" s="3" t="e">
        <f>VLOOKUP(Tableau1[[#This Row],[NUM DE FACTURE]],'[1]COMMERCIAL 2019 - 2021'!$D$2:$AO$3999,10,FALSE)</f>
        <v>#N/A</v>
      </c>
      <c r="F2043" s="3" t="e">
        <f>VLOOKUP(Tableau1[[#This Row],[NUM DE FACTURE]],'[1]COMMERCIAL 2019 - 2021'!$D$2:$AO$3999,12,FALSE)</f>
        <v>#N/A</v>
      </c>
      <c r="G2043" s="4" t="e">
        <f>VLOOKUP(Tableau1[[#This Row],[NUM DE FACTURE]],'[1]COMMERCIAL 2019 - 2021'!$D$2:$AO$3999,13,FALSE)</f>
        <v>#N/A</v>
      </c>
      <c r="H2043" s="3" t="e">
        <f>VLOOKUP(Tableau1[[#This Row],[NUM DE FACTURE]],[1]!Tableau1[[#All],[Num Piéce]:[ANNEE]],4,FALSE)</f>
        <v>#N/A</v>
      </c>
      <c r="I2043" s="3" t="e">
        <f>MONTH(Tableau1[[#This Row],[DATE LIV]])</f>
        <v>#N/A</v>
      </c>
    </row>
    <row r="2044" spans="1:9" x14ac:dyDescent="0.35">
      <c r="A2044" s="1">
        <f>'[1]COMMERCIAL 2019 - 2021'!D2041</f>
        <v>0</v>
      </c>
      <c r="B2044" s="5" t="e">
        <f>VLOOKUP(Tableau1[[#This Row],[NUM DE FACTURE]],'[1]COMMERCIAL 2019 - 2021'!$D$2:$AO$3999,6,FALSE)</f>
        <v>#N/A</v>
      </c>
      <c r="C2044" s="2" t="e">
        <f>VLOOKUP(Tableau1[[#This Row],[NUM DE FACTURE]],'[1]COMMERCIAL 2019 - 2021'!$D$2:$AO$3999,18,FALSE)</f>
        <v>#N/A</v>
      </c>
      <c r="D2044" s="3" t="e">
        <f>VLOOKUP(Tableau1[[#This Row],[NUM DE FACTURE]],'[1]COMMERCIAL 2019 - 2021'!$D$2:$AO$3999,8,FALSE)</f>
        <v>#N/A</v>
      </c>
      <c r="E2044" s="3" t="e">
        <f>VLOOKUP(Tableau1[[#This Row],[NUM DE FACTURE]],'[1]COMMERCIAL 2019 - 2021'!$D$2:$AO$3999,10,FALSE)</f>
        <v>#N/A</v>
      </c>
      <c r="F2044" s="3" t="e">
        <f>VLOOKUP(Tableau1[[#This Row],[NUM DE FACTURE]],'[1]COMMERCIAL 2019 - 2021'!$D$2:$AO$3999,12,FALSE)</f>
        <v>#N/A</v>
      </c>
      <c r="G2044" s="4" t="e">
        <f>VLOOKUP(Tableau1[[#This Row],[NUM DE FACTURE]],'[1]COMMERCIAL 2019 - 2021'!$D$2:$AO$3999,13,FALSE)</f>
        <v>#N/A</v>
      </c>
      <c r="H2044" s="3" t="e">
        <f>VLOOKUP(Tableau1[[#This Row],[NUM DE FACTURE]],[1]!Tableau1[[#All],[Num Piéce]:[ANNEE]],4,FALSE)</f>
        <v>#N/A</v>
      </c>
      <c r="I2044" s="3" t="e">
        <f>MONTH(Tableau1[[#This Row],[DATE LIV]])</f>
        <v>#N/A</v>
      </c>
    </row>
    <row r="2045" spans="1:9" x14ac:dyDescent="0.35">
      <c r="A2045" s="1">
        <f>'[1]COMMERCIAL 2019 - 2021'!D2042</f>
        <v>0</v>
      </c>
      <c r="B2045" s="5" t="e">
        <f>VLOOKUP(Tableau1[[#This Row],[NUM DE FACTURE]],'[1]COMMERCIAL 2019 - 2021'!$D$2:$AO$3999,6,FALSE)</f>
        <v>#N/A</v>
      </c>
      <c r="C2045" s="2" t="e">
        <f>VLOOKUP(Tableau1[[#This Row],[NUM DE FACTURE]],'[1]COMMERCIAL 2019 - 2021'!$D$2:$AO$3999,18,FALSE)</f>
        <v>#N/A</v>
      </c>
      <c r="D2045" s="3" t="e">
        <f>VLOOKUP(Tableau1[[#This Row],[NUM DE FACTURE]],'[1]COMMERCIAL 2019 - 2021'!$D$2:$AO$3999,8,FALSE)</f>
        <v>#N/A</v>
      </c>
      <c r="E2045" s="3" t="e">
        <f>VLOOKUP(Tableau1[[#This Row],[NUM DE FACTURE]],'[1]COMMERCIAL 2019 - 2021'!$D$2:$AO$3999,10,FALSE)</f>
        <v>#N/A</v>
      </c>
      <c r="F2045" s="3" t="e">
        <f>VLOOKUP(Tableau1[[#This Row],[NUM DE FACTURE]],'[1]COMMERCIAL 2019 - 2021'!$D$2:$AO$3999,12,FALSE)</f>
        <v>#N/A</v>
      </c>
      <c r="G2045" s="4" t="e">
        <f>VLOOKUP(Tableau1[[#This Row],[NUM DE FACTURE]],'[1]COMMERCIAL 2019 - 2021'!$D$2:$AO$3999,13,FALSE)</f>
        <v>#N/A</v>
      </c>
      <c r="H2045" s="3" t="e">
        <f>VLOOKUP(Tableau1[[#This Row],[NUM DE FACTURE]],[1]!Tableau1[[#All],[Num Piéce]:[ANNEE]],4,FALSE)</f>
        <v>#N/A</v>
      </c>
      <c r="I2045" s="3" t="e">
        <f>MONTH(Tableau1[[#This Row],[DATE LIV]])</f>
        <v>#N/A</v>
      </c>
    </row>
    <row r="2046" spans="1:9" x14ac:dyDescent="0.35">
      <c r="A2046" s="1">
        <f>'[1]COMMERCIAL 2019 - 2021'!D2043</f>
        <v>0</v>
      </c>
      <c r="B2046" s="5" t="e">
        <f>VLOOKUP(Tableau1[[#This Row],[NUM DE FACTURE]],'[1]COMMERCIAL 2019 - 2021'!$D$2:$AO$3999,6,FALSE)</f>
        <v>#N/A</v>
      </c>
      <c r="C2046" s="2" t="e">
        <f>VLOOKUP(Tableau1[[#This Row],[NUM DE FACTURE]],'[1]COMMERCIAL 2019 - 2021'!$D$2:$AO$3999,18,FALSE)</f>
        <v>#N/A</v>
      </c>
      <c r="D2046" s="3" t="e">
        <f>VLOOKUP(Tableau1[[#This Row],[NUM DE FACTURE]],'[1]COMMERCIAL 2019 - 2021'!$D$2:$AO$3999,8,FALSE)</f>
        <v>#N/A</v>
      </c>
      <c r="E2046" s="3" t="e">
        <f>VLOOKUP(Tableau1[[#This Row],[NUM DE FACTURE]],'[1]COMMERCIAL 2019 - 2021'!$D$2:$AO$3999,10,FALSE)</f>
        <v>#N/A</v>
      </c>
      <c r="F2046" s="3" t="e">
        <f>VLOOKUP(Tableau1[[#This Row],[NUM DE FACTURE]],'[1]COMMERCIAL 2019 - 2021'!$D$2:$AO$3999,12,FALSE)</f>
        <v>#N/A</v>
      </c>
      <c r="G2046" s="4" t="e">
        <f>VLOOKUP(Tableau1[[#This Row],[NUM DE FACTURE]],'[1]COMMERCIAL 2019 - 2021'!$D$2:$AO$3999,13,FALSE)</f>
        <v>#N/A</v>
      </c>
      <c r="H2046" s="3" t="e">
        <f>VLOOKUP(Tableau1[[#This Row],[NUM DE FACTURE]],[1]!Tableau1[[#All],[Num Piéce]:[ANNEE]],4,FALSE)</f>
        <v>#N/A</v>
      </c>
      <c r="I2046" s="3" t="e">
        <f>MONTH(Tableau1[[#This Row],[DATE LIV]])</f>
        <v>#N/A</v>
      </c>
    </row>
    <row r="2047" spans="1:9" x14ac:dyDescent="0.35">
      <c r="A2047" s="1">
        <f>'[1]COMMERCIAL 2019 - 2021'!D2044</f>
        <v>0</v>
      </c>
      <c r="B2047" s="5" t="e">
        <f>VLOOKUP(Tableau1[[#This Row],[NUM DE FACTURE]],'[1]COMMERCIAL 2019 - 2021'!$D$2:$AO$3999,6,FALSE)</f>
        <v>#N/A</v>
      </c>
      <c r="C2047" s="2" t="e">
        <f>VLOOKUP(Tableau1[[#This Row],[NUM DE FACTURE]],'[1]COMMERCIAL 2019 - 2021'!$D$2:$AO$3999,18,FALSE)</f>
        <v>#N/A</v>
      </c>
      <c r="D2047" s="3" t="e">
        <f>VLOOKUP(Tableau1[[#This Row],[NUM DE FACTURE]],'[1]COMMERCIAL 2019 - 2021'!$D$2:$AO$3999,8,FALSE)</f>
        <v>#N/A</v>
      </c>
      <c r="E2047" s="3" t="e">
        <f>VLOOKUP(Tableau1[[#This Row],[NUM DE FACTURE]],'[1]COMMERCIAL 2019 - 2021'!$D$2:$AO$3999,10,FALSE)</f>
        <v>#N/A</v>
      </c>
      <c r="F2047" s="3" t="e">
        <f>VLOOKUP(Tableau1[[#This Row],[NUM DE FACTURE]],'[1]COMMERCIAL 2019 - 2021'!$D$2:$AO$3999,12,FALSE)</f>
        <v>#N/A</v>
      </c>
      <c r="G2047" s="4" t="e">
        <f>VLOOKUP(Tableau1[[#This Row],[NUM DE FACTURE]],'[1]COMMERCIAL 2019 - 2021'!$D$2:$AO$3999,13,FALSE)</f>
        <v>#N/A</v>
      </c>
      <c r="H2047" s="3" t="e">
        <f>VLOOKUP(Tableau1[[#This Row],[NUM DE FACTURE]],[1]!Tableau1[[#All],[Num Piéce]:[ANNEE]],4,FALSE)</f>
        <v>#N/A</v>
      </c>
      <c r="I2047" s="3" t="e">
        <f>MONTH(Tableau1[[#This Row],[DATE LIV]])</f>
        <v>#N/A</v>
      </c>
    </row>
    <row r="2048" spans="1:9" x14ac:dyDescent="0.35">
      <c r="A2048" s="1">
        <f>'[1]COMMERCIAL 2019 - 2021'!D2045</f>
        <v>0</v>
      </c>
      <c r="B2048" s="5" t="e">
        <f>VLOOKUP(Tableau1[[#This Row],[NUM DE FACTURE]],'[1]COMMERCIAL 2019 - 2021'!$D$2:$AO$3999,6,FALSE)</f>
        <v>#N/A</v>
      </c>
      <c r="C2048" s="2" t="e">
        <f>VLOOKUP(Tableau1[[#This Row],[NUM DE FACTURE]],'[1]COMMERCIAL 2019 - 2021'!$D$2:$AO$3999,18,FALSE)</f>
        <v>#N/A</v>
      </c>
      <c r="D2048" s="3" t="e">
        <f>VLOOKUP(Tableau1[[#This Row],[NUM DE FACTURE]],'[1]COMMERCIAL 2019 - 2021'!$D$2:$AO$3999,8,FALSE)</f>
        <v>#N/A</v>
      </c>
      <c r="E2048" s="3" t="e">
        <f>VLOOKUP(Tableau1[[#This Row],[NUM DE FACTURE]],'[1]COMMERCIAL 2019 - 2021'!$D$2:$AO$3999,10,FALSE)</f>
        <v>#N/A</v>
      </c>
      <c r="F2048" s="3" t="e">
        <f>VLOOKUP(Tableau1[[#This Row],[NUM DE FACTURE]],'[1]COMMERCIAL 2019 - 2021'!$D$2:$AO$3999,12,FALSE)</f>
        <v>#N/A</v>
      </c>
      <c r="G2048" s="4" t="e">
        <f>VLOOKUP(Tableau1[[#This Row],[NUM DE FACTURE]],'[1]COMMERCIAL 2019 - 2021'!$D$2:$AO$3999,13,FALSE)</f>
        <v>#N/A</v>
      </c>
      <c r="H2048" s="3" t="e">
        <f>VLOOKUP(Tableau1[[#This Row],[NUM DE FACTURE]],[1]!Tableau1[[#All],[Num Piéce]:[ANNEE]],4,FALSE)</f>
        <v>#N/A</v>
      </c>
      <c r="I2048" s="3" t="e">
        <f>MONTH(Tableau1[[#This Row],[DATE LIV]])</f>
        <v>#N/A</v>
      </c>
    </row>
    <row r="2049" spans="1:9" x14ac:dyDescent="0.35">
      <c r="A2049" s="1">
        <f>'[1]COMMERCIAL 2019 - 2021'!D2046</f>
        <v>0</v>
      </c>
      <c r="B2049" s="5" t="e">
        <f>VLOOKUP(Tableau1[[#This Row],[NUM DE FACTURE]],'[1]COMMERCIAL 2019 - 2021'!$D$2:$AO$3999,6,FALSE)</f>
        <v>#N/A</v>
      </c>
      <c r="C2049" s="2" t="e">
        <f>VLOOKUP(Tableau1[[#This Row],[NUM DE FACTURE]],'[1]COMMERCIAL 2019 - 2021'!$D$2:$AO$3999,18,FALSE)</f>
        <v>#N/A</v>
      </c>
      <c r="D2049" s="3" t="e">
        <f>VLOOKUP(Tableau1[[#This Row],[NUM DE FACTURE]],'[1]COMMERCIAL 2019 - 2021'!$D$2:$AO$3999,8,FALSE)</f>
        <v>#N/A</v>
      </c>
      <c r="E2049" s="3" t="e">
        <f>VLOOKUP(Tableau1[[#This Row],[NUM DE FACTURE]],'[1]COMMERCIAL 2019 - 2021'!$D$2:$AO$3999,10,FALSE)</f>
        <v>#N/A</v>
      </c>
      <c r="F2049" s="3" t="e">
        <f>VLOOKUP(Tableau1[[#This Row],[NUM DE FACTURE]],'[1]COMMERCIAL 2019 - 2021'!$D$2:$AO$3999,12,FALSE)</f>
        <v>#N/A</v>
      </c>
      <c r="G2049" s="4" t="e">
        <f>VLOOKUP(Tableau1[[#This Row],[NUM DE FACTURE]],'[1]COMMERCIAL 2019 - 2021'!$D$2:$AO$3999,13,FALSE)</f>
        <v>#N/A</v>
      </c>
      <c r="H2049" s="3" t="e">
        <f>VLOOKUP(Tableau1[[#This Row],[NUM DE FACTURE]],[1]!Tableau1[[#All],[Num Piéce]:[ANNEE]],4,FALSE)</f>
        <v>#N/A</v>
      </c>
      <c r="I2049" s="3" t="e">
        <f>MONTH(Tableau1[[#This Row],[DATE LIV]])</f>
        <v>#N/A</v>
      </c>
    </row>
    <row r="2050" spans="1:9" x14ac:dyDescent="0.35">
      <c r="A2050" s="1">
        <f>'[1]COMMERCIAL 2019 - 2021'!D2047</f>
        <v>0</v>
      </c>
      <c r="B2050" s="5" t="e">
        <f>VLOOKUP(Tableau1[[#This Row],[NUM DE FACTURE]],'[1]COMMERCIAL 2019 - 2021'!$D$2:$AO$3999,6,FALSE)</f>
        <v>#N/A</v>
      </c>
      <c r="C2050" s="2" t="e">
        <f>VLOOKUP(Tableau1[[#This Row],[NUM DE FACTURE]],'[1]COMMERCIAL 2019 - 2021'!$D$2:$AO$3999,18,FALSE)</f>
        <v>#N/A</v>
      </c>
      <c r="D2050" s="3" t="e">
        <f>VLOOKUP(Tableau1[[#This Row],[NUM DE FACTURE]],'[1]COMMERCIAL 2019 - 2021'!$D$2:$AO$3999,8,FALSE)</f>
        <v>#N/A</v>
      </c>
      <c r="E2050" s="3" t="e">
        <f>VLOOKUP(Tableau1[[#This Row],[NUM DE FACTURE]],'[1]COMMERCIAL 2019 - 2021'!$D$2:$AO$3999,10,FALSE)</f>
        <v>#N/A</v>
      </c>
      <c r="F2050" s="3" t="e">
        <f>VLOOKUP(Tableau1[[#This Row],[NUM DE FACTURE]],'[1]COMMERCIAL 2019 - 2021'!$D$2:$AO$3999,12,FALSE)</f>
        <v>#N/A</v>
      </c>
      <c r="G2050" s="4" t="e">
        <f>VLOOKUP(Tableau1[[#This Row],[NUM DE FACTURE]],'[1]COMMERCIAL 2019 - 2021'!$D$2:$AO$3999,13,FALSE)</f>
        <v>#N/A</v>
      </c>
      <c r="H2050" s="3" t="e">
        <f>VLOOKUP(Tableau1[[#This Row],[NUM DE FACTURE]],[1]!Tableau1[[#All],[Num Piéce]:[ANNEE]],4,FALSE)</f>
        <v>#N/A</v>
      </c>
      <c r="I2050" s="3" t="e">
        <f>MONTH(Tableau1[[#This Row],[DATE LIV]])</f>
        <v>#N/A</v>
      </c>
    </row>
    <row r="2051" spans="1:9" x14ac:dyDescent="0.35">
      <c r="A2051" s="1">
        <f>'[1]COMMERCIAL 2019 - 2021'!D2048</f>
        <v>0</v>
      </c>
      <c r="B2051" s="5" t="e">
        <f>VLOOKUP(Tableau1[[#This Row],[NUM DE FACTURE]],'[1]COMMERCIAL 2019 - 2021'!$D$2:$AO$3999,6,FALSE)</f>
        <v>#N/A</v>
      </c>
      <c r="C2051" s="2" t="e">
        <f>VLOOKUP(Tableau1[[#This Row],[NUM DE FACTURE]],'[1]COMMERCIAL 2019 - 2021'!$D$2:$AO$3999,18,FALSE)</f>
        <v>#N/A</v>
      </c>
      <c r="D2051" s="3" t="e">
        <f>VLOOKUP(Tableau1[[#This Row],[NUM DE FACTURE]],'[1]COMMERCIAL 2019 - 2021'!$D$2:$AO$3999,8,FALSE)</f>
        <v>#N/A</v>
      </c>
      <c r="E2051" s="3" t="e">
        <f>VLOOKUP(Tableau1[[#This Row],[NUM DE FACTURE]],'[1]COMMERCIAL 2019 - 2021'!$D$2:$AO$3999,10,FALSE)</f>
        <v>#N/A</v>
      </c>
      <c r="F2051" s="3" t="e">
        <f>VLOOKUP(Tableau1[[#This Row],[NUM DE FACTURE]],'[1]COMMERCIAL 2019 - 2021'!$D$2:$AO$3999,12,FALSE)</f>
        <v>#N/A</v>
      </c>
      <c r="G2051" s="4" t="e">
        <f>VLOOKUP(Tableau1[[#This Row],[NUM DE FACTURE]],'[1]COMMERCIAL 2019 - 2021'!$D$2:$AO$3999,13,FALSE)</f>
        <v>#N/A</v>
      </c>
      <c r="H2051" s="3" t="e">
        <f>VLOOKUP(Tableau1[[#This Row],[NUM DE FACTURE]],[1]!Tableau1[[#All],[Num Piéce]:[ANNEE]],4,FALSE)</f>
        <v>#N/A</v>
      </c>
      <c r="I2051" s="3" t="e">
        <f>MONTH(Tableau1[[#This Row],[DATE LIV]])</f>
        <v>#N/A</v>
      </c>
    </row>
    <row r="2052" spans="1:9" x14ac:dyDescent="0.35">
      <c r="A2052" s="1">
        <f>'[1]COMMERCIAL 2019 - 2021'!D2049</f>
        <v>0</v>
      </c>
      <c r="B2052" s="5" t="e">
        <f>VLOOKUP(Tableau1[[#This Row],[NUM DE FACTURE]],'[1]COMMERCIAL 2019 - 2021'!$D$2:$AO$3999,6,FALSE)</f>
        <v>#N/A</v>
      </c>
      <c r="C2052" s="2" t="e">
        <f>VLOOKUP(Tableau1[[#This Row],[NUM DE FACTURE]],'[1]COMMERCIAL 2019 - 2021'!$D$2:$AO$3999,18,FALSE)</f>
        <v>#N/A</v>
      </c>
      <c r="D2052" s="3" t="e">
        <f>VLOOKUP(Tableau1[[#This Row],[NUM DE FACTURE]],'[1]COMMERCIAL 2019 - 2021'!$D$2:$AO$3999,8,FALSE)</f>
        <v>#N/A</v>
      </c>
      <c r="E2052" s="3" t="e">
        <f>VLOOKUP(Tableau1[[#This Row],[NUM DE FACTURE]],'[1]COMMERCIAL 2019 - 2021'!$D$2:$AO$3999,10,FALSE)</f>
        <v>#N/A</v>
      </c>
      <c r="F2052" s="3" t="e">
        <f>VLOOKUP(Tableau1[[#This Row],[NUM DE FACTURE]],'[1]COMMERCIAL 2019 - 2021'!$D$2:$AO$3999,12,FALSE)</f>
        <v>#N/A</v>
      </c>
      <c r="G2052" s="4" t="e">
        <f>VLOOKUP(Tableau1[[#This Row],[NUM DE FACTURE]],'[1]COMMERCIAL 2019 - 2021'!$D$2:$AO$3999,13,FALSE)</f>
        <v>#N/A</v>
      </c>
      <c r="H2052" s="3" t="e">
        <f>VLOOKUP(Tableau1[[#This Row],[NUM DE FACTURE]],[1]!Tableau1[[#All],[Num Piéce]:[ANNEE]],4,FALSE)</f>
        <v>#N/A</v>
      </c>
      <c r="I2052" s="3" t="e">
        <f>MONTH(Tableau1[[#This Row],[DATE LIV]])</f>
        <v>#N/A</v>
      </c>
    </row>
    <row r="2053" spans="1:9" x14ac:dyDescent="0.35">
      <c r="A2053" s="1">
        <f>'[1]COMMERCIAL 2019 - 2021'!D2050</f>
        <v>0</v>
      </c>
      <c r="B2053" s="5" t="e">
        <f>VLOOKUP(Tableau1[[#This Row],[NUM DE FACTURE]],'[1]COMMERCIAL 2019 - 2021'!$D$2:$AO$3999,6,FALSE)</f>
        <v>#N/A</v>
      </c>
      <c r="C2053" s="2" t="e">
        <f>VLOOKUP(Tableau1[[#This Row],[NUM DE FACTURE]],'[1]COMMERCIAL 2019 - 2021'!$D$2:$AO$3999,18,FALSE)</f>
        <v>#N/A</v>
      </c>
      <c r="D2053" s="3" t="e">
        <f>VLOOKUP(Tableau1[[#This Row],[NUM DE FACTURE]],'[1]COMMERCIAL 2019 - 2021'!$D$2:$AO$3999,8,FALSE)</f>
        <v>#N/A</v>
      </c>
      <c r="E2053" s="3" t="e">
        <f>VLOOKUP(Tableau1[[#This Row],[NUM DE FACTURE]],'[1]COMMERCIAL 2019 - 2021'!$D$2:$AO$3999,10,FALSE)</f>
        <v>#N/A</v>
      </c>
      <c r="F2053" s="3" t="e">
        <f>VLOOKUP(Tableau1[[#This Row],[NUM DE FACTURE]],'[1]COMMERCIAL 2019 - 2021'!$D$2:$AO$3999,12,FALSE)</f>
        <v>#N/A</v>
      </c>
      <c r="G2053" s="4" t="e">
        <f>VLOOKUP(Tableau1[[#This Row],[NUM DE FACTURE]],'[1]COMMERCIAL 2019 - 2021'!$D$2:$AO$3999,13,FALSE)</f>
        <v>#N/A</v>
      </c>
      <c r="H2053" s="3" t="e">
        <f>VLOOKUP(Tableau1[[#This Row],[NUM DE FACTURE]],[1]!Tableau1[[#All],[Num Piéce]:[ANNEE]],4,FALSE)</f>
        <v>#N/A</v>
      </c>
      <c r="I2053" s="3" t="e">
        <f>MONTH(Tableau1[[#This Row],[DATE LIV]])</f>
        <v>#N/A</v>
      </c>
    </row>
    <row r="2054" spans="1:9" x14ac:dyDescent="0.35">
      <c r="A2054" s="1">
        <f>'[1]COMMERCIAL 2019 - 2021'!D2051</f>
        <v>0</v>
      </c>
      <c r="B2054" s="5" t="e">
        <f>VLOOKUP(Tableau1[[#This Row],[NUM DE FACTURE]],'[1]COMMERCIAL 2019 - 2021'!$D$2:$AO$3999,6,FALSE)</f>
        <v>#N/A</v>
      </c>
      <c r="C2054" s="2" t="e">
        <f>VLOOKUP(Tableau1[[#This Row],[NUM DE FACTURE]],'[1]COMMERCIAL 2019 - 2021'!$D$2:$AO$3999,18,FALSE)</f>
        <v>#N/A</v>
      </c>
      <c r="D2054" s="3" t="e">
        <f>VLOOKUP(Tableau1[[#This Row],[NUM DE FACTURE]],'[1]COMMERCIAL 2019 - 2021'!$D$2:$AO$3999,8,FALSE)</f>
        <v>#N/A</v>
      </c>
      <c r="E2054" s="3" t="e">
        <f>VLOOKUP(Tableau1[[#This Row],[NUM DE FACTURE]],'[1]COMMERCIAL 2019 - 2021'!$D$2:$AO$3999,10,FALSE)</f>
        <v>#N/A</v>
      </c>
      <c r="F2054" s="3" t="e">
        <f>VLOOKUP(Tableau1[[#This Row],[NUM DE FACTURE]],'[1]COMMERCIAL 2019 - 2021'!$D$2:$AO$3999,12,FALSE)</f>
        <v>#N/A</v>
      </c>
      <c r="G2054" s="4" t="e">
        <f>VLOOKUP(Tableau1[[#This Row],[NUM DE FACTURE]],'[1]COMMERCIAL 2019 - 2021'!$D$2:$AO$3999,13,FALSE)</f>
        <v>#N/A</v>
      </c>
      <c r="H2054" s="3" t="e">
        <f>VLOOKUP(Tableau1[[#This Row],[NUM DE FACTURE]],[1]!Tableau1[[#All],[Num Piéce]:[ANNEE]],4,FALSE)</f>
        <v>#N/A</v>
      </c>
      <c r="I2054" s="3" t="e">
        <f>MONTH(Tableau1[[#This Row],[DATE LIV]])</f>
        <v>#N/A</v>
      </c>
    </row>
    <row r="2055" spans="1:9" x14ac:dyDescent="0.35">
      <c r="A2055" s="1">
        <f>'[1]COMMERCIAL 2019 - 2021'!D2052</f>
        <v>0</v>
      </c>
      <c r="B2055" s="5" t="e">
        <f>VLOOKUP(Tableau1[[#This Row],[NUM DE FACTURE]],'[1]COMMERCIAL 2019 - 2021'!$D$2:$AO$3999,6,FALSE)</f>
        <v>#N/A</v>
      </c>
      <c r="C2055" s="2" t="e">
        <f>VLOOKUP(Tableau1[[#This Row],[NUM DE FACTURE]],'[1]COMMERCIAL 2019 - 2021'!$D$2:$AO$3999,18,FALSE)</f>
        <v>#N/A</v>
      </c>
      <c r="D2055" s="3" t="e">
        <f>VLOOKUP(Tableau1[[#This Row],[NUM DE FACTURE]],'[1]COMMERCIAL 2019 - 2021'!$D$2:$AO$3999,8,FALSE)</f>
        <v>#N/A</v>
      </c>
      <c r="E2055" s="3" t="e">
        <f>VLOOKUP(Tableau1[[#This Row],[NUM DE FACTURE]],'[1]COMMERCIAL 2019 - 2021'!$D$2:$AO$3999,10,FALSE)</f>
        <v>#N/A</v>
      </c>
      <c r="F2055" s="3" t="e">
        <f>VLOOKUP(Tableau1[[#This Row],[NUM DE FACTURE]],'[1]COMMERCIAL 2019 - 2021'!$D$2:$AO$3999,12,FALSE)</f>
        <v>#N/A</v>
      </c>
      <c r="G2055" s="4" t="e">
        <f>VLOOKUP(Tableau1[[#This Row],[NUM DE FACTURE]],'[1]COMMERCIAL 2019 - 2021'!$D$2:$AO$3999,13,FALSE)</f>
        <v>#N/A</v>
      </c>
      <c r="H2055" s="3" t="e">
        <f>VLOOKUP(Tableau1[[#This Row],[NUM DE FACTURE]],[1]!Tableau1[[#All],[Num Piéce]:[ANNEE]],4,FALSE)</f>
        <v>#N/A</v>
      </c>
      <c r="I2055" s="3" t="e">
        <f>MONTH(Tableau1[[#This Row],[DATE LIV]])</f>
        <v>#N/A</v>
      </c>
    </row>
    <row r="2056" spans="1:9" x14ac:dyDescent="0.35">
      <c r="A2056" s="1">
        <f>'[1]COMMERCIAL 2019 - 2021'!D2053</f>
        <v>0</v>
      </c>
      <c r="B2056" s="5" t="e">
        <f>VLOOKUP(Tableau1[[#This Row],[NUM DE FACTURE]],'[1]COMMERCIAL 2019 - 2021'!$D$2:$AO$3999,6,FALSE)</f>
        <v>#N/A</v>
      </c>
      <c r="C2056" s="2" t="e">
        <f>VLOOKUP(Tableau1[[#This Row],[NUM DE FACTURE]],'[1]COMMERCIAL 2019 - 2021'!$D$2:$AO$3999,18,FALSE)</f>
        <v>#N/A</v>
      </c>
      <c r="D2056" s="3" t="e">
        <f>VLOOKUP(Tableau1[[#This Row],[NUM DE FACTURE]],'[1]COMMERCIAL 2019 - 2021'!$D$2:$AO$3999,8,FALSE)</f>
        <v>#N/A</v>
      </c>
      <c r="E2056" s="3" t="e">
        <f>VLOOKUP(Tableau1[[#This Row],[NUM DE FACTURE]],'[1]COMMERCIAL 2019 - 2021'!$D$2:$AO$3999,10,FALSE)</f>
        <v>#N/A</v>
      </c>
      <c r="F2056" s="3" t="e">
        <f>VLOOKUP(Tableau1[[#This Row],[NUM DE FACTURE]],'[1]COMMERCIAL 2019 - 2021'!$D$2:$AO$3999,12,FALSE)</f>
        <v>#N/A</v>
      </c>
      <c r="G2056" s="4" t="e">
        <f>VLOOKUP(Tableau1[[#This Row],[NUM DE FACTURE]],'[1]COMMERCIAL 2019 - 2021'!$D$2:$AO$3999,13,FALSE)</f>
        <v>#N/A</v>
      </c>
      <c r="H2056" s="3" t="e">
        <f>VLOOKUP(Tableau1[[#This Row],[NUM DE FACTURE]],[1]!Tableau1[[#All],[Num Piéce]:[ANNEE]],4,FALSE)</f>
        <v>#N/A</v>
      </c>
      <c r="I2056" s="3" t="e">
        <f>MONTH(Tableau1[[#This Row],[DATE LIV]])</f>
        <v>#N/A</v>
      </c>
    </row>
    <row r="2057" spans="1:9" x14ac:dyDescent="0.35">
      <c r="A2057" s="1">
        <f>'[1]COMMERCIAL 2019 - 2021'!D2054</f>
        <v>0</v>
      </c>
      <c r="B2057" s="5" t="e">
        <f>VLOOKUP(Tableau1[[#This Row],[NUM DE FACTURE]],'[1]COMMERCIAL 2019 - 2021'!$D$2:$AO$3999,6,FALSE)</f>
        <v>#N/A</v>
      </c>
      <c r="C2057" s="2" t="e">
        <f>VLOOKUP(Tableau1[[#This Row],[NUM DE FACTURE]],'[1]COMMERCIAL 2019 - 2021'!$D$2:$AO$3999,18,FALSE)</f>
        <v>#N/A</v>
      </c>
      <c r="D2057" s="3" t="e">
        <f>VLOOKUP(Tableau1[[#This Row],[NUM DE FACTURE]],'[1]COMMERCIAL 2019 - 2021'!$D$2:$AO$3999,8,FALSE)</f>
        <v>#N/A</v>
      </c>
      <c r="E2057" s="3" t="e">
        <f>VLOOKUP(Tableau1[[#This Row],[NUM DE FACTURE]],'[1]COMMERCIAL 2019 - 2021'!$D$2:$AO$3999,10,FALSE)</f>
        <v>#N/A</v>
      </c>
      <c r="F2057" s="3" t="e">
        <f>VLOOKUP(Tableau1[[#This Row],[NUM DE FACTURE]],'[1]COMMERCIAL 2019 - 2021'!$D$2:$AO$3999,12,FALSE)</f>
        <v>#N/A</v>
      </c>
      <c r="G2057" s="4" t="e">
        <f>VLOOKUP(Tableau1[[#This Row],[NUM DE FACTURE]],'[1]COMMERCIAL 2019 - 2021'!$D$2:$AO$3999,13,FALSE)</f>
        <v>#N/A</v>
      </c>
      <c r="H2057" s="3" t="e">
        <f>VLOOKUP(Tableau1[[#This Row],[NUM DE FACTURE]],[1]!Tableau1[[#All],[Num Piéce]:[ANNEE]],4,FALSE)</f>
        <v>#N/A</v>
      </c>
      <c r="I2057" s="3" t="e">
        <f>MONTH(Tableau1[[#This Row],[DATE LIV]])</f>
        <v>#N/A</v>
      </c>
    </row>
    <row r="2058" spans="1:9" x14ac:dyDescent="0.35">
      <c r="A2058" s="1">
        <f>'[1]COMMERCIAL 2019 - 2021'!D2055</f>
        <v>0</v>
      </c>
      <c r="B2058" s="5" t="e">
        <f>VLOOKUP(Tableau1[[#This Row],[NUM DE FACTURE]],'[1]COMMERCIAL 2019 - 2021'!$D$2:$AO$3999,6,FALSE)</f>
        <v>#N/A</v>
      </c>
      <c r="C2058" s="2" t="e">
        <f>VLOOKUP(Tableau1[[#This Row],[NUM DE FACTURE]],'[1]COMMERCIAL 2019 - 2021'!$D$2:$AO$3999,18,FALSE)</f>
        <v>#N/A</v>
      </c>
      <c r="D2058" s="3" t="e">
        <f>VLOOKUP(Tableau1[[#This Row],[NUM DE FACTURE]],'[1]COMMERCIAL 2019 - 2021'!$D$2:$AO$3999,8,FALSE)</f>
        <v>#N/A</v>
      </c>
      <c r="E2058" s="3" t="e">
        <f>VLOOKUP(Tableau1[[#This Row],[NUM DE FACTURE]],'[1]COMMERCIAL 2019 - 2021'!$D$2:$AO$3999,10,FALSE)</f>
        <v>#N/A</v>
      </c>
      <c r="F2058" s="3" t="e">
        <f>VLOOKUP(Tableau1[[#This Row],[NUM DE FACTURE]],'[1]COMMERCIAL 2019 - 2021'!$D$2:$AO$3999,12,FALSE)</f>
        <v>#N/A</v>
      </c>
      <c r="G2058" s="4" t="e">
        <f>VLOOKUP(Tableau1[[#This Row],[NUM DE FACTURE]],'[1]COMMERCIAL 2019 - 2021'!$D$2:$AO$3999,13,FALSE)</f>
        <v>#N/A</v>
      </c>
      <c r="H2058" s="3" t="e">
        <f>VLOOKUP(Tableau1[[#This Row],[NUM DE FACTURE]],[1]!Tableau1[[#All],[Num Piéce]:[ANNEE]],4,FALSE)</f>
        <v>#N/A</v>
      </c>
      <c r="I2058" s="3" t="e">
        <f>MONTH(Tableau1[[#This Row],[DATE LIV]])</f>
        <v>#N/A</v>
      </c>
    </row>
    <row r="2059" spans="1:9" x14ac:dyDescent="0.35">
      <c r="A2059" s="1">
        <f>'[1]COMMERCIAL 2019 - 2021'!D2056</f>
        <v>0</v>
      </c>
      <c r="B2059" s="5" t="e">
        <f>VLOOKUP(Tableau1[[#This Row],[NUM DE FACTURE]],'[1]COMMERCIAL 2019 - 2021'!$D$2:$AO$3999,6,FALSE)</f>
        <v>#N/A</v>
      </c>
      <c r="C2059" s="2" t="e">
        <f>VLOOKUP(Tableau1[[#This Row],[NUM DE FACTURE]],'[1]COMMERCIAL 2019 - 2021'!$D$2:$AO$3999,18,FALSE)</f>
        <v>#N/A</v>
      </c>
      <c r="D2059" s="3" t="e">
        <f>VLOOKUP(Tableau1[[#This Row],[NUM DE FACTURE]],'[1]COMMERCIAL 2019 - 2021'!$D$2:$AO$3999,8,FALSE)</f>
        <v>#N/A</v>
      </c>
      <c r="E2059" s="3" t="e">
        <f>VLOOKUP(Tableau1[[#This Row],[NUM DE FACTURE]],'[1]COMMERCIAL 2019 - 2021'!$D$2:$AO$3999,10,FALSE)</f>
        <v>#N/A</v>
      </c>
      <c r="F2059" s="3" t="e">
        <f>VLOOKUP(Tableau1[[#This Row],[NUM DE FACTURE]],'[1]COMMERCIAL 2019 - 2021'!$D$2:$AO$3999,12,FALSE)</f>
        <v>#N/A</v>
      </c>
      <c r="G2059" s="4" t="e">
        <f>VLOOKUP(Tableau1[[#This Row],[NUM DE FACTURE]],'[1]COMMERCIAL 2019 - 2021'!$D$2:$AO$3999,13,FALSE)</f>
        <v>#N/A</v>
      </c>
      <c r="H2059" s="3" t="e">
        <f>VLOOKUP(Tableau1[[#This Row],[NUM DE FACTURE]],[1]!Tableau1[[#All],[Num Piéce]:[ANNEE]],4,FALSE)</f>
        <v>#N/A</v>
      </c>
      <c r="I2059" s="3" t="e">
        <f>MONTH(Tableau1[[#This Row],[DATE LIV]])</f>
        <v>#N/A</v>
      </c>
    </row>
    <row r="2060" spans="1:9" x14ac:dyDescent="0.35">
      <c r="A2060" s="1">
        <f>'[1]COMMERCIAL 2019 - 2021'!D2057</f>
        <v>0</v>
      </c>
      <c r="B2060" s="5" t="e">
        <f>VLOOKUP(Tableau1[[#This Row],[NUM DE FACTURE]],'[1]COMMERCIAL 2019 - 2021'!$D$2:$AO$3999,6,FALSE)</f>
        <v>#N/A</v>
      </c>
      <c r="C2060" s="2" t="e">
        <f>VLOOKUP(Tableau1[[#This Row],[NUM DE FACTURE]],'[1]COMMERCIAL 2019 - 2021'!$D$2:$AO$3999,18,FALSE)</f>
        <v>#N/A</v>
      </c>
      <c r="D2060" s="3" t="e">
        <f>VLOOKUP(Tableau1[[#This Row],[NUM DE FACTURE]],'[1]COMMERCIAL 2019 - 2021'!$D$2:$AO$3999,8,FALSE)</f>
        <v>#N/A</v>
      </c>
      <c r="E2060" s="3" t="e">
        <f>VLOOKUP(Tableau1[[#This Row],[NUM DE FACTURE]],'[1]COMMERCIAL 2019 - 2021'!$D$2:$AO$3999,10,FALSE)</f>
        <v>#N/A</v>
      </c>
      <c r="F2060" s="3" t="e">
        <f>VLOOKUP(Tableau1[[#This Row],[NUM DE FACTURE]],'[1]COMMERCIAL 2019 - 2021'!$D$2:$AO$3999,12,FALSE)</f>
        <v>#N/A</v>
      </c>
      <c r="G2060" s="4" t="e">
        <f>VLOOKUP(Tableau1[[#This Row],[NUM DE FACTURE]],'[1]COMMERCIAL 2019 - 2021'!$D$2:$AO$3999,13,FALSE)</f>
        <v>#N/A</v>
      </c>
      <c r="H2060" s="3" t="e">
        <f>VLOOKUP(Tableau1[[#This Row],[NUM DE FACTURE]],[1]!Tableau1[[#All],[Num Piéce]:[ANNEE]],4,FALSE)</f>
        <v>#N/A</v>
      </c>
      <c r="I2060" s="3" t="e">
        <f>MONTH(Tableau1[[#This Row],[DATE LIV]])</f>
        <v>#N/A</v>
      </c>
    </row>
    <row r="2061" spans="1:9" x14ac:dyDescent="0.35">
      <c r="A2061" s="1">
        <f>'[1]COMMERCIAL 2019 - 2021'!D2058</f>
        <v>0</v>
      </c>
      <c r="B2061" s="5" t="e">
        <f>VLOOKUP(Tableau1[[#This Row],[NUM DE FACTURE]],'[1]COMMERCIAL 2019 - 2021'!$D$2:$AO$3999,6,FALSE)</f>
        <v>#N/A</v>
      </c>
      <c r="C2061" s="2" t="e">
        <f>VLOOKUP(Tableau1[[#This Row],[NUM DE FACTURE]],'[1]COMMERCIAL 2019 - 2021'!$D$2:$AO$3999,18,FALSE)</f>
        <v>#N/A</v>
      </c>
      <c r="D2061" s="3" t="e">
        <f>VLOOKUP(Tableau1[[#This Row],[NUM DE FACTURE]],'[1]COMMERCIAL 2019 - 2021'!$D$2:$AO$3999,8,FALSE)</f>
        <v>#N/A</v>
      </c>
      <c r="E2061" s="3" t="e">
        <f>VLOOKUP(Tableau1[[#This Row],[NUM DE FACTURE]],'[1]COMMERCIAL 2019 - 2021'!$D$2:$AO$3999,10,FALSE)</f>
        <v>#N/A</v>
      </c>
      <c r="F2061" s="3" t="e">
        <f>VLOOKUP(Tableau1[[#This Row],[NUM DE FACTURE]],'[1]COMMERCIAL 2019 - 2021'!$D$2:$AO$3999,12,FALSE)</f>
        <v>#N/A</v>
      </c>
      <c r="G2061" s="4" t="e">
        <f>VLOOKUP(Tableau1[[#This Row],[NUM DE FACTURE]],'[1]COMMERCIAL 2019 - 2021'!$D$2:$AO$3999,13,FALSE)</f>
        <v>#N/A</v>
      </c>
      <c r="H2061" s="3" t="e">
        <f>VLOOKUP(Tableau1[[#This Row],[NUM DE FACTURE]],[1]!Tableau1[[#All],[Num Piéce]:[ANNEE]],4,FALSE)</f>
        <v>#N/A</v>
      </c>
      <c r="I2061" s="3" t="e">
        <f>MONTH(Tableau1[[#This Row],[DATE LIV]])</f>
        <v>#N/A</v>
      </c>
    </row>
    <row r="2062" spans="1:9" x14ac:dyDescent="0.35">
      <c r="A2062" s="1">
        <f>'[1]COMMERCIAL 2019 - 2021'!D2059</f>
        <v>0</v>
      </c>
      <c r="B2062" s="5" t="e">
        <f>VLOOKUP(Tableau1[[#This Row],[NUM DE FACTURE]],'[1]COMMERCIAL 2019 - 2021'!$D$2:$AO$3999,6,FALSE)</f>
        <v>#N/A</v>
      </c>
      <c r="C2062" s="2" t="e">
        <f>VLOOKUP(Tableau1[[#This Row],[NUM DE FACTURE]],'[1]COMMERCIAL 2019 - 2021'!$D$2:$AO$3999,18,FALSE)</f>
        <v>#N/A</v>
      </c>
      <c r="D2062" s="3" t="e">
        <f>VLOOKUP(Tableau1[[#This Row],[NUM DE FACTURE]],'[1]COMMERCIAL 2019 - 2021'!$D$2:$AO$3999,8,FALSE)</f>
        <v>#N/A</v>
      </c>
      <c r="E2062" s="3" t="e">
        <f>VLOOKUP(Tableau1[[#This Row],[NUM DE FACTURE]],'[1]COMMERCIAL 2019 - 2021'!$D$2:$AO$3999,10,FALSE)</f>
        <v>#N/A</v>
      </c>
      <c r="F2062" s="3" t="e">
        <f>VLOOKUP(Tableau1[[#This Row],[NUM DE FACTURE]],'[1]COMMERCIAL 2019 - 2021'!$D$2:$AO$3999,12,FALSE)</f>
        <v>#N/A</v>
      </c>
      <c r="G2062" s="4" t="e">
        <f>VLOOKUP(Tableau1[[#This Row],[NUM DE FACTURE]],'[1]COMMERCIAL 2019 - 2021'!$D$2:$AO$3999,13,FALSE)</f>
        <v>#N/A</v>
      </c>
      <c r="H2062" s="3" t="e">
        <f>VLOOKUP(Tableau1[[#This Row],[NUM DE FACTURE]],[1]!Tableau1[[#All],[Num Piéce]:[ANNEE]],4,FALSE)</f>
        <v>#N/A</v>
      </c>
      <c r="I2062" s="3" t="e">
        <f>MONTH(Tableau1[[#This Row],[DATE LIV]])</f>
        <v>#N/A</v>
      </c>
    </row>
    <row r="2063" spans="1:9" x14ac:dyDescent="0.35">
      <c r="A2063" s="1">
        <f>'[1]COMMERCIAL 2019 - 2021'!D2060</f>
        <v>0</v>
      </c>
      <c r="B2063" s="5" t="e">
        <f>VLOOKUP(Tableau1[[#This Row],[NUM DE FACTURE]],'[1]COMMERCIAL 2019 - 2021'!$D$2:$AO$3999,6,FALSE)</f>
        <v>#N/A</v>
      </c>
      <c r="C2063" s="2" t="e">
        <f>VLOOKUP(Tableau1[[#This Row],[NUM DE FACTURE]],'[1]COMMERCIAL 2019 - 2021'!$D$2:$AO$3999,18,FALSE)</f>
        <v>#N/A</v>
      </c>
      <c r="D2063" s="3" t="e">
        <f>VLOOKUP(Tableau1[[#This Row],[NUM DE FACTURE]],'[1]COMMERCIAL 2019 - 2021'!$D$2:$AO$3999,8,FALSE)</f>
        <v>#N/A</v>
      </c>
      <c r="E2063" s="3" t="e">
        <f>VLOOKUP(Tableau1[[#This Row],[NUM DE FACTURE]],'[1]COMMERCIAL 2019 - 2021'!$D$2:$AO$3999,10,FALSE)</f>
        <v>#N/A</v>
      </c>
      <c r="F2063" s="3" t="e">
        <f>VLOOKUP(Tableau1[[#This Row],[NUM DE FACTURE]],'[1]COMMERCIAL 2019 - 2021'!$D$2:$AO$3999,12,FALSE)</f>
        <v>#N/A</v>
      </c>
      <c r="G2063" s="4" t="e">
        <f>VLOOKUP(Tableau1[[#This Row],[NUM DE FACTURE]],'[1]COMMERCIAL 2019 - 2021'!$D$2:$AO$3999,13,FALSE)</f>
        <v>#N/A</v>
      </c>
      <c r="H2063" s="3" t="e">
        <f>VLOOKUP(Tableau1[[#This Row],[NUM DE FACTURE]],[1]!Tableau1[[#All],[Num Piéce]:[ANNEE]],4,FALSE)</f>
        <v>#N/A</v>
      </c>
      <c r="I2063" s="3" t="e">
        <f>MONTH(Tableau1[[#This Row],[DATE LIV]])</f>
        <v>#N/A</v>
      </c>
    </row>
    <row r="2064" spans="1:9" x14ac:dyDescent="0.35">
      <c r="A2064" s="1">
        <f>'[1]COMMERCIAL 2019 - 2021'!D2061</f>
        <v>0</v>
      </c>
      <c r="B2064" s="5" t="e">
        <f>VLOOKUP(Tableau1[[#This Row],[NUM DE FACTURE]],'[1]COMMERCIAL 2019 - 2021'!$D$2:$AO$3999,6,FALSE)</f>
        <v>#N/A</v>
      </c>
      <c r="C2064" s="2" t="e">
        <f>VLOOKUP(Tableau1[[#This Row],[NUM DE FACTURE]],'[1]COMMERCIAL 2019 - 2021'!$D$2:$AO$3999,18,FALSE)</f>
        <v>#N/A</v>
      </c>
      <c r="D2064" s="3" t="e">
        <f>VLOOKUP(Tableau1[[#This Row],[NUM DE FACTURE]],'[1]COMMERCIAL 2019 - 2021'!$D$2:$AO$3999,8,FALSE)</f>
        <v>#N/A</v>
      </c>
      <c r="E2064" s="3" t="e">
        <f>VLOOKUP(Tableau1[[#This Row],[NUM DE FACTURE]],'[1]COMMERCIAL 2019 - 2021'!$D$2:$AO$3999,10,FALSE)</f>
        <v>#N/A</v>
      </c>
      <c r="F2064" s="3" t="e">
        <f>VLOOKUP(Tableau1[[#This Row],[NUM DE FACTURE]],'[1]COMMERCIAL 2019 - 2021'!$D$2:$AO$3999,12,FALSE)</f>
        <v>#N/A</v>
      </c>
      <c r="G2064" s="4" t="e">
        <f>VLOOKUP(Tableau1[[#This Row],[NUM DE FACTURE]],'[1]COMMERCIAL 2019 - 2021'!$D$2:$AO$3999,13,FALSE)</f>
        <v>#N/A</v>
      </c>
      <c r="H2064" s="3" t="e">
        <f>VLOOKUP(Tableau1[[#This Row],[NUM DE FACTURE]],[1]!Tableau1[[#All],[Num Piéce]:[ANNEE]],4,FALSE)</f>
        <v>#N/A</v>
      </c>
      <c r="I2064" s="3" t="e">
        <f>MONTH(Tableau1[[#This Row],[DATE LIV]])</f>
        <v>#N/A</v>
      </c>
    </row>
    <row r="2065" spans="1:9" x14ac:dyDescent="0.35">
      <c r="A2065" s="1">
        <f>'[1]COMMERCIAL 2019 - 2021'!D2062</f>
        <v>0</v>
      </c>
      <c r="B2065" s="5" t="e">
        <f>VLOOKUP(Tableau1[[#This Row],[NUM DE FACTURE]],'[1]COMMERCIAL 2019 - 2021'!$D$2:$AO$3999,6,FALSE)</f>
        <v>#N/A</v>
      </c>
      <c r="C2065" s="2" t="e">
        <f>VLOOKUP(Tableau1[[#This Row],[NUM DE FACTURE]],'[1]COMMERCIAL 2019 - 2021'!$D$2:$AO$3999,18,FALSE)</f>
        <v>#N/A</v>
      </c>
      <c r="D2065" s="3" t="e">
        <f>VLOOKUP(Tableau1[[#This Row],[NUM DE FACTURE]],'[1]COMMERCIAL 2019 - 2021'!$D$2:$AO$3999,8,FALSE)</f>
        <v>#N/A</v>
      </c>
      <c r="E2065" s="3" t="e">
        <f>VLOOKUP(Tableau1[[#This Row],[NUM DE FACTURE]],'[1]COMMERCIAL 2019 - 2021'!$D$2:$AO$3999,10,FALSE)</f>
        <v>#N/A</v>
      </c>
      <c r="F2065" s="3" t="e">
        <f>VLOOKUP(Tableau1[[#This Row],[NUM DE FACTURE]],'[1]COMMERCIAL 2019 - 2021'!$D$2:$AO$3999,12,FALSE)</f>
        <v>#N/A</v>
      </c>
      <c r="G2065" s="4" t="e">
        <f>VLOOKUP(Tableau1[[#This Row],[NUM DE FACTURE]],'[1]COMMERCIAL 2019 - 2021'!$D$2:$AO$3999,13,FALSE)</f>
        <v>#N/A</v>
      </c>
      <c r="H2065" s="3" t="e">
        <f>VLOOKUP(Tableau1[[#This Row],[NUM DE FACTURE]],[1]!Tableau1[[#All],[Num Piéce]:[ANNEE]],4,FALSE)</f>
        <v>#N/A</v>
      </c>
      <c r="I2065" s="3" t="e">
        <f>MONTH(Tableau1[[#This Row],[DATE LIV]])</f>
        <v>#N/A</v>
      </c>
    </row>
    <row r="2066" spans="1:9" x14ac:dyDescent="0.35">
      <c r="A2066" s="1">
        <f>'[1]COMMERCIAL 2019 - 2021'!D2063</f>
        <v>0</v>
      </c>
      <c r="B2066" s="5" t="e">
        <f>VLOOKUP(Tableau1[[#This Row],[NUM DE FACTURE]],'[1]COMMERCIAL 2019 - 2021'!$D$2:$AO$3999,6,FALSE)</f>
        <v>#N/A</v>
      </c>
      <c r="C2066" s="2" t="e">
        <f>VLOOKUP(Tableau1[[#This Row],[NUM DE FACTURE]],'[1]COMMERCIAL 2019 - 2021'!$D$2:$AO$3999,18,FALSE)</f>
        <v>#N/A</v>
      </c>
      <c r="D2066" s="3" t="e">
        <f>VLOOKUP(Tableau1[[#This Row],[NUM DE FACTURE]],'[1]COMMERCIAL 2019 - 2021'!$D$2:$AO$3999,8,FALSE)</f>
        <v>#N/A</v>
      </c>
      <c r="E2066" s="3" t="e">
        <f>VLOOKUP(Tableau1[[#This Row],[NUM DE FACTURE]],'[1]COMMERCIAL 2019 - 2021'!$D$2:$AO$3999,10,FALSE)</f>
        <v>#N/A</v>
      </c>
      <c r="F2066" s="3" t="e">
        <f>VLOOKUP(Tableau1[[#This Row],[NUM DE FACTURE]],'[1]COMMERCIAL 2019 - 2021'!$D$2:$AO$3999,12,FALSE)</f>
        <v>#N/A</v>
      </c>
      <c r="G2066" s="4" t="e">
        <f>VLOOKUP(Tableau1[[#This Row],[NUM DE FACTURE]],'[1]COMMERCIAL 2019 - 2021'!$D$2:$AO$3999,13,FALSE)</f>
        <v>#N/A</v>
      </c>
      <c r="H2066" s="3" t="e">
        <f>VLOOKUP(Tableau1[[#This Row],[NUM DE FACTURE]],[1]!Tableau1[[#All],[Num Piéce]:[ANNEE]],4,FALSE)</f>
        <v>#N/A</v>
      </c>
      <c r="I2066" s="3" t="e">
        <f>MONTH(Tableau1[[#This Row],[DATE LIV]])</f>
        <v>#N/A</v>
      </c>
    </row>
    <row r="2067" spans="1:9" x14ac:dyDescent="0.35">
      <c r="A2067" s="1">
        <f>'[1]COMMERCIAL 2019 - 2021'!D2064</f>
        <v>0</v>
      </c>
      <c r="B2067" s="5" t="e">
        <f>VLOOKUP(Tableau1[[#This Row],[NUM DE FACTURE]],'[1]COMMERCIAL 2019 - 2021'!$D$2:$AO$3999,6,FALSE)</f>
        <v>#N/A</v>
      </c>
      <c r="C2067" s="2" t="e">
        <f>VLOOKUP(Tableau1[[#This Row],[NUM DE FACTURE]],'[1]COMMERCIAL 2019 - 2021'!$D$2:$AO$3999,18,FALSE)</f>
        <v>#N/A</v>
      </c>
      <c r="D2067" s="3" t="e">
        <f>VLOOKUP(Tableau1[[#This Row],[NUM DE FACTURE]],'[1]COMMERCIAL 2019 - 2021'!$D$2:$AO$3999,8,FALSE)</f>
        <v>#N/A</v>
      </c>
      <c r="E2067" s="3" t="e">
        <f>VLOOKUP(Tableau1[[#This Row],[NUM DE FACTURE]],'[1]COMMERCIAL 2019 - 2021'!$D$2:$AO$3999,10,FALSE)</f>
        <v>#N/A</v>
      </c>
      <c r="F2067" s="3" t="e">
        <f>VLOOKUP(Tableau1[[#This Row],[NUM DE FACTURE]],'[1]COMMERCIAL 2019 - 2021'!$D$2:$AO$3999,12,FALSE)</f>
        <v>#N/A</v>
      </c>
      <c r="G2067" s="4" t="e">
        <f>VLOOKUP(Tableau1[[#This Row],[NUM DE FACTURE]],'[1]COMMERCIAL 2019 - 2021'!$D$2:$AO$3999,13,FALSE)</f>
        <v>#N/A</v>
      </c>
      <c r="H2067" s="3" t="e">
        <f>VLOOKUP(Tableau1[[#This Row],[NUM DE FACTURE]],[1]!Tableau1[[#All],[Num Piéce]:[ANNEE]],4,FALSE)</f>
        <v>#N/A</v>
      </c>
      <c r="I2067" s="3" t="e">
        <f>MONTH(Tableau1[[#This Row],[DATE LIV]])</f>
        <v>#N/A</v>
      </c>
    </row>
    <row r="2068" spans="1:9" x14ac:dyDescent="0.35">
      <c r="A2068" s="1">
        <f>'[1]COMMERCIAL 2019 - 2021'!D2065</f>
        <v>0</v>
      </c>
      <c r="B2068" s="5" t="e">
        <f>VLOOKUP(Tableau1[[#This Row],[NUM DE FACTURE]],'[1]COMMERCIAL 2019 - 2021'!$D$2:$AO$3999,6,FALSE)</f>
        <v>#N/A</v>
      </c>
      <c r="C2068" s="2" t="e">
        <f>VLOOKUP(Tableau1[[#This Row],[NUM DE FACTURE]],'[1]COMMERCIAL 2019 - 2021'!$D$2:$AO$3999,18,FALSE)</f>
        <v>#N/A</v>
      </c>
      <c r="D2068" s="3" t="e">
        <f>VLOOKUP(Tableau1[[#This Row],[NUM DE FACTURE]],'[1]COMMERCIAL 2019 - 2021'!$D$2:$AO$3999,8,FALSE)</f>
        <v>#N/A</v>
      </c>
      <c r="E2068" s="3" t="e">
        <f>VLOOKUP(Tableau1[[#This Row],[NUM DE FACTURE]],'[1]COMMERCIAL 2019 - 2021'!$D$2:$AO$3999,10,FALSE)</f>
        <v>#N/A</v>
      </c>
      <c r="F2068" s="3" t="e">
        <f>VLOOKUP(Tableau1[[#This Row],[NUM DE FACTURE]],'[1]COMMERCIAL 2019 - 2021'!$D$2:$AO$3999,12,FALSE)</f>
        <v>#N/A</v>
      </c>
      <c r="G2068" s="4" t="e">
        <f>VLOOKUP(Tableau1[[#This Row],[NUM DE FACTURE]],'[1]COMMERCIAL 2019 - 2021'!$D$2:$AO$3999,13,FALSE)</f>
        <v>#N/A</v>
      </c>
      <c r="H2068" s="3" t="e">
        <f>VLOOKUP(Tableau1[[#This Row],[NUM DE FACTURE]],[1]!Tableau1[[#All],[Num Piéce]:[ANNEE]],4,FALSE)</f>
        <v>#N/A</v>
      </c>
      <c r="I2068" s="3" t="e">
        <f>MONTH(Tableau1[[#This Row],[DATE LIV]])</f>
        <v>#N/A</v>
      </c>
    </row>
    <row r="2069" spans="1:9" x14ac:dyDescent="0.35">
      <c r="A2069" s="1">
        <f>'[1]COMMERCIAL 2019 - 2021'!D2066</f>
        <v>0</v>
      </c>
      <c r="B2069" s="5" t="e">
        <f>VLOOKUP(Tableau1[[#This Row],[NUM DE FACTURE]],'[1]COMMERCIAL 2019 - 2021'!$D$2:$AO$3999,6,FALSE)</f>
        <v>#N/A</v>
      </c>
      <c r="C2069" s="2" t="e">
        <f>VLOOKUP(Tableau1[[#This Row],[NUM DE FACTURE]],'[1]COMMERCIAL 2019 - 2021'!$D$2:$AO$3999,18,FALSE)</f>
        <v>#N/A</v>
      </c>
      <c r="D2069" s="3" t="e">
        <f>VLOOKUP(Tableau1[[#This Row],[NUM DE FACTURE]],'[1]COMMERCIAL 2019 - 2021'!$D$2:$AO$3999,8,FALSE)</f>
        <v>#N/A</v>
      </c>
      <c r="E2069" s="3" t="e">
        <f>VLOOKUP(Tableau1[[#This Row],[NUM DE FACTURE]],'[1]COMMERCIAL 2019 - 2021'!$D$2:$AO$3999,10,FALSE)</f>
        <v>#N/A</v>
      </c>
      <c r="F2069" s="3" t="e">
        <f>VLOOKUP(Tableau1[[#This Row],[NUM DE FACTURE]],'[1]COMMERCIAL 2019 - 2021'!$D$2:$AO$3999,12,FALSE)</f>
        <v>#N/A</v>
      </c>
      <c r="G2069" s="4" t="e">
        <f>VLOOKUP(Tableau1[[#This Row],[NUM DE FACTURE]],'[1]COMMERCIAL 2019 - 2021'!$D$2:$AO$3999,13,FALSE)</f>
        <v>#N/A</v>
      </c>
      <c r="H2069" s="3" t="e">
        <f>VLOOKUP(Tableau1[[#This Row],[NUM DE FACTURE]],[1]!Tableau1[[#All],[Num Piéce]:[ANNEE]],4,FALSE)</f>
        <v>#N/A</v>
      </c>
      <c r="I2069" s="3" t="e">
        <f>MONTH(Tableau1[[#This Row],[DATE LIV]])</f>
        <v>#N/A</v>
      </c>
    </row>
    <row r="2070" spans="1:9" x14ac:dyDescent="0.35">
      <c r="A2070" s="1">
        <f>'[1]COMMERCIAL 2019 - 2021'!D2067</f>
        <v>0</v>
      </c>
      <c r="B2070" s="5" t="e">
        <f>VLOOKUP(Tableau1[[#This Row],[NUM DE FACTURE]],'[1]COMMERCIAL 2019 - 2021'!$D$2:$AO$3999,6,FALSE)</f>
        <v>#N/A</v>
      </c>
      <c r="C2070" s="2" t="e">
        <f>VLOOKUP(Tableau1[[#This Row],[NUM DE FACTURE]],'[1]COMMERCIAL 2019 - 2021'!$D$2:$AO$3999,18,FALSE)</f>
        <v>#N/A</v>
      </c>
      <c r="D2070" s="3" t="e">
        <f>VLOOKUP(Tableau1[[#This Row],[NUM DE FACTURE]],'[1]COMMERCIAL 2019 - 2021'!$D$2:$AO$3999,8,FALSE)</f>
        <v>#N/A</v>
      </c>
      <c r="E2070" s="3" t="e">
        <f>VLOOKUP(Tableau1[[#This Row],[NUM DE FACTURE]],'[1]COMMERCIAL 2019 - 2021'!$D$2:$AO$3999,10,FALSE)</f>
        <v>#N/A</v>
      </c>
      <c r="F2070" s="3" t="e">
        <f>VLOOKUP(Tableau1[[#This Row],[NUM DE FACTURE]],'[1]COMMERCIAL 2019 - 2021'!$D$2:$AO$3999,12,FALSE)</f>
        <v>#N/A</v>
      </c>
      <c r="G2070" s="4" t="e">
        <f>VLOOKUP(Tableau1[[#This Row],[NUM DE FACTURE]],'[1]COMMERCIAL 2019 - 2021'!$D$2:$AO$3999,13,FALSE)</f>
        <v>#N/A</v>
      </c>
      <c r="H2070" s="3" t="e">
        <f>VLOOKUP(Tableau1[[#This Row],[NUM DE FACTURE]],[1]!Tableau1[[#All],[Num Piéce]:[ANNEE]],4,FALSE)</f>
        <v>#N/A</v>
      </c>
      <c r="I2070" s="3" t="e">
        <f>MONTH(Tableau1[[#This Row],[DATE LIV]])</f>
        <v>#N/A</v>
      </c>
    </row>
    <row r="2071" spans="1:9" x14ac:dyDescent="0.35">
      <c r="A2071" s="1">
        <f>'[1]COMMERCIAL 2019 - 2021'!D2068</f>
        <v>0</v>
      </c>
      <c r="B2071" s="5" t="e">
        <f>VLOOKUP(Tableau1[[#This Row],[NUM DE FACTURE]],'[1]COMMERCIAL 2019 - 2021'!$D$2:$AO$3999,6,FALSE)</f>
        <v>#N/A</v>
      </c>
      <c r="C2071" s="2" t="e">
        <f>VLOOKUP(Tableau1[[#This Row],[NUM DE FACTURE]],'[1]COMMERCIAL 2019 - 2021'!$D$2:$AO$3999,18,FALSE)</f>
        <v>#N/A</v>
      </c>
      <c r="D2071" s="3" t="e">
        <f>VLOOKUP(Tableau1[[#This Row],[NUM DE FACTURE]],'[1]COMMERCIAL 2019 - 2021'!$D$2:$AO$3999,8,FALSE)</f>
        <v>#N/A</v>
      </c>
      <c r="E2071" s="3" t="e">
        <f>VLOOKUP(Tableau1[[#This Row],[NUM DE FACTURE]],'[1]COMMERCIAL 2019 - 2021'!$D$2:$AO$3999,10,FALSE)</f>
        <v>#N/A</v>
      </c>
      <c r="F2071" s="3" t="e">
        <f>VLOOKUP(Tableau1[[#This Row],[NUM DE FACTURE]],'[1]COMMERCIAL 2019 - 2021'!$D$2:$AO$3999,12,FALSE)</f>
        <v>#N/A</v>
      </c>
      <c r="G2071" s="4" t="e">
        <f>VLOOKUP(Tableau1[[#This Row],[NUM DE FACTURE]],'[1]COMMERCIAL 2019 - 2021'!$D$2:$AO$3999,13,FALSE)</f>
        <v>#N/A</v>
      </c>
      <c r="H2071" s="3" t="e">
        <f>VLOOKUP(Tableau1[[#This Row],[NUM DE FACTURE]],[1]!Tableau1[[#All],[Num Piéce]:[ANNEE]],4,FALSE)</f>
        <v>#N/A</v>
      </c>
      <c r="I2071" s="3" t="e">
        <f>MONTH(Tableau1[[#This Row],[DATE LIV]])</f>
        <v>#N/A</v>
      </c>
    </row>
    <row r="2072" spans="1:9" x14ac:dyDescent="0.35">
      <c r="A2072" s="1">
        <f>'[1]COMMERCIAL 2019 - 2021'!D2069</f>
        <v>0</v>
      </c>
      <c r="B2072" s="5" t="e">
        <f>VLOOKUP(Tableau1[[#This Row],[NUM DE FACTURE]],'[1]COMMERCIAL 2019 - 2021'!$D$2:$AO$3999,6,FALSE)</f>
        <v>#N/A</v>
      </c>
      <c r="C2072" s="2" t="e">
        <f>VLOOKUP(Tableau1[[#This Row],[NUM DE FACTURE]],'[1]COMMERCIAL 2019 - 2021'!$D$2:$AO$3999,18,FALSE)</f>
        <v>#N/A</v>
      </c>
      <c r="D2072" s="3" t="e">
        <f>VLOOKUP(Tableau1[[#This Row],[NUM DE FACTURE]],'[1]COMMERCIAL 2019 - 2021'!$D$2:$AO$3999,8,FALSE)</f>
        <v>#N/A</v>
      </c>
      <c r="E2072" s="3" t="e">
        <f>VLOOKUP(Tableau1[[#This Row],[NUM DE FACTURE]],'[1]COMMERCIAL 2019 - 2021'!$D$2:$AO$3999,10,FALSE)</f>
        <v>#N/A</v>
      </c>
      <c r="F2072" s="3" t="e">
        <f>VLOOKUP(Tableau1[[#This Row],[NUM DE FACTURE]],'[1]COMMERCIAL 2019 - 2021'!$D$2:$AO$3999,12,FALSE)</f>
        <v>#N/A</v>
      </c>
      <c r="G2072" s="4" t="e">
        <f>VLOOKUP(Tableau1[[#This Row],[NUM DE FACTURE]],'[1]COMMERCIAL 2019 - 2021'!$D$2:$AO$3999,13,FALSE)</f>
        <v>#N/A</v>
      </c>
      <c r="H2072" s="3" t="e">
        <f>VLOOKUP(Tableau1[[#This Row],[NUM DE FACTURE]],[1]!Tableau1[[#All],[Num Piéce]:[ANNEE]],4,FALSE)</f>
        <v>#N/A</v>
      </c>
      <c r="I2072" s="3" t="e">
        <f>MONTH(Tableau1[[#This Row],[DATE LIV]])</f>
        <v>#N/A</v>
      </c>
    </row>
    <row r="2073" spans="1:9" x14ac:dyDescent="0.35">
      <c r="A2073" s="1">
        <f>'[1]COMMERCIAL 2019 - 2021'!D2070</f>
        <v>0</v>
      </c>
      <c r="B2073" s="5" t="e">
        <f>VLOOKUP(Tableau1[[#This Row],[NUM DE FACTURE]],'[1]COMMERCIAL 2019 - 2021'!$D$2:$AO$3999,6,FALSE)</f>
        <v>#N/A</v>
      </c>
      <c r="C2073" s="2" t="e">
        <f>VLOOKUP(Tableau1[[#This Row],[NUM DE FACTURE]],'[1]COMMERCIAL 2019 - 2021'!$D$2:$AO$3999,18,FALSE)</f>
        <v>#N/A</v>
      </c>
      <c r="D2073" s="3" t="e">
        <f>VLOOKUP(Tableau1[[#This Row],[NUM DE FACTURE]],'[1]COMMERCIAL 2019 - 2021'!$D$2:$AO$3999,8,FALSE)</f>
        <v>#N/A</v>
      </c>
      <c r="E2073" s="3" t="e">
        <f>VLOOKUP(Tableau1[[#This Row],[NUM DE FACTURE]],'[1]COMMERCIAL 2019 - 2021'!$D$2:$AO$3999,10,FALSE)</f>
        <v>#N/A</v>
      </c>
      <c r="F2073" s="3" t="e">
        <f>VLOOKUP(Tableau1[[#This Row],[NUM DE FACTURE]],'[1]COMMERCIAL 2019 - 2021'!$D$2:$AO$3999,12,FALSE)</f>
        <v>#N/A</v>
      </c>
      <c r="G2073" s="4" t="e">
        <f>VLOOKUP(Tableau1[[#This Row],[NUM DE FACTURE]],'[1]COMMERCIAL 2019 - 2021'!$D$2:$AO$3999,13,FALSE)</f>
        <v>#N/A</v>
      </c>
      <c r="H2073" s="3" t="e">
        <f>VLOOKUP(Tableau1[[#This Row],[NUM DE FACTURE]],[1]!Tableau1[[#All],[Num Piéce]:[ANNEE]],4,FALSE)</f>
        <v>#N/A</v>
      </c>
      <c r="I2073" s="3" t="e">
        <f>MONTH(Tableau1[[#This Row],[DATE LIV]])</f>
        <v>#N/A</v>
      </c>
    </row>
    <row r="2074" spans="1:9" x14ac:dyDescent="0.35">
      <c r="A2074" s="1">
        <f>'[1]COMMERCIAL 2019 - 2021'!D2071</f>
        <v>0</v>
      </c>
      <c r="B2074" s="5" t="e">
        <f>VLOOKUP(Tableau1[[#This Row],[NUM DE FACTURE]],'[1]COMMERCIAL 2019 - 2021'!$D$2:$AO$3999,6,FALSE)</f>
        <v>#N/A</v>
      </c>
      <c r="C2074" s="2" t="e">
        <f>VLOOKUP(Tableau1[[#This Row],[NUM DE FACTURE]],'[1]COMMERCIAL 2019 - 2021'!$D$2:$AO$3999,18,FALSE)</f>
        <v>#N/A</v>
      </c>
      <c r="D2074" s="3" t="e">
        <f>VLOOKUP(Tableau1[[#This Row],[NUM DE FACTURE]],'[1]COMMERCIAL 2019 - 2021'!$D$2:$AO$3999,8,FALSE)</f>
        <v>#N/A</v>
      </c>
      <c r="E2074" s="3" t="e">
        <f>VLOOKUP(Tableau1[[#This Row],[NUM DE FACTURE]],'[1]COMMERCIAL 2019 - 2021'!$D$2:$AO$3999,10,FALSE)</f>
        <v>#N/A</v>
      </c>
      <c r="F2074" s="3" t="e">
        <f>VLOOKUP(Tableau1[[#This Row],[NUM DE FACTURE]],'[1]COMMERCIAL 2019 - 2021'!$D$2:$AO$3999,12,FALSE)</f>
        <v>#N/A</v>
      </c>
      <c r="G2074" s="4" t="e">
        <f>VLOOKUP(Tableau1[[#This Row],[NUM DE FACTURE]],'[1]COMMERCIAL 2019 - 2021'!$D$2:$AO$3999,13,FALSE)</f>
        <v>#N/A</v>
      </c>
      <c r="H2074" s="3" t="e">
        <f>VLOOKUP(Tableau1[[#This Row],[NUM DE FACTURE]],[1]!Tableau1[[#All],[Num Piéce]:[ANNEE]],4,FALSE)</f>
        <v>#N/A</v>
      </c>
      <c r="I2074" s="3" t="e">
        <f>MONTH(Tableau1[[#This Row],[DATE LIV]])</f>
        <v>#N/A</v>
      </c>
    </row>
    <row r="2075" spans="1:9" x14ac:dyDescent="0.35">
      <c r="A2075" s="1">
        <f>'[1]COMMERCIAL 2019 - 2021'!D2072</f>
        <v>0</v>
      </c>
      <c r="B2075" s="5" t="e">
        <f>VLOOKUP(Tableau1[[#This Row],[NUM DE FACTURE]],'[1]COMMERCIAL 2019 - 2021'!$D$2:$AO$3999,6,FALSE)</f>
        <v>#N/A</v>
      </c>
      <c r="C2075" s="2" t="e">
        <f>VLOOKUP(Tableau1[[#This Row],[NUM DE FACTURE]],'[1]COMMERCIAL 2019 - 2021'!$D$2:$AO$3999,18,FALSE)</f>
        <v>#N/A</v>
      </c>
      <c r="D2075" s="3" t="e">
        <f>VLOOKUP(Tableau1[[#This Row],[NUM DE FACTURE]],'[1]COMMERCIAL 2019 - 2021'!$D$2:$AO$3999,8,FALSE)</f>
        <v>#N/A</v>
      </c>
      <c r="E2075" s="3" t="e">
        <f>VLOOKUP(Tableau1[[#This Row],[NUM DE FACTURE]],'[1]COMMERCIAL 2019 - 2021'!$D$2:$AO$3999,10,FALSE)</f>
        <v>#N/A</v>
      </c>
      <c r="F2075" s="3" t="e">
        <f>VLOOKUP(Tableau1[[#This Row],[NUM DE FACTURE]],'[1]COMMERCIAL 2019 - 2021'!$D$2:$AO$3999,12,FALSE)</f>
        <v>#N/A</v>
      </c>
      <c r="G2075" s="4" t="e">
        <f>VLOOKUP(Tableau1[[#This Row],[NUM DE FACTURE]],'[1]COMMERCIAL 2019 - 2021'!$D$2:$AO$3999,13,FALSE)</f>
        <v>#N/A</v>
      </c>
      <c r="H2075" s="3" t="e">
        <f>VLOOKUP(Tableau1[[#This Row],[NUM DE FACTURE]],[1]!Tableau1[[#All],[Num Piéce]:[ANNEE]],4,FALSE)</f>
        <v>#N/A</v>
      </c>
      <c r="I2075" s="3" t="e">
        <f>MONTH(Tableau1[[#This Row],[DATE LIV]])</f>
        <v>#N/A</v>
      </c>
    </row>
    <row r="2076" spans="1:9" x14ac:dyDescent="0.35">
      <c r="A2076" s="1">
        <f>'[1]COMMERCIAL 2019 - 2021'!D2073</f>
        <v>0</v>
      </c>
      <c r="B2076" s="5" t="e">
        <f>VLOOKUP(Tableau1[[#This Row],[NUM DE FACTURE]],'[1]COMMERCIAL 2019 - 2021'!$D$2:$AO$3999,6,FALSE)</f>
        <v>#N/A</v>
      </c>
      <c r="C2076" s="2" t="e">
        <f>VLOOKUP(Tableau1[[#This Row],[NUM DE FACTURE]],'[1]COMMERCIAL 2019 - 2021'!$D$2:$AO$3999,18,FALSE)</f>
        <v>#N/A</v>
      </c>
      <c r="D2076" s="3" t="e">
        <f>VLOOKUP(Tableau1[[#This Row],[NUM DE FACTURE]],'[1]COMMERCIAL 2019 - 2021'!$D$2:$AO$3999,8,FALSE)</f>
        <v>#N/A</v>
      </c>
      <c r="E2076" s="3" t="e">
        <f>VLOOKUP(Tableau1[[#This Row],[NUM DE FACTURE]],'[1]COMMERCIAL 2019 - 2021'!$D$2:$AO$3999,10,FALSE)</f>
        <v>#N/A</v>
      </c>
      <c r="F2076" s="3" t="e">
        <f>VLOOKUP(Tableau1[[#This Row],[NUM DE FACTURE]],'[1]COMMERCIAL 2019 - 2021'!$D$2:$AO$3999,12,FALSE)</f>
        <v>#N/A</v>
      </c>
      <c r="G2076" s="4" t="e">
        <f>VLOOKUP(Tableau1[[#This Row],[NUM DE FACTURE]],'[1]COMMERCIAL 2019 - 2021'!$D$2:$AO$3999,13,FALSE)</f>
        <v>#N/A</v>
      </c>
      <c r="H2076" s="3" t="e">
        <f>VLOOKUP(Tableau1[[#This Row],[NUM DE FACTURE]],[1]!Tableau1[[#All],[Num Piéce]:[ANNEE]],4,FALSE)</f>
        <v>#N/A</v>
      </c>
      <c r="I2076" s="3" t="e">
        <f>MONTH(Tableau1[[#This Row],[DATE LIV]])</f>
        <v>#N/A</v>
      </c>
    </row>
    <row r="2077" spans="1:9" x14ac:dyDescent="0.35">
      <c r="A2077" s="1">
        <f>'[1]COMMERCIAL 2019 - 2021'!D2074</f>
        <v>0</v>
      </c>
      <c r="B2077" s="5" t="e">
        <f>VLOOKUP(Tableau1[[#This Row],[NUM DE FACTURE]],'[1]COMMERCIAL 2019 - 2021'!$D$2:$AO$3999,6,FALSE)</f>
        <v>#N/A</v>
      </c>
      <c r="C2077" s="2" t="e">
        <f>VLOOKUP(Tableau1[[#This Row],[NUM DE FACTURE]],'[1]COMMERCIAL 2019 - 2021'!$D$2:$AO$3999,18,FALSE)</f>
        <v>#N/A</v>
      </c>
      <c r="D2077" s="3" t="e">
        <f>VLOOKUP(Tableau1[[#This Row],[NUM DE FACTURE]],'[1]COMMERCIAL 2019 - 2021'!$D$2:$AO$3999,8,FALSE)</f>
        <v>#N/A</v>
      </c>
      <c r="E2077" s="3" t="e">
        <f>VLOOKUP(Tableau1[[#This Row],[NUM DE FACTURE]],'[1]COMMERCIAL 2019 - 2021'!$D$2:$AO$3999,10,FALSE)</f>
        <v>#N/A</v>
      </c>
      <c r="F2077" s="3" t="e">
        <f>VLOOKUP(Tableau1[[#This Row],[NUM DE FACTURE]],'[1]COMMERCIAL 2019 - 2021'!$D$2:$AO$3999,12,FALSE)</f>
        <v>#N/A</v>
      </c>
      <c r="G2077" s="4" t="e">
        <f>VLOOKUP(Tableau1[[#This Row],[NUM DE FACTURE]],'[1]COMMERCIAL 2019 - 2021'!$D$2:$AO$3999,13,FALSE)</f>
        <v>#N/A</v>
      </c>
      <c r="H2077" s="3" t="e">
        <f>VLOOKUP(Tableau1[[#This Row],[NUM DE FACTURE]],[1]!Tableau1[[#All],[Num Piéce]:[ANNEE]],4,FALSE)</f>
        <v>#N/A</v>
      </c>
      <c r="I2077" s="3" t="e">
        <f>MONTH(Tableau1[[#This Row],[DATE LIV]])</f>
        <v>#N/A</v>
      </c>
    </row>
    <row r="2078" spans="1:9" x14ac:dyDescent="0.35">
      <c r="A2078" s="1">
        <f>'[1]COMMERCIAL 2019 - 2021'!D2075</f>
        <v>0</v>
      </c>
      <c r="B2078" s="5" t="e">
        <f>VLOOKUP(Tableau1[[#This Row],[NUM DE FACTURE]],'[1]COMMERCIAL 2019 - 2021'!$D$2:$AO$3999,6,FALSE)</f>
        <v>#N/A</v>
      </c>
      <c r="C2078" s="2" t="e">
        <f>VLOOKUP(Tableau1[[#This Row],[NUM DE FACTURE]],'[1]COMMERCIAL 2019 - 2021'!$D$2:$AO$3999,18,FALSE)</f>
        <v>#N/A</v>
      </c>
      <c r="D2078" s="3" t="e">
        <f>VLOOKUP(Tableau1[[#This Row],[NUM DE FACTURE]],'[1]COMMERCIAL 2019 - 2021'!$D$2:$AO$3999,8,FALSE)</f>
        <v>#N/A</v>
      </c>
      <c r="E2078" s="3" t="e">
        <f>VLOOKUP(Tableau1[[#This Row],[NUM DE FACTURE]],'[1]COMMERCIAL 2019 - 2021'!$D$2:$AO$3999,10,FALSE)</f>
        <v>#N/A</v>
      </c>
      <c r="F2078" s="3" t="e">
        <f>VLOOKUP(Tableau1[[#This Row],[NUM DE FACTURE]],'[1]COMMERCIAL 2019 - 2021'!$D$2:$AO$3999,12,FALSE)</f>
        <v>#N/A</v>
      </c>
      <c r="G2078" s="4" t="e">
        <f>VLOOKUP(Tableau1[[#This Row],[NUM DE FACTURE]],'[1]COMMERCIAL 2019 - 2021'!$D$2:$AO$3999,13,FALSE)</f>
        <v>#N/A</v>
      </c>
      <c r="H2078" s="3" t="e">
        <f>VLOOKUP(Tableau1[[#This Row],[NUM DE FACTURE]],[1]!Tableau1[[#All],[Num Piéce]:[ANNEE]],4,FALSE)</f>
        <v>#N/A</v>
      </c>
      <c r="I2078" s="3" t="e">
        <f>MONTH(Tableau1[[#This Row],[DATE LIV]])</f>
        <v>#N/A</v>
      </c>
    </row>
    <row r="2079" spans="1:9" x14ac:dyDescent="0.35">
      <c r="A2079" s="1">
        <f>'[1]COMMERCIAL 2019 - 2021'!D2076</f>
        <v>0</v>
      </c>
      <c r="B2079" s="5" t="e">
        <f>VLOOKUP(Tableau1[[#This Row],[NUM DE FACTURE]],'[1]COMMERCIAL 2019 - 2021'!$D$2:$AO$3999,6,FALSE)</f>
        <v>#N/A</v>
      </c>
      <c r="C2079" s="2" t="e">
        <f>VLOOKUP(Tableau1[[#This Row],[NUM DE FACTURE]],'[1]COMMERCIAL 2019 - 2021'!$D$2:$AO$3999,18,FALSE)</f>
        <v>#N/A</v>
      </c>
      <c r="D2079" s="3" t="e">
        <f>VLOOKUP(Tableau1[[#This Row],[NUM DE FACTURE]],'[1]COMMERCIAL 2019 - 2021'!$D$2:$AO$3999,8,FALSE)</f>
        <v>#N/A</v>
      </c>
      <c r="E2079" s="3" t="e">
        <f>VLOOKUP(Tableau1[[#This Row],[NUM DE FACTURE]],'[1]COMMERCIAL 2019 - 2021'!$D$2:$AO$3999,10,FALSE)</f>
        <v>#N/A</v>
      </c>
      <c r="F2079" s="3" t="e">
        <f>VLOOKUP(Tableau1[[#This Row],[NUM DE FACTURE]],'[1]COMMERCIAL 2019 - 2021'!$D$2:$AO$3999,12,FALSE)</f>
        <v>#N/A</v>
      </c>
      <c r="G2079" s="4" t="e">
        <f>VLOOKUP(Tableau1[[#This Row],[NUM DE FACTURE]],'[1]COMMERCIAL 2019 - 2021'!$D$2:$AO$3999,13,FALSE)</f>
        <v>#N/A</v>
      </c>
      <c r="H2079" s="3" t="e">
        <f>VLOOKUP(Tableau1[[#This Row],[NUM DE FACTURE]],[1]!Tableau1[[#All],[Num Piéce]:[ANNEE]],4,FALSE)</f>
        <v>#N/A</v>
      </c>
      <c r="I2079" s="3" t="e">
        <f>MONTH(Tableau1[[#This Row],[DATE LIV]])</f>
        <v>#N/A</v>
      </c>
    </row>
    <row r="2080" spans="1:9" x14ac:dyDescent="0.35">
      <c r="A2080" s="1">
        <f>'[1]COMMERCIAL 2019 - 2021'!D2077</f>
        <v>0</v>
      </c>
      <c r="B2080" s="5" t="e">
        <f>VLOOKUP(Tableau1[[#This Row],[NUM DE FACTURE]],'[1]COMMERCIAL 2019 - 2021'!$D$2:$AO$3999,6,FALSE)</f>
        <v>#N/A</v>
      </c>
      <c r="C2080" s="2" t="e">
        <f>VLOOKUP(Tableau1[[#This Row],[NUM DE FACTURE]],'[1]COMMERCIAL 2019 - 2021'!$D$2:$AO$3999,18,FALSE)</f>
        <v>#N/A</v>
      </c>
      <c r="D2080" s="3" t="e">
        <f>VLOOKUP(Tableau1[[#This Row],[NUM DE FACTURE]],'[1]COMMERCIAL 2019 - 2021'!$D$2:$AO$3999,8,FALSE)</f>
        <v>#N/A</v>
      </c>
      <c r="E2080" s="3" t="e">
        <f>VLOOKUP(Tableau1[[#This Row],[NUM DE FACTURE]],'[1]COMMERCIAL 2019 - 2021'!$D$2:$AO$3999,10,FALSE)</f>
        <v>#N/A</v>
      </c>
      <c r="F2080" s="3" t="e">
        <f>VLOOKUP(Tableau1[[#This Row],[NUM DE FACTURE]],'[1]COMMERCIAL 2019 - 2021'!$D$2:$AO$3999,12,FALSE)</f>
        <v>#N/A</v>
      </c>
      <c r="G2080" s="4" t="e">
        <f>VLOOKUP(Tableau1[[#This Row],[NUM DE FACTURE]],'[1]COMMERCIAL 2019 - 2021'!$D$2:$AO$3999,13,FALSE)</f>
        <v>#N/A</v>
      </c>
      <c r="H2080" s="3" t="e">
        <f>VLOOKUP(Tableau1[[#This Row],[NUM DE FACTURE]],[1]!Tableau1[[#All],[Num Piéce]:[ANNEE]],4,FALSE)</f>
        <v>#N/A</v>
      </c>
      <c r="I2080" s="3" t="e">
        <f>MONTH(Tableau1[[#This Row],[DATE LIV]])</f>
        <v>#N/A</v>
      </c>
    </row>
    <row r="2081" spans="1:9" x14ac:dyDescent="0.35">
      <c r="A2081" s="1">
        <f>'[1]COMMERCIAL 2019 - 2021'!D2078</f>
        <v>0</v>
      </c>
      <c r="B2081" s="5" t="e">
        <f>VLOOKUP(Tableau1[[#This Row],[NUM DE FACTURE]],'[1]COMMERCIAL 2019 - 2021'!$D$2:$AO$3999,6,FALSE)</f>
        <v>#N/A</v>
      </c>
      <c r="C2081" s="2" t="e">
        <f>VLOOKUP(Tableau1[[#This Row],[NUM DE FACTURE]],'[1]COMMERCIAL 2019 - 2021'!$D$2:$AO$3999,18,FALSE)</f>
        <v>#N/A</v>
      </c>
      <c r="D2081" s="3" t="e">
        <f>VLOOKUP(Tableau1[[#This Row],[NUM DE FACTURE]],'[1]COMMERCIAL 2019 - 2021'!$D$2:$AO$3999,8,FALSE)</f>
        <v>#N/A</v>
      </c>
      <c r="E2081" s="3" t="e">
        <f>VLOOKUP(Tableau1[[#This Row],[NUM DE FACTURE]],'[1]COMMERCIAL 2019 - 2021'!$D$2:$AO$3999,10,FALSE)</f>
        <v>#N/A</v>
      </c>
      <c r="F2081" s="3" t="e">
        <f>VLOOKUP(Tableau1[[#This Row],[NUM DE FACTURE]],'[1]COMMERCIAL 2019 - 2021'!$D$2:$AO$3999,12,FALSE)</f>
        <v>#N/A</v>
      </c>
      <c r="G2081" s="4" t="e">
        <f>VLOOKUP(Tableau1[[#This Row],[NUM DE FACTURE]],'[1]COMMERCIAL 2019 - 2021'!$D$2:$AO$3999,13,FALSE)</f>
        <v>#N/A</v>
      </c>
      <c r="H2081" s="3" t="e">
        <f>VLOOKUP(Tableau1[[#This Row],[NUM DE FACTURE]],[1]!Tableau1[[#All],[Num Piéce]:[ANNEE]],4,FALSE)</f>
        <v>#N/A</v>
      </c>
      <c r="I2081" s="3" t="e">
        <f>MONTH(Tableau1[[#This Row],[DATE LIV]])</f>
        <v>#N/A</v>
      </c>
    </row>
    <row r="2082" spans="1:9" x14ac:dyDescent="0.35">
      <c r="A2082" s="1">
        <f>'[1]COMMERCIAL 2019 - 2021'!D2079</f>
        <v>0</v>
      </c>
      <c r="B2082" s="5" t="e">
        <f>VLOOKUP(Tableau1[[#This Row],[NUM DE FACTURE]],'[1]COMMERCIAL 2019 - 2021'!$D$2:$AO$3999,6,FALSE)</f>
        <v>#N/A</v>
      </c>
      <c r="C2082" s="2" t="e">
        <f>VLOOKUP(Tableau1[[#This Row],[NUM DE FACTURE]],'[1]COMMERCIAL 2019 - 2021'!$D$2:$AO$3999,18,FALSE)</f>
        <v>#N/A</v>
      </c>
      <c r="D2082" s="3" t="e">
        <f>VLOOKUP(Tableau1[[#This Row],[NUM DE FACTURE]],'[1]COMMERCIAL 2019 - 2021'!$D$2:$AO$3999,8,FALSE)</f>
        <v>#N/A</v>
      </c>
      <c r="E2082" s="3" t="e">
        <f>VLOOKUP(Tableau1[[#This Row],[NUM DE FACTURE]],'[1]COMMERCIAL 2019 - 2021'!$D$2:$AO$3999,10,FALSE)</f>
        <v>#N/A</v>
      </c>
      <c r="F2082" s="3" t="e">
        <f>VLOOKUP(Tableau1[[#This Row],[NUM DE FACTURE]],'[1]COMMERCIAL 2019 - 2021'!$D$2:$AO$3999,12,FALSE)</f>
        <v>#N/A</v>
      </c>
      <c r="G2082" s="4" t="e">
        <f>VLOOKUP(Tableau1[[#This Row],[NUM DE FACTURE]],'[1]COMMERCIAL 2019 - 2021'!$D$2:$AO$3999,13,FALSE)</f>
        <v>#N/A</v>
      </c>
      <c r="H2082" s="3" t="e">
        <f>VLOOKUP(Tableau1[[#This Row],[NUM DE FACTURE]],[1]!Tableau1[[#All],[Num Piéce]:[ANNEE]],4,FALSE)</f>
        <v>#N/A</v>
      </c>
      <c r="I2082" s="3" t="e">
        <f>MONTH(Tableau1[[#This Row],[DATE LIV]])</f>
        <v>#N/A</v>
      </c>
    </row>
    <row r="2083" spans="1:9" x14ac:dyDescent="0.35">
      <c r="A2083" s="1">
        <f>'[1]COMMERCIAL 2019 - 2021'!D2080</f>
        <v>0</v>
      </c>
      <c r="B2083" s="5" t="e">
        <f>VLOOKUP(Tableau1[[#This Row],[NUM DE FACTURE]],'[1]COMMERCIAL 2019 - 2021'!$D$2:$AO$3999,6,FALSE)</f>
        <v>#N/A</v>
      </c>
      <c r="C2083" s="2" t="e">
        <f>VLOOKUP(Tableau1[[#This Row],[NUM DE FACTURE]],'[1]COMMERCIAL 2019 - 2021'!$D$2:$AO$3999,18,FALSE)</f>
        <v>#N/A</v>
      </c>
      <c r="D2083" s="3" t="e">
        <f>VLOOKUP(Tableau1[[#This Row],[NUM DE FACTURE]],'[1]COMMERCIAL 2019 - 2021'!$D$2:$AO$3999,8,FALSE)</f>
        <v>#N/A</v>
      </c>
      <c r="E2083" s="3" t="e">
        <f>VLOOKUP(Tableau1[[#This Row],[NUM DE FACTURE]],'[1]COMMERCIAL 2019 - 2021'!$D$2:$AO$3999,10,FALSE)</f>
        <v>#N/A</v>
      </c>
      <c r="F2083" s="3" t="e">
        <f>VLOOKUP(Tableau1[[#This Row],[NUM DE FACTURE]],'[1]COMMERCIAL 2019 - 2021'!$D$2:$AO$3999,12,FALSE)</f>
        <v>#N/A</v>
      </c>
      <c r="G2083" s="4" t="e">
        <f>VLOOKUP(Tableau1[[#This Row],[NUM DE FACTURE]],'[1]COMMERCIAL 2019 - 2021'!$D$2:$AO$3999,13,FALSE)</f>
        <v>#N/A</v>
      </c>
      <c r="H2083" s="3" t="e">
        <f>VLOOKUP(Tableau1[[#This Row],[NUM DE FACTURE]],[1]!Tableau1[[#All],[Num Piéce]:[ANNEE]],4,FALSE)</f>
        <v>#N/A</v>
      </c>
      <c r="I2083" s="3" t="e">
        <f>MONTH(Tableau1[[#This Row],[DATE LIV]])</f>
        <v>#N/A</v>
      </c>
    </row>
    <row r="2084" spans="1:9" x14ac:dyDescent="0.35">
      <c r="A2084" s="1">
        <f>'[1]COMMERCIAL 2019 - 2021'!D2081</f>
        <v>0</v>
      </c>
      <c r="B2084" s="5" t="e">
        <f>VLOOKUP(Tableau1[[#This Row],[NUM DE FACTURE]],'[1]COMMERCIAL 2019 - 2021'!$D$2:$AO$3999,6,FALSE)</f>
        <v>#N/A</v>
      </c>
      <c r="C2084" s="2" t="e">
        <f>VLOOKUP(Tableau1[[#This Row],[NUM DE FACTURE]],'[1]COMMERCIAL 2019 - 2021'!$D$2:$AO$3999,18,FALSE)</f>
        <v>#N/A</v>
      </c>
      <c r="D2084" s="3" t="e">
        <f>VLOOKUP(Tableau1[[#This Row],[NUM DE FACTURE]],'[1]COMMERCIAL 2019 - 2021'!$D$2:$AO$3999,8,FALSE)</f>
        <v>#N/A</v>
      </c>
      <c r="E2084" s="3" t="e">
        <f>VLOOKUP(Tableau1[[#This Row],[NUM DE FACTURE]],'[1]COMMERCIAL 2019 - 2021'!$D$2:$AO$3999,10,FALSE)</f>
        <v>#N/A</v>
      </c>
      <c r="F2084" s="3" t="e">
        <f>VLOOKUP(Tableau1[[#This Row],[NUM DE FACTURE]],'[1]COMMERCIAL 2019 - 2021'!$D$2:$AO$3999,12,FALSE)</f>
        <v>#N/A</v>
      </c>
      <c r="G2084" s="4" t="e">
        <f>VLOOKUP(Tableau1[[#This Row],[NUM DE FACTURE]],'[1]COMMERCIAL 2019 - 2021'!$D$2:$AO$3999,13,FALSE)</f>
        <v>#N/A</v>
      </c>
      <c r="H2084" s="3" t="e">
        <f>VLOOKUP(Tableau1[[#This Row],[NUM DE FACTURE]],[1]!Tableau1[[#All],[Num Piéce]:[ANNEE]],4,FALSE)</f>
        <v>#N/A</v>
      </c>
      <c r="I2084" s="3" t="e">
        <f>MONTH(Tableau1[[#This Row],[DATE LIV]])</f>
        <v>#N/A</v>
      </c>
    </row>
    <row r="2085" spans="1:9" x14ac:dyDescent="0.35">
      <c r="A2085" s="1">
        <f>'[1]COMMERCIAL 2019 - 2021'!D2082</f>
        <v>0</v>
      </c>
      <c r="B2085" s="5" t="e">
        <f>VLOOKUP(Tableau1[[#This Row],[NUM DE FACTURE]],'[1]COMMERCIAL 2019 - 2021'!$D$2:$AO$3999,6,FALSE)</f>
        <v>#N/A</v>
      </c>
      <c r="C2085" s="2" t="e">
        <f>VLOOKUP(Tableau1[[#This Row],[NUM DE FACTURE]],'[1]COMMERCIAL 2019 - 2021'!$D$2:$AO$3999,18,FALSE)</f>
        <v>#N/A</v>
      </c>
      <c r="D2085" s="3" t="e">
        <f>VLOOKUP(Tableau1[[#This Row],[NUM DE FACTURE]],'[1]COMMERCIAL 2019 - 2021'!$D$2:$AO$3999,8,FALSE)</f>
        <v>#N/A</v>
      </c>
      <c r="E2085" s="3" t="e">
        <f>VLOOKUP(Tableau1[[#This Row],[NUM DE FACTURE]],'[1]COMMERCIAL 2019 - 2021'!$D$2:$AO$3999,10,FALSE)</f>
        <v>#N/A</v>
      </c>
      <c r="F2085" s="3" t="e">
        <f>VLOOKUP(Tableau1[[#This Row],[NUM DE FACTURE]],'[1]COMMERCIAL 2019 - 2021'!$D$2:$AO$3999,12,FALSE)</f>
        <v>#N/A</v>
      </c>
      <c r="G2085" s="4" t="e">
        <f>VLOOKUP(Tableau1[[#This Row],[NUM DE FACTURE]],'[1]COMMERCIAL 2019 - 2021'!$D$2:$AO$3999,13,FALSE)</f>
        <v>#N/A</v>
      </c>
      <c r="H2085" s="3" t="e">
        <f>VLOOKUP(Tableau1[[#This Row],[NUM DE FACTURE]],[1]!Tableau1[[#All],[Num Piéce]:[ANNEE]],4,FALSE)</f>
        <v>#N/A</v>
      </c>
      <c r="I2085" s="3" t="e">
        <f>MONTH(Tableau1[[#This Row],[DATE LIV]])</f>
        <v>#N/A</v>
      </c>
    </row>
    <row r="2086" spans="1:9" x14ac:dyDescent="0.35">
      <c r="A2086" s="1">
        <f>'[1]COMMERCIAL 2019 - 2021'!D2083</f>
        <v>0</v>
      </c>
      <c r="B2086" s="5" t="e">
        <f>VLOOKUP(Tableau1[[#This Row],[NUM DE FACTURE]],'[1]COMMERCIAL 2019 - 2021'!$D$2:$AO$3999,6,FALSE)</f>
        <v>#N/A</v>
      </c>
      <c r="C2086" s="2" t="e">
        <f>VLOOKUP(Tableau1[[#This Row],[NUM DE FACTURE]],'[1]COMMERCIAL 2019 - 2021'!$D$2:$AO$3999,18,FALSE)</f>
        <v>#N/A</v>
      </c>
      <c r="D2086" s="3" t="e">
        <f>VLOOKUP(Tableau1[[#This Row],[NUM DE FACTURE]],'[1]COMMERCIAL 2019 - 2021'!$D$2:$AO$3999,8,FALSE)</f>
        <v>#N/A</v>
      </c>
      <c r="E2086" s="3" t="e">
        <f>VLOOKUP(Tableau1[[#This Row],[NUM DE FACTURE]],'[1]COMMERCIAL 2019 - 2021'!$D$2:$AO$3999,10,FALSE)</f>
        <v>#N/A</v>
      </c>
      <c r="F2086" s="3" t="e">
        <f>VLOOKUP(Tableau1[[#This Row],[NUM DE FACTURE]],'[1]COMMERCIAL 2019 - 2021'!$D$2:$AO$3999,12,FALSE)</f>
        <v>#N/A</v>
      </c>
      <c r="G2086" s="4" t="e">
        <f>VLOOKUP(Tableau1[[#This Row],[NUM DE FACTURE]],'[1]COMMERCIAL 2019 - 2021'!$D$2:$AO$3999,13,FALSE)</f>
        <v>#N/A</v>
      </c>
      <c r="H2086" s="3" t="e">
        <f>VLOOKUP(Tableau1[[#This Row],[NUM DE FACTURE]],[1]!Tableau1[[#All],[Num Piéce]:[ANNEE]],4,FALSE)</f>
        <v>#N/A</v>
      </c>
      <c r="I2086" s="3" t="e">
        <f>MONTH(Tableau1[[#This Row],[DATE LIV]])</f>
        <v>#N/A</v>
      </c>
    </row>
    <row r="2087" spans="1:9" x14ac:dyDescent="0.35">
      <c r="A2087" s="1">
        <f>'[1]COMMERCIAL 2019 - 2021'!D2084</f>
        <v>0</v>
      </c>
      <c r="B2087" s="5" t="e">
        <f>VLOOKUP(Tableau1[[#This Row],[NUM DE FACTURE]],'[1]COMMERCIAL 2019 - 2021'!$D$2:$AO$3999,6,FALSE)</f>
        <v>#N/A</v>
      </c>
      <c r="C2087" s="2" t="e">
        <f>VLOOKUP(Tableau1[[#This Row],[NUM DE FACTURE]],'[1]COMMERCIAL 2019 - 2021'!$D$2:$AO$3999,18,FALSE)</f>
        <v>#N/A</v>
      </c>
      <c r="D2087" s="3" t="e">
        <f>VLOOKUP(Tableau1[[#This Row],[NUM DE FACTURE]],'[1]COMMERCIAL 2019 - 2021'!$D$2:$AO$3999,8,FALSE)</f>
        <v>#N/A</v>
      </c>
      <c r="E2087" s="3" t="e">
        <f>VLOOKUP(Tableau1[[#This Row],[NUM DE FACTURE]],'[1]COMMERCIAL 2019 - 2021'!$D$2:$AO$3999,10,FALSE)</f>
        <v>#N/A</v>
      </c>
      <c r="F2087" s="3" t="e">
        <f>VLOOKUP(Tableau1[[#This Row],[NUM DE FACTURE]],'[1]COMMERCIAL 2019 - 2021'!$D$2:$AO$3999,12,FALSE)</f>
        <v>#N/A</v>
      </c>
      <c r="G2087" s="4" t="e">
        <f>VLOOKUP(Tableau1[[#This Row],[NUM DE FACTURE]],'[1]COMMERCIAL 2019 - 2021'!$D$2:$AO$3999,13,FALSE)</f>
        <v>#N/A</v>
      </c>
      <c r="H2087" s="3" t="e">
        <f>VLOOKUP(Tableau1[[#This Row],[NUM DE FACTURE]],[1]!Tableau1[[#All],[Num Piéce]:[ANNEE]],4,FALSE)</f>
        <v>#N/A</v>
      </c>
      <c r="I2087" s="3" t="e">
        <f>MONTH(Tableau1[[#This Row],[DATE LIV]])</f>
        <v>#N/A</v>
      </c>
    </row>
    <row r="2088" spans="1:9" x14ac:dyDescent="0.35">
      <c r="A2088" s="1">
        <f>'[1]COMMERCIAL 2019 - 2021'!D2085</f>
        <v>0</v>
      </c>
      <c r="B2088" s="5" t="e">
        <f>VLOOKUP(Tableau1[[#This Row],[NUM DE FACTURE]],'[1]COMMERCIAL 2019 - 2021'!$D$2:$AO$3999,6,FALSE)</f>
        <v>#N/A</v>
      </c>
      <c r="C2088" s="2" t="e">
        <f>VLOOKUP(Tableau1[[#This Row],[NUM DE FACTURE]],'[1]COMMERCIAL 2019 - 2021'!$D$2:$AO$3999,18,FALSE)</f>
        <v>#N/A</v>
      </c>
      <c r="D2088" s="3" t="e">
        <f>VLOOKUP(Tableau1[[#This Row],[NUM DE FACTURE]],'[1]COMMERCIAL 2019 - 2021'!$D$2:$AO$3999,8,FALSE)</f>
        <v>#N/A</v>
      </c>
      <c r="E2088" s="3" t="e">
        <f>VLOOKUP(Tableau1[[#This Row],[NUM DE FACTURE]],'[1]COMMERCIAL 2019 - 2021'!$D$2:$AO$3999,10,FALSE)</f>
        <v>#N/A</v>
      </c>
      <c r="F2088" s="3" t="e">
        <f>VLOOKUP(Tableau1[[#This Row],[NUM DE FACTURE]],'[1]COMMERCIAL 2019 - 2021'!$D$2:$AO$3999,12,FALSE)</f>
        <v>#N/A</v>
      </c>
      <c r="G2088" s="4" t="e">
        <f>VLOOKUP(Tableau1[[#This Row],[NUM DE FACTURE]],'[1]COMMERCIAL 2019 - 2021'!$D$2:$AO$3999,13,FALSE)</f>
        <v>#N/A</v>
      </c>
      <c r="H2088" s="3" t="e">
        <f>VLOOKUP(Tableau1[[#This Row],[NUM DE FACTURE]],[1]!Tableau1[[#All],[Num Piéce]:[ANNEE]],4,FALSE)</f>
        <v>#N/A</v>
      </c>
      <c r="I2088" s="3" t="e">
        <f>MONTH(Tableau1[[#This Row],[DATE LIV]])</f>
        <v>#N/A</v>
      </c>
    </row>
    <row r="2089" spans="1:9" x14ac:dyDescent="0.35">
      <c r="A2089" s="1">
        <f>'[1]COMMERCIAL 2019 - 2021'!D2086</f>
        <v>0</v>
      </c>
      <c r="B2089" s="5" t="e">
        <f>VLOOKUP(Tableau1[[#This Row],[NUM DE FACTURE]],'[1]COMMERCIAL 2019 - 2021'!$D$2:$AO$3999,6,FALSE)</f>
        <v>#N/A</v>
      </c>
      <c r="C2089" s="2" t="e">
        <f>VLOOKUP(Tableau1[[#This Row],[NUM DE FACTURE]],'[1]COMMERCIAL 2019 - 2021'!$D$2:$AO$3999,18,FALSE)</f>
        <v>#N/A</v>
      </c>
      <c r="D2089" s="3" t="e">
        <f>VLOOKUP(Tableau1[[#This Row],[NUM DE FACTURE]],'[1]COMMERCIAL 2019 - 2021'!$D$2:$AO$3999,8,FALSE)</f>
        <v>#N/A</v>
      </c>
      <c r="E2089" s="3" t="e">
        <f>VLOOKUP(Tableau1[[#This Row],[NUM DE FACTURE]],'[1]COMMERCIAL 2019 - 2021'!$D$2:$AO$3999,10,FALSE)</f>
        <v>#N/A</v>
      </c>
      <c r="F2089" s="3" t="e">
        <f>VLOOKUP(Tableau1[[#This Row],[NUM DE FACTURE]],'[1]COMMERCIAL 2019 - 2021'!$D$2:$AO$3999,12,FALSE)</f>
        <v>#N/A</v>
      </c>
      <c r="G2089" s="4" t="e">
        <f>VLOOKUP(Tableau1[[#This Row],[NUM DE FACTURE]],'[1]COMMERCIAL 2019 - 2021'!$D$2:$AO$3999,13,FALSE)</f>
        <v>#N/A</v>
      </c>
      <c r="H2089" s="3" t="e">
        <f>VLOOKUP(Tableau1[[#This Row],[NUM DE FACTURE]],[1]!Tableau1[[#All],[Num Piéce]:[ANNEE]],4,FALSE)</f>
        <v>#N/A</v>
      </c>
      <c r="I2089" s="3" t="e">
        <f>MONTH(Tableau1[[#This Row],[DATE LIV]])</f>
        <v>#N/A</v>
      </c>
    </row>
    <row r="2090" spans="1:9" x14ac:dyDescent="0.35">
      <c r="A2090" s="1">
        <f>'[1]COMMERCIAL 2019 - 2021'!D2087</f>
        <v>0</v>
      </c>
      <c r="B2090" s="5" t="e">
        <f>VLOOKUP(Tableau1[[#This Row],[NUM DE FACTURE]],'[1]COMMERCIAL 2019 - 2021'!$D$2:$AO$3999,6,FALSE)</f>
        <v>#N/A</v>
      </c>
      <c r="C2090" s="2" t="e">
        <f>VLOOKUP(Tableau1[[#This Row],[NUM DE FACTURE]],'[1]COMMERCIAL 2019 - 2021'!$D$2:$AO$3999,18,FALSE)</f>
        <v>#N/A</v>
      </c>
      <c r="D2090" s="3" t="e">
        <f>VLOOKUP(Tableau1[[#This Row],[NUM DE FACTURE]],'[1]COMMERCIAL 2019 - 2021'!$D$2:$AO$3999,8,FALSE)</f>
        <v>#N/A</v>
      </c>
      <c r="E2090" s="3" t="e">
        <f>VLOOKUP(Tableau1[[#This Row],[NUM DE FACTURE]],'[1]COMMERCIAL 2019 - 2021'!$D$2:$AO$3999,10,FALSE)</f>
        <v>#N/A</v>
      </c>
      <c r="F2090" s="3" t="e">
        <f>VLOOKUP(Tableau1[[#This Row],[NUM DE FACTURE]],'[1]COMMERCIAL 2019 - 2021'!$D$2:$AO$3999,12,FALSE)</f>
        <v>#N/A</v>
      </c>
      <c r="G2090" s="4" t="e">
        <f>VLOOKUP(Tableau1[[#This Row],[NUM DE FACTURE]],'[1]COMMERCIAL 2019 - 2021'!$D$2:$AO$3999,13,FALSE)</f>
        <v>#N/A</v>
      </c>
      <c r="H2090" s="3" t="e">
        <f>VLOOKUP(Tableau1[[#This Row],[NUM DE FACTURE]],[1]!Tableau1[[#All],[Num Piéce]:[ANNEE]],4,FALSE)</f>
        <v>#N/A</v>
      </c>
      <c r="I2090" s="3" t="e">
        <f>MONTH(Tableau1[[#This Row],[DATE LIV]])</f>
        <v>#N/A</v>
      </c>
    </row>
    <row r="2091" spans="1:9" x14ac:dyDescent="0.35">
      <c r="A2091" s="1">
        <f>'[1]COMMERCIAL 2019 - 2021'!D2088</f>
        <v>0</v>
      </c>
      <c r="B2091" s="5" t="e">
        <f>VLOOKUP(Tableau1[[#This Row],[NUM DE FACTURE]],'[1]COMMERCIAL 2019 - 2021'!$D$2:$AO$3999,6,FALSE)</f>
        <v>#N/A</v>
      </c>
      <c r="C2091" s="2" t="e">
        <f>VLOOKUP(Tableau1[[#This Row],[NUM DE FACTURE]],'[1]COMMERCIAL 2019 - 2021'!$D$2:$AO$3999,18,FALSE)</f>
        <v>#N/A</v>
      </c>
      <c r="D2091" s="3" t="e">
        <f>VLOOKUP(Tableau1[[#This Row],[NUM DE FACTURE]],'[1]COMMERCIAL 2019 - 2021'!$D$2:$AO$3999,8,FALSE)</f>
        <v>#N/A</v>
      </c>
      <c r="E2091" s="3" t="e">
        <f>VLOOKUP(Tableau1[[#This Row],[NUM DE FACTURE]],'[1]COMMERCIAL 2019 - 2021'!$D$2:$AO$3999,10,FALSE)</f>
        <v>#N/A</v>
      </c>
      <c r="F2091" s="3" t="e">
        <f>VLOOKUP(Tableau1[[#This Row],[NUM DE FACTURE]],'[1]COMMERCIAL 2019 - 2021'!$D$2:$AO$3999,12,FALSE)</f>
        <v>#N/A</v>
      </c>
      <c r="G2091" s="4" t="e">
        <f>VLOOKUP(Tableau1[[#This Row],[NUM DE FACTURE]],'[1]COMMERCIAL 2019 - 2021'!$D$2:$AO$3999,13,FALSE)</f>
        <v>#N/A</v>
      </c>
      <c r="H2091" s="3" t="e">
        <f>VLOOKUP(Tableau1[[#This Row],[NUM DE FACTURE]],[1]!Tableau1[[#All],[Num Piéce]:[ANNEE]],4,FALSE)</f>
        <v>#N/A</v>
      </c>
      <c r="I2091" s="3" t="e">
        <f>MONTH(Tableau1[[#This Row],[DATE LIV]])</f>
        <v>#N/A</v>
      </c>
    </row>
    <row r="2092" spans="1:9" x14ac:dyDescent="0.35">
      <c r="A2092" s="1">
        <f>'[1]COMMERCIAL 2019 - 2021'!D2089</f>
        <v>0</v>
      </c>
      <c r="B2092" s="5" t="e">
        <f>VLOOKUP(Tableau1[[#This Row],[NUM DE FACTURE]],'[1]COMMERCIAL 2019 - 2021'!$D$2:$AO$3999,6,FALSE)</f>
        <v>#N/A</v>
      </c>
      <c r="C2092" s="2" t="e">
        <f>VLOOKUP(Tableau1[[#This Row],[NUM DE FACTURE]],'[1]COMMERCIAL 2019 - 2021'!$D$2:$AO$3999,18,FALSE)</f>
        <v>#N/A</v>
      </c>
      <c r="D2092" s="3" t="e">
        <f>VLOOKUP(Tableau1[[#This Row],[NUM DE FACTURE]],'[1]COMMERCIAL 2019 - 2021'!$D$2:$AO$3999,8,FALSE)</f>
        <v>#N/A</v>
      </c>
      <c r="E2092" s="3" t="e">
        <f>VLOOKUP(Tableau1[[#This Row],[NUM DE FACTURE]],'[1]COMMERCIAL 2019 - 2021'!$D$2:$AO$3999,10,FALSE)</f>
        <v>#N/A</v>
      </c>
      <c r="F2092" s="3" t="e">
        <f>VLOOKUP(Tableau1[[#This Row],[NUM DE FACTURE]],'[1]COMMERCIAL 2019 - 2021'!$D$2:$AO$3999,12,FALSE)</f>
        <v>#N/A</v>
      </c>
      <c r="G2092" s="4" t="e">
        <f>VLOOKUP(Tableau1[[#This Row],[NUM DE FACTURE]],'[1]COMMERCIAL 2019 - 2021'!$D$2:$AO$3999,13,FALSE)</f>
        <v>#N/A</v>
      </c>
      <c r="H2092" s="3" t="e">
        <f>VLOOKUP(Tableau1[[#This Row],[NUM DE FACTURE]],[1]!Tableau1[[#All],[Num Piéce]:[ANNEE]],4,FALSE)</f>
        <v>#N/A</v>
      </c>
      <c r="I2092" s="3" t="e">
        <f>MONTH(Tableau1[[#This Row],[DATE LIV]])</f>
        <v>#N/A</v>
      </c>
    </row>
    <row r="2093" spans="1:9" x14ac:dyDescent="0.35">
      <c r="A2093" s="1">
        <f>'[1]COMMERCIAL 2019 - 2021'!D2090</f>
        <v>0</v>
      </c>
      <c r="B2093" s="5" t="e">
        <f>VLOOKUP(Tableau1[[#This Row],[NUM DE FACTURE]],'[1]COMMERCIAL 2019 - 2021'!$D$2:$AO$3999,6,FALSE)</f>
        <v>#N/A</v>
      </c>
      <c r="C2093" s="2" t="e">
        <f>VLOOKUP(Tableau1[[#This Row],[NUM DE FACTURE]],'[1]COMMERCIAL 2019 - 2021'!$D$2:$AO$3999,18,FALSE)</f>
        <v>#N/A</v>
      </c>
      <c r="D2093" s="3" t="e">
        <f>VLOOKUP(Tableau1[[#This Row],[NUM DE FACTURE]],'[1]COMMERCIAL 2019 - 2021'!$D$2:$AO$3999,8,FALSE)</f>
        <v>#N/A</v>
      </c>
      <c r="E2093" s="3" t="e">
        <f>VLOOKUP(Tableau1[[#This Row],[NUM DE FACTURE]],'[1]COMMERCIAL 2019 - 2021'!$D$2:$AO$3999,10,FALSE)</f>
        <v>#N/A</v>
      </c>
      <c r="F2093" s="3" t="e">
        <f>VLOOKUP(Tableau1[[#This Row],[NUM DE FACTURE]],'[1]COMMERCIAL 2019 - 2021'!$D$2:$AO$3999,12,FALSE)</f>
        <v>#N/A</v>
      </c>
      <c r="G2093" s="4" t="e">
        <f>VLOOKUP(Tableau1[[#This Row],[NUM DE FACTURE]],'[1]COMMERCIAL 2019 - 2021'!$D$2:$AO$3999,13,FALSE)</f>
        <v>#N/A</v>
      </c>
      <c r="H2093" s="3" t="e">
        <f>VLOOKUP(Tableau1[[#This Row],[NUM DE FACTURE]],[1]!Tableau1[[#All],[Num Piéce]:[ANNEE]],4,FALSE)</f>
        <v>#N/A</v>
      </c>
      <c r="I2093" s="3" t="e">
        <f>MONTH(Tableau1[[#This Row],[DATE LIV]])</f>
        <v>#N/A</v>
      </c>
    </row>
    <row r="2094" spans="1:9" x14ac:dyDescent="0.35">
      <c r="A2094" s="1">
        <f>'[1]COMMERCIAL 2019 - 2021'!D2091</f>
        <v>0</v>
      </c>
      <c r="B2094" s="5" t="e">
        <f>VLOOKUP(Tableau1[[#This Row],[NUM DE FACTURE]],'[1]COMMERCIAL 2019 - 2021'!$D$2:$AO$3999,6,FALSE)</f>
        <v>#N/A</v>
      </c>
      <c r="C2094" s="2" t="e">
        <f>VLOOKUP(Tableau1[[#This Row],[NUM DE FACTURE]],'[1]COMMERCIAL 2019 - 2021'!$D$2:$AO$3999,18,FALSE)</f>
        <v>#N/A</v>
      </c>
      <c r="D2094" s="3" t="e">
        <f>VLOOKUP(Tableau1[[#This Row],[NUM DE FACTURE]],'[1]COMMERCIAL 2019 - 2021'!$D$2:$AO$3999,8,FALSE)</f>
        <v>#N/A</v>
      </c>
      <c r="E2094" s="3" t="e">
        <f>VLOOKUP(Tableau1[[#This Row],[NUM DE FACTURE]],'[1]COMMERCIAL 2019 - 2021'!$D$2:$AO$3999,10,FALSE)</f>
        <v>#N/A</v>
      </c>
      <c r="F2094" s="3" t="e">
        <f>VLOOKUP(Tableau1[[#This Row],[NUM DE FACTURE]],'[1]COMMERCIAL 2019 - 2021'!$D$2:$AO$3999,12,FALSE)</f>
        <v>#N/A</v>
      </c>
      <c r="G2094" s="4" t="e">
        <f>VLOOKUP(Tableau1[[#This Row],[NUM DE FACTURE]],'[1]COMMERCIAL 2019 - 2021'!$D$2:$AO$3999,13,FALSE)</f>
        <v>#N/A</v>
      </c>
      <c r="H2094" s="3" t="e">
        <f>VLOOKUP(Tableau1[[#This Row],[NUM DE FACTURE]],[1]!Tableau1[[#All],[Num Piéce]:[ANNEE]],4,FALSE)</f>
        <v>#N/A</v>
      </c>
      <c r="I2094" s="3" t="e">
        <f>MONTH(Tableau1[[#This Row],[DATE LIV]])</f>
        <v>#N/A</v>
      </c>
    </row>
    <row r="2095" spans="1:9" x14ac:dyDescent="0.35">
      <c r="A2095" s="1">
        <f>'[1]COMMERCIAL 2019 - 2021'!D2092</f>
        <v>0</v>
      </c>
      <c r="B2095" s="5" t="e">
        <f>VLOOKUP(Tableau1[[#This Row],[NUM DE FACTURE]],'[1]COMMERCIAL 2019 - 2021'!$D$2:$AO$3999,6,FALSE)</f>
        <v>#N/A</v>
      </c>
      <c r="C2095" s="2" t="e">
        <f>VLOOKUP(Tableau1[[#This Row],[NUM DE FACTURE]],'[1]COMMERCIAL 2019 - 2021'!$D$2:$AO$3999,18,FALSE)</f>
        <v>#N/A</v>
      </c>
      <c r="D2095" s="3" t="e">
        <f>VLOOKUP(Tableau1[[#This Row],[NUM DE FACTURE]],'[1]COMMERCIAL 2019 - 2021'!$D$2:$AO$3999,8,FALSE)</f>
        <v>#N/A</v>
      </c>
      <c r="E2095" s="3" t="e">
        <f>VLOOKUP(Tableau1[[#This Row],[NUM DE FACTURE]],'[1]COMMERCIAL 2019 - 2021'!$D$2:$AO$3999,10,FALSE)</f>
        <v>#N/A</v>
      </c>
      <c r="F2095" s="3" t="e">
        <f>VLOOKUP(Tableau1[[#This Row],[NUM DE FACTURE]],'[1]COMMERCIAL 2019 - 2021'!$D$2:$AO$3999,12,FALSE)</f>
        <v>#N/A</v>
      </c>
      <c r="G2095" s="4" t="e">
        <f>VLOOKUP(Tableau1[[#This Row],[NUM DE FACTURE]],'[1]COMMERCIAL 2019 - 2021'!$D$2:$AO$3999,13,FALSE)</f>
        <v>#N/A</v>
      </c>
      <c r="H2095" s="3" t="e">
        <f>VLOOKUP(Tableau1[[#This Row],[NUM DE FACTURE]],[1]!Tableau1[[#All],[Num Piéce]:[ANNEE]],4,FALSE)</f>
        <v>#N/A</v>
      </c>
      <c r="I2095" s="3" t="e">
        <f>MONTH(Tableau1[[#This Row],[DATE LIV]])</f>
        <v>#N/A</v>
      </c>
    </row>
    <row r="2096" spans="1:9" x14ac:dyDescent="0.35">
      <c r="A2096" s="1">
        <f>'[1]COMMERCIAL 2019 - 2021'!D2093</f>
        <v>0</v>
      </c>
      <c r="B2096" s="5" t="e">
        <f>VLOOKUP(Tableau1[[#This Row],[NUM DE FACTURE]],'[1]COMMERCIAL 2019 - 2021'!$D$2:$AO$3999,6,FALSE)</f>
        <v>#N/A</v>
      </c>
      <c r="C2096" s="2" t="e">
        <f>VLOOKUP(Tableau1[[#This Row],[NUM DE FACTURE]],'[1]COMMERCIAL 2019 - 2021'!$D$2:$AO$3999,18,FALSE)</f>
        <v>#N/A</v>
      </c>
      <c r="D2096" s="3" t="e">
        <f>VLOOKUP(Tableau1[[#This Row],[NUM DE FACTURE]],'[1]COMMERCIAL 2019 - 2021'!$D$2:$AO$3999,8,FALSE)</f>
        <v>#N/A</v>
      </c>
      <c r="E2096" s="3" t="e">
        <f>VLOOKUP(Tableau1[[#This Row],[NUM DE FACTURE]],'[1]COMMERCIAL 2019 - 2021'!$D$2:$AO$3999,10,FALSE)</f>
        <v>#N/A</v>
      </c>
      <c r="F2096" s="3" t="e">
        <f>VLOOKUP(Tableau1[[#This Row],[NUM DE FACTURE]],'[1]COMMERCIAL 2019 - 2021'!$D$2:$AO$3999,12,FALSE)</f>
        <v>#N/A</v>
      </c>
      <c r="G2096" s="4" t="e">
        <f>VLOOKUP(Tableau1[[#This Row],[NUM DE FACTURE]],'[1]COMMERCIAL 2019 - 2021'!$D$2:$AO$3999,13,FALSE)</f>
        <v>#N/A</v>
      </c>
      <c r="H2096" s="3" t="e">
        <f>VLOOKUP(Tableau1[[#This Row],[NUM DE FACTURE]],[1]!Tableau1[[#All],[Num Piéce]:[ANNEE]],4,FALSE)</f>
        <v>#N/A</v>
      </c>
      <c r="I2096" s="3" t="e">
        <f>MONTH(Tableau1[[#This Row],[DATE LIV]])</f>
        <v>#N/A</v>
      </c>
    </row>
    <row r="2097" spans="1:9" x14ac:dyDescent="0.35">
      <c r="A2097" s="1">
        <f>'[1]COMMERCIAL 2019 - 2021'!D2094</f>
        <v>0</v>
      </c>
      <c r="B2097" s="5" t="e">
        <f>VLOOKUP(Tableau1[[#This Row],[NUM DE FACTURE]],'[1]COMMERCIAL 2019 - 2021'!$D$2:$AO$3999,6,FALSE)</f>
        <v>#N/A</v>
      </c>
      <c r="C2097" s="2" t="e">
        <f>VLOOKUP(Tableau1[[#This Row],[NUM DE FACTURE]],'[1]COMMERCIAL 2019 - 2021'!$D$2:$AO$3999,18,FALSE)</f>
        <v>#N/A</v>
      </c>
      <c r="D2097" s="3" t="e">
        <f>VLOOKUP(Tableau1[[#This Row],[NUM DE FACTURE]],'[1]COMMERCIAL 2019 - 2021'!$D$2:$AO$3999,8,FALSE)</f>
        <v>#N/A</v>
      </c>
      <c r="E2097" s="3" t="e">
        <f>VLOOKUP(Tableau1[[#This Row],[NUM DE FACTURE]],'[1]COMMERCIAL 2019 - 2021'!$D$2:$AO$3999,10,FALSE)</f>
        <v>#N/A</v>
      </c>
      <c r="F2097" s="3" t="e">
        <f>VLOOKUP(Tableau1[[#This Row],[NUM DE FACTURE]],'[1]COMMERCIAL 2019 - 2021'!$D$2:$AO$3999,12,FALSE)</f>
        <v>#N/A</v>
      </c>
      <c r="G2097" s="4" t="e">
        <f>VLOOKUP(Tableau1[[#This Row],[NUM DE FACTURE]],'[1]COMMERCIAL 2019 - 2021'!$D$2:$AO$3999,13,FALSE)</f>
        <v>#N/A</v>
      </c>
      <c r="H2097" s="3" t="e">
        <f>VLOOKUP(Tableau1[[#This Row],[NUM DE FACTURE]],[1]!Tableau1[[#All],[Num Piéce]:[ANNEE]],4,FALSE)</f>
        <v>#N/A</v>
      </c>
      <c r="I2097" s="3" t="e">
        <f>MONTH(Tableau1[[#This Row],[DATE LIV]])</f>
        <v>#N/A</v>
      </c>
    </row>
    <row r="2098" spans="1:9" x14ac:dyDescent="0.35">
      <c r="A2098" s="1">
        <f>'[1]COMMERCIAL 2019 - 2021'!D2095</f>
        <v>0</v>
      </c>
      <c r="B2098" s="5" t="e">
        <f>VLOOKUP(Tableau1[[#This Row],[NUM DE FACTURE]],'[1]COMMERCIAL 2019 - 2021'!$D$2:$AO$3999,6,FALSE)</f>
        <v>#N/A</v>
      </c>
      <c r="C2098" s="2" t="e">
        <f>VLOOKUP(Tableau1[[#This Row],[NUM DE FACTURE]],'[1]COMMERCIAL 2019 - 2021'!$D$2:$AO$3999,18,FALSE)</f>
        <v>#N/A</v>
      </c>
      <c r="D2098" s="3" t="e">
        <f>VLOOKUP(Tableau1[[#This Row],[NUM DE FACTURE]],'[1]COMMERCIAL 2019 - 2021'!$D$2:$AO$3999,8,FALSE)</f>
        <v>#N/A</v>
      </c>
      <c r="E2098" s="3" t="e">
        <f>VLOOKUP(Tableau1[[#This Row],[NUM DE FACTURE]],'[1]COMMERCIAL 2019 - 2021'!$D$2:$AO$3999,10,FALSE)</f>
        <v>#N/A</v>
      </c>
      <c r="F2098" s="3" t="e">
        <f>VLOOKUP(Tableau1[[#This Row],[NUM DE FACTURE]],'[1]COMMERCIAL 2019 - 2021'!$D$2:$AO$3999,12,FALSE)</f>
        <v>#N/A</v>
      </c>
      <c r="G2098" s="4" t="e">
        <f>VLOOKUP(Tableau1[[#This Row],[NUM DE FACTURE]],'[1]COMMERCIAL 2019 - 2021'!$D$2:$AO$3999,13,FALSE)</f>
        <v>#N/A</v>
      </c>
      <c r="H2098" s="3" t="e">
        <f>VLOOKUP(Tableau1[[#This Row],[NUM DE FACTURE]],[1]!Tableau1[[#All],[Num Piéce]:[ANNEE]],4,FALSE)</f>
        <v>#N/A</v>
      </c>
      <c r="I2098" s="3" t="e">
        <f>MONTH(Tableau1[[#This Row],[DATE LIV]])</f>
        <v>#N/A</v>
      </c>
    </row>
    <row r="2099" spans="1:9" x14ac:dyDescent="0.35">
      <c r="A2099" s="1">
        <f>'[1]COMMERCIAL 2019 - 2021'!D2096</f>
        <v>0</v>
      </c>
      <c r="B2099" s="5" t="e">
        <f>VLOOKUP(Tableau1[[#This Row],[NUM DE FACTURE]],'[1]COMMERCIAL 2019 - 2021'!$D$2:$AO$3999,6,FALSE)</f>
        <v>#N/A</v>
      </c>
      <c r="C2099" s="2" t="e">
        <f>VLOOKUP(Tableau1[[#This Row],[NUM DE FACTURE]],'[1]COMMERCIAL 2019 - 2021'!$D$2:$AO$3999,18,FALSE)</f>
        <v>#N/A</v>
      </c>
      <c r="D2099" s="3" t="e">
        <f>VLOOKUP(Tableau1[[#This Row],[NUM DE FACTURE]],'[1]COMMERCIAL 2019 - 2021'!$D$2:$AO$3999,8,FALSE)</f>
        <v>#N/A</v>
      </c>
      <c r="E2099" s="3" t="e">
        <f>VLOOKUP(Tableau1[[#This Row],[NUM DE FACTURE]],'[1]COMMERCIAL 2019 - 2021'!$D$2:$AO$3999,10,FALSE)</f>
        <v>#N/A</v>
      </c>
      <c r="F2099" s="3" t="e">
        <f>VLOOKUP(Tableau1[[#This Row],[NUM DE FACTURE]],'[1]COMMERCIAL 2019 - 2021'!$D$2:$AO$3999,12,FALSE)</f>
        <v>#N/A</v>
      </c>
      <c r="G2099" s="4" t="e">
        <f>VLOOKUP(Tableau1[[#This Row],[NUM DE FACTURE]],'[1]COMMERCIAL 2019 - 2021'!$D$2:$AO$3999,13,FALSE)</f>
        <v>#N/A</v>
      </c>
      <c r="H2099" s="3" t="e">
        <f>VLOOKUP(Tableau1[[#This Row],[NUM DE FACTURE]],[1]!Tableau1[[#All],[Num Piéce]:[ANNEE]],4,FALSE)</f>
        <v>#N/A</v>
      </c>
      <c r="I2099" s="3" t="e">
        <f>MONTH(Tableau1[[#This Row],[DATE LIV]])</f>
        <v>#N/A</v>
      </c>
    </row>
    <row r="2100" spans="1:9" x14ac:dyDescent="0.35">
      <c r="A2100" s="1">
        <f>'[1]COMMERCIAL 2019 - 2021'!D2097</f>
        <v>0</v>
      </c>
      <c r="B2100" s="5" t="e">
        <f>VLOOKUP(Tableau1[[#This Row],[NUM DE FACTURE]],'[1]COMMERCIAL 2019 - 2021'!$D$2:$AO$3999,6,FALSE)</f>
        <v>#N/A</v>
      </c>
      <c r="C2100" s="2" t="e">
        <f>VLOOKUP(Tableau1[[#This Row],[NUM DE FACTURE]],'[1]COMMERCIAL 2019 - 2021'!$D$2:$AO$3999,18,FALSE)</f>
        <v>#N/A</v>
      </c>
      <c r="D2100" s="3" t="e">
        <f>VLOOKUP(Tableau1[[#This Row],[NUM DE FACTURE]],'[1]COMMERCIAL 2019 - 2021'!$D$2:$AO$3999,8,FALSE)</f>
        <v>#N/A</v>
      </c>
      <c r="E2100" s="3" t="e">
        <f>VLOOKUP(Tableau1[[#This Row],[NUM DE FACTURE]],'[1]COMMERCIAL 2019 - 2021'!$D$2:$AO$3999,10,FALSE)</f>
        <v>#N/A</v>
      </c>
      <c r="F2100" s="3" t="e">
        <f>VLOOKUP(Tableau1[[#This Row],[NUM DE FACTURE]],'[1]COMMERCIAL 2019 - 2021'!$D$2:$AO$3999,12,FALSE)</f>
        <v>#N/A</v>
      </c>
      <c r="G2100" s="4" t="e">
        <f>VLOOKUP(Tableau1[[#This Row],[NUM DE FACTURE]],'[1]COMMERCIAL 2019 - 2021'!$D$2:$AO$3999,13,FALSE)</f>
        <v>#N/A</v>
      </c>
      <c r="H2100" s="3" t="e">
        <f>VLOOKUP(Tableau1[[#This Row],[NUM DE FACTURE]],[1]!Tableau1[[#All],[Num Piéce]:[ANNEE]],4,FALSE)</f>
        <v>#N/A</v>
      </c>
      <c r="I2100" s="3" t="e">
        <f>MONTH(Tableau1[[#This Row],[DATE LIV]])</f>
        <v>#N/A</v>
      </c>
    </row>
    <row r="2101" spans="1:9" x14ac:dyDescent="0.35">
      <c r="A2101" s="1">
        <f>'[1]COMMERCIAL 2019 - 2021'!D2098</f>
        <v>0</v>
      </c>
      <c r="B2101" s="5" t="e">
        <f>VLOOKUP(Tableau1[[#This Row],[NUM DE FACTURE]],'[1]COMMERCIAL 2019 - 2021'!$D$2:$AO$3999,6,FALSE)</f>
        <v>#N/A</v>
      </c>
      <c r="C2101" s="2" t="e">
        <f>VLOOKUP(Tableau1[[#This Row],[NUM DE FACTURE]],'[1]COMMERCIAL 2019 - 2021'!$D$2:$AO$3999,18,FALSE)</f>
        <v>#N/A</v>
      </c>
      <c r="D2101" s="3" t="e">
        <f>VLOOKUP(Tableau1[[#This Row],[NUM DE FACTURE]],'[1]COMMERCIAL 2019 - 2021'!$D$2:$AO$3999,8,FALSE)</f>
        <v>#N/A</v>
      </c>
      <c r="E2101" s="3" t="e">
        <f>VLOOKUP(Tableau1[[#This Row],[NUM DE FACTURE]],'[1]COMMERCIAL 2019 - 2021'!$D$2:$AO$3999,10,FALSE)</f>
        <v>#N/A</v>
      </c>
      <c r="F2101" s="3" t="e">
        <f>VLOOKUP(Tableau1[[#This Row],[NUM DE FACTURE]],'[1]COMMERCIAL 2019 - 2021'!$D$2:$AO$3999,12,FALSE)</f>
        <v>#N/A</v>
      </c>
      <c r="G2101" s="4" t="e">
        <f>VLOOKUP(Tableau1[[#This Row],[NUM DE FACTURE]],'[1]COMMERCIAL 2019 - 2021'!$D$2:$AO$3999,13,FALSE)</f>
        <v>#N/A</v>
      </c>
      <c r="H2101" s="3" t="e">
        <f>VLOOKUP(Tableau1[[#This Row],[NUM DE FACTURE]],[1]!Tableau1[[#All],[Num Piéce]:[ANNEE]],4,FALSE)</f>
        <v>#N/A</v>
      </c>
      <c r="I2101" s="3" t="e">
        <f>MONTH(Tableau1[[#This Row],[DATE LIV]])</f>
        <v>#N/A</v>
      </c>
    </row>
    <row r="2102" spans="1:9" x14ac:dyDescent="0.35">
      <c r="A2102" s="1">
        <f>'[1]COMMERCIAL 2019 - 2021'!D2099</f>
        <v>0</v>
      </c>
      <c r="B2102" s="5" t="e">
        <f>VLOOKUP(Tableau1[[#This Row],[NUM DE FACTURE]],'[1]COMMERCIAL 2019 - 2021'!$D$2:$AO$3999,6,FALSE)</f>
        <v>#N/A</v>
      </c>
      <c r="C2102" s="2" t="e">
        <f>VLOOKUP(Tableau1[[#This Row],[NUM DE FACTURE]],'[1]COMMERCIAL 2019 - 2021'!$D$2:$AO$3999,18,FALSE)</f>
        <v>#N/A</v>
      </c>
      <c r="D2102" s="3" t="e">
        <f>VLOOKUP(Tableau1[[#This Row],[NUM DE FACTURE]],'[1]COMMERCIAL 2019 - 2021'!$D$2:$AO$3999,8,FALSE)</f>
        <v>#N/A</v>
      </c>
      <c r="E2102" s="3" t="e">
        <f>VLOOKUP(Tableau1[[#This Row],[NUM DE FACTURE]],'[1]COMMERCIAL 2019 - 2021'!$D$2:$AO$3999,10,FALSE)</f>
        <v>#N/A</v>
      </c>
      <c r="F2102" s="3" t="e">
        <f>VLOOKUP(Tableau1[[#This Row],[NUM DE FACTURE]],'[1]COMMERCIAL 2019 - 2021'!$D$2:$AO$3999,12,FALSE)</f>
        <v>#N/A</v>
      </c>
      <c r="G2102" s="4" t="e">
        <f>VLOOKUP(Tableau1[[#This Row],[NUM DE FACTURE]],'[1]COMMERCIAL 2019 - 2021'!$D$2:$AO$3999,13,FALSE)</f>
        <v>#N/A</v>
      </c>
      <c r="H2102" s="3" t="e">
        <f>VLOOKUP(Tableau1[[#This Row],[NUM DE FACTURE]],[1]!Tableau1[[#All],[Num Piéce]:[ANNEE]],4,FALSE)</f>
        <v>#N/A</v>
      </c>
      <c r="I2102" s="3" t="e">
        <f>MONTH(Tableau1[[#This Row],[DATE LIV]])</f>
        <v>#N/A</v>
      </c>
    </row>
    <row r="2103" spans="1:9" x14ac:dyDescent="0.35">
      <c r="A2103" s="1">
        <f>'[1]COMMERCIAL 2019 - 2021'!D2100</f>
        <v>0</v>
      </c>
      <c r="B2103" s="5" t="e">
        <f>VLOOKUP(Tableau1[[#This Row],[NUM DE FACTURE]],'[1]COMMERCIAL 2019 - 2021'!$D$2:$AO$3999,6,FALSE)</f>
        <v>#N/A</v>
      </c>
      <c r="C2103" s="2" t="e">
        <f>VLOOKUP(Tableau1[[#This Row],[NUM DE FACTURE]],'[1]COMMERCIAL 2019 - 2021'!$D$2:$AO$3999,18,FALSE)</f>
        <v>#N/A</v>
      </c>
      <c r="D2103" s="3" t="e">
        <f>VLOOKUP(Tableau1[[#This Row],[NUM DE FACTURE]],'[1]COMMERCIAL 2019 - 2021'!$D$2:$AO$3999,8,FALSE)</f>
        <v>#N/A</v>
      </c>
      <c r="E2103" s="3" t="e">
        <f>VLOOKUP(Tableau1[[#This Row],[NUM DE FACTURE]],'[1]COMMERCIAL 2019 - 2021'!$D$2:$AO$3999,10,FALSE)</f>
        <v>#N/A</v>
      </c>
      <c r="F2103" s="3" t="e">
        <f>VLOOKUP(Tableau1[[#This Row],[NUM DE FACTURE]],'[1]COMMERCIAL 2019 - 2021'!$D$2:$AO$3999,12,FALSE)</f>
        <v>#N/A</v>
      </c>
      <c r="G2103" s="4" t="e">
        <f>VLOOKUP(Tableau1[[#This Row],[NUM DE FACTURE]],'[1]COMMERCIAL 2019 - 2021'!$D$2:$AO$3999,13,FALSE)</f>
        <v>#N/A</v>
      </c>
      <c r="H2103" s="3" t="e">
        <f>VLOOKUP(Tableau1[[#This Row],[NUM DE FACTURE]],[1]!Tableau1[[#All],[Num Piéce]:[ANNEE]],4,FALSE)</f>
        <v>#N/A</v>
      </c>
      <c r="I2103" s="3" t="e">
        <f>MONTH(Tableau1[[#This Row],[DATE LIV]])</f>
        <v>#N/A</v>
      </c>
    </row>
    <row r="2104" spans="1:9" x14ac:dyDescent="0.35">
      <c r="A2104" s="1">
        <f>'[1]COMMERCIAL 2019 - 2021'!D2101</f>
        <v>0</v>
      </c>
      <c r="B2104" s="5" t="e">
        <f>VLOOKUP(Tableau1[[#This Row],[NUM DE FACTURE]],'[1]COMMERCIAL 2019 - 2021'!$D$2:$AO$3999,6,FALSE)</f>
        <v>#N/A</v>
      </c>
      <c r="C2104" s="2" t="e">
        <f>VLOOKUP(Tableau1[[#This Row],[NUM DE FACTURE]],'[1]COMMERCIAL 2019 - 2021'!$D$2:$AO$3999,18,FALSE)</f>
        <v>#N/A</v>
      </c>
      <c r="D2104" s="3" t="e">
        <f>VLOOKUP(Tableau1[[#This Row],[NUM DE FACTURE]],'[1]COMMERCIAL 2019 - 2021'!$D$2:$AO$3999,8,FALSE)</f>
        <v>#N/A</v>
      </c>
      <c r="E2104" s="3" t="e">
        <f>VLOOKUP(Tableau1[[#This Row],[NUM DE FACTURE]],'[1]COMMERCIAL 2019 - 2021'!$D$2:$AO$3999,10,FALSE)</f>
        <v>#N/A</v>
      </c>
      <c r="F2104" s="3" t="e">
        <f>VLOOKUP(Tableau1[[#This Row],[NUM DE FACTURE]],'[1]COMMERCIAL 2019 - 2021'!$D$2:$AO$3999,12,FALSE)</f>
        <v>#N/A</v>
      </c>
      <c r="G2104" s="4" t="e">
        <f>VLOOKUP(Tableau1[[#This Row],[NUM DE FACTURE]],'[1]COMMERCIAL 2019 - 2021'!$D$2:$AO$3999,13,FALSE)</f>
        <v>#N/A</v>
      </c>
      <c r="H2104" s="3" t="e">
        <f>VLOOKUP(Tableau1[[#This Row],[NUM DE FACTURE]],[1]!Tableau1[[#All],[Num Piéce]:[ANNEE]],4,FALSE)</f>
        <v>#N/A</v>
      </c>
      <c r="I2104" s="3" t="e">
        <f>MONTH(Tableau1[[#This Row],[DATE LIV]])</f>
        <v>#N/A</v>
      </c>
    </row>
    <row r="2105" spans="1:9" x14ac:dyDescent="0.35">
      <c r="A2105" s="1">
        <f>'[1]COMMERCIAL 2019 - 2021'!D2102</f>
        <v>0</v>
      </c>
      <c r="B2105" s="5" t="e">
        <f>VLOOKUP(Tableau1[[#This Row],[NUM DE FACTURE]],'[1]COMMERCIAL 2019 - 2021'!$D$2:$AO$3999,6,FALSE)</f>
        <v>#N/A</v>
      </c>
      <c r="C2105" s="2" t="e">
        <f>VLOOKUP(Tableau1[[#This Row],[NUM DE FACTURE]],'[1]COMMERCIAL 2019 - 2021'!$D$2:$AO$3999,18,FALSE)</f>
        <v>#N/A</v>
      </c>
      <c r="D2105" s="3" t="e">
        <f>VLOOKUP(Tableau1[[#This Row],[NUM DE FACTURE]],'[1]COMMERCIAL 2019 - 2021'!$D$2:$AO$3999,8,FALSE)</f>
        <v>#N/A</v>
      </c>
      <c r="E2105" s="3" t="e">
        <f>VLOOKUP(Tableau1[[#This Row],[NUM DE FACTURE]],'[1]COMMERCIAL 2019 - 2021'!$D$2:$AO$3999,10,FALSE)</f>
        <v>#N/A</v>
      </c>
      <c r="F2105" s="3" t="e">
        <f>VLOOKUP(Tableau1[[#This Row],[NUM DE FACTURE]],'[1]COMMERCIAL 2019 - 2021'!$D$2:$AO$3999,12,FALSE)</f>
        <v>#N/A</v>
      </c>
      <c r="G2105" s="4" t="e">
        <f>VLOOKUP(Tableau1[[#This Row],[NUM DE FACTURE]],'[1]COMMERCIAL 2019 - 2021'!$D$2:$AO$3999,13,FALSE)</f>
        <v>#N/A</v>
      </c>
      <c r="H2105" s="3" t="e">
        <f>VLOOKUP(Tableau1[[#This Row],[NUM DE FACTURE]],[1]!Tableau1[[#All],[Num Piéce]:[ANNEE]],4,FALSE)</f>
        <v>#N/A</v>
      </c>
      <c r="I2105" s="3" t="e">
        <f>MONTH(Tableau1[[#This Row],[DATE LIV]])</f>
        <v>#N/A</v>
      </c>
    </row>
    <row r="2106" spans="1:9" x14ac:dyDescent="0.35">
      <c r="A2106" s="1">
        <f>'[1]COMMERCIAL 2019 - 2021'!D2103</f>
        <v>0</v>
      </c>
      <c r="B2106" s="5" t="e">
        <f>VLOOKUP(Tableau1[[#This Row],[NUM DE FACTURE]],'[1]COMMERCIAL 2019 - 2021'!$D$2:$AO$3999,6,FALSE)</f>
        <v>#N/A</v>
      </c>
      <c r="C2106" s="2" t="e">
        <f>VLOOKUP(Tableau1[[#This Row],[NUM DE FACTURE]],'[1]COMMERCIAL 2019 - 2021'!$D$2:$AO$3999,18,FALSE)</f>
        <v>#N/A</v>
      </c>
      <c r="D2106" s="3" t="e">
        <f>VLOOKUP(Tableau1[[#This Row],[NUM DE FACTURE]],'[1]COMMERCIAL 2019 - 2021'!$D$2:$AO$3999,8,FALSE)</f>
        <v>#N/A</v>
      </c>
      <c r="E2106" s="3" t="e">
        <f>VLOOKUP(Tableau1[[#This Row],[NUM DE FACTURE]],'[1]COMMERCIAL 2019 - 2021'!$D$2:$AO$3999,10,FALSE)</f>
        <v>#N/A</v>
      </c>
      <c r="F2106" s="3" t="e">
        <f>VLOOKUP(Tableau1[[#This Row],[NUM DE FACTURE]],'[1]COMMERCIAL 2019 - 2021'!$D$2:$AO$3999,12,FALSE)</f>
        <v>#N/A</v>
      </c>
      <c r="G2106" s="4" t="e">
        <f>VLOOKUP(Tableau1[[#This Row],[NUM DE FACTURE]],'[1]COMMERCIAL 2019 - 2021'!$D$2:$AO$3999,13,FALSE)</f>
        <v>#N/A</v>
      </c>
      <c r="H2106" s="3" t="e">
        <f>VLOOKUP(Tableau1[[#This Row],[NUM DE FACTURE]],[1]!Tableau1[[#All],[Num Piéce]:[ANNEE]],4,FALSE)</f>
        <v>#N/A</v>
      </c>
      <c r="I2106" s="3" t="e">
        <f>MONTH(Tableau1[[#This Row],[DATE LIV]])</f>
        <v>#N/A</v>
      </c>
    </row>
    <row r="2107" spans="1:9" x14ac:dyDescent="0.35">
      <c r="A2107" s="1">
        <f>'[1]COMMERCIAL 2019 - 2021'!D2104</f>
        <v>0</v>
      </c>
      <c r="B2107" s="5" t="e">
        <f>VLOOKUP(Tableau1[[#This Row],[NUM DE FACTURE]],'[1]COMMERCIAL 2019 - 2021'!$D$2:$AO$3999,6,FALSE)</f>
        <v>#N/A</v>
      </c>
      <c r="C2107" s="2" t="e">
        <f>VLOOKUP(Tableau1[[#This Row],[NUM DE FACTURE]],'[1]COMMERCIAL 2019 - 2021'!$D$2:$AO$3999,18,FALSE)</f>
        <v>#N/A</v>
      </c>
      <c r="D2107" s="3" t="e">
        <f>VLOOKUP(Tableau1[[#This Row],[NUM DE FACTURE]],'[1]COMMERCIAL 2019 - 2021'!$D$2:$AO$3999,8,FALSE)</f>
        <v>#N/A</v>
      </c>
      <c r="E2107" s="3" t="e">
        <f>VLOOKUP(Tableau1[[#This Row],[NUM DE FACTURE]],'[1]COMMERCIAL 2019 - 2021'!$D$2:$AO$3999,10,FALSE)</f>
        <v>#N/A</v>
      </c>
      <c r="F2107" s="3" t="e">
        <f>VLOOKUP(Tableau1[[#This Row],[NUM DE FACTURE]],'[1]COMMERCIAL 2019 - 2021'!$D$2:$AO$3999,12,FALSE)</f>
        <v>#N/A</v>
      </c>
      <c r="G2107" s="4" t="e">
        <f>VLOOKUP(Tableau1[[#This Row],[NUM DE FACTURE]],'[1]COMMERCIAL 2019 - 2021'!$D$2:$AO$3999,13,FALSE)</f>
        <v>#N/A</v>
      </c>
      <c r="H2107" s="3" t="e">
        <f>VLOOKUP(Tableau1[[#This Row],[NUM DE FACTURE]],[1]!Tableau1[[#All],[Num Piéce]:[ANNEE]],4,FALSE)</f>
        <v>#N/A</v>
      </c>
      <c r="I2107" s="3" t="e">
        <f>MONTH(Tableau1[[#This Row],[DATE LIV]])</f>
        <v>#N/A</v>
      </c>
    </row>
    <row r="2108" spans="1:9" x14ac:dyDescent="0.35">
      <c r="A2108" s="1">
        <f>'[1]COMMERCIAL 2019 - 2021'!D2105</f>
        <v>0</v>
      </c>
      <c r="B2108" s="5" t="e">
        <f>VLOOKUP(Tableau1[[#This Row],[NUM DE FACTURE]],'[1]COMMERCIAL 2019 - 2021'!$D$2:$AO$3999,6,FALSE)</f>
        <v>#N/A</v>
      </c>
      <c r="C2108" s="2" t="e">
        <f>VLOOKUP(Tableau1[[#This Row],[NUM DE FACTURE]],'[1]COMMERCIAL 2019 - 2021'!$D$2:$AO$3999,18,FALSE)</f>
        <v>#N/A</v>
      </c>
      <c r="D2108" s="3" t="e">
        <f>VLOOKUP(Tableau1[[#This Row],[NUM DE FACTURE]],'[1]COMMERCIAL 2019 - 2021'!$D$2:$AO$3999,8,FALSE)</f>
        <v>#N/A</v>
      </c>
      <c r="E2108" s="3" t="e">
        <f>VLOOKUP(Tableau1[[#This Row],[NUM DE FACTURE]],'[1]COMMERCIAL 2019 - 2021'!$D$2:$AO$3999,10,FALSE)</f>
        <v>#N/A</v>
      </c>
      <c r="F2108" s="3" t="e">
        <f>VLOOKUP(Tableau1[[#This Row],[NUM DE FACTURE]],'[1]COMMERCIAL 2019 - 2021'!$D$2:$AO$3999,12,FALSE)</f>
        <v>#N/A</v>
      </c>
      <c r="G2108" s="4" t="e">
        <f>VLOOKUP(Tableau1[[#This Row],[NUM DE FACTURE]],'[1]COMMERCIAL 2019 - 2021'!$D$2:$AO$3999,13,FALSE)</f>
        <v>#N/A</v>
      </c>
      <c r="H2108" s="3" t="e">
        <f>VLOOKUP(Tableau1[[#This Row],[NUM DE FACTURE]],[1]!Tableau1[[#All],[Num Piéce]:[ANNEE]],4,FALSE)</f>
        <v>#N/A</v>
      </c>
      <c r="I2108" s="3" t="e">
        <f>MONTH(Tableau1[[#This Row],[DATE LIV]])</f>
        <v>#N/A</v>
      </c>
    </row>
    <row r="2109" spans="1:9" x14ac:dyDescent="0.35">
      <c r="A2109" s="1">
        <f>'[1]COMMERCIAL 2019 - 2021'!D2106</f>
        <v>0</v>
      </c>
      <c r="B2109" s="5" t="e">
        <f>VLOOKUP(Tableau1[[#This Row],[NUM DE FACTURE]],'[1]COMMERCIAL 2019 - 2021'!$D$2:$AO$3999,6,FALSE)</f>
        <v>#N/A</v>
      </c>
      <c r="C2109" s="2" t="e">
        <f>VLOOKUP(Tableau1[[#This Row],[NUM DE FACTURE]],'[1]COMMERCIAL 2019 - 2021'!$D$2:$AO$3999,18,FALSE)</f>
        <v>#N/A</v>
      </c>
      <c r="D2109" s="3" t="e">
        <f>VLOOKUP(Tableau1[[#This Row],[NUM DE FACTURE]],'[1]COMMERCIAL 2019 - 2021'!$D$2:$AO$3999,8,FALSE)</f>
        <v>#N/A</v>
      </c>
      <c r="E2109" s="3" t="e">
        <f>VLOOKUP(Tableau1[[#This Row],[NUM DE FACTURE]],'[1]COMMERCIAL 2019 - 2021'!$D$2:$AO$3999,10,FALSE)</f>
        <v>#N/A</v>
      </c>
      <c r="F2109" s="3" t="e">
        <f>VLOOKUP(Tableau1[[#This Row],[NUM DE FACTURE]],'[1]COMMERCIAL 2019 - 2021'!$D$2:$AO$3999,12,FALSE)</f>
        <v>#N/A</v>
      </c>
      <c r="G2109" s="4" t="e">
        <f>VLOOKUP(Tableau1[[#This Row],[NUM DE FACTURE]],'[1]COMMERCIAL 2019 - 2021'!$D$2:$AO$3999,13,FALSE)</f>
        <v>#N/A</v>
      </c>
      <c r="H2109" s="3" t="e">
        <f>VLOOKUP(Tableau1[[#This Row],[NUM DE FACTURE]],[1]!Tableau1[[#All],[Num Piéce]:[ANNEE]],4,FALSE)</f>
        <v>#N/A</v>
      </c>
      <c r="I2109" s="3" t="e">
        <f>MONTH(Tableau1[[#This Row],[DATE LIV]])</f>
        <v>#N/A</v>
      </c>
    </row>
    <row r="2110" spans="1:9" x14ac:dyDescent="0.35">
      <c r="A2110" s="1">
        <f>'[1]COMMERCIAL 2019 - 2021'!D2107</f>
        <v>0</v>
      </c>
      <c r="B2110" s="5" t="e">
        <f>VLOOKUP(Tableau1[[#This Row],[NUM DE FACTURE]],'[1]COMMERCIAL 2019 - 2021'!$D$2:$AO$3999,6,FALSE)</f>
        <v>#N/A</v>
      </c>
      <c r="C2110" s="2" t="e">
        <f>VLOOKUP(Tableau1[[#This Row],[NUM DE FACTURE]],'[1]COMMERCIAL 2019 - 2021'!$D$2:$AO$3999,18,FALSE)</f>
        <v>#N/A</v>
      </c>
      <c r="D2110" s="3" t="e">
        <f>VLOOKUP(Tableau1[[#This Row],[NUM DE FACTURE]],'[1]COMMERCIAL 2019 - 2021'!$D$2:$AO$3999,8,FALSE)</f>
        <v>#N/A</v>
      </c>
      <c r="E2110" s="3" t="e">
        <f>VLOOKUP(Tableau1[[#This Row],[NUM DE FACTURE]],'[1]COMMERCIAL 2019 - 2021'!$D$2:$AO$3999,10,FALSE)</f>
        <v>#N/A</v>
      </c>
      <c r="F2110" s="3" t="e">
        <f>VLOOKUP(Tableau1[[#This Row],[NUM DE FACTURE]],'[1]COMMERCIAL 2019 - 2021'!$D$2:$AO$3999,12,FALSE)</f>
        <v>#N/A</v>
      </c>
      <c r="G2110" s="4" t="e">
        <f>VLOOKUP(Tableau1[[#This Row],[NUM DE FACTURE]],'[1]COMMERCIAL 2019 - 2021'!$D$2:$AO$3999,13,FALSE)</f>
        <v>#N/A</v>
      </c>
      <c r="H2110" s="3" t="e">
        <f>VLOOKUP(Tableau1[[#This Row],[NUM DE FACTURE]],[1]!Tableau1[[#All],[Num Piéce]:[ANNEE]],4,FALSE)</f>
        <v>#N/A</v>
      </c>
      <c r="I2110" s="3" t="e">
        <f>MONTH(Tableau1[[#This Row],[DATE LIV]])</f>
        <v>#N/A</v>
      </c>
    </row>
    <row r="2111" spans="1:9" x14ac:dyDescent="0.35">
      <c r="A2111" s="1">
        <f>'[1]COMMERCIAL 2019 - 2021'!D2108</f>
        <v>0</v>
      </c>
      <c r="B2111" s="5" t="e">
        <f>VLOOKUP(Tableau1[[#This Row],[NUM DE FACTURE]],'[1]COMMERCIAL 2019 - 2021'!$D$2:$AO$3999,6,FALSE)</f>
        <v>#N/A</v>
      </c>
      <c r="C2111" s="2" t="e">
        <f>VLOOKUP(Tableau1[[#This Row],[NUM DE FACTURE]],'[1]COMMERCIAL 2019 - 2021'!$D$2:$AO$3999,18,FALSE)</f>
        <v>#N/A</v>
      </c>
      <c r="D2111" s="3" t="e">
        <f>VLOOKUP(Tableau1[[#This Row],[NUM DE FACTURE]],'[1]COMMERCIAL 2019 - 2021'!$D$2:$AO$3999,8,FALSE)</f>
        <v>#N/A</v>
      </c>
      <c r="E2111" s="3" t="e">
        <f>VLOOKUP(Tableau1[[#This Row],[NUM DE FACTURE]],'[1]COMMERCIAL 2019 - 2021'!$D$2:$AO$3999,10,FALSE)</f>
        <v>#N/A</v>
      </c>
      <c r="F2111" s="3" t="e">
        <f>VLOOKUP(Tableau1[[#This Row],[NUM DE FACTURE]],'[1]COMMERCIAL 2019 - 2021'!$D$2:$AO$3999,12,FALSE)</f>
        <v>#N/A</v>
      </c>
      <c r="G2111" s="4" t="e">
        <f>VLOOKUP(Tableau1[[#This Row],[NUM DE FACTURE]],'[1]COMMERCIAL 2019 - 2021'!$D$2:$AO$3999,13,FALSE)</f>
        <v>#N/A</v>
      </c>
      <c r="H2111" s="3" t="e">
        <f>VLOOKUP(Tableau1[[#This Row],[NUM DE FACTURE]],[1]!Tableau1[[#All],[Num Piéce]:[ANNEE]],4,FALSE)</f>
        <v>#N/A</v>
      </c>
      <c r="I2111" s="3" t="e">
        <f>MONTH(Tableau1[[#This Row],[DATE LIV]])</f>
        <v>#N/A</v>
      </c>
    </row>
    <row r="2112" spans="1:9" x14ac:dyDescent="0.35">
      <c r="A2112" s="1">
        <f>'[1]COMMERCIAL 2019 - 2021'!D2109</f>
        <v>0</v>
      </c>
      <c r="B2112" s="5" t="e">
        <f>VLOOKUP(Tableau1[[#This Row],[NUM DE FACTURE]],'[1]COMMERCIAL 2019 - 2021'!$D$2:$AO$3999,6,FALSE)</f>
        <v>#N/A</v>
      </c>
      <c r="C2112" s="2" t="e">
        <f>VLOOKUP(Tableau1[[#This Row],[NUM DE FACTURE]],'[1]COMMERCIAL 2019 - 2021'!$D$2:$AO$3999,18,FALSE)</f>
        <v>#N/A</v>
      </c>
      <c r="D2112" s="3" t="e">
        <f>VLOOKUP(Tableau1[[#This Row],[NUM DE FACTURE]],'[1]COMMERCIAL 2019 - 2021'!$D$2:$AO$3999,8,FALSE)</f>
        <v>#N/A</v>
      </c>
      <c r="E2112" s="3" t="e">
        <f>VLOOKUP(Tableau1[[#This Row],[NUM DE FACTURE]],'[1]COMMERCIAL 2019 - 2021'!$D$2:$AO$3999,10,FALSE)</f>
        <v>#N/A</v>
      </c>
      <c r="F2112" s="3" t="e">
        <f>VLOOKUP(Tableau1[[#This Row],[NUM DE FACTURE]],'[1]COMMERCIAL 2019 - 2021'!$D$2:$AO$3999,12,FALSE)</f>
        <v>#N/A</v>
      </c>
      <c r="G2112" s="4" t="e">
        <f>VLOOKUP(Tableau1[[#This Row],[NUM DE FACTURE]],'[1]COMMERCIAL 2019 - 2021'!$D$2:$AO$3999,13,FALSE)</f>
        <v>#N/A</v>
      </c>
      <c r="H2112" s="3" t="e">
        <f>VLOOKUP(Tableau1[[#This Row],[NUM DE FACTURE]],[1]!Tableau1[[#All],[Num Piéce]:[ANNEE]],4,FALSE)</f>
        <v>#N/A</v>
      </c>
      <c r="I2112" s="3" t="e">
        <f>MONTH(Tableau1[[#This Row],[DATE LIV]])</f>
        <v>#N/A</v>
      </c>
    </row>
    <row r="2113" spans="1:9" x14ac:dyDescent="0.35">
      <c r="A2113" s="1">
        <f>'[1]COMMERCIAL 2019 - 2021'!D2110</f>
        <v>0</v>
      </c>
      <c r="B2113" s="5" t="e">
        <f>VLOOKUP(Tableau1[[#This Row],[NUM DE FACTURE]],'[1]COMMERCIAL 2019 - 2021'!$D$2:$AO$3999,6,FALSE)</f>
        <v>#N/A</v>
      </c>
      <c r="C2113" s="2" t="e">
        <f>VLOOKUP(Tableau1[[#This Row],[NUM DE FACTURE]],'[1]COMMERCIAL 2019 - 2021'!$D$2:$AO$3999,18,FALSE)</f>
        <v>#N/A</v>
      </c>
      <c r="D2113" s="3" t="e">
        <f>VLOOKUP(Tableau1[[#This Row],[NUM DE FACTURE]],'[1]COMMERCIAL 2019 - 2021'!$D$2:$AO$3999,8,FALSE)</f>
        <v>#N/A</v>
      </c>
      <c r="E2113" s="3" t="e">
        <f>VLOOKUP(Tableau1[[#This Row],[NUM DE FACTURE]],'[1]COMMERCIAL 2019 - 2021'!$D$2:$AO$3999,10,FALSE)</f>
        <v>#N/A</v>
      </c>
      <c r="F2113" s="3" t="e">
        <f>VLOOKUP(Tableau1[[#This Row],[NUM DE FACTURE]],'[1]COMMERCIAL 2019 - 2021'!$D$2:$AO$3999,12,FALSE)</f>
        <v>#N/A</v>
      </c>
      <c r="G2113" s="4" t="e">
        <f>VLOOKUP(Tableau1[[#This Row],[NUM DE FACTURE]],'[1]COMMERCIAL 2019 - 2021'!$D$2:$AO$3999,13,FALSE)</f>
        <v>#N/A</v>
      </c>
      <c r="H2113" s="3" t="e">
        <f>VLOOKUP(Tableau1[[#This Row],[NUM DE FACTURE]],[1]!Tableau1[[#All],[Num Piéce]:[ANNEE]],4,FALSE)</f>
        <v>#N/A</v>
      </c>
      <c r="I2113" s="3" t="e">
        <f>MONTH(Tableau1[[#This Row],[DATE LIV]])</f>
        <v>#N/A</v>
      </c>
    </row>
    <row r="2114" spans="1:9" x14ac:dyDescent="0.35">
      <c r="A2114" s="1">
        <f>'[1]COMMERCIAL 2019 - 2021'!D2111</f>
        <v>0</v>
      </c>
      <c r="B2114" s="5" t="e">
        <f>VLOOKUP(Tableau1[[#This Row],[NUM DE FACTURE]],'[1]COMMERCIAL 2019 - 2021'!$D$2:$AO$3999,6,FALSE)</f>
        <v>#N/A</v>
      </c>
      <c r="C2114" s="2" t="e">
        <f>VLOOKUP(Tableau1[[#This Row],[NUM DE FACTURE]],'[1]COMMERCIAL 2019 - 2021'!$D$2:$AO$3999,18,FALSE)</f>
        <v>#N/A</v>
      </c>
      <c r="D2114" s="3" t="e">
        <f>VLOOKUP(Tableau1[[#This Row],[NUM DE FACTURE]],'[1]COMMERCIAL 2019 - 2021'!$D$2:$AO$3999,8,FALSE)</f>
        <v>#N/A</v>
      </c>
      <c r="E2114" s="3" t="e">
        <f>VLOOKUP(Tableau1[[#This Row],[NUM DE FACTURE]],'[1]COMMERCIAL 2019 - 2021'!$D$2:$AO$3999,10,FALSE)</f>
        <v>#N/A</v>
      </c>
      <c r="F2114" s="3" t="e">
        <f>VLOOKUP(Tableau1[[#This Row],[NUM DE FACTURE]],'[1]COMMERCIAL 2019 - 2021'!$D$2:$AO$3999,12,FALSE)</f>
        <v>#N/A</v>
      </c>
      <c r="G2114" s="4" t="e">
        <f>VLOOKUP(Tableau1[[#This Row],[NUM DE FACTURE]],'[1]COMMERCIAL 2019 - 2021'!$D$2:$AO$3999,13,FALSE)</f>
        <v>#N/A</v>
      </c>
      <c r="H2114" s="3" t="e">
        <f>VLOOKUP(Tableau1[[#This Row],[NUM DE FACTURE]],[1]!Tableau1[[#All],[Num Piéce]:[ANNEE]],4,FALSE)</f>
        <v>#N/A</v>
      </c>
      <c r="I2114" s="3" t="e">
        <f>MONTH(Tableau1[[#This Row],[DATE LIV]])</f>
        <v>#N/A</v>
      </c>
    </row>
    <row r="2115" spans="1:9" x14ac:dyDescent="0.35">
      <c r="A2115" s="1">
        <f>'[1]COMMERCIAL 2019 - 2021'!D2112</f>
        <v>0</v>
      </c>
      <c r="B2115" s="5" t="e">
        <f>VLOOKUP(Tableau1[[#This Row],[NUM DE FACTURE]],'[1]COMMERCIAL 2019 - 2021'!$D$2:$AO$3999,6,FALSE)</f>
        <v>#N/A</v>
      </c>
      <c r="C2115" s="2" t="e">
        <f>VLOOKUP(Tableau1[[#This Row],[NUM DE FACTURE]],'[1]COMMERCIAL 2019 - 2021'!$D$2:$AO$3999,18,FALSE)</f>
        <v>#N/A</v>
      </c>
      <c r="D2115" s="3" t="e">
        <f>VLOOKUP(Tableau1[[#This Row],[NUM DE FACTURE]],'[1]COMMERCIAL 2019 - 2021'!$D$2:$AO$3999,8,FALSE)</f>
        <v>#N/A</v>
      </c>
      <c r="E2115" s="3" t="e">
        <f>VLOOKUP(Tableau1[[#This Row],[NUM DE FACTURE]],'[1]COMMERCIAL 2019 - 2021'!$D$2:$AO$3999,10,FALSE)</f>
        <v>#N/A</v>
      </c>
      <c r="F2115" s="3" t="e">
        <f>VLOOKUP(Tableau1[[#This Row],[NUM DE FACTURE]],'[1]COMMERCIAL 2019 - 2021'!$D$2:$AO$3999,12,FALSE)</f>
        <v>#N/A</v>
      </c>
      <c r="G2115" s="4" t="e">
        <f>VLOOKUP(Tableau1[[#This Row],[NUM DE FACTURE]],'[1]COMMERCIAL 2019 - 2021'!$D$2:$AO$3999,13,FALSE)</f>
        <v>#N/A</v>
      </c>
      <c r="H2115" s="3" t="e">
        <f>VLOOKUP(Tableau1[[#This Row],[NUM DE FACTURE]],[1]!Tableau1[[#All],[Num Piéce]:[ANNEE]],4,FALSE)</f>
        <v>#N/A</v>
      </c>
      <c r="I2115" s="3" t="e">
        <f>MONTH(Tableau1[[#This Row],[DATE LIV]])</f>
        <v>#N/A</v>
      </c>
    </row>
    <row r="2116" spans="1:9" x14ac:dyDescent="0.35">
      <c r="A2116" s="1">
        <f>'[1]COMMERCIAL 2019 - 2021'!D2113</f>
        <v>0</v>
      </c>
      <c r="B2116" s="5" t="e">
        <f>VLOOKUP(Tableau1[[#This Row],[NUM DE FACTURE]],'[1]COMMERCIAL 2019 - 2021'!$D$2:$AO$3999,6,FALSE)</f>
        <v>#N/A</v>
      </c>
      <c r="C2116" s="2" t="e">
        <f>VLOOKUP(Tableau1[[#This Row],[NUM DE FACTURE]],'[1]COMMERCIAL 2019 - 2021'!$D$2:$AO$3999,18,FALSE)</f>
        <v>#N/A</v>
      </c>
      <c r="D2116" s="3" t="e">
        <f>VLOOKUP(Tableau1[[#This Row],[NUM DE FACTURE]],'[1]COMMERCIAL 2019 - 2021'!$D$2:$AO$3999,8,FALSE)</f>
        <v>#N/A</v>
      </c>
      <c r="E2116" s="3" t="e">
        <f>VLOOKUP(Tableau1[[#This Row],[NUM DE FACTURE]],'[1]COMMERCIAL 2019 - 2021'!$D$2:$AO$3999,10,FALSE)</f>
        <v>#N/A</v>
      </c>
      <c r="F2116" s="3" t="e">
        <f>VLOOKUP(Tableau1[[#This Row],[NUM DE FACTURE]],'[1]COMMERCIAL 2019 - 2021'!$D$2:$AO$3999,12,FALSE)</f>
        <v>#N/A</v>
      </c>
      <c r="G2116" s="4" t="e">
        <f>VLOOKUP(Tableau1[[#This Row],[NUM DE FACTURE]],'[1]COMMERCIAL 2019 - 2021'!$D$2:$AO$3999,13,FALSE)</f>
        <v>#N/A</v>
      </c>
      <c r="H2116" s="3" t="e">
        <f>VLOOKUP(Tableau1[[#This Row],[NUM DE FACTURE]],[1]!Tableau1[[#All],[Num Piéce]:[ANNEE]],4,FALSE)</f>
        <v>#N/A</v>
      </c>
      <c r="I2116" s="3" t="e">
        <f>MONTH(Tableau1[[#This Row],[DATE LIV]])</f>
        <v>#N/A</v>
      </c>
    </row>
    <row r="2117" spans="1:9" x14ac:dyDescent="0.35">
      <c r="A2117" s="1">
        <f>'[1]COMMERCIAL 2019 - 2021'!D2114</f>
        <v>0</v>
      </c>
      <c r="B2117" s="5" t="e">
        <f>VLOOKUP(Tableau1[[#This Row],[NUM DE FACTURE]],'[1]COMMERCIAL 2019 - 2021'!$D$2:$AO$3999,6,FALSE)</f>
        <v>#N/A</v>
      </c>
      <c r="C2117" s="2" t="e">
        <f>VLOOKUP(Tableau1[[#This Row],[NUM DE FACTURE]],'[1]COMMERCIAL 2019 - 2021'!$D$2:$AO$3999,18,FALSE)</f>
        <v>#N/A</v>
      </c>
      <c r="D2117" s="3" t="e">
        <f>VLOOKUP(Tableau1[[#This Row],[NUM DE FACTURE]],'[1]COMMERCIAL 2019 - 2021'!$D$2:$AO$3999,8,FALSE)</f>
        <v>#N/A</v>
      </c>
      <c r="E2117" s="3" t="e">
        <f>VLOOKUP(Tableau1[[#This Row],[NUM DE FACTURE]],'[1]COMMERCIAL 2019 - 2021'!$D$2:$AO$3999,10,FALSE)</f>
        <v>#N/A</v>
      </c>
      <c r="F2117" s="3" t="e">
        <f>VLOOKUP(Tableau1[[#This Row],[NUM DE FACTURE]],'[1]COMMERCIAL 2019 - 2021'!$D$2:$AO$3999,12,FALSE)</f>
        <v>#N/A</v>
      </c>
      <c r="G2117" s="4" t="e">
        <f>VLOOKUP(Tableau1[[#This Row],[NUM DE FACTURE]],'[1]COMMERCIAL 2019 - 2021'!$D$2:$AO$3999,13,FALSE)</f>
        <v>#N/A</v>
      </c>
      <c r="H2117" s="3" t="e">
        <f>VLOOKUP(Tableau1[[#This Row],[NUM DE FACTURE]],[1]!Tableau1[[#All],[Num Piéce]:[ANNEE]],4,FALSE)</f>
        <v>#N/A</v>
      </c>
      <c r="I2117" s="3" t="e">
        <f>MONTH(Tableau1[[#This Row],[DATE LIV]])</f>
        <v>#N/A</v>
      </c>
    </row>
    <row r="2118" spans="1:9" x14ac:dyDescent="0.35">
      <c r="A2118" s="1">
        <f>'[1]COMMERCIAL 2019 - 2021'!D2115</f>
        <v>0</v>
      </c>
      <c r="B2118" s="5" t="e">
        <f>VLOOKUP(Tableau1[[#This Row],[NUM DE FACTURE]],'[1]COMMERCIAL 2019 - 2021'!$D$2:$AO$3999,6,FALSE)</f>
        <v>#N/A</v>
      </c>
      <c r="C2118" s="2" t="e">
        <f>VLOOKUP(Tableau1[[#This Row],[NUM DE FACTURE]],'[1]COMMERCIAL 2019 - 2021'!$D$2:$AO$3999,18,FALSE)</f>
        <v>#N/A</v>
      </c>
      <c r="D2118" s="3" t="e">
        <f>VLOOKUP(Tableau1[[#This Row],[NUM DE FACTURE]],'[1]COMMERCIAL 2019 - 2021'!$D$2:$AO$3999,8,FALSE)</f>
        <v>#N/A</v>
      </c>
      <c r="E2118" s="3" t="e">
        <f>VLOOKUP(Tableau1[[#This Row],[NUM DE FACTURE]],'[1]COMMERCIAL 2019 - 2021'!$D$2:$AO$3999,10,FALSE)</f>
        <v>#N/A</v>
      </c>
      <c r="F2118" s="3" t="e">
        <f>VLOOKUP(Tableau1[[#This Row],[NUM DE FACTURE]],'[1]COMMERCIAL 2019 - 2021'!$D$2:$AO$3999,12,FALSE)</f>
        <v>#N/A</v>
      </c>
      <c r="G2118" s="4" t="e">
        <f>VLOOKUP(Tableau1[[#This Row],[NUM DE FACTURE]],'[1]COMMERCIAL 2019 - 2021'!$D$2:$AO$3999,13,FALSE)</f>
        <v>#N/A</v>
      </c>
      <c r="H2118" s="3" t="e">
        <f>VLOOKUP(Tableau1[[#This Row],[NUM DE FACTURE]],[1]!Tableau1[[#All],[Num Piéce]:[ANNEE]],4,FALSE)</f>
        <v>#N/A</v>
      </c>
      <c r="I2118" s="3" t="e">
        <f>MONTH(Tableau1[[#This Row],[DATE LIV]])</f>
        <v>#N/A</v>
      </c>
    </row>
    <row r="2119" spans="1:9" x14ac:dyDescent="0.35">
      <c r="A2119" s="1">
        <f>'[1]COMMERCIAL 2019 - 2021'!D2116</f>
        <v>0</v>
      </c>
      <c r="B2119" s="5" t="e">
        <f>VLOOKUP(Tableau1[[#This Row],[NUM DE FACTURE]],'[1]COMMERCIAL 2019 - 2021'!$D$2:$AO$3999,6,FALSE)</f>
        <v>#N/A</v>
      </c>
      <c r="C2119" s="2" t="e">
        <f>VLOOKUP(Tableau1[[#This Row],[NUM DE FACTURE]],'[1]COMMERCIAL 2019 - 2021'!$D$2:$AO$3999,18,FALSE)</f>
        <v>#N/A</v>
      </c>
      <c r="D2119" s="3" t="e">
        <f>VLOOKUP(Tableau1[[#This Row],[NUM DE FACTURE]],'[1]COMMERCIAL 2019 - 2021'!$D$2:$AO$3999,8,FALSE)</f>
        <v>#N/A</v>
      </c>
      <c r="E2119" s="3" t="e">
        <f>VLOOKUP(Tableau1[[#This Row],[NUM DE FACTURE]],'[1]COMMERCIAL 2019 - 2021'!$D$2:$AO$3999,10,FALSE)</f>
        <v>#N/A</v>
      </c>
      <c r="F2119" s="3" t="e">
        <f>VLOOKUP(Tableau1[[#This Row],[NUM DE FACTURE]],'[1]COMMERCIAL 2019 - 2021'!$D$2:$AO$3999,12,FALSE)</f>
        <v>#N/A</v>
      </c>
      <c r="G2119" s="4" t="e">
        <f>VLOOKUP(Tableau1[[#This Row],[NUM DE FACTURE]],'[1]COMMERCIAL 2019 - 2021'!$D$2:$AO$3999,13,FALSE)</f>
        <v>#N/A</v>
      </c>
      <c r="H2119" s="3" t="e">
        <f>VLOOKUP(Tableau1[[#This Row],[NUM DE FACTURE]],[1]!Tableau1[[#All],[Num Piéce]:[ANNEE]],4,FALSE)</f>
        <v>#N/A</v>
      </c>
      <c r="I2119" s="3" t="e">
        <f>MONTH(Tableau1[[#This Row],[DATE LIV]])</f>
        <v>#N/A</v>
      </c>
    </row>
    <row r="2120" spans="1:9" x14ac:dyDescent="0.35">
      <c r="A2120" s="1">
        <f>'[1]COMMERCIAL 2019 - 2021'!D2117</f>
        <v>0</v>
      </c>
      <c r="B2120" s="5" t="e">
        <f>VLOOKUP(Tableau1[[#This Row],[NUM DE FACTURE]],'[1]COMMERCIAL 2019 - 2021'!$D$2:$AO$3999,6,FALSE)</f>
        <v>#N/A</v>
      </c>
      <c r="C2120" s="2" t="e">
        <f>VLOOKUP(Tableau1[[#This Row],[NUM DE FACTURE]],'[1]COMMERCIAL 2019 - 2021'!$D$2:$AO$3999,18,FALSE)</f>
        <v>#N/A</v>
      </c>
      <c r="D2120" s="3" t="e">
        <f>VLOOKUP(Tableau1[[#This Row],[NUM DE FACTURE]],'[1]COMMERCIAL 2019 - 2021'!$D$2:$AO$3999,8,FALSE)</f>
        <v>#N/A</v>
      </c>
      <c r="E2120" s="3" t="e">
        <f>VLOOKUP(Tableau1[[#This Row],[NUM DE FACTURE]],'[1]COMMERCIAL 2019 - 2021'!$D$2:$AO$3999,10,FALSE)</f>
        <v>#N/A</v>
      </c>
      <c r="F2120" s="3" t="e">
        <f>VLOOKUP(Tableau1[[#This Row],[NUM DE FACTURE]],'[1]COMMERCIAL 2019 - 2021'!$D$2:$AO$3999,12,FALSE)</f>
        <v>#N/A</v>
      </c>
      <c r="G2120" s="4" t="e">
        <f>VLOOKUP(Tableau1[[#This Row],[NUM DE FACTURE]],'[1]COMMERCIAL 2019 - 2021'!$D$2:$AO$3999,13,FALSE)</f>
        <v>#N/A</v>
      </c>
      <c r="H2120" s="3" t="e">
        <f>VLOOKUP(Tableau1[[#This Row],[NUM DE FACTURE]],[1]!Tableau1[[#All],[Num Piéce]:[ANNEE]],4,FALSE)</f>
        <v>#N/A</v>
      </c>
      <c r="I2120" s="3" t="e">
        <f>MONTH(Tableau1[[#This Row],[DATE LIV]])</f>
        <v>#N/A</v>
      </c>
    </row>
    <row r="2121" spans="1:9" x14ac:dyDescent="0.35">
      <c r="A2121" s="1">
        <f>'[1]COMMERCIAL 2019 - 2021'!D2118</f>
        <v>0</v>
      </c>
      <c r="B2121" s="5" t="e">
        <f>VLOOKUP(Tableau1[[#This Row],[NUM DE FACTURE]],'[1]COMMERCIAL 2019 - 2021'!$D$2:$AO$3999,6,FALSE)</f>
        <v>#N/A</v>
      </c>
      <c r="C2121" s="2" t="e">
        <f>VLOOKUP(Tableau1[[#This Row],[NUM DE FACTURE]],'[1]COMMERCIAL 2019 - 2021'!$D$2:$AO$3999,18,FALSE)</f>
        <v>#N/A</v>
      </c>
      <c r="D2121" s="3" t="e">
        <f>VLOOKUP(Tableau1[[#This Row],[NUM DE FACTURE]],'[1]COMMERCIAL 2019 - 2021'!$D$2:$AO$3999,8,FALSE)</f>
        <v>#N/A</v>
      </c>
      <c r="E2121" s="3" t="e">
        <f>VLOOKUP(Tableau1[[#This Row],[NUM DE FACTURE]],'[1]COMMERCIAL 2019 - 2021'!$D$2:$AO$3999,10,FALSE)</f>
        <v>#N/A</v>
      </c>
      <c r="F2121" s="3" t="e">
        <f>VLOOKUP(Tableau1[[#This Row],[NUM DE FACTURE]],'[1]COMMERCIAL 2019 - 2021'!$D$2:$AO$3999,12,FALSE)</f>
        <v>#N/A</v>
      </c>
      <c r="G2121" s="4" t="e">
        <f>VLOOKUP(Tableau1[[#This Row],[NUM DE FACTURE]],'[1]COMMERCIAL 2019 - 2021'!$D$2:$AO$3999,13,FALSE)</f>
        <v>#N/A</v>
      </c>
      <c r="H2121" s="3" t="e">
        <f>VLOOKUP(Tableau1[[#This Row],[NUM DE FACTURE]],[1]!Tableau1[[#All],[Num Piéce]:[ANNEE]],4,FALSE)</f>
        <v>#N/A</v>
      </c>
      <c r="I2121" s="3" t="e">
        <f>MONTH(Tableau1[[#This Row],[DATE LIV]])</f>
        <v>#N/A</v>
      </c>
    </row>
    <row r="2122" spans="1:9" x14ac:dyDescent="0.35">
      <c r="A2122" s="1">
        <f>'[1]COMMERCIAL 2019 - 2021'!D2119</f>
        <v>0</v>
      </c>
      <c r="B2122" s="5" t="e">
        <f>VLOOKUP(Tableau1[[#This Row],[NUM DE FACTURE]],'[1]COMMERCIAL 2019 - 2021'!$D$2:$AO$3999,6,FALSE)</f>
        <v>#N/A</v>
      </c>
      <c r="C2122" s="2" t="e">
        <f>VLOOKUP(Tableau1[[#This Row],[NUM DE FACTURE]],'[1]COMMERCIAL 2019 - 2021'!$D$2:$AO$3999,18,FALSE)</f>
        <v>#N/A</v>
      </c>
      <c r="D2122" s="3" t="e">
        <f>VLOOKUP(Tableau1[[#This Row],[NUM DE FACTURE]],'[1]COMMERCIAL 2019 - 2021'!$D$2:$AO$3999,8,FALSE)</f>
        <v>#N/A</v>
      </c>
      <c r="E2122" s="3" t="e">
        <f>VLOOKUP(Tableau1[[#This Row],[NUM DE FACTURE]],'[1]COMMERCIAL 2019 - 2021'!$D$2:$AO$3999,10,FALSE)</f>
        <v>#N/A</v>
      </c>
      <c r="F2122" s="3" t="e">
        <f>VLOOKUP(Tableau1[[#This Row],[NUM DE FACTURE]],'[1]COMMERCIAL 2019 - 2021'!$D$2:$AO$3999,12,FALSE)</f>
        <v>#N/A</v>
      </c>
      <c r="G2122" s="4" t="e">
        <f>VLOOKUP(Tableau1[[#This Row],[NUM DE FACTURE]],'[1]COMMERCIAL 2019 - 2021'!$D$2:$AO$3999,13,FALSE)</f>
        <v>#N/A</v>
      </c>
      <c r="H2122" s="3" t="e">
        <f>VLOOKUP(Tableau1[[#This Row],[NUM DE FACTURE]],[1]!Tableau1[[#All],[Num Piéce]:[ANNEE]],4,FALSE)</f>
        <v>#N/A</v>
      </c>
      <c r="I2122" s="3" t="e">
        <f>MONTH(Tableau1[[#This Row],[DATE LIV]])</f>
        <v>#N/A</v>
      </c>
    </row>
    <row r="2123" spans="1:9" x14ac:dyDescent="0.35">
      <c r="A2123" s="1">
        <f>'[1]COMMERCIAL 2019 - 2021'!D2120</f>
        <v>0</v>
      </c>
      <c r="B2123" s="5" t="e">
        <f>VLOOKUP(Tableau1[[#This Row],[NUM DE FACTURE]],'[1]COMMERCIAL 2019 - 2021'!$D$2:$AO$3999,6,FALSE)</f>
        <v>#N/A</v>
      </c>
      <c r="C2123" s="2" t="e">
        <f>VLOOKUP(Tableau1[[#This Row],[NUM DE FACTURE]],'[1]COMMERCIAL 2019 - 2021'!$D$2:$AO$3999,18,FALSE)</f>
        <v>#N/A</v>
      </c>
      <c r="D2123" s="3" t="e">
        <f>VLOOKUP(Tableau1[[#This Row],[NUM DE FACTURE]],'[1]COMMERCIAL 2019 - 2021'!$D$2:$AO$3999,8,FALSE)</f>
        <v>#N/A</v>
      </c>
      <c r="E2123" s="3" t="e">
        <f>VLOOKUP(Tableau1[[#This Row],[NUM DE FACTURE]],'[1]COMMERCIAL 2019 - 2021'!$D$2:$AO$3999,10,FALSE)</f>
        <v>#N/A</v>
      </c>
      <c r="F2123" s="3" t="e">
        <f>VLOOKUP(Tableau1[[#This Row],[NUM DE FACTURE]],'[1]COMMERCIAL 2019 - 2021'!$D$2:$AO$3999,12,FALSE)</f>
        <v>#N/A</v>
      </c>
      <c r="G2123" s="4" t="e">
        <f>VLOOKUP(Tableau1[[#This Row],[NUM DE FACTURE]],'[1]COMMERCIAL 2019 - 2021'!$D$2:$AO$3999,13,FALSE)</f>
        <v>#N/A</v>
      </c>
      <c r="H2123" s="3" t="e">
        <f>VLOOKUP(Tableau1[[#This Row],[NUM DE FACTURE]],[1]!Tableau1[[#All],[Num Piéce]:[ANNEE]],4,FALSE)</f>
        <v>#N/A</v>
      </c>
      <c r="I2123" s="3" t="e">
        <f>MONTH(Tableau1[[#This Row],[DATE LIV]])</f>
        <v>#N/A</v>
      </c>
    </row>
    <row r="2124" spans="1:9" x14ac:dyDescent="0.35">
      <c r="A2124" s="1">
        <f>'[1]COMMERCIAL 2019 - 2021'!D2121</f>
        <v>0</v>
      </c>
      <c r="B2124" s="5" t="e">
        <f>VLOOKUP(Tableau1[[#This Row],[NUM DE FACTURE]],'[1]COMMERCIAL 2019 - 2021'!$D$2:$AO$3999,6,FALSE)</f>
        <v>#N/A</v>
      </c>
      <c r="C2124" s="2" t="e">
        <f>VLOOKUP(Tableau1[[#This Row],[NUM DE FACTURE]],'[1]COMMERCIAL 2019 - 2021'!$D$2:$AO$3999,18,FALSE)</f>
        <v>#N/A</v>
      </c>
      <c r="D2124" s="3" t="e">
        <f>VLOOKUP(Tableau1[[#This Row],[NUM DE FACTURE]],'[1]COMMERCIAL 2019 - 2021'!$D$2:$AO$3999,8,FALSE)</f>
        <v>#N/A</v>
      </c>
      <c r="E2124" s="3" t="e">
        <f>VLOOKUP(Tableau1[[#This Row],[NUM DE FACTURE]],'[1]COMMERCIAL 2019 - 2021'!$D$2:$AO$3999,10,FALSE)</f>
        <v>#N/A</v>
      </c>
      <c r="F2124" s="3" t="e">
        <f>VLOOKUP(Tableau1[[#This Row],[NUM DE FACTURE]],'[1]COMMERCIAL 2019 - 2021'!$D$2:$AO$3999,12,FALSE)</f>
        <v>#N/A</v>
      </c>
      <c r="G2124" s="4" t="e">
        <f>VLOOKUP(Tableau1[[#This Row],[NUM DE FACTURE]],'[1]COMMERCIAL 2019 - 2021'!$D$2:$AO$3999,13,FALSE)</f>
        <v>#N/A</v>
      </c>
      <c r="H2124" s="3" t="e">
        <f>VLOOKUP(Tableau1[[#This Row],[NUM DE FACTURE]],[1]!Tableau1[[#All],[Num Piéce]:[ANNEE]],4,FALSE)</f>
        <v>#N/A</v>
      </c>
      <c r="I2124" s="3" t="e">
        <f>MONTH(Tableau1[[#This Row],[DATE LIV]])</f>
        <v>#N/A</v>
      </c>
    </row>
    <row r="2125" spans="1:9" x14ac:dyDescent="0.35">
      <c r="A2125" s="1">
        <f>'[1]COMMERCIAL 2019 - 2021'!D2122</f>
        <v>0</v>
      </c>
      <c r="B2125" s="5" t="e">
        <f>VLOOKUP(Tableau1[[#This Row],[NUM DE FACTURE]],'[1]COMMERCIAL 2019 - 2021'!$D$2:$AO$3999,6,FALSE)</f>
        <v>#N/A</v>
      </c>
      <c r="C2125" s="2" t="e">
        <f>VLOOKUP(Tableau1[[#This Row],[NUM DE FACTURE]],'[1]COMMERCIAL 2019 - 2021'!$D$2:$AO$3999,18,FALSE)</f>
        <v>#N/A</v>
      </c>
      <c r="D2125" s="3" t="e">
        <f>VLOOKUP(Tableau1[[#This Row],[NUM DE FACTURE]],'[1]COMMERCIAL 2019 - 2021'!$D$2:$AO$3999,8,FALSE)</f>
        <v>#N/A</v>
      </c>
      <c r="E2125" s="3" t="e">
        <f>VLOOKUP(Tableau1[[#This Row],[NUM DE FACTURE]],'[1]COMMERCIAL 2019 - 2021'!$D$2:$AO$3999,10,FALSE)</f>
        <v>#N/A</v>
      </c>
      <c r="F2125" s="3" t="e">
        <f>VLOOKUP(Tableau1[[#This Row],[NUM DE FACTURE]],'[1]COMMERCIAL 2019 - 2021'!$D$2:$AO$3999,12,FALSE)</f>
        <v>#N/A</v>
      </c>
      <c r="G2125" s="4" t="e">
        <f>VLOOKUP(Tableau1[[#This Row],[NUM DE FACTURE]],'[1]COMMERCIAL 2019 - 2021'!$D$2:$AO$3999,13,FALSE)</f>
        <v>#N/A</v>
      </c>
      <c r="H2125" s="3" t="e">
        <f>VLOOKUP(Tableau1[[#This Row],[NUM DE FACTURE]],[1]!Tableau1[[#All],[Num Piéce]:[ANNEE]],4,FALSE)</f>
        <v>#N/A</v>
      </c>
      <c r="I2125" s="3" t="e">
        <f>MONTH(Tableau1[[#This Row],[DATE LIV]])</f>
        <v>#N/A</v>
      </c>
    </row>
  </sheetData>
  <mergeCells count="1">
    <mergeCell ref="A1:H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E781-2FE9-48C0-A3AA-6F86E7E69510}">
  <sheetPr codeName="Feuil5"/>
  <dimension ref="A3:D8"/>
  <sheetViews>
    <sheetView workbookViewId="0">
      <selection activeCell="A12" sqref="A12"/>
    </sheetView>
  </sheetViews>
  <sheetFormatPr baseColWidth="10" defaultRowHeight="14.5" x14ac:dyDescent="0.35"/>
  <cols>
    <col min="1" max="1" width="15.453125" customWidth="1"/>
    <col min="2" max="3" width="13.453125" bestFit="1" customWidth="1"/>
    <col min="4" max="4" width="12.453125" bestFit="1" customWidth="1"/>
  </cols>
  <sheetData>
    <row r="3" spans="1:4" x14ac:dyDescent="0.35">
      <c r="A3" s="8" t="s">
        <v>45</v>
      </c>
      <c r="B3" s="8" t="s">
        <v>52</v>
      </c>
      <c r="C3" s="8" t="s">
        <v>53</v>
      </c>
      <c r="D3" s="8" t="s">
        <v>46</v>
      </c>
    </row>
    <row r="4" spans="1:4" x14ac:dyDescent="0.35">
      <c r="A4" s="8" t="s">
        <v>47</v>
      </c>
      <c r="B4" s="8">
        <v>11969420.336000001</v>
      </c>
      <c r="C4" s="8">
        <v>20799318.902039994</v>
      </c>
      <c r="D4" s="8">
        <f>Tableau7[[#This Row],[QTE PAR AN]]/12</f>
        <v>997451.69466666679</v>
      </c>
    </row>
    <row r="5" spans="1:4" x14ac:dyDescent="0.35">
      <c r="A5" s="8" t="s">
        <v>48</v>
      </c>
      <c r="B5" s="8">
        <v>11841216.767999997</v>
      </c>
      <c r="C5" s="8">
        <v>18022416.820170797</v>
      </c>
      <c r="D5" s="8">
        <f>Tableau7[[#This Row],[QTE PAR AN]]/12</f>
        <v>986768.06399999978</v>
      </c>
    </row>
    <row r="6" spans="1:4" x14ac:dyDescent="0.35">
      <c r="A6" s="8" t="s">
        <v>49</v>
      </c>
      <c r="B6" s="8">
        <v>8874730.3800000008</v>
      </c>
      <c r="C6" s="8">
        <v>17854286.128599998</v>
      </c>
      <c r="D6" s="8">
        <f>Tableau7[[#This Row],[QTE PAR AN]]/12</f>
        <v>739560.86500000011</v>
      </c>
    </row>
    <row r="7" spans="1:4" x14ac:dyDescent="0.35">
      <c r="A7" s="8" t="s">
        <v>50</v>
      </c>
      <c r="B7" s="8">
        <v>740683.2</v>
      </c>
      <c r="C7" s="8">
        <v>3197838.8380000005</v>
      </c>
      <c r="D7" s="8">
        <f>Tableau7[[#This Row],[QTE PAR AN]]/12</f>
        <v>61723.6</v>
      </c>
    </row>
    <row r="8" spans="1:4" x14ac:dyDescent="0.35">
      <c r="A8" s="8" t="s">
        <v>51</v>
      </c>
      <c r="B8" s="8">
        <v>33426050.683999997</v>
      </c>
      <c r="C8" s="8">
        <v>59873860.688810796</v>
      </c>
      <c r="D8" s="8">
        <f>Tableau7[[#This Row],[QTE PAR AN]]/12</f>
        <v>2785504.2236666665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C1695-0D12-4C88-817F-09F02DDD9799}">
  <sheetPr codeName="Feuil2"/>
  <dimension ref="A5:B554"/>
  <sheetViews>
    <sheetView workbookViewId="0">
      <selection activeCell="D14" sqref="D14"/>
    </sheetView>
  </sheetViews>
  <sheetFormatPr baseColWidth="10" defaultRowHeight="14.5" x14ac:dyDescent="0.35"/>
  <cols>
    <col min="2" max="2" width="31.36328125" bestFit="1" customWidth="1"/>
  </cols>
  <sheetData>
    <row r="5" spans="1:2" x14ac:dyDescent="0.35">
      <c r="A5" t="s">
        <v>43</v>
      </c>
      <c r="B5" t="s">
        <v>1</v>
      </c>
    </row>
    <row r="6" spans="1:2" x14ac:dyDescent="0.35">
      <c r="A6" t="str">
        <f>+[1]Sheet1!A2</f>
        <v>CE2001</v>
      </c>
      <c r="B6" t="str">
        <f>+VLOOKUP(A6,[1]!Tableau3[#Data],3,FALSE)</f>
        <v>STE DE COMMERCE INTERNATIONAL</v>
      </c>
    </row>
    <row r="7" spans="1:2" x14ac:dyDescent="0.35">
      <c r="A7" t="str">
        <f>+[1]Sheet1!A3</f>
        <v>CE2002</v>
      </c>
      <c r="B7" t="str">
        <f>+VLOOKUP(A7,[1]!Tableau3[#Data],3,FALSE)</f>
        <v>CAPA</v>
      </c>
    </row>
    <row r="8" spans="1:2" x14ac:dyDescent="0.35">
      <c r="A8" t="str">
        <f>+[1]Sheet1!A4</f>
        <v>CE2003</v>
      </c>
      <c r="B8" t="str">
        <f>+VLOOKUP(A8,[1]!Tableau3[#Data],3,FALSE)</f>
        <v>STE GLOBAL INTERNATIONAL TRAD</v>
      </c>
    </row>
    <row r="9" spans="1:2" x14ac:dyDescent="0.35">
      <c r="A9" t="str">
        <f>+[1]Sheet1!A5</f>
        <v>CE2004</v>
      </c>
      <c r="B9" t="str">
        <f>+VLOOKUP(A9,[1]!Tableau3[#Data],3,FALSE)</f>
        <v>MAMADOU</v>
      </c>
    </row>
    <row r="10" spans="1:2" x14ac:dyDescent="0.35">
      <c r="A10" t="str">
        <f>+[1]Sheet1!A6</f>
        <v>CE2005</v>
      </c>
      <c r="B10" t="str">
        <f>+VLOOKUP(A10,[1]!Tableau3[#Data],3,FALSE)</f>
        <v>PRODUCTS FOR EXCHANGE AND MAN</v>
      </c>
    </row>
    <row r="11" spans="1:2" x14ac:dyDescent="0.35">
      <c r="A11" t="str">
        <f>+[1]Sheet1!A7</f>
        <v>CE2006</v>
      </c>
      <c r="B11" t="str">
        <f>+VLOOKUP(A11,[1]!Tableau3[#Data],3,FALSE)</f>
        <v>STE IMPORT EXPORT FOUSSOUL</v>
      </c>
    </row>
    <row r="12" spans="1:2" x14ac:dyDescent="0.35">
      <c r="A12" t="str">
        <f>+[1]Sheet1!A8</f>
        <v>CE2007</v>
      </c>
      <c r="B12" t="str">
        <f>+VLOOKUP(A12,[1]!Tableau3[#Data],3,FALSE)</f>
        <v>STE KHALFALLAH DE COM.INTERNA</v>
      </c>
    </row>
    <row r="13" spans="1:2" x14ac:dyDescent="0.35">
      <c r="A13" t="str">
        <f>+[1]Sheet1!A9</f>
        <v>CE2008</v>
      </c>
      <c r="B13" t="str">
        <f>+VLOOKUP(A13,[1]!Tableau3[#Data],3,FALSE)</f>
        <v>STE PROTECTION EXPORT IMPORT</v>
      </c>
    </row>
    <row r="14" spans="1:2" x14ac:dyDescent="0.35">
      <c r="A14" t="str">
        <f>+[1]Sheet1!A10</f>
        <v>CE2009</v>
      </c>
      <c r="B14" t="str">
        <f>+VLOOKUP(A14,[1]!Tableau3[#Data],3,FALSE)</f>
        <v>STE EDERY IMPORT EXPORT</v>
      </c>
    </row>
    <row r="15" spans="1:2" x14ac:dyDescent="0.35">
      <c r="A15" t="str">
        <f>+[1]Sheet1!A11</f>
        <v>CE2010</v>
      </c>
      <c r="B15" t="str">
        <f>+VLOOKUP(A15,[1]!Tableau3[#Data],3,FALSE)</f>
        <v>STE AL WIKAYA AL AHLIA</v>
      </c>
    </row>
    <row r="16" spans="1:2" x14ac:dyDescent="0.35">
      <c r="A16" t="str">
        <f>+[1]Sheet1!A12</f>
        <v>CE2011</v>
      </c>
      <c r="B16" t="str">
        <f>+VLOOKUP(A16,[1]!Tableau3[#Data],3,FALSE)</f>
        <v>JAMEL SERVICES IMPORT EXPORT</v>
      </c>
    </row>
    <row r="17" spans="1:2" x14ac:dyDescent="0.35">
      <c r="A17" t="str">
        <f>+[1]Sheet1!A13</f>
        <v>CE2012</v>
      </c>
      <c r="B17" t="str">
        <f>+VLOOKUP(A17,[1]!Tableau3[#Data],3,FALSE)</f>
        <v>A. AJMI IMPORT EXPORT</v>
      </c>
    </row>
    <row r="18" spans="1:2" x14ac:dyDescent="0.35">
      <c r="A18" t="str">
        <f>+[1]Sheet1!A14</f>
        <v>CE2013</v>
      </c>
      <c r="B18" t="str">
        <f>+VLOOKUP(A18,[1]!Tableau3[#Data],3,FALSE)</f>
        <v>STE AL KARIA IMPORT EXPORT</v>
      </c>
    </row>
    <row r="19" spans="1:2" x14ac:dyDescent="0.35">
      <c r="A19" t="str">
        <f>+[1]Sheet1!A15</f>
        <v>CE2014</v>
      </c>
      <c r="B19" t="str">
        <f>+VLOOKUP(A19,[1]!Tableau3[#Data],3,FALSE)</f>
        <v>ULYSSE TRADING COMPANY</v>
      </c>
    </row>
    <row r="20" spans="1:2" x14ac:dyDescent="0.35">
      <c r="A20" t="str">
        <f>+[1]Sheet1!A16</f>
        <v>CE2015</v>
      </c>
      <c r="B20" t="str">
        <f>+VLOOKUP(A20,[1]!Tableau3[#Data],3,FALSE)</f>
        <v>SOCIETE AL WARDA ALBAYDA LIBY</v>
      </c>
    </row>
    <row r="21" spans="1:2" x14ac:dyDescent="0.35">
      <c r="A21" t="str">
        <f>+[1]Sheet1!A17</f>
        <v>CE2016</v>
      </c>
      <c r="B21" t="str">
        <f>+VLOOKUP(A21,[1]!Tableau3[#Data],3,FALSE)</f>
        <v>SOCIETE SOUKRINA TRADING</v>
      </c>
    </row>
    <row r="22" spans="1:2" x14ac:dyDescent="0.35">
      <c r="A22" t="str">
        <f>+[1]Sheet1!A18</f>
        <v>CE2017</v>
      </c>
      <c r="B22" t="str">
        <f>+VLOOKUP(A22,[1]!Tableau3[#Data],3,FALSE)</f>
        <v>SAHEL INTERNATIONAL TRADE</v>
      </c>
    </row>
    <row r="23" spans="1:2" x14ac:dyDescent="0.35">
      <c r="A23" t="str">
        <f>+[1]Sheet1!A19</f>
        <v>CE2018</v>
      </c>
      <c r="B23" t="str">
        <f>+VLOOKUP(A23,[1]!Tableau3[#Data],3,FALSE)</f>
        <v>E.U.R.L FINANCE ONE</v>
      </c>
    </row>
    <row r="24" spans="1:2" x14ac:dyDescent="0.35">
      <c r="A24" t="str">
        <f>+[1]Sheet1!A20</f>
        <v>CE2019</v>
      </c>
      <c r="B24" t="str">
        <f>+VLOOKUP(A24,[1]!Tableau3[#Data],3,FALSE)</f>
        <v>AL AMAL AL JAAD</v>
      </c>
    </row>
    <row r="25" spans="1:2" x14ac:dyDescent="0.35">
      <c r="A25" t="str">
        <f>+[1]Sheet1!A21</f>
        <v>CE2020</v>
      </c>
      <c r="B25" t="str">
        <f>+VLOOKUP(A25,[1]!Tableau3[#Data],3,FALSE)</f>
        <v>MEDEX</v>
      </c>
    </row>
    <row r="26" spans="1:2" x14ac:dyDescent="0.35">
      <c r="A26" t="str">
        <f>+[1]Sheet1!A22</f>
        <v>CE2021</v>
      </c>
      <c r="B26" t="str">
        <f>+VLOOKUP(A26,[1]!Tableau3[#Data],3,FALSE)</f>
        <v>IMEX 2000</v>
      </c>
    </row>
    <row r="27" spans="1:2" x14ac:dyDescent="0.35">
      <c r="A27" t="str">
        <f>+[1]Sheet1!A23</f>
        <v>CE2022</v>
      </c>
      <c r="B27" t="str">
        <f>+VLOOKUP(A27,[1]!Tableau3[#Data],3,FALSE)</f>
        <v>IFIS SARL</v>
      </c>
    </row>
    <row r="28" spans="1:2" x14ac:dyDescent="0.35">
      <c r="A28" t="str">
        <f>+[1]Sheet1!A24</f>
        <v>CE2023</v>
      </c>
      <c r="B28" t="str">
        <f>+VLOOKUP(A28,[1]!Tableau3[#Data],3,FALSE)</f>
        <v>AFRIMARINE COMPANY LTD</v>
      </c>
    </row>
    <row r="29" spans="1:2" x14ac:dyDescent="0.35">
      <c r="A29" t="str">
        <f>+[1]Sheet1!A25</f>
        <v>CE2024</v>
      </c>
      <c r="B29" t="str">
        <f>+VLOOKUP(A29,[1]!Tableau3[#Data],3,FALSE)</f>
        <v>H.G.I.G - GABON</v>
      </c>
    </row>
    <row r="30" spans="1:2" x14ac:dyDescent="0.35">
      <c r="A30" t="str">
        <f>+[1]Sheet1!A26</f>
        <v>CE2025</v>
      </c>
      <c r="B30" t="str">
        <f>+VLOOKUP(A30,[1]!Tableau3[#Data],3,FALSE)</f>
        <v>SAWABA - GUINEE</v>
      </c>
    </row>
    <row r="31" spans="1:2" x14ac:dyDescent="0.35">
      <c r="A31" t="str">
        <f>+[1]Sheet1!A27</f>
        <v>CE2026</v>
      </c>
      <c r="B31" t="str">
        <f>+VLOOKUP(A31,[1]!Tableau3[#Data],3,FALSE)</f>
        <v>MEDIMEX</v>
      </c>
    </row>
    <row r="32" spans="1:2" x14ac:dyDescent="0.35">
      <c r="A32" t="str">
        <f>+[1]Sheet1!A28</f>
        <v>CE2027</v>
      </c>
      <c r="B32" t="str">
        <f>+VLOOKUP(A32,[1]!Tableau3[#Data],3,FALSE)</f>
        <v>SEPA - FRANCE</v>
      </c>
    </row>
    <row r="33" spans="1:2" x14ac:dyDescent="0.35">
      <c r="A33" t="str">
        <f>+[1]Sheet1!A29</f>
        <v>CE2028</v>
      </c>
      <c r="B33" t="str">
        <f>+VLOOKUP(A33,[1]!Tableau3[#Data],3,FALSE)</f>
        <v>SODISCOUNT</v>
      </c>
    </row>
    <row r="34" spans="1:2" x14ac:dyDescent="0.35">
      <c r="A34" t="str">
        <f>+[1]Sheet1!A30</f>
        <v>CE2029</v>
      </c>
      <c r="B34" t="str">
        <f>+VLOOKUP(A34,[1]!Tableau3[#Data],3,FALSE)</f>
        <v>SELINA ENTREPRISES</v>
      </c>
    </row>
    <row r="35" spans="1:2" x14ac:dyDescent="0.35">
      <c r="A35" t="str">
        <f>+[1]Sheet1!A31</f>
        <v>CE2030</v>
      </c>
      <c r="B35" t="str">
        <f>+VLOOKUP(A35,[1]!Tableau3[#Data],3,FALSE)</f>
        <v>AL MAJMOUAA AL ALAMIA</v>
      </c>
    </row>
    <row r="36" spans="1:2" x14ac:dyDescent="0.35">
      <c r="A36" t="str">
        <f>+[1]Sheet1!A32</f>
        <v>CE2031</v>
      </c>
      <c r="B36" t="str">
        <f>+VLOOKUP(A36,[1]!Tableau3[#Data],3,FALSE)</f>
        <v>GAMIL ABDELKARIM</v>
      </c>
    </row>
    <row r="37" spans="1:2" x14ac:dyDescent="0.35">
      <c r="A37" t="str">
        <f>+[1]Sheet1!A33</f>
        <v>CE2032</v>
      </c>
      <c r="B37" t="str">
        <f>+VLOOKUP(A37,[1]!Tableau3[#Data],3,FALSE)</f>
        <v>GRANDE BOUCHERIE AKID</v>
      </c>
    </row>
    <row r="38" spans="1:2" x14ac:dyDescent="0.35">
      <c r="A38" t="str">
        <f>+[1]Sheet1!A34</f>
        <v>CE2033</v>
      </c>
      <c r="B38" t="str">
        <f>+VLOOKUP(A38,[1]!Tableau3[#Data],3,FALSE)</f>
        <v>GENERALE DE COMMERCE INTERNAT</v>
      </c>
    </row>
    <row r="39" spans="1:2" x14ac:dyDescent="0.35">
      <c r="A39" t="str">
        <f>+[1]Sheet1!A35</f>
        <v>CE2034</v>
      </c>
      <c r="B39" t="str">
        <f>+VLOOKUP(A39,[1]!Tableau3[#Data],3,FALSE)</f>
        <v>RAFIE INTERNATIONAL TRADING</v>
      </c>
    </row>
    <row r="40" spans="1:2" x14ac:dyDescent="0.35">
      <c r="A40" t="str">
        <f>+[1]Sheet1!A36</f>
        <v>CE2035</v>
      </c>
      <c r="B40" t="str">
        <f>+VLOOKUP(A40,[1]!Tableau3[#Data],3,FALSE)</f>
        <v>RISSA ALI BOUBACAR</v>
      </c>
    </row>
    <row r="41" spans="1:2" x14ac:dyDescent="0.35">
      <c r="A41" t="str">
        <f>+[1]Sheet1!A37</f>
        <v>CE2036</v>
      </c>
      <c r="B41" t="str">
        <f>+VLOOKUP(A41,[1]!Tableau3[#Data],3,FALSE)</f>
        <v>HAC CO LTD</v>
      </c>
    </row>
    <row r="42" spans="1:2" x14ac:dyDescent="0.35">
      <c r="A42" t="str">
        <f>+[1]Sheet1!A38</f>
        <v>CE2037</v>
      </c>
      <c r="B42" t="str">
        <f>+VLOOKUP(A42,[1]!Tableau3[#Data],3,FALSE)</f>
        <v>ETS MOKADEM</v>
      </c>
    </row>
    <row r="43" spans="1:2" x14ac:dyDescent="0.35">
      <c r="A43" t="str">
        <f>+[1]Sheet1!A39</f>
        <v>CE2038</v>
      </c>
      <c r="B43" t="str">
        <f>+VLOOKUP(A43,[1]!Tableau3[#Data],3,FALSE)</f>
        <v>NOUR FOR COMMERCIAL MARKETING</v>
      </c>
    </row>
    <row r="44" spans="1:2" x14ac:dyDescent="0.35">
      <c r="A44" t="str">
        <f>+[1]Sheet1!A40</f>
        <v>CE2039</v>
      </c>
      <c r="B44" t="str">
        <f>+VLOOKUP(A44,[1]!Tableau3[#Data],3,FALSE)</f>
        <v>SOCIETE EL BOCHRA</v>
      </c>
    </row>
    <row r="45" spans="1:2" x14ac:dyDescent="0.35">
      <c r="A45" t="str">
        <f>+[1]Sheet1!A41</f>
        <v>CE2040</v>
      </c>
      <c r="B45" t="str">
        <f>+VLOOKUP(A45,[1]!Tableau3[#Data],3,FALSE)</f>
        <v>ALIMENTATION GENERALE MEDINA</v>
      </c>
    </row>
    <row r="46" spans="1:2" x14ac:dyDescent="0.35">
      <c r="A46" t="str">
        <f>+[1]Sheet1!A42</f>
        <v>CE2041</v>
      </c>
      <c r="B46" t="str">
        <f>+VLOOKUP(A46,[1]!Tableau3[#Data],3,FALSE)</f>
        <v>G.M.A IMPORTS</v>
      </c>
    </row>
    <row r="47" spans="1:2" x14ac:dyDescent="0.35">
      <c r="A47" t="str">
        <f>+[1]Sheet1!A43</f>
        <v>CE2042</v>
      </c>
      <c r="B47" t="str">
        <f>+VLOOKUP(A47,[1]!Tableau3[#Data],3,FALSE)</f>
        <v>TCSONS TRADING</v>
      </c>
    </row>
    <row r="48" spans="1:2" x14ac:dyDescent="0.35">
      <c r="A48" t="str">
        <f>+[1]Sheet1!A44</f>
        <v>CE2043</v>
      </c>
      <c r="B48" t="str">
        <f>+VLOOKUP(A48,[1]!Tableau3[#Data],3,FALSE)</f>
        <v>PARTEX INTERNATIONAL</v>
      </c>
    </row>
    <row r="49" spans="1:2" x14ac:dyDescent="0.35">
      <c r="A49" t="str">
        <f>+[1]Sheet1!A45</f>
        <v>CE2044</v>
      </c>
      <c r="B49" t="str">
        <f>+VLOOKUP(A49,[1]!Tableau3[#Data],3,FALSE)</f>
        <v>FOUANI BROTHERS CORPORATION</v>
      </c>
    </row>
    <row r="50" spans="1:2" x14ac:dyDescent="0.35">
      <c r="A50" t="str">
        <f>+[1]Sheet1!A46</f>
        <v>CE2045</v>
      </c>
      <c r="B50" t="str">
        <f>+VLOOKUP(A50,[1]!Tableau3[#Data],3,FALSE)</f>
        <v>NOSOCO TOGO</v>
      </c>
    </row>
    <row r="51" spans="1:2" x14ac:dyDescent="0.35">
      <c r="A51" t="str">
        <f>+[1]Sheet1!A47</f>
        <v>CE2046</v>
      </c>
      <c r="B51" t="str">
        <f>+VLOOKUP(A51,[1]!Tableau3[#Data],3,FALSE)</f>
        <v>ZANGABEEL COMPANY</v>
      </c>
    </row>
    <row r="52" spans="1:2" x14ac:dyDescent="0.35">
      <c r="A52" t="str">
        <f>+[1]Sheet1!A48</f>
        <v>CE2047</v>
      </c>
      <c r="B52" t="str">
        <f>+VLOOKUP(A52,[1]!Tableau3[#Data],3,FALSE)</f>
        <v>DIALLO ALHASSANE</v>
      </c>
    </row>
    <row r="53" spans="1:2" x14ac:dyDescent="0.35">
      <c r="A53" t="str">
        <f>+[1]Sheet1!A49</f>
        <v>CE2048</v>
      </c>
      <c r="B53" t="str">
        <f>+VLOOKUP(A53,[1]!Tableau3[#Data],3,FALSE)</f>
        <v>AFRIQUE AUTO</v>
      </c>
    </row>
    <row r="54" spans="1:2" x14ac:dyDescent="0.35">
      <c r="A54" t="str">
        <f>+[1]Sheet1!A50</f>
        <v>CE2049</v>
      </c>
      <c r="B54" t="str">
        <f>+VLOOKUP(A54,[1]!Tableau3[#Data],3,FALSE)</f>
        <v>RYMA IMPORT EXPORT SARL</v>
      </c>
    </row>
    <row r="55" spans="1:2" x14ac:dyDescent="0.35">
      <c r="A55" t="str">
        <f>+[1]Sheet1!A51</f>
        <v>CE2050</v>
      </c>
      <c r="B55" t="str">
        <f>+VLOOKUP(A55,[1]!Tableau3[#Data],3,FALSE)</f>
        <v>SARL STE RABIE EL AMEL IMPORT</v>
      </c>
    </row>
    <row r="56" spans="1:2" x14ac:dyDescent="0.35">
      <c r="A56" t="str">
        <f>+[1]Sheet1!A52</f>
        <v>CE2051</v>
      </c>
      <c r="B56" t="str">
        <f>+VLOOKUP(A56,[1]!Tableau3[#Data],3,FALSE)</f>
        <v>DARLING SARL</v>
      </c>
    </row>
    <row r="57" spans="1:2" x14ac:dyDescent="0.35">
      <c r="A57" t="str">
        <f>+[1]Sheet1!A53</f>
        <v>CE2052</v>
      </c>
      <c r="B57" t="str">
        <f>+VLOOKUP(A57,[1]!Tableau3[#Data],3,FALSE)</f>
        <v>GIMEX 2000</v>
      </c>
    </row>
    <row r="58" spans="1:2" x14ac:dyDescent="0.35">
      <c r="A58" t="str">
        <f>+[1]Sheet1!A54</f>
        <v>CE2053</v>
      </c>
      <c r="B58" t="str">
        <f>+VLOOKUP(A58,[1]!Tableau3[#Data],3,FALSE)</f>
        <v>ETS KASSO IMPORT EXPORT</v>
      </c>
    </row>
    <row r="59" spans="1:2" x14ac:dyDescent="0.35">
      <c r="A59" t="str">
        <f>+[1]Sheet1!A55</f>
        <v>CE2054</v>
      </c>
      <c r="B59" t="str">
        <f>+VLOOKUP(A59,[1]!Tableau3[#Data],3,FALSE)</f>
        <v>NOUVELLE GEDISPA</v>
      </c>
    </row>
    <row r="60" spans="1:2" x14ac:dyDescent="0.35">
      <c r="A60" t="str">
        <f>+[1]Sheet1!A56</f>
        <v>CE2055</v>
      </c>
      <c r="B60" t="str">
        <f>+VLOOKUP(A60,[1]!Tableau3[#Data],3,FALSE)</f>
        <v>FRIT RAVICH S.L</v>
      </c>
    </row>
    <row r="61" spans="1:2" x14ac:dyDescent="0.35">
      <c r="A61" t="str">
        <f>+[1]Sheet1!A57</f>
        <v>CE2056</v>
      </c>
      <c r="B61" t="str">
        <f>+VLOOKUP(A61,[1]!Tableau3[#Data],3,FALSE)</f>
        <v>MORITA CO.; LTD.</v>
      </c>
    </row>
    <row r="62" spans="1:2" x14ac:dyDescent="0.35">
      <c r="A62" t="str">
        <f>+[1]Sheet1!A58</f>
        <v>CE2057</v>
      </c>
      <c r="B62" t="str">
        <f>+VLOOKUP(A62,[1]!Tableau3[#Data],3,FALSE)</f>
        <v>UNIVERSAL TRADING</v>
      </c>
    </row>
    <row r="63" spans="1:2" x14ac:dyDescent="0.35">
      <c r="A63" t="str">
        <f>+[1]Sheet1!A59</f>
        <v>CE2058</v>
      </c>
      <c r="B63" t="str">
        <f>+VLOOKUP(A63,[1]!Tableau3[#Data],3,FALSE)</f>
        <v>SOCIETE SINDBAD DE DISTRIBUTI</v>
      </c>
    </row>
    <row r="64" spans="1:2" x14ac:dyDescent="0.35">
      <c r="A64" t="str">
        <f>+[1]Sheet1!A60</f>
        <v>CE2059</v>
      </c>
      <c r="B64" t="str">
        <f>+VLOOKUP(A64,[1]!Tableau3[#Data],3,FALSE)</f>
        <v>RAFIE INTERNATIONAL BUSINESS</v>
      </c>
    </row>
    <row r="65" spans="1:2" x14ac:dyDescent="0.35">
      <c r="A65" t="str">
        <f>+[1]Sheet1!A61</f>
        <v>CE2060</v>
      </c>
      <c r="B65" t="str">
        <f>+VLOOKUP(A65,[1]!Tableau3[#Data],3,FALSE)</f>
        <v>LE GRAND BAZAR</v>
      </c>
    </row>
    <row r="66" spans="1:2" x14ac:dyDescent="0.35">
      <c r="A66" t="str">
        <f>+[1]Sheet1!A62</f>
        <v>CE2061</v>
      </c>
      <c r="B66" t="str">
        <f>+VLOOKUP(A66,[1]!Tableau3[#Data],3,FALSE)</f>
        <v>SERIO SURGELATI SRL</v>
      </c>
    </row>
    <row r="67" spans="1:2" x14ac:dyDescent="0.35">
      <c r="A67" t="str">
        <f>+[1]Sheet1!A63</f>
        <v>CE2062</v>
      </c>
      <c r="B67" t="str">
        <f>+VLOOKUP(A67,[1]!Tableau3[#Data],3,FALSE)</f>
        <v>INTERFRESH CO.; LTD.</v>
      </c>
    </row>
    <row r="68" spans="1:2" x14ac:dyDescent="0.35">
      <c r="A68" t="str">
        <f>+[1]Sheet1!A64</f>
        <v>CE2063</v>
      </c>
      <c r="B68" t="str">
        <f>+VLOOKUP(A68,[1]!Tableau3[#Data],3,FALSE)</f>
        <v>M &amp; P CORPORATION</v>
      </c>
    </row>
    <row r="69" spans="1:2" x14ac:dyDescent="0.35">
      <c r="A69" t="str">
        <f>+[1]Sheet1!A65</f>
        <v>CE2064</v>
      </c>
      <c r="B69" t="str">
        <f>+VLOOKUP(A69,[1]!Tableau3[#Data],3,FALSE)</f>
        <v>ASAHI SHOJI CO.; LTD.</v>
      </c>
    </row>
    <row r="70" spans="1:2" x14ac:dyDescent="0.35">
      <c r="A70" t="str">
        <f>+[1]Sheet1!A66</f>
        <v>CE2065</v>
      </c>
      <c r="B70" t="str">
        <f>+VLOOKUP(A70,[1]!Tableau3[#Data],3,FALSE)</f>
        <v>JRAH TRADING INTERNATIONAL</v>
      </c>
    </row>
    <row r="71" spans="1:2" x14ac:dyDescent="0.35">
      <c r="A71" t="str">
        <f>+[1]Sheet1!A67</f>
        <v>CE2066</v>
      </c>
      <c r="B71" t="str">
        <f>+VLOOKUP(A71,[1]!Tableau3[#Data],3,FALSE)</f>
        <v>JAPAN GENERAL CORPORATION</v>
      </c>
    </row>
    <row r="72" spans="1:2" x14ac:dyDescent="0.35">
      <c r="A72" t="str">
        <f>+[1]Sheet1!A68</f>
        <v>CE2067</v>
      </c>
      <c r="B72" t="str">
        <f>+VLOOKUP(A72,[1]!Tableau3[#Data],3,FALSE)</f>
        <v>FAMO MAURITANIE</v>
      </c>
    </row>
    <row r="73" spans="1:2" x14ac:dyDescent="0.35">
      <c r="A73" t="str">
        <f>+[1]Sheet1!A69</f>
        <v>CE2068</v>
      </c>
      <c r="B73" t="str">
        <f>+VLOOKUP(A73,[1]!Tableau3[#Data],3,FALSE)</f>
        <v>MOVERCO</v>
      </c>
    </row>
    <row r="74" spans="1:2" x14ac:dyDescent="0.35">
      <c r="A74" t="str">
        <f>+[1]Sheet1!A70</f>
        <v>CE2069</v>
      </c>
      <c r="B74" t="str">
        <f>+VLOOKUP(A74,[1]!Tableau3[#Data],3,FALSE)</f>
        <v>TASHARUKIAT ALNAWRAS</v>
      </c>
    </row>
    <row r="75" spans="1:2" x14ac:dyDescent="0.35">
      <c r="A75" t="str">
        <f>+[1]Sheet1!A71</f>
        <v>CE2070</v>
      </c>
      <c r="B75" t="str">
        <f>+VLOOKUP(A75,[1]!Tableau3[#Data],3,FALSE)</f>
        <v>MAPAL - TOGO</v>
      </c>
    </row>
    <row r="76" spans="1:2" x14ac:dyDescent="0.35">
      <c r="A76" t="str">
        <f>+[1]Sheet1!A72</f>
        <v>CE2071</v>
      </c>
      <c r="B76" t="str">
        <f>+VLOOKUP(A76,[1]!Tableau3[#Data],3,FALSE)</f>
        <v>IDEAL TRADING SERVICES</v>
      </c>
    </row>
    <row r="77" spans="1:2" x14ac:dyDescent="0.35">
      <c r="A77" t="str">
        <f>+[1]Sheet1!A73</f>
        <v>CE2072</v>
      </c>
      <c r="B77" t="str">
        <f>+VLOOKUP(A77,[1]!Tableau3[#Data],3,FALSE)</f>
        <v>GLOBAL IMORT EXPORT</v>
      </c>
    </row>
    <row r="78" spans="1:2" x14ac:dyDescent="0.35">
      <c r="A78" t="str">
        <f>+[1]Sheet1!A74</f>
        <v>CE2073</v>
      </c>
      <c r="B78" t="str">
        <f>+VLOOKUP(A78,[1]!Tableau3[#Data],3,FALSE)</f>
        <v>GLOBAL AFRICAIN TRADING</v>
      </c>
    </row>
    <row r="79" spans="1:2" x14ac:dyDescent="0.35">
      <c r="A79" t="str">
        <f>+[1]Sheet1!A75</f>
        <v>CE2074</v>
      </c>
      <c r="B79" t="str">
        <f>+VLOOKUP(A79,[1]!Tableau3[#Data],3,FALSE)</f>
        <v>KASUGA &amp; CO.; LTD</v>
      </c>
    </row>
    <row r="80" spans="1:2" x14ac:dyDescent="0.35">
      <c r="A80" t="str">
        <f>+[1]Sheet1!A76</f>
        <v>CE2075</v>
      </c>
      <c r="B80" t="str">
        <f>+VLOOKUP(A80,[1]!Tableau3[#Data],3,FALSE)</f>
        <v>STE SOUMPOU</v>
      </c>
    </row>
    <row r="81" spans="1:2" x14ac:dyDescent="0.35">
      <c r="A81" t="str">
        <f>+[1]Sheet1!A77</f>
        <v>CE2076</v>
      </c>
      <c r="B81" t="str">
        <f>+VLOOKUP(A81,[1]!Tableau3[#Data],3,FALSE)</f>
        <v>ELTAWOOS CO. TRADING AGENCIES</v>
      </c>
    </row>
    <row r="82" spans="1:2" x14ac:dyDescent="0.35">
      <c r="A82" t="str">
        <f>+[1]Sheet1!A78</f>
        <v>CE2077</v>
      </c>
      <c r="B82" t="str">
        <f>+VLOOKUP(A82,[1]!Tableau3[#Data],3,FALSE)</f>
        <v>SACKO MAMADOU</v>
      </c>
    </row>
    <row r="83" spans="1:2" x14ac:dyDescent="0.35">
      <c r="A83" t="str">
        <f>+[1]Sheet1!A79</f>
        <v>CE2078</v>
      </c>
      <c r="B83" t="str">
        <f>+VLOOKUP(A83,[1]!Tableau3[#Data],3,FALSE)</f>
        <v>UNO FOR TRADING &amp; DISTRIBUTIO</v>
      </c>
    </row>
    <row r="84" spans="1:2" x14ac:dyDescent="0.35">
      <c r="A84" t="str">
        <f>+[1]Sheet1!A80</f>
        <v>CE2079</v>
      </c>
      <c r="B84" t="str">
        <f>+VLOOKUP(A84,[1]!Tableau3[#Data],3,FALSE)</f>
        <v>BAH MAMADOU SALIOU</v>
      </c>
    </row>
    <row r="85" spans="1:2" x14ac:dyDescent="0.35">
      <c r="A85" t="str">
        <f>+[1]Sheet1!A81</f>
        <v>CE2080</v>
      </c>
      <c r="B85" t="str">
        <f>+VLOOKUP(A85,[1]!Tableau3[#Data],3,FALSE)</f>
        <v>ALFAYROUZ CO.; FOR TRADE</v>
      </c>
    </row>
    <row r="86" spans="1:2" x14ac:dyDescent="0.35">
      <c r="A86" t="str">
        <f>+[1]Sheet1!A82</f>
        <v>CE2081</v>
      </c>
      <c r="B86" t="str">
        <f>+VLOOKUP(A86,[1]!Tableau3[#Data],3,FALSE)</f>
        <v>STE BOURKY</v>
      </c>
    </row>
    <row r="87" spans="1:2" x14ac:dyDescent="0.35">
      <c r="A87" t="str">
        <f>+[1]Sheet1!A83</f>
        <v>CE2082</v>
      </c>
      <c r="B87" t="str">
        <f>+VLOOKUP(A87,[1]!Tableau3[#Data],3,FALSE)</f>
        <v>M2A EXPORT</v>
      </c>
    </row>
    <row r="88" spans="1:2" x14ac:dyDescent="0.35">
      <c r="A88" t="str">
        <f>+[1]Sheet1!A84</f>
        <v>CE2083</v>
      </c>
      <c r="B88" t="str">
        <f>+VLOOKUP(A88,[1]!Tableau3[#Data],3,FALSE)</f>
        <v>ABID TRADING COMPANY SARL</v>
      </c>
    </row>
    <row r="89" spans="1:2" x14ac:dyDescent="0.35">
      <c r="A89" t="str">
        <f>+[1]Sheet1!A85</f>
        <v>CE2084</v>
      </c>
      <c r="B89" t="str">
        <f>+VLOOKUP(A89,[1]!Tableau3[#Data],3,FALSE)</f>
        <v>OUEDRAOGO BOUREIMA (OBOUF)</v>
      </c>
    </row>
    <row r="90" spans="1:2" x14ac:dyDescent="0.35">
      <c r="A90" t="str">
        <f>+[1]Sheet1!A86</f>
        <v>CE2085</v>
      </c>
      <c r="B90" t="str">
        <f>+VLOOKUP(A90,[1]!Tableau3[#Data],3,FALSE)</f>
        <v>MR. TAHAR SAID SEIF</v>
      </c>
    </row>
    <row r="91" spans="1:2" x14ac:dyDescent="0.35">
      <c r="A91" t="str">
        <f>+[1]Sheet1!A87</f>
        <v>CE2086</v>
      </c>
      <c r="B91" t="str">
        <f>+VLOOKUP(A91,[1]!Tableau3[#Data],3,FALSE)</f>
        <v>FLAWLESS CO.; LTD.</v>
      </c>
    </row>
    <row r="92" spans="1:2" x14ac:dyDescent="0.35">
      <c r="A92" t="str">
        <f>+[1]Sheet1!A88</f>
        <v>CE2087</v>
      </c>
      <c r="B92" t="str">
        <f>+VLOOKUP(A92,[1]!Tableau3[#Data],3,FALSE)</f>
        <v>STE MAWEL INTERNATIONAL</v>
      </c>
    </row>
    <row r="93" spans="1:2" x14ac:dyDescent="0.35">
      <c r="A93" t="str">
        <f>+[1]Sheet1!A89</f>
        <v>CE2088</v>
      </c>
      <c r="B93" t="str">
        <f>+VLOOKUP(A93,[1]!Tableau3[#Data],3,FALSE)</f>
        <v>STE BASSIRA INTERNATIONAL TRA</v>
      </c>
    </row>
    <row r="94" spans="1:2" x14ac:dyDescent="0.35">
      <c r="A94" t="str">
        <f>+[1]Sheet1!A90</f>
        <v>CE2089</v>
      </c>
      <c r="B94" t="str">
        <f>+VLOOKUP(A94,[1]!Tableau3[#Data],3,FALSE)</f>
        <v>ETS BOUREIMA</v>
      </c>
    </row>
    <row r="95" spans="1:2" x14ac:dyDescent="0.35">
      <c r="A95" t="str">
        <f>+[1]Sheet1!A91</f>
        <v>CE2090</v>
      </c>
      <c r="B95" t="str">
        <f>+VLOOKUP(A95,[1]!Tableau3[#Data],3,FALSE)</f>
        <v>INTRANAF</v>
      </c>
    </row>
    <row r="96" spans="1:2" x14ac:dyDescent="0.35">
      <c r="A96" t="str">
        <f>+[1]Sheet1!A92</f>
        <v>CE2091</v>
      </c>
      <c r="B96" t="str">
        <f>+VLOOKUP(A96,[1]!Tableau3[#Data],3,FALSE)</f>
        <v>UNITED TRADING INVESTMENT UTI</v>
      </c>
    </row>
    <row r="97" spans="1:2" x14ac:dyDescent="0.35">
      <c r="A97" t="str">
        <f>+[1]Sheet1!A93</f>
        <v>CE2092</v>
      </c>
      <c r="B97" t="str">
        <f>+VLOOKUP(A97,[1]!Tableau3[#Data],3,FALSE)</f>
        <v>BUSINESS PROJECTS COMPANY OFF</v>
      </c>
    </row>
    <row r="98" spans="1:2" x14ac:dyDescent="0.35">
      <c r="A98" t="str">
        <f>+[1]Sheet1!A94</f>
        <v>CE2093</v>
      </c>
      <c r="B98" t="str">
        <f>+VLOOKUP(A98,[1]!Tableau3[#Data],3,FALSE)</f>
        <v>DAUPHIMEX S.A.R.L</v>
      </c>
    </row>
    <row r="99" spans="1:2" x14ac:dyDescent="0.35">
      <c r="A99" t="str">
        <f>+[1]Sheet1!A95</f>
        <v>CE2094</v>
      </c>
      <c r="B99" t="str">
        <f>+VLOOKUP(A99,[1]!Tableau3[#Data],3,FALSE)</f>
        <v>TASHARUKIAT AL MASA - TRIPOLI</v>
      </c>
    </row>
    <row r="100" spans="1:2" x14ac:dyDescent="0.35">
      <c r="A100" t="str">
        <f>+[1]Sheet1!A96</f>
        <v>CE2095</v>
      </c>
      <c r="B100" t="str">
        <f>+VLOOKUP(A100,[1]!Tableau3[#Data],3,FALSE)</f>
        <v>NEPLE CO.;</v>
      </c>
    </row>
    <row r="101" spans="1:2" x14ac:dyDescent="0.35">
      <c r="A101" t="str">
        <f>+[1]Sheet1!A97</f>
        <v>CE2096</v>
      </c>
      <c r="B101" t="str">
        <f>+VLOOKUP(A101,[1]!Tableau3[#Data],3,FALSE)</f>
        <v>ITHMAR FOOD PRODUCTS CO.</v>
      </c>
    </row>
    <row r="102" spans="1:2" x14ac:dyDescent="0.35">
      <c r="A102" t="str">
        <f>+[1]Sheet1!A98</f>
        <v>CE2097</v>
      </c>
      <c r="B102" t="str">
        <f>+VLOOKUP(A102,[1]!Tableau3[#Data],3,FALSE)</f>
        <v>JP BEEMSTERBOER BV</v>
      </c>
    </row>
    <row r="103" spans="1:2" x14ac:dyDescent="0.35">
      <c r="A103" t="str">
        <f>+[1]Sheet1!A99</f>
        <v>CE2098</v>
      </c>
      <c r="B103" t="str">
        <f>+VLOOKUP(A103,[1]!Tableau3[#Data],3,FALSE)</f>
        <v>TRANS DAZZ TRADING</v>
      </c>
    </row>
    <row r="104" spans="1:2" x14ac:dyDescent="0.35">
      <c r="A104" t="str">
        <f>+[1]Sheet1!A100</f>
        <v>CE2099</v>
      </c>
      <c r="B104" t="str">
        <f>+VLOOKUP(A104,[1]!Tableau3[#Data],3,FALSE)</f>
        <v>ORBIS INTERNATIONAL</v>
      </c>
    </row>
    <row r="105" spans="1:2" x14ac:dyDescent="0.35">
      <c r="A105" t="str">
        <f>+[1]Sheet1!A101</f>
        <v>CE2100</v>
      </c>
      <c r="B105" t="str">
        <f>+VLOOKUP(A105,[1]!Tableau3[#Data],3,FALSE)</f>
        <v>DISTRIBUTION SAKO ET FILS SAR</v>
      </c>
    </row>
    <row r="106" spans="1:2" x14ac:dyDescent="0.35">
      <c r="A106" t="str">
        <f>+[1]Sheet1!A102</f>
        <v>CE2101</v>
      </c>
      <c r="B106" t="str">
        <f>+VLOOKUP(A106,[1]!Tableau3[#Data],3,FALSE)</f>
        <v>SOCIETE GLOBINEX COMMERCE INT</v>
      </c>
    </row>
    <row r="107" spans="1:2" x14ac:dyDescent="0.35">
      <c r="A107" t="str">
        <f>+[1]Sheet1!A103</f>
        <v>CE2102</v>
      </c>
      <c r="B107" t="str">
        <f>+VLOOKUP(A107,[1]!Tableau3[#Data],3,FALSE)</f>
        <v>ITOCHU FRANCE</v>
      </c>
    </row>
    <row r="108" spans="1:2" x14ac:dyDescent="0.35">
      <c r="A108" t="str">
        <f>+[1]Sheet1!A104</f>
        <v>CE2103</v>
      </c>
      <c r="B108" t="str">
        <f>+VLOOKUP(A108,[1]!Tableau3[#Data],3,FALSE)</f>
        <v>FIRST QUALITY FOODS</v>
      </c>
    </row>
    <row r="109" spans="1:2" x14ac:dyDescent="0.35">
      <c r="A109" t="str">
        <f>+[1]Sheet1!A105</f>
        <v>CE2104</v>
      </c>
      <c r="B109" t="str">
        <f>+VLOOKUP(A109,[1]!Tableau3[#Data],3,FALSE)</f>
        <v>IBRAHIMA DIALLO</v>
      </c>
    </row>
    <row r="110" spans="1:2" x14ac:dyDescent="0.35">
      <c r="A110" t="str">
        <f>+[1]Sheet1!A106</f>
        <v>CE2105</v>
      </c>
      <c r="B110" t="str">
        <f>+VLOOKUP(A110,[1]!Tableau3[#Data],3,FALSE)</f>
        <v>CEFADIS</v>
      </c>
    </row>
    <row r="111" spans="1:2" x14ac:dyDescent="0.35">
      <c r="A111" t="str">
        <f>+[1]Sheet1!A107</f>
        <v>CE2106</v>
      </c>
      <c r="B111" t="str">
        <f>+VLOOKUP(A111,[1]!Tableau3[#Data],3,FALSE)</f>
        <v>JABIMEX ENTREPRISE</v>
      </c>
    </row>
    <row r="112" spans="1:2" x14ac:dyDescent="0.35">
      <c r="A112" t="str">
        <f>+[1]Sheet1!A108</f>
        <v>CE2107</v>
      </c>
      <c r="B112" t="str">
        <f>+VLOOKUP(A112,[1]!Tableau3[#Data],3,FALSE)</f>
        <v>TERMER CONSULTING SARL</v>
      </c>
    </row>
    <row r="113" spans="1:2" x14ac:dyDescent="0.35">
      <c r="A113" t="str">
        <f>+[1]Sheet1!A109</f>
        <v>CE2108</v>
      </c>
      <c r="B113" t="str">
        <f>+VLOOKUP(A113,[1]!Tableau3[#Data],3,FALSE)</f>
        <v>FAHED FOODS</v>
      </c>
    </row>
    <row r="114" spans="1:2" x14ac:dyDescent="0.35">
      <c r="A114" t="str">
        <f>+[1]Sheet1!A110</f>
        <v>CE2109</v>
      </c>
      <c r="B114" t="str">
        <f>+VLOOKUP(A114,[1]!Tableau3[#Data],3,FALSE)</f>
        <v>ALIZERICA</v>
      </c>
    </row>
    <row r="115" spans="1:2" x14ac:dyDescent="0.35">
      <c r="A115" t="str">
        <f>+[1]Sheet1!A111</f>
        <v>CE2110</v>
      </c>
      <c r="B115" t="str">
        <f>+VLOOKUP(A115,[1]!Tableau3[#Data],3,FALSE)</f>
        <v>BEST FOODS TRADING ESTABLISHM</v>
      </c>
    </row>
    <row r="116" spans="1:2" x14ac:dyDescent="0.35">
      <c r="A116" t="str">
        <f>+[1]Sheet1!A112</f>
        <v>CE2111</v>
      </c>
      <c r="B116" t="str">
        <f>+VLOOKUP(A116,[1]!Tableau3[#Data],3,FALSE)</f>
        <v>ETS TIMBI MADINA</v>
      </c>
    </row>
    <row r="117" spans="1:2" x14ac:dyDescent="0.35">
      <c r="A117" t="str">
        <f>+[1]Sheet1!A113</f>
        <v>CE2112</v>
      </c>
      <c r="B117" t="str">
        <f>+VLOOKUP(A117,[1]!Tableau3[#Data],3,FALSE)</f>
        <v>JEAN JKHAVHOU AND CO SARL</v>
      </c>
    </row>
    <row r="118" spans="1:2" x14ac:dyDescent="0.35">
      <c r="A118" t="str">
        <f>+[1]Sheet1!A114</f>
        <v>CE2113</v>
      </c>
      <c r="B118" t="str">
        <f>+VLOOKUP(A118,[1]!Tableau3[#Data],3,FALSE)</f>
        <v>MONICA PRODUCTS LLC</v>
      </c>
    </row>
    <row r="119" spans="1:2" x14ac:dyDescent="0.35">
      <c r="A119" t="str">
        <f>+[1]Sheet1!A115</f>
        <v>CE2114</v>
      </c>
      <c r="B119" t="str">
        <f>+VLOOKUP(A119,[1]!Tableau3[#Data],3,FALSE)</f>
        <v>KEVERAL TRADING CONPANY</v>
      </c>
    </row>
    <row r="120" spans="1:2" x14ac:dyDescent="0.35">
      <c r="A120" t="str">
        <f>+[1]Sheet1!A116</f>
        <v>CE2115</v>
      </c>
      <c r="B120" t="str">
        <f>+VLOOKUP(A120,[1]!Tableau3[#Data],3,FALSE)</f>
        <v>E.A.S.B NAFA GB LDA</v>
      </c>
    </row>
    <row r="121" spans="1:2" x14ac:dyDescent="0.35">
      <c r="A121" t="str">
        <f>+[1]Sheet1!A117</f>
        <v>CE2116</v>
      </c>
      <c r="B121" t="str">
        <f>+VLOOKUP(A121,[1]!Tableau3[#Data],3,FALSE)</f>
        <v>P.O BOX 54657 ADLIYA KIGDOM OF</v>
      </c>
    </row>
    <row r="122" spans="1:2" x14ac:dyDescent="0.35">
      <c r="A122" t="str">
        <f>+[1]Sheet1!A118</f>
        <v>CE2117</v>
      </c>
      <c r="B122" t="str">
        <f>+VLOOKUP(A122,[1]!Tableau3[#Data],3,FALSE)</f>
        <v>LA GENERALE DES ECHANGES INTERNATIO</v>
      </c>
    </row>
    <row r="123" spans="1:2" x14ac:dyDescent="0.35">
      <c r="A123" t="str">
        <f>+[1]Sheet1!A119</f>
        <v>CE2118</v>
      </c>
      <c r="B123" t="str">
        <f>+VLOOKUP(A123,[1]!Tableau3[#Data],3,FALSE)</f>
        <v>ARAY FOR FOOD IMPORT COMPANY</v>
      </c>
    </row>
    <row r="124" spans="1:2" x14ac:dyDescent="0.35">
      <c r="A124" t="str">
        <f>+[1]Sheet1!A120</f>
        <v>CE2119</v>
      </c>
      <c r="B124" t="str">
        <f>+VLOOKUP(A124,[1]!Tableau3[#Data],3,FALSE)</f>
        <v>ETS TCHOUMI NATALIE</v>
      </c>
    </row>
    <row r="125" spans="1:2" x14ac:dyDescent="0.35">
      <c r="A125" t="str">
        <f>+[1]Sheet1!A121</f>
        <v>CE2120</v>
      </c>
      <c r="B125" t="str">
        <f>+VLOOKUP(A125,[1]!Tableau3[#Data],3,FALSE)</f>
        <v>PINTO HOUSE, 187, MALTA</v>
      </c>
    </row>
    <row r="126" spans="1:2" x14ac:dyDescent="0.35">
      <c r="A126" t="str">
        <f>+[1]Sheet1!A122</f>
        <v>CE2121</v>
      </c>
      <c r="B126" t="str">
        <f>+VLOOKUP(A126,[1]!Tableau3[#Data],3,FALSE)</f>
        <v>SOCIPAL</v>
      </c>
    </row>
    <row r="127" spans="1:2" x14ac:dyDescent="0.35">
      <c r="A127" t="str">
        <f>+[1]Sheet1!A123</f>
        <v>CE2122</v>
      </c>
      <c r="B127" t="str">
        <f>+VLOOKUP(A127,[1]!Tableau3[#Data],3,FALSE)</f>
        <v>STE OMRANE SAS</v>
      </c>
    </row>
    <row r="128" spans="1:2" x14ac:dyDescent="0.35">
      <c r="A128" t="str">
        <f>+[1]Sheet1!A124</f>
        <v>CE2123</v>
      </c>
      <c r="B128" t="str">
        <f>+VLOOKUP(A128,[1]!Tableau3[#Data],3,FALSE)</f>
        <v>STE AL MAJMOUA MOTTAHIDA</v>
      </c>
    </row>
    <row r="129" spans="1:2" x14ac:dyDescent="0.35">
      <c r="A129" t="str">
        <f>+[1]Sheet1!A125</f>
        <v>CE2124</v>
      </c>
      <c r="B129" t="str">
        <f>+VLOOKUP(A129,[1]!Tableau3[#Data],3,FALSE)</f>
        <v>HEDAR TRADING COMPANY</v>
      </c>
    </row>
    <row r="130" spans="1:2" x14ac:dyDescent="0.35">
      <c r="A130" t="str">
        <f>+[1]Sheet1!A126</f>
        <v>CE2125</v>
      </c>
      <c r="B130" t="str">
        <f>+VLOOKUP(A130,[1]!Tableau3[#Data],3,FALSE)</f>
        <v>LES ALIMENTS LOUISA</v>
      </c>
    </row>
    <row r="131" spans="1:2" x14ac:dyDescent="0.35">
      <c r="A131" t="str">
        <f>+[1]Sheet1!A127</f>
        <v>CE2126</v>
      </c>
      <c r="B131" t="str">
        <f>+VLOOKUP(A131,[1]!Tableau3[#Data],3,FALSE)</f>
        <v>INTERNATIONAL GOLDEN FOODS</v>
      </c>
    </row>
    <row r="132" spans="1:2" x14ac:dyDescent="0.35">
      <c r="A132" t="str">
        <f>+[1]Sheet1!A128</f>
        <v>CE2127</v>
      </c>
      <c r="B132" t="str">
        <f>+VLOOKUP(A132,[1]!Tableau3[#Data],3,FALSE)</f>
        <v>DIARRA ALDIOUMA IMPORT EXPORT</v>
      </c>
    </row>
    <row r="133" spans="1:2" x14ac:dyDescent="0.35">
      <c r="A133" t="str">
        <f>+[1]Sheet1!A129</f>
        <v>CE2128</v>
      </c>
      <c r="B133" t="str">
        <f>+VLOOKUP(A133,[1]!Tableau3[#Data],3,FALSE)</f>
        <v>CERCO DMCC</v>
      </c>
    </row>
    <row r="134" spans="1:2" x14ac:dyDescent="0.35">
      <c r="A134" t="str">
        <f>+[1]Sheet1!A130</f>
        <v>CE2129</v>
      </c>
      <c r="B134" t="str">
        <f>+VLOOKUP(A134,[1]!Tableau3[#Data],3,FALSE)</f>
        <v>JRT INDUSTRIES &amp; TRADING SARL</v>
      </c>
    </row>
    <row r="135" spans="1:2" x14ac:dyDescent="0.35">
      <c r="A135" t="str">
        <f>+[1]Sheet1!A131</f>
        <v>CE2130</v>
      </c>
      <c r="B135" t="str">
        <f>+VLOOKUP(A135,[1]!Tableau3[#Data],3,FALSE)</f>
        <v>TUNITRADE IMPORT EXPORT INC.</v>
      </c>
    </row>
    <row r="136" spans="1:2" x14ac:dyDescent="0.35">
      <c r="A136" t="str">
        <f>+[1]Sheet1!A132</f>
        <v>CE2131</v>
      </c>
      <c r="B136" t="str">
        <f>+VLOOKUP(A136,[1]!Tableau3[#Data],3,FALSE)</f>
        <v>AL-KAIR &amp; ELBARAKA TRADING EST.</v>
      </c>
    </row>
    <row r="137" spans="1:2" x14ac:dyDescent="0.35">
      <c r="A137" t="str">
        <f>+[1]Sheet1!A133</f>
        <v>CE2132</v>
      </c>
      <c r="B137" t="str">
        <f>+VLOOKUP(A137,[1]!Tableau3[#Data],3,FALSE)</f>
        <v>GROUP AL CHERIF &amp; CO.</v>
      </c>
    </row>
    <row r="138" spans="1:2" x14ac:dyDescent="0.35">
      <c r="A138" t="str">
        <f>+[1]Sheet1!A134</f>
        <v>CE2133</v>
      </c>
      <c r="B138" t="str">
        <f>+VLOOKUP(A138,[1]!Tableau3[#Data],3,FALSE)</f>
        <v>E.A.S.B. NAFA</v>
      </c>
    </row>
    <row r="139" spans="1:2" x14ac:dyDescent="0.35">
      <c r="A139" t="str">
        <f>+[1]Sheet1!A135</f>
        <v>CE2134</v>
      </c>
      <c r="B139" t="str">
        <f>+VLOOKUP(A139,[1]!Tableau3[#Data],3,FALSE)</f>
        <v>MAKAN TOUNKARA IMPORT EXPORT</v>
      </c>
    </row>
    <row r="140" spans="1:2" x14ac:dyDescent="0.35">
      <c r="A140" t="str">
        <f>+[1]Sheet1!A136</f>
        <v>CE2135</v>
      </c>
      <c r="B140" t="str">
        <f>+VLOOKUP(A140,[1]!Tableau3[#Data],3,FALSE)</f>
        <v>SARL CND</v>
      </c>
    </row>
    <row r="141" spans="1:2" x14ac:dyDescent="0.35">
      <c r="A141" t="str">
        <f>+[1]Sheet1!A137</f>
        <v>CE2136</v>
      </c>
      <c r="B141" t="str">
        <f>+VLOOKUP(A141,[1]!Tableau3[#Data],3,FALSE)</f>
        <v>OMECO TUNISIE</v>
      </c>
    </row>
    <row r="142" spans="1:2" x14ac:dyDescent="0.35">
      <c r="A142" t="str">
        <f>+[1]Sheet1!A138</f>
        <v>CE2137</v>
      </c>
      <c r="B142" t="str">
        <f>+VLOOKUP(A142,[1]!Tableau3[#Data],3,FALSE)</f>
        <v>TUNISIAN AFRICAN BUSINESS</v>
      </c>
    </row>
    <row r="143" spans="1:2" x14ac:dyDescent="0.35">
      <c r="A143" t="str">
        <f>+[1]Sheet1!A139</f>
        <v>CE2138</v>
      </c>
      <c r="B143" t="str">
        <f>+VLOOKUP(A143,[1]!Tableau3[#Data],3,FALSE)</f>
        <v>SODIPOG</v>
      </c>
    </row>
    <row r="144" spans="1:2" x14ac:dyDescent="0.35">
      <c r="A144" t="str">
        <f>+[1]Sheet1!A140</f>
        <v>CE2139</v>
      </c>
      <c r="B144" t="str">
        <f>+VLOOKUP(A144,[1]!Tableau3[#Data],3,FALSE)</f>
        <v>EVOLTECH CO LTD</v>
      </c>
    </row>
    <row r="145" spans="1:2" x14ac:dyDescent="0.35">
      <c r="A145" t="str">
        <f>+[1]Sheet1!A141</f>
        <v>CE2140</v>
      </c>
      <c r="B145" t="str">
        <f>+VLOOKUP(A145,[1]!Tableau3[#Data],3,FALSE)</f>
        <v>ETS JSM GABON</v>
      </c>
    </row>
    <row r="146" spans="1:2" x14ac:dyDescent="0.35">
      <c r="A146" t="str">
        <f>+[1]Sheet1!A142</f>
        <v>CE2141</v>
      </c>
      <c r="B146" t="str">
        <f>+VLOOKUP(A146,[1]!Tableau3[#Data],3,FALSE)</f>
        <v>STE SM GABON</v>
      </c>
    </row>
    <row r="147" spans="1:2" x14ac:dyDescent="0.35">
      <c r="A147" t="str">
        <f>+[1]Sheet1!A143</f>
        <v>CE2142</v>
      </c>
      <c r="B147" t="str">
        <f>+VLOOKUP(A147,[1]!Tableau3[#Data],3,FALSE)</f>
        <v>SOCOONE</v>
      </c>
    </row>
    <row r="148" spans="1:2" x14ac:dyDescent="0.35">
      <c r="A148" t="str">
        <f>+[1]Sheet1!A144</f>
        <v>CE2143</v>
      </c>
      <c r="B148" t="str">
        <f>+VLOOKUP(A148,[1]!Tableau3[#Data],3,FALSE)</f>
        <v>SMTI</v>
      </c>
    </row>
    <row r="149" spans="1:2" x14ac:dyDescent="0.35">
      <c r="A149" t="str">
        <f>+[1]Sheet1!A145</f>
        <v>CE2144</v>
      </c>
      <c r="B149" t="str">
        <f>+VLOOKUP(A149,[1]!Tableau3[#Data],3,FALSE)</f>
        <v>DE CARE SP ZOO</v>
      </c>
    </row>
    <row r="150" spans="1:2" x14ac:dyDescent="0.35">
      <c r="A150" t="str">
        <f>+[1]Sheet1!A146</f>
        <v>CE2145</v>
      </c>
      <c r="B150" t="str">
        <f>+VLOOKUP(A150,[1]!Tableau3[#Data],3,FALSE)</f>
        <v>JASMINE MINI MARKET</v>
      </c>
    </row>
    <row r="151" spans="1:2" x14ac:dyDescent="0.35">
      <c r="A151" t="str">
        <f>+[1]Sheet1!A147</f>
        <v>CE2146</v>
      </c>
      <c r="B151" t="str">
        <f>+VLOOKUP(A151,[1]!Tableau3[#Data],3,FALSE)</f>
        <v>ENTREPRISE DU MALI EMERGENT SARL</v>
      </c>
    </row>
    <row r="152" spans="1:2" x14ac:dyDescent="0.35">
      <c r="A152" t="str">
        <f>+[1]Sheet1!A148</f>
        <v>CE2147</v>
      </c>
      <c r="B152" t="str">
        <f>+VLOOKUP(A152,[1]!Tableau3[#Data],3,FALSE)</f>
        <v>DAVIS FOOD INGREDIENT PTY Ltd</v>
      </c>
    </row>
    <row r="153" spans="1:2" x14ac:dyDescent="0.35">
      <c r="A153" t="str">
        <f>+[1]Sheet1!A149</f>
        <v>CE2148</v>
      </c>
      <c r="B153" t="str">
        <f>+VLOOKUP(A153,[1]!Tableau3[#Data],3,FALSE)</f>
        <v>COMPTOIR EXPORT DE MATIERES PR</v>
      </c>
    </row>
    <row r="154" spans="1:2" x14ac:dyDescent="0.35">
      <c r="A154" t="str">
        <f>+[1]Sheet1!A150</f>
        <v>CE2149</v>
      </c>
      <c r="B154" t="str">
        <f>+VLOOKUP(A154,[1]!Tableau3[#Data],3,FALSE)</f>
        <v>DAVIS TRADING CO LTD</v>
      </c>
    </row>
    <row r="155" spans="1:2" x14ac:dyDescent="0.35">
      <c r="A155" t="str">
        <f>+[1]Sheet1!A151</f>
        <v>CE2150</v>
      </c>
      <c r="B155" t="str">
        <f>+VLOOKUP(A155,[1]!Tableau3[#Data],3,FALSE)</f>
        <v>MIDWEST INTERNATIONAL IMPORTS</v>
      </c>
    </row>
    <row r="156" spans="1:2" x14ac:dyDescent="0.35">
      <c r="A156" t="str">
        <f>+[1]Sheet1!A152</f>
        <v>CE2151</v>
      </c>
      <c r="B156" t="str">
        <f>+VLOOKUP(A156,[1]!Tableau3[#Data],3,FALSE)</f>
        <v xml:space="preserve">EGYPTIAN GROUP FOR TRADING </v>
      </c>
    </row>
    <row r="157" spans="1:2" x14ac:dyDescent="0.35">
      <c r="A157" t="str">
        <f>+[1]Sheet1!A153</f>
        <v>CE2152</v>
      </c>
      <c r="B157" t="str">
        <f>+VLOOKUP(A157,[1]!Tableau3[#Data],3,FALSE)</f>
        <v>GEDIR SARL</v>
      </c>
    </row>
    <row r="158" spans="1:2" x14ac:dyDescent="0.35">
      <c r="A158" t="str">
        <f>+[1]Sheet1!A154</f>
        <v>CE2153</v>
      </c>
      <c r="B158" t="str">
        <f>+VLOOKUP(A158,[1]!Tableau3[#Data],3,FALSE)</f>
        <v>STE AL BADR</v>
      </c>
    </row>
    <row r="159" spans="1:2" x14ac:dyDescent="0.35">
      <c r="A159" t="str">
        <f>+[1]Sheet1!A155</f>
        <v>CE2154</v>
      </c>
      <c r="B159" t="str">
        <f>+VLOOKUP(A159,[1]!Tableau3[#Data],3,FALSE)</f>
        <v>SODIFRAM SAS</v>
      </c>
    </row>
    <row r="160" spans="1:2" x14ac:dyDescent="0.35">
      <c r="A160" t="str">
        <f>+[1]Sheet1!A156</f>
        <v>CE2155</v>
      </c>
      <c r="B160" t="str">
        <f>+VLOOKUP(A160,[1]!Tableau3[#Data],3,FALSE)</f>
        <v>SHENZHEN DOREDO SUPPLY CHAIN</v>
      </c>
    </row>
    <row r="161" spans="1:2" x14ac:dyDescent="0.35">
      <c r="A161" t="str">
        <f>+[1]Sheet1!A157</f>
        <v>CE2156</v>
      </c>
      <c r="B161" t="str">
        <f>+VLOOKUP(A161,[1]!Tableau3[#Data],3,FALSE)</f>
        <v>MARKETING TRADING SERVICES</v>
      </c>
    </row>
    <row r="162" spans="1:2" x14ac:dyDescent="0.35">
      <c r="A162" t="str">
        <f>+[1]Sheet1!A158</f>
        <v>CE2157</v>
      </c>
      <c r="B162" t="str">
        <f>+VLOOKUP(A162,[1]!Tableau3[#Data],3,FALSE)</f>
        <v>RICETEC, INC</v>
      </c>
    </row>
    <row r="163" spans="1:2" x14ac:dyDescent="0.35">
      <c r="A163" t="str">
        <f>+[1]Sheet1!A159</f>
        <v>CE2158</v>
      </c>
      <c r="B163" t="str">
        <f>+VLOOKUP(A163,[1]!Tableau3[#Data],3,FALSE)</f>
        <v>SIDAG</v>
      </c>
    </row>
    <row r="164" spans="1:2" x14ac:dyDescent="0.35">
      <c r="A164" t="str">
        <f>+[1]Sheet1!A160</f>
        <v>CE2159</v>
      </c>
      <c r="B164" t="str">
        <f>+VLOOKUP(A164,[1]!Tableau3[#Data],3,FALSE)</f>
        <v>TRANS SYSTEM TRADING</v>
      </c>
    </row>
    <row r="165" spans="1:2" x14ac:dyDescent="0.35">
      <c r="A165" t="str">
        <f>+[1]Sheet1!A161</f>
        <v>CE2160</v>
      </c>
      <c r="B165" t="str">
        <f>+VLOOKUP(A165,[1]!Tableau3[#Data],3,FALSE)</f>
        <v>CEDICOM</v>
      </c>
    </row>
    <row r="166" spans="1:2" x14ac:dyDescent="0.35">
      <c r="A166" t="str">
        <f>+[1]Sheet1!A162</f>
        <v>CE2161</v>
      </c>
      <c r="B166" t="str">
        <f>+VLOOKUP(A166,[1]!Tableau3[#Data],3,FALSE)</f>
        <v>PREMIUM INTERNATIONAL TRADING</v>
      </c>
    </row>
    <row r="167" spans="1:2" x14ac:dyDescent="0.35">
      <c r="A167" t="str">
        <f>+[1]Sheet1!A163</f>
        <v>CE2162</v>
      </c>
      <c r="B167" t="str">
        <f>+VLOOKUP(A167,[1]!Tableau3[#Data],3,FALSE)</f>
        <v>BAOQUANG PRODUCING</v>
      </c>
    </row>
    <row r="168" spans="1:2" x14ac:dyDescent="0.35">
      <c r="A168" t="str">
        <f>+[1]Sheet1!A164</f>
        <v>CE2163</v>
      </c>
      <c r="B168" t="str">
        <f>+VLOOKUP(A168,[1]!Tableau3[#Data],3,FALSE)</f>
        <v>BIMEX NEGOCE</v>
      </c>
    </row>
    <row r="169" spans="1:2" x14ac:dyDescent="0.35">
      <c r="A169" t="str">
        <f>+[1]Sheet1!A165</f>
        <v>CE2164</v>
      </c>
      <c r="B169" t="str">
        <f>+VLOOKUP(A169,[1]!Tableau3[#Data],3,FALSE)</f>
        <v>STE MEDILIFE IMPORT &amp; EXPORT</v>
      </c>
    </row>
    <row r="170" spans="1:2" x14ac:dyDescent="0.35">
      <c r="A170" t="str">
        <f>+[1]Sheet1!A166</f>
        <v>CE2165</v>
      </c>
      <c r="B170" t="str">
        <f>+VLOOKUP(A170,[1]!Tableau3[#Data],3,FALSE)</f>
        <v>ANGSTREM TRADING</v>
      </c>
    </row>
    <row r="171" spans="1:2" x14ac:dyDescent="0.35">
      <c r="A171" t="str">
        <f>+[1]Sheet1!A167</f>
        <v>CE2166</v>
      </c>
      <c r="B171" t="str">
        <f>+VLOOKUP(A171,[1]!Tableau3[#Data],3,FALSE)</f>
        <v>ASTRA INTERNATIONAL DE COMMERCE</v>
      </c>
    </row>
    <row r="172" spans="1:2" x14ac:dyDescent="0.35">
      <c r="A172" t="str">
        <f>+[1]Sheet1!A168</f>
        <v>CE2167</v>
      </c>
      <c r="B172" t="str">
        <f>+VLOOKUP(A172,[1]!Tableau3[#Data],3,FALSE)</f>
        <v>GOLDEN NETWORKS TUNISIA</v>
      </c>
    </row>
    <row r="173" spans="1:2" x14ac:dyDescent="0.35">
      <c r="A173" t="str">
        <f>+[1]Sheet1!A169</f>
        <v>CE2168</v>
      </c>
      <c r="B173" t="str">
        <f>+VLOOKUP(A173,[1]!Tableau3[#Data],3,FALSE)</f>
        <v>STE OMEGA TRADING</v>
      </c>
    </row>
    <row r="174" spans="1:2" x14ac:dyDescent="0.35">
      <c r="A174" t="str">
        <f>+[1]Sheet1!A170</f>
        <v>CE2169</v>
      </c>
      <c r="B174" t="str">
        <f>+VLOOKUP(A174,[1]!Tableau3[#Data],3,FALSE)</f>
        <v>RAMMAL ORIGINAL</v>
      </c>
    </row>
    <row r="175" spans="1:2" x14ac:dyDescent="0.35">
      <c r="A175" t="str">
        <f>+[1]Sheet1!A171</f>
        <v>CE2170</v>
      </c>
      <c r="B175" t="str">
        <f>+VLOOKUP(A175,[1]!Tableau3[#Data],3,FALSE)</f>
        <v>MOUASSASET FOUED ABDALLAH</v>
      </c>
    </row>
    <row r="176" spans="1:2" x14ac:dyDescent="0.35">
      <c r="A176" t="str">
        <f>+[1]Sheet1!A172</f>
        <v>CE2171</v>
      </c>
      <c r="B176" t="str">
        <f>+VLOOKUP(A176,[1]!Tableau3[#Data],3,FALSE)</f>
        <v>BNC DE COMMERCE INTERNATIONAL</v>
      </c>
    </row>
    <row r="177" spans="1:2" x14ac:dyDescent="0.35">
      <c r="A177" t="str">
        <f>+[1]Sheet1!A173</f>
        <v>CE2172</v>
      </c>
      <c r="B177" t="str">
        <f>+VLOOKUP(A177,[1]!Tableau3[#Data],3,FALSE)</f>
        <v>STE MEDI FOOD</v>
      </c>
    </row>
    <row r="178" spans="1:2" x14ac:dyDescent="0.35">
      <c r="A178" t="str">
        <f>+[1]Sheet1!A174</f>
        <v>CE2173</v>
      </c>
      <c r="B178" t="str">
        <f>+VLOOKUP(A178,[1]!Tableau3[#Data],3,FALSE)</f>
        <v>NEGOCE SANS FRONTIERES</v>
      </c>
    </row>
    <row r="179" spans="1:2" x14ac:dyDescent="0.35">
      <c r="A179" t="str">
        <f>+[1]Sheet1!A175</f>
        <v>CE2174</v>
      </c>
      <c r="B179" t="str">
        <f>+VLOOKUP(A179,[1]!Tableau3[#Data],3,FALSE)</f>
        <v>MAHANNA MOHAMED MAUMOUN</v>
      </c>
    </row>
    <row r="180" spans="1:2" x14ac:dyDescent="0.35">
      <c r="A180" t="str">
        <f>+[1]Sheet1!A176</f>
        <v>CE2175</v>
      </c>
      <c r="B180" t="str">
        <f>+VLOOKUP(A180,[1]!Tableau3[#Data],3,FALSE)</f>
        <v>BFB INTERNATIONAL TRADING</v>
      </c>
    </row>
    <row r="181" spans="1:2" x14ac:dyDescent="0.35">
      <c r="A181" t="str">
        <f>+[1]Sheet1!A177</f>
        <v>CE2176</v>
      </c>
      <c r="B181" t="str">
        <f>+VLOOKUP(A181,[1]!Tableau3[#Data],3,FALSE)</f>
        <v xml:space="preserve">ETS D'IMPORTATION ET DE COMMERCE </v>
      </c>
    </row>
    <row r="182" spans="1:2" x14ac:dyDescent="0.35">
      <c r="A182" t="str">
        <f>+[1]Sheet1!A178</f>
        <v>CE2177</v>
      </c>
      <c r="B182" t="str">
        <f>+VLOOKUP(A182,[1]!Tableau3[#Data],3,FALSE)</f>
        <v>MARJANE HOLDING S.A</v>
      </c>
    </row>
    <row r="183" spans="1:2" x14ac:dyDescent="0.35">
      <c r="A183" t="str">
        <f>+[1]Sheet1!A179</f>
        <v>CE2178</v>
      </c>
      <c r="B183" t="str">
        <f>+VLOOKUP(A183,[1]!Tableau3[#Data],3,FALSE)</f>
        <v>ARCADIA</v>
      </c>
    </row>
    <row r="184" spans="1:2" x14ac:dyDescent="0.35">
      <c r="A184" t="str">
        <f>+[1]Sheet1!A180</f>
        <v>CE2179</v>
      </c>
      <c r="B184" t="str">
        <f>+VLOOKUP(A184,[1]!Tableau3[#Data],3,FALSE)</f>
        <v>CASA NOSTRA TRADING</v>
      </c>
    </row>
    <row r="185" spans="1:2" x14ac:dyDescent="0.35">
      <c r="A185" t="str">
        <f>+[1]Sheet1!A181</f>
        <v>CE2180</v>
      </c>
      <c r="B185" t="str">
        <f>+VLOOKUP(A185,[1]!Tableau3[#Data],3,FALSE)</f>
        <v>IDEAL INTERNATIONAL TRADING COMPANY</v>
      </c>
    </row>
    <row r="186" spans="1:2" x14ac:dyDescent="0.35">
      <c r="A186" t="str">
        <f>+[1]Sheet1!A182</f>
        <v>CE2181</v>
      </c>
      <c r="B186" t="str">
        <f>+VLOOKUP(A186,[1]!Tableau3[#Data],3,FALSE)</f>
        <v>ALJESSR ALMAGHARIBI</v>
      </c>
    </row>
    <row r="187" spans="1:2" x14ac:dyDescent="0.35">
      <c r="A187" t="str">
        <f>+[1]Sheet1!A183</f>
        <v>CE2182</v>
      </c>
      <c r="B187" t="str">
        <f>+VLOOKUP(A187,[1]!Tableau3[#Data],3,FALSE)</f>
        <v>INTERNATIONAL FOODSTUFF GROUP</v>
      </c>
    </row>
    <row r="188" spans="1:2" x14ac:dyDescent="0.35">
      <c r="A188" t="str">
        <f>+[1]Sheet1!A184</f>
        <v>CE2183</v>
      </c>
      <c r="B188" t="str">
        <f>+VLOOKUP(A188,[1]!Tableau3[#Data],3,FALSE)</f>
        <v>CHRIST IMMINENCE</v>
      </c>
    </row>
    <row r="189" spans="1:2" x14ac:dyDescent="0.35">
      <c r="A189" t="str">
        <f>+[1]Sheet1!A185</f>
        <v>CE2184</v>
      </c>
      <c r="B189" t="str">
        <f>+VLOOKUP(A189,[1]!Tableau3[#Data],3,FALSE)</f>
        <v>ALERTIQA ALAWAL CO FOR FOOD IMPORTS</v>
      </c>
    </row>
    <row r="190" spans="1:2" x14ac:dyDescent="0.35">
      <c r="A190" t="str">
        <f>+[1]Sheet1!A186</f>
        <v>CE2185</v>
      </c>
      <c r="B190" t="str">
        <f>+VLOOKUP(A190,[1]!Tableau3[#Data],3,FALSE)</f>
        <v>MARS SARL</v>
      </c>
    </row>
    <row r="191" spans="1:2" x14ac:dyDescent="0.35">
      <c r="A191" t="str">
        <f>+[1]Sheet1!A187</f>
        <v>CE2186</v>
      </c>
      <c r="B191" t="str">
        <f>+VLOOKUP(A191,[1]!Tableau3[#Data],3,FALSE)</f>
        <v>PANAMA OTOMOTIV SAN VE TIC LTD STI</v>
      </c>
    </row>
    <row r="192" spans="1:2" x14ac:dyDescent="0.35">
      <c r="A192" t="str">
        <f>+[1]Sheet1!A188</f>
        <v>CE2187</v>
      </c>
      <c r="B192" t="str">
        <f>+VLOOKUP(A192,[1]!Tableau3[#Data],3,FALSE)</f>
        <v>EASYFRESH</v>
      </c>
    </row>
    <row r="193" spans="1:2" x14ac:dyDescent="0.35">
      <c r="A193" t="str">
        <f>+[1]Sheet1!A189</f>
        <v>CE2188</v>
      </c>
      <c r="B193" t="str">
        <f>+VLOOKUP(A193,[1]!Tableau3[#Data],3,FALSE)</f>
        <v>ALESHARA ALDHABAIA CO.</v>
      </c>
    </row>
    <row r="194" spans="1:2" x14ac:dyDescent="0.35">
      <c r="A194" t="str">
        <f>+[1]Sheet1!A190</f>
        <v>CE2189</v>
      </c>
      <c r="B194" t="str">
        <f>+VLOOKUP(A194,[1]!Tableau3[#Data],3,FALSE)</f>
        <v>EURL JILIRA IMP/EXP</v>
      </c>
    </row>
    <row r="195" spans="1:2" x14ac:dyDescent="0.35">
      <c r="A195" t="str">
        <f>+[1]Sheet1!A191</f>
        <v>CE2190</v>
      </c>
      <c r="B195" t="str">
        <f>+VLOOKUP(A195,[1]!Tableau3[#Data],3,FALSE)</f>
        <v>EURL GUERMAT SR IMPORT/EXPORT</v>
      </c>
    </row>
    <row r="196" spans="1:2" x14ac:dyDescent="0.35">
      <c r="A196" t="str">
        <f>+[1]Sheet1!A192</f>
        <v>CE2191</v>
      </c>
      <c r="B196" t="str">
        <f>+VLOOKUP(A196,[1]!Tableau3[#Data],3,FALSE)</f>
        <v>ETS HIMADOU HAMANI</v>
      </c>
    </row>
    <row r="197" spans="1:2" x14ac:dyDescent="0.35">
      <c r="A197" t="str">
        <f>+[1]Sheet1!A193</f>
        <v>CE2192</v>
      </c>
      <c r="B197" t="str">
        <f>+VLOOKUP(A197,[1]!Tableau3[#Data],3,FALSE)</f>
        <v>SOCIETE FRIKHA TRADE COMPANY</v>
      </c>
    </row>
    <row r="198" spans="1:2" x14ac:dyDescent="0.35">
      <c r="A198" t="str">
        <f>+[1]Sheet1!A194</f>
        <v>CE2193</v>
      </c>
      <c r="B198" t="str">
        <f>+VLOOKUP(A198,[1]!Tableau3[#Data],3,FALSE)</f>
        <v>STE FUTURE GENERAL TRADING</v>
      </c>
    </row>
    <row r="199" spans="1:2" x14ac:dyDescent="0.35">
      <c r="A199" t="str">
        <f>+[1]Sheet1!A195</f>
        <v>CE2194</v>
      </c>
      <c r="B199" t="str">
        <f>+VLOOKUP(A199,[1]!Tableau3[#Data],3,FALSE)</f>
        <v>OYOUN LIBYA FOR IMPORT FOODSTUFF</v>
      </c>
    </row>
    <row r="200" spans="1:2" x14ac:dyDescent="0.35">
      <c r="A200" t="str">
        <f>+[1]Sheet1!A196</f>
        <v>CE2195</v>
      </c>
      <c r="B200" t="str">
        <f>+VLOOKUP(A200,[1]!Tableau3[#Data],3,FALSE)</f>
        <v>SOCIETE ULYSSE AFRICA TRADE</v>
      </c>
    </row>
    <row r="201" spans="1:2" x14ac:dyDescent="0.35">
      <c r="A201" t="str">
        <f>+[1]Sheet1!A197</f>
        <v>CE2196</v>
      </c>
      <c r="B201" t="str">
        <f>+VLOOKUP(A201,[1]!Tableau3[#Data],3,FALSE)</f>
        <v>ALPHA IMPORT EXPORT SUARL</v>
      </c>
    </row>
    <row r="202" spans="1:2" x14ac:dyDescent="0.35">
      <c r="A202" t="str">
        <f>+[1]Sheet1!A198</f>
        <v>CE2197</v>
      </c>
      <c r="B202" t="str">
        <f>+VLOOKUP(A202,[1]!Tableau3[#Data],3,FALSE)</f>
        <v>ALERTIKA GROUP FOR IMPORTING</v>
      </c>
    </row>
    <row r="203" spans="1:2" x14ac:dyDescent="0.35">
      <c r="A203" t="str">
        <f>+[1]Sheet1!A199</f>
        <v>CE2198</v>
      </c>
      <c r="B203" t="str">
        <f>+VLOOKUP(A203,[1]!Tableau3[#Data],3,FALSE)</f>
        <v>NADA TRIPOLI COMPANY</v>
      </c>
    </row>
    <row r="204" spans="1:2" x14ac:dyDescent="0.35">
      <c r="A204" t="str">
        <f>+[1]Sheet1!A200</f>
        <v>CE2199</v>
      </c>
      <c r="B204" t="str">
        <f>+VLOOKUP(A204,[1]!Tableau3[#Data],3,FALSE)</f>
        <v>PRICE STABILITY FUND</v>
      </c>
    </row>
    <row r="205" spans="1:2" x14ac:dyDescent="0.35">
      <c r="A205" t="str">
        <f>+[1]Sheet1!A201</f>
        <v>CE2200</v>
      </c>
      <c r="B205" t="str">
        <f>+VLOOKUP(A205,[1]!Tableau3[#Data],3,FALSE)</f>
        <v>MAMUDOU BAH T/A TEDOUGNAL FARM</v>
      </c>
    </row>
    <row r="206" spans="1:2" x14ac:dyDescent="0.35">
      <c r="A206" t="str">
        <f>+[1]Sheet1!A202</f>
        <v>CE2201</v>
      </c>
      <c r="B206" t="str">
        <f>+VLOOKUP(A206,[1]!Tableau3[#Data],3,FALSE)</f>
        <v>BABYLON GROSSHANDEL GMBH</v>
      </c>
    </row>
    <row r="207" spans="1:2" x14ac:dyDescent="0.35">
      <c r="A207" t="str">
        <f>+[1]Sheet1!A203</f>
        <v>CE2202</v>
      </c>
      <c r="B207" t="str">
        <f>+VLOOKUP(A207,[1]!Tableau3[#Data],3,FALSE)</f>
        <v>SOCIETE RIADH EL ANDALOUS</v>
      </c>
    </row>
    <row r="208" spans="1:2" x14ac:dyDescent="0.35">
      <c r="A208" t="str">
        <f>+[1]Sheet1!A204</f>
        <v>CE2203</v>
      </c>
      <c r="B208" t="str">
        <f>+VLOOKUP(A208,[1]!Tableau3[#Data],3,FALSE)</f>
        <v>STE B.T.C TRADING</v>
      </c>
    </row>
    <row r="209" spans="1:2" x14ac:dyDescent="0.35">
      <c r="A209" t="str">
        <f>+[1]Sheet1!A205</f>
        <v>CE2204</v>
      </c>
      <c r="B209" t="str">
        <f>+VLOOKUP(A209,[1]!Tableau3[#Data],3,FALSE)</f>
        <v>AL WASL INTERNATIONAL COMPANY</v>
      </c>
    </row>
    <row r="210" spans="1:2" x14ac:dyDescent="0.35">
      <c r="A210" t="str">
        <f>+[1]Sheet1!A206</f>
        <v>CE2205</v>
      </c>
      <c r="B210" t="str">
        <f>+VLOOKUP(A210,[1]!Tableau3[#Data],3,FALSE)</f>
        <v>SECOF - BENIN</v>
      </c>
    </row>
    <row r="211" spans="1:2" x14ac:dyDescent="0.35">
      <c r="A211" t="str">
        <f>+[1]Sheet1!A207</f>
        <v>CE2206</v>
      </c>
      <c r="B211" t="str">
        <f>+VLOOKUP(A211,[1]!Tableau3[#Data],3,FALSE)</f>
        <v>HAYA LIBYA CO. TO IMPORT FOOD</v>
      </c>
    </row>
    <row r="212" spans="1:2" x14ac:dyDescent="0.35">
      <c r="A212" t="str">
        <f>+[1]Sheet1!A208</f>
        <v>CE2207</v>
      </c>
      <c r="B212" t="str">
        <f>+VLOOKUP(A212,[1]!Tableau3[#Data],3,FALSE)</f>
        <v>SARL SOKOM</v>
      </c>
    </row>
    <row r="213" spans="1:2" x14ac:dyDescent="0.35">
      <c r="A213" t="str">
        <f>+[1]Sheet1!A209</f>
        <v>CE2208</v>
      </c>
      <c r="B213" t="str">
        <f>+VLOOKUP(A213,[1]!Tableau3[#Data],3,FALSE)</f>
        <v>STE MIDCOM INTERNATIONAL</v>
      </c>
    </row>
    <row r="214" spans="1:2" x14ac:dyDescent="0.35">
      <c r="A214" t="str">
        <f>+[1]Sheet1!A210</f>
        <v>CE2209</v>
      </c>
      <c r="B214" t="str">
        <f>+VLOOKUP(A214,[1]!Tableau3[#Data],3,FALSE)</f>
        <v>CISSE MBENG SOUMAILA</v>
      </c>
    </row>
    <row r="215" spans="1:2" x14ac:dyDescent="0.35">
      <c r="A215" t="str">
        <f>+[1]Sheet1!A211</f>
        <v>CE2210</v>
      </c>
      <c r="B215" t="str">
        <f>+VLOOKUP(A215,[1]!Tableau3[#Data],3,FALSE)</f>
        <v>GREENLAND</v>
      </c>
    </row>
    <row r="216" spans="1:2" x14ac:dyDescent="0.35">
      <c r="A216" t="str">
        <f>+[1]Sheet1!A212</f>
        <v>CE2211</v>
      </c>
      <c r="B216" t="str">
        <f>+VLOOKUP(A216,[1]!Tableau3[#Data],3,FALSE)</f>
        <v>MANARET AL BAHR ALMOUTAWSSET</v>
      </c>
    </row>
    <row r="217" spans="1:2" x14ac:dyDescent="0.35">
      <c r="A217" t="str">
        <f>+[1]Sheet1!A213</f>
        <v>CE2212</v>
      </c>
      <c r="B217" t="str">
        <f>+VLOOKUP(A217,[1]!Tableau3[#Data],3,FALSE)</f>
        <v>TIMBI MADINA</v>
      </c>
    </row>
    <row r="218" spans="1:2" x14ac:dyDescent="0.35">
      <c r="A218" t="str">
        <f>+[1]Sheet1!A214</f>
        <v>CE2213</v>
      </c>
      <c r="B218" t="str">
        <f>+VLOOKUP(A218,[1]!Tableau3[#Data],3,FALSE)</f>
        <v>AWG LIBYA COMPANY TO IMPORT FOOD</v>
      </c>
    </row>
    <row r="219" spans="1:2" x14ac:dyDescent="0.35">
      <c r="A219" t="str">
        <f>+[1]Sheet1!A215</f>
        <v>CE2214</v>
      </c>
      <c r="B219" t="str">
        <f>+VLOOKUP(A219,[1]!Tableau3[#Data],3,FALSE)</f>
        <v xml:space="preserve">STE ARIJ </v>
      </c>
    </row>
    <row r="220" spans="1:2" x14ac:dyDescent="0.35">
      <c r="A220" t="str">
        <f>+[1]Sheet1!A216</f>
        <v>CE2215</v>
      </c>
      <c r="B220" t="str">
        <f>+VLOOKUP(A220,[1]!Tableau3[#Data],3,FALSE)</f>
        <v>WODIS &amp; TRADE SOCIETE</v>
      </c>
    </row>
    <row r="221" spans="1:2" x14ac:dyDescent="0.35">
      <c r="A221" t="str">
        <f>+[1]Sheet1!A217</f>
        <v>CE2216</v>
      </c>
      <c r="B221" t="str">
        <f>+VLOOKUP(A221,[1]!Tableau3[#Data],3,FALSE)</f>
        <v>STE ARICOM</v>
      </c>
    </row>
    <row r="222" spans="1:2" x14ac:dyDescent="0.35">
      <c r="A222" t="str">
        <f>+[1]Sheet1!A218</f>
        <v>CE2217</v>
      </c>
      <c r="B222" t="str">
        <f>+VLOOKUP(A222,[1]!Tableau3[#Data],3,FALSE)</f>
        <v>AGRICOLD INTERNATIONAL</v>
      </c>
    </row>
    <row r="223" spans="1:2" x14ac:dyDescent="0.35">
      <c r="A223" t="str">
        <f>+[1]Sheet1!A219</f>
        <v>CE2218</v>
      </c>
      <c r="B223" t="str">
        <f>+VLOOKUP(A223,[1]!Tableau3[#Data],3,FALSE)</f>
        <v>SHARIKAT AL HAD AL AKSA</v>
      </c>
    </row>
    <row r="224" spans="1:2" x14ac:dyDescent="0.35">
      <c r="A224" t="str">
        <f>+[1]Sheet1!A220</f>
        <v>CE2219</v>
      </c>
      <c r="B224" t="str">
        <f>+VLOOKUP(A224,[1]!Tableau3[#Data],3,FALSE)</f>
        <v>ADVENS France</v>
      </c>
    </row>
    <row r="225" spans="1:2" x14ac:dyDescent="0.35">
      <c r="A225" t="str">
        <f>+[1]Sheet1!A221</f>
        <v>CE2220</v>
      </c>
      <c r="B225" t="str">
        <f>+VLOOKUP(A225,[1]!Tableau3[#Data],3,FALSE)</f>
        <v>MAHARA ALAMIA FOR IMP EXP FOOD</v>
      </c>
    </row>
    <row r="226" spans="1:2" x14ac:dyDescent="0.35">
      <c r="A226" t="str">
        <f>+[1]Sheet1!A222</f>
        <v>CE2221</v>
      </c>
      <c r="B226" t="str">
        <f>+VLOOKUP(A226,[1]!Tableau3[#Data],3,FALSE)</f>
        <v>SOCIETE AL BADR EXPORT</v>
      </c>
    </row>
    <row r="227" spans="1:2" x14ac:dyDescent="0.35">
      <c r="A227" t="str">
        <f>+[1]Sheet1!A223</f>
        <v>CE2222</v>
      </c>
      <c r="B227" t="str">
        <f>+VLOOKUP(A227,[1]!Tableau3[#Data],3,FALSE)</f>
        <v>ABOURA FOODS</v>
      </c>
    </row>
    <row r="228" spans="1:2" x14ac:dyDescent="0.35">
      <c r="A228" t="str">
        <f>+[1]Sheet1!A224</f>
        <v>CE2223</v>
      </c>
      <c r="B228" t="str">
        <f>+VLOOKUP(A228,[1]!Tableau3[#Data],3,FALSE)</f>
        <v>MIKSAB IMORT EXPORT S.R.L</v>
      </c>
    </row>
    <row r="229" spans="1:2" x14ac:dyDescent="0.35">
      <c r="A229" t="str">
        <f>+[1]Sheet1!A225</f>
        <v>CE2224</v>
      </c>
      <c r="B229" t="str">
        <f>+VLOOKUP(A229,[1]!Tableau3[#Data],3,FALSE)</f>
        <v>AHODHIPE-BENISSAN</v>
      </c>
    </row>
    <row r="230" spans="1:2" x14ac:dyDescent="0.35">
      <c r="A230" t="str">
        <f>+[1]Sheet1!A226</f>
        <v>CE2225</v>
      </c>
      <c r="B230" t="str">
        <f>+VLOOKUP(A230,[1]!Tableau3[#Data],3,FALSE)</f>
        <v>TOYOTA TSUSHO UK LTD</v>
      </c>
    </row>
    <row r="231" spans="1:2" x14ac:dyDescent="0.35">
      <c r="A231" t="str">
        <f>+[1]Sheet1!A227</f>
        <v>CE2226</v>
      </c>
      <c r="B231" t="str">
        <f>+VLOOKUP(A231,[1]!Tableau3[#Data],3,FALSE)</f>
        <v>INTERNATIONAL SMART BUSINESS</v>
      </c>
    </row>
    <row r="232" spans="1:2" x14ac:dyDescent="0.35">
      <c r="A232" t="str">
        <f>+[1]Sheet1!A228</f>
        <v>CE2227</v>
      </c>
      <c r="B232" t="str">
        <f>+VLOOKUP(A232,[1]!Tableau3[#Data],3,FALSE)</f>
        <v>BIOFIELD</v>
      </c>
    </row>
    <row r="233" spans="1:2" x14ac:dyDescent="0.35">
      <c r="A233" t="str">
        <f>+[1]Sheet1!A229</f>
        <v>CE2228</v>
      </c>
      <c r="B233" t="str">
        <f>+VLOOKUP(A233,[1]!Tableau3[#Data],3,FALSE)</f>
        <v>GOLDEN PEARL</v>
      </c>
    </row>
    <row r="234" spans="1:2" x14ac:dyDescent="0.35">
      <c r="A234" t="str">
        <f>+[1]Sheet1!A230</f>
        <v>CE2229</v>
      </c>
      <c r="B234" t="str">
        <f>+VLOOKUP(A234,[1]!Tableau3[#Data],3,FALSE)</f>
        <v>SOPALIM</v>
      </c>
    </row>
    <row r="235" spans="1:2" x14ac:dyDescent="0.35">
      <c r="A235" t="str">
        <f>+[1]Sheet1!A231</f>
        <v>CE2230</v>
      </c>
      <c r="B235" t="str">
        <f>+VLOOKUP(A235,[1]!Tableau3[#Data],3,FALSE)</f>
        <v>AL JAWDA AL RAEDA</v>
      </c>
    </row>
    <row r="236" spans="1:2" x14ac:dyDescent="0.35">
      <c r="A236" t="str">
        <f>+[1]Sheet1!A232</f>
        <v>CE2231</v>
      </c>
      <c r="B236" t="str">
        <f>+VLOOKUP(A236,[1]!Tableau3[#Data],3,FALSE)</f>
        <v>ADJA KHADY FOOD DISTRIBUTORS</v>
      </c>
    </row>
    <row r="237" spans="1:2" x14ac:dyDescent="0.35">
      <c r="A237" t="str">
        <f>+[1]Sheet1!A233</f>
        <v>CE2232</v>
      </c>
      <c r="B237" t="str">
        <f>+VLOOKUP(A237,[1]!Tableau3[#Data],3,FALSE)</f>
        <v>SARL ANOOR</v>
      </c>
    </row>
    <row r="238" spans="1:2" x14ac:dyDescent="0.35">
      <c r="A238" t="str">
        <f>+[1]Sheet1!A234</f>
        <v>CE2233</v>
      </c>
      <c r="B238" t="str">
        <f>+VLOOKUP(A238,[1]!Tableau3[#Data],3,FALSE)</f>
        <v>ALAM ELAMAN FOOD IMPORT CO</v>
      </c>
    </row>
    <row r="239" spans="1:2" x14ac:dyDescent="0.35">
      <c r="A239" t="str">
        <f>+[1]Sheet1!A235</f>
        <v>CE2234</v>
      </c>
      <c r="B239" t="str">
        <f>+VLOOKUP(A239,[1]!Tableau3[#Data],3,FALSE)</f>
        <v xml:space="preserve">BO ET CO </v>
      </c>
    </row>
    <row r="240" spans="1:2" x14ac:dyDescent="0.35">
      <c r="A240" t="str">
        <f>+[1]Sheet1!A236</f>
        <v>CE2235</v>
      </c>
      <c r="B240" t="str">
        <f>+VLOOKUP(A240,[1]!Tableau3[#Data],3,FALSE)</f>
        <v>GREEN WORLD FOOD EXPRESS</v>
      </c>
    </row>
    <row r="241" spans="1:2" x14ac:dyDescent="0.35">
      <c r="A241" t="str">
        <f>+[1]Sheet1!A237</f>
        <v>CE2236</v>
      </c>
      <c r="B241" t="str">
        <f>+VLOOKUP(A241,[1]!Tableau3[#Data],3,FALSE)</f>
        <v>ALATHEER ALZAHER COMPANY FOR</v>
      </c>
    </row>
    <row r="242" spans="1:2" x14ac:dyDescent="0.35">
      <c r="A242" t="str">
        <f>+[1]Sheet1!A238</f>
        <v>CE2237</v>
      </c>
      <c r="B242" t="str">
        <f>+VLOOKUP(A242,[1]!Tableau3[#Data],3,FALSE)</f>
        <v>AL HAMAT AL DAWLIA</v>
      </c>
    </row>
    <row r="243" spans="1:2" x14ac:dyDescent="0.35">
      <c r="A243" t="str">
        <f>+[1]Sheet1!A239</f>
        <v>CE2238</v>
      </c>
      <c r="B243" t="str">
        <f>+VLOOKUP(A243,[1]!Tableau3[#Data],3,FALSE)</f>
        <v>SYNERGY INTERNATIONAL</v>
      </c>
    </row>
    <row r="244" spans="1:2" x14ac:dyDescent="0.35">
      <c r="A244" t="str">
        <f>+[1]Sheet1!A240</f>
        <v>CE2239</v>
      </c>
      <c r="B244" t="str">
        <f>+VLOOKUP(A244,[1]!Tableau3[#Data],3,FALSE)</f>
        <v>A LUISI GENERAL TRADING / ALGT</v>
      </c>
    </row>
    <row r="245" spans="1:2" x14ac:dyDescent="0.35">
      <c r="A245" t="str">
        <f>+[1]Sheet1!A241</f>
        <v>CE2240</v>
      </c>
      <c r="B245" t="str">
        <f>+VLOOKUP(A245,[1]!Tableau3[#Data],3,FALSE)</f>
        <v>RNK DISTRIBUTION</v>
      </c>
    </row>
    <row r="246" spans="1:2" x14ac:dyDescent="0.35">
      <c r="A246" t="str">
        <f>+[1]Sheet1!A242</f>
        <v>CE2241</v>
      </c>
      <c r="B246" t="str">
        <f>+VLOOKUP(A246,[1]!Tableau3[#Data],3,FALSE)</f>
        <v>DISTREUROP</v>
      </c>
    </row>
    <row r="247" spans="1:2" x14ac:dyDescent="0.35">
      <c r="A247" t="str">
        <f>+[1]Sheet1!A243</f>
        <v>CE2242</v>
      </c>
      <c r="B247" t="str">
        <f>+VLOOKUP(A247,[1]!Tableau3[#Data],3,FALSE)</f>
        <v>VALENCIA FOR MARKETING</v>
      </c>
    </row>
    <row r="248" spans="1:2" x14ac:dyDescent="0.35">
      <c r="A248" t="str">
        <f>+[1]Sheet1!A244</f>
        <v>CE2243</v>
      </c>
      <c r="B248" t="str">
        <f>+VLOOKUP(A248,[1]!Tableau3[#Data],3,FALSE)</f>
        <v>MAJAN GULF FOODS LLC</v>
      </c>
    </row>
    <row r="249" spans="1:2" x14ac:dyDescent="0.35">
      <c r="A249" t="str">
        <f>+[1]Sheet1!A245</f>
        <v>CE2244</v>
      </c>
      <c r="B249" t="str">
        <f>+VLOOKUP(A249,[1]!Tableau3[#Data],3,FALSE)</f>
        <v>MBCD RUNGIS</v>
      </c>
    </row>
    <row r="250" spans="1:2" x14ac:dyDescent="0.35">
      <c r="A250" t="str">
        <f>+[1]Sheet1!A246</f>
        <v>CE2245</v>
      </c>
      <c r="B250" t="str">
        <f>+VLOOKUP(A250,[1]!Tableau3[#Data],3,FALSE)</f>
        <v>HMM EXPORT</v>
      </c>
    </row>
    <row r="251" spans="1:2" x14ac:dyDescent="0.35">
      <c r="A251" t="str">
        <f>+[1]Sheet1!A247</f>
        <v>CE2246</v>
      </c>
      <c r="B251" t="str">
        <f>+VLOOKUP(A251,[1]!Tableau3[#Data],3,FALSE)</f>
        <v>CENTRAL FOOD</v>
      </c>
    </row>
    <row r="252" spans="1:2" x14ac:dyDescent="0.35">
      <c r="A252" t="str">
        <f>+[1]Sheet1!A248</f>
        <v>CE2247</v>
      </c>
      <c r="B252" t="str">
        <f>+VLOOKUP(A252,[1]!Tableau3[#Data],3,FALSE)</f>
        <v>MATMATA TRADING</v>
      </c>
    </row>
    <row r="253" spans="1:2" x14ac:dyDescent="0.35">
      <c r="A253" t="str">
        <f>+[1]Sheet1!A249</f>
        <v>CE2248</v>
      </c>
      <c r="B253" t="str">
        <f>+VLOOKUP(A253,[1]!Tableau3[#Data],3,FALSE)</f>
        <v>SEYAL TCHAD SA</v>
      </c>
    </row>
    <row r="254" spans="1:2" x14ac:dyDescent="0.35">
      <c r="A254" t="str">
        <f>+[1]Sheet1!A250</f>
        <v>CE2249</v>
      </c>
      <c r="B254" t="str">
        <f>+VLOOKUP(A254,[1]!Tableau3[#Data],3,FALSE)</f>
        <v>SOGETRAC</v>
      </c>
    </row>
    <row r="255" spans="1:2" x14ac:dyDescent="0.35">
      <c r="A255" t="str">
        <f>+[1]Sheet1!A251</f>
        <v>CE2250</v>
      </c>
      <c r="B255" t="str">
        <f>+VLOOKUP(A255,[1]!Tableau3[#Data],3,FALSE)</f>
        <v>STE CT TRADING DE COMMERCE INTR</v>
      </c>
    </row>
    <row r="256" spans="1:2" x14ac:dyDescent="0.35">
      <c r="A256" t="str">
        <f>+[1]Sheet1!A252</f>
        <v>CE2251</v>
      </c>
      <c r="B256" t="str">
        <f>+VLOOKUP(A256,[1]!Tableau3[#Data],3,FALSE)</f>
        <v>STE DORCAS INTER TRADE</v>
      </c>
    </row>
    <row r="257" spans="1:2" x14ac:dyDescent="0.35">
      <c r="A257" t="str">
        <f>+[1]Sheet1!A253</f>
        <v>CE2252</v>
      </c>
      <c r="B257" t="str">
        <f>+VLOOKUP(A257,[1]!Tableau3[#Data],3,FALSE)</f>
        <v>HERMES GENERAL TRADING</v>
      </c>
    </row>
    <row r="258" spans="1:2" x14ac:dyDescent="0.35">
      <c r="A258" t="str">
        <f>+[1]Sheet1!A254</f>
        <v>CE2253</v>
      </c>
      <c r="B258" t="str">
        <f>+VLOOKUP(A258,[1]!Tableau3[#Data],3,FALSE)</f>
        <v>NEW ADAMER</v>
      </c>
    </row>
    <row r="259" spans="1:2" x14ac:dyDescent="0.35">
      <c r="A259" t="str">
        <f>+[1]Sheet1!A255</f>
        <v>CE2254</v>
      </c>
      <c r="B259" t="str">
        <f>+VLOOKUP(A259,[1]!Tableau3[#Data],3,FALSE)</f>
        <v>FOOD EXPORT</v>
      </c>
    </row>
    <row r="260" spans="1:2" x14ac:dyDescent="0.35">
      <c r="A260" t="str">
        <f>+[1]Sheet1!A256</f>
        <v>CE2255</v>
      </c>
      <c r="B260" t="str">
        <f>+VLOOKUP(A260,[1]!Tableau3[#Data],3,FALSE)</f>
        <v>MUCH MARK INTR - 2MIT</v>
      </c>
    </row>
    <row r="261" spans="1:2" x14ac:dyDescent="0.35">
      <c r="A261" t="str">
        <f>+[1]Sheet1!A257</f>
        <v>CE2256</v>
      </c>
      <c r="B261" t="str">
        <f>+VLOOKUP(A261,[1]!Tableau3[#Data],3,FALSE)</f>
        <v>PUNIC INTERNATINAL TRADE</v>
      </c>
    </row>
    <row r="262" spans="1:2" x14ac:dyDescent="0.35">
      <c r="A262" t="str">
        <f>+[1]Sheet1!A258</f>
        <v>CE2257</v>
      </c>
      <c r="B262" t="str">
        <f>+VLOOKUP(A262,[1]!Tableau3[#Data],3,FALSE)</f>
        <v>LAMP FALL IMP EXP - LAFFIMEX</v>
      </c>
    </row>
    <row r="263" spans="1:2" x14ac:dyDescent="0.35">
      <c r="A263" t="str">
        <f>+[1]Sheet1!A259</f>
        <v>CE2258</v>
      </c>
      <c r="B263" t="str">
        <f>+VLOOKUP(A263,[1]!Tableau3[#Data],3,FALSE)</f>
        <v>FOODMED</v>
      </c>
    </row>
    <row r="264" spans="1:2" x14ac:dyDescent="0.35">
      <c r="A264" t="str">
        <f>+[1]Sheet1!A260</f>
        <v>CE2259</v>
      </c>
      <c r="B264" t="str">
        <f>+VLOOKUP(A264,[1]!Tableau3[#Data],3,FALSE)</f>
        <v>SAFA FOOD</v>
      </c>
    </row>
    <row r="265" spans="1:2" x14ac:dyDescent="0.35">
      <c r="A265" t="str">
        <f>+[1]Sheet1!A261</f>
        <v>CE2260</v>
      </c>
      <c r="B265" t="str">
        <f>+VLOOKUP(A265,[1]!Tableau3[#Data],3,FALSE)</f>
        <v>JANNET AL KHAYRAT</v>
      </c>
    </row>
    <row r="266" spans="1:2" x14ac:dyDescent="0.35">
      <c r="A266" t="str">
        <f>+[1]Sheet1!A262</f>
        <v>CE2261</v>
      </c>
      <c r="B266" t="str">
        <f>+VLOOKUP(A266,[1]!Tableau3[#Data],3,FALSE)</f>
        <v>MARCOM INTERN</v>
      </c>
    </row>
    <row r="267" spans="1:2" x14ac:dyDescent="0.35">
      <c r="A267" t="str">
        <f>+[1]Sheet1!A263</f>
        <v>CE2262</v>
      </c>
      <c r="B267" t="str">
        <f>+VLOOKUP(A267,[1]!Tableau3[#Data],3,FALSE)</f>
        <v>MASREF AL RAYAN</v>
      </c>
    </row>
    <row r="268" spans="1:2" x14ac:dyDescent="0.35">
      <c r="A268" t="str">
        <f>+[1]Sheet1!A264</f>
        <v>CE2263</v>
      </c>
      <c r="B268" t="str">
        <f>+VLOOKUP(A268,[1]!Tableau3[#Data],3,FALSE)</f>
        <v>SANJAY TRADING</v>
      </c>
    </row>
    <row r="269" spans="1:2" x14ac:dyDescent="0.35">
      <c r="A269" t="str">
        <f>+[1]Sheet1!A265</f>
        <v>CE2264</v>
      </c>
      <c r="B269" t="str">
        <f>+VLOOKUP(A269,[1]!Tableau3[#Data],3,FALSE)</f>
        <v>AFRICAN GATE</v>
      </c>
    </row>
    <row r="270" spans="1:2" x14ac:dyDescent="0.35">
      <c r="A270" t="str">
        <f>+[1]Sheet1!A266</f>
        <v>CE2265</v>
      </c>
      <c r="B270" t="str">
        <f>+VLOOKUP(A270,[1]!Tableau3[#Data],3,FALSE)</f>
        <v>SHARIKAT MAYAN</v>
      </c>
    </row>
    <row r="271" spans="1:2" x14ac:dyDescent="0.35">
      <c r="A271" t="str">
        <f>+[1]Sheet1!A267</f>
        <v>CE2266</v>
      </c>
      <c r="B271" t="str">
        <f>+VLOOKUP(A271,[1]!Tableau3[#Data],3,FALSE)</f>
        <v>AL SAHL MOUTAQADEM</v>
      </c>
    </row>
    <row r="272" spans="1:2" x14ac:dyDescent="0.35">
      <c r="A272" t="str">
        <f>+[1]Sheet1!A268</f>
        <v>CE2267</v>
      </c>
      <c r="B272" t="str">
        <f>+VLOOKUP(A272,[1]!Tableau3[#Data],3,FALSE)</f>
        <v>SOCIETE REGAL</v>
      </c>
    </row>
    <row r="273" spans="1:2" x14ac:dyDescent="0.35">
      <c r="A273" t="str">
        <f>+[1]Sheet1!A269</f>
        <v>CE2268</v>
      </c>
      <c r="B273" t="str">
        <f>+VLOOKUP(A273,[1]!Tableau3[#Data],3,FALSE)</f>
        <v>YAFRIB INTR</v>
      </c>
    </row>
    <row r="274" spans="1:2" x14ac:dyDescent="0.35">
      <c r="A274" t="str">
        <f>+[1]Sheet1!A270</f>
        <v>CE2269</v>
      </c>
      <c r="B274" t="str">
        <f>+VLOOKUP(A274,[1]!Tableau3[#Data],3,FALSE)</f>
        <v>DEBENHAM</v>
      </c>
    </row>
    <row r="275" spans="1:2" x14ac:dyDescent="0.35">
      <c r="A275" t="str">
        <f>+[1]Sheet1!A271</f>
        <v>CE2270</v>
      </c>
      <c r="B275" t="str">
        <f>+VLOOKUP(A275,[1]!Tableau3[#Data],3,FALSE)</f>
        <v>EASY TRADE / GLOBAL GOODS CAPA</v>
      </c>
    </row>
    <row r="276" spans="1:2" x14ac:dyDescent="0.35">
      <c r="A276" t="str">
        <f>+[1]Sheet1!A272</f>
        <v>CE2271</v>
      </c>
      <c r="B276" t="str">
        <f>+VLOOKUP(A276,[1]!Tableau3[#Data],3,FALSE)</f>
        <v>TEAM NEGOCE - YET GROUPE</v>
      </c>
    </row>
    <row r="277" spans="1:2" x14ac:dyDescent="0.35">
      <c r="A277" t="str">
        <f>+[1]Sheet1!A273</f>
        <v>CE2272</v>
      </c>
      <c r="B277" t="str">
        <f>+VLOOKUP(A277,[1]!Tableau3[#Data],3,FALSE)</f>
        <v>STE WAFA LIBYE</v>
      </c>
    </row>
    <row r="278" spans="1:2" x14ac:dyDescent="0.35">
      <c r="A278">
        <f>+[1]Sheet1!A274</f>
        <v>0</v>
      </c>
      <c r="B278" t="e">
        <f>+VLOOKUP(A278,[1]!Tableau3[#Data],3,FALSE)</f>
        <v>#N/A</v>
      </c>
    </row>
    <row r="279" spans="1:2" x14ac:dyDescent="0.35">
      <c r="A279">
        <f>+[1]Sheet1!A275</f>
        <v>0</v>
      </c>
      <c r="B279" t="e">
        <f>+VLOOKUP(A279,[1]!Tableau3[#Data],3,FALSE)</f>
        <v>#N/A</v>
      </c>
    </row>
    <row r="280" spans="1:2" x14ac:dyDescent="0.35">
      <c r="A280">
        <f>+[1]Sheet1!A276</f>
        <v>0</v>
      </c>
      <c r="B280" t="e">
        <f>+VLOOKUP(A280,[1]!Tableau3[#Data],3,FALSE)</f>
        <v>#N/A</v>
      </c>
    </row>
    <row r="281" spans="1:2" x14ac:dyDescent="0.35">
      <c r="A281">
        <f>+[1]Sheet1!A277</f>
        <v>0</v>
      </c>
      <c r="B281" t="e">
        <f>+VLOOKUP(A281,[1]!Tableau3[#Data],3,FALSE)</f>
        <v>#N/A</v>
      </c>
    </row>
    <row r="282" spans="1:2" x14ac:dyDescent="0.35">
      <c r="A282">
        <f>+[1]Sheet1!A278</f>
        <v>0</v>
      </c>
      <c r="B282" t="e">
        <f>+VLOOKUP(A282,[1]!Tableau3[#Data],3,FALSE)</f>
        <v>#N/A</v>
      </c>
    </row>
    <row r="283" spans="1:2" x14ac:dyDescent="0.35">
      <c r="A283">
        <f>+[1]Sheet1!A279</f>
        <v>0</v>
      </c>
      <c r="B283" t="e">
        <f>+VLOOKUP(A283,[1]!Tableau3[#Data],3,FALSE)</f>
        <v>#N/A</v>
      </c>
    </row>
    <row r="284" spans="1:2" x14ac:dyDescent="0.35">
      <c r="A284">
        <f>+[1]Sheet1!A280</f>
        <v>0</v>
      </c>
      <c r="B284" t="e">
        <f>+VLOOKUP(A284,[1]!Tableau3[#Data],3,FALSE)</f>
        <v>#N/A</v>
      </c>
    </row>
    <row r="285" spans="1:2" x14ac:dyDescent="0.35">
      <c r="A285">
        <f>+[1]Sheet1!A281</f>
        <v>0</v>
      </c>
      <c r="B285" t="e">
        <f>+VLOOKUP(A285,[1]!Tableau3[#Data],3,FALSE)</f>
        <v>#N/A</v>
      </c>
    </row>
    <row r="286" spans="1:2" x14ac:dyDescent="0.35">
      <c r="A286">
        <f>+[1]Sheet1!A282</f>
        <v>0</v>
      </c>
      <c r="B286" t="e">
        <f>+VLOOKUP(A286,[1]!Tableau3[#Data],3,FALSE)</f>
        <v>#N/A</v>
      </c>
    </row>
    <row r="287" spans="1:2" x14ac:dyDescent="0.35">
      <c r="A287">
        <f>+[1]Sheet1!A283</f>
        <v>0</v>
      </c>
      <c r="B287" t="e">
        <f>+VLOOKUP(A287,[1]!Tableau3[#Data],3,FALSE)</f>
        <v>#N/A</v>
      </c>
    </row>
    <row r="288" spans="1:2" x14ac:dyDescent="0.35">
      <c r="A288">
        <f>+[1]Sheet1!A284</f>
        <v>0</v>
      </c>
      <c r="B288" t="e">
        <f>+VLOOKUP(A288,[1]!Tableau3[#Data],3,FALSE)</f>
        <v>#N/A</v>
      </c>
    </row>
    <row r="289" spans="1:2" x14ac:dyDescent="0.35">
      <c r="A289">
        <f>+[1]Sheet1!A285</f>
        <v>0</v>
      </c>
      <c r="B289" t="e">
        <f>+VLOOKUP(A289,[1]!Tableau3[#Data],3,FALSE)</f>
        <v>#N/A</v>
      </c>
    </row>
    <row r="290" spans="1:2" x14ac:dyDescent="0.35">
      <c r="A290">
        <f>+[1]Sheet1!A286</f>
        <v>0</v>
      </c>
      <c r="B290" t="e">
        <f>+VLOOKUP(A290,[1]!Tableau3[#Data],3,FALSE)</f>
        <v>#N/A</v>
      </c>
    </row>
    <row r="291" spans="1:2" x14ac:dyDescent="0.35">
      <c r="A291">
        <f>+[1]Sheet1!A287</f>
        <v>0</v>
      </c>
      <c r="B291" t="e">
        <f>+VLOOKUP(A291,[1]!Tableau3[#Data],3,FALSE)</f>
        <v>#N/A</v>
      </c>
    </row>
    <row r="292" spans="1:2" x14ac:dyDescent="0.35">
      <c r="A292">
        <f>+[1]Sheet1!A288</f>
        <v>0</v>
      </c>
      <c r="B292" t="e">
        <f>+VLOOKUP(A292,[1]!Tableau3[#Data],3,FALSE)</f>
        <v>#N/A</v>
      </c>
    </row>
    <row r="293" spans="1:2" x14ac:dyDescent="0.35">
      <c r="A293">
        <f>+[1]Sheet1!A289</f>
        <v>0</v>
      </c>
      <c r="B293" t="e">
        <f>+VLOOKUP(A293,[1]!Tableau3[#Data],3,FALSE)</f>
        <v>#N/A</v>
      </c>
    </row>
    <row r="294" spans="1:2" x14ac:dyDescent="0.35">
      <c r="A294">
        <f>+[1]Sheet1!A290</f>
        <v>0</v>
      </c>
      <c r="B294" t="e">
        <f>+VLOOKUP(A294,[1]!Tableau3[#Data],3,FALSE)</f>
        <v>#N/A</v>
      </c>
    </row>
    <row r="295" spans="1:2" x14ac:dyDescent="0.35">
      <c r="A295">
        <f>+[1]Sheet1!A291</f>
        <v>0</v>
      </c>
      <c r="B295" t="e">
        <f>+VLOOKUP(A295,[1]!Tableau3[#Data],3,FALSE)</f>
        <v>#N/A</v>
      </c>
    </row>
    <row r="296" spans="1:2" x14ac:dyDescent="0.35">
      <c r="A296">
        <f>+[1]Sheet1!A292</f>
        <v>0</v>
      </c>
      <c r="B296" t="e">
        <f>+VLOOKUP(A296,[1]!Tableau3[#Data],3,FALSE)</f>
        <v>#N/A</v>
      </c>
    </row>
    <row r="297" spans="1:2" x14ac:dyDescent="0.35">
      <c r="A297">
        <f>+[1]Sheet1!A293</f>
        <v>0</v>
      </c>
      <c r="B297" t="e">
        <f>+VLOOKUP(A297,[1]!Tableau3[#Data],3,FALSE)</f>
        <v>#N/A</v>
      </c>
    </row>
    <row r="298" spans="1:2" x14ac:dyDescent="0.35">
      <c r="A298">
        <f>+[1]Sheet1!A294</f>
        <v>0</v>
      </c>
      <c r="B298" t="e">
        <f>+VLOOKUP(A298,[1]!Tableau3[#Data],3,FALSE)</f>
        <v>#N/A</v>
      </c>
    </row>
    <row r="299" spans="1:2" x14ac:dyDescent="0.35">
      <c r="A299">
        <f>+[1]Sheet1!A295</f>
        <v>0</v>
      </c>
      <c r="B299" t="e">
        <f>+VLOOKUP(A299,[1]!Tableau3[#Data],3,FALSE)</f>
        <v>#N/A</v>
      </c>
    </row>
    <row r="300" spans="1:2" x14ac:dyDescent="0.35">
      <c r="A300">
        <f>+[1]Sheet1!A296</f>
        <v>0</v>
      </c>
      <c r="B300" t="e">
        <f>+VLOOKUP(A300,[1]!Tableau3[#Data],3,FALSE)</f>
        <v>#N/A</v>
      </c>
    </row>
    <row r="301" spans="1:2" x14ac:dyDescent="0.35">
      <c r="A301">
        <f>+[1]Sheet1!A297</f>
        <v>0</v>
      </c>
      <c r="B301" t="e">
        <f>+VLOOKUP(A301,[1]!Tableau3[#Data],3,FALSE)</f>
        <v>#N/A</v>
      </c>
    </row>
    <row r="302" spans="1:2" x14ac:dyDescent="0.35">
      <c r="A302">
        <f>+[1]Sheet1!A298</f>
        <v>0</v>
      </c>
      <c r="B302" t="e">
        <f>+VLOOKUP(A302,[1]!Tableau3[#Data],3,FALSE)</f>
        <v>#N/A</v>
      </c>
    </row>
    <row r="303" spans="1:2" x14ac:dyDescent="0.35">
      <c r="A303">
        <f>+[1]Sheet1!A299</f>
        <v>0</v>
      </c>
      <c r="B303" t="e">
        <f>+VLOOKUP(A303,[1]!Tableau3[#Data],3,FALSE)</f>
        <v>#N/A</v>
      </c>
    </row>
    <row r="304" spans="1:2" x14ac:dyDescent="0.35">
      <c r="A304">
        <f>+[1]Sheet1!A300</f>
        <v>0</v>
      </c>
      <c r="B304" t="e">
        <f>+VLOOKUP(A304,[1]!Tableau3[#Data],3,FALSE)</f>
        <v>#N/A</v>
      </c>
    </row>
    <row r="305" spans="1:2" x14ac:dyDescent="0.35">
      <c r="A305">
        <f>+[1]Sheet1!A301</f>
        <v>0</v>
      </c>
      <c r="B305" t="e">
        <f>+VLOOKUP(A305,[1]!Tableau3[#Data],3,FALSE)</f>
        <v>#N/A</v>
      </c>
    </row>
    <row r="306" spans="1:2" x14ac:dyDescent="0.35">
      <c r="A306">
        <f>+[1]Sheet1!A302</f>
        <v>0</v>
      </c>
      <c r="B306" t="e">
        <f>+VLOOKUP(A306,[1]!Tableau3[#Data],3,FALSE)</f>
        <v>#N/A</v>
      </c>
    </row>
    <row r="307" spans="1:2" x14ac:dyDescent="0.35">
      <c r="A307">
        <f>+[1]Sheet1!A303</f>
        <v>0</v>
      </c>
      <c r="B307" t="e">
        <f>+VLOOKUP(A307,[1]!Tableau3[#Data],3,FALSE)</f>
        <v>#N/A</v>
      </c>
    </row>
    <row r="308" spans="1:2" x14ac:dyDescent="0.35">
      <c r="A308">
        <f>+[1]Sheet1!A304</f>
        <v>0</v>
      </c>
      <c r="B308" t="e">
        <f>+VLOOKUP(A308,[1]!Tableau3[#Data],3,FALSE)</f>
        <v>#N/A</v>
      </c>
    </row>
    <row r="309" spans="1:2" x14ac:dyDescent="0.35">
      <c r="A309">
        <f>+[1]Sheet1!A305</f>
        <v>0</v>
      </c>
      <c r="B309" t="e">
        <f>+VLOOKUP(A309,[1]!Tableau3[#Data],3,FALSE)</f>
        <v>#N/A</v>
      </c>
    </row>
    <row r="310" spans="1:2" x14ac:dyDescent="0.35">
      <c r="A310">
        <f>+[1]Sheet1!A306</f>
        <v>0</v>
      </c>
      <c r="B310" t="e">
        <f>+VLOOKUP(A310,[1]!Tableau3[#Data],3,FALSE)</f>
        <v>#N/A</v>
      </c>
    </row>
    <row r="311" spans="1:2" x14ac:dyDescent="0.35">
      <c r="A311">
        <f>+[1]Sheet1!A307</f>
        <v>0</v>
      </c>
      <c r="B311" t="e">
        <f>+VLOOKUP(A311,[1]!Tableau3[#Data],3,FALSE)</f>
        <v>#N/A</v>
      </c>
    </row>
    <row r="312" spans="1:2" x14ac:dyDescent="0.35">
      <c r="A312">
        <f>+[1]Sheet1!A308</f>
        <v>0</v>
      </c>
      <c r="B312" t="e">
        <f>+VLOOKUP(A312,[1]!Tableau3[#Data],3,FALSE)</f>
        <v>#N/A</v>
      </c>
    </row>
    <row r="313" spans="1:2" x14ac:dyDescent="0.35">
      <c r="A313">
        <f>+[1]Sheet1!A309</f>
        <v>0</v>
      </c>
      <c r="B313" t="e">
        <f>+VLOOKUP(A313,[1]!Tableau3[#Data],3,FALSE)</f>
        <v>#N/A</v>
      </c>
    </row>
    <row r="314" spans="1:2" x14ac:dyDescent="0.35">
      <c r="A314">
        <f>+[1]Sheet1!A310</f>
        <v>0</v>
      </c>
      <c r="B314" t="e">
        <f>+VLOOKUP(A314,[1]!Tableau3[#Data],3,FALSE)</f>
        <v>#N/A</v>
      </c>
    </row>
    <row r="315" spans="1:2" x14ac:dyDescent="0.35">
      <c r="A315">
        <f>+[1]Sheet1!A311</f>
        <v>0</v>
      </c>
      <c r="B315" t="e">
        <f>+VLOOKUP(A315,[1]!Tableau3[#Data],3,FALSE)</f>
        <v>#N/A</v>
      </c>
    </row>
    <row r="316" spans="1:2" x14ac:dyDescent="0.35">
      <c r="A316">
        <f>+[1]Sheet1!A312</f>
        <v>0</v>
      </c>
      <c r="B316" t="e">
        <f>+VLOOKUP(A316,[1]!Tableau3[#Data],3,FALSE)</f>
        <v>#N/A</v>
      </c>
    </row>
    <row r="317" spans="1:2" x14ac:dyDescent="0.35">
      <c r="A317">
        <f>+[1]Sheet1!A313</f>
        <v>0</v>
      </c>
      <c r="B317" t="e">
        <f>+VLOOKUP(A317,[1]!Tableau3[#Data],3,FALSE)</f>
        <v>#N/A</v>
      </c>
    </row>
    <row r="318" spans="1:2" x14ac:dyDescent="0.35">
      <c r="A318">
        <f>+[1]Sheet1!A314</f>
        <v>0</v>
      </c>
      <c r="B318" t="e">
        <f>+VLOOKUP(A318,[1]!Tableau3[#Data],3,FALSE)</f>
        <v>#N/A</v>
      </c>
    </row>
    <row r="319" spans="1:2" x14ac:dyDescent="0.35">
      <c r="A319">
        <f>+[1]Sheet1!A315</f>
        <v>0</v>
      </c>
      <c r="B319" t="e">
        <f>+VLOOKUP(A319,[1]!Tableau3[#Data],3,FALSE)</f>
        <v>#N/A</v>
      </c>
    </row>
    <row r="320" spans="1:2" x14ac:dyDescent="0.35">
      <c r="A320">
        <f>+[1]Sheet1!A316</f>
        <v>0</v>
      </c>
      <c r="B320" t="e">
        <f>+VLOOKUP(A320,[1]!Tableau3[#Data],3,FALSE)</f>
        <v>#N/A</v>
      </c>
    </row>
    <row r="321" spans="1:2" x14ac:dyDescent="0.35">
      <c r="A321">
        <f>+[1]Sheet1!A317</f>
        <v>0</v>
      </c>
      <c r="B321" t="e">
        <f>+VLOOKUP(A321,[1]!Tableau3[#Data],3,FALSE)</f>
        <v>#N/A</v>
      </c>
    </row>
    <row r="322" spans="1:2" x14ac:dyDescent="0.35">
      <c r="A322">
        <f>+[1]Sheet1!A318</f>
        <v>0</v>
      </c>
      <c r="B322" t="e">
        <f>+VLOOKUP(A322,[1]!Tableau3[#Data],3,FALSE)</f>
        <v>#N/A</v>
      </c>
    </row>
    <row r="323" spans="1:2" x14ac:dyDescent="0.35">
      <c r="A323">
        <f>+[1]Sheet1!A319</f>
        <v>0</v>
      </c>
      <c r="B323" t="e">
        <f>+VLOOKUP(A323,[1]!Tableau3[#Data],3,FALSE)</f>
        <v>#N/A</v>
      </c>
    </row>
    <row r="324" spans="1:2" x14ac:dyDescent="0.35">
      <c r="A324">
        <f>+[1]Sheet1!A320</f>
        <v>0</v>
      </c>
      <c r="B324" t="e">
        <f>+VLOOKUP(A324,[1]!Tableau3[#Data],3,FALSE)</f>
        <v>#N/A</v>
      </c>
    </row>
    <row r="325" spans="1:2" x14ac:dyDescent="0.35">
      <c r="A325">
        <f>+[1]Sheet1!A321</f>
        <v>0</v>
      </c>
      <c r="B325" t="e">
        <f>+VLOOKUP(A325,[1]!Tableau3[#Data],3,FALSE)</f>
        <v>#N/A</v>
      </c>
    </row>
    <row r="326" spans="1:2" x14ac:dyDescent="0.35">
      <c r="A326">
        <f>+[1]Sheet1!A322</f>
        <v>0</v>
      </c>
      <c r="B326" t="e">
        <f>+VLOOKUP(A326,[1]!Tableau3[#Data],3,FALSE)</f>
        <v>#N/A</v>
      </c>
    </row>
    <row r="327" spans="1:2" x14ac:dyDescent="0.35">
      <c r="A327">
        <f>+[1]Sheet1!A323</f>
        <v>0</v>
      </c>
      <c r="B327" t="e">
        <f>+VLOOKUP(A327,[1]!Tableau3[#Data],3,FALSE)</f>
        <v>#N/A</v>
      </c>
    </row>
    <row r="328" spans="1:2" x14ac:dyDescent="0.35">
      <c r="A328">
        <f>+[1]Sheet1!A324</f>
        <v>0</v>
      </c>
      <c r="B328" t="e">
        <f>+VLOOKUP(A328,[1]!Tableau3[#Data],3,FALSE)</f>
        <v>#N/A</v>
      </c>
    </row>
    <row r="329" spans="1:2" x14ac:dyDescent="0.35">
      <c r="A329">
        <f>+[1]Sheet1!A325</f>
        <v>0</v>
      </c>
      <c r="B329" t="e">
        <f>+VLOOKUP(A329,[1]!Tableau3[#Data],3,FALSE)</f>
        <v>#N/A</v>
      </c>
    </row>
    <row r="330" spans="1:2" x14ac:dyDescent="0.35">
      <c r="A330">
        <f>+[1]Sheet1!A326</f>
        <v>0</v>
      </c>
      <c r="B330" t="e">
        <f>+VLOOKUP(A330,[1]!Tableau3[#Data],3,FALSE)</f>
        <v>#N/A</v>
      </c>
    </row>
    <row r="331" spans="1:2" x14ac:dyDescent="0.35">
      <c r="A331">
        <f>+[1]Sheet1!A327</f>
        <v>0</v>
      </c>
      <c r="B331" t="e">
        <f>+VLOOKUP(A331,[1]!Tableau3[#Data],3,FALSE)</f>
        <v>#N/A</v>
      </c>
    </row>
    <row r="332" spans="1:2" x14ac:dyDescent="0.35">
      <c r="A332">
        <f>+[1]Sheet1!A328</f>
        <v>0</v>
      </c>
      <c r="B332" t="e">
        <f>+VLOOKUP(A332,[1]!Tableau3[#Data],3,FALSE)</f>
        <v>#N/A</v>
      </c>
    </row>
    <row r="333" spans="1:2" x14ac:dyDescent="0.35">
      <c r="A333">
        <f>+[1]Sheet1!A329</f>
        <v>0</v>
      </c>
      <c r="B333" t="e">
        <f>+VLOOKUP(A333,[1]!Tableau3[#Data],3,FALSE)</f>
        <v>#N/A</v>
      </c>
    </row>
    <row r="334" spans="1:2" x14ac:dyDescent="0.35">
      <c r="A334">
        <f>+[1]Sheet1!A330</f>
        <v>0</v>
      </c>
      <c r="B334" t="e">
        <f>+VLOOKUP(A334,[1]!Tableau3[#Data],3,FALSE)</f>
        <v>#N/A</v>
      </c>
    </row>
    <row r="335" spans="1:2" x14ac:dyDescent="0.35">
      <c r="A335">
        <f>+[1]Sheet1!A331</f>
        <v>0</v>
      </c>
      <c r="B335" t="e">
        <f>+VLOOKUP(A335,[1]!Tableau3[#Data],3,FALSE)</f>
        <v>#N/A</v>
      </c>
    </row>
    <row r="336" spans="1:2" x14ac:dyDescent="0.35">
      <c r="A336">
        <f>+[1]Sheet1!A332</f>
        <v>0</v>
      </c>
      <c r="B336" t="e">
        <f>+VLOOKUP(A336,[1]!Tableau3[#Data],3,FALSE)</f>
        <v>#N/A</v>
      </c>
    </row>
    <row r="337" spans="1:2" x14ac:dyDescent="0.35">
      <c r="A337">
        <f>+[1]Sheet1!A333</f>
        <v>0</v>
      </c>
      <c r="B337" t="e">
        <f>+VLOOKUP(A337,[1]!Tableau3[#Data],3,FALSE)</f>
        <v>#N/A</v>
      </c>
    </row>
    <row r="338" spans="1:2" x14ac:dyDescent="0.35">
      <c r="A338">
        <f>+[1]Sheet1!A334</f>
        <v>0</v>
      </c>
      <c r="B338" t="e">
        <f>+VLOOKUP(A338,[1]!Tableau3[#Data],3,FALSE)</f>
        <v>#N/A</v>
      </c>
    </row>
    <row r="339" spans="1:2" x14ac:dyDescent="0.35">
      <c r="A339">
        <f>+[1]Sheet1!A335</f>
        <v>0</v>
      </c>
      <c r="B339" t="e">
        <f>+VLOOKUP(A339,[1]!Tableau3[#Data],3,FALSE)</f>
        <v>#N/A</v>
      </c>
    </row>
    <row r="340" spans="1:2" x14ac:dyDescent="0.35">
      <c r="A340">
        <f>+[1]Sheet1!A336</f>
        <v>0</v>
      </c>
      <c r="B340" t="e">
        <f>+VLOOKUP(A340,[1]!Tableau3[#Data],3,FALSE)</f>
        <v>#N/A</v>
      </c>
    </row>
    <row r="341" spans="1:2" x14ac:dyDescent="0.35">
      <c r="A341">
        <f>+[1]Sheet1!A337</f>
        <v>0</v>
      </c>
      <c r="B341" t="e">
        <f>+VLOOKUP(A341,[1]!Tableau3[#Data],3,FALSE)</f>
        <v>#N/A</v>
      </c>
    </row>
    <row r="342" spans="1:2" x14ac:dyDescent="0.35">
      <c r="A342">
        <f>+[1]Sheet1!A338</f>
        <v>0</v>
      </c>
      <c r="B342" t="e">
        <f>+VLOOKUP(A342,[1]!Tableau3[#Data],3,FALSE)</f>
        <v>#N/A</v>
      </c>
    </row>
    <row r="343" spans="1:2" x14ac:dyDescent="0.35">
      <c r="A343">
        <f>+[1]Sheet1!A339</f>
        <v>0</v>
      </c>
      <c r="B343" t="e">
        <f>+VLOOKUP(A343,[1]!Tableau3[#Data],3,FALSE)</f>
        <v>#N/A</v>
      </c>
    </row>
    <row r="344" spans="1:2" x14ac:dyDescent="0.35">
      <c r="A344">
        <f>+[1]Sheet1!A340</f>
        <v>0</v>
      </c>
      <c r="B344" t="e">
        <f>+VLOOKUP(A344,[1]!Tableau3[#Data],3,FALSE)</f>
        <v>#N/A</v>
      </c>
    </row>
    <row r="345" spans="1:2" x14ac:dyDescent="0.35">
      <c r="A345">
        <f>+[1]Sheet1!A341</f>
        <v>0</v>
      </c>
      <c r="B345" t="e">
        <f>+VLOOKUP(A345,[1]!Tableau3[#Data],3,FALSE)</f>
        <v>#N/A</v>
      </c>
    </row>
    <row r="346" spans="1:2" x14ac:dyDescent="0.35">
      <c r="A346">
        <f>+[1]Sheet1!A342</f>
        <v>0</v>
      </c>
      <c r="B346" t="e">
        <f>+VLOOKUP(A346,[1]!Tableau3[#Data],3,FALSE)</f>
        <v>#N/A</v>
      </c>
    </row>
    <row r="347" spans="1:2" x14ac:dyDescent="0.35">
      <c r="A347">
        <f>+[1]Sheet1!A343</f>
        <v>0</v>
      </c>
      <c r="B347" t="e">
        <f>+VLOOKUP(A347,[1]!Tableau3[#Data],3,FALSE)</f>
        <v>#N/A</v>
      </c>
    </row>
    <row r="348" spans="1:2" x14ac:dyDescent="0.35">
      <c r="A348">
        <f>+[1]Sheet1!A344</f>
        <v>0</v>
      </c>
      <c r="B348" t="e">
        <f>+VLOOKUP(A348,[1]!Tableau3[#Data],3,FALSE)</f>
        <v>#N/A</v>
      </c>
    </row>
    <row r="349" spans="1:2" x14ac:dyDescent="0.35">
      <c r="A349">
        <f>+[1]Sheet1!A345</f>
        <v>0</v>
      </c>
      <c r="B349" t="e">
        <f>+VLOOKUP(A349,[1]!Tableau3[#Data],3,FALSE)</f>
        <v>#N/A</v>
      </c>
    </row>
    <row r="350" spans="1:2" x14ac:dyDescent="0.35">
      <c r="A350">
        <f>+[1]Sheet1!A346</f>
        <v>0</v>
      </c>
      <c r="B350" t="e">
        <f>+VLOOKUP(A350,[1]!Tableau3[#Data],3,FALSE)</f>
        <v>#N/A</v>
      </c>
    </row>
    <row r="351" spans="1:2" x14ac:dyDescent="0.35">
      <c r="A351">
        <f>+[1]Sheet1!A347</f>
        <v>0</v>
      </c>
      <c r="B351" t="e">
        <f>+VLOOKUP(A351,[1]!Tableau3[#Data],3,FALSE)</f>
        <v>#N/A</v>
      </c>
    </row>
    <row r="352" spans="1:2" x14ac:dyDescent="0.35">
      <c r="A352">
        <f>+[1]Sheet1!A348</f>
        <v>0</v>
      </c>
      <c r="B352" t="e">
        <f>+VLOOKUP(A352,[1]!Tableau3[#Data],3,FALSE)</f>
        <v>#N/A</v>
      </c>
    </row>
    <row r="353" spans="1:2" x14ac:dyDescent="0.35">
      <c r="A353">
        <f>+[1]Sheet1!A349</f>
        <v>0</v>
      </c>
      <c r="B353" t="e">
        <f>+VLOOKUP(A353,[1]!Tableau3[#Data],3,FALSE)</f>
        <v>#N/A</v>
      </c>
    </row>
    <row r="354" spans="1:2" x14ac:dyDescent="0.35">
      <c r="A354">
        <f>+[1]Sheet1!A350</f>
        <v>0</v>
      </c>
      <c r="B354" t="e">
        <f>+VLOOKUP(A354,[1]!Tableau3[#Data],3,FALSE)</f>
        <v>#N/A</v>
      </c>
    </row>
    <row r="355" spans="1:2" x14ac:dyDescent="0.35">
      <c r="A355">
        <f>+[1]Sheet1!A351</f>
        <v>0</v>
      </c>
      <c r="B355" t="e">
        <f>+VLOOKUP(A355,[1]!Tableau3[#Data],3,FALSE)</f>
        <v>#N/A</v>
      </c>
    </row>
    <row r="356" spans="1:2" x14ac:dyDescent="0.35">
      <c r="A356">
        <f>+[1]Sheet1!A352</f>
        <v>0</v>
      </c>
      <c r="B356" t="e">
        <f>+VLOOKUP(A356,[1]!Tableau3[#Data],3,FALSE)</f>
        <v>#N/A</v>
      </c>
    </row>
    <row r="357" spans="1:2" x14ac:dyDescent="0.35">
      <c r="A357">
        <f>+[1]Sheet1!A353</f>
        <v>0</v>
      </c>
      <c r="B357" t="e">
        <f>+VLOOKUP(A357,[1]!Tableau3[#Data],3,FALSE)</f>
        <v>#N/A</v>
      </c>
    </row>
    <row r="358" spans="1:2" x14ac:dyDescent="0.35">
      <c r="A358">
        <f>+[1]Sheet1!A354</f>
        <v>0</v>
      </c>
      <c r="B358" t="e">
        <f>+VLOOKUP(A358,[1]!Tableau3[#Data],3,FALSE)</f>
        <v>#N/A</v>
      </c>
    </row>
    <row r="359" spans="1:2" x14ac:dyDescent="0.35">
      <c r="A359">
        <f>+[1]Sheet1!A355</f>
        <v>0</v>
      </c>
      <c r="B359" t="e">
        <f>+VLOOKUP(A359,[1]!Tableau3[#Data],3,FALSE)</f>
        <v>#N/A</v>
      </c>
    </row>
    <row r="360" spans="1:2" x14ac:dyDescent="0.35">
      <c r="A360">
        <f>+[1]Sheet1!A356</f>
        <v>0</v>
      </c>
      <c r="B360" t="e">
        <f>+VLOOKUP(A360,[1]!Tableau3[#Data],3,FALSE)</f>
        <v>#N/A</v>
      </c>
    </row>
    <row r="361" spans="1:2" x14ac:dyDescent="0.35">
      <c r="A361">
        <f>+[1]Sheet1!A357</f>
        <v>0</v>
      </c>
      <c r="B361" t="e">
        <f>+VLOOKUP(A361,[1]!Tableau3[#Data],3,FALSE)</f>
        <v>#N/A</v>
      </c>
    </row>
    <row r="362" spans="1:2" x14ac:dyDescent="0.35">
      <c r="A362">
        <f>+[1]Sheet1!A358</f>
        <v>0</v>
      </c>
      <c r="B362" t="e">
        <f>+VLOOKUP(A362,[1]!Tableau3[#Data],3,FALSE)</f>
        <v>#N/A</v>
      </c>
    </row>
    <row r="363" spans="1:2" x14ac:dyDescent="0.35">
      <c r="A363">
        <f>+[1]Sheet1!A359</f>
        <v>0</v>
      </c>
      <c r="B363" t="e">
        <f>+VLOOKUP(A363,[1]!Tableau3[#Data],3,FALSE)</f>
        <v>#N/A</v>
      </c>
    </row>
    <row r="364" spans="1:2" x14ac:dyDescent="0.35">
      <c r="A364">
        <f>+[1]Sheet1!A360</f>
        <v>0</v>
      </c>
      <c r="B364" t="e">
        <f>+VLOOKUP(A364,[1]!Tableau3[#Data],3,FALSE)</f>
        <v>#N/A</v>
      </c>
    </row>
    <row r="365" spans="1:2" x14ac:dyDescent="0.35">
      <c r="A365">
        <f>+[1]Sheet1!A361</f>
        <v>0</v>
      </c>
      <c r="B365" t="e">
        <f>+VLOOKUP(A365,[1]!Tableau3[#Data],3,FALSE)</f>
        <v>#N/A</v>
      </c>
    </row>
    <row r="366" spans="1:2" x14ac:dyDescent="0.35">
      <c r="A366">
        <f>+[1]Sheet1!A362</f>
        <v>0</v>
      </c>
      <c r="B366" t="e">
        <f>+VLOOKUP(A366,[1]!Tableau3[#Data],3,FALSE)</f>
        <v>#N/A</v>
      </c>
    </row>
    <row r="367" spans="1:2" x14ac:dyDescent="0.35">
      <c r="A367">
        <f>+[1]Sheet1!A363</f>
        <v>0</v>
      </c>
      <c r="B367" t="e">
        <f>+VLOOKUP(A367,[1]!Tableau3[#Data],3,FALSE)</f>
        <v>#N/A</v>
      </c>
    </row>
    <row r="368" spans="1:2" x14ac:dyDescent="0.35">
      <c r="A368">
        <f>+[1]Sheet1!A364</f>
        <v>0</v>
      </c>
      <c r="B368" t="e">
        <f>+VLOOKUP(A368,[1]!Tableau3[#Data],3,FALSE)</f>
        <v>#N/A</v>
      </c>
    </row>
    <row r="369" spans="1:2" x14ac:dyDescent="0.35">
      <c r="A369">
        <f>+[1]Sheet1!A365</f>
        <v>0</v>
      </c>
      <c r="B369" t="e">
        <f>+VLOOKUP(A369,[1]!Tableau3[#Data],3,FALSE)</f>
        <v>#N/A</v>
      </c>
    </row>
    <row r="370" spans="1:2" x14ac:dyDescent="0.35">
      <c r="A370">
        <f>+[1]Sheet1!A366</f>
        <v>0</v>
      </c>
      <c r="B370" t="e">
        <f>+VLOOKUP(A370,[1]!Tableau3[#Data],3,FALSE)</f>
        <v>#N/A</v>
      </c>
    </row>
    <row r="371" spans="1:2" x14ac:dyDescent="0.35">
      <c r="A371">
        <f>+[1]Sheet1!A367</f>
        <v>0</v>
      </c>
      <c r="B371" t="e">
        <f>+VLOOKUP(A371,[1]!Tableau3[#Data],3,FALSE)</f>
        <v>#N/A</v>
      </c>
    </row>
    <row r="372" spans="1:2" x14ac:dyDescent="0.35">
      <c r="A372">
        <f>+[1]Sheet1!A368</f>
        <v>0</v>
      </c>
      <c r="B372" t="e">
        <f>+VLOOKUP(A372,[1]!Tableau3[#Data],3,FALSE)</f>
        <v>#N/A</v>
      </c>
    </row>
    <row r="373" spans="1:2" x14ac:dyDescent="0.35">
      <c r="A373">
        <f>+[1]Sheet1!A369</f>
        <v>0</v>
      </c>
      <c r="B373" t="e">
        <f>+VLOOKUP(A373,[1]!Tableau3[#Data],3,FALSE)</f>
        <v>#N/A</v>
      </c>
    </row>
    <row r="374" spans="1:2" x14ac:dyDescent="0.35">
      <c r="A374">
        <f>+[1]Sheet1!A370</f>
        <v>0</v>
      </c>
      <c r="B374" t="e">
        <f>+VLOOKUP(A374,[1]!Tableau3[#Data],3,FALSE)</f>
        <v>#N/A</v>
      </c>
    </row>
    <row r="375" spans="1:2" x14ac:dyDescent="0.35">
      <c r="A375">
        <f>+[1]Sheet1!A371</f>
        <v>0</v>
      </c>
      <c r="B375" t="e">
        <f>+VLOOKUP(A375,[1]!Tableau3[#Data],3,FALSE)</f>
        <v>#N/A</v>
      </c>
    </row>
    <row r="376" spans="1:2" x14ac:dyDescent="0.35">
      <c r="A376">
        <f>+[1]Sheet1!A372</f>
        <v>0</v>
      </c>
      <c r="B376" t="e">
        <f>+VLOOKUP(A376,[1]!Tableau3[#Data],3,FALSE)</f>
        <v>#N/A</v>
      </c>
    </row>
    <row r="377" spans="1:2" x14ac:dyDescent="0.35">
      <c r="A377">
        <f>+[1]Sheet1!A373</f>
        <v>0</v>
      </c>
      <c r="B377" t="e">
        <f>+VLOOKUP(A377,[1]!Tableau3[#Data],3,FALSE)</f>
        <v>#N/A</v>
      </c>
    </row>
    <row r="378" spans="1:2" x14ac:dyDescent="0.35">
      <c r="A378">
        <f>+[1]Sheet1!A374</f>
        <v>0</v>
      </c>
      <c r="B378" t="e">
        <f>+VLOOKUP(A378,[1]!Tableau3[#Data],3,FALSE)</f>
        <v>#N/A</v>
      </c>
    </row>
    <row r="379" spans="1:2" x14ac:dyDescent="0.35">
      <c r="A379">
        <f>+[1]Sheet1!A375</f>
        <v>0</v>
      </c>
      <c r="B379" t="e">
        <f>+VLOOKUP(A379,[1]!Tableau3[#Data],3,FALSE)</f>
        <v>#N/A</v>
      </c>
    </row>
    <row r="380" spans="1:2" x14ac:dyDescent="0.35">
      <c r="A380">
        <f>+[1]Sheet1!A376</f>
        <v>0</v>
      </c>
      <c r="B380" t="e">
        <f>+VLOOKUP(A380,[1]!Tableau3[#Data],3,FALSE)</f>
        <v>#N/A</v>
      </c>
    </row>
    <row r="381" spans="1:2" x14ac:dyDescent="0.35">
      <c r="A381">
        <f>+[1]Sheet1!A377</f>
        <v>0</v>
      </c>
      <c r="B381" t="e">
        <f>+VLOOKUP(A381,[1]!Tableau3[#Data],3,FALSE)</f>
        <v>#N/A</v>
      </c>
    </row>
    <row r="382" spans="1:2" x14ac:dyDescent="0.35">
      <c r="A382">
        <f>+[1]Sheet1!A378</f>
        <v>0</v>
      </c>
      <c r="B382" t="e">
        <f>+VLOOKUP(A382,[1]!Tableau3[#Data],3,FALSE)</f>
        <v>#N/A</v>
      </c>
    </row>
    <row r="383" spans="1:2" x14ac:dyDescent="0.35">
      <c r="A383">
        <f>+[1]Sheet1!A379</f>
        <v>0</v>
      </c>
      <c r="B383" t="e">
        <f>+VLOOKUP(A383,[1]!Tableau3[#Data],3,FALSE)</f>
        <v>#N/A</v>
      </c>
    </row>
    <row r="384" spans="1:2" x14ac:dyDescent="0.35">
      <c r="A384">
        <f>+[1]Sheet1!A380</f>
        <v>0</v>
      </c>
      <c r="B384" t="e">
        <f>+VLOOKUP(A384,[1]!Tableau3[#Data],3,FALSE)</f>
        <v>#N/A</v>
      </c>
    </row>
    <row r="385" spans="1:2" x14ac:dyDescent="0.35">
      <c r="A385">
        <f>+[1]Sheet1!A381</f>
        <v>0</v>
      </c>
      <c r="B385" t="e">
        <f>+VLOOKUP(A385,[1]!Tableau3[#Data],3,FALSE)</f>
        <v>#N/A</v>
      </c>
    </row>
    <row r="386" spans="1:2" x14ac:dyDescent="0.35">
      <c r="A386">
        <f>+[1]Sheet1!A382</f>
        <v>0</v>
      </c>
      <c r="B386" t="e">
        <f>+VLOOKUP(A386,[1]!Tableau3[#Data],3,FALSE)</f>
        <v>#N/A</v>
      </c>
    </row>
    <row r="387" spans="1:2" x14ac:dyDescent="0.35">
      <c r="A387">
        <f>+[1]Sheet1!A383</f>
        <v>0</v>
      </c>
      <c r="B387" t="e">
        <f>+VLOOKUP(A387,[1]!Tableau3[#Data],3,FALSE)</f>
        <v>#N/A</v>
      </c>
    </row>
    <row r="388" spans="1:2" x14ac:dyDescent="0.35">
      <c r="A388">
        <f>+[1]Sheet1!A384</f>
        <v>0</v>
      </c>
      <c r="B388" t="e">
        <f>+VLOOKUP(A388,[1]!Tableau3[#Data],3,FALSE)</f>
        <v>#N/A</v>
      </c>
    </row>
    <row r="389" spans="1:2" x14ac:dyDescent="0.35">
      <c r="A389">
        <f>+[1]Sheet1!A385</f>
        <v>0</v>
      </c>
      <c r="B389" t="e">
        <f>+VLOOKUP(A389,[1]!Tableau3[#Data],3,FALSE)</f>
        <v>#N/A</v>
      </c>
    </row>
    <row r="390" spans="1:2" x14ac:dyDescent="0.35">
      <c r="A390">
        <f>+[1]Sheet1!A386</f>
        <v>0</v>
      </c>
      <c r="B390" t="e">
        <f>+VLOOKUP(A390,[1]!Tableau3[#Data],3,FALSE)</f>
        <v>#N/A</v>
      </c>
    </row>
    <row r="391" spans="1:2" x14ac:dyDescent="0.35">
      <c r="A391">
        <f>+[1]Sheet1!A387</f>
        <v>0</v>
      </c>
      <c r="B391" t="e">
        <f>+VLOOKUP(A391,[1]!Tableau3[#Data],3,FALSE)</f>
        <v>#N/A</v>
      </c>
    </row>
    <row r="392" spans="1:2" x14ac:dyDescent="0.35">
      <c r="A392">
        <f>+[1]Sheet1!A388</f>
        <v>0</v>
      </c>
      <c r="B392" t="e">
        <f>+VLOOKUP(A392,[1]!Tableau3[#Data],3,FALSE)</f>
        <v>#N/A</v>
      </c>
    </row>
    <row r="393" spans="1:2" x14ac:dyDescent="0.35">
      <c r="A393">
        <f>+[1]Sheet1!A389</f>
        <v>0</v>
      </c>
      <c r="B393" t="e">
        <f>+VLOOKUP(A393,[1]!Tableau3[#Data],3,FALSE)</f>
        <v>#N/A</v>
      </c>
    </row>
    <row r="394" spans="1:2" x14ac:dyDescent="0.35">
      <c r="A394">
        <f>+[1]Sheet1!A390</f>
        <v>0</v>
      </c>
      <c r="B394" t="e">
        <f>+VLOOKUP(A394,[1]!Tableau3[#Data],3,FALSE)</f>
        <v>#N/A</v>
      </c>
    </row>
    <row r="395" spans="1:2" x14ac:dyDescent="0.35">
      <c r="A395">
        <f>+[1]Sheet1!A391</f>
        <v>0</v>
      </c>
      <c r="B395" t="e">
        <f>+VLOOKUP(A395,[1]!Tableau3[#Data],3,FALSE)</f>
        <v>#N/A</v>
      </c>
    </row>
    <row r="396" spans="1:2" x14ac:dyDescent="0.35">
      <c r="A396">
        <f>+[1]Sheet1!A392</f>
        <v>0</v>
      </c>
      <c r="B396" t="e">
        <f>+VLOOKUP(A396,[1]!Tableau3[#Data],3,FALSE)</f>
        <v>#N/A</v>
      </c>
    </row>
    <row r="397" spans="1:2" x14ac:dyDescent="0.35">
      <c r="A397">
        <f>+[1]Sheet1!A393</f>
        <v>0</v>
      </c>
      <c r="B397" t="e">
        <f>+VLOOKUP(A397,[1]!Tableau3[#Data],3,FALSE)</f>
        <v>#N/A</v>
      </c>
    </row>
    <row r="398" spans="1:2" x14ac:dyDescent="0.35">
      <c r="A398">
        <f>+[1]Sheet1!A394</f>
        <v>0</v>
      </c>
      <c r="B398" t="e">
        <f>+VLOOKUP(A398,[1]!Tableau3[#Data],3,FALSE)</f>
        <v>#N/A</v>
      </c>
    </row>
    <row r="399" spans="1:2" x14ac:dyDescent="0.35">
      <c r="A399">
        <f>+[1]Sheet1!A395</f>
        <v>0</v>
      </c>
      <c r="B399" t="e">
        <f>+VLOOKUP(A399,[1]!Tableau3[#Data],3,FALSE)</f>
        <v>#N/A</v>
      </c>
    </row>
    <row r="400" spans="1:2" x14ac:dyDescent="0.35">
      <c r="A400">
        <f>+[1]Sheet1!A396</f>
        <v>0</v>
      </c>
      <c r="B400" t="e">
        <f>+VLOOKUP(A400,[1]!Tableau3[#Data],3,FALSE)</f>
        <v>#N/A</v>
      </c>
    </row>
    <row r="401" spans="1:2" x14ac:dyDescent="0.35">
      <c r="A401">
        <f>+[1]Sheet1!A397</f>
        <v>0</v>
      </c>
      <c r="B401" t="e">
        <f>+VLOOKUP(A401,[1]!Tableau3[#Data],3,FALSE)</f>
        <v>#N/A</v>
      </c>
    </row>
    <row r="402" spans="1:2" x14ac:dyDescent="0.35">
      <c r="A402">
        <f>+[1]Sheet1!A398</f>
        <v>0</v>
      </c>
      <c r="B402" t="e">
        <f>+VLOOKUP(A402,[1]!Tableau3[#Data],3,FALSE)</f>
        <v>#N/A</v>
      </c>
    </row>
    <row r="403" spans="1:2" x14ac:dyDescent="0.35">
      <c r="A403">
        <f>+[1]Sheet1!A399</f>
        <v>0</v>
      </c>
      <c r="B403" t="e">
        <f>+VLOOKUP(A403,[1]!Tableau3[#Data],3,FALSE)</f>
        <v>#N/A</v>
      </c>
    </row>
    <row r="404" spans="1:2" x14ac:dyDescent="0.35">
      <c r="A404">
        <f>+[1]Sheet1!A400</f>
        <v>0</v>
      </c>
      <c r="B404" t="e">
        <f>+VLOOKUP(A404,[1]!Tableau3[#Data],3,FALSE)</f>
        <v>#N/A</v>
      </c>
    </row>
    <row r="405" spans="1:2" x14ac:dyDescent="0.35">
      <c r="A405">
        <f>+[1]Sheet1!A401</f>
        <v>0</v>
      </c>
      <c r="B405" t="e">
        <f>+VLOOKUP(A405,[1]!Tableau3[#Data],3,FALSE)</f>
        <v>#N/A</v>
      </c>
    </row>
    <row r="406" spans="1:2" x14ac:dyDescent="0.35">
      <c r="A406">
        <f>+[1]Sheet1!A402</f>
        <v>0</v>
      </c>
      <c r="B406" t="e">
        <f>+VLOOKUP(A406,[1]!Tableau3[#Data],3,FALSE)</f>
        <v>#N/A</v>
      </c>
    </row>
    <row r="407" spans="1:2" x14ac:dyDescent="0.35">
      <c r="A407">
        <f>+[1]Sheet1!A403</f>
        <v>0</v>
      </c>
      <c r="B407" t="e">
        <f>+VLOOKUP(A407,[1]!Tableau3[#Data],3,FALSE)</f>
        <v>#N/A</v>
      </c>
    </row>
    <row r="408" spans="1:2" x14ac:dyDescent="0.35">
      <c r="A408">
        <f>+[1]Sheet1!A404</f>
        <v>0</v>
      </c>
      <c r="B408" t="e">
        <f>+VLOOKUP(A408,[1]!Tableau3[#Data],3,FALSE)</f>
        <v>#N/A</v>
      </c>
    </row>
    <row r="409" spans="1:2" x14ac:dyDescent="0.35">
      <c r="A409">
        <f>+[1]Sheet1!A405</f>
        <v>0</v>
      </c>
      <c r="B409" t="e">
        <f>+VLOOKUP(A409,[1]!Tableau3[#Data],3,FALSE)</f>
        <v>#N/A</v>
      </c>
    </row>
    <row r="410" spans="1:2" x14ac:dyDescent="0.35">
      <c r="A410">
        <f>+[1]Sheet1!A406</f>
        <v>0</v>
      </c>
      <c r="B410" t="e">
        <f>+VLOOKUP(A410,[1]!Tableau3[#Data],3,FALSE)</f>
        <v>#N/A</v>
      </c>
    </row>
    <row r="411" spans="1:2" x14ac:dyDescent="0.35">
      <c r="A411">
        <f>+[1]Sheet1!A407</f>
        <v>0</v>
      </c>
      <c r="B411" t="e">
        <f>+VLOOKUP(A411,[1]!Tableau3[#Data],3,FALSE)</f>
        <v>#N/A</v>
      </c>
    </row>
    <row r="412" spans="1:2" x14ac:dyDescent="0.35">
      <c r="A412">
        <f>+[1]Sheet1!A408</f>
        <v>0</v>
      </c>
      <c r="B412" t="e">
        <f>+VLOOKUP(A412,[1]!Tableau3[#Data],3,FALSE)</f>
        <v>#N/A</v>
      </c>
    </row>
    <row r="413" spans="1:2" x14ac:dyDescent="0.35">
      <c r="A413">
        <f>+[1]Sheet1!A409</f>
        <v>0</v>
      </c>
      <c r="B413" t="e">
        <f>+VLOOKUP(A413,[1]!Tableau3[#Data],3,FALSE)</f>
        <v>#N/A</v>
      </c>
    </row>
    <row r="414" spans="1:2" x14ac:dyDescent="0.35">
      <c r="A414">
        <f>+[1]Sheet1!A410</f>
        <v>0</v>
      </c>
      <c r="B414" t="e">
        <f>+VLOOKUP(A414,[1]!Tableau3[#Data],3,FALSE)</f>
        <v>#N/A</v>
      </c>
    </row>
    <row r="415" spans="1:2" x14ac:dyDescent="0.35">
      <c r="A415">
        <f>+[1]Sheet1!A411</f>
        <v>0</v>
      </c>
      <c r="B415" t="e">
        <f>+VLOOKUP(A415,[1]!Tableau3[#Data],3,FALSE)</f>
        <v>#N/A</v>
      </c>
    </row>
    <row r="416" spans="1:2" x14ac:dyDescent="0.35">
      <c r="A416">
        <f>+[1]Sheet1!A412</f>
        <v>0</v>
      </c>
      <c r="B416" t="e">
        <f>+VLOOKUP(A416,[1]!Tableau3[#Data],3,FALSE)</f>
        <v>#N/A</v>
      </c>
    </row>
    <row r="417" spans="1:2" x14ac:dyDescent="0.35">
      <c r="A417">
        <f>+[1]Sheet1!A413</f>
        <v>0</v>
      </c>
      <c r="B417" t="e">
        <f>+VLOOKUP(A417,[1]!Tableau3[#Data],3,FALSE)</f>
        <v>#N/A</v>
      </c>
    </row>
    <row r="418" spans="1:2" x14ac:dyDescent="0.35">
      <c r="A418">
        <f>+[1]Sheet1!A414</f>
        <v>0</v>
      </c>
      <c r="B418" t="e">
        <f>+VLOOKUP(A418,[1]!Tableau3[#Data],3,FALSE)</f>
        <v>#N/A</v>
      </c>
    </row>
    <row r="419" spans="1:2" x14ac:dyDescent="0.35">
      <c r="A419">
        <f>+[1]Sheet1!A415</f>
        <v>0</v>
      </c>
      <c r="B419" t="e">
        <f>+VLOOKUP(A419,[1]!Tableau3[#Data],3,FALSE)</f>
        <v>#N/A</v>
      </c>
    </row>
    <row r="420" spans="1:2" x14ac:dyDescent="0.35">
      <c r="A420">
        <f>+[1]Sheet1!A416</f>
        <v>0</v>
      </c>
      <c r="B420" t="e">
        <f>+VLOOKUP(A420,[1]!Tableau3[#Data],3,FALSE)</f>
        <v>#N/A</v>
      </c>
    </row>
    <row r="421" spans="1:2" x14ac:dyDescent="0.35">
      <c r="A421">
        <f>+[1]Sheet1!A417</f>
        <v>0</v>
      </c>
      <c r="B421" t="e">
        <f>+VLOOKUP(A421,[1]!Tableau3[#Data],3,FALSE)</f>
        <v>#N/A</v>
      </c>
    </row>
    <row r="422" spans="1:2" x14ac:dyDescent="0.35">
      <c r="A422">
        <f>+[1]Sheet1!A418</f>
        <v>0</v>
      </c>
      <c r="B422" t="e">
        <f>+VLOOKUP(A422,[1]!Tableau3[#Data],3,FALSE)</f>
        <v>#N/A</v>
      </c>
    </row>
    <row r="423" spans="1:2" x14ac:dyDescent="0.35">
      <c r="A423">
        <f>+[1]Sheet1!A419</f>
        <v>0</v>
      </c>
      <c r="B423" t="e">
        <f>+VLOOKUP(A423,[1]!Tableau3[#Data],3,FALSE)</f>
        <v>#N/A</v>
      </c>
    </row>
    <row r="424" spans="1:2" x14ac:dyDescent="0.35">
      <c r="A424">
        <f>+[1]Sheet1!A420</f>
        <v>0</v>
      </c>
      <c r="B424" t="e">
        <f>+VLOOKUP(A424,[1]!Tableau3[#Data],3,FALSE)</f>
        <v>#N/A</v>
      </c>
    </row>
    <row r="425" spans="1:2" x14ac:dyDescent="0.35">
      <c r="A425">
        <f>+[1]Sheet1!A421</f>
        <v>0</v>
      </c>
      <c r="B425" t="e">
        <f>+VLOOKUP(A425,[1]!Tableau3[#Data],3,FALSE)</f>
        <v>#N/A</v>
      </c>
    </row>
    <row r="426" spans="1:2" x14ac:dyDescent="0.35">
      <c r="A426">
        <f>+[1]Sheet1!A422</f>
        <v>0</v>
      </c>
      <c r="B426" t="e">
        <f>+VLOOKUP(A426,[1]!Tableau3[#Data],3,FALSE)</f>
        <v>#N/A</v>
      </c>
    </row>
    <row r="427" spans="1:2" x14ac:dyDescent="0.35">
      <c r="A427">
        <f>+[1]Sheet1!A423</f>
        <v>0</v>
      </c>
      <c r="B427" t="e">
        <f>+VLOOKUP(A427,[1]!Tableau3[#Data],3,FALSE)</f>
        <v>#N/A</v>
      </c>
    </row>
    <row r="428" spans="1:2" x14ac:dyDescent="0.35">
      <c r="A428">
        <f>+[1]Sheet1!A424</f>
        <v>0</v>
      </c>
      <c r="B428" t="e">
        <f>+VLOOKUP(A428,[1]!Tableau3[#Data],3,FALSE)</f>
        <v>#N/A</v>
      </c>
    </row>
    <row r="429" spans="1:2" x14ac:dyDescent="0.35">
      <c r="A429">
        <f>+[1]Sheet1!A425</f>
        <v>0</v>
      </c>
      <c r="B429" t="e">
        <f>+VLOOKUP(A429,[1]!Tableau3[#Data],3,FALSE)</f>
        <v>#N/A</v>
      </c>
    </row>
    <row r="430" spans="1:2" x14ac:dyDescent="0.35">
      <c r="A430">
        <f>+[1]Sheet1!A426</f>
        <v>0</v>
      </c>
      <c r="B430" t="e">
        <f>+VLOOKUP(A430,[1]!Tableau3[#Data],3,FALSE)</f>
        <v>#N/A</v>
      </c>
    </row>
    <row r="431" spans="1:2" x14ac:dyDescent="0.35">
      <c r="A431">
        <f>+[1]Sheet1!A427</f>
        <v>0</v>
      </c>
      <c r="B431" t="e">
        <f>+VLOOKUP(A431,[1]!Tableau3[#Data],3,FALSE)</f>
        <v>#N/A</v>
      </c>
    </row>
    <row r="432" spans="1:2" x14ac:dyDescent="0.35">
      <c r="A432">
        <f>+[1]Sheet1!A428</f>
        <v>0</v>
      </c>
      <c r="B432" t="e">
        <f>+VLOOKUP(A432,[1]!Tableau3[#Data],3,FALSE)</f>
        <v>#N/A</v>
      </c>
    </row>
    <row r="433" spans="1:2" x14ac:dyDescent="0.35">
      <c r="A433">
        <f>+[1]Sheet1!A429</f>
        <v>0</v>
      </c>
      <c r="B433" t="e">
        <f>+VLOOKUP(A433,[1]!Tableau3[#Data],3,FALSE)</f>
        <v>#N/A</v>
      </c>
    </row>
    <row r="434" spans="1:2" x14ac:dyDescent="0.35">
      <c r="A434">
        <f>+[1]Sheet1!A430</f>
        <v>0</v>
      </c>
      <c r="B434" t="e">
        <f>+VLOOKUP(A434,[1]!Tableau3[#Data],3,FALSE)</f>
        <v>#N/A</v>
      </c>
    </row>
    <row r="435" spans="1:2" x14ac:dyDescent="0.35">
      <c r="A435">
        <f>+[1]Sheet1!A431</f>
        <v>0</v>
      </c>
      <c r="B435" t="e">
        <f>+VLOOKUP(A435,[1]!Tableau3[#Data],3,FALSE)</f>
        <v>#N/A</v>
      </c>
    </row>
    <row r="436" spans="1:2" x14ac:dyDescent="0.35">
      <c r="A436">
        <f>+[1]Sheet1!A432</f>
        <v>0</v>
      </c>
      <c r="B436" t="e">
        <f>+VLOOKUP(A436,[1]!Tableau3[#Data],3,FALSE)</f>
        <v>#N/A</v>
      </c>
    </row>
    <row r="437" spans="1:2" x14ac:dyDescent="0.35">
      <c r="A437">
        <f>+[1]Sheet1!A433</f>
        <v>0</v>
      </c>
      <c r="B437" t="e">
        <f>+VLOOKUP(A437,[1]!Tableau3[#Data],3,FALSE)</f>
        <v>#N/A</v>
      </c>
    </row>
    <row r="438" spans="1:2" x14ac:dyDescent="0.35">
      <c r="A438">
        <f>+[1]Sheet1!A434</f>
        <v>0</v>
      </c>
      <c r="B438" t="e">
        <f>+VLOOKUP(A438,[1]!Tableau3[#Data],3,FALSE)</f>
        <v>#N/A</v>
      </c>
    </row>
    <row r="439" spans="1:2" x14ac:dyDescent="0.35">
      <c r="A439">
        <f>+[1]Sheet1!A435</f>
        <v>0</v>
      </c>
      <c r="B439" t="e">
        <f>+VLOOKUP(A439,[1]!Tableau3[#Data],3,FALSE)</f>
        <v>#N/A</v>
      </c>
    </row>
    <row r="440" spans="1:2" x14ac:dyDescent="0.35">
      <c r="A440">
        <f>+[1]Sheet1!A436</f>
        <v>0</v>
      </c>
      <c r="B440" t="e">
        <f>+VLOOKUP(A440,[1]!Tableau3[#Data],3,FALSE)</f>
        <v>#N/A</v>
      </c>
    </row>
    <row r="441" spans="1:2" x14ac:dyDescent="0.35">
      <c r="A441">
        <f>+[1]Sheet1!A437</f>
        <v>0</v>
      </c>
      <c r="B441" t="e">
        <f>+VLOOKUP(A441,[1]!Tableau3[#Data],3,FALSE)</f>
        <v>#N/A</v>
      </c>
    </row>
    <row r="442" spans="1:2" x14ac:dyDescent="0.35">
      <c r="A442">
        <f>+[1]Sheet1!A438</f>
        <v>0</v>
      </c>
      <c r="B442" t="e">
        <f>+VLOOKUP(A442,[1]!Tableau3[#Data],3,FALSE)</f>
        <v>#N/A</v>
      </c>
    </row>
    <row r="443" spans="1:2" x14ac:dyDescent="0.35">
      <c r="A443">
        <f>+[1]Sheet1!A439</f>
        <v>0</v>
      </c>
      <c r="B443" t="e">
        <f>+VLOOKUP(A443,[1]!Tableau3[#Data],3,FALSE)</f>
        <v>#N/A</v>
      </c>
    </row>
    <row r="444" spans="1:2" x14ac:dyDescent="0.35">
      <c r="A444">
        <f>+[1]Sheet1!A440</f>
        <v>0</v>
      </c>
      <c r="B444" t="e">
        <f>+VLOOKUP(A444,[1]!Tableau3[#Data],3,FALSE)</f>
        <v>#N/A</v>
      </c>
    </row>
    <row r="445" spans="1:2" x14ac:dyDescent="0.35">
      <c r="A445">
        <f>+[1]Sheet1!A441</f>
        <v>0</v>
      </c>
      <c r="B445" t="e">
        <f>+VLOOKUP(A445,[1]!Tableau3[#Data],3,FALSE)</f>
        <v>#N/A</v>
      </c>
    </row>
    <row r="446" spans="1:2" x14ac:dyDescent="0.35">
      <c r="A446">
        <f>+[1]Sheet1!A442</f>
        <v>0</v>
      </c>
      <c r="B446" t="e">
        <f>+VLOOKUP(A446,[1]!Tableau3[#Data],3,FALSE)</f>
        <v>#N/A</v>
      </c>
    </row>
    <row r="447" spans="1:2" x14ac:dyDescent="0.35">
      <c r="A447">
        <f>+[1]Sheet1!A443</f>
        <v>0</v>
      </c>
      <c r="B447" t="e">
        <f>+VLOOKUP(A447,[1]!Tableau3[#Data],3,FALSE)</f>
        <v>#N/A</v>
      </c>
    </row>
    <row r="448" spans="1:2" x14ac:dyDescent="0.35">
      <c r="A448">
        <f>+[1]Sheet1!A444</f>
        <v>0</v>
      </c>
      <c r="B448" t="e">
        <f>+VLOOKUP(A448,[1]!Tableau3[#Data],3,FALSE)</f>
        <v>#N/A</v>
      </c>
    </row>
    <row r="449" spans="1:2" x14ac:dyDescent="0.35">
      <c r="A449">
        <f>+[1]Sheet1!A445</f>
        <v>0</v>
      </c>
      <c r="B449" t="e">
        <f>+VLOOKUP(A449,[1]!Tableau3[#Data],3,FALSE)</f>
        <v>#N/A</v>
      </c>
    </row>
    <row r="450" spans="1:2" x14ac:dyDescent="0.35">
      <c r="A450">
        <f>+[1]Sheet1!A446</f>
        <v>0</v>
      </c>
      <c r="B450" t="e">
        <f>+VLOOKUP(A450,[1]!Tableau3[#Data],3,FALSE)</f>
        <v>#N/A</v>
      </c>
    </row>
    <row r="451" spans="1:2" x14ac:dyDescent="0.35">
      <c r="A451">
        <f>+[1]Sheet1!A447</f>
        <v>0</v>
      </c>
      <c r="B451" t="e">
        <f>+VLOOKUP(A451,[1]!Tableau3[#Data],3,FALSE)</f>
        <v>#N/A</v>
      </c>
    </row>
    <row r="452" spans="1:2" x14ac:dyDescent="0.35">
      <c r="A452">
        <f>+[1]Sheet1!A448</f>
        <v>0</v>
      </c>
      <c r="B452" t="e">
        <f>+VLOOKUP(A452,[1]!Tableau3[#Data],3,FALSE)</f>
        <v>#N/A</v>
      </c>
    </row>
    <row r="453" spans="1:2" x14ac:dyDescent="0.35">
      <c r="A453">
        <f>+[1]Sheet1!A449</f>
        <v>0</v>
      </c>
      <c r="B453" t="e">
        <f>+VLOOKUP(A453,[1]!Tableau3[#Data],3,FALSE)</f>
        <v>#N/A</v>
      </c>
    </row>
    <row r="454" spans="1:2" x14ac:dyDescent="0.35">
      <c r="A454">
        <f>+[1]Sheet1!A450</f>
        <v>0</v>
      </c>
      <c r="B454" t="e">
        <f>+VLOOKUP(A454,[1]!Tableau3[#Data],3,FALSE)</f>
        <v>#N/A</v>
      </c>
    </row>
    <row r="455" spans="1:2" x14ac:dyDescent="0.35">
      <c r="A455">
        <f>+[1]Sheet1!A451</f>
        <v>0</v>
      </c>
      <c r="B455" t="e">
        <f>+VLOOKUP(A455,[1]!Tableau3[#Data],3,FALSE)</f>
        <v>#N/A</v>
      </c>
    </row>
    <row r="456" spans="1:2" x14ac:dyDescent="0.35">
      <c r="A456">
        <f>+[1]Sheet1!A452</f>
        <v>0</v>
      </c>
      <c r="B456" t="e">
        <f>+VLOOKUP(A456,[1]!Tableau3[#Data],3,FALSE)</f>
        <v>#N/A</v>
      </c>
    </row>
    <row r="457" spans="1:2" x14ac:dyDescent="0.35">
      <c r="A457">
        <f>+[1]Sheet1!A453</f>
        <v>0</v>
      </c>
      <c r="B457" t="e">
        <f>+VLOOKUP(A457,[1]!Tableau3[#Data],3,FALSE)</f>
        <v>#N/A</v>
      </c>
    </row>
    <row r="458" spans="1:2" x14ac:dyDescent="0.35">
      <c r="A458">
        <f>+[1]Sheet1!A454</f>
        <v>0</v>
      </c>
      <c r="B458" t="e">
        <f>+VLOOKUP(A458,[1]!Tableau3[#Data],3,FALSE)</f>
        <v>#N/A</v>
      </c>
    </row>
    <row r="459" spans="1:2" x14ac:dyDescent="0.35">
      <c r="A459">
        <f>+[1]Sheet1!A455</f>
        <v>0</v>
      </c>
      <c r="B459" t="e">
        <f>+VLOOKUP(A459,[1]!Tableau3[#Data],3,FALSE)</f>
        <v>#N/A</v>
      </c>
    </row>
    <row r="460" spans="1:2" x14ac:dyDescent="0.35">
      <c r="A460">
        <f>+[1]Sheet1!A456</f>
        <v>0</v>
      </c>
      <c r="B460" t="e">
        <f>+VLOOKUP(A460,[1]!Tableau3[#Data],3,FALSE)</f>
        <v>#N/A</v>
      </c>
    </row>
    <row r="461" spans="1:2" x14ac:dyDescent="0.35">
      <c r="A461">
        <f>+[1]Sheet1!A457</f>
        <v>0</v>
      </c>
      <c r="B461" t="e">
        <f>+VLOOKUP(A461,[1]!Tableau3[#Data],3,FALSE)</f>
        <v>#N/A</v>
      </c>
    </row>
    <row r="462" spans="1:2" x14ac:dyDescent="0.35">
      <c r="A462">
        <f>+[1]Sheet1!A458</f>
        <v>0</v>
      </c>
      <c r="B462" t="e">
        <f>+VLOOKUP(A462,[1]!Tableau3[#Data],3,FALSE)</f>
        <v>#N/A</v>
      </c>
    </row>
    <row r="463" spans="1:2" x14ac:dyDescent="0.35">
      <c r="A463">
        <f>+[1]Sheet1!A459</f>
        <v>0</v>
      </c>
      <c r="B463" t="e">
        <f>+VLOOKUP(A463,[1]!Tableau3[#Data],3,FALSE)</f>
        <v>#N/A</v>
      </c>
    </row>
    <row r="464" spans="1:2" x14ac:dyDescent="0.35">
      <c r="A464">
        <f>+[1]Sheet1!A460</f>
        <v>0</v>
      </c>
      <c r="B464" t="e">
        <f>+VLOOKUP(A464,[1]!Tableau3[#Data],3,FALSE)</f>
        <v>#N/A</v>
      </c>
    </row>
    <row r="465" spans="1:2" x14ac:dyDescent="0.35">
      <c r="A465">
        <f>+[1]Sheet1!A461</f>
        <v>0</v>
      </c>
      <c r="B465" t="e">
        <f>+VLOOKUP(A465,[1]!Tableau3[#Data],3,FALSE)</f>
        <v>#N/A</v>
      </c>
    </row>
    <row r="466" spans="1:2" x14ac:dyDescent="0.35">
      <c r="A466">
        <f>+[1]Sheet1!A462</f>
        <v>0</v>
      </c>
      <c r="B466" t="e">
        <f>+VLOOKUP(A466,[1]!Tableau3[#Data],3,FALSE)</f>
        <v>#N/A</v>
      </c>
    </row>
    <row r="467" spans="1:2" x14ac:dyDescent="0.35">
      <c r="A467">
        <f>+[1]Sheet1!A463</f>
        <v>0</v>
      </c>
      <c r="B467" t="e">
        <f>+VLOOKUP(A467,[1]!Tableau3[#Data],3,FALSE)</f>
        <v>#N/A</v>
      </c>
    </row>
    <row r="468" spans="1:2" x14ac:dyDescent="0.35">
      <c r="A468">
        <f>+[1]Sheet1!A464</f>
        <v>0</v>
      </c>
      <c r="B468" t="e">
        <f>+VLOOKUP(A468,[1]!Tableau3[#Data],3,FALSE)</f>
        <v>#N/A</v>
      </c>
    </row>
    <row r="469" spans="1:2" x14ac:dyDescent="0.35">
      <c r="A469">
        <f>+[1]Sheet1!A465</f>
        <v>0</v>
      </c>
      <c r="B469" t="e">
        <f>+VLOOKUP(A469,[1]!Tableau3[#Data],3,FALSE)</f>
        <v>#N/A</v>
      </c>
    </row>
    <row r="470" spans="1:2" x14ac:dyDescent="0.35">
      <c r="A470">
        <f>+[1]Sheet1!A466</f>
        <v>0</v>
      </c>
      <c r="B470" t="e">
        <f>+VLOOKUP(A470,[1]!Tableau3[#Data],3,FALSE)</f>
        <v>#N/A</v>
      </c>
    </row>
    <row r="471" spans="1:2" x14ac:dyDescent="0.35">
      <c r="A471">
        <f>+[1]Sheet1!A467</f>
        <v>0</v>
      </c>
      <c r="B471" t="e">
        <f>+VLOOKUP(A471,[1]!Tableau3[#Data],3,FALSE)</f>
        <v>#N/A</v>
      </c>
    </row>
    <row r="472" spans="1:2" x14ac:dyDescent="0.35">
      <c r="A472">
        <f>+[1]Sheet1!A468</f>
        <v>0</v>
      </c>
      <c r="B472" t="e">
        <f>+VLOOKUP(A472,[1]!Tableau3[#Data],3,FALSE)</f>
        <v>#N/A</v>
      </c>
    </row>
    <row r="473" spans="1:2" x14ac:dyDescent="0.35">
      <c r="A473">
        <f>+[1]Sheet1!A469</f>
        <v>0</v>
      </c>
      <c r="B473" t="e">
        <f>+VLOOKUP(A473,[1]!Tableau3[#Data],3,FALSE)</f>
        <v>#N/A</v>
      </c>
    </row>
    <row r="474" spans="1:2" x14ac:dyDescent="0.35">
      <c r="A474">
        <f>+[1]Sheet1!A470</f>
        <v>0</v>
      </c>
      <c r="B474" t="e">
        <f>+VLOOKUP(A474,[1]!Tableau3[#Data],3,FALSE)</f>
        <v>#N/A</v>
      </c>
    </row>
    <row r="475" spans="1:2" x14ac:dyDescent="0.35">
      <c r="A475">
        <f>+[1]Sheet1!A471</f>
        <v>0</v>
      </c>
      <c r="B475" t="e">
        <f>+VLOOKUP(A475,[1]!Tableau3[#Data],3,FALSE)</f>
        <v>#N/A</v>
      </c>
    </row>
    <row r="476" spans="1:2" x14ac:dyDescent="0.35">
      <c r="A476">
        <f>+[1]Sheet1!A472</f>
        <v>0</v>
      </c>
      <c r="B476" t="e">
        <f>+VLOOKUP(A476,[1]!Tableau3[#Data],3,FALSE)</f>
        <v>#N/A</v>
      </c>
    </row>
    <row r="477" spans="1:2" x14ac:dyDescent="0.35">
      <c r="A477">
        <f>+[1]Sheet1!A473</f>
        <v>0</v>
      </c>
      <c r="B477" t="e">
        <f>+VLOOKUP(A477,[1]!Tableau3[#Data],3,FALSE)</f>
        <v>#N/A</v>
      </c>
    </row>
    <row r="478" spans="1:2" x14ac:dyDescent="0.35">
      <c r="A478">
        <f>+[1]Sheet1!A474</f>
        <v>0</v>
      </c>
      <c r="B478" t="e">
        <f>+VLOOKUP(A478,[1]!Tableau3[#Data],3,FALSE)</f>
        <v>#N/A</v>
      </c>
    </row>
    <row r="479" spans="1:2" x14ac:dyDescent="0.35">
      <c r="A479">
        <f>+[1]Sheet1!A475</f>
        <v>0</v>
      </c>
      <c r="B479" t="e">
        <f>+VLOOKUP(A479,[1]!Tableau3[#Data],3,FALSE)</f>
        <v>#N/A</v>
      </c>
    </row>
    <row r="480" spans="1:2" x14ac:dyDescent="0.35">
      <c r="A480">
        <f>+[1]Sheet1!A476</f>
        <v>0</v>
      </c>
      <c r="B480" t="e">
        <f>+VLOOKUP(A480,[1]!Tableau3[#Data],3,FALSE)</f>
        <v>#N/A</v>
      </c>
    </row>
    <row r="481" spans="1:2" x14ac:dyDescent="0.35">
      <c r="A481">
        <f>+[1]Sheet1!A477</f>
        <v>0</v>
      </c>
      <c r="B481" t="e">
        <f>+VLOOKUP(A481,[1]!Tableau3[#Data],3,FALSE)</f>
        <v>#N/A</v>
      </c>
    </row>
    <row r="482" spans="1:2" x14ac:dyDescent="0.35">
      <c r="A482">
        <f>+[1]Sheet1!A478</f>
        <v>0</v>
      </c>
      <c r="B482" t="e">
        <f>+VLOOKUP(A482,[1]!Tableau3[#Data],3,FALSE)</f>
        <v>#N/A</v>
      </c>
    </row>
    <row r="483" spans="1:2" x14ac:dyDescent="0.35">
      <c r="A483">
        <f>+[1]Sheet1!A479</f>
        <v>0</v>
      </c>
      <c r="B483" t="e">
        <f>+VLOOKUP(A483,[1]!Tableau3[#Data],3,FALSE)</f>
        <v>#N/A</v>
      </c>
    </row>
    <row r="484" spans="1:2" x14ac:dyDescent="0.35">
      <c r="A484">
        <f>+[1]Sheet1!A480</f>
        <v>0</v>
      </c>
      <c r="B484" t="e">
        <f>+VLOOKUP(A484,[1]!Tableau3[#Data],3,FALSE)</f>
        <v>#N/A</v>
      </c>
    </row>
    <row r="485" spans="1:2" x14ac:dyDescent="0.35">
      <c r="A485">
        <f>+[1]Sheet1!A481</f>
        <v>0</v>
      </c>
      <c r="B485" t="e">
        <f>+VLOOKUP(A485,[1]!Tableau3[#Data],3,FALSE)</f>
        <v>#N/A</v>
      </c>
    </row>
    <row r="486" spans="1:2" x14ac:dyDescent="0.35">
      <c r="A486">
        <f>+[1]Sheet1!A482</f>
        <v>0</v>
      </c>
      <c r="B486" t="e">
        <f>+VLOOKUP(A486,[1]!Tableau3[#Data],3,FALSE)</f>
        <v>#N/A</v>
      </c>
    </row>
    <row r="487" spans="1:2" x14ac:dyDescent="0.35">
      <c r="A487">
        <f>+[1]Sheet1!A483</f>
        <v>0</v>
      </c>
      <c r="B487" t="e">
        <f>+VLOOKUP(A487,[1]!Tableau3[#Data],3,FALSE)</f>
        <v>#N/A</v>
      </c>
    </row>
    <row r="488" spans="1:2" x14ac:dyDescent="0.35">
      <c r="A488">
        <f>+[1]Sheet1!A484</f>
        <v>0</v>
      </c>
      <c r="B488" t="e">
        <f>+VLOOKUP(A488,[1]!Tableau3[#Data],3,FALSE)</f>
        <v>#N/A</v>
      </c>
    </row>
    <row r="489" spans="1:2" x14ac:dyDescent="0.35">
      <c r="A489">
        <f>+[1]Sheet1!A485</f>
        <v>0</v>
      </c>
      <c r="B489" t="e">
        <f>+VLOOKUP(A489,[1]!Tableau3[#Data],3,FALSE)</f>
        <v>#N/A</v>
      </c>
    </row>
    <row r="490" spans="1:2" x14ac:dyDescent="0.35">
      <c r="A490">
        <f>+[1]Sheet1!A486</f>
        <v>0</v>
      </c>
      <c r="B490" t="e">
        <f>+VLOOKUP(A490,[1]!Tableau3[#Data],3,FALSE)</f>
        <v>#N/A</v>
      </c>
    </row>
    <row r="491" spans="1:2" x14ac:dyDescent="0.35">
      <c r="A491">
        <f>+[1]Sheet1!A487</f>
        <v>0</v>
      </c>
      <c r="B491" t="e">
        <f>+VLOOKUP(A491,[1]!Tableau3[#Data],3,FALSE)</f>
        <v>#N/A</v>
      </c>
    </row>
    <row r="492" spans="1:2" x14ac:dyDescent="0.35">
      <c r="A492">
        <f>+[1]Sheet1!A488</f>
        <v>0</v>
      </c>
      <c r="B492" t="e">
        <f>+VLOOKUP(A492,[1]!Tableau3[#Data],3,FALSE)</f>
        <v>#N/A</v>
      </c>
    </row>
    <row r="493" spans="1:2" x14ac:dyDescent="0.35">
      <c r="A493">
        <f>+[1]Sheet1!A489</f>
        <v>0</v>
      </c>
      <c r="B493" t="e">
        <f>+VLOOKUP(A493,[1]!Tableau3[#Data],3,FALSE)</f>
        <v>#N/A</v>
      </c>
    </row>
    <row r="494" spans="1:2" x14ac:dyDescent="0.35">
      <c r="A494">
        <f>+[1]Sheet1!A490</f>
        <v>0</v>
      </c>
      <c r="B494" t="e">
        <f>+VLOOKUP(A494,[1]!Tableau3[#Data],3,FALSE)</f>
        <v>#N/A</v>
      </c>
    </row>
    <row r="495" spans="1:2" x14ac:dyDescent="0.35">
      <c r="A495">
        <f>+[1]Sheet1!A491</f>
        <v>0</v>
      </c>
      <c r="B495" t="e">
        <f>+VLOOKUP(A495,[1]!Tableau3[#Data],3,FALSE)</f>
        <v>#N/A</v>
      </c>
    </row>
    <row r="496" spans="1:2" x14ac:dyDescent="0.35">
      <c r="A496">
        <f>+[1]Sheet1!A492</f>
        <v>0</v>
      </c>
      <c r="B496" t="e">
        <f>+VLOOKUP(A496,[1]!Tableau3[#Data],3,FALSE)</f>
        <v>#N/A</v>
      </c>
    </row>
    <row r="497" spans="1:2" x14ac:dyDescent="0.35">
      <c r="A497">
        <f>+[1]Sheet1!A493</f>
        <v>0</v>
      </c>
      <c r="B497" t="e">
        <f>+VLOOKUP(A497,[1]!Tableau3[#Data],3,FALSE)</f>
        <v>#N/A</v>
      </c>
    </row>
    <row r="498" spans="1:2" x14ac:dyDescent="0.35">
      <c r="A498">
        <f>+[1]Sheet1!A494</f>
        <v>0</v>
      </c>
      <c r="B498" t="e">
        <f>+VLOOKUP(A498,[1]!Tableau3[#Data],3,FALSE)</f>
        <v>#N/A</v>
      </c>
    </row>
    <row r="499" spans="1:2" x14ac:dyDescent="0.35">
      <c r="A499">
        <f>+[1]Sheet1!A495</f>
        <v>0</v>
      </c>
      <c r="B499" t="e">
        <f>+VLOOKUP(A499,[1]!Tableau3[#Data],3,FALSE)</f>
        <v>#N/A</v>
      </c>
    </row>
    <row r="500" spans="1:2" x14ac:dyDescent="0.35">
      <c r="A500">
        <f>+[1]Sheet1!A496</f>
        <v>0</v>
      </c>
      <c r="B500" t="e">
        <f>+VLOOKUP(A500,[1]!Tableau3[#Data],3,FALSE)</f>
        <v>#N/A</v>
      </c>
    </row>
    <row r="501" spans="1:2" x14ac:dyDescent="0.35">
      <c r="A501">
        <f>+[1]Sheet1!A497</f>
        <v>0</v>
      </c>
      <c r="B501" t="e">
        <f>+VLOOKUP(A501,[1]!Tableau3[#Data],3,FALSE)</f>
        <v>#N/A</v>
      </c>
    </row>
    <row r="502" spans="1:2" x14ac:dyDescent="0.35">
      <c r="A502">
        <f>+[1]Sheet1!A498</f>
        <v>0</v>
      </c>
      <c r="B502" t="e">
        <f>+VLOOKUP(A502,[1]!Tableau3[#Data],3,FALSE)</f>
        <v>#N/A</v>
      </c>
    </row>
    <row r="503" spans="1:2" x14ac:dyDescent="0.35">
      <c r="A503">
        <f>+[1]Sheet1!A499</f>
        <v>0</v>
      </c>
      <c r="B503" t="e">
        <f>+VLOOKUP(A503,[1]!Tableau3[#Data],3,FALSE)</f>
        <v>#N/A</v>
      </c>
    </row>
    <row r="504" spans="1:2" x14ac:dyDescent="0.35">
      <c r="A504">
        <f>+[1]Sheet1!A500</f>
        <v>0</v>
      </c>
      <c r="B504" t="e">
        <f>+VLOOKUP(A504,[1]!Tableau3[#Data],3,FALSE)</f>
        <v>#N/A</v>
      </c>
    </row>
    <row r="505" spans="1:2" x14ac:dyDescent="0.35">
      <c r="A505">
        <f>+[1]Sheet1!A501</f>
        <v>0</v>
      </c>
      <c r="B505" t="e">
        <f>+VLOOKUP(A505,[1]!Tableau3[#Data],3,FALSE)</f>
        <v>#N/A</v>
      </c>
    </row>
    <row r="506" spans="1:2" x14ac:dyDescent="0.35">
      <c r="A506">
        <f>+[1]Sheet1!A502</f>
        <v>0</v>
      </c>
      <c r="B506" t="e">
        <f>+VLOOKUP(A506,[1]!Tableau3[#Data],3,FALSE)</f>
        <v>#N/A</v>
      </c>
    </row>
    <row r="507" spans="1:2" x14ac:dyDescent="0.35">
      <c r="A507">
        <f>+[1]Sheet1!A503</f>
        <v>0</v>
      </c>
      <c r="B507" t="e">
        <f>+VLOOKUP(A507,[1]!Tableau3[#Data],3,FALSE)</f>
        <v>#N/A</v>
      </c>
    </row>
    <row r="508" spans="1:2" x14ac:dyDescent="0.35">
      <c r="A508">
        <f>+[1]Sheet1!A504</f>
        <v>0</v>
      </c>
      <c r="B508" t="e">
        <f>+VLOOKUP(A508,[1]!Tableau3[#Data],3,FALSE)</f>
        <v>#N/A</v>
      </c>
    </row>
    <row r="509" spans="1:2" x14ac:dyDescent="0.35">
      <c r="A509">
        <f>+[1]Sheet1!A505</f>
        <v>0</v>
      </c>
      <c r="B509" t="e">
        <f>+VLOOKUP(A509,[1]!Tableau3[#Data],3,FALSE)</f>
        <v>#N/A</v>
      </c>
    </row>
    <row r="510" spans="1:2" x14ac:dyDescent="0.35">
      <c r="A510">
        <f>+[1]Sheet1!A506</f>
        <v>0</v>
      </c>
      <c r="B510" t="e">
        <f>+VLOOKUP(A510,[1]!Tableau3[#Data],3,FALSE)</f>
        <v>#N/A</v>
      </c>
    </row>
    <row r="511" spans="1:2" x14ac:dyDescent="0.35">
      <c r="A511">
        <f>+[1]Sheet1!A507</f>
        <v>0</v>
      </c>
      <c r="B511" t="e">
        <f>+VLOOKUP(A511,[1]!Tableau3[#Data],3,FALSE)</f>
        <v>#N/A</v>
      </c>
    </row>
    <row r="512" spans="1:2" x14ac:dyDescent="0.35">
      <c r="A512">
        <f>+[1]Sheet1!A508</f>
        <v>0</v>
      </c>
      <c r="B512" t="e">
        <f>+VLOOKUP(A512,[1]!Tableau3[#Data],3,FALSE)</f>
        <v>#N/A</v>
      </c>
    </row>
    <row r="513" spans="1:2" x14ac:dyDescent="0.35">
      <c r="A513">
        <f>+[1]Sheet1!A509</f>
        <v>0</v>
      </c>
      <c r="B513" t="e">
        <f>+VLOOKUP(A513,[1]!Tableau3[#Data],3,FALSE)</f>
        <v>#N/A</v>
      </c>
    </row>
    <row r="514" spans="1:2" x14ac:dyDescent="0.35">
      <c r="A514">
        <f>+[1]Sheet1!A510</f>
        <v>0</v>
      </c>
      <c r="B514" t="e">
        <f>+VLOOKUP(A514,[1]!Tableau3[#Data],3,FALSE)</f>
        <v>#N/A</v>
      </c>
    </row>
    <row r="515" spans="1:2" x14ac:dyDescent="0.35">
      <c r="A515">
        <f>+[1]Sheet1!A511</f>
        <v>0</v>
      </c>
      <c r="B515" t="e">
        <f>+VLOOKUP(A515,[1]!Tableau3[#Data],3,FALSE)</f>
        <v>#N/A</v>
      </c>
    </row>
    <row r="516" spans="1:2" x14ac:dyDescent="0.35">
      <c r="A516">
        <f>+[1]Sheet1!A512</f>
        <v>0</v>
      </c>
      <c r="B516" t="e">
        <f>+VLOOKUP(A516,[1]!Tableau3[#Data],3,FALSE)</f>
        <v>#N/A</v>
      </c>
    </row>
    <row r="517" spans="1:2" x14ac:dyDescent="0.35">
      <c r="A517">
        <f>+[1]Sheet1!A513</f>
        <v>0</v>
      </c>
      <c r="B517" t="e">
        <f>+VLOOKUP(A517,[1]!Tableau3[#Data],3,FALSE)</f>
        <v>#N/A</v>
      </c>
    </row>
    <row r="518" spans="1:2" x14ac:dyDescent="0.35">
      <c r="A518">
        <f>+[1]Sheet1!A514</f>
        <v>0</v>
      </c>
      <c r="B518" t="e">
        <f>+VLOOKUP(A518,[1]!Tableau3[#Data],3,FALSE)</f>
        <v>#N/A</v>
      </c>
    </row>
    <row r="519" spans="1:2" x14ac:dyDescent="0.35">
      <c r="A519">
        <f>+[1]Sheet1!A515</f>
        <v>0</v>
      </c>
      <c r="B519" t="e">
        <f>+VLOOKUP(A519,[1]!Tableau3[#Data],3,FALSE)</f>
        <v>#N/A</v>
      </c>
    </row>
    <row r="520" spans="1:2" x14ac:dyDescent="0.35">
      <c r="A520">
        <f>+[1]Sheet1!A516</f>
        <v>0</v>
      </c>
      <c r="B520" t="e">
        <f>+VLOOKUP(A520,[1]!Tableau3[#Data],3,FALSE)</f>
        <v>#N/A</v>
      </c>
    </row>
    <row r="521" spans="1:2" x14ac:dyDescent="0.35">
      <c r="A521">
        <f>+[1]Sheet1!A517</f>
        <v>0</v>
      </c>
      <c r="B521" t="e">
        <f>+VLOOKUP(A521,[1]!Tableau3[#Data],3,FALSE)</f>
        <v>#N/A</v>
      </c>
    </row>
    <row r="522" spans="1:2" x14ac:dyDescent="0.35">
      <c r="A522">
        <f>+[1]Sheet1!A518</f>
        <v>0</v>
      </c>
      <c r="B522" t="e">
        <f>+VLOOKUP(A522,[1]!Tableau3[#Data],3,FALSE)</f>
        <v>#N/A</v>
      </c>
    </row>
    <row r="523" spans="1:2" x14ac:dyDescent="0.35">
      <c r="A523">
        <f>+[1]Sheet1!A519</f>
        <v>0</v>
      </c>
      <c r="B523" t="e">
        <f>+VLOOKUP(A523,[1]!Tableau3[#Data],3,FALSE)</f>
        <v>#N/A</v>
      </c>
    </row>
    <row r="524" spans="1:2" x14ac:dyDescent="0.35">
      <c r="A524">
        <f>+[1]Sheet1!A520</f>
        <v>0</v>
      </c>
      <c r="B524" t="e">
        <f>+VLOOKUP(A524,[1]!Tableau3[#Data],3,FALSE)</f>
        <v>#N/A</v>
      </c>
    </row>
    <row r="525" spans="1:2" x14ac:dyDescent="0.35">
      <c r="A525">
        <f>+[1]Sheet1!A521</f>
        <v>0</v>
      </c>
      <c r="B525" t="e">
        <f>+VLOOKUP(A525,[1]!Tableau3[#Data],3,FALSE)</f>
        <v>#N/A</v>
      </c>
    </row>
    <row r="526" spans="1:2" x14ac:dyDescent="0.35">
      <c r="A526">
        <f>+[1]Sheet1!A522</f>
        <v>0</v>
      </c>
      <c r="B526" t="e">
        <f>+VLOOKUP(A526,[1]!Tableau3[#Data],3,FALSE)</f>
        <v>#N/A</v>
      </c>
    </row>
    <row r="527" spans="1:2" x14ac:dyDescent="0.35">
      <c r="A527">
        <f>+[1]Sheet1!A523</f>
        <v>0</v>
      </c>
      <c r="B527" t="e">
        <f>+VLOOKUP(A527,[1]!Tableau3[#Data],3,FALSE)</f>
        <v>#N/A</v>
      </c>
    </row>
    <row r="528" spans="1:2" x14ac:dyDescent="0.35">
      <c r="A528">
        <f>+[1]Sheet1!A524</f>
        <v>0</v>
      </c>
      <c r="B528" t="e">
        <f>+VLOOKUP(A528,[1]!Tableau3[#Data],3,FALSE)</f>
        <v>#N/A</v>
      </c>
    </row>
    <row r="529" spans="1:2" x14ac:dyDescent="0.35">
      <c r="A529">
        <f>+[1]Sheet1!A525</f>
        <v>0</v>
      </c>
      <c r="B529" t="e">
        <f>+VLOOKUP(A529,[1]!Tableau3[#Data],3,FALSE)</f>
        <v>#N/A</v>
      </c>
    </row>
    <row r="530" spans="1:2" x14ac:dyDescent="0.35">
      <c r="A530">
        <f>+[1]Sheet1!A526</f>
        <v>0</v>
      </c>
      <c r="B530" t="e">
        <f>+VLOOKUP(A530,[1]!Tableau3[#Data],3,FALSE)</f>
        <v>#N/A</v>
      </c>
    </row>
    <row r="531" spans="1:2" x14ac:dyDescent="0.35">
      <c r="A531">
        <f>+[1]Sheet1!A527</f>
        <v>0</v>
      </c>
      <c r="B531" t="e">
        <f>+VLOOKUP(A531,[1]!Tableau3[#Data],3,FALSE)</f>
        <v>#N/A</v>
      </c>
    </row>
    <row r="532" spans="1:2" x14ac:dyDescent="0.35">
      <c r="A532">
        <f>+[1]Sheet1!A528</f>
        <v>0</v>
      </c>
      <c r="B532" t="e">
        <f>+VLOOKUP(A532,[1]!Tableau3[#Data],3,FALSE)</f>
        <v>#N/A</v>
      </c>
    </row>
    <row r="533" spans="1:2" x14ac:dyDescent="0.35">
      <c r="A533">
        <f>+[1]Sheet1!A529</f>
        <v>0</v>
      </c>
      <c r="B533" t="e">
        <f>+VLOOKUP(A533,[1]!Tableau3[#Data],3,FALSE)</f>
        <v>#N/A</v>
      </c>
    </row>
    <row r="534" spans="1:2" x14ac:dyDescent="0.35">
      <c r="A534">
        <f>+[1]Sheet1!A530</f>
        <v>0</v>
      </c>
      <c r="B534" t="e">
        <f>+VLOOKUP(A534,[1]!Tableau3[#Data],3,FALSE)</f>
        <v>#N/A</v>
      </c>
    </row>
    <row r="535" spans="1:2" x14ac:dyDescent="0.35">
      <c r="A535">
        <f>+[1]Sheet1!A531</f>
        <v>0</v>
      </c>
      <c r="B535" t="e">
        <f>+VLOOKUP(A535,[1]!Tableau3[#Data],3,FALSE)</f>
        <v>#N/A</v>
      </c>
    </row>
    <row r="536" spans="1:2" x14ac:dyDescent="0.35">
      <c r="A536">
        <f>+[1]Sheet1!A532</f>
        <v>0</v>
      </c>
      <c r="B536" t="e">
        <f>+VLOOKUP(A536,[1]!Tableau3[#Data],3,FALSE)</f>
        <v>#N/A</v>
      </c>
    </row>
    <row r="537" spans="1:2" x14ac:dyDescent="0.35">
      <c r="A537">
        <f>+[1]Sheet1!A533</f>
        <v>0</v>
      </c>
      <c r="B537" t="e">
        <f>+VLOOKUP(A537,[1]!Tableau3[#Data],3,FALSE)</f>
        <v>#N/A</v>
      </c>
    </row>
    <row r="538" spans="1:2" x14ac:dyDescent="0.35">
      <c r="A538">
        <f>+[1]Sheet1!A534</f>
        <v>0</v>
      </c>
      <c r="B538" t="e">
        <f>+VLOOKUP(A538,[1]!Tableau3[#Data],3,FALSE)</f>
        <v>#N/A</v>
      </c>
    </row>
    <row r="539" spans="1:2" x14ac:dyDescent="0.35">
      <c r="A539">
        <f>+[1]Sheet1!A535</f>
        <v>0</v>
      </c>
      <c r="B539" t="e">
        <f>+VLOOKUP(A539,[1]!Tableau3[#Data],3,FALSE)</f>
        <v>#N/A</v>
      </c>
    </row>
    <row r="540" spans="1:2" x14ac:dyDescent="0.35">
      <c r="A540">
        <f>+[1]Sheet1!A536</f>
        <v>0</v>
      </c>
      <c r="B540" t="e">
        <f>+VLOOKUP(A540,[1]!Tableau3[#Data],3,FALSE)</f>
        <v>#N/A</v>
      </c>
    </row>
    <row r="541" spans="1:2" x14ac:dyDescent="0.35">
      <c r="A541">
        <f>+[1]Sheet1!A537</f>
        <v>0</v>
      </c>
      <c r="B541" t="e">
        <f>+VLOOKUP(A541,[1]!Tableau3[#Data],3,FALSE)</f>
        <v>#N/A</v>
      </c>
    </row>
    <row r="542" spans="1:2" x14ac:dyDescent="0.35">
      <c r="A542">
        <f>+[1]Sheet1!A538</f>
        <v>0</v>
      </c>
      <c r="B542" t="e">
        <f>+VLOOKUP(A542,[1]!Tableau3[#Data],3,FALSE)</f>
        <v>#N/A</v>
      </c>
    </row>
    <row r="543" spans="1:2" x14ac:dyDescent="0.35">
      <c r="A543">
        <f>+[1]Sheet1!A539</f>
        <v>0</v>
      </c>
      <c r="B543" t="e">
        <f>+VLOOKUP(A543,[1]!Tableau3[#Data],3,FALSE)</f>
        <v>#N/A</v>
      </c>
    </row>
    <row r="544" spans="1:2" x14ac:dyDescent="0.35">
      <c r="A544">
        <f>+[1]Sheet1!A540</f>
        <v>0</v>
      </c>
      <c r="B544" t="e">
        <f>+VLOOKUP(A544,[1]!Tableau3[#Data],3,FALSE)</f>
        <v>#N/A</v>
      </c>
    </row>
    <row r="545" spans="1:2" x14ac:dyDescent="0.35">
      <c r="A545">
        <f>+[1]Sheet1!A541</f>
        <v>0</v>
      </c>
      <c r="B545" t="e">
        <f>+VLOOKUP(A545,[1]!Tableau3[#Data],3,FALSE)</f>
        <v>#N/A</v>
      </c>
    </row>
    <row r="546" spans="1:2" x14ac:dyDescent="0.35">
      <c r="A546">
        <f>+[1]Sheet1!A542</f>
        <v>0</v>
      </c>
      <c r="B546" t="e">
        <f>+VLOOKUP(A546,[1]!Tableau3[#Data],3,FALSE)</f>
        <v>#N/A</v>
      </c>
    </row>
    <row r="547" spans="1:2" x14ac:dyDescent="0.35">
      <c r="A547">
        <f>+[1]Sheet1!A543</f>
        <v>0</v>
      </c>
      <c r="B547" t="e">
        <f>+VLOOKUP(A547,[1]!Tableau3[#Data],3,FALSE)</f>
        <v>#N/A</v>
      </c>
    </row>
    <row r="548" spans="1:2" x14ac:dyDescent="0.35">
      <c r="A548">
        <f>+[1]Sheet1!A544</f>
        <v>0</v>
      </c>
      <c r="B548" t="e">
        <f>+VLOOKUP(A548,[1]!Tableau3[#Data],3,FALSE)</f>
        <v>#N/A</v>
      </c>
    </row>
    <row r="549" spans="1:2" x14ac:dyDescent="0.35">
      <c r="A549">
        <f>+[1]Sheet1!A545</f>
        <v>0</v>
      </c>
      <c r="B549" t="e">
        <f>+VLOOKUP(A549,[1]!Tableau3[#Data],3,FALSE)</f>
        <v>#N/A</v>
      </c>
    </row>
    <row r="550" spans="1:2" x14ac:dyDescent="0.35">
      <c r="A550">
        <f>+[1]Sheet1!A546</f>
        <v>0</v>
      </c>
      <c r="B550" t="e">
        <f>+VLOOKUP(A550,[1]!Tableau3[#Data],3,FALSE)</f>
        <v>#N/A</v>
      </c>
    </row>
    <row r="551" spans="1:2" x14ac:dyDescent="0.35">
      <c r="A551">
        <f>+[1]Sheet1!A547</f>
        <v>0</v>
      </c>
      <c r="B551" t="e">
        <f>+VLOOKUP(A551,[1]!Tableau3[#Data],3,FALSE)</f>
        <v>#N/A</v>
      </c>
    </row>
    <row r="552" spans="1:2" x14ac:dyDescent="0.35">
      <c r="A552">
        <f>+[1]Sheet1!A548</f>
        <v>0</v>
      </c>
      <c r="B552" t="e">
        <f>+VLOOKUP(A552,[1]!Tableau3[#Data],3,FALSE)</f>
        <v>#N/A</v>
      </c>
    </row>
    <row r="553" spans="1:2" x14ac:dyDescent="0.35">
      <c r="A553">
        <f>+[1]Sheet1!A549</f>
        <v>0</v>
      </c>
      <c r="B553" t="e">
        <f>+VLOOKUP(A553,[1]!Tableau3[#Data],3,FALSE)</f>
        <v>#N/A</v>
      </c>
    </row>
    <row r="554" spans="1:2" x14ac:dyDescent="0.35">
      <c r="A554">
        <f>+[1]Sheet1!A550</f>
        <v>0</v>
      </c>
      <c r="B554" t="e">
        <f>+VLOOKUP(A554,[1]!Tableau3[#Data],3,FALSE)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F7E4-13C1-42AF-9BC1-093C644B12B5}">
  <sheetPr codeName="Feuil3"/>
  <dimension ref="A4:B15"/>
  <sheetViews>
    <sheetView workbookViewId="0">
      <selection activeCell="D9" sqref="D9"/>
    </sheetView>
  </sheetViews>
  <sheetFormatPr baseColWidth="10" defaultRowHeight="14.5" x14ac:dyDescent="0.35"/>
  <cols>
    <col min="1" max="1" width="15.6328125" customWidth="1"/>
    <col min="2" max="2" width="17.26953125" customWidth="1"/>
  </cols>
  <sheetData>
    <row r="4" spans="1:2" x14ac:dyDescent="0.35">
      <c r="A4" t="s">
        <v>7</v>
      </c>
      <c r="B4" t="s">
        <v>8</v>
      </c>
    </row>
    <row r="5" spans="1:2" x14ac:dyDescent="0.35">
      <c r="A5" t="s">
        <v>9</v>
      </c>
      <c r="B5" t="s">
        <v>15</v>
      </c>
    </row>
    <row r="6" spans="1:2" x14ac:dyDescent="0.35">
      <c r="A6" t="s">
        <v>10</v>
      </c>
      <c r="B6" t="s">
        <v>16</v>
      </c>
    </row>
    <row r="7" spans="1:2" x14ac:dyDescent="0.35">
      <c r="A7" t="s">
        <v>11</v>
      </c>
      <c r="B7" t="s">
        <v>17</v>
      </c>
    </row>
    <row r="8" spans="1:2" x14ac:dyDescent="0.35">
      <c r="A8" t="s">
        <v>12</v>
      </c>
      <c r="B8" t="s">
        <v>18</v>
      </c>
    </row>
    <row r="9" spans="1:2" x14ac:dyDescent="0.35">
      <c r="A9" t="s">
        <v>13</v>
      </c>
      <c r="B9" t="s">
        <v>22</v>
      </c>
    </row>
    <row r="10" spans="1:2" x14ac:dyDescent="0.35">
      <c r="A10" t="s">
        <v>14</v>
      </c>
      <c r="B10" t="s">
        <v>23</v>
      </c>
    </row>
    <row r="11" spans="1:2" x14ac:dyDescent="0.35">
      <c r="A11" t="s">
        <v>19</v>
      </c>
      <c r="B11" t="s">
        <v>21</v>
      </c>
    </row>
    <row r="12" spans="1:2" x14ac:dyDescent="0.35">
      <c r="A12" t="s">
        <v>20</v>
      </c>
      <c r="B12" t="s">
        <v>30</v>
      </c>
    </row>
    <row r="13" spans="1:2" x14ac:dyDescent="0.35">
      <c r="A13" t="s">
        <v>25</v>
      </c>
      <c r="B13" t="s">
        <v>24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29</v>
      </c>
      <c r="B15" t="s">
        <v>28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02F7-226A-42A4-8CAD-87549DB4A99C}">
  <sheetPr codeName="Feuil4"/>
  <dimension ref="A4:M1834"/>
  <sheetViews>
    <sheetView tabSelected="1" topLeftCell="B1" workbookViewId="0">
      <selection activeCell="F4" sqref="F4:I4"/>
    </sheetView>
  </sheetViews>
  <sheetFormatPr baseColWidth="10" defaultRowHeight="14.5" x14ac:dyDescent="0.35"/>
  <cols>
    <col min="1" max="1" width="12.1796875" bestFit="1" customWidth="1"/>
    <col min="2" max="2" width="12" style="2" bestFit="1" customWidth="1"/>
    <col min="6" max="6" width="15" bestFit="1" customWidth="1"/>
    <col min="12" max="12" width="36.36328125" bestFit="1" customWidth="1"/>
  </cols>
  <sheetData>
    <row r="4" spans="1:13" x14ac:dyDescent="0.35">
      <c r="A4" t="s">
        <v>31</v>
      </c>
      <c r="B4" s="2" t="s">
        <v>32</v>
      </c>
      <c r="C4" t="s">
        <v>33</v>
      </c>
      <c r="D4" t="s">
        <v>34</v>
      </c>
      <c r="E4" t="s">
        <v>35</v>
      </c>
      <c r="F4" s="2" t="s">
        <v>39</v>
      </c>
      <c r="G4" t="s">
        <v>36</v>
      </c>
      <c r="H4" t="s">
        <v>37</v>
      </c>
      <c r="I4" t="s">
        <v>38</v>
      </c>
      <c r="J4" t="s">
        <v>42</v>
      </c>
      <c r="K4" t="s">
        <v>5</v>
      </c>
      <c r="L4" t="s">
        <v>1</v>
      </c>
      <c r="M4" t="s">
        <v>44</v>
      </c>
    </row>
    <row r="5" spans="1:13" x14ac:dyDescent="0.35">
      <c r="A5" s="1" t="str">
        <f>Tableau1[[#This Row],[NUM DE FACTURE]]</f>
        <v>FAE-19-00001</v>
      </c>
      <c r="B5" s="2">
        <f>VLOOKUP(Tableau3[[#This Row],[ID ]],'[1]COMMERCIAL 2019 - 2021'!$D$2:$AO$3999,14,FALSE)</f>
        <v>0</v>
      </c>
      <c r="C5" s="2">
        <f>VLOOKUP(Tableau3[[#This Row],[ID ]],'[1]COMMERCIAL 2019 - 2021'!$D$2:$AO$3999,15,FALSE)</f>
        <v>110040</v>
      </c>
      <c r="D5" s="2">
        <f>VLOOKUP(Tableau3[[#This Row],[ID ]],'[1]COMMERCIAL 2019 - 2021'!$D$2:$AO$3999,16,FALSE)</f>
        <v>0</v>
      </c>
      <c r="E5" s="2">
        <f>VLOOKUP(Tableau3[[#This Row],[ID ]],'[1]COMMERCIAL 2019 - 2021'!$D$2:$AO$3999,17,FALSE)</f>
        <v>0</v>
      </c>
      <c r="F5" s="2">
        <f>VLOOKUP(Tableau3[[#This Row],[ID ]],'[1]COMMERCIAL 2019 - 2021'!$D$2:$AO$3999,20,FALSE)</f>
        <v>0</v>
      </c>
      <c r="G5" s="2">
        <f>VLOOKUP(Tableau3[[#This Row],[ID ]],'[1]COMMERCIAL 2019 - 2021'!$D$2:$AO$3999,21,FALSE)</f>
        <v>142831.92000000001</v>
      </c>
      <c r="H5" s="2">
        <f>VLOOKUP(Tableau3[[#This Row],[ID ]],'[1]COMMERCIAL 2019 - 2021'!$D$2:$AO$3999,22,FALSE)</f>
        <v>0</v>
      </c>
      <c r="I5" s="2">
        <f>VLOOKUP(Tableau3[[#This Row],[ID ]],'[1]COMMERCIAL 2019 - 2021'!$D$2:$AO$3999,23,FALSE)</f>
        <v>0</v>
      </c>
      <c r="J5" s="3">
        <f>+Tableau1[[#This Row],[Annee]]</f>
        <v>2019</v>
      </c>
      <c r="K5" s="3" t="str">
        <f>+Tableau1[[#This Row],[DESTINATION]]</f>
        <v>Sénégal</v>
      </c>
      <c r="L5" s="3" t="str">
        <f>+Tableau1[[#This Row],[CLIENT]]</f>
        <v>TUNISIAN AFRICAN BUSINESS</v>
      </c>
      <c r="M5" s="3">
        <f>Tableau1[[#This Row],[Mois]]</f>
        <v>1</v>
      </c>
    </row>
    <row r="6" spans="1:13" hidden="1" x14ac:dyDescent="0.35">
      <c r="A6" s="1" t="str">
        <f>Tableau1[[#This Row],[NUM DE FACTURE]]</f>
        <v>FAE-19-00002</v>
      </c>
      <c r="B6" s="2">
        <f>VLOOKUP(Tableau3[[#This Row],[ID ]],'[1]COMMERCIAL 2019 - 2021'!$D$2:$AO$3999,14,FALSE)</f>
        <v>0</v>
      </c>
      <c r="C6" s="3">
        <f>VLOOKUP(Tableau3[[#This Row],[ID ]],'[1]COMMERCIAL 2019 - 2021'!$D$2:$AO$3999,15,FALSE)</f>
        <v>0</v>
      </c>
      <c r="D6" s="3">
        <f>VLOOKUP(Tableau3[[#This Row],[ID ]],'[1]COMMERCIAL 2019 - 2021'!$D$2:$AO$3999,16,FALSE)</f>
        <v>140000</v>
      </c>
      <c r="E6" s="3">
        <f>VLOOKUP(Tableau3[[#This Row],[ID ]],'[1]COMMERCIAL 2019 - 2021'!$D$2:$AO$3999,17,FALSE)</f>
        <v>0</v>
      </c>
      <c r="F6" s="3">
        <f>VLOOKUP(Tableau3[[#This Row],[ID ]],'[1]COMMERCIAL 2019 - 2021'!$D$2:$AO$3999,20,FALSE)</f>
        <v>0</v>
      </c>
      <c r="G6" s="3">
        <f>VLOOKUP(Tableau3[[#This Row],[ID ]],'[1]COMMERCIAL 2019 - 2021'!$D$2:$AO$3999,21,FALSE)</f>
        <v>0</v>
      </c>
      <c r="H6" s="3">
        <f>VLOOKUP(Tableau3[[#This Row],[ID ]],'[1]COMMERCIAL 2019 - 2021'!$D$2:$AO$3999,22,FALSE)</f>
        <v>165200</v>
      </c>
      <c r="I6" s="3">
        <f>VLOOKUP(Tableau3[[#This Row],[ID ]],'[1]COMMERCIAL 2019 - 2021'!$D$2:$AO$3999,23,FALSE)</f>
        <v>0</v>
      </c>
      <c r="J6" s="3">
        <f>+Tableau1[[#This Row],[Annee]]</f>
        <v>2019</v>
      </c>
      <c r="K6" s="3" t="str">
        <f>+Tableau1[[#This Row],[DESTINATION]]</f>
        <v>Niger</v>
      </c>
      <c r="L6" s="3" t="str">
        <f>+Tableau1[[#This Row],[CLIENT]]</f>
        <v>STE OMEGA TRADING</v>
      </c>
      <c r="M6" s="3">
        <f>Tableau1[[#This Row],[Mois]]</f>
        <v>1</v>
      </c>
    </row>
    <row r="7" spans="1:13" hidden="1" x14ac:dyDescent="0.35">
      <c r="A7" s="1" t="str">
        <f>Tableau1[[#This Row],[NUM DE FACTURE]]</f>
        <v>FAE-19-00003</v>
      </c>
      <c r="B7" s="2">
        <f>VLOOKUP(Tableau3[[#This Row],[ID ]],'[1]COMMERCIAL 2019 - 2021'!$D$2:$AO$3999,14,FALSE)</f>
        <v>6000</v>
      </c>
      <c r="C7" s="3">
        <f>VLOOKUP(Tableau3[[#This Row],[ID ]],'[1]COMMERCIAL 2019 - 2021'!$D$2:$AO$3999,15,FALSE)</f>
        <v>12850</v>
      </c>
      <c r="D7" s="3">
        <f>VLOOKUP(Tableau3[[#This Row],[ID ]],'[1]COMMERCIAL 2019 - 2021'!$D$2:$AO$3999,16,FALSE)</f>
        <v>0</v>
      </c>
      <c r="E7" s="3">
        <f>VLOOKUP(Tableau3[[#This Row],[ID ]],'[1]COMMERCIAL 2019 - 2021'!$D$2:$AO$3999,17,FALSE)</f>
        <v>0</v>
      </c>
      <c r="F7" s="3">
        <f>VLOOKUP(Tableau3[[#This Row],[ID ]],'[1]COMMERCIAL 2019 - 2021'!$D$2:$AO$3999,20,FALSE)</f>
        <v>20906.770499999999</v>
      </c>
      <c r="G7" s="3">
        <f>VLOOKUP(Tableau3[[#This Row],[ID ]],'[1]COMMERCIAL 2019 - 2021'!$D$2:$AO$3999,21,FALSE)</f>
        <v>47242.362575000006</v>
      </c>
      <c r="H7" s="3">
        <f>VLOOKUP(Tableau3[[#This Row],[ID ]],'[1]COMMERCIAL 2019 - 2021'!$D$2:$AO$3999,22,FALSE)</f>
        <v>0</v>
      </c>
      <c r="I7" s="3">
        <f>VLOOKUP(Tableau3[[#This Row],[ID ]],'[1]COMMERCIAL 2019 - 2021'!$D$2:$AO$3999,23,FALSE)</f>
        <v>0</v>
      </c>
      <c r="J7" s="3">
        <f>+Tableau1[[#This Row],[Annee]]</f>
        <v>2019</v>
      </c>
      <c r="K7" s="3" t="str">
        <f>+Tableau1[[#This Row],[DESTINATION]]</f>
        <v>New Zealand</v>
      </c>
      <c r="L7" s="3" t="str">
        <f>+Tableau1[[#This Row],[CLIENT]]</f>
        <v>DAVIS TRADING CO LTD</v>
      </c>
      <c r="M7" s="3">
        <f>Tableau1[[#This Row],[Mois]]</f>
        <v>1</v>
      </c>
    </row>
    <row r="8" spans="1:13" hidden="1" x14ac:dyDescent="0.35">
      <c r="A8" s="1" t="str">
        <f>Tableau1[[#This Row],[NUM DE FACTURE]]</f>
        <v>FAE-19-00004</v>
      </c>
      <c r="B8" s="2">
        <f>VLOOKUP(Tableau3[[#This Row],[ID ]],'[1]COMMERCIAL 2019 - 2021'!$D$2:$AO$3999,14,FALSE)</f>
        <v>0</v>
      </c>
      <c r="C8" s="3">
        <f>VLOOKUP(Tableau3[[#This Row],[ID ]],'[1]COMMERCIAL 2019 - 2021'!$D$2:$AO$3999,15,FALSE)</f>
        <v>0</v>
      </c>
      <c r="D8" s="3">
        <f>VLOOKUP(Tableau3[[#This Row],[ID ]],'[1]COMMERCIAL 2019 - 2021'!$D$2:$AO$3999,16,FALSE)</f>
        <v>0</v>
      </c>
      <c r="E8" s="3">
        <f>VLOOKUP(Tableau3[[#This Row],[ID ]],'[1]COMMERCIAL 2019 - 2021'!$D$2:$AO$3999,17,FALSE)</f>
        <v>8000</v>
      </c>
      <c r="F8" s="3">
        <f>VLOOKUP(Tableau3[[#This Row],[ID ]],'[1]COMMERCIAL 2019 - 2021'!$D$2:$AO$3999,20,FALSE)</f>
        <v>0</v>
      </c>
      <c r="G8" s="3">
        <f>VLOOKUP(Tableau3[[#This Row],[ID ]],'[1]COMMERCIAL 2019 - 2021'!$D$2:$AO$3999,21,FALSE)</f>
        <v>0</v>
      </c>
      <c r="H8" s="3">
        <f>VLOOKUP(Tableau3[[#This Row],[ID ]],'[1]COMMERCIAL 2019 - 2021'!$D$2:$AO$3999,22,FALSE)</f>
        <v>0</v>
      </c>
      <c r="I8" s="3">
        <f>VLOOKUP(Tableau3[[#This Row],[ID ]],'[1]COMMERCIAL 2019 - 2021'!$D$2:$AO$3999,23,FALSE)</f>
        <v>33787.564000000006</v>
      </c>
      <c r="J8" s="3">
        <f>+Tableau1[[#This Row],[Annee]]</f>
        <v>2019</v>
      </c>
      <c r="K8" s="3" t="str">
        <f>+Tableau1[[#This Row],[DESTINATION]]</f>
        <v>Liban</v>
      </c>
      <c r="L8" s="3" t="str">
        <f>+Tableau1[[#This Row],[CLIENT]]</f>
        <v>RAMMAL ORIGINAL</v>
      </c>
      <c r="M8" s="3">
        <f>Tableau1[[#This Row],[Mois]]</f>
        <v>2</v>
      </c>
    </row>
    <row r="9" spans="1:13" hidden="1" x14ac:dyDescent="0.35">
      <c r="A9" s="1" t="str">
        <f>Tableau1[[#This Row],[NUM DE FACTURE]]</f>
        <v>FAE-19-00005</v>
      </c>
      <c r="B9" s="2">
        <f>VLOOKUP(Tableau3[[#This Row],[ID ]],'[1]COMMERCIAL 2019 - 2021'!$D$2:$AO$3999,14,FALSE)</f>
        <v>0</v>
      </c>
      <c r="C9" s="3">
        <f>VLOOKUP(Tableau3[[#This Row],[ID ]],'[1]COMMERCIAL 2019 - 2021'!$D$2:$AO$3999,15,FALSE)</f>
        <v>0</v>
      </c>
      <c r="D9" s="3">
        <f>VLOOKUP(Tableau3[[#This Row],[ID ]],'[1]COMMERCIAL 2019 - 2021'!$D$2:$AO$3999,16,FALSE)</f>
        <v>33600</v>
      </c>
      <c r="E9" s="3">
        <f>VLOOKUP(Tableau3[[#This Row],[ID ]],'[1]COMMERCIAL 2019 - 2021'!$D$2:$AO$3999,17,FALSE)</f>
        <v>0</v>
      </c>
      <c r="F9" s="3">
        <f>VLOOKUP(Tableau3[[#This Row],[ID ]],'[1]COMMERCIAL 2019 - 2021'!$D$2:$AO$3999,20,FALSE)</f>
        <v>0</v>
      </c>
      <c r="G9" s="3">
        <f>VLOOKUP(Tableau3[[#This Row],[ID ]],'[1]COMMERCIAL 2019 - 2021'!$D$2:$AO$3999,21,FALSE)</f>
        <v>0</v>
      </c>
      <c r="H9" s="3">
        <f>VLOOKUP(Tableau3[[#This Row],[ID ]],'[1]COMMERCIAL 2019 - 2021'!$D$2:$AO$3999,22,FALSE)</f>
        <v>50400</v>
      </c>
      <c r="I9" s="3">
        <f>VLOOKUP(Tableau3[[#This Row],[ID ]],'[1]COMMERCIAL 2019 - 2021'!$D$2:$AO$3999,23,FALSE)</f>
        <v>0</v>
      </c>
      <c r="J9" s="3">
        <f>+Tableau1[[#This Row],[Annee]]</f>
        <v>2019</v>
      </c>
      <c r="K9" s="3" t="str">
        <f>+Tableau1[[#This Row],[DESTINATION]]</f>
        <v>Japon</v>
      </c>
      <c r="L9" s="3" t="str">
        <f>+Tableau1[[#This Row],[CLIENT]]</f>
        <v>ARCADIA</v>
      </c>
      <c r="M9" s="3">
        <f>Tableau1[[#This Row],[Mois]]</f>
        <v>1</v>
      </c>
    </row>
    <row r="10" spans="1:13" hidden="1" x14ac:dyDescent="0.35">
      <c r="A10" s="1" t="str">
        <f>Tableau1[[#This Row],[NUM DE FACTURE]]</f>
        <v>FAE-19-00006</v>
      </c>
      <c r="B10" s="2">
        <f>VLOOKUP(Tableau3[[#This Row],[ID ]],'[1]COMMERCIAL 2019 - 2021'!$D$2:$AO$3999,14,FALSE)</f>
        <v>0</v>
      </c>
      <c r="C10" s="3">
        <f>VLOOKUP(Tableau3[[#This Row],[ID ]],'[1]COMMERCIAL 2019 - 2021'!$D$2:$AO$3999,15,FALSE)</f>
        <v>40200</v>
      </c>
      <c r="D10" s="3">
        <f>VLOOKUP(Tableau3[[#This Row],[ID ]],'[1]COMMERCIAL 2019 - 2021'!$D$2:$AO$3999,16,FALSE)</f>
        <v>0</v>
      </c>
      <c r="E10" s="3">
        <f>VLOOKUP(Tableau3[[#This Row],[ID ]],'[1]COMMERCIAL 2019 - 2021'!$D$2:$AO$3999,17,FALSE)</f>
        <v>0</v>
      </c>
      <c r="F10" s="3">
        <f>VLOOKUP(Tableau3[[#This Row],[ID ]],'[1]COMMERCIAL 2019 - 2021'!$D$2:$AO$3999,20,FALSE)</f>
        <v>0</v>
      </c>
      <c r="G10" s="3">
        <f>VLOOKUP(Tableau3[[#This Row],[ID ]],'[1]COMMERCIAL 2019 - 2021'!$D$2:$AO$3999,21,FALSE)</f>
        <v>53704.205099999999</v>
      </c>
      <c r="H10" s="3">
        <f>VLOOKUP(Tableau3[[#This Row],[ID ]],'[1]COMMERCIAL 2019 - 2021'!$D$2:$AO$3999,22,FALSE)</f>
        <v>0</v>
      </c>
      <c r="I10" s="3">
        <f>VLOOKUP(Tableau3[[#This Row],[ID ]],'[1]COMMERCIAL 2019 - 2021'!$D$2:$AO$3999,23,FALSE)</f>
        <v>0</v>
      </c>
      <c r="J10" s="3">
        <f>+Tableau1[[#This Row],[Annee]]</f>
        <v>2019</v>
      </c>
      <c r="K10" s="3" t="str">
        <f>+Tableau1[[#This Row],[DESTINATION]]</f>
        <v>Guinée</v>
      </c>
      <c r="L10" s="3" t="str">
        <f>+Tableau1[[#This Row],[CLIENT]]</f>
        <v>BAH MAMADOU SALIOU</v>
      </c>
      <c r="M10" s="3">
        <f>Tableau1[[#This Row],[Mois]]</f>
        <v>1</v>
      </c>
    </row>
    <row r="11" spans="1:13" x14ac:dyDescent="0.35">
      <c r="A11" s="1" t="str">
        <f>Tableau1[[#This Row],[NUM DE FACTURE]]</f>
        <v>FAE-19-00007</v>
      </c>
      <c r="B11" s="2">
        <f>VLOOKUP(Tableau3[[#This Row],[ID ]],'[1]COMMERCIAL 2019 - 2021'!$D$2:$AO$3999,14,FALSE)</f>
        <v>0</v>
      </c>
      <c r="C11" s="3">
        <f>VLOOKUP(Tableau3[[#This Row],[ID ]],'[1]COMMERCIAL 2019 - 2021'!$D$2:$AO$3999,15,FALSE)</f>
        <v>110040</v>
      </c>
      <c r="D11" s="3">
        <f>VLOOKUP(Tableau3[[#This Row],[ID ]],'[1]COMMERCIAL 2019 - 2021'!$D$2:$AO$3999,16,FALSE)</f>
        <v>0</v>
      </c>
      <c r="E11" s="3">
        <f>VLOOKUP(Tableau3[[#This Row],[ID ]],'[1]COMMERCIAL 2019 - 2021'!$D$2:$AO$3999,17,FALSE)</f>
        <v>0</v>
      </c>
      <c r="F11" s="3">
        <f>VLOOKUP(Tableau3[[#This Row],[ID ]],'[1]COMMERCIAL 2019 - 2021'!$D$2:$AO$3999,20,FALSE)</f>
        <v>0</v>
      </c>
      <c r="G11" s="3">
        <f>VLOOKUP(Tableau3[[#This Row],[ID ]],'[1]COMMERCIAL 2019 - 2021'!$D$2:$AO$3999,21,FALSE)</f>
        <v>144152.4</v>
      </c>
      <c r="H11" s="3">
        <f>VLOOKUP(Tableau3[[#This Row],[ID ]],'[1]COMMERCIAL 2019 - 2021'!$D$2:$AO$3999,22,FALSE)</f>
        <v>0</v>
      </c>
      <c r="I11" s="3">
        <f>VLOOKUP(Tableau3[[#This Row],[ID ]],'[1]COMMERCIAL 2019 - 2021'!$D$2:$AO$3999,23,FALSE)</f>
        <v>0</v>
      </c>
      <c r="J11" s="3">
        <f>+Tableau1[[#This Row],[Annee]]</f>
        <v>2019</v>
      </c>
      <c r="K11" s="3" t="str">
        <f>+Tableau1[[#This Row],[DESTINATION]]</f>
        <v>Sénégal</v>
      </c>
      <c r="L11" s="3" t="str">
        <f>+Tableau1[[#This Row],[CLIENT]]</f>
        <v>TUNISIAN AFRICAN BUSINESS</v>
      </c>
      <c r="M11" s="3">
        <f>Tableau1[[#This Row],[Mois]]</f>
        <v>1</v>
      </c>
    </row>
    <row r="12" spans="1:13" hidden="1" x14ac:dyDescent="0.35">
      <c r="A12" s="1" t="str">
        <f>Tableau1[[#This Row],[NUM DE FACTURE]]</f>
        <v>FAE-19-00008</v>
      </c>
      <c r="B12" s="2">
        <f>VLOOKUP(Tableau3[[#This Row],[ID ]],'[1]COMMERCIAL 2019 - 2021'!$D$2:$AO$3999,14,FALSE)</f>
        <v>39216</v>
      </c>
      <c r="C12" s="3">
        <f>VLOOKUP(Tableau3[[#This Row],[ID ]],'[1]COMMERCIAL 2019 - 2021'!$D$2:$AO$3999,15,FALSE)</f>
        <v>36792</v>
      </c>
      <c r="D12" s="3">
        <f>VLOOKUP(Tableau3[[#This Row],[ID ]],'[1]COMMERCIAL 2019 - 2021'!$D$2:$AO$3999,16,FALSE)</f>
        <v>0</v>
      </c>
      <c r="E12" s="3">
        <f>VLOOKUP(Tableau3[[#This Row],[ID ]],'[1]COMMERCIAL 2019 - 2021'!$D$2:$AO$3999,17,FALSE)</f>
        <v>0</v>
      </c>
      <c r="F12" s="3">
        <f>VLOOKUP(Tableau3[[#This Row],[ID ]],'[1]COMMERCIAL 2019 - 2021'!$D$2:$AO$3999,20,FALSE)</f>
        <v>55858.8</v>
      </c>
      <c r="G12" s="3">
        <f>VLOOKUP(Tableau3[[#This Row],[ID ]],'[1]COMMERCIAL 2019 - 2021'!$D$2:$AO$3999,21,FALSE)</f>
        <v>51508.800000000003</v>
      </c>
      <c r="H12" s="3">
        <f>VLOOKUP(Tableau3[[#This Row],[ID ]],'[1]COMMERCIAL 2019 - 2021'!$D$2:$AO$3999,22,FALSE)</f>
        <v>0</v>
      </c>
      <c r="I12" s="3">
        <f>VLOOKUP(Tableau3[[#This Row],[ID ]],'[1]COMMERCIAL 2019 - 2021'!$D$2:$AO$3999,23,FALSE)</f>
        <v>0</v>
      </c>
      <c r="J12" s="3">
        <f>+Tableau1[[#This Row],[Annee]]</f>
        <v>2019</v>
      </c>
      <c r="K12" s="3" t="str">
        <f>+Tableau1[[#This Row],[DESTINATION]]</f>
        <v>Burkina Faso</v>
      </c>
      <c r="L12" s="3" t="str">
        <f>+Tableau1[[#This Row],[CLIENT]]</f>
        <v>SAHEL INTERNATIONAL TRADE</v>
      </c>
      <c r="M12" s="3">
        <f>Tableau1[[#This Row],[Mois]]</f>
        <v>1</v>
      </c>
    </row>
    <row r="13" spans="1:13" hidden="1" x14ac:dyDescent="0.35">
      <c r="A13" s="1" t="str">
        <f>Tableau1[[#This Row],[NUM DE FACTURE]]</f>
        <v>FAE-19-00009</v>
      </c>
      <c r="B13" s="2">
        <f>VLOOKUP(Tableau3[[#This Row],[ID ]],'[1]COMMERCIAL 2019 - 2021'!$D$2:$AO$3999,14,FALSE)</f>
        <v>0</v>
      </c>
      <c r="C13" s="3">
        <f>VLOOKUP(Tableau3[[#This Row],[ID ]],'[1]COMMERCIAL 2019 - 2021'!$D$2:$AO$3999,15,FALSE)</f>
        <v>18216</v>
      </c>
      <c r="D13" s="3">
        <f>VLOOKUP(Tableau3[[#This Row],[ID ]],'[1]COMMERCIAL 2019 - 2021'!$D$2:$AO$3999,16,FALSE)</f>
        <v>8400</v>
      </c>
      <c r="E13" s="3">
        <f>VLOOKUP(Tableau3[[#This Row],[ID ]],'[1]COMMERCIAL 2019 - 2021'!$D$2:$AO$3999,17,FALSE)</f>
        <v>606</v>
      </c>
      <c r="F13" s="3">
        <f>VLOOKUP(Tableau3[[#This Row],[ID ]],'[1]COMMERCIAL 2019 - 2021'!$D$2:$AO$3999,20,FALSE)</f>
        <v>0</v>
      </c>
      <c r="G13" s="3">
        <f>VLOOKUP(Tableau3[[#This Row],[ID ]],'[1]COMMERCIAL 2019 - 2021'!$D$2:$AO$3999,21,FALSE)</f>
        <v>27906.534018000002</v>
      </c>
      <c r="H13" s="3">
        <f>VLOOKUP(Tableau3[[#This Row],[ID ]],'[1]COMMERCIAL 2019 - 2021'!$D$2:$AO$3999,22,FALSE)</f>
        <v>12620.7549</v>
      </c>
      <c r="I13" s="3">
        <f>VLOOKUP(Tableau3[[#This Row],[ID ]],'[1]COMMERCIAL 2019 - 2021'!$D$2:$AO$3999,23,FALSE)</f>
        <v>2353.3266869999998</v>
      </c>
      <c r="J13" s="3">
        <f>+Tableau1[[#This Row],[Annee]]</f>
        <v>2019</v>
      </c>
      <c r="K13" s="3" t="str">
        <f>+Tableau1[[#This Row],[DESTINATION]]</f>
        <v>Mayotte</v>
      </c>
      <c r="L13" s="3" t="str">
        <f>+Tableau1[[#This Row],[CLIENT]]</f>
        <v>SODIFRAM SAS</v>
      </c>
      <c r="M13" s="3">
        <f>Tableau1[[#This Row],[Mois]]</f>
        <v>1</v>
      </c>
    </row>
    <row r="14" spans="1:13" hidden="1" x14ac:dyDescent="0.35">
      <c r="A14" s="1" t="str">
        <f>Tableau1[[#This Row],[NUM DE FACTURE]]</f>
        <v>FAE-19-00010</v>
      </c>
      <c r="B14" s="2">
        <f>VLOOKUP(Tableau3[[#This Row],[ID ]],'[1]COMMERCIAL 2019 - 2021'!$D$2:$AO$3999,14,FALSE)</f>
        <v>0</v>
      </c>
      <c r="C14" s="3">
        <f>VLOOKUP(Tableau3[[#This Row],[ID ]],'[1]COMMERCIAL 2019 - 2021'!$D$2:$AO$3999,15,FALSE)</f>
        <v>21600</v>
      </c>
      <c r="D14" s="3">
        <f>VLOOKUP(Tableau3[[#This Row],[ID ]],'[1]COMMERCIAL 2019 - 2021'!$D$2:$AO$3999,16,FALSE)</f>
        <v>0</v>
      </c>
      <c r="E14" s="3">
        <f>VLOOKUP(Tableau3[[#This Row],[ID ]],'[1]COMMERCIAL 2019 - 2021'!$D$2:$AO$3999,17,FALSE)</f>
        <v>0</v>
      </c>
      <c r="F14" s="3">
        <f>VLOOKUP(Tableau3[[#This Row],[ID ]],'[1]COMMERCIAL 2019 - 2021'!$D$2:$AO$3999,20,FALSE)</f>
        <v>0</v>
      </c>
      <c r="G14" s="3">
        <f>VLOOKUP(Tableau3[[#This Row],[ID ]],'[1]COMMERCIAL 2019 - 2021'!$D$2:$AO$3999,21,FALSE)</f>
        <v>31975.333199999997</v>
      </c>
      <c r="H14" s="3">
        <f>VLOOKUP(Tableau3[[#This Row],[ID ]],'[1]COMMERCIAL 2019 - 2021'!$D$2:$AO$3999,22,FALSE)</f>
        <v>0</v>
      </c>
      <c r="I14" s="3">
        <f>VLOOKUP(Tableau3[[#This Row],[ID ]],'[1]COMMERCIAL 2019 - 2021'!$D$2:$AO$3999,23,FALSE)</f>
        <v>0</v>
      </c>
      <c r="J14" s="3">
        <f>+Tableau1[[#This Row],[Annee]]</f>
        <v>2019</v>
      </c>
      <c r="K14" s="3" t="str">
        <f>+Tableau1[[#This Row],[DESTINATION]]</f>
        <v>Mayotte</v>
      </c>
      <c r="L14" s="3" t="str">
        <f>+Tableau1[[#This Row],[CLIENT]]</f>
        <v>SODIFRAM SAS</v>
      </c>
      <c r="M14" s="3">
        <f>Tableau1[[#This Row],[Mois]]</f>
        <v>1</v>
      </c>
    </row>
    <row r="15" spans="1:13" hidden="1" x14ac:dyDescent="0.35">
      <c r="A15" s="1" t="str">
        <f>Tableau1[[#This Row],[NUM DE FACTURE]]</f>
        <v>FAE-19-00011</v>
      </c>
      <c r="B15" s="2">
        <f>VLOOKUP(Tableau3[[#This Row],[ID ]],'[1]COMMERCIAL 2019 - 2021'!$D$2:$AO$3999,14,FALSE)</f>
        <v>0</v>
      </c>
      <c r="C15" s="3">
        <f>VLOOKUP(Tableau3[[#This Row],[ID ]],'[1]COMMERCIAL 2019 - 2021'!$D$2:$AO$3999,15,FALSE)</f>
        <v>21600</v>
      </c>
      <c r="D15" s="3">
        <f>VLOOKUP(Tableau3[[#This Row],[ID ]],'[1]COMMERCIAL 2019 - 2021'!$D$2:$AO$3999,16,FALSE)</f>
        <v>0</v>
      </c>
      <c r="E15" s="3">
        <f>VLOOKUP(Tableau3[[#This Row],[ID ]],'[1]COMMERCIAL 2019 - 2021'!$D$2:$AO$3999,17,FALSE)</f>
        <v>0</v>
      </c>
      <c r="F15" s="3">
        <f>VLOOKUP(Tableau3[[#This Row],[ID ]],'[1]COMMERCIAL 2019 - 2021'!$D$2:$AO$3999,20,FALSE)</f>
        <v>0</v>
      </c>
      <c r="G15" s="3">
        <f>VLOOKUP(Tableau3[[#This Row],[ID ]],'[1]COMMERCIAL 2019 - 2021'!$D$2:$AO$3999,21,FALSE)</f>
        <v>31975.333199999997</v>
      </c>
      <c r="H15" s="3">
        <f>VLOOKUP(Tableau3[[#This Row],[ID ]],'[1]COMMERCIAL 2019 - 2021'!$D$2:$AO$3999,22,FALSE)</f>
        <v>0</v>
      </c>
      <c r="I15" s="3">
        <f>VLOOKUP(Tableau3[[#This Row],[ID ]],'[1]COMMERCIAL 2019 - 2021'!$D$2:$AO$3999,23,FALSE)</f>
        <v>0</v>
      </c>
      <c r="J15" s="3">
        <f>+Tableau1[[#This Row],[Annee]]</f>
        <v>2019</v>
      </c>
      <c r="K15" s="3" t="str">
        <f>+Tableau1[[#This Row],[DESTINATION]]</f>
        <v>Mayotte</v>
      </c>
      <c r="L15" s="3" t="str">
        <f>+Tableau1[[#This Row],[CLIENT]]</f>
        <v>SODIFRAM SAS</v>
      </c>
      <c r="M15" s="3">
        <f>Tableau1[[#This Row],[Mois]]</f>
        <v>1</v>
      </c>
    </row>
    <row r="16" spans="1:13" hidden="1" x14ac:dyDescent="0.35">
      <c r="A16" s="1" t="str">
        <f>Tableau1[[#This Row],[NUM DE FACTURE]]</f>
        <v>FAE-19-00012</v>
      </c>
      <c r="B16" s="2">
        <f>VLOOKUP(Tableau3[[#This Row],[ID ]],'[1]COMMERCIAL 2019 - 2021'!$D$2:$AO$3999,14,FALSE)</f>
        <v>33012</v>
      </c>
      <c r="C16" s="3">
        <f>VLOOKUP(Tableau3[[#This Row],[ID ]],'[1]COMMERCIAL 2019 - 2021'!$D$2:$AO$3999,15,FALSE)</f>
        <v>11004</v>
      </c>
      <c r="D16" s="3">
        <f>VLOOKUP(Tableau3[[#This Row],[ID ]],'[1]COMMERCIAL 2019 - 2021'!$D$2:$AO$3999,16,FALSE)</f>
        <v>0</v>
      </c>
      <c r="E16" s="3">
        <f>VLOOKUP(Tableau3[[#This Row],[ID ]],'[1]COMMERCIAL 2019 - 2021'!$D$2:$AO$3999,17,FALSE)</f>
        <v>0</v>
      </c>
      <c r="F16" s="3">
        <f>VLOOKUP(Tableau3[[#This Row],[ID ]],'[1]COMMERCIAL 2019 - 2021'!$D$2:$AO$3999,20,FALSE)</f>
        <v>50601.800466000001</v>
      </c>
      <c r="G16" s="3">
        <f>VLOOKUP(Tableau3[[#This Row],[ID ]],'[1]COMMERCIAL 2019 - 2021'!$D$2:$AO$3999,21,FALSE)</f>
        <v>15709.709295000001</v>
      </c>
      <c r="H16" s="3">
        <f>VLOOKUP(Tableau3[[#This Row],[ID ]],'[1]COMMERCIAL 2019 - 2021'!$D$2:$AO$3999,22,FALSE)</f>
        <v>0</v>
      </c>
      <c r="I16" s="3">
        <f>VLOOKUP(Tableau3[[#This Row],[ID ]],'[1]COMMERCIAL 2019 - 2021'!$D$2:$AO$3999,23,FALSE)</f>
        <v>0</v>
      </c>
      <c r="J16" s="3">
        <f>+Tableau1[[#This Row],[Annee]]</f>
        <v>2019</v>
      </c>
      <c r="K16" s="3" t="str">
        <f>+Tableau1[[#This Row],[DESTINATION]]</f>
        <v>Gambie</v>
      </c>
      <c r="L16" s="3" t="str">
        <f>+Tableau1[[#This Row],[CLIENT]]</f>
        <v>MAMUDOU BAH T/A TEDOUGNAL FARM</v>
      </c>
      <c r="M16" s="3">
        <f>Tableau1[[#This Row],[Mois]]</f>
        <v>1</v>
      </c>
    </row>
    <row r="17" spans="1:13" hidden="1" x14ac:dyDescent="0.35">
      <c r="A17" s="1" t="str">
        <f>Tableau1[[#This Row],[NUM DE FACTURE]]</f>
        <v>FAE-19-00013</v>
      </c>
      <c r="B17" s="2">
        <f>VLOOKUP(Tableau3[[#This Row],[ID ]],'[1]COMMERCIAL 2019 - 2021'!$D$2:$AO$3999,14,FALSE)</f>
        <v>0</v>
      </c>
      <c r="C17" s="3">
        <f>VLOOKUP(Tableau3[[#This Row],[ID ]],'[1]COMMERCIAL 2019 - 2021'!$D$2:$AO$3999,15,FALSE)</f>
        <v>0</v>
      </c>
      <c r="D17" s="3">
        <f>VLOOKUP(Tableau3[[#This Row],[ID ]],'[1]COMMERCIAL 2019 - 2021'!$D$2:$AO$3999,16,FALSE)</f>
        <v>280000</v>
      </c>
      <c r="E17" s="3">
        <f>VLOOKUP(Tableau3[[#This Row],[ID ]],'[1]COMMERCIAL 2019 - 2021'!$D$2:$AO$3999,17,FALSE)</f>
        <v>0</v>
      </c>
      <c r="F17" s="3">
        <f>VLOOKUP(Tableau3[[#This Row],[ID ]],'[1]COMMERCIAL 2019 - 2021'!$D$2:$AO$3999,20,FALSE)</f>
        <v>0</v>
      </c>
      <c r="G17" s="3">
        <f>VLOOKUP(Tableau3[[#This Row],[ID ]],'[1]COMMERCIAL 2019 - 2021'!$D$2:$AO$3999,21,FALSE)</f>
        <v>0</v>
      </c>
      <c r="H17" s="3">
        <f>VLOOKUP(Tableau3[[#This Row],[ID ]],'[1]COMMERCIAL 2019 - 2021'!$D$2:$AO$3999,22,FALSE)</f>
        <v>341600</v>
      </c>
      <c r="I17" s="3">
        <f>VLOOKUP(Tableau3[[#This Row],[ID ]],'[1]COMMERCIAL 2019 - 2021'!$D$2:$AO$3999,23,FALSE)</f>
        <v>0</v>
      </c>
      <c r="J17" s="3">
        <f>+Tableau1[[#This Row],[Annee]]</f>
        <v>2019</v>
      </c>
      <c r="K17" s="3" t="str">
        <f>+Tableau1[[#This Row],[DESTINATION]]</f>
        <v>Niger</v>
      </c>
      <c r="L17" s="3" t="str">
        <f>+Tableau1[[#This Row],[CLIENT]]</f>
        <v>STE DE COMMERCE INTERNATIONAL</v>
      </c>
      <c r="M17" s="3">
        <f>Tableau1[[#This Row],[Mois]]</f>
        <v>1</v>
      </c>
    </row>
    <row r="18" spans="1:13" hidden="1" x14ac:dyDescent="0.35">
      <c r="A18" s="1" t="str">
        <f>Tableau1[[#This Row],[NUM DE FACTURE]]</f>
        <v>FAE-19-00014</v>
      </c>
      <c r="B18" s="2">
        <f>VLOOKUP(Tableau3[[#This Row],[ID ]],'[1]COMMERCIAL 2019 - 2021'!$D$2:$AO$3999,14,FALSE)</f>
        <v>20000</v>
      </c>
      <c r="C18" s="3">
        <f>VLOOKUP(Tableau3[[#This Row],[ID ]],'[1]COMMERCIAL 2019 - 2021'!$D$2:$AO$3999,15,FALSE)</f>
        <v>0</v>
      </c>
      <c r="D18" s="3">
        <f>VLOOKUP(Tableau3[[#This Row],[ID ]],'[1]COMMERCIAL 2019 - 2021'!$D$2:$AO$3999,16,FALSE)</f>
        <v>0</v>
      </c>
      <c r="E18" s="3">
        <f>VLOOKUP(Tableau3[[#This Row],[ID ]],'[1]COMMERCIAL 2019 - 2021'!$D$2:$AO$3999,17,FALSE)</f>
        <v>0</v>
      </c>
      <c r="F18" s="3">
        <f>VLOOKUP(Tableau3[[#This Row],[ID ]],'[1]COMMERCIAL 2019 - 2021'!$D$2:$AO$3999,20,FALSE)</f>
        <v>41765.699999999997</v>
      </c>
      <c r="G18" s="3">
        <f>VLOOKUP(Tableau3[[#This Row],[ID ]],'[1]COMMERCIAL 2019 - 2021'!$D$2:$AO$3999,21,FALSE)</f>
        <v>0</v>
      </c>
      <c r="H18" s="3">
        <f>VLOOKUP(Tableau3[[#This Row],[ID ]],'[1]COMMERCIAL 2019 - 2021'!$D$2:$AO$3999,22,FALSE)</f>
        <v>0</v>
      </c>
      <c r="I18" s="3">
        <f>VLOOKUP(Tableau3[[#This Row],[ID ]],'[1]COMMERCIAL 2019 - 2021'!$D$2:$AO$3999,23,FALSE)</f>
        <v>0</v>
      </c>
      <c r="J18" s="3">
        <f>+Tableau1[[#This Row],[Annee]]</f>
        <v>2019</v>
      </c>
      <c r="K18" s="3" t="str">
        <f>+Tableau1[[#This Row],[DESTINATION]]</f>
        <v>Russie</v>
      </c>
      <c r="L18" s="3" t="str">
        <f>+Tableau1[[#This Row],[CLIENT]]</f>
        <v>ANGSTREM TRADING</v>
      </c>
      <c r="M18" s="3">
        <f>Tableau1[[#This Row],[Mois]]</f>
        <v>1</v>
      </c>
    </row>
    <row r="19" spans="1:13" hidden="1" x14ac:dyDescent="0.35">
      <c r="A19" s="1" t="str">
        <f>Tableau1[[#This Row],[NUM DE FACTURE]]</f>
        <v>FAE-19-00015</v>
      </c>
      <c r="B19" s="2">
        <f>VLOOKUP(Tableau3[[#This Row],[ID ]],'[1]COMMERCIAL 2019 - 2021'!$D$2:$AO$3999,14,FALSE)</f>
        <v>0</v>
      </c>
      <c r="C19" s="3">
        <f>VLOOKUP(Tableau3[[#This Row],[ID ]],'[1]COMMERCIAL 2019 - 2021'!$D$2:$AO$3999,15,FALSE)</f>
        <v>249984</v>
      </c>
      <c r="D19" s="3">
        <f>VLOOKUP(Tableau3[[#This Row],[ID ]],'[1]COMMERCIAL 2019 - 2021'!$D$2:$AO$3999,16,FALSE)</f>
        <v>50016</v>
      </c>
      <c r="E19" s="3">
        <f>VLOOKUP(Tableau3[[#This Row],[ID ]],'[1]COMMERCIAL 2019 - 2021'!$D$2:$AO$3999,17,FALSE)</f>
        <v>0</v>
      </c>
      <c r="F19" s="3">
        <f>VLOOKUP(Tableau3[[#This Row],[ID ]],'[1]COMMERCIAL 2019 - 2021'!$D$2:$AO$3999,20,FALSE)</f>
        <v>0</v>
      </c>
      <c r="G19" s="3">
        <f>VLOOKUP(Tableau3[[#This Row],[ID ]],'[1]COMMERCIAL 2019 - 2021'!$D$2:$AO$3999,21,FALSE)</f>
        <v>414975.93983999937</v>
      </c>
      <c r="H19" s="3">
        <f>VLOOKUP(Tableau3[[#This Row],[ID ]],'[1]COMMERCIAL 2019 - 2021'!$D$2:$AO$3999,22,FALSE)</f>
        <v>83027.060159999994</v>
      </c>
      <c r="I19" s="3">
        <f>VLOOKUP(Tableau3[[#This Row],[ID ]],'[1]COMMERCIAL 2019 - 2021'!$D$2:$AO$3999,23,FALSE)</f>
        <v>0</v>
      </c>
      <c r="J19" s="3">
        <f>+Tableau1[[#This Row],[Annee]]</f>
        <v>2019</v>
      </c>
      <c r="K19" s="3" t="str">
        <f>+Tableau1[[#This Row],[DESTINATION]]</f>
        <v>Libye</v>
      </c>
      <c r="L19" s="3" t="str">
        <f>+Tableau1[[#This Row],[CLIENT]]</f>
        <v>AWG LIBYA COMPANY TO IMPORT FOOD</v>
      </c>
      <c r="M19" s="3">
        <f>Tableau1[[#This Row],[Mois]]</f>
        <v>1</v>
      </c>
    </row>
    <row r="20" spans="1:13" hidden="1" x14ac:dyDescent="0.35">
      <c r="A20" s="1" t="str">
        <f>Tableau1[[#This Row],[NUM DE FACTURE]]</f>
        <v>FAE-19-00016</v>
      </c>
      <c r="B20" s="2">
        <f>VLOOKUP(Tableau3[[#This Row],[ID ]],'[1]COMMERCIAL 2019 - 2021'!$D$2:$AO$3999,14,FALSE)</f>
        <v>0</v>
      </c>
      <c r="C20" s="3">
        <f>VLOOKUP(Tableau3[[#This Row],[ID ]],'[1]COMMERCIAL 2019 - 2021'!$D$2:$AO$3999,15,FALSE)</f>
        <v>0</v>
      </c>
      <c r="D20" s="3">
        <f>VLOOKUP(Tableau3[[#This Row],[ID ]],'[1]COMMERCIAL 2019 - 2021'!$D$2:$AO$3999,16,FALSE)</f>
        <v>28008</v>
      </c>
      <c r="E20" s="3">
        <f>VLOOKUP(Tableau3[[#This Row],[ID ]],'[1]COMMERCIAL 2019 - 2021'!$D$2:$AO$3999,17,FALSE)</f>
        <v>0</v>
      </c>
      <c r="F20" s="3">
        <f>VLOOKUP(Tableau3[[#This Row],[ID ]],'[1]COMMERCIAL 2019 - 2021'!$D$2:$AO$3999,20,FALSE)</f>
        <v>0</v>
      </c>
      <c r="G20" s="3">
        <f>VLOOKUP(Tableau3[[#This Row],[ID ]],'[1]COMMERCIAL 2019 - 2021'!$D$2:$AO$3999,21,FALSE)</f>
        <v>0</v>
      </c>
      <c r="H20" s="3">
        <f>VLOOKUP(Tableau3[[#This Row],[ID ]],'[1]COMMERCIAL 2019 - 2021'!$D$2:$AO$3999,22,FALSE)</f>
        <v>35850.239999999998</v>
      </c>
      <c r="I20" s="3">
        <f>VLOOKUP(Tableau3[[#This Row],[ID ]],'[1]COMMERCIAL 2019 - 2021'!$D$2:$AO$3999,23,FALSE)</f>
        <v>0</v>
      </c>
      <c r="J20" s="3">
        <f>+Tableau1[[#This Row],[Annee]]</f>
        <v>2019</v>
      </c>
      <c r="K20" s="3" t="str">
        <f>+Tableau1[[#This Row],[DESTINATION]]</f>
        <v>Togo</v>
      </c>
      <c r="L20" s="3" t="str">
        <f>+Tableau1[[#This Row],[CLIENT]]</f>
        <v>SAHEL INTERNATIONAL TRADE</v>
      </c>
      <c r="M20" s="3">
        <f>Tableau1[[#This Row],[Mois]]</f>
        <v>1</v>
      </c>
    </row>
    <row r="21" spans="1:13" hidden="1" x14ac:dyDescent="0.35">
      <c r="A21" s="1" t="str">
        <f>Tableau1[[#This Row],[NUM DE FACTURE]]</f>
        <v>FAE-19-00017</v>
      </c>
      <c r="B21" s="2">
        <f>VLOOKUP(Tableau3[[#This Row],[ID ]],'[1]COMMERCIAL 2019 - 2021'!$D$2:$AO$3999,14,FALSE)</f>
        <v>0</v>
      </c>
      <c r="C21" s="3">
        <f>VLOOKUP(Tableau3[[#This Row],[ID ]],'[1]COMMERCIAL 2019 - 2021'!$D$2:$AO$3999,15,FALSE)</f>
        <v>0</v>
      </c>
      <c r="D21" s="3">
        <f>VLOOKUP(Tableau3[[#This Row],[ID ]],'[1]COMMERCIAL 2019 - 2021'!$D$2:$AO$3999,16,FALSE)</f>
        <v>28008</v>
      </c>
      <c r="E21" s="3">
        <f>VLOOKUP(Tableau3[[#This Row],[ID ]],'[1]COMMERCIAL 2019 - 2021'!$D$2:$AO$3999,17,FALSE)</f>
        <v>0</v>
      </c>
      <c r="F21" s="3">
        <f>VLOOKUP(Tableau3[[#This Row],[ID ]],'[1]COMMERCIAL 2019 - 2021'!$D$2:$AO$3999,20,FALSE)</f>
        <v>0</v>
      </c>
      <c r="G21" s="3">
        <f>VLOOKUP(Tableau3[[#This Row],[ID ]],'[1]COMMERCIAL 2019 - 2021'!$D$2:$AO$3999,21,FALSE)</f>
        <v>0</v>
      </c>
      <c r="H21" s="3">
        <f>VLOOKUP(Tableau3[[#This Row],[ID ]],'[1]COMMERCIAL 2019 - 2021'!$D$2:$AO$3999,22,FALSE)</f>
        <v>35850.239999999998</v>
      </c>
      <c r="I21" s="3">
        <f>VLOOKUP(Tableau3[[#This Row],[ID ]],'[1]COMMERCIAL 2019 - 2021'!$D$2:$AO$3999,23,FALSE)</f>
        <v>0</v>
      </c>
      <c r="J21" s="3">
        <f>+Tableau1[[#This Row],[Annee]]</f>
        <v>2019</v>
      </c>
      <c r="K21" s="3" t="str">
        <f>+Tableau1[[#This Row],[DESTINATION]]</f>
        <v>Togo</v>
      </c>
      <c r="L21" s="3" t="str">
        <f>+Tableau1[[#This Row],[CLIENT]]</f>
        <v>SAHEL INTERNATIONAL TRADE</v>
      </c>
      <c r="M21" s="3">
        <f>Tableau1[[#This Row],[Mois]]</f>
        <v>1</v>
      </c>
    </row>
    <row r="22" spans="1:13" hidden="1" x14ac:dyDescent="0.35">
      <c r="A22" s="1" t="str">
        <f>Tableau1[[#This Row],[NUM DE FACTURE]]</f>
        <v>FAE-19-00018</v>
      </c>
      <c r="B22" s="2">
        <f>VLOOKUP(Tableau3[[#This Row],[ID ]],'[1]COMMERCIAL 2019 - 2021'!$D$2:$AO$3999,14,FALSE)</f>
        <v>57600</v>
      </c>
      <c r="C22" s="3">
        <f>VLOOKUP(Tableau3[[#This Row],[ID ]],'[1]COMMERCIAL 2019 - 2021'!$D$2:$AO$3999,15,FALSE)</f>
        <v>0</v>
      </c>
      <c r="D22" s="3">
        <f>VLOOKUP(Tableau3[[#This Row],[ID ]],'[1]COMMERCIAL 2019 - 2021'!$D$2:$AO$3999,16,FALSE)</f>
        <v>0</v>
      </c>
      <c r="E22" s="3">
        <f>VLOOKUP(Tableau3[[#This Row],[ID ]],'[1]COMMERCIAL 2019 - 2021'!$D$2:$AO$3999,17,FALSE)</f>
        <v>0</v>
      </c>
      <c r="F22" s="3">
        <f>VLOOKUP(Tableau3[[#This Row],[ID ]],'[1]COMMERCIAL 2019 - 2021'!$D$2:$AO$3999,20,FALSE)</f>
        <v>81024</v>
      </c>
      <c r="G22" s="3">
        <f>VLOOKUP(Tableau3[[#This Row],[ID ]],'[1]COMMERCIAL 2019 - 2021'!$D$2:$AO$3999,21,FALSE)</f>
        <v>0</v>
      </c>
      <c r="H22" s="3">
        <f>VLOOKUP(Tableau3[[#This Row],[ID ]],'[1]COMMERCIAL 2019 - 2021'!$D$2:$AO$3999,22,FALSE)</f>
        <v>0</v>
      </c>
      <c r="I22" s="3">
        <f>VLOOKUP(Tableau3[[#This Row],[ID ]],'[1]COMMERCIAL 2019 - 2021'!$D$2:$AO$3999,23,FALSE)</f>
        <v>0</v>
      </c>
      <c r="J22" s="3">
        <f>+Tableau1[[#This Row],[Annee]]</f>
        <v>2019</v>
      </c>
      <c r="K22" s="3" t="str">
        <f>+Tableau1[[#This Row],[DESTINATION]]</f>
        <v>Sénégal</v>
      </c>
      <c r="L22" s="3" t="str">
        <f>+Tableau1[[#This Row],[CLIENT]]</f>
        <v>STE AL BADR</v>
      </c>
      <c r="M22" s="3">
        <f>Tableau1[[#This Row],[Mois]]</f>
        <v>2</v>
      </c>
    </row>
    <row r="23" spans="1:13" hidden="1" x14ac:dyDescent="0.35">
      <c r="A23" s="1" t="str">
        <f>Tableau1[[#This Row],[NUM DE FACTURE]]</f>
        <v>FAE-19-00019</v>
      </c>
      <c r="B23" s="2">
        <f>VLOOKUP(Tableau3[[#This Row],[ID ]],'[1]COMMERCIAL 2019 - 2021'!$D$2:$AO$3999,14,FALSE)</f>
        <v>0</v>
      </c>
      <c r="C23" s="3">
        <f>VLOOKUP(Tableau3[[#This Row],[ID ]],'[1]COMMERCIAL 2019 - 2021'!$D$2:$AO$3999,15,FALSE)</f>
        <v>20000</v>
      </c>
      <c r="D23" s="3">
        <f>VLOOKUP(Tableau3[[#This Row],[ID ]],'[1]COMMERCIAL 2019 - 2021'!$D$2:$AO$3999,16,FALSE)</f>
        <v>0</v>
      </c>
      <c r="E23" s="3">
        <f>VLOOKUP(Tableau3[[#This Row],[ID ]],'[1]COMMERCIAL 2019 - 2021'!$D$2:$AO$3999,17,FALSE)</f>
        <v>0</v>
      </c>
      <c r="F23" s="3">
        <f>VLOOKUP(Tableau3[[#This Row],[ID ]],'[1]COMMERCIAL 2019 - 2021'!$D$2:$AO$3999,20,FALSE)</f>
        <v>0</v>
      </c>
      <c r="G23" s="3">
        <f>VLOOKUP(Tableau3[[#This Row],[ID ]],'[1]COMMERCIAL 2019 - 2021'!$D$2:$AO$3999,21,FALSE)</f>
        <v>27600</v>
      </c>
      <c r="H23" s="3">
        <f>VLOOKUP(Tableau3[[#This Row],[ID ]],'[1]COMMERCIAL 2019 - 2021'!$D$2:$AO$3999,22,FALSE)</f>
        <v>0</v>
      </c>
      <c r="I23" s="3">
        <f>VLOOKUP(Tableau3[[#This Row],[ID ]],'[1]COMMERCIAL 2019 - 2021'!$D$2:$AO$3999,23,FALSE)</f>
        <v>0</v>
      </c>
      <c r="J23" s="3">
        <f>+Tableau1[[#This Row],[Annee]]</f>
        <v>2019</v>
      </c>
      <c r="K23" s="3" t="str">
        <f>+Tableau1[[#This Row],[DESTINATION]]</f>
        <v>Angleterre</v>
      </c>
      <c r="L23" s="3" t="str">
        <f>+Tableau1[[#This Row],[CLIENT]]</f>
        <v>ARCADIA</v>
      </c>
      <c r="M23" s="3">
        <f>Tableau1[[#This Row],[Mois]]</f>
        <v>1</v>
      </c>
    </row>
    <row r="24" spans="1:13" hidden="1" x14ac:dyDescent="0.35">
      <c r="A24" s="1" t="str">
        <f>Tableau1[[#This Row],[NUM DE FACTURE]]</f>
        <v>FAE-19-00020</v>
      </c>
      <c r="B24" s="2">
        <f>VLOOKUP(Tableau3[[#This Row],[ID ]],'[1]COMMERCIAL 2019 - 2021'!$D$2:$AO$3999,14,FALSE)</f>
        <v>0</v>
      </c>
      <c r="C24" s="3">
        <f>VLOOKUP(Tableau3[[#This Row],[ID ]],'[1]COMMERCIAL 2019 - 2021'!$D$2:$AO$3999,15,FALSE)</f>
        <v>40000</v>
      </c>
      <c r="D24" s="3">
        <f>VLOOKUP(Tableau3[[#This Row],[ID ]],'[1]COMMERCIAL 2019 - 2021'!$D$2:$AO$3999,16,FALSE)</f>
        <v>0</v>
      </c>
      <c r="E24" s="3">
        <f>VLOOKUP(Tableau3[[#This Row],[ID ]],'[1]COMMERCIAL 2019 - 2021'!$D$2:$AO$3999,17,FALSE)</f>
        <v>0</v>
      </c>
      <c r="F24" s="3">
        <f>VLOOKUP(Tableau3[[#This Row],[ID ]],'[1]COMMERCIAL 2019 - 2021'!$D$2:$AO$3999,20,FALSE)</f>
        <v>0</v>
      </c>
      <c r="G24" s="3">
        <f>VLOOKUP(Tableau3[[#This Row],[ID ]],'[1]COMMERCIAL 2019 - 2021'!$D$2:$AO$3999,21,FALSE)</f>
        <v>55200</v>
      </c>
      <c r="H24" s="3">
        <f>VLOOKUP(Tableau3[[#This Row],[ID ]],'[1]COMMERCIAL 2019 - 2021'!$D$2:$AO$3999,22,FALSE)</f>
        <v>0</v>
      </c>
      <c r="I24" s="3">
        <f>VLOOKUP(Tableau3[[#This Row],[ID ]],'[1]COMMERCIAL 2019 - 2021'!$D$2:$AO$3999,23,FALSE)</f>
        <v>0</v>
      </c>
      <c r="J24" s="3">
        <f>+Tableau1[[#This Row],[Annee]]</f>
        <v>2019</v>
      </c>
      <c r="K24" s="3" t="str">
        <f>+Tableau1[[#This Row],[DESTINATION]]</f>
        <v>Angleterre</v>
      </c>
      <c r="L24" s="3" t="str">
        <f>+Tableau1[[#This Row],[CLIENT]]</f>
        <v>ARCADIA</v>
      </c>
      <c r="M24" s="3">
        <f>Tableau1[[#This Row],[Mois]]</f>
        <v>1</v>
      </c>
    </row>
    <row r="25" spans="1:13" hidden="1" x14ac:dyDescent="0.35">
      <c r="A25" s="1" t="str">
        <f>Tableau1[[#This Row],[NUM DE FACTURE]]</f>
        <v>FAE-19-00021</v>
      </c>
      <c r="B25" s="2">
        <f>VLOOKUP(Tableau3[[#This Row],[ID ]],'[1]COMMERCIAL 2019 - 2021'!$D$2:$AO$3999,14,FALSE)</f>
        <v>0</v>
      </c>
      <c r="C25" s="3">
        <f>VLOOKUP(Tableau3[[#This Row],[ID ]],'[1]COMMERCIAL 2019 - 2021'!$D$2:$AO$3999,15,FALSE)</f>
        <v>20208</v>
      </c>
      <c r="D25" s="3">
        <f>VLOOKUP(Tableau3[[#This Row],[ID ]],'[1]COMMERCIAL 2019 - 2021'!$D$2:$AO$3999,16,FALSE)</f>
        <v>1800</v>
      </c>
      <c r="E25" s="3">
        <f>VLOOKUP(Tableau3[[#This Row],[ID ]],'[1]COMMERCIAL 2019 - 2021'!$D$2:$AO$3999,17,FALSE)</f>
        <v>0</v>
      </c>
      <c r="F25" s="3">
        <f>VLOOKUP(Tableau3[[#This Row],[ID ]],'[1]COMMERCIAL 2019 - 2021'!$D$2:$AO$3999,20,FALSE)</f>
        <v>0</v>
      </c>
      <c r="G25" s="3">
        <f>VLOOKUP(Tableau3[[#This Row],[ID ]],'[1]COMMERCIAL 2019 - 2021'!$D$2:$AO$3999,21,FALSE)</f>
        <v>26139.360000000001</v>
      </c>
      <c r="H25" s="3">
        <f>VLOOKUP(Tableau3[[#This Row],[ID ]],'[1]COMMERCIAL 2019 - 2021'!$D$2:$AO$3999,22,FALSE)</f>
        <v>3408</v>
      </c>
      <c r="I25" s="3">
        <f>VLOOKUP(Tableau3[[#This Row],[ID ]],'[1]COMMERCIAL 2019 - 2021'!$D$2:$AO$3999,23,FALSE)</f>
        <v>2340</v>
      </c>
      <c r="J25" s="3">
        <f>+Tableau1[[#This Row],[Annee]]</f>
        <v>2019</v>
      </c>
      <c r="K25" s="3" t="str">
        <f>+Tableau1[[#This Row],[DESTINATION]]</f>
        <v>Bahrein</v>
      </c>
      <c r="L25" s="3" t="str">
        <f>+Tableau1[[#This Row],[CLIENT]]</f>
        <v>ARCADIA</v>
      </c>
      <c r="M25" s="3">
        <f>Tableau1[[#This Row],[Mois]]</f>
        <v>2</v>
      </c>
    </row>
    <row r="26" spans="1:13" hidden="1" x14ac:dyDescent="0.35">
      <c r="A26" s="1" t="str">
        <f>Tableau1[[#This Row],[NUM DE FACTURE]]</f>
        <v>FAE-19-00022</v>
      </c>
      <c r="B26" s="2">
        <f>VLOOKUP(Tableau3[[#This Row],[ID ]],'[1]COMMERCIAL 2019 - 2021'!$D$2:$AO$3999,14,FALSE)</f>
        <v>0</v>
      </c>
      <c r="C26" s="3">
        <f>VLOOKUP(Tableau3[[#This Row],[ID ]],'[1]COMMERCIAL 2019 - 2021'!$D$2:$AO$3999,15,FALSE)</f>
        <v>2419.1999999999989</v>
      </c>
      <c r="D26" s="3">
        <f>VLOOKUP(Tableau3[[#This Row],[ID ]],'[1]COMMERCIAL 2019 - 2021'!$D$2:$AO$3999,16,FALSE)</f>
        <v>9139.2000000000007</v>
      </c>
      <c r="E26" s="3">
        <f>VLOOKUP(Tableau3[[#This Row],[ID ]],'[1]COMMERCIAL 2019 - 2021'!$D$2:$AO$3999,17,FALSE)</f>
        <v>250</v>
      </c>
      <c r="F26" s="3">
        <f>VLOOKUP(Tableau3[[#This Row],[ID ]],'[1]COMMERCIAL 2019 - 2021'!$D$2:$AO$3999,20,FALSE)</f>
        <v>0</v>
      </c>
      <c r="G26" s="3">
        <f>VLOOKUP(Tableau3[[#This Row],[ID ]],'[1]COMMERCIAL 2019 - 2021'!$D$2:$AO$3999,21,FALSE)</f>
        <v>3680.32</v>
      </c>
      <c r="H26" s="3">
        <f>VLOOKUP(Tableau3[[#This Row],[ID ]],'[1]COMMERCIAL 2019 - 2021'!$D$2:$AO$3999,22,FALSE)</f>
        <v>13499.04</v>
      </c>
      <c r="I26" s="3">
        <f>VLOOKUP(Tableau3[[#This Row],[ID ]],'[1]COMMERCIAL 2019 - 2021'!$D$2:$AO$3999,23,FALSE)</f>
        <v>1116</v>
      </c>
      <c r="J26" s="3">
        <f>+Tableau1[[#This Row],[Annee]]</f>
        <v>2019</v>
      </c>
      <c r="K26" s="3" t="str">
        <f>+Tableau1[[#This Row],[DESTINATION]]</f>
        <v>Japon</v>
      </c>
      <c r="L26" s="3" t="str">
        <f>+Tableau1[[#This Row],[CLIENT]]</f>
        <v>ARCADIA</v>
      </c>
      <c r="M26" s="3">
        <f>Tableau1[[#This Row],[Mois]]</f>
        <v>2</v>
      </c>
    </row>
    <row r="27" spans="1:13" x14ac:dyDescent="0.35">
      <c r="A27" s="1" t="str">
        <f>Tableau1[[#This Row],[NUM DE FACTURE]]</f>
        <v>FAE-19-00023</v>
      </c>
      <c r="B27" s="2">
        <f>VLOOKUP(Tableau3[[#This Row],[ID ]],'[1]COMMERCIAL 2019 - 2021'!$D$2:$AO$3999,14,FALSE)</f>
        <v>0</v>
      </c>
      <c r="C27" s="3">
        <f>VLOOKUP(Tableau3[[#This Row],[ID ]],'[1]COMMERCIAL 2019 - 2021'!$D$2:$AO$3999,15,FALSE)</f>
        <v>20400</v>
      </c>
      <c r="D27" s="3">
        <f>VLOOKUP(Tableau3[[#This Row],[ID ]],'[1]COMMERCIAL 2019 - 2021'!$D$2:$AO$3999,16,FALSE)</f>
        <v>0</v>
      </c>
      <c r="E27" s="3">
        <f>VLOOKUP(Tableau3[[#This Row],[ID ]],'[1]COMMERCIAL 2019 - 2021'!$D$2:$AO$3999,17,FALSE)</f>
        <v>2440</v>
      </c>
      <c r="F27" s="3">
        <f>VLOOKUP(Tableau3[[#This Row],[ID ]],'[1]COMMERCIAL 2019 - 2021'!$D$2:$AO$3999,20,FALSE)</f>
        <v>0</v>
      </c>
      <c r="G27" s="3">
        <f>VLOOKUP(Tableau3[[#This Row],[ID ]],'[1]COMMERCIAL 2019 - 2021'!$D$2:$AO$3999,21,FALSE)</f>
        <v>28560</v>
      </c>
      <c r="H27" s="3">
        <f>VLOOKUP(Tableau3[[#This Row],[ID ]],'[1]COMMERCIAL 2019 - 2021'!$D$2:$AO$3999,22,FALSE)</f>
        <v>0</v>
      </c>
      <c r="I27" s="3">
        <f>VLOOKUP(Tableau3[[#This Row],[ID ]],'[1]COMMERCIAL 2019 - 2021'!$D$2:$AO$3999,23,FALSE)</f>
        <v>5788.5</v>
      </c>
      <c r="J27" s="3">
        <f>+Tableau1[[#This Row],[Annee]]</f>
        <v>2019</v>
      </c>
      <c r="K27" s="3" t="str">
        <f>+Tableau1[[#This Row],[DESTINATION]]</f>
        <v>Gabon</v>
      </c>
      <c r="L27" s="3" t="str">
        <f>+Tableau1[[#This Row],[CLIENT]]</f>
        <v>TUNISIAN AFRICAN BUSINESS</v>
      </c>
      <c r="M27" s="3">
        <f>Tableau1[[#This Row],[Mois]]</f>
        <v>1</v>
      </c>
    </row>
    <row r="28" spans="1:13" hidden="1" x14ac:dyDescent="0.35">
      <c r="A28" s="1" t="str">
        <f>Tableau1[[#This Row],[NUM DE FACTURE]]</f>
        <v>FAE-19-00024</v>
      </c>
      <c r="B28" s="2">
        <f>VLOOKUP(Tableau3[[#This Row],[ID ]],'[1]COMMERCIAL 2019 - 2021'!$D$2:$AO$3999,14,FALSE)</f>
        <v>0</v>
      </c>
      <c r="C28" s="3">
        <f>VLOOKUP(Tableau3[[#This Row],[ID ]],'[1]COMMERCIAL 2019 - 2021'!$D$2:$AO$3999,15,FALSE)</f>
        <v>0</v>
      </c>
      <c r="D28" s="3">
        <f>VLOOKUP(Tableau3[[#This Row],[ID ]],'[1]COMMERCIAL 2019 - 2021'!$D$2:$AO$3999,16,FALSE)</f>
        <v>0</v>
      </c>
      <c r="E28" s="3">
        <f>VLOOKUP(Tableau3[[#This Row],[ID ]],'[1]COMMERCIAL 2019 - 2021'!$D$2:$AO$3999,17,FALSE)</f>
        <v>0</v>
      </c>
      <c r="F28" s="3">
        <f>VLOOKUP(Tableau3[[#This Row],[ID ]],'[1]COMMERCIAL 2019 - 2021'!$D$2:$AO$3999,20,FALSE)</f>
        <v>0</v>
      </c>
      <c r="G28" s="3">
        <f>VLOOKUP(Tableau3[[#This Row],[ID ]],'[1]COMMERCIAL 2019 - 2021'!$D$2:$AO$3999,21,FALSE)</f>
        <v>0</v>
      </c>
      <c r="H28" s="3">
        <f>VLOOKUP(Tableau3[[#This Row],[ID ]],'[1]COMMERCIAL 2019 - 2021'!$D$2:$AO$3999,22,FALSE)</f>
        <v>0</v>
      </c>
      <c r="I28" s="3">
        <f>VLOOKUP(Tableau3[[#This Row],[ID ]],'[1]COMMERCIAL 2019 - 2021'!$D$2:$AO$3999,23,FALSE)</f>
        <v>0</v>
      </c>
      <c r="J28" s="3">
        <f>+Tableau1[[#This Row],[Annee]]</f>
        <v>2019</v>
      </c>
      <c r="K28" s="3" t="str">
        <f>+Tableau1[[#This Row],[DESTINATION]]</f>
        <v>ANNULEE</v>
      </c>
      <c r="L28" s="3" t="str">
        <f>+Tableau1[[#This Row],[CLIENT]]</f>
        <v>SAHEL INTERNATIONAL TRADE</v>
      </c>
      <c r="M28" s="3" t="e">
        <f>Tableau1[[#This Row],[Mois]]</f>
        <v>#VALUE!</v>
      </c>
    </row>
    <row r="29" spans="1:13" hidden="1" x14ac:dyDescent="0.35">
      <c r="A29" s="1" t="str">
        <f>Tableau1[[#This Row],[NUM DE FACTURE]]</f>
        <v>FAE-19-00025</v>
      </c>
      <c r="B29" s="2">
        <f>VLOOKUP(Tableau3[[#This Row],[ID ]],'[1]COMMERCIAL 2019 - 2021'!$D$2:$AO$3999,14,FALSE)</f>
        <v>0</v>
      </c>
      <c r="C29" s="3">
        <f>VLOOKUP(Tableau3[[#This Row],[ID ]],'[1]COMMERCIAL 2019 - 2021'!$D$2:$AO$3999,15,FALSE)</f>
        <v>0</v>
      </c>
      <c r="D29" s="3">
        <f>VLOOKUP(Tableau3[[#This Row],[ID ]],'[1]COMMERCIAL 2019 - 2021'!$D$2:$AO$3999,16,FALSE)</f>
        <v>26000</v>
      </c>
      <c r="E29" s="3">
        <f>VLOOKUP(Tableau3[[#This Row],[ID ]],'[1]COMMERCIAL 2019 - 2021'!$D$2:$AO$3999,17,FALSE)</f>
        <v>0</v>
      </c>
      <c r="F29" s="3">
        <f>VLOOKUP(Tableau3[[#This Row],[ID ]],'[1]COMMERCIAL 2019 - 2021'!$D$2:$AO$3999,20,FALSE)</f>
        <v>0</v>
      </c>
      <c r="G29" s="3">
        <f>VLOOKUP(Tableau3[[#This Row],[ID ]],'[1]COMMERCIAL 2019 - 2021'!$D$2:$AO$3999,21,FALSE)</f>
        <v>0</v>
      </c>
      <c r="H29" s="3">
        <f>VLOOKUP(Tableau3[[#This Row],[ID ]],'[1]COMMERCIAL 2019 - 2021'!$D$2:$AO$3999,22,FALSE)</f>
        <v>37446.301750000006</v>
      </c>
      <c r="I29" s="3">
        <f>VLOOKUP(Tableau3[[#This Row],[ID ]],'[1]COMMERCIAL 2019 - 2021'!$D$2:$AO$3999,23,FALSE)</f>
        <v>0</v>
      </c>
      <c r="J29" s="3">
        <f>+Tableau1[[#This Row],[Annee]]</f>
        <v>2019</v>
      </c>
      <c r="K29" s="3" t="str">
        <f>+Tableau1[[#This Row],[DESTINATION]]</f>
        <v>Gabon</v>
      </c>
      <c r="L29" s="3" t="str">
        <f>+Tableau1[[#This Row],[CLIENT]]</f>
        <v>TIMBI MADINA</v>
      </c>
      <c r="M29" s="3">
        <f>Tableau1[[#This Row],[Mois]]</f>
        <v>1</v>
      </c>
    </row>
    <row r="30" spans="1:13" hidden="1" x14ac:dyDescent="0.35">
      <c r="A30" s="1" t="str">
        <f>Tableau1[[#This Row],[NUM DE FACTURE]]</f>
        <v>FAE-19-00026</v>
      </c>
      <c r="B30" s="2">
        <f>VLOOKUP(Tableau3[[#This Row],[ID ]],'[1]COMMERCIAL 2019 - 2021'!$D$2:$AO$3999,14,FALSE)</f>
        <v>0</v>
      </c>
      <c r="C30" s="3">
        <f>VLOOKUP(Tableau3[[#This Row],[ID ]],'[1]COMMERCIAL 2019 - 2021'!$D$2:$AO$3999,15,FALSE)</f>
        <v>0</v>
      </c>
      <c r="D30" s="3">
        <f>VLOOKUP(Tableau3[[#This Row],[ID ]],'[1]COMMERCIAL 2019 - 2021'!$D$2:$AO$3999,16,FALSE)</f>
        <v>26000</v>
      </c>
      <c r="E30" s="3">
        <f>VLOOKUP(Tableau3[[#This Row],[ID ]],'[1]COMMERCIAL 2019 - 2021'!$D$2:$AO$3999,17,FALSE)</f>
        <v>0</v>
      </c>
      <c r="F30" s="3">
        <f>VLOOKUP(Tableau3[[#This Row],[ID ]],'[1]COMMERCIAL 2019 - 2021'!$D$2:$AO$3999,20,FALSE)</f>
        <v>0</v>
      </c>
      <c r="G30" s="3">
        <f>VLOOKUP(Tableau3[[#This Row],[ID ]],'[1]COMMERCIAL 2019 - 2021'!$D$2:$AO$3999,21,FALSE)</f>
        <v>0</v>
      </c>
      <c r="H30" s="3">
        <f>VLOOKUP(Tableau3[[#This Row],[ID ]],'[1]COMMERCIAL 2019 - 2021'!$D$2:$AO$3999,22,FALSE)</f>
        <v>37336.86825</v>
      </c>
      <c r="I30" s="3">
        <f>VLOOKUP(Tableau3[[#This Row],[ID ]],'[1]COMMERCIAL 2019 - 2021'!$D$2:$AO$3999,23,FALSE)</f>
        <v>0</v>
      </c>
      <c r="J30" s="3">
        <f>+Tableau1[[#This Row],[Annee]]</f>
        <v>2019</v>
      </c>
      <c r="K30" s="3" t="str">
        <f>+Tableau1[[#This Row],[DESTINATION]]</f>
        <v>Gabon</v>
      </c>
      <c r="L30" s="3" t="str">
        <f>+Tableau1[[#This Row],[CLIENT]]</f>
        <v>TIMBI MADINA</v>
      </c>
      <c r="M30" s="3">
        <f>Tableau1[[#This Row],[Mois]]</f>
        <v>1</v>
      </c>
    </row>
    <row r="31" spans="1:13" hidden="1" x14ac:dyDescent="0.35">
      <c r="A31" s="1" t="str">
        <f>Tableau1[[#This Row],[NUM DE FACTURE]]</f>
        <v>FAE-19-00027</v>
      </c>
      <c r="B31" s="2">
        <f>VLOOKUP(Tableau3[[#This Row],[ID ]],'[1]COMMERCIAL 2019 - 2021'!$D$2:$AO$3999,14,FALSE)</f>
        <v>0</v>
      </c>
      <c r="C31" s="3">
        <f>VLOOKUP(Tableau3[[#This Row],[ID ]],'[1]COMMERCIAL 2019 - 2021'!$D$2:$AO$3999,15,FALSE)</f>
        <v>111420</v>
      </c>
      <c r="D31" s="3">
        <f>VLOOKUP(Tableau3[[#This Row],[ID ]],'[1]COMMERCIAL 2019 - 2021'!$D$2:$AO$3999,16,FALSE)</f>
        <v>0</v>
      </c>
      <c r="E31" s="3">
        <f>VLOOKUP(Tableau3[[#This Row],[ID ]],'[1]COMMERCIAL 2019 - 2021'!$D$2:$AO$3999,17,FALSE)</f>
        <v>0</v>
      </c>
      <c r="F31" s="3">
        <f>VLOOKUP(Tableau3[[#This Row],[ID ]],'[1]COMMERCIAL 2019 - 2021'!$D$2:$AO$3999,20,FALSE)</f>
        <v>0</v>
      </c>
      <c r="G31" s="3">
        <f>VLOOKUP(Tableau3[[#This Row],[ID ]],'[1]COMMERCIAL 2019 - 2021'!$D$2:$AO$3999,21,FALSE)</f>
        <v>147958.97566679999</v>
      </c>
      <c r="H31" s="3">
        <f>VLOOKUP(Tableau3[[#This Row],[ID ]],'[1]COMMERCIAL 2019 - 2021'!$D$2:$AO$3999,22,FALSE)</f>
        <v>0</v>
      </c>
      <c r="I31" s="3">
        <f>VLOOKUP(Tableau3[[#This Row],[ID ]],'[1]COMMERCIAL 2019 - 2021'!$D$2:$AO$3999,23,FALSE)</f>
        <v>0</v>
      </c>
      <c r="J31" s="3">
        <f>+Tableau1[[#This Row],[Annee]]</f>
        <v>2019</v>
      </c>
      <c r="K31" s="3" t="str">
        <f>+Tableau1[[#This Row],[DESTINATION]]</f>
        <v>Guinée</v>
      </c>
      <c r="L31" s="3" t="str">
        <f>+Tableau1[[#This Row],[CLIENT]]</f>
        <v>SAWABA - GUINEE</v>
      </c>
      <c r="M31" s="3">
        <f>Tableau1[[#This Row],[Mois]]</f>
        <v>1</v>
      </c>
    </row>
    <row r="32" spans="1:13" hidden="1" x14ac:dyDescent="0.35">
      <c r="A32" s="1" t="str">
        <f>Tableau1[[#This Row],[NUM DE FACTURE]]</f>
        <v>FAE-19-00028</v>
      </c>
      <c r="B32" s="2">
        <f>VLOOKUP(Tableau3[[#This Row],[ID ]],'[1]COMMERCIAL 2019 - 2021'!$D$2:$AO$3999,14,FALSE)</f>
        <v>14000</v>
      </c>
      <c r="C32" s="3">
        <f>VLOOKUP(Tableau3[[#This Row],[ID ]],'[1]COMMERCIAL 2019 - 2021'!$D$2:$AO$3999,15,FALSE)</f>
        <v>4480</v>
      </c>
      <c r="D32" s="3">
        <f>VLOOKUP(Tableau3[[#This Row],[ID ]],'[1]COMMERCIAL 2019 - 2021'!$D$2:$AO$3999,16,FALSE)</f>
        <v>0</v>
      </c>
      <c r="E32" s="3">
        <f>VLOOKUP(Tableau3[[#This Row],[ID ]],'[1]COMMERCIAL 2019 - 2021'!$D$2:$AO$3999,17,FALSE)</f>
        <v>0</v>
      </c>
      <c r="F32" s="3">
        <f>VLOOKUP(Tableau3[[#This Row],[ID ]],'[1]COMMERCIAL 2019 - 2021'!$D$2:$AO$3999,20,FALSE)</f>
        <v>45540.697999999997</v>
      </c>
      <c r="G32" s="3">
        <f>VLOOKUP(Tableau3[[#This Row],[ID ]],'[1]COMMERCIAL 2019 - 2021'!$D$2:$AO$3999,21,FALSE)</f>
        <v>16585.56956</v>
      </c>
      <c r="H32" s="3">
        <f>VLOOKUP(Tableau3[[#This Row],[ID ]],'[1]COMMERCIAL 2019 - 2021'!$D$2:$AO$3999,22,FALSE)</f>
        <v>0</v>
      </c>
      <c r="I32" s="3">
        <f>VLOOKUP(Tableau3[[#This Row],[ID ]],'[1]COMMERCIAL 2019 - 2021'!$D$2:$AO$3999,23,FALSE)</f>
        <v>0</v>
      </c>
      <c r="J32" s="3">
        <f>+Tableau1[[#This Row],[Annee]]</f>
        <v>2019</v>
      </c>
      <c r="K32" s="3" t="str">
        <f>+Tableau1[[#This Row],[DESTINATION]]</f>
        <v>New Zealand</v>
      </c>
      <c r="L32" s="3" t="str">
        <f>+Tableau1[[#This Row],[CLIENT]]</f>
        <v>DAVIS TRADING CO LTD</v>
      </c>
      <c r="M32" s="3">
        <f>Tableau1[[#This Row],[Mois]]</f>
        <v>2</v>
      </c>
    </row>
    <row r="33" spans="1:13" hidden="1" x14ac:dyDescent="0.35">
      <c r="A33" s="1" t="str">
        <f>Tableau1[[#This Row],[NUM DE FACTURE]]</f>
        <v>FAE-19-00029</v>
      </c>
      <c r="B33" s="2">
        <f>VLOOKUP(Tableau3[[#This Row],[ID ]],'[1]COMMERCIAL 2019 - 2021'!$D$2:$AO$3999,14,FALSE)</f>
        <v>0</v>
      </c>
      <c r="C33" s="3">
        <f>VLOOKUP(Tableau3[[#This Row],[ID ]],'[1]COMMERCIAL 2019 - 2021'!$D$2:$AO$3999,15,FALSE)</f>
        <v>0</v>
      </c>
      <c r="D33" s="3">
        <f>VLOOKUP(Tableau3[[#This Row],[ID ]],'[1]COMMERCIAL 2019 - 2021'!$D$2:$AO$3999,16,FALSE)</f>
        <v>108000</v>
      </c>
      <c r="E33" s="3">
        <f>VLOOKUP(Tableau3[[#This Row],[ID ]],'[1]COMMERCIAL 2019 - 2021'!$D$2:$AO$3999,17,FALSE)</f>
        <v>0</v>
      </c>
      <c r="F33" s="3">
        <f>VLOOKUP(Tableau3[[#This Row],[ID ]],'[1]COMMERCIAL 2019 - 2021'!$D$2:$AO$3999,20,FALSE)</f>
        <v>0</v>
      </c>
      <c r="G33" s="3">
        <f>VLOOKUP(Tableau3[[#This Row],[ID ]],'[1]COMMERCIAL 2019 - 2021'!$D$2:$AO$3999,21,FALSE)</f>
        <v>0</v>
      </c>
      <c r="H33" s="3">
        <f>VLOOKUP(Tableau3[[#This Row],[ID ]],'[1]COMMERCIAL 2019 - 2021'!$D$2:$AO$3999,22,FALSE)</f>
        <v>153213.228</v>
      </c>
      <c r="I33" s="3">
        <f>VLOOKUP(Tableau3[[#This Row],[ID ]],'[1]COMMERCIAL 2019 - 2021'!$D$2:$AO$3999,23,FALSE)</f>
        <v>0</v>
      </c>
      <c r="J33" s="3">
        <f>+Tableau1[[#This Row],[Annee]]</f>
        <v>2019</v>
      </c>
      <c r="K33" s="3" t="str">
        <f>+Tableau1[[#This Row],[DESTINATION]]</f>
        <v>Niger</v>
      </c>
      <c r="L33" s="3" t="str">
        <f>+Tableau1[[#This Row],[CLIENT]]</f>
        <v>ETS KASSO IMPORT EXPORT</v>
      </c>
      <c r="M33" s="3">
        <f>Tableau1[[#This Row],[Mois]]</f>
        <v>2</v>
      </c>
    </row>
    <row r="34" spans="1:13" hidden="1" x14ac:dyDescent="0.35">
      <c r="A34" s="1" t="str">
        <f>Tableau1[[#This Row],[NUM DE FACTURE]]</f>
        <v>FAE-19-00030</v>
      </c>
      <c r="B34" s="2">
        <f>VLOOKUP(Tableau3[[#This Row],[ID ]],'[1]COMMERCIAL 2019 - 2021'!$D$2:$AO$3999,14,FALSE)</f>
        <v>0</v>
      </c>
      <c r="C34" s="3">
        <f>VLOOKUP(Tableau3[[#This Row],[ID ]],'[1]COMMERCIAL 2019 - 2021'!$D$2:$AO$3999,15,FALSE)</f>
        <v>0</v>
      </c>
      <c r="D34" s="3">
        <f>VLOOKUP(Tableau3[[#This Row],[ID ]],'[1]COMMERCIAL 2019 - 2021'!$D$2:$AO$3999,16,FALSE)</f>
        <v>108000</v>
      </c>
      <c r="E34" s="3">
        <f>VLOOKUP(Tableau3[[#This Row],[ID ]],'[1]COMMERCIAL 2019 - 2021'!$D$2:$AO$3999,17,FALSE)</f>
        <v>0</v>
      </c>
      <c r="F34" s="3">
        <f>VLOOKUP(Tableau3[[#This Row],[ID ]],'[1]COMMERCIAL 2019 - 2021'!$D$2:$AO$3999,20,FALSE)</f>
        <v>0</v>
      </c>
      <c r="G34" s="3">
        <f>VLOOKUP(Tableau3[[#This Row],[ID ]],'[1]COMMERCIAL 2019 - 2021'!$D$2:$AO$3999,21,FALSE)</f>
        <v>0</v>
      </c>
      <c r="H34" s="3">
        <f>VLOOKUP(Tableau3[[#This Row],[ID ]],'[1]COMMERCIAL 2019 - 2021'!$D$2:$AO$3999,22,FALSE)</f>
        <v>153213.228</v>
      </c>
      <c r="I34" s="3">
        <f>VLOOKUP(Tableau3[[#This Row],[ID ]],'[1]COMMERCIAL 2019 - 2021'!$D$2:$AO$3999,23,FALSE)</f>
        <v>0</v>
      </c>
      <c r="J34" s="3">
        <f>+Tableau1[[#This Row],[Annee]]</f>
        <v>2019</v>
      </c>
      <c r="K34" s="3" t="str">
        <f>+Tableau1[[#This Row],[DESTINATION]]</f>
        <v>Niger</v>
      </c>
      <c r="L34" s="3" t="str">
        <f>+Tableau1[[#This Row],[CLIENT]]</f>
        <v>ETS KASSO IMPORT EXPORT</v>
      </c>
      <c r="M34" s="3">
        <f>Tableau1[[#This Row],[Mois]]</f>
        <v>2</v>
      </c>
    </row>
    <row r="35" spans="1:13" hidden="1" x14ac:dyDescent="0.35">
      <c r="A35" s="1" t="str">
        <f>Tableau1[[#This Row],[NUM DE FACTURE]]</f>
        <v>FAE-19-00031</v>
      </c>
      <c r="B35" s="2">
        <f>VLOOKUP(Tableau3[[#This Row],[ID ]],'[1]COMMERCIAL 2019 - 2021'!$D$2:$AO$3999,14,FALSE)</f>
        <v>0</v>
      </c>
      <c r="C35" s="3">
        <f>VLOOKUP(Tableau3[[#This Row],[ID ]],'[1]COMMERCIAL 2019 - 2021'!$D$2:$AO$3999,15,FALSE)</f>
        <v>0</v>
      </c>
      <c r="D35" s="3">
        <f>VLOOKUP(Tableau3[[#This Row],[ID ]],'[1]COMMERCIAL 2019 - 2021'!$D$2:$AO$3999,16,FALSE)</f>
        <v>108000</v>
      </c>
      <c r="E35" s="3">
        <f>VLOOKUP(Tableau3[[#This Row],[ID ]],'[1]COMMERCIAL 2019 - 2021'!$D$2:$AO$3999,17,FALSE)</f>
        <v>0</v>
      </c>
      <c r="F35" s="3">
        <f>VLOOKUP(Tableau3[[#This Row],[ID ]],'[1]COMMERCIAL 2019 - 2021'!$D$2:$AO$3999,20,FALSE)</f>
        <v>0</v>
      </c>
      <c r="G35" s="3">
        <f>VLOOKUP(Tableau3[[#This Row],[ID ]],'[1]COMMERCIAL 2019 - 2021'!$D$2:$AO$3999,21,FALSE)</f>
        <v>0</v>
      </c>
      <c r="H35" s="3">
        <f>VLOOKUP(Tableau3[[#This Row],[ID ]],'[1]COMMERCIAL 2019 - 2021'!$D$2:$AO$3999,22,FALSE)</f>
        <v>153213.228</v>
      </c>
      <c r="I35" s="3">
        <f>VLOOKUP(Tableau3[[#This Row],[ID ]],'[1]COMMERCIAL 2019 - 2021'!$D$2:$AO$3999,23,FALSE)</f>
        <v>0</v>
      </c>
      <c r="J35" s="3">
        <f>+Tableau1[[#This Row],[Annee]]</f>
        <v>2019</v>
      </c>
      <c r="K35" s="3" t="str">
        <f>+Tableau1[[#This Row],[DESTINATION]]</f>
        <v>Niger</v>
      </c>
      <c r="L35" s="3" t="str">
        <f>+Tableau1[[#This Row],[CLIENT]]</f>
        <v>ETS KASSO IMPORT EXPORT</v>
      </c>
      <c r="M35" s="3">
        <f>Tableau1[[#This Row],[Mois]]</f>
        <v>2</v>
      </c>
    </row>
    <row r="36" spans="1:13" hidden="1" x14ac:dyDescent="0.35">
      <c r="A36" s="1" t="str">
        <f>Tableau1[[#This Row],[NUM DE FACTURE]]</f>
        <v>FAE-19-00032</v>
      </c>
      <c r="B36" s="2">
        <f>VLOOKUP(Tableau3[[#This Row],[ID ]],'[1]COMMERCIAL 2019 - 2021'!$D$2:$AO$3999,14,FALSE)</f>
        <v>0</v>
      </c>
      <c r="C36" s="3">
        <f>VLOOKUP(Tableau3[[#This Row],[ID ]],'[1]COMMERCIAL 2019 - 2021'!$D$2:$AO$3999,15,FALSE)</f>
        <v>0</v>
      </c>
      <c r="D36" s="3">
        <f>VLOOKUP(Tableau3[[#This Row],[ID ]],'[1]COMMERCIAL 2019 - 2021'!$D$2:$AO$3999,16,FALSE)</f>
        <v>108000</v>
      </c>
      <c r="E36" s="3">
        <f>VLOOKUP(Tableau3[[#This Row],[ID ]],'[1]COMMERCIAL 2019 - 2021'!$D$2:$AO$3999,17,FALSE)</f>
        <v>0</v>
      </c>
      <c r="F36" s="3">
        <f>VLOOKUP(Tableau3[[#This Row],[ID ]],'[1]COMMERCIAL 2019 - 2021'!$D$2:$AO$3999,20,FALSE)</f>
        <v>0</v>
      </c>
      <c r="G36" s="3">
        <f>VLOOKUP(Tableau3[[#This Row],[ID ]],'[1]COMMERCIAL 2019 - 2021'!$D$2:$AO$3999,21,FALSE)</f>
        <v>0</v>
      </c>
      <c r="H36" s="3">
        <f>VLOOKUP(Tableau3[[#This Row],[ID ]],'[1]COMMERCIAL 2019 - 2021'!$D$2:$AO$3999,22,FALSE)</f>
        <v>153213.228</v>
      </c>
      <c r="I36" s="3">
        <f>VLOOKUP(Tableau3[[#This Row],[ID ]],'[1]COMMERCIAL 2019 - 2021'!$D$2:$AO$3999,23,FALSE)</f>
        <v>0</v>
      </c>
      <c r="J36" s="3">
        <f>+Tableau1[[#This Row],[Annee]]</f>
        <v>2019</v>
      </c>
      <c r="K36" s="3" t="str">
        <f>+Tableau1[[#This Row],[DESTINATION]]</f>
        <v>Niger</v>
      </c>
      <c r="L36" s="3" t="str">
        <f>+Tableau1[[#This Row],[CLIENT]]</f>
        <v>ETS KASSO IMPORT EXPORT</v>
      </c>
      <c r="M36" s="3">
        <f>Tableau1[[#This Row],[Mois]]</f>
        <v>2</v>
      </c>
    </row>
    <row r="37" spans="1:13" hidden="1" x14ac:dyDescent="0.35">
      <c r="A37" s="1" t="str">
        <f>Tableau1[[#This Row],[NUM DE FACTURE]]</f>
        <v>FAE-19-00033</v>
      </c>
      <c r="B37" s="2">
        <f>VLOOKUP(Tableau3[[#This Row],[ID ]],'[1]COMMERCIAL 2019 - 2021'!$D$2:$AO$3999,14,FALSE)</f>
        <v>0</v>
      </c>
      <c r="C37" s="3">
        <f>VLOOKUP(Tableau3[[#This Row],[ID ]],'[1]COMMERCIAL 2019 - 2021'!$D$2:$AO$3999,15,FALSE)</f>
        <v>111420</v>
      </c>
      <c r="D37" s="3">
        <f>VLOOKUP(Tableau3[[#This Row],[ID ]],'[1]COMMERCIAL 2019 - 2021'!$D$2:$AO$3999,16,FALSE)</f>
        <v>0</v>
      </c>
      <c r="E37" s="3">
        <f>VLOOKUP(Tableau3[[#This Row],[ID ]],'[1]COMMERCIAL 2019 - 2021'!$D$2:$AO$3999,17,FALSE)</f>
        <v>0</v>
      </c>
      <c r="F37" s="3">
        <f>VLOOKUP(Tableau3[[#This Row],[ID ]],'[1]COMMERCIAL 2019 - 2021'!$D$2:$AO$3999,20,FALSE)</f>
        <v>0</v>
      </c>
      <c r="G37" s="3">
        <f>VLOOKUP(Tableau3[[#This Row],[ID ]],'[1]COMMERCIAL 2019 - 2021'!$D$2:$AO$3999,21,FALSE)</f>
        <v>149030.2776348</v>
      </c>
      <c r="H37" s="3">
        <f>VLOOKUP(Tableau3[[#This Row],[ID ]],'[1]COMMERCIAL 2019 - 2021'!$D$2:$AO$3999,22,FALSE)</f>
        <v>0</v>
      </c>
      <c r="I37" s="3">
        <f>VLOOKUP(Tableau3[[#This Row],[ID ]],'[1]COMMERCIAL 2019 - 2021'!$D$2:$AO$3999,23,FALSE)</f>
        <v>0</v>
      </c>
      <c r="J37" s="3">
        <f>+Tableau1[[#This Row],[Annee]]</f>
        <v>2019</v>
      </c>
      <c r="K37" s="3" t="str">
        <f>+Tableau1[[#This Row],[DESTINATION]]</f>
        <v>Guinée</v>
      </c>
      <c r="L37" s="3" t="str">
        <f>+Tableau1[[#This Row],[CLIENT]]</f>
        <v>SAWABA - GUINEE</v>
      </c>
      <c r="M37" s="3">
        <f>Tableau1[[#This Row],[Mois]]</f>
        <v>2</v>
      </c>
    </row>
    <row r="38" spans="1:13" hidden="1" x14ac:dyDescent="0.35">
      <c r="A38" s="1" t="str">
        <f>Tableau1[[#This Row],[NUM DE FACTURE]]</f>
        <v>FAE-19-00034</v>
      </c>
      <c r="B38" s="2">
        <f>VLOOKUP(Tableau3[[#This Row],[ID ]],'[1]COMMERCIAL 2019 - 2021'!$D$2:$AO$3999,14,FALSE)</f>
        <v>0</v>
      </c>
      <c r="C38" s="3">
        <f>VLOOKUP(Tableau3[[#This Row],[ID ]],'[1]COMMERCIAL 2019 - 2021'!$D$2:$AO$3999,15,FALSE)</f>
        <v>24600</v>
      </c>
      <c r="D38" s="3">
        <f>VLOOKUP(Tableau3[[#This Row],[ID ]],'[1]COMMERCIAL 2019 - 2021'!$D$2:$AO$3999,16,FALSE)</f>
        <v>0</v>
      </c>
      <c r="E38" s="3">
        <f>VLOOKUP(Tableau3[[#This Row],[ID ]],'[1]COMMERCIAL 2019 - 2021'!$D$2:$AO$3999,17,FALSE)</f>
        <v>0</v>
      </c>
      <c r="F38" s="3">
        <f>VLOOKUP(Tableau3[[#This Row],[ID ]],'[1]COMMERCIAL 2019 - 2021'!$D$2:$AO$3999,20,FALSE)</f>
        <v>0</v>
      </c>
      <c r="G38" s="3">
        <f>VLOOKUP(Tableau3[[#This Row],[ID ]],'[1]COMMERCIAL 2019 - 2021'!$D$2:$AO$3999,21,FALSE)</f>
        <v>35240.839200000002</v>
      </c>
      <c r="H38" s="3">
        <f>VLOOKUP(Tableau3[[#This Row],[ID ]],'[1]COMMERCIAL 2019 - 2021'!$D$2:$AO$3999,22,FALSE)</f>
        <v>0</v>
      </c>
      <c r="I38" s="3">
        <f>VLOOKUP(Tableau3[[#This Row],[ID ]],'[1]COMMERCIAL 2019 - 2021'!$D$2:$AO$3999,23,FALSE)</f>
        <v>0</v>
      </c>
      <c r="J38" s="3">
        <f>+Tableau1[[#This Row],[Annee]]</f>
        <v>2019</v>
      </c>
      <c r="K38" s="3" t="str">
        <f>+Tableau1[[#This Row],[DESTINATION]]</f>
        <v>Gambie</v>
      </c>
      <c r="L38" s="3" t="str">
        <f>+Tableau1[[#This Row],[CLIENT]]</f>
        <v>MAMUDOU BAH T/A TEDOUGNAL FARM</v>
      </c>
      <c r="M38" s="3">
        <f>Tableau1[[#This Row],[Mois]]</f>
        <v>2</v>
      </c>
    </row>
    <row r="39" spans="1:13" hidden="1" x14ac:dyDescent="0.35">
      <c r="A39" s="1" t="str">
        <f>Tableau1[[#This Row],[NUM DE FACTURE]]</f>
        <v>FAE-19-00035</v>
      </c>
      <c r="B39" s="2">
        <f>VLOOKUP(Tableau3[[#This Row],[ID ]],'[1]COMMERCIAL 2019 - 2021'!$D$2:$AO$3999,14,FALSE)</f>
        <v>1200</v>
      </c>
      <c r="C39" s="3">
        <f>VLOOKUP(Tableau3[[#This Row],[ID ]],'[1]COMMERCIAL 2019 - 2021'!$D$2:$AO$3999,15,FALSE)</f>
        <v>4296</v>
      </c>
      <c r="D39" s="3">
        <f>VLOOKUP(Tableau3[[#This Row],[ID ]],'[1]COMMERCIAL 2019 - 2021'!$D$2:$AO$3999,16,FALSE)</f>
        <v>2220</v>
      </c>
      <c r="E39" s="3">
        <f>VLOOKUP(Tableau3[[#This Row],[ID ]],'[1]COMMERCIAL 2019 - 2021'!$D$2:$AO$3999,17,FALSE)</f>
        <v>836</v>
      </c>
      <c r="F39" s="3">
        <f>VLOOKUP(Tableau3[[#This Row],[ID ]],'[1]COMMERCIAL 2019 - 2021'!$D$2:$AO$3999,20,FALSE)</f>
        <v>1800</v>
      </c>
      <c r="G39" s="3">
        <f>VLOOKUP(Tableau3[[#This Row],[ID ]],'[1]COMMERCIAL 2019 - 2021'!$D$2:$AO$3999,21,FALSE)</f>
        <v>6658.8</v>
      </c>
      <c r="H39" s="3">
        <f>VLOOKUP(Tableau3[[#This Row],[ID ]],'[1]COMMERCIAL 2019 - 2021'!$D$2:$AO$3999,22,FALSE)</f>
        <v>3330</v>
      </c>
      <c r="I39" s="3">
        <f>VLOOKUP(Tableau3[[#This Row],[ID ]],'[1]COMMERCIAL 2019 - 2021'!$D$2:$AO$3999,23,FALSE)</f>
        <v>2630.6</v>
      </c>
      <c r="J39" s="3">
        <f>+Tableau1[[#This Row],[Annee]]</f>
        <v>2019</v>
      </c>
      <c r="K39" s="3" t="str">
        <f>+Tableau1[[#This Row],[DESTINATION]]</f>
        <v>Marseille</v>
      </c>
      <c r="L39" s="3" t="str">
        <f>+Tableau1[[#This Row],[CLIENT]]</f>
        <v>ARCADIA</v>
      </c>
      <c r="M39" s="3">
        <f>Tableau1[[#This Row],[Mois]]</f>
        <v>2</v>
      </c>
    </row>
    <row r="40" spans="1:13" hidden="1" x14ac:dyDescent="0.35">
      <c r="A40" s="1" t="str">
        <f>Tableau1[[#This Row],[NUM DE FACTURE]]</f>
        <v>FAE-19-00036</v>
      </c>
      <c r="B40" s="2">
        <f>VLOOKUP(Tableau3[[#This Row],[ID ]],'[1]COMMERCIAL 2019 - 2021'!$D$2:$AO$3999,14,FALSE)</f>
        <v>4620</v>
      </c>
      <c r="C40" s="3">
        <f>VLOOKUP(Tableau3[[#This Row],[ID ]],'[1]COMMERCIAL 2019 - 2021'!$D$2:$AO$3999,15,FALSE)</f>
        <v>60</v>
      </c>
      <c r="D40" s="3">
        <f>VLOOKUP(Tableau3[[#This Row],[ID ]],'[1]COMMERCIAL 2019 - 2021'!$D$2:$AO$3999,16,FALSE)</f>
        <v>0</v>
      </c>
      <c r="E40" s="3">
        <f>VLOOKUP(Tableau3[[#This Row],[ID ]],'[1]COMMERCIAL 2019 - 2021'!$D$2:$AO$3999,17,FALSE)</f>
        <v>0</v>
      </c>
      <c r="F40" s="3">
        <f>VLOOKUP(Tableau3[[#This Row],[ID ]],'[1]COMMERCIAL 2019 - 2021'!$D$2:$AO$3999,20,FALSE)</f>
        <v>9041.5218299999997</v>
      </c>
      <c r="G40" s="3">
        <f>VLOOKUP(Tableau3[[#This Row],[ID ]],'[1]COMMERCIAL 2019 - 2021'!$D$2:$AO$3999,21,FALSE)</f>
        <v>115.80096000000002</v>
      </c>
      <c r="H40" s="3">
        <f>VLOOKUP(Tableau3[[#This Row],[ID ]],'[1]COMMERCIAL 2019 - 2021'!$D$2:$AO$3999,22,FALSE)</f>
        <v>0</v>
      </c>
      <c r="I40" s="3">
        <f>VLOOKUP(Tableau3[[#This Row],[ID ]],'[1]COMMERCIAL 2019 - 2021'!$D$2:$AO$3999,23,FALSE)</f>
        <v>0</v>
      </c>
      <c r="J40" s="3">
        <f>+Tableau1[[#This Row],[Annee]]</f>
        <v>2019</v>
      </c>
      <c r="K40" s="3" t="str">
        <f>+Tableau1[[#This Row],[DESTINATION]]</f>
        <v>Japon</v>
      </c>
      <c r="L40" s="3" t="str">
        <f>+Tableau1[[#This Row],[CLIENT]]</f>
        <v>M &amp; P CORPORATION</v>
      </c>
      <c r="M40" s="3">
        <f>Tableau1[[#This Row],[Mois]]</f>
        <v>3</v>
      </c>
    </row>
    <row r="41" spans="1:13" x14ac:dyDescent="0.35">
      <c r="A41" s="1" t="str">
        <f>Tableau1[[#This Row],[NUM DE FACTURE]]</f>
        <v>FAE-19-00037</v>
      </c>
      <c r="B41" s="2">
        <f>VLOOKUP(Tableau3[[#This Row],[ID ]],'[1]COMMERCIAL 2019 - 2021'!$D$2:$AO$3999,14,FALSE)</f>
        <v>0</v>
      </c>
      <c r="C41" s="3">
        <f>VLOOKUP(Tableau3[[#This Row],[ID ]],'[1]COMMERCIAL 2019 - 2021'!$D$2:$AO$3999,15,FALSE)</f>
        <v>176064</v>
      </c>
      <c r="D41" s="3">
        <f>VLOOKUP(Tableau3[[#This Row],[ID ]],'[1]COMMERCIAL 2019 - 2021'!$D$2:$AO$3999,16,FALSE)</f>
        <v>0</v>
      </c>
      <c r="E41" s="3">
        <f>VLOOKUP(Tableau3[[#This Row],[ID ]],'[1]COMMERCIAL 2019 - 2021'!$D$2:$AO$3999,17,FALSE)</f>
        <v>0</v>
      </c>
      <c r="F41" s="3">
        <f>VLOOKUP(Tableau3[[#This Row],[ID ]],'[1]COMMERCIAL 2019 - 2021'!$D$2:$AO$3999,20,FALSE)</f>
        <v>0</v>
      </c>
      <c r="G41" s="3">
        <f>VLOOKUP(Tableau3[[#This Row],[ID ]],'[1]COMMERCIAL 2019 - 2021'!$D$2:$AO$3999,21,FALSE)</f>
        <v>230643.84</v>
      </c>
      <c r="H41" s="3">
        <f>VLOOKUP(Tableau3[[#This Row],[ID ]],'[1]COMMERCIAL 2019 - 2021'!$D$2:$AO$3999,22,FALSE)</f>
        <v>0</v>
      </c>
      <c r="I41" s="3">
        <f>VLOOKUP(Tableau3[[#This Row],[ID ]],'[1]COMMERCIAL 2019 - 2021'!$D$2:$AO$3999,23,FALSE)</f>
        <v>0</v>
      </c>
      <c r="J41" s="3">
        <f>+Tableau1[[#This Row],[Annee]]</f>
        <v>2019</v>
      </c>
      <c r="K41" s="3" t="str">
        <f>+Tableau1[[#This Row],[DESTINATION]]</f>
        <v>Sénégal</v>
      </c>
      <c r="L41" s="3" t="str">
        <f>+Tableau1[[#This Row],[CLIENT]]</f>
        <v>TUNISIAN AFRICAN BUSINESS</v>
      </c>
      <c r="M41" s="3">
        <f>Tableau1[[#This Row],[Mois]]</f>
        <v>2</v>
      </c>
    </row>
    <row r="42" spans="1:13" hidden="1" x14ac:dyDescent="0.35">
      <c r="A42" s="1" t="str">
        <f>Tableau1[[#This Row],[NUM DE FACTURE]]</f>
        <v>FAE-19-00038</v>
      </c>
      <c r="B42" s="2">
        <f>VLOOKUP(Tableau3[[#This Row],[ID ]],'[1]COMMERCIAL 2019 - 2021'!$D$2:$AO$3999,14,FALSE)</f>
        <v>22008</v>
      </c>
      <c r="C42" s="3">
        <f>VLOOKUP(Tableau3[[#This Row],[ID ]],'[1]COMMERCIAL 2019 - 2021'!$D$2:$AO$3999,15,FALSE)</f>
        <v>0</v>
      </c>
      <c r="D42" s="3">
        <f>VLOOKUP(Tableau3[[#This Row],[ID ]],'[1]COMMERCIAL 2019 - 2021'!$D$2:$AO$3999,16,FALSE)</f>
        <v>0</v>
      </c>
      <c r="E42" s="3">
        <f>VLOOKUP(Tableau3[[#This Row],[ID ]],'[1]COMMERCIAL 2019 - 2021'!$D$2:$AO$3999,17,FALSE)</f>
        <v>0</v>
      </c>
      <c r="F42" s="3">
        <f>VLOOKUP(Tableau3[[#This Row],[ID ]],'[1]COMMERCIAL 2019 - 2021'!$D$2:$AO$3999,20,FALSE)</f>
        <v>31251.360000000001</v>
      </c>
      <c r="G42" s="3">
        <f>VLOOKUP(Tableau3[[#This Row],[ID ]],'[1]COMMERCIAL 2019 - 2021'!$D$2:$AO$3999,21,FALSE)</f>
        <v>0</v>
      </c>
      <c r="H42" s="3">
        <f>VLOOKUP(Tableau3[[#This Row],[ID ]],'[1]COMMERCIAL 2019 - 2021'!$D$2:$AO$3999,22,FALSE)</f>
        <v>0</v>
      </c>
      <c r="I42" s="3">
        <f>VLOOKUP(Tableau3[[#This Row],[ID ]],'[1]COMMERCIAL 2019 - 2021'!$D$2:$AO$3999,23,FALSE)</f>
        <v>0</v>
      </c>
      <c r="J42" s="3">
        <f>+Tableau1[[#This Row],[Annee]]</f>
        <v>2019</v>
      </c>
      <c r="K42" s="3" t="str">
        <f>+Tableau1[[#This Row],[DESTINATION]]</f>
        <v>Burkina Faso</v>
      </c>
      <c r="L42" s="3" t="str">
        <f>+Tableau1[[#This Row],[CLIENT]]</f>
        <v>SAHEL INTERNATIONAL TRADE</v>
      </c>
      <c r="M42" s="3">
        <f>Tableau1[[#This Row],[Mois]]</f>
        <v>2</v>
      </c>
    </row>
    <row r="43" spans="1:13" hidden="1" x14ac:dyDescent="0.35">
      <c r="A43" s="1" t="str">
        <f>Tableau1[[#This Row],[NUM DE FACTURE]]</f>
        <v>FAE-19-00039</v>
      </c>
      <c r="B43" s="2">
        <f>VLOOKUP(Tableau3[[#This Row],[ID ]],'[1]COMMERCIAL 2019 - 2021'!$D$2:$AO$3999,14,FALSE)</f>
        <v>0</v>
      </c>
      <c r="C43" s="3">
        <f>VLOOKUP(Tableau3[[#This Row],[ID ]],'[1]COMMERCIAL 2019 - 2021'!$D$2:$AO$3999,15,FALSE)</f>
        <v>14976</v>
      </c>
      <c r="D43" s="3">
        <f>VLOOKUP(Tableau3[[#This Row],[ID ]],'[1]COMMERCIAL 2019 - 2021'!$D$2:$AO$3999,16,FALSE)</f>
        <v>6000</v>
      </c>
      <c r="E43" s="3">
        <f>VLOOKUP(Tableau3[[#This Row],[ID ]],'[1]COMMERCIAL 2019 - 2021'!$D$2:$AO$3999,17,FALSE)</f>
        <v>3850</v>
      </c>
      <c r="F43" s="3">
        <f>VLOOKUP(Tableau3[[#This Row],[ID ]],'[1]COMMERCIAL 2019 - 2021'!$D$2:$AO$3999,20,FALSE)</f>
        <v>0</v>
      </c>
      <c r="G43" s="3">
        <f>VLOOKUP(Tableau3[[#This Row],[ID ]],'[1]COMMERCIAL 2019 - 2021'!$D$2:$AO$3999,21,FALSE)</f>
        <v>22467.684096000001</v>
      </c>
      <c r="H43" s="3">
        <f>VLOOKUP(Tableau3[[#This Row],[ID ]],'[1]COMMERCIAL 2019 - 2021'!$D$2:$AO$3999,22,FALSE)</f>
        <v>8878.7285999999986</v>
      </c>
      <c r="I43" s="3">
        <f>VLOOKUP(Tableau3[[#This Row],[ID ]],'[1]COMMERCIAL 2019 - 2021'!$D$2:$AO$3999,23,FALSE)</f>
        <v>11417.213024999997</v>
      </c>
      <c r="J43" s="3">
        <f>+Tableau1[[#This Row],[Annee]]</f>
        <v>2019</v>
      </c>
      <c r="K43" s="3" t="str">
        <f>+Tableau1[[#This Row],[DESTINATION]]</f>
        <v>Mayotte</v>
      </c>
      <c r="L43" s="3" t="str">
        <f>+Tableau1[[#This Row],[CLIENT]]</f>
        <v>SODIFRAM SAS</v>
      </c>
      <c r="M43" s="3">
        <f>Tableau1[[#This Row],[Mois]]</f>
        <v>3</v>
      </c>
    </row>
    <row r="44" spans="1:13" hidden="1" x14ac:dyDescent="0.35">
      <c r="A44" s="1" t="str">
        <f>Tableau1[[#This Row],[NUM DE FACTURE]]</f>
        <v>FAE-19-00040</v>
      </c>
      <c r="B44" s="2">
        <f>VLOOKUP(Tableau3[[#This Row],[ID ]],'[1]COMMERCIAL 2019 - 2021'!$D$2:$AO$3999,14,FALSE)</f>
        <v>0</v>
      </c>
      <c r="C44" s="3">
        <f>VLOOKUP(Tableau3[[#This Row],[ID ]],'[1]COMMERCIAL 2019 - 2021'!$D$2:$AO$3999,15,FALSE)</f>
        <v>9564</v>
      </c>
      <c r="D44" s="3">
        <f>VLOOKUP(Tableau3[[#This Row],[ID ]],'[1]COMMERCIAL 2019 - 2021'!$D$2:$AO$3999,16,FALSE)</f>
        <v>3470</v>
      </c>
      <c r="E44" s="3">
        <f>VLOOKUP(Tableau3[[#This Row],[ID ]],'[1]COMMERCIAL 2019 - 2021'!$D$2:$AO$3999,17,FALSE)</f>
        <v>0</v>
      </c>
      <c r="F44" s="3">
        <f>VLOOKUP(Tableau3[[#This Row],[ID ]],'[1]COMMERCIAL 2019 - 2021'!$D$2:$AO$3999,20,FALSE)</f>
        <v>0</v>
      </c>
      <c r="G44" s="3">
        <f>VLOOKUP(Tableau3[[#This Row],[ID ]],'[1]COMMERCIAL 2019 - 2021'!$D$2:$AO$3999,21,FALSE)</f>
        <v>9122.1096960000013</v>
      </c>
      <c r="H44" s="3">
        <f>VLOOKUP(Tableau3[[#This Row],[ID ]],'[1]COMMERCIAL 2019 - 2021'!$D$2:$AO$3999,22,FALSE)</f>
        <v>3790.8366300000007</v>
      </c>
      <c r="I44" s="3">
        <f>VLOOKUP(Tableau3[[#This Row],[ID ]],'[1]COMMERCIAL 2019 - 2021'!$D$2:$AO$3999,23,FALSE)</f>
        <v>12530.884569000002</v>
      </c>
      <c r="J44" s="3">
        <f>+Tableau1[[#This Row],[Annee]]</f>
        <v>2019</v>
      </c>
      <c r="K44" s="3" t="str">
        <f>+Tableau1[[#This Row],[DESTINATION]]</f>
        <v>La Reunion</v>
      </c>
      <c r="L44" s="3" t="str">
        <f>+Tableau1[[#This Row],[CLIENT]]</f>
        <v>SARL SOKOM</v>
      </c>
      <c r="M44" s="3">
        <f>Tableau1[[#This Row],[Mois]]</f>
        <v>2</v>
      </c>
    </row>
    <row r="45" spans="1:13" hidden="1" x14ac:dyDescent="0.35">
      <c r="A45" s="1" t="str">
        <f>Tableau1[[#This Row],[NUM DE FACTURE]]</f>
        <v>FAE-19-00041</v>
      </c>
      <c r="B45" s="2">
        <f>VLOOKUP(Tableau3[[#This Row],[ID ]],'[1]COMMERCIAL 2019 - 2021'!$D$2:$AO$3999,14,FALSE)</f>
        <v>0</v>
      </c>
      <c r="C45" s="3">
        <f>VLOOKUP(Tableau3[[#This Row],[ID ]],'[1]COMMERCIAL 2019 - 2021'!$D$2:$AO$3999,15,FALSE)</f>
        <v>18644</v>
      </c>
      <c r="D45" s="3">
        <f>VLOOKUP(Tableau3[[#This Row],[ID ]],'[1]COMMERCIAL 2019 - 2021'!$D$2:$AO$3999,16,FALSE)</f>
        <v>5400</v>
      </c>
      <c r="E45" s="3">
        <f>VLOOKUP(Tableau3[[#This Row],[ID ]],'[1]COMMERCIAL 2019 - 2021'!$D$2:$AO$3999,17,FALSE)</f>
        <v>0</v>
      </c>
      <c r="F45" s="3">
        <f>VLOOKUP(Tableau3[[#This Row],[ID ]],'[1]COMMERCIAL 2019 - 2021'!$D$2:$AO$3999,20,FALSE)</f>
        <v>0</v>
      </c>
      <c r="G45" s="3">
        <f>VLOOKUP(Tableau3[[#This Row],[ID ]],'[1]COMMERCIAL 2019 - 2021'!$D$2:$AO$3999,21,FALSE)</f>
        <v>24933.759999999998</v>
      </c>
      <c r="H45" s="3">
        <f>VLOOKUP(Tableau3[[#This Row],[ID ]],'[1]COMMERCIAL 2019 - 2021'!$D$2:$AO$3999,22,FALSE)</f>
        <v>7290</v>
      </c>
      <c r="I45" s="3">
        <f>VLOOKUP(Tableau3[[#This Row],[ID ]],'[1]COMMERCIAL 2019 - 2021'!$D$2:$AO$3999,23,FALSE)</f>
        <v>0</v>
      </c>
      <c r="J45" s="3">
        <f>+Tableau1[[#This Row],[Annee]]</f>
        <v>2019</v>
      </c>
      <c r="K45" s="3" t="str">
        <f>+Tableau1[[#This Row],[DESTINATION]]</f>
        <v>Canada</v>
      </c>
      <c r="L45" s="3" t="str">
        <f>+Tableau1[[#This Row],[CLIENT]]</f>
        <v>ARCADIA</v>
      </c>
      <c r="M45" s="3">
        <f>Tableau1[[#This Row],[Mois]]</f>
        <v>2</v>
      </c>
    </row>
    <row r="46" spans="1:13" hidden="1" x14ac:dyDescent="0.35">
      <c r="A46" s="1" t="str">
        <f>Tableau1[[#This Row],[NUM DE FACTURE]]</f>
        <v>FAE-19-00042</v>
      </c>
      <c r="B46" s="2">
        <f>VLOOKUP(Tableau3[[#This Row],[ID ]],'[1]COMMERCIAL 2019 - 2021'!$D$2:$AO$3999,14,FALSE)</f>
        <v>0</v>
      </c>
      <c r="C46" s="3">
        <f>VLOOKUP(Tableau3[[#This Row],[ID ]],'[1]COMMERCIAL 2019 - 2021'!$D$2:$AO$3999,15,FALSE)</f>
        <v>0</v>
      </c>
      <c r="D46" s="3">
        <f>VLOOKUP(Tableau3[[#This Row],[ID ]],'[1]COMMERCIAL 2019 - 2021'!$D$2:$AO$3999,16,FALSE)</f>
        <v>520000</v>
      </c>
      <c r="E46" s="3">
        <f>VLOOKUP(Tableau3[[#This Row],[ID ]],'[1]COMMERCIAL 2019 - 2021'!$D$2:$AO$3999,17,FALSE)</f>
        <v>0</v>
      </c>
      <c r="F46" s="3">
        <f>VLOOKUP(Tableau3[[#This Row],[ID ]],'[1]COMMERCIAL 2019 - 2021'!$D$2:$AO$3999,20,FALSE)</f>
        <v>0</v>
      </c>
      <c r="G46" s="3">
        <f>VLOOKUP(Tableau3[[#This Row],[ID ]],'[1]COMMERCIAL 2019 - 2021'!$D$2:$AO$3999,21,FALSE)</f>
        <v>0</v>
      </c>
      <c r="H46" s="3">
        <f>VLOOKUP(Tableau3[[#This Row],[ID ]],'[1]COMMERCIAL 2019 - 2021'!$D$2:$AO$3999,22,FALSE)</f>
        <v>655200</v>
      </c>
      <c r="I46" s="3">
        <f>VLOOKUP(Tableau3[[#This Row],[ID ]],'[1]COMMERCIAL 2019 - 2021'!$D$2:$AO$3999,23,FALSE)</f>
        <v>0</v>
      </c>
      <c r="J46" s="3">
        <f>+Tableau1[[#This Row],[Annee]]</f>
        <v>2019</v>
      </c>
      <c r="K46" s="3" t="str">
        <f>+Tableau1[[#This Row],[DESTINATION]]</f>
        <v>Niger</v>
      </c>
      <c r="L46" s="3" t="str">
        <f>+Tableau1[[#This Row],[CLIENT]]</f>
        <v>STE DE COMMERCE INTERNATIONAL</v>
      </c>
      <c r="M46" s="3">
        <f>Tableau1[[#This Row],[Mois]]</f>
        <v>2</v>
      </c>
    </row>
    <row r="47" spans="1:13" x14ac:dyDescent="0.35">
      <c r="A47" s="1" t="str">
        <f>Tableau1[[#This Row],[NUM DE FACTURE]]</f>
        <v>FAE-19-00043</v>
      </c>
      <c r="B47" s="2">
        <f>VLOOKUP(Tableau3[[#This Row],[ID ]],'[1]COMMERCIAL 2019 - 2021'!$D$2:$AO$3999,14,FALSE)</f>
        <v>20004</v>
      </c>
      <c r="C47" s="3">
        <f>VLOOKUP(Tableau3[[#This Row],[ID ]],'[1]COMMERCIAL 2019 - 2021'!$D$2:$AO$3999,15,FALSE)</f>
        <v>0</v>
      </c>
      <c r="D47" s="3">
        <f>VLOOKUP(Tableau3[[#This Row],[ID ]],'[1]COMMERCIAL 2019 - 2021'!$D$2:$AO$3999,16,FALSE)</f>
        <v>56000</v>
      </c>
      <c r="E47" s="3">
        <f>VLOOKUP(Tableau3[[#This Row],[ID ]],'[1]COMMERCIAL 2019 - 2021'!$D$2:$AO$3999,17,FALSE)</f>
        <v>0</v>
      </c>
      <c r="F47" s="3">
        <f>VLOOKUP(Tableau3[[#This Row],[ID ]],'[1]COMMERCIAL 2019 - 2021'!$D$2:$AO$3999,20,FALSE)</f>
        <v>28175.759999999998</v>
      </c>
      <c r="G47" s="3">
        <f>VLOOKUP(Tableau3[[#This Row],[ID ]],'[1]COMMERCIAL 2019 - 2021'!$D$2:$AO$3999,21,FALSE)</f>
        <v>0</v>
      </c>
      <c r="H47" s="3">
        <f>VLOOKUP(Tableau3[[#This Row],[ID ]],'[1]COMMERCIAL 2019 - 2021'!$D$2:$AO$3999,22,FALSE)</f>
        <v>73500</v>
      </c>
      <c r="I47" s="3">
        <f>VLOOKUP(Tableau3[[#This Row],[ID ]],'[1]COMMERCIAL 2019 - 2021'!$D$2:$AO$3999,23,FALSE)</f>
        <v>0</v>
      </c>
      <c r="J47" s="3">
        <f>+Tableau1[[#This Row],[Annee]]</f>
        <v>2019</v>
      </c>
      <c r="K47" s="3" t="str">
        <f>+Tableau1[[#This Row],[DESTINATION]]</f>
        <v>Gabon</v>
      </c>
      <c r="L47" s="3" t="str">
        <f>+Tableau1[[#This Row],[CLIENT]]</f>
        <v>TUNISIAN AFRICAN BUSINESS</v>
      </c>
      <c r="M47" s="3">
        <f>Tableau1[[#This Row],[Mois]]</f>
        <v>2</v>
      </c>
    </row>
    <row r="48" spans="1:13" hidden="1" x14ac:dyDescent="0.35">
      <c r="A48" s="1" t="str">
        <f>Tableau1[[#This Row],[NUM DE FACTURE]]</f>
        <v>FAE-19-00044</v>
      </c>
      <c r="B48" s="2">
        <f>VLOOKUP(Tableau3[[#This Row],[ID ]],'[1]COMMERCIAL 2019 - 2021'!$D$2:$AO$3999,14,FALSE)</f>
        <v>0</v>
      </c>
      <c r="C48" s="3">
        <f>VLOOKUP(Tableau3[[#This Row],[ID ]],'[1]COMMERCIAL 2019 - 2021'!$D$2:$AO$3999,15,FALSE)</f>
        <v>263040</v>
      </c>
      <c r="D48" s="3">
        <f>VLOOKUP(Tableau3[[#This Row],[ID ]],'[1]COMMERCIAL 2019 - 2021'!$D$2:$AO$3999,16,FALSE)</f>
        <v>144000</v>
      </c>
      <c r="E48" s="3">
        <f>VLOOKUP(Tableau3[[#This Row],[ID ]],'[1]COMMERCIAL 2019 - 2021'!$D$2:$AO$3999,17,FALSE)</f>
        <v>0</v>
      </c>
      <c r="F48" s="3">
        <f>VLOOKUP(Tableau3[[#This Row],[ID ]],'[1]COMMERCIAL 2019 - 2021'!$D$2:$AO$3999,20,FALSE)</f>
        <v>0</v>
      </c>
      <c r="G48" s="3">
        <f>VLOOKUP(Tableau3[[#This Row],[ID ]],'[1]COMMERCIAL 2019 - 2021'!$D$2:$AO$3999,21,FALSE)</f>
        <v>404012.68379999994</v>
      </c>
      <c r="H48" s="3">
        <f>VLOOKUP(Tableau3[[#This Row],[ID ]],'[1]COMMERCIAL 2019 - 2021'!$D$2:$AO$3999,22,FALSE)</f>
        <v>221184.00000000003</v>
      </c>
      <c r="I48" s="3">
        <f>VLOOKUP(Tableau3[[#This Row],[ID ]],'[1]COMMERCIAL 2019 - 2021'!$D$2:$AO$3999,23,FALSE)</f>
        <v>0</v>
      </c>
      <c r="J48" s="3">
        <f>+Tableau1[[#This Row],[Annee]]</f>
        <v>2019</v>
      </c>
      <c r="K48" s="3" t="str">
        <f>+Tableau1[[#This Row],[DESTINATION]]</f>
        <v>Libye</v>
      </c>
      <c r="L48" s="3" t="str">
        <f>+Tableau1[[#This Row],[CLIENT]]</f>
        <v xml:space="preserve">STE ARIJ </v>
      </c>
      <c r="M48" s="3">
        <f>Tableau1[[#This Row],[Mois]]</f>
        <v>2</v>
      </c>
    </row>
    <row r="49" spans="1:13" hidden="1" x14ac:dyDescent="0.35">
      <c r="A49" s="1" t="str">
        <f>Tableau1[[#This Row],[NUM DE FACTURE]]</f>
        <v>FAE-19-00045</v>
      </c>
      <c r="B49" s="2">
        <f>VLOOKUP(Tableau3[[#This Row],[ID ]],'[1]COMMERCIAL 2019 - 2021'!$D$2:$AO$3999,14,FALSE)</f>
        <v>0</v>
      </c>
      <c r="C49" s="3">
        <f>VLOOKUP(Tableau3[[#This Row],[ID ]],'[1]COMMERCIAL 2019 - 2021'!$D$2:$AO$3999,15,FALSE)</f>
        <v>0</v>
      </c>
      <c r="D49" s="3">
        <f>VLOOKUP(Tableau3[[#This Row],[ID ]],'[1]COMMERCIAL 2019 - 2021'!$D$2:$AO$3999,16,FALSE)</f>
        <v>108000</v>
      </c>
      <c r="E49" s="3">
        <f>VLOOKUP(Tableau3[[#This Row],[ID ]],'[1]COMMERCIAL 2019 - 2021'!$D$2:$AO$3999,17,FALSE)</f>
        <v>0</v>
      </c>
      <c r="F49" s="3">
        <f>VLOOKUP(Tableau3[[#This Row],[ID ]],'[1]COMMERCIAL 2019 - 2021'!$D$2:$AO$3999,20,FALSE)</f>
        <v>0</v>
      </c>
      <c r="G49" s="3">
        <f>VLOOKUP(Tableau3[[#This Row],[ID ]],'[1]COMMERCIAL 2019 - 2021'!$D$2:$AO$3999,21,FALSE)</f>
        <v>0</v>
      </c>
      <c r="H49" s="3">
        <f>VLOOKUP(Tableau3[[#This Row],[ID ]],'[1]COMMERCIAL 2019 - 2021'!$D$2:$AO$3999,22,FALSE)</f>
        <v>152630.946</v>
      </c>
      <c r="I49" s="3">
        <f>VLOOKUP(Tableau3[[#This Row],[ID ]],'[1]COMMERCIAL 2019 - 2021'!$D$2:$AO$3999,23,FALSE)</f>
        <v>0</v>
      </c>
      <c r="J49" s="3">
        <f>+Tableau1[[#This Row],[Annee]]</f>
        <v>2019</v>
      </c>
      <c r="K49" s="3" t="str">
        <f>+Tableau1[[#This Row],[DESTINATION]]</f>
        <v>Niger</v>
      </c>
      <c r="L49" s="3" t="str">
        <f>+Tableau1[[#This Row],[CLIENT]]</f>
        <v>ETS KASSO IMPORT EXPORT</v>
      </c>
      <c r="M49" s="3">
        <f>Tableau1[[#This Row],[Mois]]</f>
        <v>2</v>
      </c>
    </row>
    <row r="50" spans="1:13" hidden="1" x14ac:dyDescent="0.35">
      <c r="A50" s="1" t="str">
        <f>Tableau1[[#This Row],[NUM DE FACTURE]]</f>
        <v>FAE-19-00046</v>
      </c>
      <c r="B50" s="2">
        <f>VLOOKUP(Tableau3[[#This Row],[ID ]],'[1]COMMERCIAL 2019 - 2021'!$D$2:$AO$3999,14,FALSE)</f>
        <v>0</v>
      </c>
      <c r="C50" s="3">
        <f>VLOOKUP(Tableau3[[#This Row],[ID ]],'[1]COMMERCIAL 2019 - 2021'!$D$2:$AO$3999,15,FALSE)</f>
        <v>0</v>
      </c>
      <c r="D50" s="3">
        <f>VLOOKUP(Tableau3[[#This Row],[ID ]],'[1]COMMERCIAL 2019 - 2021'!$D$2:$AO$3999,16,FALSE)</f>
        <v>108000</v>
      </c>
      <c r="E50" s="3">
        <f>VLOOKUP(Tableau3[[#This Row],[ID ]],'[1]COMMERCIAL 2019 - 2021'!$D$2:$AO$3999,17,FALSE)</f>
        <v>0</v>
      </c>
      <c r="F50" s="3">
        <f>VLOOKUP(Tableau3[[#This Row],[ID ]],'[1]COMMERCIAL 2019 - 2021'!$D$2:$AO$3999,20,FALSE)</f>
        <v>0</v>
      </c>
      <c r="G50" s="3">
        <f>VLOOKUP(Tableau3[[#This Row],[ID ]],'[1]COMMERCIAL 2019 - 2021'!$D$2:$AO$3999,21,FALSE)</f>
        <v>0</v>
      </c>
      <c r="H50" s="3">
        <f>VLOOKUP(Tableau3[[#This Row],[ID ]],'[1]COMMERCIAL 2019 - 2021'!$D$2:$AO$3999,22,FALSE)</f>
        <v>152637.58800000002</v>
      </c>
      <c r="I50" s="3">
        <f>VLOOKUP(Tableau3[[#This Row],[ID ]],'[1]COMMERCIAL 2019 - 2021'!$D$2:$AO$3999,23,FALSE)</f>
        <v>0</v>
      </c>
      <c r="J50" s="3">
        <f>+Tableau1[[#This Row],[Annee]]</f>
        <v>2019</v>
      </c>
      <c r="K50" s="3" t="str">
        <f>+Tableau1[[#This Row],[DESTINATION]]</f>
        <v>Niger</v>
      </c>
      <c r="L50" s="3" t="str">
        <f>+Tableau1[[#This Row],[CLIENT]]</f>
        <v>ETS KASSO IMPORT EXPORT</v>
      </c>
      <c r="M50" s="3">
        <f>Tableau1[[#This Row],[Mois]]</f>
        <v>2</v>
      </c>
    </row>
    <row r="51" spans="1:13" hidden="1" x14ac:dyDescent="0.35">
      <c r="A51" s="1" t="str">
        <f>Tableau1[[#This Row],[NUM DE FACTURE]]</f>
        <v>FAE-19-00047</v>
      </c>
      <c r="B51" s="2">
        <f>VLOOKUP(Tableau3[[#This Row],[ID ]],'[1]COMMERCIAL 2019 - 2021'!$D$2:$AO$3999,14,FALSE)</f>
        <v>0</v>
      </c>
      <c r="C51" s="3">
        <f>VLOOKUP(Tableau3[[#This Row],[ID ]],'[1]COMMERCIAL 2019 - 2021'!$D$2:$AO$3999,15,FALSE)</f>
        <v>0</v>
      </c>
      <c r="D51" s="3">
        <f>VLOOKUP(Tableau3[[#This Row],[ID ]],'[1]COMMERCIAL 2019 - 2021'!$D$2:$AO$3999,16,FALSE)</f>
        <v>108000</v>
      </c>
      <c r="E51" s="3">
        <f>VLOOKUP(Tableau3[[#This Row],[ID ]],'[1]COMMERCIAL 2019 - 2021'!$D$2:$AO$3999,17,FALSE)</f>
        <v>0</v>
      </c>
      <c r="F51" s="3">
        <f>VLOOKUP(Tableau3[[#This Row],[ID ]],'[1]COMMERCIAL 2019 - 2021'!$D$2:$AO$3999,20,FALSE)</f>
        <v>0</v>
      </c>
      <c r="G51" s="3">
        <f>VLOOKUP(Tableau3[[#This Row],[ID ]],'[1]COMMERCIAL 2019 - 2021'!$D$2:$AO$3999,21,FALSE)</f>
        <v>0</v>
      </c>
      <c r="H51" s="3">
        <f>VLOOKUP(Tableau3[[#This Row],[ID ]],'[1]COMMERCIAL 2019 - 2021'!$D$2:$AO$3999,22,FALSE)</f>
        <v>152637.58800000002</v>
      </c>
      <c r="I51" s="3">
        <f>VLOOKUP(Tableau3[[#This Row],[ID ]],'[1]COMMERCIAL 2019 - 2021'!$D$2:$AO$3999,23,FALSE)</f>
        <v>0</v>
      </c>
      <c r="J51" s="3">
        <f>+Tableau1[[#This Row],[Annee]]</f>
        <v>2019</v>
      </c>
      <c r="K51" s="3" t="str">
        <f>+Tableau1[[#This Row],[DESTINATION]]</f>
        <v>Niger</v>
      </c>
      <c r="L51" s="3" t="str">
        <f>+Tableau1[[#This Row],[CLIENT]]</f>
        <v>ETS KASSO IMPORT EXPORT</v>
      </c>
      <c r="M51" s="3">
        <f>Tableau1[[#This Row],[Mois]]</f>
        <v>2</v>
      </c>
    </row>
    <row r="52" spans="1:13" hidden="1" x14ac:dyDescent="0.35">
      <c r="A52" s="1" t="str">
        <f>Tableau1[[#This Row],[NUM DE FACTURE]]</f>
        <v>FAE-19-00048</v>
      </c>
      <c r="B52" s="2">
        <f>VLOOKUP(Tableau3[[#This Row],[ID ]],'[1]COMMERCIAL 2019 - 2021'!$D$2:$AO$3999,14,FALSE)</f>
        <v>0</v>
      </c>
      <c r="C52" s="3">
        <f>VLOOKUP(Tableau3[[#This Row],[ID ]],'[1]COMMERCIAL 2019 - 2021'!$D$2:$AO$3999,15,FALSE)</f>
        <v>0</v>
      </c>
      <c r="D52" s="3">
        <f>VLOOKUP(Tableau3[[#This Row],[ID ]],'[1]COMMERCIAL 2019 - 2021'!$D$2:$AO$3999,16,FALSE)</f>
        <v>108000</v>
      </c>
      <c r="E52" s="3">
        <f>VLOOKUP(Tableau3[[#This Row],[ID ]],'[1]COMMERCIAL 2019 - 2021'!$D$2:$AO$3999,17,FALSE)</f>
        <v>0</v>
      </c>
      <c r="F52" s="3">
        <f>VLOOKUP(Tableau3[[#This Row],[ID ]],'[1]COMMERCIAL 2019 - 2021'!$D$2:$AO$3999,20,FALSE)</f>
        <v>0</v>
      </c>
      <c r="G52" s="3">
        <f>VLOOKUP(Tableau3[[#This Row],[ID ]],'[1]COMMERCIAL 2019 - 2021'!$D$2:$AO$3999,21,FALSE)</f>
        <v>0</v>
      </c>
      <c r="H52" s="3">
        <f>VLOOKUP(Tableau3[[#This Row],[ID ]],'[1]COMMERCIAL 2019 - 2021'!$D$2:$AO$3999,22,FALSE)</f>
        <v>152320.986</v>
      </c>
      <c r="I52" s="3">
        <f>VLOOKUP(Tableau3[[#This Row],[ID ]],'[1]COMMERCIAL 2019 - 2021'!$D$2:$AO$3999,23,FALSE)</f>
        <v>0</v>
      </c>
      <c r="J52" s="3">
        <f>+Tableau1[[#This Row],[Annee]]</f>
        <v>2019</v>
      </c>
      <c r="K52" s="3" t="str">
        <f>+Tableau1[[#This Row],[DESTINATION]]</f>
        <v>Niger</v>
      </c>
      <c r="L52" s="3" t="str">
        <f>+Tableau1[[#This Row],[CLIENT]]</f>
        <v>ETS KASSO IMPORT EXPORT</v>
      </c>
      <c r="M52" s="3">
        <f>Tableau1[[#This Row],[Mois]]</f>
        <v>2</v>
      </c>
    </row>
    <row r="53" spans="1:13" hidden="1" x14ac:dyDescent="0.35">
      <c r="A53" s="1" t="str">
        <f>Tableau1[[#This Row],[NUM DE FACTURE]]</f>
        <v>FAE-19-00049</v>
      </c>
      <c r="B53" s="2">
        <f>VLOOKUP(Tableau3[[#This Row],[ID ]],'[1]COMMERCIAL 2019 - 2021'!$D$2:$AO$3999,14,FALSE)</f>
        <v>0</v>
      </c>
      <c r="C53" s="3">
        <f>VLOOKUP(Tableau3[[#This Row],[ID ]],'[1]COMMERCIAL 2019 - 2021'!$D$2:$AO$3999,15,FALSE)</f>
        <v>283200</v>
      </c>
      <c r="D53" s="3">
        <f>VLOOKUP(Tableau3[[#This Row],[ID ]],'[1]COMMERCIAL 2019 - 2021'!$D$2:$AO$3999,16,FALSE)</f>
        <v>19200</v>
      </c>
      <c r="E53" s="3">
        <f>VLOOKUP(Tableau3[[#This Row],[ID ]],'[1]COMMERCIAL 2019 - 2021'!$D$2:$AO$3999,17,FALSE)</f>
        <v>0</v>
      </c>
      <c r="F53" s="3">
        <f>VLOOKUP(Tableau3[[#This Row],[ID ]],'[1]COMMERCIAL 2019 - 2021'!$D$2:$AO$3999,20,FALSE)</f>
        <v>0</v>
      </c>
      <c r="G53" s="3">
        <f>VLOOKUP(Tableau3[[#This Row],[ID ]],'[1]COMMERCIAL 2019 - 2021'!$D$2:$AO$3999,21,FALSE)</f>
        <v>422384.51505600009</v>
      </c>
      <c r="H53" s="3">
        <f>VLOOKUP(Tableau3[[#This Row],[ID ]],'[1]COMMERCIAL 2019 - 2021'!$D$2:$AO$3999,22,FALSE)</f>
        <v>28789.178544000006</v>
      </c>
      <c r="I53" s="3">
        <f>VLOOKUP(Tableau3[[#This Row],[ID ]],'[1]COMMERCIAL 2019 - 2021'!$D$2:$AO$3999,23,FALSE)</f>
        <v>0</v>
      </c>
      <c r="J53" s="3">
        <f>+Tableau1[[#This Row],[Annee]]</f>
        <v>2019</v>
      </c>
      <c r="K53" s="3" t="str">
        <f>+Tableau1[[#This Row],[DESTINATION]]</f>
        <v>Libye</v>
      </c>
      <c r="L53" s="3" t="str">
        <f>+Tableau1[[#This Row],[CLIENT]]</f>
        <v>STE AL MAJMOUA MOTTAHIDA</v>
      </c>
      <c r="M53" s="3">
        <f>Tableau1[[#This Row],[Mois]]</f>
        <v>2</v>
      </c>
    </row>
    <row r="54" spans="1:13" hidden="1" x14ac:dyDescent="0.35">
      <c r="A54" s="1" t="str">
        <f>Tableau1[[#This Row],[NUM DE FACTURE]]</f>
        <v>FAE-19-00050</v>
      </c>
      <c r="B54" s="2">
        <f>VLOOKUP(Tableau3[[#This Row],[ID ]],'[1]COMMERCIAL 2019 - 2021'!$D$2:$AO$3999,14,FALSE)</f>
        <v>540</v>
      </c>
      <c r="C54" s="3">
        <f>VLOOKUP(Tableau3[[#This Row],[ID ]],'[1]COMMERCIAL 2019 - 2021'!$D$2:$AO$3999,15,FALSE)</f>
        <v>10380</v>
      </c>
      <c r="D54" s="3">
        <f>VLOOKUP(Tableau3[[#This Row],[ID ]],'[1]COMMERCIAL 2019 - 2021'!$D$2:$AO$3999,16,FALSE)</f>
        <v>2640</v>
      </c>
      <c r="E54" s="3">
        <f>VLOOKUP(Tableau3[[#This Row],[ID ]],'[1]COMMERCIAL 2019 - 2021'!$D$2:$AO$3999,17,FALSE)</f>
        <v>0</v>
      </c>
      <c r="F54" s="3">
        <f>VLOOKUP(Tableau3[[#This Row],[ID ]],'[1]COMMERCIAL 2019 - 2021'!$D$2:$AO$3999,20,FALSE)</f>
        <v>841.16134199999999</v>
      </c>
      <c r="G54" s="3">
        <f>VLOOKUP(Tableau3[[#This Row],[ID ]],'[1]COMMERCIAL 2019 - 2021'!$D$2:$AO$3999,21,FALSE)</f>
        <v>8895.1726079999989</v>
      </c>
      <c r="H54" s="3">
        <f>VLOOKUP(Tableau3[[#This Row],[ID ]],'[1]COMMERCIAL 2019 - 2021'!$D$2:$AO$3999,22,FALSE)</f>
        <v>8041.3948800000007</v>
      </c>
      <c r="I54" s="3">
        <f>VLOOKUP(Tableau3[[#This Row],[ID ]],'[1]COMMERCIAL 2019 - 2021'!$D$2:$AO$3999,23,FALSE)</f>
        <v>5082.7489500000001</v>
      </c>
      <c r="J54" s="3">
        <f>+Tableau1[[#This Row],[Annee]]</f>
        <v>2019</v>
      </c>
      <c r="K54" s="3" t="str">
        <f>+Tableau1[[#This Row],[DESTINATION]]</f>
        <v>La Reunion</v>
      </c>
      <c r="L54" s="3" t="str">
        <f>+Tableau1[[#This Row],[CLIENT]]</f>
        <v>SARL SOKOM</v>
      </c>
      <c r="M54" s="3">
        <f>Tableau1[[#This Row],[Mois]]</f>
        <v>2</v>
      </c>
    </row>
    <row r="55" spans="1:13" hidden="1" x14ac:dyDescent="0.35">
      <c r="A55" s="1" t="str">
        <f>Tableau1[[#This Row],[NUM DE FACTURE]]</f>
        <v>FAE-19-00051</v>
      </c>
      <c r="B55" s="2">
        <f>VLOOKUP(Tableau3[[#This Row],[ID ]],'[1]COMMERCIAL 2019 - 2021'!$D$2:$AO$3999,14,FALSE)</f>
        <v>0</v>
      </c>
      <c r="C55" s="3">
        <f>VLOOKUP(Tableau3[[#This Row],[ID ]],'[1]COMMERCIAL 2019 - 2021'!$D$2:$AO$3999,15,FALSE)</f>
        <v>137808</v>
      </c>
      <c r="D55" s="3">
        <f>VLOOKUP(Tableau3[[#This Row],[ID ]],'[1]COMMERCIAL 2019 - 2021'!$D$2:$AO$3999,16,FALSE)</f>
        <v>0</v>
      </c>
      <c r="E55" s="3">
        <f>VLOOKUP(Tableau3[[#This Row],[ID ]],'[1]COMMERCIAL 2019 - 2021'!$D$2:$AO$3999,17,FALSE)</f>
        <v>0</v>
      </c>
      <c r="F55" s="3">
        <f>VLOOKUP(Tableau3[[#This Row],[ID ]],'[1]COMMERCIAL 2019 - 2021'!$D$2:$AO$3999,20,FALSE)</f>
        <v>0</v>
      </c>
      <c r="G55" s="3">
        <f>VLOOKUP(Tableau3[[#This Row],[ID ]],'[1]COMMERCIAL 2019 - 2021'!$D$2:$AO$3999,21,FALSE)</f>
        <v>181001.20278240007</v>
      </c>
      <c r="H55" s="3">
        <f>VLOOKUP(Tableau3[[#This Row],[ID ]],'[1]COMMERCIAL 2019 - 2021'!$D$2:$AO$3999,22,FALSE)</f>
        <v>0</v>
      </c>
      <c r="I55" s="3">
        <f>VLOOKUP(Tableau3[[#This Row],[ID ]],'[1]COMMERCIAL 2019 - 2021'!$D$2:$AO$3999,23,FALSE)</f>
        <v>0</v>
      </c>
      <c r="J55" s="3">
        <f>+Tableau1[[#This Row],[Annee]]</f>
        <v>2019</v>
      </c>
      <c r="K55" s="3" t="str">
        <f>+Tableau1[[#This Row],[DESTINATION]]</f>
        <v>Guinée</v>
      </c>
      <c r="L55" s="3" t="str">
        <f>+Tableau1[[#This Row],[CLIENT]]</f>
        <v>SAWABA - GUINEE</v>
      </c>
      <c r="M55" s="3">
        <f>Tableau1[[#This Row],[Mois]]</f>
        <v>3</v>
      </c>
    </row>
    <row r="56" spans="1:13" hidden="1" x14ac:dyDescent="0.35">
      <c r="A56" s="1" t="str">
        <f>Tableau1[[#This Row],[NUM DE FACTURE]]</f>
        <v>FAE-19-00052</v>
      </c>
      <c r="B56" s="2">
        <f>VLOOKUP(Tableau3[[#This Row],[ID ]],'[1]COMMERCIAL 2019 - 2021'!$D$2:$AO$3999,14,FALSE)</f>
        <v>10008</v>
      </c>
      <c r="C56" s="3">
        <f>VLOOKUP(Tableau3[[#This Row],[ID ]],'[1]COMMERCIAL 2019 - 2021'!$D$2:$AO$3999,15,FALSE)</f>
        <v>18000</v>
      </c>
      <c r="D56" s="3">
        <f>VLOOKUP(Tableau3[[#This Row],[ID ]],'[1]COMMERCIAL 2019 - 2021'!$D$2:$AO$3999,16,FALSE)</f>
        <v>0</v>
      </c>
      <c r="E56" s="3">
        <f>VLOOKUP(Tableau3[[#This Row],[ID ]],'[1]COMMERCIAL 2019 - 2021'!$D$2:$AO$3999,17,FALSE)</f>
        <v>0</v>
      </c>
      <c r="F56" s="3">
        <f>VLOOKUP(Tableau3[[#This Row],[ID ]],'[1]COMMERCIAL 2019 - 2021'!$D$2:$AO$3999,20,FALSE)</f>
        <v>14211.36</v>
      </c>
      <c r="G56" s="3">
        <f>VLOOKUP(Tableau3[[#This Row],[ID ]],'[1]COMMERCIAL 2019 - 2021'!$D$2:$AO$3999,21,FALSE)</f>
        <v>25200</v>
      </c>
      <c r="H56" s="3">
        <f>VLOOKUP(Tableau3[[#This Row],[ID ]],'[1]COMMERCIAL 2019 - 2021'!$D$2:$AO$3999,22,FALSE)</f>
        <v>0</v>
      </c>
      <c r="I56" s="3">
        <f>VLOOKUP(Tableau3[[#This Row],[ID ]],'[1]COMMERCIAL 2019 - 2021'!$D$2:$AO$3999,23,FALSE)</f>
        <v>0</v>
      </c>
      <c r="J56" s="3">
        <f>+Tableau1[[#This Row],[Annee]]</f>
        <v>2019</v>
      </c>
      <c r="K56" s="3" t="str">
        <f>+Tableau1[[#This Row],[DESTINATION]]</f>
        <v>Burkina Faso</v>
      </c>
      <c r="L56" s="3" t="str">
        <f>+Tableau1[[#This Row],[CLIENT]]</f>
        <v>SAHEL INTERNATIONAL TRADE</v>
      </c>
      <c r="M56" s="3">
        <f>Tableau1[[#This Row],[Mois]]</f>
        <v>2</v>
      </c>
    </row>
    <row r="57" spans="1:13" hidden="1" x14ac:dyDescent="0.35">
      <c r="A57" s="1" t="str">
        <f>Tableau1[[#This Row],[NUM DE FACTURE]]</f>
        <v>FAE-19-00053</v>
      </c>
      <c r="B57" s="2">
        <f>VLOOKUP(Tableau3[[#This Row],[ID ]],'[1]COMMERCIAL 2019 - 2021'!$D$2:$AO$3999,14,FALSE)</f>
        <v>0</v>
      </c>
      <c r="C57" s="3">
        <f>VLOOKUP(Tableau3[[#This Row],[ID ]],'[1]COMMERCIAL 2019 - 2021'!$D$2:$AO$3999,15,FALSE)</f>
        <v>0</v>
      </c>
      <c r="D57" s="3">
        <f>VLOOKUP(Tableau3[[#This Row],[ID ]],'[1]COMMERCIAL 2019 - 2021'!$D$2:$AO$3999,16,FALSE)</f>
        <v>0</v>
      </c>
      <c r="E57" s="3">
        <f>VLOOKUP(Tableau3[[#This Row],[ID ]],'[1]COMMERCIAL 2019 - 2021'!$D$2:$AO$3999,17,FALSE)</f>
        <v>480</v>
      </c>
      <c r="F57" s="3">
        <f>VLOOKUP(Tableau3[[#This Row],[ID ]],'[1]COMMERCIAL 2019 - 2021'!$D$2:$AO$3999,20,FALSE)</f>
        <v>0</v>
      </c>
      <c r="G57" s="3">
        <f>VLOOKUP(Tableau3[[#This Row],[ID ]],'[1]COMMERCIAL 2019 - 2021'!$D$2:$AO$3999,21,FALSE)</f>
        <v>0</v>
      </c>
      <c r="H57" s="3">
        <f>VLOOKUP(Tableau3[[#This Row],[ID ]],'[1]COMMERCIAL 2019 - 2021'!$D$2:$AO$3999,22,FALSE)</f>
        <v>0</v>
      </c>
      <c r="I57" s="3">
        <f>VLOOKUP(Tableau3[[#This Row],[ID ]],'[1]COMMERCIAL 2019 - 2021'!$D$2:$AO$3999,23,FALSE)</f>
        <v>1584</v>
      </c>
      <c r="J57" s="3">
        <f>+Tableau1[[#This Row],[Annee]]</f>
        <v>2019</v>
      </c>
      <c r="K57" s="3" t="str">
        <f>+Tableau1[[#This Row],[DESTINATION]]</f>
        <v>Qatar</v>
      </c>
      <c r="L57" s="3" t="str">
        <f>+Tableau1[[#This Row],[CLIENT]]</f>
        <v>STE DE COMMERCE INTERNATIONAL</v>
      </c>
      <c r="M57" s="3">
        <f>Tableau1[[#This Row],[Mois]]</f>
        <v>3</v>
      </c>
    </row>
    <row r="58" spans="1:13" hidden="1" x14ac:dyDescent="0.35">
      <c r="A58" s="1" t="str">
        <f>Tableau1[[#This Row],[NUM DE FACTURE]]</f>
        <v>FAE-19-00054</v>
      </c>
      <c r="B58" s="2">
        <f>VLOOKUP(Tableau3[[#This Row],[ID ]],'[1]COMMERCIAL 2019 - 2021'!$D$2:$AO$3999,14,FALSE)</f>
        <v>0</v>
      </c>
      <c r="C58" s="3">
        <f>VLOOKUP(Tableau3[[#This Row],[ID ]],'[1]COMMERCIAL 2019 - 2021'!$D$2:$AO$3999,15,FALSE)</f>
        <v>0</v>
      </c>
      <c r="D58" s="3">
        <f>VLOOKUP(Tableau3[[#This Row],[ID ]],'[1]COMMERCIAL 2019 - 2021'!$D$2:$AO$3999,16,FALSE)</f>
        <v>0</v>
      </c>
      <c r="E58" s="3">
        <f>VLOOKUP(Tableau3[[#This Row],[ID ]],'[1]COMMERCIAL 2019 - 2021'!$D$2:$AO$3999,17,FALSE)</f>
        <v>3600</v>
      </c>
      <c r="F58" s="3">
        <f>VLOOKUP(Tableau3[[#This Row],[ID ]],'[1]COMMERCIAL 2019 - 2021'!$D$2:$AO$3999,20,FALSE)</f>
        <v>0</v>
      </c>
      <c r="G58" s="3">
        <f>VLOOKUP(Tableau3[[#This Row],[ID ]],'[1]COMMERCIAL 2019 - 2021'!$D$2:$AO$3999,21,FALSE)</f>
        <v>0</v>
      </c>
      <c r="H58" s="3">
        <f>VLOOKUP(Tableau3[[#This Row],[ID ]],'[1]COMMERCIAL 2019 - 2021'!$D$2:$AO$3999,22,FALSE)</f>
        <v>0</v>
      </c>
      <c r="I58" s="3">
        <f>VLOOKUP(Tableau3[[#This Row],[ID ]],'[1]COMMERCIAL 2019 - 2021'!$D$2:$AO$3999,23,FALSE)</f>
        <v>14580</v>
      </c>
      <c r="J58" s="3">
        <f>+Tableau1[[#This Row],[Annee]]</f>
        <v>2019</v>
      </c>
      <c r="K58" s="3" t="str">
        <f>+Tableau1[[#This Row],[DESTINATION]]</f>
        <v>Costa Rica</v>
      </c>
      <c r="L58" s="3" t="str">
        <f>+Tableau1[[#This Row],[CLIENT]]</f>
        <v>ARCADIA</v>
      </c>
      <c r="M58" s="3">
        <f>Tableau1[[#This Row],[Mois]]</f>
        <v>3</v>
      </c>
    </row>
    <row r="59" spans="1:13" hidden="1" x14ac:dyDescent="0.35">
      <c r="A59" s="1" t="str">
        <f>Tableau1[[#This Row],[NUM DE FACTURE]]</f>
        <v>FAE-19-00055</v>
      </c>
      <c r="B59" s="2">
        <f>VLOOKUP(Tableau3[[#This Row],[ID ]],'[1]COMMERCIAL 2019 - 2021'!$D$2:$AO$3999,14,FALSE)</f>
        <v>0</v>
      </c>
      <c r="C59" s="3">
        <f>VLOOKUP(Tableau3[[#This Row],[ID ]],'[1]COMMERCIAL 2019 - 2021'!$D$2:$AO$3999,15,FALSE)</f>
        <v>1747.1999999999989</v>
      </c>
      <c r="D59" s="3">
        <f>VLOOKUP(Tableau3[[#This Row],[ID ]],'[1]COMMERCIAL 2019 - 2021'!$D$2:$AO$3999,16,FALSE)</f>
        <v>9139.2000000000007</v>
      </c>
      <c r="E59" s="3">
        <f>VLOOKUP(Tableau3[[#This Row],[ID ]],'[1]COMMERCIAL 2019 - 2021'!$D$2:$AO$3999,17,FALSE)</f>
        <v>710</v>
      </c>
      <c r="F59" s="3">
        <f>VLOOKUP(Tableau3[[#This Row],[ID ]],'[1]COMMERCIAL 2019 - 2021'!$D$2:$AO$3999,20,FALSE)</f>
        <v>0</v>
      </c>
      <c r="G59" s="3">
        <f>VLOOKUP(Tableau3[[#This Row],[ID ]],'[1]COMMERCIAL 2019 - 2021'!$D$2:$AO$3999,21,FALSE)</f>
        <v>2638.72</v>
      </c>
      <c r="H59" s="3">
        <f>VLOOKUP(Tableau3[[#This Row],[ID ]],'[1]COMMERCIAL 2019 - 2021'!$D$2:$AO$3999,22,FALSE)</f>
        <v>13318.08</v>
      </c>
      <c r="I59" s="3">
        <f>VLOOKUP(Tableau3[[#This Row],[ID ]],'[1]COMMERCIAL 2019 - 2021'!$D$2:$AO$3999,23,FALSE)</f>
        <v>2685.84</v>
      </c>
      <c r="J59" s="3">
        <f>+Tableau1[[#This Row],[Annee]]</f>
        <v>2019</v>
      </c>
      <c r="K59" s="3" t="str">
        <f>+Tableau1[[#This Row],[DESTINATION]]</f>
        <v>Japon</v>
      </c>
      <c r="L59" s="3" t="str">
        <f>+Tableau1[[#This Row],[CLIENT]]</f>
        <v>ARCADIA</v>
      </c>
      <c r="M59" s="3">
        <f>Tableau1[[#This Row],[Mois]]</f>
        <v>3</v>
      </c>
    </row>
    <row r="60" spans="1:13" hidden="1" x14ac:dyDescent="0.35">
      <c r="A60" s="1" t="str">
        <f>Tableau1[[#This Row],[NUM DE FACTURE]]</f>
        <v>FAE-19-00056</v>
      </c>
      <c r="B60" s="2">
        <f>VLOOKUP(Tableau3[[#This Row],[ID ]],'[1]COMMERCIAL 2019 - 2021'!$D$2:$AO$3999,14,FALSE)</f>
        <v>6000</v>
      </c>
      <c r="C60" s="3">
        <f>VLOOKUP(Tableau3[[#This Row],[ID ]],'[1]COMMERCIAL 2019 - 2021'!$D$2:$AO$3999,15,FALSE)</f>
        <v>26880</v>
      </c>
      <c r="D60" s="3">
        <f>VLOOKUP(Tableau3[[#This Row],[ID ]],'[1]COMMERCIAL 2019 - 2021'!$D$2:$AO$3999,16,FALSE)</f>
        <v>4800</v>
      </c>
      <c r="E60" s="3">
        <f>VLOOKUP(Tableau3[[#This Row],[ID ]],'[1]COMMERCIAL 2019 - 2021'!$D$2:$AO$3999,17,FALSE)</f>
        <v>2500</v>
      </c>
      <c r="F60" s="3">
        <f>VLOOKUP(Tableau3[[#This Row],[ID ]],'[1]COMMERCIAL 2019 - 2021'!$D$2:$AO$3999,20,FALSE)</f>
        <v>8580</v>
      </c>
      <c r="G60" s="3">
        <f>VLOOKUP(Tableau3[[#This Row],[ID ]],'[1]COMMERCIAL 2019 - 2021'!$D$2:$AO$3999,21,FALSE)</f>
        <v>38438.400000000001</v>
      </c>
      <c r="H60" s="3">
        <f>VLOOKUP(Tableau3[[#This Row],[ID ]],'[1]COMMERCIAL 2019 - 2021'!$D$2:$AO$3999,22,FALSE)</f>
        <v>6864</v>
      </c>
      <c r="I60" s="3">
        <f>VLOOKUP(Tableau3[[#This Row],[ID ]],'[1]COMMERCIAL 2019 - 2021'!$D$2:$AO$3999,23,FALSE)</f>
        <v>9075</v>
      </c>
      <c r="J60" s="3">
        <f>+Tableau1[[#This Row],[Annee]]</f>
        <v>2019</v>
      </c>
      <c r="K60" s="3" t="str">
        <f>+Tableau1[[#This Row],[DESTINATION]]</f>
        <v>Jordanie</v>
      </c>
      <c r="L60" s="3" t="str">
        <f>+Tableau1[[#This Row],[CLIENT]]</f>
        <v>STE BASSIRA INTERNATIONAL TRA</v>
      </c>
      <c r="M60" s="3">
        <f>Tableau1[[#This Row],[Mois]]</f>
        <v>3</v>
      </c>
    </row>
    <row r="61" spans="1:13" x14ac:dyDescent="0.35">
      <c r="A61" s="1" t="str">
        <f>Tableau1[[#This Row],[NUM DE FACTURE]]</f>
        <v>FAE-19-00057</v>
      </c>
      <c r="B61" s="2">
        <f>VLOOKUP(Tableau3[[#This Row],[ID ]],'[1]COMMERCIAL 2019 - 2021'!$D$2:$AO$3999,14,FALSE)</f>
        <v>0</v>
      </c>
      <c r="C61" s="3">
        <f>VLOOKUP(Tableau3[[#This Row],[ID ]],'[1]COMMERCIAL 2019 - 2021'!$D$2:$AO$3999,15,FALSE)</f>
        <v>154056</v>
      </c>
      <c r="D61" s="3">
        <f>VLOOKUP(Tableau3[[#This Row],[ID ]],'[1]COMMERCIAL 2019 - 2021'!$D$2:$AO$3999,16,FALSE)</f>
        <v>0</v>
      </c>
      <c r="E61" s="3">
        <f>VLOOKUP(Tableau3[[#This Row],[ID ]],'[1]COMMERCIAL 2019 - 2021'!$D$2:$AO$3999,17,FALSE)</f>
        <v>0</v>
      </c>
      <c r="F61" s="3">
        <f>VLOOKUP(Tableau3[[#This Row],[ID ]],'[1]COMMERCIAL 2019 - 2021'!$D$2:$AO$3999,20,FALSE)</f>
        <v>0</v>
      </c>
      <c r="G61" s="3">
        <f>VLOOKUP(Tableau3[[#This Row],[ID ]],'[1]COMMERCIAL 2019 - 2021'!$D$2:$AO$3999,21,FALSE)</f>
        <v>200492.88</v>
      </c>
      <c r="H61" s="3">
        <f>VLOOKUP(Tableau3[[#This Row],[ID ]],'[1]COMMERCIAL 2019 - 2021'!$D$2:$AO$3999,22,FALSE)</f>
        <v>0</v>
      </c>
      <c r="I61" s="3">
        <f>VLOOKUP(Tableau3[[#This Row],[ID ]],'[1]COMMERCIAL 2019 - 2021'!$D$2:$AO$3999,23,FALSE)</f>
        <v>0</v>
      </c>
      <c r="J61" s="3">
        <f>+Tableau1[[#This Row],[Annee]]</f>
        <v>2019</v>
      </c>
      <c r="K61" s="3" t="str">
        <f>+Tableau1[[#This Row],[DESTINATION]]</f>
        <v>Sénégal</v>
      </c>
      <c r="L61" s="3" t="str">
        <f>+Tableau1[[#This Row],[CLIENT]]</f>
        <v>TUNISIAN AFRICAN BUSINESS</v>
      </c>
      <c r="M61" s="3">
        <f>Tableau1[[#This Row],[Mois]]</f>
        <v>3</v>
      </c>
    </row>
    <row r="62" spans="1:13" hidden="1" x14ac:dyDescent="0.35">
      <c r="A62" s="1" t="str">
        <f>Tableau1[[#This Row],[NUM DE FACTURE]]</f>
        <v>FAE-19-00058</v>
      </c>
      <c r="B62" s="2">
        <f>VLOOKUP(Tableau3[[#This Row],[ID ]],'[1]COMMERCIAL 2019 - 2021'!$D$2:$AO$3999,14,FALSE)</f>
        <v>0</v>
      </c>
      <c r="C62" s="3">
        <f>VLOOKUP(Tableau3[[#This Row],[ID ]],'[1]COMMERCIAL 2019 - 2021'!$D$2:$AO$3999,15,FALSE)</f>
        <v>0</v>
      </c>
      <c r="D62" s="3">
        <f>VLOOKUP(Tableau3[[#This Row],[ID ]],'[1]COMMERCIAL 2019 - 2021'!$D$2:$AO$3999,16,FALSE)</f>
        <v>280000</v>
      </c>
      <c r="E62" s="3">
        <f>VLOOKUP(Tableau3[[#This Row],[ID ]],'[1]COMMERCIAL 2019 - 2021'!$D$2:$AO$3999,17,FALSE)</f>
        <v>0</v>
      </c>
      <c r="F62" s="3">
        <f>VLOOKUP(Tableau3[[#This Row],[ID ]],'[1]COMMERCIAL 2019 - 2021'!$D$2:$AO$3999,20,FALSE)</f>
        <v>0</v>
      </c>
      <c r="G62" s="3">
        <f>VLOOKUP(Tableau3[[#This Row],[ID ]],'[1]COMMERCIAL 2019 - 2021'!$D$2:$AO$3999,21,FALSE)</f>
        <v>0</v>
      </c>
      <c r="H62" s="3">
        <f>VLOOKUP(Tableau3[[#This Row],[ID ]],'[1]COMMERCIAL 2019 - 2021'!$D$2:$AO$3999,22,FALSE)</f>
        <v>341600</v>
      </c>
      <c r="I62" s="3">
        <f>VLOOKUP(Tableau3[[#This Row],[ID ]],'[1]COMMERCIAL 2019 - 2021'!$D$2:$AO$3999,23,FALSE)</f>
        <v>0</v>
      </c>
      <c r="J62" s="3">
        <f>+Tableau1[[#This Row],[Annee]]</f>
        <v>2019</v>
      </c>
      <c r="K62" s="3" t="str">
        <f>+Tableau1[[#This Row],[DESTINATION]]</f>
        <v>Niger</v>
      </c>
      <c r="L62" s="3" t="str">
        <f>+Tableau1[[#This Row],[CLIENT]]</f>
        <v>STE OMEGA TRADING</v>
      </c>
      <c r="M62" s="3">
        <f>Tableau1[[#This Row],[Mois]]</f>
        <v>3</v>
      </c>
    </row>
    <row r="63" spans="1:13" hidden="1" x14ac:dyDescent="0.35">
      <c r="A63" s="1" t="str">
        <f>Tableau1[[#This Row],[NUM DE FACTURE]]</f>
        <v>FAE-19-00059</v>
      </c>
      <c r="B63" s="2">
        <f>VLOOKUP(Tableau3[[#This Row],[ID ]],'[1]COMMERCIAL 2019 - 2021'!$D$2:$AO$3999,14,FALSE)</f>
        <v>0</v>
      </c>
      <c r="C63" s="3">
        <f>VLOOKUP(Tableau3[[#This Row],[ID ]],'[1]COMMERCIAL 2019 - 2021'!$D$2:$AO$3999,15,FALSE)</f>
        <v>0</v>
      </c>
      <c r="D63" s="3">
        <f>VLOOKUP(Tableau3[[#This Row],[ID ]],'[1]COMMERCIAL 2019 - 2021'!$D$2:$AO$3999,16,FALSE)</f>
        <v>260000</v>
      </c>
      <c r="E63" s="3">
        <f>VLOOKUP(Tableau3[[#This Row],[ID ]],'[1]COMMERCIAL 2019 - 2021'!$D$2:$AO$3999,17,FALSE)</f>
        <v>0</v>
      </c>
      <c r="F63" s="3">
        <f>VLOOKUP(Tableau3[[#This Row],[ID ]],'[1]COMMERCIAL 2019 - 2021'!$D$2:$AO$3999,20,FALSE)</f>
        <v>0</v>
      </c>
      <c r="G63" s="3">
        <f>VLOOKUP(Tableau3[[#This Row],[ID ]],'[1]COMMERCIAL 2019 - 2021'!$D$2:$AO$3999,21,FALSE)</f>
        <v>0</v>
      </c>
      <c r="H63" s="3">
        <f>VLOOKUP(Tableau3[[#This Row],[ID ]],'[1]COMMERCIAL 2019 - 2021'!$D$2:$AO$3999,22,FALSE)</f>
        <v>327600</v>
      </c>
      <c r="I63" s="3">
        <f>VLOOKUP(Tableau3[[#This Row],[ID ]],'[1]COMMERCIAL 2019 - 2021'!$D$2:$AO$3999,23,FALSE)</f>
        <v>0</v>
      </c>
      <c r="J63" s="3">
        <f>+Tableau1[[#This Row],[Annee]]</f>
        <v>2019</v>
      </c>
      <c r="K63" s="3" t="str">
        <f>+Tableau1[[#This Row],[DESTINATION]]</f>
        <v>Niger</v>
      </c>
      <c r="L63" s="3" t="str">
        <f>+Tableau1[[#This Row],[CLIENT]]</f>
        <v>STE OMEGA TRADING</v>
      </c>
      <c r="M63" s="3">
        <f>Tableau1[[#This Row],[Mois]]</f>
        <v>3</v>
      </c>
    </row>
    <row r="64" spans="1:13" hidden="1" x14ac:dyDescent="0.35">
      <c r="A64" s="1" t="str">
        <f>Tableau1[[#This Row],[NUM DE FACTURE]]</f>
        <v>FAE-19-00060</v>
      </c>
      <c r="B64" s="2">
        <f>VLOOKUP(Tableau3[[#This Row],[ID ]],'[1]COMMERCIAL 2019 - 2021'!$D$2:$AO$3999,14,FALSE)</f>
        <v>12000</v>
      </c>
      <c r="C64" s="3">
        <f>VLOOKUP(Tableau3[[#This Row],[ID ]],'[1]COMMERCIAL 2019 - 2021'!$D$2:$AO$3999,15,FALSE)</f>
        <v>1050</v>
      </c>
      <c r="D64" s="3">
        <f>VLOOKUP(Tableau3[[#This Row],[ID ]],'[1]COMMERCIAL 2019 - 2021'!$D$2:$AO$3999,16,FALSE)</f>
        <v>0</v>
      </c>
      <c r="E64" s="3">
        <f>VLOOKUP(Tableau3[[#This Row],[ID ]],'[1]COMMERCIAL 2019 - 2021'!$D$2:$AO$3999,17,FALSE)</f>
        <v>0</v>
      </c>
      <c r="F64" s="3">
        <f>VLOOKUP(Tableau3[[#This Row],[ID ]],'[1]COMMERCIAL 2019 - 2021'!$D$2:$AO$3999,20,FALSE)</f>
        <v>32195.394000000004</v>
      </c>
      <c r="G64" s="3">
        <f>VLOOKUP(Tableau3[[#This Row],[ID ]],'[1]COMMERCIAL 2019 - 2021'!$D$2:$AO$3999,21,FALSE)</f>
        <v>3608.41635</v>
      </c>
      <c r="H64" s="3">
        <f>VLOOKUP(Tableau3[[#This Row],[ID ]],'[1]COMMERCIAL 2019 - 2021'!$D$2:$AO$3999,22,FALSE)</f>
        <v>0</v>
      </c>
      <c r="I64" s="3">
        <f>VLOOKUP(Tableau3[[#This Row],[ID ]],'[1]COMMERCIAL 2019 - 2021'!$D$2:$AO$3999,23,FALSE)</f>
        <v>0</v>
      </c>
      <c r="J64" s="3">
        <f>+Tableau1[[#This Row],[Annee]]</f>
        <v>2019</v>
      </c>
      <c r="K64" s="3" t="str">
        <f>+Tableau1[[#This Row],[DESTINATION]]</f>
        <v>Australie</v>
      </c>
      <c r="L64" s="3" t="str">
        <f>+Tableau1[[#This Row],[CLIENT]]</f>
        <v>DAVIS FOOD INGREDIENT PTY Ltd</v>
      </c>
      <c r="M64" s="3">
        <f>Tableau1[[#This Row],[Mois]]</f>
        <v>3</v>
      </c>
    </row>
    <row r="65" spans="1:13" hidden="1" x14ac:dyDescent="0.35">
      <c r="A65" s="1" t="str">
        <f>Tableau1[[#This Row],[NUM DE FACTURE]]</f>
        <v>FAE-19-00061</v>
      </c>
      <c r="B65" s="2">
        <f>VLOOKUP(Tableau3[[#This Row],[ID ]],'[1]COMMERCIAL 2019 - 2021'!$D$2:$AO$3999,14,FALSE)</f>
        <v>4000</v>
      </c>
      <c r="C65" s="3">
        <f>VLOOKUP(Tableau3[[#This Row],[ID ]],'[1]COMMERCIAL 2019 - 2021'!$D$2:$AO$3999,15,FALSE)</f>
        <v>14000</v>
      </c>
      <c r="D65" s="3">
        <f>VLOOKUP(Tableau3[[#This Row],[ID ]],'[1]COMMERCIAL 2019 - 2021'!$D$2:$AO$3999,16,FALSE)</f>
        <v>0</v>
      </c>
      <c r="E65" s="3">
        <f>VLOOKUP(Tableau3[[#This Row],[ID ]],'[1]COMMERCIAL 2019 - 2021'!$D$2:$AO$3999,17,FALSE)</f>
        <v>0</v>
      </c>
      <c r="F65" s="3">
        <f>VLOOKUP(Tableau3[[#This Row],[ID ]],'[1]COMMERCIAL 2019 - 2021'!$D$2:$AO$3999,20,FALSE)</f>
        <v>12902.273999999999</v>
      </c>
      <c r="G65" s="3">
        <f>VLOOKUP(Tableau3[[#This Row],[ID ]],'[1]COMMERCIAL 2019 - 2021'!$D$2:$AO$3999,21,FALSE)</f>
        <v>51428.222999999998</v>
      </c>
      <c r="H65" s="3">
        <f>VLOOKUP(Tableau3[[#This Row],[ID ]],'[1]COMMERCIAL 2019 - 2021'!$D$2:$AO$3999,22,FALSE)</f>
        <v>0</v>
      </c>
      <c r="I65" s="3">
        <f>VLOOKUP(Tableau3[[#This Row],[ID ]],'[1]COMMERCIAL 2019 - 2021'!$D$2:$AO$3999,23,FALSE)</f>
        <v>0</v>
      </c>
      <c r="J65" s="3">
        <f>+Tableau1[[#This Row],[Annee]]</f>
        <v>2019</v>
      </c>
      <c r="K65" s="3" t="str">
        <f>+Tableau1[[#This Row],[DESTINATION]]</f>
        <v>New Zealand</v>
      </c>
      <c r="L65" s="3" t="str">
        <f>+Tableau1[[#This Row],[CLIENT]]</f>
        <v>DAVIS TRADING CO LTD</v>
      </c>
      <c r="M65" s="3">
        <f>Tableau1[[#This Row],[Mois]]</f>
        <v>3</v>
      </c>
    </row>
    <row r="66" spans="1:13" hidden="1" x14ac:dyDescent="0.35">
      <c r="A66" s="1" t="str">
        <f>Tableau1[[#This Row],[NUM DE FACTURE]]</f>
        <v>FAE-19-00062</v>
      </c>
      <c r="B66" s="2">
        <f>VLOOKUP(Tableau3[[#This Row],[ID ]],'[1]COMMERCIAL 2019 - 2021'!$D$2:$AO$3999,14,FALSE)</f>
        <v>0</v>
      </c>
      <c r="C66" s="3">
        <f>VLOOKUP(Tableau3[[#This Row],[ID ]],'[1]COMMERCIAL 2019 - 2021'!$D$2:$AO$3999,15,FALSE)</f>
        <v>0</v>
      </c>
      <c r="D66" s="3">
        <f>VLOOKUP(Tableau3[[#This Row],[ID ]],'[1]COMMERCIAL 2019 - 2021'!$D$2:$AO$3999,16,FALSE)</f>
        <v>55200</v>
      </c>
      <c r="E66" s="3">
        <f>VLOOKUP(Tableau3[[#This Row],[ID ]],'[1]COMMERCIAL 2019 - 2021'!$D$2:$AO$3999,17,FALSE)</f>
        <v>0</v>
      </c>
      <c r="F66" s="3">
        <f>VLOOKUP(Tableau3[[#This Row],[ID ]],'[1]COMMERCIAL 2019 - 2021'!$D$2:$AO$3999,20,FALSE)</f>
        <v>0</v>
      </c>
      <c r="G66" s="3">
        <f>VLOOKUP(Tableau3[[#This Row],[ID ]],'[1]COMMERCIAL 2019 - 2021'!$D$2:$AO$3999,21,FALSE)</f>
        <v>0</v>
      </c>
      <c r="H66" s="3">
        <f>VLOOKUP(Tableau3[[#This Row],[ID ]],'[1]COMMERCIAL 2019 - 2021'!$D$2:$AO$3999,22,FALSE)</f>
        <v>76176</v>
      </c>
      <c r="I66" s="3">
        <f>VLOOKUP(Tableau3[[#This Row],[ID ]],'[1]COMMERCIAL 2019 - 2021'!$D$2:$AO$3999,23,FALSE)</f>
        <v>0</v>
      </c>
      <c r="J66" s="3">
        <f>+Tableau1[[#This Row],[Annee]]</f>
        <v>2019</v>
      </c>
      <c r="K66" s="3" t="str">
        <f>+Tableau1[[#This Row],[DESTINATION]]</f>
        <v>Burkina Faso</v>
      </c>
      <c r="L66" s="3" t="str">
        <f>+Tableau1[[#This Row],[CLIENT]]</f>
        <v>STE ARICOM</v>
      </c>
      <c r="M66" s="3">
        <f>Tableau1[[#This Row],[Mois]]</f>
        <v>3</v>
      </c>
    </row>
    <row r="67" spans="1:13" hidden="1" x14ac:dyDescent="0.35">
      <c r="A67" s="1" t="str">
        <f>Tableau1[[#This Row],[NUM DE FACTURE]]</f>
        <v>FAE-19-00063</v>
      </c>
      <c r="B67" s="2">
        <f>VLOOKUP(Tableau3[[#This Row],[ID ]],'[1]COMMERCIAL 2019 - 2021'!$D$2:$AO$3999,14,FALSE)</f>
        <v>0</v>
      </c>
      <c r="C67" s="3">
        <f>VLOOKUP(Tableau3[[#This Row],[ID ]],'[1]COMMERCIAL 2019 - 2021'!$D$2:$AO$3999,15,FALSE)</f>
        <v>20400</v>
      </c>
      <c r="D67" s="3">
        <f>VLOOKUP(Tableau3[[#This Row],[ID ]],'[1]COMMERCIAL 2019 - 2021'!$D$2:$AO$3999,16,FALSE)</f>
        <v>1200</v>
      </c>
      <c r="E67" s="3">
        <f>VLOOKUP(Tableau3[[#This Row],[ID ]],'[1]COMMERCIAL 2019 - 2021'!$D$2:$AO$3999,17,FALSE)</f>
        <v>0</v>
      </c>
      <c r="F67" s="3">
        <f>VLOOKUP(Tableau3[[#This Row],[ID ]],'[1]COMMERCIAL 2019 - 2021'!$D$2:$AO$3999,20,FALSE)</f>
        <v>0</v>
      </c>
      <c r="G67" s="3">
        <f>VLOOKUP(Tableau3[[#This Row],[ID ]],'[1]COMMERCIAL 2019 - 2021'!$D$2:$AO$3999,21,FALSE)</f>
        <v>28920</v>
      </c>
      <c r="H67" s="3">
        <f>VLOOKUP(Tableau3[[#This Row],[ID ]],'[1]COMMERCIAL 2019 - 2021'!$D$2:$AO$3999,22,FALSE)</f>
        <v>1680</v>
      </c>
      <c r="I67" s="3">
        <f>VLOOKUP(Tableau3[[#This Row],[ID ]],'[1]COMMERCIAL 2019 - 2021'!$D$2:$AO$3999,23,FALSE)</f>
        <v>0</v>
      </c>
      <c r="J67" s="3">
        <f>+Tableau1[[#This Row],[Annee]]</f>
        <v>2019</v>
      </c>
      <c r="K67" s="3" t="str">
        <f>+Tableau1[[#This Row],[DESTINATION]]</f>
        <v>Libéria</v>
      </c>
      <c r="L67" s="3" t="str">
        <f>+Tableau1[[#This Row],[CLIENT]]</f>
        <v>STE DE COMMERCE INTERNATIONAL</v>
      </c>
      <c r="M67" s="3">
        <f>Tableau1[[#This Row],[Mois]]</f>
        <v>3</v>
      </c>
    </row>
    <row r="68" spans="1:13" hidden="1" x14ac:dyDescent="0.35">
      <c r="A68" s="1" t="str">
        <f>Tableau1[[#This Row],[NUM DE FACTURE]]</f>
        <v>FAE-19-00064</v>
      </c>
      <c r="B68" s="2">
        <f>VLOOKUP(Tableau3[[#This Row],[ID ]],'[1]COMMERCIAL 2019 - 2021'!$D$2:$AO$3999,14,FALSE)</f>
        <v>0</v>
      </c>
      <c r="C68" s="3">
        <f>VLOOKUP(Tableau3[[#This Row],[ID ]],'[1]COMMERCIAL 2019 - 2021'!$D$2:$AO$3999,15,FALSE)</f>
        <v>12096</v>
      </c>
      <c r="D68" s="3">
        <f>VLOOKUP(Tableau3[[#This Row],[ID ]],'[1]COMMERCIAL 2019 - 2021'!$D$2:$AO$3999,16,FALSE)</f>
        <v>3600</v>
      </c>
      <c r="E68" s="3">
        <f>VLOOKUP(Tableau3[[#This Row],[ID ]],'[1]COMMERCIAL 2019 - 2021'!$D$2:$AO$3999,17,FALSE)</f>
        <v>5140</v>
      </c>
      <c r="F68" s="3">
        <f>VLOOKUP(Tableau3[[#This Row],[ID ]],'[1]COMMERCIAL 2019 - 2021'!$D$2:$AO$3999,20,FALSE)</f>
        <v>0</v>
      </c>
      <c r="G68" s="3">
        <f>VLOOKUP(Tableau3[[#This Row],[ID ]],'[1]COMMERCIAL 2019 - 2021'!$D$2:$AO$3999,21,FALSE)</f>
        <v>17943.666048000003</v>
      </c>
      <c r="H68" s="3">
        <f>VLOOKUP(Tableau3[[#This Row],[ID ]],'[1]COMMERCIAL 2019 - 2021'!$D$2:$AO$3999,22,FALSE)</f>
        <v>5219.0046000000002</v>
      </c>
      <c r="I68" s="3">
        <f>VLOOKUP(Tableau3[[#This Row],[ID ]],'[1]COMMERCIAL 2019 - 2021'!$D$2:$AO$3999,23,FALSE)</f>
        <v>14745.913151999999</v>
      </c>
      <c r="J68" s="3">
        <f>+Tableau1[[#This Row],[Annee]]</f>
        <v>2019</v>
      </c>
      <c r="K68" s="3" t="str">
        <f>+Tableau1[[#This Row],[DESTINATION]]</f>
        <v>Mayotte</v>
      </c>
      <c r="L68" s="3" t="str">
        <f>+Tableau1[[#This Row],[CLIENT]]</f>
        <v>SODIFRAM SAS</v>
      </c>
      <c r="M68" s="3">
        <f>Tableau1[[#This Row],[Mois]]</f>
        <v>4</v>
      </c>
    </row>
    <row r="69" spans="1:13" hidden="1" x14ac:dyDescent="0.35">
      <c r="A69" s="1" t="str">
        <f>Tableau1[[#This Row],[NUM DE FACTURE]]</f>
        <v>FAE-19-00065</v>
      </c>
      <c r="B69" s="2">
        <f>VLOOKUP(Tableau3[[#This Row],[ID ]],'[1]COMMERCIAL 2019 - 2021'!$D$2:$AO$3999,14,FALSE)</f>
        <v>22008</v>
      </c>
      <c r="C69" s="3">
        <f>VLOOKUP(Tableau3[[#This Row],[ID ]],'[1]COMMERCIAL 2019 - 2021'!$D$2:$AO$3999,15,FALSE)</f>
        <v>47208</v>
      </c>
      <c r="D69" s="3">
        <f>VLOOKUP(Tableau3[[#This Row],[ID ]],'[1]COMMERCIAL 2019 - 2021'!$D$2:$AO$3999,16,FALSE)</f>
        <v>0</v>
      </c>
      <c r="E69" s="3">
        <f>VLOOKUP(Tableau3[[#This Row],[ID ]],'[1]COMMERCIAL 2019 - 2021'!$D$2:$AO$3999,17,FALSE)</f>
        <v>0</v>
      </c>
      <c r="F69" s="3">
        <f>VLOOKUP(Tableau3[[#This Row],[ID ]],'[1]COMMERCIAL 2019 - 2021'!$D$2:$AO$3999,20,FALSE)</f>
        <v>32801.273399999998</v>
      </c>
      <c r="G69" s="3">
        <f>VLOOKUP(Tableau3[[#This Row],[ID ]],'[1]COMMERCIAL 2019 - 2021'!$D$2:$AO$3999,21,FALSE)</f>
        <v>68201.609532000002</v>
      </c>
      <c r="H69" s="3">
        <f>VLOOKUP(Tableau3[[#This Row],[ID ]],'[1]COMMERCIAL 2019 - 2021'!$D$2:$AO$3999,22,FALSE)</f>
        <v>0</v>
      </c>
      <c r="I69" s="3">
        <f>VLOOKUP(Tableau3[[#This Row],[ID ]],'[1]COMMERCIAL 2019 - 2021'!$D$2:$AO$3999,23,FALSE)</f>
        <v>0</v>
      </c>
      <c r="J69" s="3">
        <f>+Tableau1[[#This Row],[Annee]]</f>
        <v>2019</v>
      </c>
      <c r="K69" s="3" t="str">
        <f>+Tableau1[[#This Row],[DESTINATION]]</f>
        <v>Gambie</v>
      </c>
      <c r="L69" s="3" t="str">
        <f>+Tableau1[[#This Row],[CLIENT]]</f>
        <v>MAMUDOU BAH T/A TEDOUGNAL FARM</v>
      </c>
      <c r="M69" s="3">
        <f>Tableau1[[#This Row],[Mois]]</f>
        <v>3</v>
      </c>
    </row>
    <row r="70" spans="1:13" hidden="1" x14ac:dyDescent="0.35">
      <c r="A70" s="1" t="str">
        <f>Tableau1[[#This Row],[NUM DE FACTURE]]</f>
        <v>FAE-19-00066</v>
      </c>
      <c r="B70" s="2">
        <f>VLOOKUP(Tableau3[[#This Row],[ID ]],'[1]COMMERCIAL 2019 - 2021'!$D$2:$AO$3999,14,FALSE)</f>
        <v>72000</v>
      </c>
      <c r="C70" s="3">
        <f>VLOOKUP(Tableau3[[#This Row],[ID ]],'[1]COMMERCIAL 2019 - 2021'!$D$2:$AO$3999,15,FALSE)</f>
        <v>0</v>
      </c>
      <c r="D70" s="3">
        <f>VLOOKUP(Tableau3[[#This Row],[ID ]],'[1]COMMERCIAL 2019 - 2021'!$D$2:$AO$3999,16,FALSE)</f>
        <v>14400</v>
      </c>
      <c r="E70" s="3">
        <f>VLOOKUP(Tableau3[[#This Row],[ID ]],'[1]COMMERCIAL 2019 - 2021'!$D$2:$AO$3999,17,FALSE)</f>
        <v>60500</v>
      </c>
      <c r="F70" s="3">
        <f>VLOOKUP(Tableau3[[#This Row],[ID ]],'[1]COMMERCIAL 2019 - 2021'!$D$2:$AO$3999,20,FALSE)</f>
        <v>111286.35</v>
      </c>
      <c r="G70" s="3">
        <f>VLOOKUP(Tableau3[[#This Row],[ID ]],'[1]COMMERCIAL 2019 - 2021'!$D$2:$AO$3999,21,FALSE)</f>
        <v>0</v>
      </c>
      <c r="H70" s="3">
        <f>VLOOKUP(Tableau3[[#This Row],[ID ]],'[1]COMMERCIAL 2019 - 2021'!$D$2:$AO$3999,22,FALSE)</f>
        <v>21176.82</v>
      </c>
      <c r="I70" s="3">
        <f>VLOOKUP(Tableau3[[#This Row],[ID ]],'[1]COMMERCIAL 2019 - 2021'!$D$2:$AO$3999,23,FALSE)</f>
        <v>181425.5625</v>
      </c>
      <c r="J70" s="3">
        <f>+Tableau1[[#This Row],[Annee]]</f>
        <v>2019</v>
      </c>
      <c r="K70" s="3" t="str">
        <f>+Tableau1[[#This Row],[DESTINATION]]</f>
        <v>Libye</v>
      </c>
      <c r="L70" s="3" t="str">
        <f>+Tableau1[[#This Row],[CLIENT]]</f>
        <v>STE AL MAJMOUA MOTTAHIDA</v>
      </c>
      <c r="M70" s="3">
        <f>Tableau1[[#This Row],[Mois]]</f>
        <v>3</v>
      </c>
    </row>
    <row r="71" spans="1:13" hidden="1" x14ac:dyDescent="0.35">
      <c r="A71" s="1" t="str">
        <f>Tableau1[[#This Row],[NUM DE FACTURE]]</f>
        <v>FAE-19-00067</v>
      </c>
      <c r="B71" s="2">
        <f>VLOOKUP(Tableau3[[#This Row],[ID ]],'[1]COMMERCIAL 2019 - 2021'!$D$2:$AO$3999,14,FALSE)</f>
        <v>0</v>
      </c>
      <c r="C71" s="3">
        <f>VLOOKUP(Tableau3[[#This Row],[ID ]],'[1]COMMERCIAL 2019 - 2021'!$D$2:$AO$3999,15,FALSE)</f>
        <v>0</v>
      </c>
      <c r="D71" s="3">
        <f>VLOOKUP(Tableau3[[#This Row],[ID ]],'[1]COMMERCIAL 2019 - 2021'!$D$2:$AO$3999,16,FALSE)</f>
        <v>280000</v>
      </c>
      <c r="E71" s="3">
        <f>VLOOKUP(Tableau3[[#This Row],[ID ]],'[1]COMMERCIAL 2019 - 2021'!$D$2:$AO$3999,17,FALSE)</f>
        <v>0</v>
      </c>
      <c r="F71" s="3">
        <f>VLOOKUP(Tableau3[[#This Row],[ID ]],'[1]COMMERCIAL 2019 - 2021'!$D$2:$AO$3999,20,FALSE)</f>
        <v>0</v>
      </c>
      <c r="G71" s="3">
        <f>VLOOKUP(Tableau3[[#This Row],[ID ]],'[1]COMMERCIAL 2019 - 2021'!$D$2:$AO$3999,21,FALSE)</f>
        <v>0</v>
      </c>
      <c r="H71" s="3">
        <f>VLOOKUP(Tableau3[[#This Row],[ID ]],'[1]COMMERCIAL 2019 - 2021'!$D$2:$AO$3999,22,FALSE)</f>
        <v>352800</v>
      </c>
      <c r="I71" s="3">
        <f>VLOOKUP(Tableau3[[#This Row],[ID ]],'[1]COMMERCIAL 2019 - 2021'!$D$2:$AO$3999,23,FALSE)</f>
        <v>0</v>
      </c>
      <c r="J71" s="3">
        <f>+Tableau1[[#This Row],[Annee]]</f>
        <v>2019</v>
      </c>
      <c r="K71" s="3" t="str">
        <f>+Tableau1[[#This Row],[DESTINATION]]</f>
        <v>Niger</v>
      </c>
      <c r="L71" s="3" t="str">
        <f>+Tableau1[[#This Row],[CLIENT]]</f>
        <v>STE OMEGA TRADING</v>
      </c>
      <c r="M71" s="3">
        <f>Tableau1[[#This Row],[Mois]]</f>
        <v>3</v>
      </c>
    </row>
    <row r="72" spans="1:13" hidden="1" x14ac:dyDescent="0.35">
      <c r="A72" s="1" t="str">
        <f>Tableau1[[#This Row],[NUM DE FACTURE]]</f>
        <v>FAE-19-00068</v>
      </c>
      <c r="B72" s="2">
        <f>VLOOKUP(Tableau3[[#This Row],[ID ]],'[1]COMMERCIAL 2019 - 2021'!$D$2:$AO$3999,14,FALSE)</f>
        <v>0</v>
      </c>
      <c r="C72" s="3">
        <f>VLOOKUP(Tableau3[[#This Row],[ID ]],'[1]COMMERCIAL 2019 - 2021'!$D$2:$AO$3999,15,FALSE)</f>
        <v>64416</v>
      </c>
      <c r="D72" s="3">
        <f>VLOOKUP(Tableau3[[#This Row],[ID ]],'[1]COMMERCIAL 2019 - 2021'!$D$2:$AO$3999,16,FALSE)</f>
        <v>0</v>
      </c>
      <c r="E72" s="3">
        <f>VLOOKUP(Tableau3[[#This Row],[ID ]],'[1]COMMERCIAL 2019 - 2021'!$D$2:$AO$3999,17,FALSE)</f>
        <v>0</v>
      </c>
      <c r="F72" s="3">
        <f>VLOOKUP(Tableau3[[#This Row],[ID ]],'[1]COMMERCIAL 2019 - 2021'!$D$2:$AO$3999,20,FALSE)</f>
        <v>0</v>
      </c>
      <c r="G72" s="3">
        <f>VLOOKUP(Tableau3[[#This Row],[ID ]],'[1]COMMERCIAL 2019 - 2021'!$D$2:$AO$3999,21,FALSE)</f>
        <v>85641.946871999986</v>
      </c>
      <c r="H72" s="3">
        <f>VLOOKUP(Tableau3[[#This Row],[ID ]],'[1]COMMERCIAL 2019 - 2021'!$D$2:$AO$3999,22,FALSE)</f>
        <v>0</v>
      </c>
      <c r="I72" s="3">
        <f>VLOOKUP(Tableau3[[#This Row],[ID ]],'[1]COMMERCIAL 2019 - 2021'!$D$2:$AO$3999,23,FALSE)</f>
        <v>0</v>
      </c>
      <c r="J72" s="3">
        <f>+Tableau1[[#This Row],[Annee]]</f>
        <v>2019</v>
      </c>
      <c r="K72" s="3" t="str">
        <f>+Tableau1[[#This Row],[DESTINATION]]</f>
        <v>Guinée</v>
      </c>
      <c r="L72" s="3" t="str">
        <f>+Tableau1[[#This Row],[CLIENT]]</f>
        <v>BAH MAMADOU SALIOU</v>
      </c>
      <c r="M72" s="3">
        <f>Tableau1[[#This Row],[Mois]]</f>
        <v>4</v>
      </c>
    </row>
    <row r="73" spans="1:13" hidden="1" x14ac:dyDescent="0.35">
      <c r="A73" s="1" t="str">
        <f>Tableau1[[#This Row],[NUM DE FACTURE]]</f>
        <v>FAE-19-00069</v>
      </c>
      <c r="B73" s="2">
        <f>VLOOKUP(Tableau3[[#This Row],[ID ]],'[1]COMMERCIAL 2019 - 2021'!$D$2:$AO$3999,14,FALSE)</f>
        <v>0</v>
      </c>
      <c r="C73" s="3">
        <f>VLOOKUP(Tableau3[[#This Row],[ID ]],'[1]COMMERCIAL 2019 - 2021'!$D$2:$AO$3999,15,FALSE)</f>
        <v>19200</v>
      </c>
      <c r="D73" s="3">
        <f>VLOOKUP(Tableau3[[#This Row],[ID ]],'[1]COMMERCIAL 2019 - 2021'!$D$2:$AO$3999,16,FALSE)</f>
        <v>2400</v>
      </c>
      <c r="E73" s="3">
        <f>VLOOKUP(Tableau3[[#This Row],[ID ]],'[1]COMMERCIAL 2019 - 2021'!$D$2:$AO$3999,17,FALSE)</f>
        <v>1000</v>
      </c>
      <c r="F73" s="3">
        <f>VLOOKUP(Tableau3[[#This Row],[ID ]],'[1]COMMERCIAL 2019 - 2021'!$D$2:$AO$3999,20,FALSE)</f>
        <v>0</v>
      </c>
      <c r="G73" s="3">
        <f>VLOOKUP(Tableau3[[#This Row],[ID ]],'[1]COMMERCIAL 2019 - 2021'!$D$2:$AO$3999,21,FALSE)</f>
        <v>27456</v>
      </c>
      <c r="H73" s="3">
        <f>VLOOKUP(Tableau3[[#This Row],[ID ]],'[1]COMMERCIAL 2019 - 2021'!$D$2:$AO$3999,22,FALSE)</f>
        <v>3432</v>
      </c>
      <c r="I73" s="3">
        <f>VLOOKUP(Tableau3[[#This Row],[ID ]],'[1]COMMERCIAL 2019 - 2021'!$D$2:$AO$3999,23,FALSE)</f>
        <v>3450</v>
      </c>
      <c r="J73" s="3">
        <f>+Tableau1[[#This Row],[Annee]]</f>
        <v>2019</v>
      </c>
      <c r="K73" s="3" t="str">
        <f>+Tableau1[[#This Row],[DESTINATION]]</f>
        <v>Jordanie</v>
      </c>
      <c r="L73" s="3" t="str">
        <f>+Tableau1[[#This Row],[CLIENT]]</f>
        <v>STE BASSIRA INTERNATIONAL TRA</v>
      </c>
      <c r="M73" s="3">
        <f>Tableau1[[#This Row],[Mois]]</f>
        <v>3</v>
      </c>
    </row>
    <row r="74" spans="1:13" hidden="1" x14ac:dyDescent="0.35">
      <c r="A74" s="1" t="str">
        <f>Tableau1[[#This Row],[NUM DE FACTURE]]</f>
        <v>FAE-19-00070</v>
      </c>
      <c r="B74" s="2">
        <f>VLOOKUP(Tableau3[[#This Row],[ID ]],'[1]COMMERCIAL 2019 - 2021'!$D$2:$AO$3999,14,FALSE)</f>
        <v>0</v>
      </c>
      <c r="C74" s="3">
        <f>VLOOKUP(Tableau3[[#This Row],[ID ]],'[1]COMMERCIAL 2019 - 2021'!$D$2:$AO$3999,15,FALSE)</f>
        <v>20000</v>
      </c>
      <c r="D74" s="3">
        <f>VLOOKUP(Tableau3[[#This Row],[ID ]],'[1]COMMERCIAL 2019 - 2021'!$D$2:$AO$3999,16,FALSE)</f>
        <v>0</v>
      </c>
      <c r="E74" s="3">
        <f>VLOOKUP(Tableau3[[#This Row],[ID ]],'[1]COMMERCIAL 2019 - 2021'!$D$2:$AO$3999,17,FALSE)</f>
        <v>0</v>
      </c>
      <c r="F74" s="3">
        <f>VLOOKUP(Tableau3[[#This Row],[ID ]],'[1]COMMERCIAL 2019 - 2021'!$D$2:$AO$3999,20,FALSE)</f>
        <v>0</v>
      </c>
      <c r="G74" s="3">
        <f>VLOOKUP(Tableau3[[#This Row],[ID ]],'[1]COMMERCIAL 2019 - 2021'!$D$2:$AO$3999,21,FALSE)</f>
        <v>28400</v>
      </c>
      <c r="H74" s="3">
        <f>VLOOKUP(Tableau3[[#This Row],[ID ]],'[1]COMMERCIAL 2019 - 2021'!$D$2:$AO$3999,22,FALSE)</f>
        <v>0</v>
      </c>
      <c r="I74" s="3">
        <f>VLOOKUP(Tableau3[[#This Row],[ID ]],'[1]COMMERCIAL 2019 - 2021'!$D$2:$AO$3999,23,FALSE)</f>
        <v>0</v>
      </c>
      <c r="J74" s="3">
        <f>+Tableau1[[#This Row],[Annee]]</f>
        <v>2019</v>
      </c>
      <c r="K74" s="3" t="str">
        <f>+Tableau1[[#This Row],[DESTINATION]]</f>
        <v>Angleterre</v>
      </c>
      <c r="L74" s="3" t="str">
        <f>+Tableau1[[#This Row],[CLIENT]]</f>
        <v>ARCADIA</v>
      </c>
      <c r="M74" s="3">
        <f>Tableau1[[#This Row],[Mois]]</f>
        <v>3</v>
      </c>
    </row>
    <row r="75" spans="1:13" x14ac:dyDescent="0.35">
      <c r="A75" s="1" t="str">
        <f>Tableau1[[#This Row],[NUM DE FACTURE]]</f>
        <v>FAE-19-00071</v>
      </c>
      <c r="B75" s="2">
        <f>VLOOKUP(Tableau3[[#This Row],[ID ]],'[1]COMMERCIAL 2019 - 2021'!$D$2:$AO$3999,14,FALSE)</f>
        <v>20004</v>
      </c>
      <c r="C75" s="3">
        <f>VLOOKUP(Tableau3[[#This Row],[ID ]],'[1]COMMERCIAL 2019 - 2021'!$D$2:$AO$3999,15,FALSE)</f>
        <v>21000</v>
      </c>
      <c r="D75" s="3">
        <f>VLOOKUP(Tableau3[[#This Row],[ID ]],'[1]COMMERCIAL 2019 - 2021'!$D$2:$AO$3999,16,FALSE)</f>
        <v>112000</v>
      </c>
      <c r="E75" s="3">
        <f>VLOOKUP(Tableau3[[#This Row],[ID ]],'[1]COMMERCIAL 2019 - 2021'!$D$2:$AO$3999,17,FALSE)</f>
        <v>1840</v>
      </c>
      <c r="F75" s="3">
        <f>VLOOKUP(Tableau3[[#This Row],[ID ]],'[1]COMMERCIAL 2019 - 2021'!$D$2:$AO$3999,20,FALSE)</f>
        <v>28775.88</v>
      </c>
      <c r="G75" s="3">
        <f>VLOOKUP(Tableau3[[#This Row],[ID ]],'[1]COMMERCIAL 2019 - 2021'!$D$2:$AO$3999,21,FALSE)</f>
        <v>29172</v>
      </c>
      <c r="H75" s="3">
        <f>VLOOKUP(Tableau3[[#This Row],[ID ]],'[1]COMMERCIAL 2019 - 2021'!$D$2:$AO$3999,22,FALSE)</f>
        <v>150360</v>
      </c>
      <c r="I75" s="3">
        <f>VLOOKUP(Tableau3[[#This Row],[ID ]],'[1]COMMERCIAL 2019 - 2021'!$D$2:$AO$3999,23,FALSE)</f>
        <v>5885.12</v>
      </c>
      <c r="J75" s="3">
        <f>+Tableau1[[#This Row],[Annee]]</f>
        <v>2019</v>
      </c>
      <c r="K75" s="3" t="str">
        <f>+Tableau1[[#This Row],[DESTINATION]]</f>
        <v>Gabon</v>
      </c>
      <c r="L75" s="3" t="str">
        <f>+Tableau1[[#This Row],[CLIENT]]</f>
        <v>TUNISIAN AFRICAN BUSINESS</v>
      </c>
      <c r="M75" s="3">
        <f>Tableau1[[#This Row],[Mois]]</f>
        <v>3</v>
      </c>
    </row>
    <row r="76" spans="1:13" hidden="1" x14ac:dyDescent="0.35">
      <c r="A76" s="1" t="str">
        <f>Tableau1[[#This Row],[NUM DE FACTURE]]</f>
        <v>FAE-19-00072</v>
      </c>
      <c r="B76" s="2">
        <f>VLOOKUP(Tableau3[[#This Row],[ID ]],'[1]COMMERCIAL 2019 - 2021'!$D$2:$AO$3999,14,FALSE)</f>
        <v>0</v>
      </c>
      <c r="C76" s="3">
        <f>VLOOKUP(Tableau3[[#This Row],[ID ]],'[1]COMMERCIAL 2019 - 2021'!$D$2:$AO$3999,15,FALSE)</f>
        <v>8136</v>
      </c>
      <c r="D76" s="3">
        <f>VLOOKUP(Tableau3[[#This Row],[ID ]],'[1]COMMERCIAL 2019 - 2021'!$D$2:$AO$3999,16,FALSE)</f>
        <v>4500</v>
      </c>
      <c r="E76" s="3">
        <f>VLOOKUP(Tableau3[[#This Row],[ID ]],'[1]COMMERCIAL 2019 - 2021'!$D$2:$AO$3999,17,FALSE)</f>
        <v>2680</v>
      </c>
      <c r="F76" s="3">
        <f>VLOOKUP(Tableau3[[#This Row],[ID ]],'[1]COMMERCIAL 2019 - 2021'!$D$2:$AO$3999,20,FALSE)</f>
        <v>0</v>
      </c>
      <c r="G76" s="3">
        <f>VLOOKUP(Tableau3[[#This Row],[ID ]],'[1]COMMERCIAL 2019 - 2021'!$D$2:$AO$3999,21,FALSE)</f>
        <v>12610.8</v>
      </c>
      <c r="H76" s="3">
        <f>VLOOKUP(Tableau3[[#This Row],[ID ]],'[1]COMMERCIAL 2019 - 2021'!$D$2:$AO$3999,22,FALSE)</f>
        <v>6750</v>
      </c>
      <c r="I76" s="3">
        <f>VLOOKUP(Tableau3[[#This Row],[ID ]],'[1]COMMERCIAL 2019 - 2021'!$D$2:$AO$3999,23,FALSE)</f>
        <v>8786</v>
      </c>
      <c r="J76" s="3">
        <f>+Tableau1[[#This Row],[Annee]]</f>
        <v>2019</v>
      </c>
      <c r="K76" s="3" t="str">
        <f>+Tableau1[[#This Row],[DESTINATION]]</f>
        <v>France</v>
      </c>
      <c r="L76" s="3" t="str">
        <f>+Tableau1[[#This Row],[CLIENT]]</f>
        <v>ARCADIA</v>
      </c>
      <c r="M76" s="3">
        <f>Tableau1[[#This Row],[Mois]]</f>
        <v>3</v>
      </c>
    </row>
    <row r="77" spans="1:13" hidden="1" x14ac:dyDescent="0.35">
      <c r="A77" s="1" t="str">
        <f>Tableau1[[#This Row],[NUM DE FACTURE]]</f>
        <v>FAE-19-00073</v>
      </c>
      <c r="B77" s="2">
        <f>VLOOKUP(Tableau3[[#This Row],[ID ]],'[1]COMMERCIAL 2019 - 2021'!$D$2:$AO$3999,14,FALSE)</f>
        <v>0</v>
      </c>
      <c r="C77" s="3">
        <f>VLOOKUP(Tableau3[[#This Row],[ID ]],'[1]COMMERCIAL 2019 - 2021'!$D$2:$AO$3999,15,FALSE)</f>
        <v>2553.6</v>
      </c>
      <c r="D77" s="3">
        <f>VLOOKUP(Tableau3[[#This Row],[ID ]],'[1]COMMERCIAL 2019 - 2021'!$D$2:$AO$3999,16,FALSE)</f>
        <v>11020.8</v>
      </c>
      <c r="E77" s="3">
        <f>VLOOKUP(Tableau3[[#This Row],[ID ]],'[1]COMMERCIAL 2019 - 2021'!$D$2:$AO$3999,17,FALSE)</f>
        <v>0</v>
      </c>
      <c r="F77" s="3">
        <f>VLOOKUP(Tableau3[[#This Row],[ID ]],'[1]COMMERCIAL 2019 - 2021'!$D$2:$AO$3999,20,FALSE)</f>
        <v>0</v>
      </c>
      <c r="G77" s="3">
        <f>VLOOKUP(Tableau3[[#This Row],[ID ]],'[1]COMMERCIAL 2019 - 2021'!$D$2:$AO$3999,21,FALSE)</f>
        <v>4014.08</v>
      </c>
      <c r="H77" s="3">
        <f>VLOOKUP(Tableau3[[#This Row],[ID ]],'[1]COMMERCIAL 2019 - 2021'!$D$2:$AO$3999,22,FALSE)</f>
        <v>16575.407999999999</v>
      </c>
      <c r="I77" s="3">
        <f>VLOOKUP(Tableau3[[#This Row],[ID ]],'[1]COMMERCIAL 2019 - 2021'!$D$2:$AO$3999,23,FALSE)</f>
        <v>0</v>
      </c>
      <c r="J77" s="3">
        <f>+Tableau1[[#This Row],[Annee]]</f>
        <v>2019</v>
      </c>
      <c r="K77" s="3" t="str">
        <f>+Tableau1[[#This Row],[DESTINATION]]</f>
        <v>Japon</v>
      </c>
      <c r="L77" s="3" t="str">
        <f>+Tableau1[[#This Row],[CLIENT]]</f>
        <v>ARCADIA</v>
      </c>
      <c r="M77" s="3">
        <f>Tableau1[[#This Row],[Mois]]</f>
        <v>3</v>
      </c>
    </row>
    <row r="78" spans="1:13" hidden="1" x14ac:dyDescent="0.35">
      <c r="A78" s="1" t="str">
        <f>Tableau1[[#This Row],[NUM DE FACTURE]]</f>
        <v>FAE-19-00074</v>
      </c>
      <c r="B78" s="2">
        <f>VLOOKUP(Tableau3[[#This Row],[ID ]],'[1]COMMERCIAL 2019 - 2021'!$D$2:$AO$3999,14,FALSE)</f>
        <v>44016</v>
      </c>
      <c r="C78" s="3">
        <f>VLOOKUP(Tableau3[[#This Row],[ID ]],'[1]COMMERCIAL 2019 - 2021'!$D$2:$AO$3999,15,FALSE)</f>
        <v>0</v>
      </c>
      <c r="D78" s="3">
        <f>VLOOKUP(Tableau3[[#This Row],[ID ]],'[1]COMMERCIAL 2019 - 2021'!$D$2:$AO$3999,16,FALSE)</f>
        <v>0</v>
      </c>
      <c r="E78" s="3">
        <f>VLOOKUP(Tableau3[[#This Row],[ID ]],'[1]COMMERCIAL 2019 - 2021'!$D$2:$AO$3999,17,FALSE)</f>
        <v>0</v>
      </c>
      <c r="F78" s="3">
        <f>VLOOKUP(Tableau3[[#This Row],[ID ]],'[1]COMMERCIAL 2019 - 2021'!$D$2:$AO$3999,20,FALSE)</f>
        <v>62502.720000000001</v>
      </c>
      <c r="G78" s="3">
        <f>VLOOKUP(Tableau3[[#This Row],[ID ]],'[1]COMMERCIAL 2019 - 2021'!$D$2:$AO$3999,21,FALSE)</f>
        <v>0</v>
      </c>
      <c r="H78" s="3">
        <f>VLOOKUP(Tableau3[[#This Row],[ID ]],'[1]COMMERCIAL 2019 - 2021'!$D$2:$AO$3999,22,FALSE)</f>
        <v>0</v>
      </c>
      <c r="I78" s="3">
        <f>VLOOKUP(Tableau3[[#This Row],[ID ]],'[1]COMMERCIAL 2019 - 2021'!$D$2:$AO$3999,23,FALSE)</f>
        <v>0</v>
      </c>
      <c r="J78" s="3">
        <f>+Tableau1[[#This Row],[Annee]]</f>
        <v>2019</v>
      </c>
      <c r="K78" s="3" t="str">
        <f>+Tableau1[[#This Row],[DESTINATION]]</f>
        <v>Burkina Faso</v>
      </c>
      <c r="L78" s="3" t="str">
        <f>+Tableau1[[#This Row],[CLIENT]]</f>
        <v>SAHEL INTERNATIONAL TRADE</v>
      </c>
      <c r="M78" s="3">
        <f>Tableau1[[#This Row],[Mois]]</f>
        <v>4</v>
      </c>
    </row>
    <row r="79" spans="1:13" hidden="1" x14ac:dyDescent="0.35">
      <c r="A79" s="1" t="str">
        <f>Tableau1[[#This Row],[NUM DE FACTURE]]</f>
        <v>FAE-19-00075</v>
      </c>
      <c r="B79" s="2">
        <f>VLOOKUP(Tableau3[[#This Row],[ID ]],'[1]COMMERCIAL 2019 - 2021'!$D$2:$AO$3999,14,FALSE)</f>
        <v>0</v>
      </c>
      <c r="C79" s="3">
        <f>VLOOKUP(Tableau3[[#This Row],[ID ]],'[1]COMMERCIAL 2019 - 2021'!$D$2:$AO$3999,15,FALSE)</f>
        <v>0</v>
      </c>
      <c r="D79" s="3">
        <f>VLOOKUP(Tableau3[[#This Row],[ID ]],'[1]COMMERCIAL 2019 - 2021'!$D$2:$AO$3999,16,FALSE)</f>
        <v>130000</v>
      </c>
      <c r="E79" s="3">
        <f>VLOOKUP(Tableau3[[#This Row],[ID ]],'[1]COMMERCIAL 2019 - 2021'!$D$2:$AO$3999,17,FALSE)</f>
        <v>0</v>
      </c>
      <c r="F79" s="3">
        <f>VLOOKUP(Tableau3[[#This Row],[ID ]],'[1]COMMERCIAL 2019 - 2021'!$D$2:$AO$3999,20,FALSE)</f>
        <v>0</v>
      </c>
      <c r="G79" s="3">
        <f>VLOOKUP(Tableau3[[#This Row],[ID ]],'[1]COMMERCIAL 2019 - 2021'!$D$2:$AO$3999,21,FALSE)</f>
        <v>0</v>
      </c>
      <c r="H79" s="3">
        <f>VLOOKUP(Tableau3[[#This Row],[ID ]],'[1]COMMERCIAL 2019 - 2021'!$D$2:$AO$3999,22,FALSE)</f>
        <v>200162.65100000001</v>
      </c>
      <c r="I79" s="3">
        <f>VLOOKUP(Tableau3[[#This Row],[ID ]],'[1]COMMERCIAL 2019 - 2021'!$D$2:$AO$3999,23,FALSE)</f>
        <v>0</v>
      </c>
      <c r="J79" s="3">
        <f>+Tableau1[[#This Row],[Annee]]</f>
        <v>2019</v>
      </c>
      <c r="K79" s="3" t="str">
        <f>+Tableau1[[#This Row],[DESTINATION]]</f>
        <v>Cameroun</v>
      </c>
      <c r="L79" s="3" t="str">
        <f>+Tableau1[[#This Row],[CLIENT]]</f>
        <v>WODIS &amp; TRADE SOCIETE</v>
      </c>
      <c r="M79" s="3">
        <f>Tableau1[[#This Row],[Mois]]</f>
        <v>4</v>
      </c>
    </row>
    <row r="80" spans="1:13" hidden="1" x14ac:dyDescent="0.35">
      <c r="A80" s="1" t="str">
        <f>Tableau1[[#This Row],[NUM DE FACTURE]]</f>
        <v>FAE-19-00076</v>
      </c>
      <c r="B80" s="2">
        <f>VLOOKUP(Tableau3[[#This Row],[ID ]],'[1]COMMERCIAL 2019 - 2021'!$D$2:$AO$3999,14,FALSE)</f>
        <v>0</v>
      </c>
      <c r="C80" s="3">
        <f>VLOOKUP(Tableau3[[#This Row],[ID ]],'[1]COMMERCIAL 2019 - 2021'!$D$2:$AO$3999,15,FALSE)</f>
        <v>78000</v>
      </c>
      <c r="D80" s="3">
        <f>VLOOKUP(Tableau3[[#This Row],[ID ]],'[1]COMMERCIAL 2019 - 2021'!$D$2:$AO$3999,16,FALSE)</f>
        <v>12000</v>
      </c>
      <c r="E80" s="3">
        <f>VLOOKUP(Tableau3[[#This Row],[ID ]],'[1]COMMERCIAL 2019 - 2021'!$D$2:$AO$3999,17,FALSE)</f>
        <v>0</v>
      </c>
      <c r="F80" s="3">
        <f>VLOOKUP(Tableau3[[#This Row],[ID ]],'[1]COMMERCIAL 2019 - 2021'!$D$2:$AO$3999,20,FALSE)</f>
        <v>0</v>
      </c>
      <c r="G80" s="3">
        <f>VLOOKUP(Tableau3[[#This Row],[ID ]],'[1]COMMERCIAL 2019 - 2021'!$D$2:$AO$3999,21,FALSE)</f>
        <v>118950</v>
      </c>
      <c r="H80" s="3">
        <f>VLOOKUP(Tableau3[[#This Row],[ID ]],'[1]COMMERCIAL 2019 - 2021'!$D$2:$AO$3999,22,FALSE)</f>
        <v>18300</v>
      </c>
      <c r="I80" s="3">
        <f>VLOOKUP(Tableau3[[#This Row],[ID ]],'[1]COMMERCIAL 2019 - 2021'!$D$2:$AO$3999,23,FALSE)</f>
        <v>0</v>
      </c>
      <c r="J80" s="3">
        <f>+Tableau1[[#This Row],[Annee]]</f>
        <v>2019</v>
      </c>
      <c r="K80" s="3" t="str">
        <f>+Tableau1[[#This Row],[DESTINATION]]</f>
        <v>Libye</v>
      </c>
      <c r="L80" s="3" t="str">
        <f>+Tableau1[[#This Row],[CLIENT]]</f>
        <v>GREENLAND</v>
      </c>
      <c r="M80" s="3">
        <f>Tableau1[[#This Row],[Mois]]</f>
        <v>3</v>
      </c>
    </row>
    <row r="81" spans="1:13" hidden="1" x14ac:dyDescent="0.35">
      <c r="A81" s="1" t="str">
        <f>Tableau1[[#This Row],[NUM DE FACTURE]]</f>
        <v>FAE-19-00077</v>
      </c>
      <c r="B81" s="2">
        <f>VLOOKUP(Tableau3[[#This Row],[ID ]],'[1]COMMERCIAL 2019 - 2021'!$D$2:$AO$3999,14,FALSE)</f>
        <v>0</v>
      </c>
      <c r="C81" s="3">
        <f>VLOOKUP(Tableau3[[#This Row],[ID ]],'[1]COMMERCIAL 2019 - 2021'!$D$2:$AO$3999,15,FALSE)</f>
        <v>0</v>
      </c>
      <c r="D81" s="3">
        <f>VLOOKUP(Tableau3[[#This Row],[ID ]],'[1]COMMERCIAL 2019 - 2021'!$D$2:$AO$3999,16,FALSE)</f>
        <v>50400</v>
      </c>
      <c r="E81" s="3">
        <f>VLOOKUP(Tableau3[[#This Row],[ID ]],'[1]COMMERCIAL 2019 - 2021'!$D$2:$AO$3999,17,FALSE)</f>
        <v>0</v>
      </c>
      <c r="F81" s="3">
        <f>VLOOKUP(Tableau3[[#This Row],[ID ]],'[1]COMMERCIAL 2019 - 2021'!$D$2:$AO$3999,20,FALSE)</f>
        <v>0</v>
      </c>
      <c r="G81" s="3">
        <f>VLOOKUP(Tableau3[[#This Row],[ID ]],'[1]COMMERCIAL 2019 - 2021'!$D$2:$AO$3999,21,FALSE)</f>
        <v>0</v>
      </c>
      <c r="H81" s="3">
        <f>VLOOKUP(Tableau3[[#This Row],[ID ]],'[1]COMMERCIAL 2019 - 2021'!$D$2:$AO$3999,22,FALSE)</f>
        <v>79632</v>
      </c>
      <c r="I81" s="3">
        <f>VLOOKUP(Tableau3[[#This Row],[ID ]],'[1]COMMERCIAL 2019 - 2021'!$D$2:$AO$3999,23,FALSE)</f>
        <v>0</v>
      </c>
      <c r="J81" s="3">
        <f>+Tableau1[[#This Row],[Annee]]</f>
        <v>2019</v>
      </c>
      <c r="K81" s="3" t="str">
        <f>+Tableau1[[#This Row],[DESTINATION]]</f>
        <v>Japon</v>
      </c>
      <c r="L81" s="3" t="str">
        <f>+Tableau1[[#This Row],[CLIENT]]</f>
        <v>ARCADIA</v>
      </c>
      <c r="M81" s="3">
        <f>Tableau1[[#This Row],[Mois]]</f>
        <v>4</v>
      </c>
    </row>
    <row r="82" spans="1:13" x14ac:dyDescent="0.35">
      <c r="A82" s="1" t="str">
        <f>Tableau1[[#This Row],[NUM DE FACTURE]]</f>
        <v>FAE-19-00078</v>
      </c>
      <c r="B82" s="2">
        <f>VLOOKUP(Tableau3[[#This Row],[ID ]],'[1]COMMERCIAL 2019 - 2021'!$D$2:$AO$3999,14,FALSE)</f>
        <v>0</v>
      </c>
      <c r="C82" s="3">
        <f>VLOOKUP(Tableau3[[#This Row],[ID ]],'[1]COMMERCIAL 2019 - 2021'!$D$2:$AO$3999,15,FALSE)</f>
        <v>176064</v>
      </c>
      <c r="D82" s="3">
        <f>VLOOKUP(Tableau3[[#This Row],[ID ]],'[1]COMMERCIAL 2019 - 2021'!$D$2:$AO$3999,16,FALSE)</f>
        <v>0</v>
      </c>
      <c r="E82" s="3">
        <f>VLOOKUP(Tableau3[[#This Row],[ID ]],'[1]COMMERCIAL 2019 - 2021'!$D$2:$AO$3999,17,FALSE)</f>
        <v>0</v>
      </c>
      <c r="F82" s="3">
        <f>VLOOKUP(Tableau3[[#This Row],[ID ]],'[1]COMMERCIAL 2019 - 2021'!$D$2:$AO$3999,20,FALSE)</f>
        <v>0</v>
      </c>
      <c r="G82" s="3">
        <f>VLOOKUP(Tableau3[[#This Row],[ID ]],'[1]COMMERCIAL 2019 - 2021'!$D$2:$AO$3999,21,FALSE)</f>
        <v>237026.16</v>
      </c>
      <c r="H82" s="3">
        <f>VLOOKUP(Tableau3[[#This Row],[ID ]],'[1]COMMERCIAL 2019 - 2021'!$D$2:$AO$3999,22,FALSE)</f>
        <v>0</v>
      </c>
      <c r="I82" s="3">
        <f>VLOOKUP(Tableau3[[#This Row],[ID ]],'[1]COMMERCIAL 2019 - 2021'!$D$2:$AO$3999,23,FALSE)</f>
        <v>0</v>
      </c>
      <c r="J82" s="3">
        <f>+Tableau1[[#This Row],[Annee]]</f>
        <v>2019</v>
      </c>
      <c r="K82" s="3" t="str">
        <f>+Tableau1[[#This Row],[DESTINATION]]</f>
        <v>Sénégal</v>
      </c>
      <c r="L82" s="3" t="str">
        <f>+Tableau1[[#This Row],[CLIENT]]</f>
        <v>TUNISIAN AFRICAN BUSINESS</v>
      </c>
      <c r="M82" s="3">
        <f>Tableau1[[#This Row],[Mois]]</f>
        <v>4</v>
      </c>
    </row>
    <row r="83" spans="1:13" hidden="1" x14ac:dyDescent="0.35">
      <c r="A83" s="1" t="str">
        <f>Tableau1[[#This Row],[NUM DE FACTURE]]</f>
        <v>FAE-19-00079</v>
      </c>
      <c r="B83" s="2">
        <f>VLOOKUP(Tableau3[[#This Row],[ID ]],'[1]COMMERCIAL 2019 - 2021'!$D$2:$AO$3999,14,FALSE)</f>
        <v>0</v>
      </c>
      <c r="C83" s="3">
        <f>VLOOKUP(Tableau3[[#This Row],[ID ]],'[1]COMMERCIAL 2019 - 2021'!$D$2:$AO$3999,15,FALSE)</f>
        <v>0</v>
      </c>
      <c r="D83" s="3">
        <f>VLOOKUP(Tableau3[[#This Row],[ID ]],'[1]COMMERCIAL 2019 - 2021'!$D$2:$AO$3999,16,FALSE)</f>
        <v>560000</v>
      </c>
      <c r="E83" s="3">
        <f>VLOOKUP(Tableau3[[#This Row],[ID ]],'[1]COMMERCIAL 2019 - 2021'!$D$2:$AO$3999,17,FALSE)</f>
        <v>0</v>
      </c>
      <c r="F83" s="3">
        <f>VLOOKUP(Tableau3[[#This Row],[ID ]],'[1]COMMERCIAL 2019 - 2021'!$D$2:$AO$3999,20,FALSE)</f>
        <v>0</v>
      </c>
      <c r="G83" s="3">
        <f>VLOOKUP(Tableau3[[#This Row],[ID ]],'[1]COMMERCIAL 2019 - 2021'!$D$2:$AO$3999,21,FALSE)</f>
        <v>0</v>
      </c>
      <c r="H83" s="3">
        <f>VLOOKUP(Tableau3[[#This Row],[ID ]],'[1]COMMERCIAL 2019 - 2021'!$D$2:$AO$3999,22,FALSE)</f>
        <v>705600</v>
      </c>
      <c r="I83" s="3">
        <f>VLOOKUP(Tableau3[[#This Row],[ID ]],'[1]COMMERCIAL 2019 - 2021'!$D$2:$AO$3999,23,FALSE)</f>
        <v>0</v>
      </c>
      <c r="J83" s="3">
        <f>+Tableau1[[#This Row],[Annee]]</f>
        <v>2019</v>
      </c>
      <c r="K83" s="3" t="str">
        <f>+Tableau1[[#This Row],[DESTINATION]]</f>
        <v>Niger</v>
      </c>
      <c r="L83" s="3" t="str">
        <f>+Tableau1[[#This Row],[CLIENT]]</f>
        <v>STE DE COMMERCE INTERNATIONAL</v>
      </c>
      <c r="M83" s="3">
        <f>Tableau1[[#This Row],[Mois]]</f>
        <v>4</v>
      </c>
    </row>
    <row r="84" spans="1:13" hidden="1" x14ac:dyDescent="0.35">
      <c r="A84" s="1" t="str">
        <f>Tableau1[[#This Row],[NUM DE FACTURE]]</f>
        <v>FAE-19-00080</v>
      </c>
      <c r="B84" s="2">
        <f>VLOOKUP(Tableau3[[#This Row],[ID ]],'[1]COMMERCIAL 2019 - 2021'!$D$2:$AO$3999,14,FALSE)</f>
        <v>0</v>
      </c>
      <c r="C84" s="3">
        <f>VLOOKUP(Tableau3[[#This Row],[ID ]],'[1]COMMERCIAL 2019 - 2021'!$D$2:$AO$3999,15,FALSE)</f>
        <v>18000</v>
      </c>
      <c r="D84" s="3">
        <f>VLOOKUP(Tableau3[[#This Row],[ID ]],'[1]COMMERCIAL 2019 - 2021'!$D$2:$AO$3999,16,FALSE)</f>
        <v>4200</v>
      </c>
      <c r="E84" s="3">
        <f>VLOOKUP(Tableau3[[#This Row],[ID ]],'[1]COMMERCIAL 2019 - 2021'!$D$2:$AO$3999,17,FALSE)</f>
        <v>1000</v>
      </c>
      <c r="F84" s="3">
        <f>VLOOKUP(Tableau3[[#This Row],[ID ]],'[1]COMMERCIAL 2019 - 2021'!$D$2:$AO$3999,20,FALSE)</f>
        <v>0</v>
      </c>
      <c r="G84" s="3">
        <f>VLOOKUP(Tableau3[[#This Row],[ID ]],'[1]COMMERCIAL 2019 - 2021'!$D$2:$AO$3999,21,FALSE)</f>
        <v>25740</v>
      </c>
      <c r="H84" s="3">
        <f>VLOOKUP(Tableau3[[#This Row],[ID ]],'[1]COMMERCIAL 2019 - 2021'!$D$2:$AO$3999,22,FALSE)</f>
        <v>6006</v>
      </c>
      <c r="I84" s="3">
        <f>VLOOKUP(Tableau3[[#This Row],[ID ]],'[1]COMMERCIAL 2019 - 2021'!$D$2:$AO$3999,23,FALSE)</f>
        <v>3900</v>
      </c>
      <c r="J84" s="3">
        <f>+Tableau1[[#This Row],[Annee]]</f>
        <v>2019</v>
      </c>
      <c r="K84" s="3" t="str">
        <f>+Tableau1[[#This Row],[DESTINATION]]</f>
        <v>Jordanie</v>
      </c>
      <c r="L84" s="3" t="str">
        <f>+Tableau1[[#This Row],[CLIENT]]</f>
        <v>STE BASSIRA INTERNATIONAL TRA</v>
      </c>
      <c r="M84" s="3">
        <f>Tableau1[[#This Row],[Mois]]</f>
        <v>4</v>
      </c>
    </row>
    <row r="85" spans="1:13" hidden="1" x14ac:dyDescent="0.35">
      <c r="A85" s="1" t="str">
        <f>Tableau1[[#This Row],[NUM DE FACTURE]]</f>
        <v>FAE-19-00081</v>
      </c>
      <c r="B85" s="2">
        <f>VLOOKUP(Tableau3[[#This Row],[ID ]],'[1]COMMERCIAL 2019 - 2021'!$D$2:$AO$3999,14,FALSE)</f>
        <v>0</v>
      </c>
      <c r="C85" s="3">
        <f>VLOOKUP(Tableau3[[#This Row],[ID ]],'[1]COMMERCIAL 2019 - 2021'!$D$2:$AO$3999,15,FALSE)</f>
        <v>11880</v>
      </c>
      <c r="D85" s="3">
        <f>VLOOKUP(Tableau3[[#This Row],[ID ]],'[1]COMMERCIAL 2019 - 2021'!$D$2:$AO$3999,16,FALSE)</f>
        <v>2400</v>
      </c>
      <c r="E85" s="3">
        <f>VLOOKUP(Tableau3[[#This Row],[ID ]],'[1]COMMERCIAL 2019 - 2021'!$D$2:$AO$3999,17,FALSE)</f>
        <v>6144</v>
      </c>
      <c r="F85" s="3">
        <f>VLOOKUP(Tableau3[[#This Row],[ID ]],'[1]COMMERCIAL 2019 - 2021'!$D$2:$AO$3999,20,FALSE)</f>
        <v>0</v>
      </c>
      <c r="G85" s="3">
        <f>VLOOKUP(Tableau3[[#This Row],[ID ]],'[1]COMMERCIAL 2019 - 2021'!$D$2:$AO$3999,21,FALSE)</f>
        <v>17615.14128</v>
      </c>
      <c r="H85" s="3">
        <f>VLOOKUP(Tableau3[[#This Row],[ID ]],'[1]COMMERCIAL 2019 - 2021'!$D$2:$AO$3999,22,FALSE)</f>
        <v>3518.1756</v>
      </c>
      <c r="I85" s="3">
        <f>VLOOKUP(Tableau3[[#This Row],[ID ]],'[1]COMMERCIAL 2019 - 2021'!$D$2:$AO$3999,23,FALSE)</f>
        <v>17463.360983999999</v>
      </c>
      <c r="J85" s="3">
        <f>+Tableau1[[#This Row],[Annee]]</f>
        <v>2019</v>
      </c>
      <c r="K85" s="3" t="str">
        <f>+Tableau1[[#This Row],[DESTINATION]]</f>
        <v>Mayotte</v>
      </c>
      <c r="L85" s="3" t="str">
        <f>+Tableau1[[#This Row],[CLIENT]]</f>
        <v>SODIFRAM SAS</v>
      </c>
      <c r="M85" s="3">
        <f>Tableau1[[#This Row],[Mois]]</f>
        <v>4</v>
      </c>
    </row>
    <row r="86" spans="1:13" hidden="1" x14ac:dyDescent="0.35">
      <c r="A86" s="1" t="str">
        <f>Tableau1[[#This Row],[NUM DE FACTURE]]</f>
        <v>FAE-19-00082</v>
      </c>
      <c r="B86" s="2">
        <f>VLOOKUP(Tableau3[[#This Row],[ID ]],'[1]COMMERCIAL 2019 - 2021'!$D$2:$AO$3999,14,FALSE)</f>
        <v>20000</v>
      </c>
      <c r="C86" s="3">
        <f>VLOOKUP(Tableau3[[#This Row],[ID ]],'[1]COMMERCIAL 2019 - 2021'!$D$2:$AO$3999,15,FALSE)</f>
        <v>38400</v>
      </c>
      <c r="D86" s="3">
        <f>VLOOKUP(Tableau3[[#This Row],[ID ]],'[1]COMMERCIAL 2019 - 2021'!$D$2:$AO$3999,16,FALSE)</f>
        <v>69000</v>
      </c>
      <c r="E86" s="3">
        <f>VLOOKUP(Tableau3[[#This Row],[ID ]],'[1]COMMERCIAL 2019 - 2021'!$D$2:$AO$3999,17,FALSE)</f>
        <v>0</v>
      </c>
      <c r="F86" s="3">
        <f>VLOOKUP(Tableau3[[#This Row],[ID ]],'[1]COMMERCIAL 2019 - 2021'!$D$2:$AO$3999,20,FALSE)</f>
        <v>28600</v>
      </c>
      <c r="G86" s="3">
        <f>VLOOKUP(Tableau3[[#This Row],[ID ]],'[1]COMMERCIAL 2019 - 2021'!$D$2:$AO$3999,21,FALSE)</f>
        <v>52608</v>
      </c>
      <c r="H86" s="3">
        <f>VLOOKUP(Tableau3[[#This Row],[ID ]],'[1]COMMERCIAL 2019 - 2021'!$D$2:$AO$3999,22,FALSE)</f>
        <v>94530</v>
      </c>
      <c r="I86" s="3">
        <f>VLOOKUP(Tableau3[[#This Row],[ID ]],'[1]COMMERCIAL 2019 - 2021'!$D$2:$AO$3999,23,FALSE)</f>
        <v>0</v>
      </c>
      <c r="J86" s="3">
        <f>+Tableau1[[#This Row],[Annee]]</f>
        <v>2019</v>
      </c>
      <c r="K86" s="3" t="str">
        <f>+Tableau1[[#This Row],[DESTINATION]]</f>
        <v>Gabon</v>
      </c>
      <c r="L86" s="3" t="str">
        <f>+Tableau1[[#This Row],[CLIENT]]</f>
        <v>STE DE COMMERCE INTERNATIONAL</v>
      </c>
      <c r="M86" s="3">
        <f>Tableau1[[#This Row],[Mois]]</f>
        <v>5</v>
      </c>
    </row>
    <row r="87" spans="1:13" hidden="1" x14ac:dyDescent="0.35">
      <c r="A87" s="1" t="str">
        <f>Tableau1[[#This Row],[NUM DE FACTURE]]</f>
        <v>FAE-19-00083</v>
      </c>
      <c r="B87" s="2">
        <f>VLOOKUP(Tableau3[[#This Row],[ID ]],'[1]COMMERCIAL 2019 - 2021'!$D$2:$AO$3999,14,FALSE)</f>
        <v>0</v>
      </c>
      <c r="C87" s="3">
        <f>VLOOKUP(Tableau3[[#This Row],[ID ]],'[1]COMMERCIAL 2019 - 2021'!$D$2:$AO$3999,15,FALSE)</f>
        <v>14448</v>
      </c>
      <c r="D87" s="3">
        <f>VLOOKUP(Tableau3[[#This Row],[ID ]],'[1]COMMERCIAL 2019 - 2021'!$D$2:$AO$3999,16,FALSE)</f>
        <v>3000</v>
      </c>
      <c r="E87" s="3">
        <f>VLOOKUP(Tableau3[[#This Row],[ID ]],'[1]COMMERCIAL 2019 - 2021'!$D$2:$AO$3999,17,FALSE)</f>
        <v>1120</v>
      </c>
      <c r="F87" s="3">
        <f>VLOOKUP(Tableau3[[#This Row],[ID ]],'[1]COMMERCIAL 2019 - 2021'!$D$2:$AO$3999,20,FALSE)</f>
        <v>0</v>
      </c>
      <c r="G87" s="3">
        <f>VLOOKUP(Tableau3[[#This Row],[ID ]],'[1]COMMERCIAL 2019 - 2021'!$D$2:$AO$3999,21,FALSE)</f>
        <v>22394.400000000001</v>
      </c>
      <c r="H87" s="3">
        <f>VLOOKUP(Tableau3[[#This Row],[ID ]],'[1]COMMERCIAL 2019 - 2021'!$D$2:$AO$3999,22,FALSE)</f>
        <v>4500</v>
      </c>
      <c r="I87" s="3">
        <f>VLOOKUP(Tableau3[[#This Row],[ID ]],'[1]COMMERCIAL 2019 - 2021'!$D$2:$AO$3999,23,FALSE)</f>
        <v>3752</v>
      </c>
      <c r="J87" s="3">
        <f>+Tableau1[[#This Row],[Annee]]</f>
        <v>2019</v>
      </c>
      <c r="K87" s="3" t="str">
        <f>+Tableau1[[#This Row],[DESTINATION]]</f>
        <v>France</v>
      </c>
      <c r="L87" s="3" t="str">
        <f>+Tableau1[[#This Row],[CLIENT]]</f>
        <v>ARCADIA</v>
      </c>
      <c r="M87" s="3">
        <f>Tableau1[[#This Row],[Mois]]</f>
        <v>4</v>
      </c>
    </row>
    <row r="88" spans="1:13" hidden="1" x14ac:dyDescent="0.35">
      <c r="A88" s="1" t="str">
        <f>Tableau1[[#This Row],[NUM DE FACTURE]]</f>
        <v>FAE-19-00084</v>
      </c>
      <c r="B88" s="2">
        <f>VLOOKUP(Tableau3[[#This Row],[ID ]],'[1]COMMERCIAL 2019 - 2021'!$D$2:$AO$3999,14,FALSE)</f>
        <v>22008</v>
      </c>
      <c r="C88" s="3">
        <f>VLOOKUP(Tableau3[[#This Row],[ID ]],'[1]COMMERCIAL 2019 - 2021'!$D$2:$AO$3999,15,FALSE)</f>
        <v>0</v>
      </c>
      <c r="D88" s="3">
        <f>VLOOKUP(Tableau3[[#This Row],[ID ]],'[1]COMMERCIAL 2019 - 2021'!$D$2:$AO$3999,16,FALSE)</f>
        <v>0</v>
      </c>
      <c r="E88" s="3">
        <f>VLOOKUP(Tableau3[[#This Row],[ID ]],'[1]COMMERCIAL 2019 - 2021'!$D$2:$AO$3999,17,FALSE)</f>
        <v>0</v>
      </c>
      <c r="F88" s="3">
        <f>VLOOKUP(Tableau3[[#This Row],[ID ]],'[1]COMMERCIAL 2019 - 2021'!$D$2:$AO$3999,20,FALSE)</f>
        <v>31911.599999999999</v>
      </c>
      <c r="G88" s="3">
        <f>VLOOKUP(Tableau3[[#This Row],[ID ]],'[1]COMMERCIAL 2019 - 2021'!$D$2:$AO$3999,21,FALSE)</f>
        <v>0</v>
      </c>
      <c r="H88" s="3">
        <f>VLOOKUP(Tableau3[[#This Row],[ID ]],'[1]COMMERCIAL 2019 - 2021'!$D$2:$AO$3999,22,FALSE)</f>
        <v>0</v>
      </c>
      <c r="I88" s="3">
        <f>VLOOKUP(Tableau3[[#This Row],[ID ]],'[1]COMMERCIAL 2019 - 2021'!$D$2:$AO$3999,23,FALSE)</f>
        <v>0</v>
      </c>
      <c r="J88" s="3">
        <f>+Tableau1[[#This Row],[Annee]]</f>
        <v>2019</v>
      </c>
      <c r="K88" s="3" t="str">
        <f>+Tableau1[[#This Row],[DESTINATION]]</f>
        <v>Burkina Faso</v>
      </c>
      <c r="L88" s="3" t="str">
        <f>+Tableau1[[#This Row],[CLIENT]]</f>
        <v>SAHEL INTERNATIONAL TRADE</v>
      </c>
      <c r="M88" s="3">
        <f>Tableau1[[#This Row],[Mois]]</f>
        <v>4</v>
      </c>
    </row>
    <row r="89" spans="1:13" hidden="1" x14ac:dyDescent="0.35">
      <c r="A89" s="1" t="str">
        <f>Tableau1[[#This Row],[NUM DE FACTURE]]</f>
        <v>FAE-19-00085</v>
      </c>
      <c r="B89" s="2">
        <f>VLOOKUP(Tableau3[[#This Row],[ID ]],'[1]COMMERCIAL 2019 - 2021'!$D$2:$AO$3999,14,FALSE)</f>
        <v>0</v>
      </c>
      <c r="C89" s="3">
        <f>VLOOKUP(Tableau3[[#This Row],[ID ]],'[1]COMMERCIAL 2019 - 2021'!$D$2:$AO$3999,15,FALSE)</f>
        <v>0</v>
      </c>
      <c r="D89" s="3">
        <f>VLOOKUP(Tableau3[[#This Row],[ID ]],'[1]COMMERCIAL 2019 - 2021'!$D$2:$AO$3999,16,FALSE)</f>
        <v>280000</v>
      </c>
      <c r="E89" s="3">
        <f>VLOOKUP(Tableau3[[#This Row],[ID ]],'[1]COMMERCIAL 2019 - 2021'!$D$2:$AO$3999,17,FALSE)</f>
        <v>0</v>
      </c>
      <c r="F89" s="3">
        <f>VLOOKUP(Tableau3[[#This Row],[ID ]],'[1]COMMERCIAL 2019 - 2021'!$D$2:$AO$3999,20,FALSE)</f>
        <v>0</v>
      </c>
      <c r="G89" s="3">
        <f>VLOOKUP(Tableau3[[#This Row],[ID ]],'[1]COMMERCIAL 2019 - 2021'!$D$2:$AO$3999,21,FALSE)</f>
        <v>0</v>
      </c>
      <c r="H89" s="3">
        <f>VLOOKUP(Tableau3[[#This Row],[ID ]],'[1]COMMERCIAL 2019 - 2021'!$D$2:$AO$3999,22,FALSE)</f>
        <v>352800</v>
      </c>
      <c r="I89" s="3">
        <f>VLOOKUP(Tableau3[[#This Row],[ID ]],'[1]COMMERCIAL 2019 - 2021'!$D$2:$AO$3999,23,FALSE)</f>
        <v>0</v>
      </c>
      <c r="J89" s="3">
        <f>+Tableau1[[#This Row],[Annee]]</f>
        <v>2019</v>
      </c>
      <c r="K89" s="3" t="str">
        <f>+Tableau1[[#This Row],[DESTINATION]]</f>
        <v>Niger</v>
      </c>
      <c r="L89" s="3" t="str">
        <f>+Tableau1[[#This Row],[CLIENT]]</f>
        <v>STE OMEGA TRADING</v>
      </c>
      <c r="M89" s="3">
        <f>Tableau1[[#This Row],[Mois]]</f>
        <v>5</v>
      </c>
    </row>
    <row r="90" spans="1:13" hidden="1" x14ac:dyDescent="0.35">
      <c r="A90" s="1" t="str">
        <f>Tableau1[[#This Row],[NUM DE FACTURE]]</f>
        <v>FAE-19-00086</v>
      </c>
      <c r="B90" s="2">
        <f>VLOOKUP(Tableau3[[#This Row],[ID ]],'[1]COMMERCIAL 2019 - 2021'!$D$2:$AO$3999,14,FALSE)</f>
        <v>0</v>
      </c>
      <c r="C90" s="3">
        <f>VLOOKUP(Tableau3[[#This Row],[ID ]],'[1]COMMERCIAL 2019 - 2021'!$D$2:$AO$3999,15,FALSE)</f>
        <v>0</v>
      </c>
      <c r="D90" s="3">
        <f>VLOOKUP(Tableau3[[#This Row],[ID ]],'[1]COMMERCIAL 2019 - 2021'!$D$2:$AO$3999,16,FALSE)</f>
        <v>260000</v>
      </c>
      <c r="E90" s="3">
        <f>VLOOKUP(Tableau3[[#This Row],[ID ]],'[1]COMMERCIAL 2019 - 2021'!$D$2:$AO$3999,17,FALSE)</f>
        <v>0</v>
      </c>
      <c r="F90" s="3">
        <f>VLOOKUP(Tableau3[[#This Row],[ID ]],'[1]COMMERCIAL 2019 - 2021'!$D$2:$AO$3999,20,FALSE)</f>
        <v>0</v>
      </c>
      <c r="G90" s="3">
        <f>VLOOKUP(Tableau3[[#This Row],[ID ]],'[1]COMMERCIAL 2019 - 2021'!$D$2:$AO$3999,21,FALSE)</f>
        <v>0</v>
      </c>
      <c r="H90" s="3">
        <f>VLOOKUP(Tableau3[[#This Row],[ID ]],'[1]COMMERCIAL 2019 - 2021'!$D$2:$AO$3999,22,FALSE)</f>
        <v>338000</v>
      </c>
      <c r="I90" s="3">
        <f>VLOOKUP(Tableau3[[#This Row],[ID ]],'[1]COMMERCIAL 2019 - 2021'!$D$2:$AO$3999,23,FALSE)</f>
        <v>0</v>
      </c>
      <c r="J90" s="3">
        <f>+Tableau1[[#This Row],[Annee]]</f>
        <v>2019</v>
      </c>
      <c r="K90" s="3" t="str">
        <f>+Tableau1[[#This Row],[DESTINATION]]</f>
        <v>Niger</v>
      </c>
      <c r="L90" s="3" t="str">
        <f>+Tableau1[[#This Row],[CLIENT]]</f>
        <v>STE OMEGA TRADING</v>
      </c>
      <c r="M90" s="3">
        <f>Tableau1[[#This Row],[Mois]]</f>
        <v>4</v>
      </c>
    </row>
    <row r="91" spans="1:13" hidden="1" x14ac:dyDescent="0.35">
      <c r="A91" s="1" t="str">
        <f>Tableau1[[#This Row],[NUM DE FACTURE]]</f>
        <v>FAE-19-00087</v>
      </c>
      <c r="B91" s="2">
        <f>VLOOKUP(Tableau3[[#This Row],[ID ]],'[1]COMMERCIAL 2019 - 2021'!$D$2:$AO$3999,14,FALSE)</f>
        <v>0</v>
      </c>
      <c r="C91" s="3">
        <f>VLOOKUP(Tableau3[[#This Row],[ID ]],'[1]COMMERCIAL 2019 - 2021'!$D$2:$AO$3999,15,FALSE)</f>
        <v>182400</v>
      </c>
      <c r="D91" s="3">
        <f>VLOOKUP(Tableau3[[#This Row],[ID ]],'[1]COMMERCIAL 2019 - 2021'!$D$2:$AO$3999,16,FALSE)</f>
        <v>33600</v>
      </c>
      <c r="E91" s="3">
        <f>VLOOKUP(Tableau3[[#This Row],[ID ]],'[1]COMMERCIAL 2019 - 2021'!$D$2:$AO$3999,17,FALSE)</f>
        <v>0</v>
      </c>
      <c r="F91" s="3">
        <f>VLOOKUP(Tableau3[[#This Row],[ID ]],'[1]COMMERCIAL 2019 - 2021'!$D$2:$AO$3999,20,FALSE)</f>
        <v>0</v>
      </c>
      <c r="G91" s="3">
        <f>VLOOKUP(Tableau3[[#This Row],[ID ]],'[1]COMMERCIAL 2019 - 2021'!$D$2:$AO$3999,21,FALSE)</f>
        <v>267828.59039999999</v>
      </c>
      <c r="H91" s="3">
        <f>VLOOKUP(Tableau3[[#This Row],[ID ]],'[1]COMMERCIAL 2019 - 2021'!$D$2:$AO$3999,22,FALSE)</f>
        <v>49336.845600000008</v>
      </c>
      <c r="I91" s="3">
        <f>VLOOKUP(Tableau3[[#This Row],[ID ]],'[1]COMMERCIAL 2019 - 2021'!$D$2:$AO$3999,23,FALSE)</f>
        <v>0</v>
      </c>
      <c r="J91" s="3">
        <f>+Tableau1[[#This Row],[Annee]]</f>
        <v>2019</v>
      </c>
      <c r="K91" s="3" t="str">
        <f>+Tableau1[[#This Row],[DESTINATION]]</f>
        <v>Libye</v>
      </c>
      <c r="L91" s="3" t="str">
        <f>+Tableau1[[#This Row],[CLIENT]]</f>
        <v>STE AL MAJMOUA MOTTAHIDA</v>
      </c>
      <c r="M91" s="3">
        <f>Tableau1[[#This Row],[Mois]]</f>
        <v>4</v>
      </c>
    </row>
    <row r="92" spans="1:13" hidden="1" x14ac:dyDescent="0.35">
      <c r="A92" s="1" t="str">
        <f>Tableau1[[#This Row],[NUM DE FACTURE]]</f>
        <v>FAE-19-00088</v>
      </c>
      <c r="B92" s="2">
        <f>VLOOKUP(Tableau3[[#This Row],[ID ]],'[1]COMMERCIAL 2019 - 2021'!$D$2:$AO$3999,14,FALSE)</f>
        <v>0</v>
      </c>
      <c r="C92" s="3">
        <f>VLOOKUP(Tableau3[[#This Row],[ID ]],'[1]COMMERCIAL 2019 - 2021'!$D$2:$AO$3999,15,FALSE)</f>
        <v>18100</v>
      </c>
      <c r="D92" s="3">
        <f>VLOOKUP(Tableau3[[#This Row],[ID ]],'[1]COMMERCIAL 2019 - 2021'!$D$2:$AO$3999,16,FALSE)</f>
        <v>0</v>
      </c>
      <c r="E92" s="3">
        <f>VLOOKUP(Tableau3[[#This Row],[ID ]],'[1]COMMERCIAL 2019 - 2021'!$D$2:$AO$3999,17,FALSE)</f>
        <v>0</v>
      </c>
      <c r="F92" s="3">
        <f>VLOOKUP(Tableau3[[#This Row],[ID ]],'[1]COMMERCIAL 2019 - 2021'!$D$2:$AO$3999,20,FALSE)</f>
        <v>0</v>
      </c>
      <c r="G92" s="3">
        <f>VLOOKUP(Tableau3[[#This Row],[ID ]],'[1]COMMERCIAL 2019 - 2021'!$D$2:$AO$3999,21,FALSE)</f>
        <v>66254.707849999992</v>
      </c>
      <c r="H92" s="3">
        <f>VLOOKUP(Tableau3[[#This Row],[ID ]],'[1]COMMERCIAL 2019 - 2021'!$D$2:$AO$3999,22,FALSE)</f>
        <v>0</v>
      </c>
      <c r="I92" s="3">
        <f>VLOOKUP(Tableau3[[#This Row],[ID ]],'[1]COMMERCIAL 2019 - 2021'!$D$2:$AO$3999,23,FALSE)</f>
        <v>0</v>
      </c>
      <c r="J92" s="3">
        <f>+Tableau1[[#This Row],[Annee]]</f>
        <v>2019</v>
      </c>
      <c r="K92" s="3" t="str">
        <f>+Tableau1[[#This Row],[DESTINATION]]</f>
        <v>New Zealand</v>
      </c>
      <c r="L92" s="3" t="str">
        <f>+Tableau1[[#This Row],[CLIENT]]</f>
        <v>DAVIS TRADING CO LTD</v>
      </c>
      <c r="M92" s="3">
        <f>Tableau1[[#This Row],[Mois]]</f>
        <v>4</v>
      </c>
    </row>
    <row r="93" spans="1:13" hidden="1" x14ac:dyDescent="0.35">
      <c r="A93" s="1" t="str">
        <f>Tableau1[[#This Row],[NUM DE FACTURE]]</f>
        <v>FAE-19-00089</v>
      </c>
      <c r="B93" s="2">
        <f>VLOOKUP(Tableau3[[#This Row],[ID ]],'[1]COMMERCIAL 2019 - 2021'!$D$2:$AO$3999,14,FALSE)</f>
        <v>0</v>
      </c>
      <c r="C93" s="3">
        <f>VLOOKUP(Tableau3[[#This Row],[ID ]],'[1]COMMERCIAL 2019 - 2021'!$D$2:$AO$3999,15,FALSE)</f>
        <v>102500</v>
      </c>
      <c r="D93" s="3">
        <f>VLOOKUP(Tableau3[[#This Row],[ID ]],'[1]COMMERCIAL 2019 - 2021'!$D$2:$AO$3999,16,FALSE)</f>
        <v>0</v>
      </c>
      <c r="E93" s="3">
        <f>VLOOKUP(Tableau3[[#This Row],[ID ]],'[1]COMMERCIAL 2019 - 2021'!$D$2:$AO$3999,17,FALSE)</f>
        <v>0</v>
      </c>
      <c r="F93" s="3">
        <f>VLOOKUP(Tableau3[[#This Row],[ID ]],'[1]COMMERCIAL 2019 - 2021'!$D$2:$AO$3999,20,FALSE)</f>
        <v>0</v>
      </c>
      <c r="G93" s="3">
        <f>VLOOKUP(Tableau3[[#This Row],[ID ]],'[1]COMMERCIAL 2019 - 2021'!$D$2:$AO$3999,21,FALSE)</f>
        <v>164000</v>
      </c>
      <c r="H93" s="3">
        <f>VLOOKUP(Tableau3[[#This Row],[ID ]],'[1]COMMERCIAL 2019 - 2021'!$D$2:$AO$3999,22,FALSE)</f>
        <v>0</v>
      </c>
      <c r="I93" s="3">
        <f>VLOOKUP(Tableau3[[#This Row],[ID ]],'[1]COMMERCIAL 2019 - 2021'!$D$2:$AO$3999,23,FALSE)</f>
        <v>0</v>
      </c>
      <c r="J93" s="3">
        <f>+Tableau1[[#This Row],[Annee]]</f>
        <v>2019</v>
      </c>
      <c r="K93" s="3" t="str">
        <f>+Tableau1[[#This Row],[DESTINATION]]</f>
        <v>Russie</v>
      </c>
      <c r="L93" s="3" t="str">
        <f>+Tableau1[[#This Row],[CLIENT]]</f>
        <v>STE MIDCOM INTERNATIONAL</v>
      </c>
      <c r="M93" s="3">
        <f>Tableau1[[#This Row],[Mois]]</f>
        <v>4</v>
      </c>
    </row>
    <row r="94" spans="1:13" hidden="1" x14ac:dyDescent="0.35">
      <c r="A94" s="1" t="str">
        <f>Tableau1[[#This Row],[NUM DE FACTURE]]</f>
        <v>FAE-19-00090</v>
      </c>
      <c r="B94" s="2">
        <f>VLOOKUP(Tableau3[[#This Row],[ID ]],'[1]COMMERCIAL 2019 - 2021'!$D$2:$AO$3999,14,FALSE)</f>
        <v>0</v>
      </c>
      <c r="C94" s="3">
        <f>VLOOKUP(Tableau3[[#This Row],[ID ]],'[1]COMMERCIAL 2019 - 2021'!$D$2:$AO$3999,15,FALSE)</f>
        <v>20700</v>
      </c>
      <c r="D94" s="3">
        <f>VLOOKUP(Tableau3[[#This Row],[ID ]],'[1]COMMERCIAL 2019 - 2021'!$D$2:$AO$3999,16,FALSE)</f>
        <v>0</v>
      </c>
      <c r="E94" s="3">
        <f>VLOOKUP(Tableau3[[#This Row],[ID ]],'[1]COMMERCIAL 2019 - 2021'!$D$2:$AO$3999,17,FALSE)</f>
        <v>0</v>
      </c>
      <c r="F94" s="3">
        <f>VLOOKUP(Tableau3[[#This Row],[ID ]],'[1]COMMERCIAL 2019 - 2021'!$D$2:$AO$3999,20,FALSE)</f>
        <v>0</v>
      </c>
      <c r="G94" s="3">
        <f>VLOOKUP(Tableau3[[#This Row],[ID ]],'[1]COMMERCIAL 2019 - 2021'!$D$2:$AO$3999,21,FALSE)</f>
        <v>26496</v>
      </c>
      <c r="H94" s="3">
        <f>VLOOKUP(Tableau3[[#This Row],[ID ]],'[1]COMMERCIAL 2019 - 2021'!$D$2:$AO$3999,22,FALSE)</f>
        <v>0</v>
      </c>
      <c r="I94" s="3">
        <f>VLOOKUP(Tableau3[[#This Row],[ID ]],'[1]COMMERCIAL 2019 - 2021'!$D$2:$AO$3999,23,FALSE)</f>
        <v>0</v>
      </c>
      <c r="J94" s="3">
        <f>+Tableau1[[#This Row],[Annee]]</f>
        <v>2019</v>
      </c>
      <c r="K94" s="3" t="str">
        <f>+Tableau1[[#This Row],[DESTINATION]]</f>
        <v>Togo</v>
      </c>
      <c r="L94" s="3" t="str">
        <f>+Tableau1[[#This Row],[CLIENT]]</f>
        <v>SAHEL INTERNATIONAL TRADE</v>
      </c>
      <c r="M94" s="3">
        <f>Tableau1[[#This Row],[Mois]]</f>
        <v>4</v>
      </c>
    </row>
    <row r="95" spans="1:13" x14ac:dyDescent="0.35">
      <c r="A95" s="1" t="str">
        <f>Tableau1[[#This Row],[NUM DE FACTURE]]</f>
        <v>FAE-19-00091</v>
      </c>
      <c r="B95" s="2">
        <f>VLOOKUP(Tableau3[[#This Row],[ID ]],'[1]COMMERCIAL 2019 - 2021'!$D$2:$AO$3999,14,FALSE)</f>
        <v>0</v>
      </c>
      <c r="C95" s="3">
        <f>VLOOKUP(Tableau3[[#This Row],[ID ]],'[1]COMMERCIAL 2019 - 2021'!$D$2:$AO$3999,15,FALSE)</f>
        <v>110040</v>
      </c>
      <c r="D95" s="3">
        <f>VLOOKUP(Tableau3[[#This Row],[ID ]],'[1]COMMERCIAL 2019 - 2021'!$D$2:$AO$3999,16,FALSE)</f>
        <v>0</v>
      </c>
      <c r="E95" s="3">
        <f>VLOOKUP(Tableau3[[#This Row],[ID ]],'[1]COMMERCIAL 2019 - 2021'!$D$2:$AO$3999,17,FALSE)</f>
        <v>0</v>
      </c>
      <c r="F95" s="3">
        <f>VLOOKUP(Tableau3[[#This Row],[ID ]],'[1]COMMERCIAL 2019 - 2021'!$D$2:$AO$3999,20,FALSE)</f>
        <v>0</v>
      </c>
      <c r="G95" s="3">
        <f>VLOOKUP(Tableau3[[#This Row],[ID ]],'[1]COMMERCIAL 2019 - 2021'!$D$2:$AO$3999,21,FALSE)</f>
        <v>148554</v>
      </c>
      <c r="H95" s="3">
        <f>VLOOKUP(Tableau3[[#This Row],[ID ]],'[1]COMMERCIAL 2019 - 2021'!$D$2:$AO$3999,22,FALSE)</f>
        <v>0</v>
      </c>
      <c r="I95" s="3">
        <f>VLOOKUP(Tableau3[[#This Row],[ID ]],'[1]COMMERCIAL 2019 - 2021'!$D$2:$AO$3999,23,FALSE)</f>
        <v>0</v>
      </c>
      <c r="J95" s="3">
        <f>+Tableau1[[#This Row],[Annee]]</f>
        <v>2019</v>
      </c>
      <c r="K95" s="3" t="str">
        <f>+Tableau1[[#This Row],[DESTINATION]]</f>
        <v>Sénégal</v>
      </c>
      <c r="L95" s="3" t="str">
        <f>+Tableau1[[#This Row],[CLIENT]]</f>
        <v>TUNISIAN AFRICAN BUSINESS</v>
      </c>
      <c r="M95" s="3">
        <f>Tableau1[[#This Row],[Mois]]</f>
        <v>4</v>
      </c>
    </row>
    <row r="96" spans="1:13" hidden="1" x14ac:dyDescent="0.35">
      <c r="A96" s="1" t="str">
        <f>Tableau1[[#This Row],[NUM DE FACTURE]]</f>
        <v>FAE-19-00092</v>
      </c>
      <c r="B96" s="2">
        <f>VLOOKUP(Tableau3[[#This Row],[ID ]],'[1]COMMERCIAL 2019 - 2021'!$D$2:$AO$3999,14,FALSE)</f>
        <v>0</v>
      </c>
      <c r="C96" s="3">
        <f>VLOOKUP(Tableau3[[#This Row],[ID ]],'[1]COMMERCIAL 2019 - 2021'!$D$2:$AO$3999,15,FALSE)</f>
        <v>20500</v>
      </c>
      <c r="D96" s="3">
        <f>VLOOKUP(Tableau3[[#This Row],[ID ]],'[1]COMMERCIAL 2019 - 2021'!$D$2:$AO$3999,16,FALSE)</f>
        <v>0</v>
      </c>
      <c r="E96" s="3">
        <f>VLOOKUP(Tableau3[[#This Row],[ID ]],'[1]COMMERCIAL 2019 - 2021'!$D$2:$AO$3999,17,FALSE)</f>
        <v>0</v>
      </c>
      <c r="F96" s="3">
        <f>VLOOKUP(Tableau3[[#This Row],[ID ]],'[1]COMMERCIAL 2019 - 2021'!$D$2:$AO$3999,20,FALSE)</f>
        <v>0</v>
      </c>
      <c r="G96" s="3">
        <f>VLOOKUP(Tableau3[[#This Row],[ID ]],'[1]COMMERCIAL 2019 - 2021'!$D$2:$AO$3999,21,FALSE)</f>
        <v>30135</v>
      </c>
      <c r="H96" s="3">
        <f>VLOOKUP(Tableau3[[#This Row],[ID ]],'[1]COMMERCIAL 2019 - 2021'!$D$2:$AO$3999,22,FALSE)</f>
        <v>0</v>
      </c>
      <c r="I96" s="3">
        <f>VLOOKUP(Tableau3[[#This Row],[ID ]],'[1]COMMERCIAL 2019 - 2021'!$D$2:$AO$3999,23,FALSE)</f>
        <v>0</v>
      </c>
      <c r="J96" s="3">
        <f>+Tableau1[[#This Row],[Annee]]</f>
        <v>2019</v>
      </c>
      <c r="K96" s="3" t="str">
        <f>+Tableau1[[#This Row],[DESTINATION]]</f>
        <v>Pologne</v>
      </c>
      <c r="L96" s="3" t="str">
        <f>+Tableau1[[#This Row],[CLIENT]]</f>
        <v>ARCADIA</v>
      </c>
      <c r="M96" s="3">
        <f>Tableau1[[#This Row],[Mois]]</f>
        <v>4</v>
      </c>
    </row>
    <row r="97" spans="1:13" hidden="1" x14ac:dyDescent="0.35">
      <c r="A97" s="1" t="str">
        <f>Tableau1[[#This Row],[NUM DE FACTURE]]</f>
        <v>FAE-19-00093</v>
      </c>
      <c r="B97" s="2">
        <f>VLOOKUP(Tableau3[[#This Row],[ID ]],'[1]COMMERCIAL 2019 - 2021'!$D$2:$AO$3999,14,FALSE)</f>
        <v>0</v>
      </c>
      <c r="C97" s="3">
        <f>VLOOKUP(Tableau3[[#This Row],[ID ]],'[1]COMMERCIAL 2019 - 2021'!$D$2:$AO$3999,15,FALSE)</f>
        <v>20000</v>
      </c>
      <c r="D97" s="3">
        <f>VLOOKUP(Tableau3[[#This Row],[ID ]],'[1]COMMERCIAL 2019 - 2021'!$D$2:$AO$3999,16,FALSE)</f>
        <v>0</v>
      </c>
      <c r="E97" s="3">
        <f>VLOOKUP(Tableau3[[#This Row],[ID ]],'[1]COMMERCIAL 2019 - 2021'!$D$2:$AO$3999,17,FALSE)</f>
        <v>0</v>
      </c>
      <c r="F97" s="3">
        <f>VLOOKUP(Tableau3[[#This Row],[ID ]],'[1]COMMERCIAL 2019 - 2021'!$D$2:$AO$3999,20,FALSE)</f>
        <v>0</v>
      </c>
      <c r="G97" s="3">
        <f>VLOOKUP(Tableau3[[#This Row],[ID ]],'[1]COMMERCIAL 2019 - 2021'!$D$2:$AO$3999,21,FALSE)</f>
        <v>28400</v>
      </c>
      <c r="H97" s="3">
        <f>VLOOKUP(Tableau3[[#This Row],[ID ]],'[1]COMMERCIAL 2019 - 2021'!$D$2:$AO$3999,22,FALSE)</f>
        <v>0</v>
      </c>
      <c r="I97" s="3">
        <f>VLOOKUP(Tableau3[[#This Row],[ID ]],'[1]COMMERCIAL 2019 - 2021'!$D$2:$AO$3999,23,FALSE)</f>
        <v>0</v>
      </c>
      <c r="J97" s="3">
        <f>+Tableau1[[#This Row],[Annee]]</f>
        <v>2019</v>
      </c>
      <c r="K97" s="3" t="str">
        <f>+Tableau1[[#This Row],[DESTINATION]]</f>
        <v>Angleterre</v>
      </c>
      <c r="L97" s="3" t="str">
        <f>+Tableau1[[#This Row],[CLIENT]]</f>
        <v>ARCADIA</v>
      </c>
      <c r="M97" s="3">
        <f>Tableau1[[#This Row],[Mois]]</f>
        <v>5</v>
      </c>
    </row>
    <row r="98" spans="1:13" hidden="1" x14ac:dyDescent="0.35">
      <c r="A98" s="1" t="str">
        <f>Tableau1[[#This Row],[NUM DE FACTURE]]</f>
        <v>FAE-19-00094</v>
      </c>
      <c r="B98" s="2">
        <f>VLOOKUP(Tableau3[[#This Row],[ID ]],'[1]COMMERCIAL 2019 - 2021'!$D$2:$AO$3999,14,FALSE)</f>
        <v>1200</v>
      </c>
      <c r="C98" s="3">
        <f>VLOOKUP(Tableau3[[#This Row],[ID ]],'[1]COMMERCIAL 2019 - 2021'!$D$2:$AO$3999,15,FALSE)</f>
        <v>12936</v>
      </c>
      <c r="D98" s="3">
        <f>VLOOKUP(Tableau3[[#This Row],[ID ]],'[1]COMMERCIAL 2019 - 2021'!$D$2:$AO$3999,16,FALSE)</f>
        <v>3000</v>
      </c>
      <c r="E98" s="3">
        <f>VLOOKUP(Tableau3[[#This Row],[ID ]],'[1]COMMERCIAL 2019 - 2021'!$D$2:$AO$3999,17,FALSE)</f>
        <v>1880</v>
      </c>
      <c r="F98" s="3">
        <f>VLOOKUP(Tableau3[[#This Row],[ID ]],'[1]COMMERCIAL 2019 - 2021'!$D$2:$AO$3999,20,FALSE)</f>
        <v>1860</v>
      </c>
      <c r="G98" s="3">
        <f>VLOOKUP(Tableau3[[#This Row],[ID ]],'[1]COMMERCIAL 2019 - 2021'!$D$2:$AO$3999,21,FALSE)</f>
        <v>21940.799999999999</v>
      </c>
      <c r="H98" s="3">
        <f>VLOOKUP(Tableau3[[#This Row],[ID ]],'[1]COMMERCIAL 2019 - 2021'!$D$2:$AO$3999,22,FALSE)</f>
        <v>4500</v>
      </c>
      <c r="I98" s="3">
        <f>VLOOKUP(Tableau3[[#This Row],[ID ]],'[1]COMMERCIAL 2019 - 2021'!$D$2:$AO$3999,23,FALSE)</f>
        <v>3451</v>
      </c>
      <c r="J98" s="3">
        <f>+Tableau1[[#This Row],[Annee]]</f>
        <v>2019</v>
      </c>
      <c r="K98" s="3" t="str">
        <f>+Tableau1[[#This Row],[DESTINATION]]</f>
        <v>France</v>
      </c>
      <c r="L98" s="3" t="str">
        <f>+Tableau1[[#This Row],[CLIENT]]</f>
        <v>ARCADIA</v>
      </c>
      <c r="M98" s="3">
        <f>Tableau1[[#This Row],[Mois]]</f>
        <v>4</v>
      </c>
    </row>
    <row r="99" spans="1:13" hidden="1" x14ac:dyDescent="0.35">
      <c r="A99" s="1" t="str">
        <f>Tableau1[[#This Row],[NUM DE FACTURE]]</f>
        <v>FAE-19-00095</v>
      </c>
      <c r="B99" s="2">
        <f>VLOOKUP(Tableau3[[#This Row],[ID ]],'[1]COMMERCIAL 2019 - 2021'!$D$2:$AO$3999,14,FALSE)</f>
        <v>0</v>
      </c>
      <c r="C99" s="3">
        <f>VLOOKUP(Tableau3[[#This Row],[ID ]],'[1]COMMERCIAL 2019 - 2021'!$D$2:$AO$3999,15,FALSE)</f>
        <v>2400</v>
      </c>
      <c r="D99" s="3">
        <f>VLOOKUP(Tableau3[[#This Row],[ID ]],'[1]COMMERCIAL 2019 - 2021'!$D$2:$AO$3999,16,FALSE)</f>
        <v>0</v>
      </c>
      <c r="E99" s="3">
        <f>VLOOKUP(Tableau3[[#This Row],[ID ]],'[1]COMMERCIAL 2019 - 2021'!$D$2:$AO$3999,17,FALSE)</f>
        <v>0</v>
      </c>
      <c r="F99" s="3">
        <f>VLOOKUP(Tableau3[[#This Row],[ID ]],'[1]COMMERCIAL 2019 - 2021'!$D$2:$AO$3999,20,FALSE)</f>
        <v>0</v>
      </c>
      <c r="G99" s="3">
        <f>VLOOKUP(Tableau3[[#This Row],[ID ]],'[1]COMMERCIAL 2019 - 2021'!$D$2:$AO$3999,21,FALSE)</f>
        <v>3912</v>
      </c>
      <c r="H99" s="3">
        <f>VLOOKUP(Tableau3[[#This Row],[ID ]],'[1]COMMERCIAL 2019 - 2021'!$D$2:$AO$3999,22,FALSE)</f>
        <v>0</v>
      </c>
      <c r="I99" s="3">
        <f>VLOOKUP(Tableau3[[#This Row],[ID ]],'[1]COMMERCIAL 2019 - 2021'!$D$2:$AO$3999,23,FALSE)</f>
        <v>0</v>
      </c>
      <c r="J99" s="3">
        <f>+Tableau1[[#This Row],[Annee]]</f>
        <v>2019</v>
      </c>
      <c r="K99" s="3" t="str">
        <f>+Tableau1[[#This Row],[DESTINATION]]</f>
        <v>Omane</v>
      </c>
      <c r="L99" s="3" t="str">
        <f>+Tableau1[[#This Row],[CLIENT]]</f>
        <v>AGRICOLD INTERNATIONAL</v>
      </c>
      <c r="M99" s="3">
        <f>Tableau1[[#This Row],[Mois]]</f>
        <v>5</v>
      </c>
    </row>
    <row r="100" spans="1:13" hidden="1" x14ac:dyDescent="0.35">
      <c r="A100" s="1" t="str">
        <f>Tableau1[[#This Row],[NUM DE FACTURE]]</f>
        <v>FAE-19-00096</v>
      </c>
      <c r="B100" s="2">
        <f>VLOOKUP(Tableau3[[#This Row],[ID ]],'[1]COMMERCIAL 2019 - 2021'!$D$2:$AO$3999,14,FALSE)</f>
        <v>0</v>
      </c>
      <c r="C100" s="3">
        <f>VLOOKUP(Tableau3[[#This Row],[ID ]],'[1]COMMERCIAL 2019 - 2021'!$D$2:$AO$3999,15,FALSE)</f>
        <v>20400</v>
      </c>
      <c r="D100" s="3">
        <f>VLOOKUP(Tableau3[[#This Row],[ID ]],'[1]COMMERCIAL 2019 - 2021'!$D$2:$AO$3999,16,FALSE)</f>
        <v>600</v>
      </c>
      <c r="E100" s="3">
        <f>VLOOKUP(Tableau3[[#This Row],[ID ]],'[1]COMMERCIAL 2019 - 2021'!$D$2:$AO$3999,17,FALSE)</f>
        <v>0</v>
      </c>
      <c r="F100" s="3">
        <f>VLOOKUP(Tableau3[[#This Row],[ID ]],'[1]COMMERCIAL 2019 - 2021'!$D$2:$AO$3999,20,FALSE)</f>
        <v>0</v>
      </c>
      <c r="G100" s="3">
        <f>VLOOKUP(Tableau3[[#This Row],[ID ]],'[1]COMMERCIAL 2019 - 2021'!$D$2:$AO$3999,21,FALSE)</f>
        <v>29442</v>
      </c>
      <c r="H100" s="3">
        <f>VLOOKUP(Tableau3[[#This Row],[ID ]],'[1]COMMERCIAL 2019 - 2021'!$D$2:$AO$3999,22,FALSE)</f>
        <v>858</v>
      </c>
      <c r="I100" s="3">
        <f>VLOOKUP(Tableau3[[#This Row],[ID ]],'[1]COMMERCIAL 2019 - 2021'!$D$2:$AO$3999,23,FALSE)</f>
        <v>0</v>
      </c>
      <c r="J100" s="3">
        <f>+Tableau1[[#This Row],[Annee]]</f>
        <v>2019</v>
      </c>
      <c r="K100" s="3" t="str">
        <f>+Tableau1[[#This Row],[DESTINATION]]</f>
        <v>Libéria</v>
      </c>
      <c r="L100" s="3" t="str">
        <f>+Tableau1[[#This Row],[CLIENT]]</f>
        <v>STE DE COMMERCE INTERNATIONAL</v>
      </c>
      <c r="M100" s="3">
        <f>Tableau1[[#This Row],[Mois]]</f>
        <v>5</v>
      </c>
    </row>
    <row r="101" spans="1:13" hidden="1" x14ac:dyDescent="0.35">
      <c r="A101" s="1" t="str">
        <f>Tableau1[[#This Row],[NUM DE FACTURE]]</f>
        <v>FAE-19-00097</v>
      </c>
      <c r="B101" s="2">
        <f>VLOOKUP(Tableau3[[#This Row],[ID ]],'[1]COMMERCIAL 2019 - 2021'!$D$2:$AO$3999,14,FALSE)</f>
        <v>14800</v>
      </c>
      <c r="C101" s="3">
        <f>VLOOKUP(Tableau3[[#This Row],[ID ]],'[1]COMMERCIAL 2019 - 2021'!$D$2:$AO$3999,15,FALSE)</f>
        <v>2700</v>
      </c>
      <c r="D101" s="3">
        <f>VLOOKUP(Tableau3[[#This Row],[ID ]],'[1]COMMERCIAL 2019 - 2021'!$D$2:$AO$3999,16,FALSE)</f>
        <v>0</v>
      </c>
      <c r="E101" s="3">
        <f>VLOOKUP(Tableau3[[#This Row],[ID ]],'[1]COMMERCIAL 2019 - 2021'!$D$2:$AO$3999,17,FALSE)</f>
        <v>0</v>
      </c>
      <c r="F101" s="3">
        <f>VLOOKUP(Tableau3[[#This Row],[ID ]],'[1]COMMERCIAL 2019 - 2021'!$D$2:$AO$3999,20,FALSE)</f>
        <v>21578</v>
      </c>
      <c r="G101" s="3">
        <f>VLOOKUP(Tableau3[[#This Row],[ID ]],'[1]COMMERCIAL 2019 - 2021'!$D$2:$AO$3999,21,FALSE)</f>
        <v>3861</v>
      </c>
      <c r="H101" s="3">
        <f>VLOOKUP(Tableau3[[#This Row],[ID ]],'[1]COMMERCIAL 2019 - 2021'!$D$2:$AO$3999,22,FALSE)</f>
        <v>0</v>
      </c>
      <c r="I101" s="3">
        <f>VLOOKUP(Tableau3[[#This Row],[ID ]],'[1]COMMERCIAL 2019 - 2021'!$D$2:$AO$3999,23,FALSE)</f>
        <v>0</v>
      </c>
      <c r="J101" s="3">
        <f>+Tableau1[[#This Row],[Annee]]</f>
        <v>2019</v>
      </c>
      <c r="K101" s="3" t="str">
        <f>+Tableau1[[#This Row],[DESTINATION]]</f>
        <v>Togo</v>
      </c>
      <c r="L101" s="3" t="str">
        <f>+Tableau1[[#This Row],[CLIENT]]</f>
        <v>SAHEL INTERNATIONAL TRADE</v>
      </c>
      <c r="M101" s="3">
        <f>Tableau1[[#This Row],[Mois]]</f>
        <v>5</v>
      </c>
    </row>
    <row r="102" spans="1:13" hidden="1" x14ac:dyDescent="0.35">
      <c r="A102" s="1" t="str">
        <f>Tableau1[[#This Row],[NUM DE FACTURE]]</f>
        <v>FAE-19-00098</v>
      </c>
      <c r="B102" s="2">
        <f>VLOOKUP(Tableau3[[#This Row],[ID ]],'[1]COMMERCIAL 2019 - 2021'!$D$2:$AO$3999,14,FALSE)</f>
        <v>0</v>
      </c>
      <c r="C102" s="3">
        <f>VLOOKUP(Tableau3[[#This Row],[ID ]],'[1]COMMERCIAL 2019 - 2021'!$D$2:$AO$3999,15,FALSE)</f>
        <v>8928</v>
      </c>
      <c r="D102" s="3">
        <f>VLOOKUP(Tableau3[[#This Row],[ID ]],'[1]COMMERCIAL 2019 - 2021'!$D$2:$AO$3999,16,FALSE)</f>
        <v>3000</v>
      </c>
      <c r="E102" s="3">
        <f>VLOOKUP(Tableau3[[#This Row],[ID ]],'[1]COMMERCIAL 2019 - 2021'!$D$2:$AO$3999,17,FALSE)</f>
        <v>3120</v>
      </c>
      <c r="F102" s="3">
        <f>VLOOKUP(Tableau3[[#This Row],[ID ]],'[1]COMMERCIAL 2019 - 2021'!$D$2:$AO$3999,20,FALSE)</f>
        <v>0</v>
      </c>
      <c r="G102" s="3">
        <f>VLOOKUP(Tableau3[[#This Row],[ID ]],'[1]COMMERCIAL 2019 - 2021'!$D$2:$AO$3999,21,FALSE)</f>
        <v>16510.8</v>
      </c>
      <c r="H102" s="3">
        <f>VLOOKUP(Tableau3[[#This Row],[ID ]],'[1]COMMERCIAL 2019 - 2021'!$D$2:$AO$3999,22,FALSE)</f>
        <v>4500</v>
      </c>
      <c r="I102" s="3">
        <f>VLOOKUP(Tableau3[[#This Row],[ID ]],'[1]COMMERCIAL 2019 - 2021'!$D$2:$AO$3999,23,FALSE)</f>
        <v>5185.6000000000004</v>
      </c>
      <c r="J102" s="3">
        <f>+Tableau1[[#This Row],[Annee]]</f>
        <v>2019</v>
      </c>
      <c r="K102" s="3" t="str">
        <f>+Tableau1[[#This Row],[DESTINATION]]</f>
        <v>France</v>
      </c>
      <c r="L102" s="3" t="str">
        <f>+Tableau1[[#This Row],[CLIENT]]</f>
        <v>ARCADIA</v>
      </c>
      <c r="M102" s="3">
        <f>Tableau1[[#This Row],[Mois]]</f>
        <v>4</v>
      </c>
    </row>
    <row r="103" spans="1:13" hidden="1" x14ac:dyDescent="0.35">
      <c r="A103" s="1" t="str">
        <f>Tableau1[[#This Row],[NUM DE FACTURE]]</f>
        <v>FAE-19-00099</v>
      </c>
      <c r="B103" s="2">
        <f>VLOOKUP(Tableau3[[#This Row],[ID ]],'[1]COMMERCIAL 2019 - 2021'!$D$2:$AO$3999,14,FALSE)</f>
        <v>28440</v>
      </c>
      <c r="C103" s="3">
        <f>VLOOKUP(Tableau3[[#This Row],[ID ]],'[1]COMMERCIAL 2019 - 2021'!$D$2:$AO$3999,15,FALSE)</f>
        <v>53400</v>
      </c>
      <c r="D103" s="3">
        <f>VLOOKUP(Tableau3[[#This Row],[ID ]],'[1]COMMERCIAL 2019 - 2021'!$D$2:$AO$3999,16,FALSE)</f>
        <v>0</v>
      </c>
      <c r="E103" s="3">
        <f>VLOOKUP(Tableau3[[#This Row],[ID ]],'[1]COMMERCIAL 2019 - 2021'!$D$2:$AO$3999,17,FALSE)</f>
        <v>0</v>
      </c>
      <c r="F103" s="3">
        <f>VLOOKUP(Tableau3[[#This Row],[ID ]],'[1]COMMERCIAL 2019 - 2021'!$D$2:$AO$3999,20,FALSE)</f>
        <v>41427.599999999999</v>
      </c>
      <c r="G103" s="3">
        <f>VLOOKUP(Tableau3[[#This Row],[ID ]],'[1]COMMERCIAL 2019 - 2021'!$D$2:$AO$3999,21,FALSE)</f>
        <v>76362</v>
      </c>
      <c r="H103" s="3">
        <f>VLOOKUP(Tableau3[[#This Row],[ID ]],'[1]COMMERCIAL 2019 - 2021'!$D$2:$AO$3999,22,FALSE)</f>
        <v>0</v>
      </c>
      <c r="I103" s="3">
        <f>VLOOKUP(Tableau3[[#This Row],[ID ]],'[1]COMMERCIAL 2019 - 2021'!$D$2:$AO$3999,23,FALSE)</f>
        <v>0</v>
      </c>
      <c r="J103" s="3">
        <f>+Tableau1[[#This Row],[Annee]]</f>
        <v>2019</v>
      </c>
      <c r="K103" s="3" t="str">
        <f>+Tableau1[[#This Row],[DESTINATION]]</f>
        <v>Togo</v>
      </c>
      <c r="L103" s="3" t="str">
        <f>+Tableau1[[#This Row],[CLIENT]]</f>
        <v>SAHEL INTERNATIONAL TRADE</v>
      </c>
      <c r="M103" s="3">
        <f>Tableau1[[#This Row],[Mois]]</f>
        <v>5</v>
      </c>
    </row>
    <row r="104" spans="1:13" hidden="1" x14ac:dyDescent="0.35">
      <c r="A104" s="1" t="str">
        <f>Tableau1[[#This Row],[NUM DE FACTURE]]</f>
        <v>FAE-19-00100</v>
      </c>
      <c r="B104" s="2">
        <f>VLOOKUP(Tableau3[[#This Row],[ID ]],'[1]COMMERCIAL 2019 - 2021'!$D$2:$AO$3999,14,FALSE)</f>
        <v>44016</v>
      </c>
      <c r="C104" s="3">
        <f>VLOOKUP(Tableau3[[#This Row],[ID ]],'[1]COMMERCIAL 2019 - 2021'!$D$2:$AO$3999,15,FALSE)</f>
        <v>21600</v>
      </c>
      <c r="D104" s="3">
        <f>VLOOKUP(Tableau3[[#This Row],[ID ]],'[1]COMMERCIAL 2019 - 2021'!$D$2:$AO$3999,16,FALSE)</f>
        <v>0</v>
      </c>
      <c r="E104" s="3">
        <f>VLOOKUP(Tableau3[[#This Row],[ID ]],'[1]COMMERCIAL 2019 - 2021'!$D$2:$AO$3999,17,FALSE)</f>
        <v>0</v>
      </c>
      <c r="F104" s="3">
        <f>VLOOKUP(Tableau3[[#This Row],[ID ]],'[1]COMMERCIAL 2019 - 2021'!$D$2:$AO$3999,20,FALSE)</f>
        <v>63823.199999999997</v>
      </c>
      <c r="G104" s="3">
        <f>VLOOKUP(Tableau3[[#This Row],[ID ]],'[1]COMMERCIAL 2019 - 2021'!$D$2:$AO$3999,21,FALSE)</f>
        <v>30888</v>
      </c>
      <c r="H104" s="3">
        <f>VLOOKUP(Tableau3[[#This Row],[ID ]],'[1]COMMERCIAL 2019 - 2021'!$D$2:$AO$3999,22,FALSE)</f>
        <v>0</v>
      </c>
      <c r="I104" s="3">
        <f>VLOOKUP(Tableau3[[#This Row],[ID ]],'[1]COMMERCIAL 2019 - 2021'!$D$2:$AO$3999,23,FALSE)</f>
        <v>0</v>
      </c>
      <c r="J104" s="3">
        <f>+Tableau1[[#This Row],[Annee]]</f>
        <v>2019</v>
      </c>
      <c r="K104" s="3" t="str">
        <f>+Tableau1[[#This Row],[DESTINATION]]</f>
        <v>Sierra Leone</v>
      </c>
      <c r="L104" s="3" t="str">
        <f>+Tableau1[[#This Row],[CLIENT]]</f>
        <v>STE DE COMMERCE INTERNATIONAL</v>
      </c>
      <c r="M104" s="3">
        <f>Tableau1[[#This Row],[Mois]]</f>
        <v>6</v>
      </c>
    </row>
    <row r="105" spans="1:13" hidden="1" x14ac:dyDescent="0.35">
      <c r="A105" s="1" t="str">
        <f>Tableau1[[#This Row],[NUM DE FACTURE]]</f>
        <v>FAE-19-00101</v>
      </c>
      <c r="B105" s="2">
        <f>VLOOKUP(Tableau3[[#This Row],[ID ]],'[1]COMMERCIAL 2019 - 2021'!$D$2:$AO$3999,14,FALSE)</f>
        <v>0</v>
      </c>
      <c r="C105" s="3">
        <f>VLOOKUP(Tableau3[[#This Row],[ID ]],'[1]COMMERCIAL 2019 - 2021'!$D$2:$AO$3999,15,FALSE)</f>
        <v>0</v>
      </c>
      <c r="D105" s="3">
        <f>VLOOKUP(Tableau3[[#This Row],[ID ]],'[1]COMMERCIAL 2019 - 2021'!$D$2:$AO$3999,16,FALSE)</f>
        <v>28000</v>
      </c>
      <c r="E105" s="3">
        <f>VLOOKUP(Tableau3[[#This Row],[ID ]],'[1]COMMERCIAL 2019 - 2021'!$D$2:$AO$3999,17,FALSE)</f>
        <v>0</v>
      </c>
      <c r="F105" s="3">
        <f>VLOOKUP(Tableau3[[#This Row],[ID ]],'[1]COMMERCIAL 2019 - 2021'!$D$2:$AO$3999,20,FALSE)</f>
        <v>0</v>
      </c>
      <c r="G105" s="3">
        <f>VLOOKUP(Tableau3[[#This Row],[ID ]],'[1]COMMERCIAL 2019 - 2021'!$D$2:$AO$3999,21,FALSE)</f>
        <v>0</v>
      </c>
      <c r="H105" s="3">
        <f>VLOOKUP(Tableau3[[#This Row],[ID ]],'[1]COMMERCIAL 2019 - 2021'!$D$2:$AO$3999,22,FALSE)</f>
        <v>38360</v>
      </c>
      <c r="I105" s="3">
        <f>VLOOKUP(Tableau3[[#This Row],[ID ]],'[1]COMMERCIAL 2019 - 2021'!$D$2:$AO$3999,23,FALSE)</f>
        <v>0</v>
      </c>
      <c r="J105" s="3">
        <f>+Tableau1[[#This Row],[Annee]]</f>
        <v>2019</v>
      </c>
      <c r="K105" s="3" t="str">
        <f>+Tableau1[[#This Row],[DESTINATION]]</f>
        <v>Tchad</v>
      </c>
      <c r="L105" s="3" t="str">
        <f>+Tableau1[[#This Row],[CLIENT]]</f>
        <v>STE DE COMMERCE INTERNATIONAL</v>
      </c>
      <c r="M105" s="3">
        <f>Tableau1[[#This Row],[Mois]]</f>
        <v>5</v>
      </c>
    </row>
    <row r="106" spans="1:13" hidden="1" x14ac:dyDescent="0.35">
      <c r="A106" s="1" t="str">
        <f>Tableau1[[#This Row],[NUM DE FACTURE]]</f>
        <v>FAE-19-00102</v>
      </c>
      <c r="B106" s="2">
        <f>VLOOKUP(Tableau3[[#This Row],[ID ]],'[1]COMMERCIAL 2019 - 2021'!$D$2:$AO$3999,14,FALSE)</f>
        <v>1200</v>
      </c>
      <c r="C106" s="3">
        <f>VLOOKUP(Tableau3[[#This Row],[ID ]],'[1]COMMERCIAL 2019 - 2021'!$D$2:$AO$3999,15,FALSE)</f>
        <v>13660</v>
      </c>
      <c r="D106" s="3">
        <f>VLOOKUP(Tableau3[[#This Row],[ID ]],'[1]COMMERCIAL 2019 - 2021'!$D$2:$AO$3999,16,FALSE)</f>
        <v>12170</v>
      </c>
      <c r="E106" s="3">
        <f>VLOOKUP(Tableau3[[#This Row],[ID ]],'[1]COMMERCIAL 2019 - 2021'!$D$2:$AO$3999,17,FALSE)</f>
        <v>900</v>
      </c>
      <c r="F106" s="3">
        <f>VLOOKUP(Tableau3[[#This Row],[ID ]],'[1]COMMERCIAL 2019 - 2021'!$D$2:$AO$3999,20,FALSE)</f>
        <v>1860.0504000000001</v>
      </c>
      <c r="G106" s="3">
        <f>VLOOKUP(Tableau3[[#This Row],[ID ]],'[1]COMMERCIAL 2019 - 2021'!$D$2:$AO$3999,21,FALSE)</f>
        <v>20359.2055</v>
      </c>
      <c r="H106" s="3">
        <f>VLOOKUP(Tableau3[[#This Row],[ID ]],'[1]COMMERCIAL 2019 - 2021'!$D$2:$AO$3999,22,FALSE)</f>
        <v>18682.6264175</v>
      </c>
      <c r="I106" s="3">
        <f>VLOOKUP(Tableau3[[#This Row],[ID ]],'[1]COMMERCIAL 2019 - 2021'!$D$2:$AO$3999,23,FALSE)</f>
        <v>3120.9499500000002</v>
      </c>
      <c r="J106" s="3">
        <f>+Tableau1[[#This Row],[Annee]]</f>
        <v>2019</v>
      </c>
      <c r="K106" s="3" t="str">
        <f>+Tableau1[[#This Row],[DESTINATION]]</f>
        <v>Djibouti</v>
      </c>
      <c r="L106" s="3" t="str">
        <f>+Tableau1[[#This Row],[CLIENT]]</f>
        <v>GAMIL ABDELKARIM</v>
      </c>
      <c r="M106" s="3">
        <f>Tableau1[[#This Row],[Mois]]</f>
        <v>5</v>
      </c>
    </row>
    <row r="107" spans="1:13" hidden="1" x14ac:dyDescent="0.35">
      <c r="A107" s="1" t="str">
        <f>Tableau1[[#This Row],[NUM DE FACTURE]]</f>
        <v>FAE-19-00103</v>
      </c>
      <c r="B107" s="2">
        <f>VLOOKUP(Tableau3[[#This Row],[ID ]],'[1]COMMERCIAL 2019 - 2021'!$D$2:$AO$3999,14,FALSE)</f>
        <v>0</v>
      </c>
      <c r="C107" s="3">
        <f>VLOOKUP(Tableau3[[#This Row],[ID ]],'[1]COMMERCIAL 2019 - 2021'!$D$2:$AO$3999,15,FALSE)</f>
        <v>11289.599999999999</v>
      </c>
      <c r="D107" s="3">
        <f>VLOOKUP(Tableau3[[#This Row],[ID ]],'[1]COMMERCIAL 2019 - 2021'!$D$2:$AO$3999,16,FALSE)</f>
        <v>24000</v>
      </c>
      <c r="E107" s="3">
        <f>VLOOKUP(Tableau3[[#This Row],[ID ]],'[1]COMMERCIAL 2019 - 2021'!$D$2:$AO$3999,17,FALSE)</f>
        <v>1632</v>
      </c>
      <c r="F107" s="3">
        <f>VLOOKUP(Tableau3[[#This Row],[ID ]],'[1]COMMERCIAL 2019 - 2021'!$D$2:$AO$3999,20,FALSE)</f>
        <v>0</v>
      </c>
      <c r="G107" s="3">
        <f>VLOOKUP(Tableau3[[#This Row],[ID ]],'[1]COMMERCIAL 2019 - 2021'!$D$2:$AO$3999,21,FALSE)</f>
        <v>20134.656000000003</v>
      </c>
      <c r="H107" s="3">
        <f>VLOOKUP(Tableau3[[#This Row],[ID ]],'[1]COMMERCIAL 2019 - 2021'!$D$2:$AO$3999,22,FALSE)</f>
        <v>37440</v>
      </c>
      <c r="I107" s="3">
        <f>VLOOKUP(Tableau3[[#This Row],[ID ]],'[1]COMMERCIAL 2019 - 2021'!$D$2:$AO$3999,23,FALSE)</f>
        <v>1680</v>
      </c>
      <c r="J107" s="3">
        <f>+Tableau1[[#This Row],[Annee]]</f>
        <v>2019</v>
      </c>
      <c r="K107" s="3" t="str">
        <f>+Tableau1[[#This Row],[DESTINATION]]</f>
        <v>Arabie saoudite</v>
      </c>
      <c r="L107" s="3" t="str">
        <f>+Tableau1[[#This Row],[CLIENT]]</f>
        <v>ARCADIA</v>
      </c>
      <c r="M107" s="3">
        <f>Tableau1[[#This Row],[Mois]]</f>
        <v>5</v>
      </c>
    </row>
    <row r="108" spans="1:13" hidden="1" x14ac:dyDescent="0.35">
      <c r="A108" s="1" t="str">
        <f>Tableau1[[#This Row],[NUM DE FACTURE]]</f>
        <v>FAE-19-00104</v>
      </c>
      <c r="B108" s="2">
        <f>VLOOKUP(Tableau3[[#This Row],[ID ]],'[1]COMMERCIAL 2019 - 2021'!$D$2:$AO$3999,14,FALSE)</f>
        <v>21600</v>
      </c>
      <c r="C108" s="3">
        <f>VLOOKUP(Tableau3[[#This Row],[ID ]],'[1]COMMERCIAL 2019 - 2021'!$D$2:$AO$3999,15,FALSE)</f>
        <v>0</v>
      </c>
      <c r="D108" s="3">
        <f>VLOOKUP(Tableau3[[#This Row],[ID ]],'[1]COMMERCIAL 2019 - 2021'!$D$2:$AO$3999,16,FALSE)</f>
        <v>0</v>
      </c>
      <c r="E108" s="3">
        <f>VLOOKUP(Tableau3[[#This Row],[ID ]],'[1]COMMERCIAL 2019 - 2021'!$D$2:$AO$3999,17,FALSE)</f>
        <v>0</v>
      </c>
      <c r="F108" s="3">
        <f>VLOOKUP(Tableau3[[#This Row],[ID ]],'[1]COMMERCIAL 2019 - 2021'!$D$2:$AO$3999,20,FALSE)</f>
        <v>31752</v>
      </c>
      <c r="G108" s="3">
        <f>VLOOKUP(Tableau3[[#This Row],[ID ]],'[1]COMMERCIAL 2019 - 2021'!$D$2:$AO$3999,21,FALSE)</f>
        <v>0</v>
      </c>
      <c r="H108" s="3">
        <f>VLOOKUP(Tableau3[[#This Row],[ID ]],'[1]COMMERCIAL 2019 - 2021'!$D$2:$AO$3999,22,FALSE)</f>
        <v>0</v>
      </c>
      <c r="I108" s="3">
        <f>VLOOKUP(Tableau3[[#This Row],[ID ]],'[1]COMMERCIAL 2019 - 2021'!$D$2:$AO$3999,23,FALSE)</f>
        <v>0</v>
      </c>
      <c r="J108" s="3">
        <f>+Tableau1[[#This Row],[Annee]]</f>
        <v>2019</v>
      </c>
      <c r="K108" s="3" t="str">
        <f>+Tableau1[[#This Row],[DESTINATION]]</f>
        <v>Togo</v>
      </c>
      <c r="L108" s="3" t="str">
        <f>+Tableau1[[#This Row],[CLIENT]]</f>
        <v>SAHEL INTERNATIONAL TRADE</v>
      </c>
      <c r="M108" s="3">
        <f>Tableau1[[#This Row],[Mois]]</f>
        <v>5</v>
      </c>
    </row>
    <row r="109" spans="1:13" hidden="1" x14ac:dyDescent="0.35">
      <c r="A109" s="1" t="str">
        <f>Tableau1[[#This Row],[NUM DE FACTURE]]</f>
        <v>FAE-19-00105</v>
      </c>
      <c r="B109" s="2">
        <f>VLOOKUP(Tableau3[[#This Row],[ID ]],'[1]COMMERCIAL 2019 - 2021'!$D$2:$AO$3999,14,FALSE)</f>
        <v>0</v>
      </c>
      <c r="C109" s="3">
        <f>VLOOKUP(Tableau3[[#This Row],[ID ]],'[1]COMMERCIAL 2019 - 2021'!$D$2:$AO$3999,15,FALSE)</f>
        <v>0</v>
      </c>
      <c r="D109" s="3">
        <f>VLOOKUP(Tableau3[[#This Row],[ID ]],'[1]COMMERCIAL 2019 - 2021'!$D$2:$AO$3999,16,FALSE)</f>
        <v>110400</v>
      </c>
      <c r="E109" s="3">
        <f>VLOOKUP(Tableau3[[#This Row],[ID ]],'[1]COMMERCIAL 2019 - 2021'!$D$2:$AO$3999,17,FALSE)</f>
        <v>0</v>
      </c>
      <c r="F109" s="3">
        <f>VLOOKUP(Tableau3[[#This Row],[ID ]],'[1]COMMERCIAL 2019 - 2021'!$D$2:$AO$3999,20,FALSE)</f>
        <v>0</v>
      </c>
      <c r="G109" s="3">
        <f>VLOOKUP(Tableau3[[#This Row],[ID ]],'[1]COMMERCIAL 2019 - 2021'!$D$2:$AO$3999,21,FALSE)</f>
        <v>0</v>
      </c>
      <c r="H109" s="3">
        <f>VLOOKUP(Tableau3[[#This Row],[ID ]],'[1]COMMERCIAL 2019 - 2021'!$D$2:$AO$3999,22,FALSE)</f>
        <v>149040</v>
      </c>
      <c r="I109" s="3">
        <f>VLOOKUP(Tableau3[[#This Row],[ID ]],'[1]COMMERCIAL 2019 - 2021'!$D$2:$AO$3999,23,FALSE)</f>
        <v>0</v>
      </c>
      <c r="J109" s="3">
        <f>+Tableau1[[#This Row],[Annee]]</f>
        <v>2019</v>
      </c>
      <c r="K109" s="3" t="str">
        <f>+Tableau1[[#This Row],[DESTINATION]]</f>
        <v>Burkina Faso</v>
      </c>
      <c r="L109" s="3" t="str">
        <f>+Tableau1[[#This Row],[CLIENT]]</f>
        <v>STE ARICOM</v>
      </c>
      <c r="M109" s="3">
        <f>Tableau1[[#This Row],[Mois]]</f>
        <v>5</v>
      </c>
    </row>
    <row r="110" spans="1:13" hidden="1" x14ac:dyDescent="0.35">
      <c r="A110" s="1" t="str">
        <f>Tableau1[[#This Row],[NUM DE FACTURE]]</f>
        <v>FAE-19-00106</v>
      </c>
      <c r="B110" s="2">
        <f>VLOOKUP(Tableau3[[#This Row],[ID ]],'[1]COMMERCIAL 2019 - 2021'!$D$2:$AO$3999,14,FALSE)</f>
        <v>20000</v>
      </c>
      <c r="C110" s="3">
        <f>VLOOKUP(Tableau3[[#This Row],[ID ]],'[1]COMMERCIAL 2019 - 2021'!$D$2:$AO$3999,15,FALSE)</f>
        <v>0</v>
      </c>
      <c r="D110" s="3">
        <f>VLOOKUP(Tableau3[[#This Row],[ID ]],'[1]COMMERCIAL 2019 - 2021'!$D$2:$AO$3999,16,FALSE)</f>
        <v>0</v>
      </c>
      <c r="E110" s="3">
        <f>VLOOKUP(Tableau3[[#This Row],[ID ]],'[1]COMMERCIAL 2019 - 2021'!$D$2:$AO$3999,17,FALSE)</f>
        <v>0</v>
      </c>
      <c r="F110" s="3">
        <f>VLOOKUP(Tableau3[[#This Row],[ID ]],'[1]COMMERCIAL 2019 - 2021'!$D$2:$AO$3999,20,FALSE)</f>
        <v>41174.370000000003</v>
      </c>
      <c r="G110" s="3">
        <f>VLOOKUP(Tableau3[[#This Row],[ID ]],'[1]COMMERCIAL 2019 - 2021'!$D$2:$AO$3999,21,FALSE)</f>
        <v>0</v>
      </c>
      <c r="H110" s="3">
        <f>VLOOKUP(Tableau3[[#This Row],[ID ]],'[1]COMMERCIAL 2019 - 2021'!$D$2:$AO$3999,22,FALSE)</f>
        <v>0</v>
      </c>
      <c r="I110" s="3">
        <f>VLOOKUP(Tableau3[[#This Row],[ID ]],'[1]COMMERCIAL 2019 - 2021'!$D$2:$AO$3999,23,FALSE)</f>
        <v>0</v>
      </c>
      <c r="J110" s="3">
        <f>+Tableau1[[#This Row],[Annee]]</f>
        <v>2019</v>
      </c>
      <c r="K110" s="3" t="str">
        <f>+Tableau1[[#This Row],[DESTINATION]]</f>
        <v>Russie</v>
      </c>
      <c r="L110" s="3" t="str">
        <f>+Tableau1[[#This Row],[CLIENT]]</f>
        <v>ANGSTREM TRADING</v>
      </c>
      <c r="M110" s="3">
        <f>Tableau1[[#This Row],[Mois]]</f>
        <v>6</v>
      </c>
    </row>
    <row r="111" spans="1:13" hidden="1" x14ac:dyDescent="0.35">
      <c r="A111" s="1" t="str">
        <f>Tableau1[[#This Row],[NUM DE FACTURE]]</f>
        <v>FAE-19-00107</v>
      </c>
      <c r="B111" s="2">
        <f>VLOOKUP(Tableau3[[#This Row],[ID ]],'[1]COMMERCIAL 2019 - 2021'!$D$2:$AO$3999,14,FALSE)</f>
        <v>0</v>
      </c>
      <c r="C111" s="3">
        <f>VLOOKUP(Tableau3[[#This Row],[ID ]],'[1]COMMERCIAL 2019 - 2021'!$D$2:$AO$3999,15,FALSE)</f>
        <v>63000</v>
      </c>
      <c r="D111" s="3">
        <f>VLOOKUP(Tableau3[[#This Row],[ID ]],'[1]COMMERCIAL 2019 - 2021'!$D$2:$AO$3999,16,FALSE)</f>
        <v>0</v>
      </c>
      <c r="E111" s="3">
        <f>VLOOKUP(Tableau3[[#This Row],[ID ]],'[1]COMMERCIAL 2019 - 2021'!$D$2:$AO$3999,17,FALSE)</f>
        <v>0</v>
      </c>
      <c r="F111" s="3">
        <f>VLOOKUP(Tableau3[[#This Row],[ID ]],'[1]COMMERCIAL 2019 - 2021'!$D$2:$AO$3999,20,FALSE)</f>
        <v>0</v>
      </c>
      <c r="G111" s="3">
        <f>VLOOKUP(Tableau3[[#This Row],[ID ]],'[1]COMMERCIAL 2019 - 2021'!$D$2:$AO$3999,21,FALSE)</f>
        <v>87356.981249999997</v>
      </c>
      <c r="H111" s="3">
        <f>VLOOKUP(Tableau3[[#This Row],[ID ]],'[1]COMMERCIAL 2019 - 2021'!$D$2:$AO$3999,22,FALSE)</f>
        <v>0</v>
      </c>
      <c r="I111" s="3">
        <f>VLOOKUP(Tableau3[[#This Row],[ID ]],'[1]COMMERCIAL 2019 - 2021'!$D$2:$AO$3999,23,FALSE)</f>
        <v>0</v>
      </c>
      <c r="J111" s="3">
        <f>+Tableau1[[#This Row],[Annee]]</f>
        <v>2019</v>
      </c>
      <c r="K111" s="3" t="str">
        <f>+Tableau1[[#This Row],[DESTINATION]]</f>
        <v>Guinée</v>
      </c>
      <c r="L111" s="3" t="str">
        <f>+Tableau1[[#This Row],[CLIENT]]</f>
        <v>BAH MAMADOU SALIOU</v>
      </c>
      <c r="M111" s="3">
        <f>Tableau1[[#This Row],[Mois]]</f>
        <v>5</v>
      </c>
    </row>
    <row r="112" spans="1:13" hidden="1" x14ac:dyDescent="0.35">
      <c r="A112" s="1" t="str">
        <f>Tableau1[[#This Row],[NUM DE FACTURE]]</f>
        <v>FAE-19-00108</v>
      </c>
      <c r="B112" s="2">
        <f>VLOOKUP(Tableau3[[#This Row],[ID ]],'[1]COMMERCIAL 2019 - 2021'!$D$2:$AO$3999,14,FALSE)</f>
        <v>0</v>
      </c>
      <c r="C112" s="3">
        <f>VLOOKUP(Tableau3[[#This Row],[ID ]],'[1]COMMERCIAL 2019 - 2021'!$D$2:$AO$3999,15,FALSE)</f>
        <v>15984</v>
      </c>
      <c r="D112" s="3">
        <f>VLOOKUP(Tableau3[[#This Row],[ID ]],'[1]COMMERCIAL 2019 - 2021'!$D$2:$AO$3999,16,FALSE)</f>
        <v>10800</v>
      </c>
      <c r="E112" s="3">
        <f>VLOOKUP(Tableau3[[#This Row],[ID ]],'[1]COMMERCIAL 2019 - 2021'!$D$2:$AO$3999,17,FALSE)</f>
        <v>0</v>
      </c>
      <c r="F112" s="3">
        <f>VLOOKUP(Tableau3[[#This Row],[ID ]],'[1]COMMERCIAL 2019 - 2021'!$D$2:$AO$3999,20,FALSE)</f>
        <v>0</v>
      </c>
      <c r="G112" s="3">
        <f>VLOOKUP(Tableau3[[#This Row],[ID ]],'[1]COMMERCIAL 2019 - 2021'!$D$2:$AO$3999,21,FALSE)</f>
        <v>23507.317152</v>
      </c>
      <c r="H112" s="3">
        <f>VLOOKUP(Tableau3[[#This Row],[ID ]],'[1]COMMERCIAL 2019 - 2021'!$D$2:$AO$3999,22,FALSE)</f>
        <v>15642.666000000001</v>
      </c>
      <c r="I112" s="3">
        <f>VLOOKUP(Tableau3[[#This Row],[ID ]],'[1]COMMERCIAL 2019 - 2021'!$D$2:$AO$3999,23,FALSE)</f>
        <v>0</v>
      </c>
      <c r="J112" s="3">
        <f>+Tableau1[[#This Row],[Annee]]</f>
        <v>2019</v>
      </c>
      <c r="K112" s="3" t="str">
        <f>+Tableau1[[#This Row],[DESTINATION]]</f>
        <v>Mayotte</v>
      </c>
      <c r="L112" s="3" t="str">
        <f>+Tableau1[[#This Row],[CLIENT]]</f>
        <v>SODIFRAM SAS</v>
      </c>
      <c r="M112" s="3">
        <f>Tableau1[[#This Row],[Mois]]</f>
        <v>5</v>
      </c>
    </row>
    <row r="113" spans="1:13" hidden="1" x14ac:dyDescent="0.35">
      <c r="A113" s="1" t="str">
        <f>Tableau1[[#This Row],[NUM DE FACTURE]]</f>
        <v>FAE-19-00109</v>
      </c>
      <c r="B113" s="2">
        <f>VLOOKUP(Tableau3[[#This Row],[ID ]],'[1]COMMERCIAL 2019 - 2021'!$D$2:$AO$3999,14,FALSE)</f>
        <v>0</v>
      </c>
      <c r="C113" s="3">
        <f>VLOOKUP(Tableau3[[#This Row],[ID ]],'[1]COMMERCIAL 2019 - 2021'!$D$2:$AO$3999,15,FALSE)</f>
        <v>14280</v>
      </c>
      <c r="D113" s="3">
        <f>VLOOKUP(Tableau3[[#This Row],[ID ]],'[1]COMMERCIAL 2019 - 2021'!$D$2:$AO$3999,16,FALSE)</f>
        <v>2400</v>
      </c>
      <c r="E113" s="3">
        <f>VLOOKUP(Tableau3[[#This Row],[ID ]],'[1]COMMERCIAL 2019 - 2021'!$D$2:$AO$3999,17,FALSE)</f>
        <v>1460</v>
      </c>
      <c r="F113" s="3">
        <f>VLOOKUP(Tableau3[[#This Row],[ID ]],'[1]COMMERCIAL 2019 - 2021'!$D$2:$AO$3999,20,FALSE)</f>
        <v>0</v>
      </c>
      <c r="G113" s="3">
        <f>VLOOKUP(Tableau3[[#This Row],[ID ]],'[1]COMMERCIAL 2019 - 2021'!$D$2:$AO$3999,21,FALSE)</f>
        <v>26164.371287999995</v>
      </c>
      <c r="H113" s="3">
        <f>VLOOKUP(Tableau3[[#This Row],[ID ]],'[1]COMMERCIAL 2019 - 2021'!$D$2:$AO$3999,22,FALSE)</f>
        <v>4032.8270399999997</v>
      </c>
      <c r="I113" s="3">
        <f>VLOOKUP(Tableau3[[#This Row],[ID ]],'[1]COMMERCIAL 2019 - 2021'!$D$2:$AO$3999,23,FALSE)</f>
        <v>2108.799</v>
      </c>
      <c r="J113" s="3">
        <f>+Tableau1[[#This Row],[Annee]]</f>
        <v>2019</v>
      </c>
      <c r="K113" s="3" t="str">
        <f>+Tableau1[[#This Row],[DESTINATION]]</f>
        <v>France</v>
      </c>
      <c r="L113" s="3" t="str">
        <f>+Tableau1[[#This Row],[CLIENT]]</f>
        <v>STE OMRANE SAS</v>
      </c>
      <c r="M113" s="3">
        <f>Tableau1[[#This Row],[Mois]]</f>
        <v>5</v>
      </c>
    </row>
    <row r="114" spans="1:13" hidden="1" x14ac:dyDescent="0.35">
      <c r="A114" s="1" t="str">
        <f>Tableau1[[#This Row],[NUM DE FACTURE]]</f>
        <v>FAE-19-00110</v>
      </c>
      <c r="B114" s="2">
        <f>VLOOKUP(Tableau3[[#This Row],[ID ]],'[1]COMMERCIAL 2019 - 2021'!$D$2:$AO$3999,14,FALSE)</f>
        <v>42000</v>
      </c>
      <c r="C114" s="3">
        <f>VLOOKUP(Tableau3[[#This Row],[ID ]],'[1]COMMERCIAL 2019 - 2021'!$D$2:$AO$3999,15,FALSE)</f>
        <v>208320</v>
      </c>
      <c r="D114" s="3">
        <f>VLOOKUP(Tableau3[[#This Row],[ID ]],'[1]COMMERCIAL 2019 - 2021'!$D$2:$AO$3999,16,FALSE)</f>
        <v>0</v>
      </c>
      <c r="E114" s="3">
        <f>VLOOKUP(Tableau3[[#This Row],[ID ]],'[1]COMMERCIAL 2019 - 2021'!$D$2:$AO$3999,17,FALSE)</f>
        <v>0</v>
      </c>
      <c r="F114" s="3">
        <f>VLOOKUP(Tableau3[[#This Row],[ID ]],'[1]COMMERCIAL 2019 - 2021'!$D$2:$AO$3999,20,FALSE)</f>
        <v>63741.13049999997</v>
      </c>
      <c r="G114" s="3">
        <f>VLOOKUP(Tableau3[[#This Row],[ID ]],'[1]COMMERCIAL 2019 - 2021'!$D$2:$AO$3999,21,FALSE)</f>
        <v>287096.13086999999</v>
      </c>
      <c r="H114" s="3">
        <f>VLOOKUP(Tableau3[[#This Row],[ID ]],'[1]COMMERCIAL 2019 - 2021'!$D$2:$AO$3999,22,FALSE)</f>
        <v>0</v>
      </c>
      <c r="I114" s="3">
        <f>VLOOKUP(Tableau3[[#This Row],[ID ]],'[1]COMMERCIAL 2019 - 2021'!$D$2:$AO$3999,23,FALSE)</f>
        <v>0</v>
      </c>
      <c r="J114" s="3">
        <f>+Tableau1[[#This Row],[Annee]]</f>
        <v>2019</v>
      </c>
      <c r="K114" s="3" t="str">
        <f>+Tableau1[[#This Row],[DESTINATION]]</f>
        <v>Guinée</v>
      </c>
      <c r="L114" s="3" t="str">
        <f>+Tableau1[[#This Row],[CLIENT]]</f>
        <v>SAWABA - GUINEE</v>
      </c>
      <c r="M114" s="3">
        <f>Tableau1[[#This Row],[Mois]]</f>
        <v>5</v>
      </c>
    </row>
    <row r="115" spans="1:13" x14ac:dyDescent="0.35">
      <c r="A115" s="1" t="str">
        <f>Tableau1[[#This Row],[NUM DE FACTURE]]</f>
        <v>FAE-19-00111</v>
      </c>
      <c r="B115" s="2">
        <f>VLOOKUP(Tableau3[[#This Row],[ID ]],'[1]COMMERCIAL 2019 - 2021'!$D$2:$AO$3999,14,FALSE)</f>
        <v>0</v>
      </c>
      <c r="C115" s="3">
        <f>VLOOKUP(Tableau3[[#This Row],[ID ]],'[1]COMMERCIAL 2019 - 2021'!$D$2:$AO$3999,15,FALSE)</f>
        <v>176064</v>
      </c>
      <c r="D115" s="3">
        <f>VLOOKUP(Tableau3[[#This Row],[ID ]],'[1]COMMERCIAL 2019 - 2021'!$D$2:$AO$3999,16,FALSE)</f>
        <v>0</v>
      </c>
      <c r="E115" s="3">
        <f>VLOOKUP(Tableau3[[#This Row],[ID ]],'[1]COMMERCIAL 2019 - 2021'!$D$2:$AO$3999,17,FALSE)</f>
        <v>0</v>
      </c>
      <c r="F115" s="3">
        <f>VLOOKUP(Tableau3[[#This Row],[ID ]],'[1]COMMERCIAL 2019 - 2021'!$D$2:$AO$3999,20,FALSE)</f>
        <v>0</v>
      </c>
      <c r="G115" s="3">
        <f>VLOOKUP(Tableau3[[#This Row],[ID ]],'[1]COMMERCIAL 2019 - 2021'!$D$2:$AO$3999,21,FALSE)</f>
        <v>236365.92</v>
      </c>
      <c r="H115" s="3">
        <f>VLOOKUP(Tableau3[[#This Row],[ID ]],'[1]COMMERCIAL 2019 - 2021'!$D$2:$AO$3999,22,FALSE)</f>
        <v>0</v>
      </c>
      <c r="I115" s="3">
        <f>VLOOKUP(Tableau3[[#This Row],[ID ]],'[1]COMMERCIAL 2019 - 2021'!$D$2:$AO$3999,23,FALSE)</f>
        <v>0</v>
      </c>
      <c r="J115" s="3">
        <f>+Tableau1[[#This Row],[Annee]]</f>
        <v>2019</v>
      </c>
      <c r="K115" s="3" t="str">
        <f>+Tableau1[[#This Row],[DESTINATION]]</f>
        <v>Sénégal</v>
      </c>
      <c r="L115" s="3" t="str">
        <f>+Tableau1[[#This Row],[CLIENT]]</f>
        <v>TUNISIAN AFRICAN BUSINESS</v>
      </c>
      <c r="M115" s="3">
        <f>Tableau1[[#This Row],[Mois]]</f>
        <v>5</v>
      </c>
    </row>
    <row r="116" spans="1:13" hidden="1" x14ac:dyDescent="0.35">
      <c r="A116" s="1" t="str">
        <f>Tableau1[[#This Row],[NUM DE FACTURE]]</f>
        <v>FAE-19-00112</v>
      </c>
      <c r="B116" s="2">
        <f>VLOOKUP(Tableau3[[#This Row],[ID ]],'[1]COMMERCIAL 2019 - 2021'!$D$2:$AO$3999,14,FALSE)</f>
        <v>0</v>
      </c>
      <c r="C116" s="3">
        <f>VLOOKUP(Tableau3[[#This Row],[ID ]],'[1]COMMERCIAL 2019 - 2021'!$D$2:$AO$3999,15,FALSE)</f>
        <v>0</v>
      </c>
      <c r="D116" s="3">
        <f>VLOOKUP(Tableau3[[#This Row],[ID ]],'[1]COMMERCIAL 2019 - 2021'!$D$2:$AO$3999,16,FALSE)</f>
        <v>560000</v>
      </c>
      <c r="E116" s="3">
        <f>VLOOKUP(Tableau3[[#This Row],[ID ]],'[1]COMMERCIAL 2019 - 2021'!$D$2:$AO$3999,17,FALSE)</f>
        <v>0</v>
      </c>
      <c r="F116" s="3">
        <f>VLOOKUP(Tableau3[[#This Row],[ID ]],'[1]COMMERCIAL 2019 - 2021'!$D$2:$AO$3999,20,FALSE)</f>
        <v>0</v>
      </c>
      <c r="G116" s="3">
        <f>VLOOKUP(Tableau3[[#This Row],[ID ]],'[1]COMMERCIAL 2019 - 2021'!$D$2:$AO$3999,21,FALSE)</f>
        <v>0</v>
      </c>
      <c r="H116" s="3">
        <f>VLOOKUP(Tableau3[[#This Row],[ID ]],'[1]COMMERCIAL 2019 - 2021'!$D$2:$AO$3999,22,FALSE)</f>
        <v>722400</v>
      </c>
      <c r="I116" s="3">
        <f>VLOOKUP(Tableau3[[#This Row],[ID ]],'[1]COMMERCIAL 2019 - 2021'!$D$2:$AO$3999,23,FALSE)</f>
        <v>0</v>
      </c>
      <c r="J116" s="3">
        <f>+Tableau1[[#This Row],[Annee]]</f>
        <v>2019</v>
      </c>
      <c r="K116" s="3" t="str">
        <f>+Tableau1[[#This Row],[DESTINATION]]</f>
        <v>Niger</v>
      </c>
      <c r="L116" s="3" t="str">
        <f>+Tableau1[[#This Row],[CLIENT]]</f>
        <v>STE DE COMMERCE INTERNATIONAL</v>
      </c>
      <c r="M116" s="3">
        <f>Tableau1[[#This Row],[Mois]]</f>
        <v>5</v>
      </c>
    </row>
    <row r="117" spans="1:13" hidden="1" x14ac:dyDescent="0.35">
      <c r="A117" s="1" t="str">
        <f>Tableau1[[#This Row],[NUM DE FACTURE]]</f>
        <v>FAE-19-00113</v>
      </c>
      <c r="B117" s="2">
        <f>VLOOKUP(Tableau3[[#This Row],[ID ]],'[1]COMMERCIAL 2019 - 2021'!$D$2:$AO$3999,14,FALSE)</f>
        <v>0</v>
      </c>
      <c r="C117" s="3">
        <f>VLOOKUP(Tableau3[[#This Row],[ID ]],'[1]COMMERCIAL 2019 - 2021'!$D$2:$AO$3999,15,FALSE)</f>
        <v>20000</v>
      </c>
      <c r="D117" s="3">
        <f>VLOOKUP(Tableau3[[#This Row],[ID ]],'[1]COMMERCIAL 2019 - 2021'!$D$2:$AO$3999,16,FALSE)</f>
        <v>0</v>
      </c>
      <c r="E117" s="3">
        <f>VLOOKUP(Tableau3[[#This Row],[ID ]],'[1]COMMERCIAL 2019 - 2021'!$D$2:$AO$3999,17,FALSE)</f>
        <v>0</v>
      </c>
      <c r="F117" s="3">
        <f>VLOOKUP(Tableau3[[#This Row],[ID ]],'[1]COMMERCIAL 2019 - 2021'!$D$2:$AO$3999,20,FALSE)</f>
        <v>0</v>
      </c>
      <c r="G117" s="3">
        <f>VLOOKUP(Tableau3[[#This Row],[ID ]],'[1]COMMERCIAL 2019 - 2021'!$D$2:$AO$3999,21,FALSE)</f>
        <v>29600</v>
      </c>
      <c r="H117" s="3">
        <f>VLOOKUP(Tableau3[[#This Row],[ID ]],'[1]COMMERCIAL 2019 - 2021'!$D$2:$AO$3999,22,FALSE)</f>
        <v>0</v>
      </c>
      <c r="I117" s="3">
        <f>VLOOKUP(Tableau3[[#This Row],[ID ]],'[1]COMMERCIAL 2019 - 2021'!$D$2:$AO$3999,23,FALSE)</f>
        <v>0</v>
      </c>
      <c r="J117" s="3">
        <f>+Tableau1[[#This Row],[Annee]]</f>
        <v>2019</v>
      </c>
      <c r="K117" s="3" t="str">
        <f>+Tableau1[[#This Row],[DESTINATION]]</f>
        <v>Angleterre</v>
      </c>
      <c r="L117" s="3" t="str">
        <f>+Tableau1[[#This Row],[CLIENT]]</f>
        <v>ARCADIA</v>
      </c>
      <c r="M117" s="3">
        <f>Tableau1[[#This Row],[Mois]]</f>
        <v>5</v>
      </c>
    </row>
    <row r="118" spans="1:13" hidden="1" x14ac:dyDescent="0.35">
      <c r="A118" s="1" t="str">
        <f>Tableau1[[#This Row],[NUM DE FACTURE]]</f>
        <v>FAE-19-00114</v>
      </c>
      <c r="B118" s="2">
        <f>VLOOKUP(Tableau3[[#This Row],[ID ]],'[1]COMMERCIAL 2019 - 2021'!$D$2:$AO$3999,14,FALSE)</f>
        <v>8000</v>
      </c>
      <c r="C118" s="3">
        <f>VLOOKUP(Tableau3[[#This Row],[ID ]],'[1]COMMERCIAL 2019 - 2021'!$D$2:$AO$3999,15,FALSE)</f>
        <v>2250</v>
      </c>
      <c r="D118" s="3">
        <f>VLOOKUP(Tableau3[[#This Row],[ID ]],'[1]COMMERCIAL 2019 - 2021'!$D$2:$AO$3999,16,FALSE)</f>
        <v>0</v>
      </c>
      <c r="E118" s="3">
        <f>VLOOKUP(Tableau3[[#This Row],[ID ]],'[1]COMMERCIAL 2019 - 2021'!$D$2:$AO$3999,17,FALSE)</f>
        <v>0</v>
      </c>
      <c r="F118" s="3">
        <f>VLOOKUP(Tableau3[[#This Row],[ID ]],'[1]COMMERCIAL 2019 - 2021'!$D$2:$AO$3999,20,FALSE)</f>
        <v>21275.627999999997</v>
      </c>
      <c r="G118" s="3">
        <f>VLOOKUP(Tableau3[[#This Row],[ID ]],'[1]COMMERCIAL 2019 - 2021'!$D$2:$AO$3999,21,FALSE)</f>
        <v>7664.6047499999995</v>
      </c>
      <c r="H118" s="3">
        <f>VLOOKUP(Tableau3[[#This Row],[ID ]],'[1]COMMERCIAL 2019 - 2021'!$D$2:$AO$3999,22,FALSE)</f>
        <v>0</v>
      </c>
      <c r="I118" s="3">
        <f>VLOOKUP(Tableau3[[#This Row],[ID ]],'[1]COMMERCIAL 2019 - 2021'!$D$2:$AO$3999,23,FALSE)</f>
        <v>0</v>
      </c>
      <c r="J118" s="3">
        <f>+Tableau1[[#This Row],[Annee]]</f>
        <v>2019</v>
      </c>
      <c r="K118" s="3" t="str">
        <f>+Tableau1[[#This Row],[DESTINATION]]</f>
        <v>Australie</v>
      </c>
      <c r="L118" s="3" t="str">
        <f>+Tableau1[[#This Row],[CLIENT]]</f>
        <v>DAVIS FOOD INGREDIENT PTY Ltd</v>
      </c>
      <c r="M118" s="3">
        <f>Tableau1[[#This Row],[Mois]]</f>
        <v>5</v>
      </c>
    </row>
    <row r="119" spans="1:13" hidden="1" x14ac:dyDescent="0.35">
      <c r="A119" s="1" t="str">
        <f>Tableau1[[#This Row],[NUM DE FACTURE]]</f>
        <v>FAE-19-00115</v>
      </c>
      <c r="B119" s="2">
        <f>VLOOKUP(Tableau3[[#This Row],[ID ]],'[1]COMMERCIAL 2019 - 2021'!$D$2:$AO$3999,14,FALSE)</f>
        <v>0</v>
      </c>
      <c r="C119" s="3">
        <f>VLOOKUP(Tableau3[[#This Row],[ID ]],'[1]COMMERCIAL 2019 - 2021'!$D$2:$AO$3999,15,FALSE)</f>
        <v>450000</v>
      </c>
      <c r="D119" s="3">
        <f>VLOOKUP(Tableau3[[#This Row],[ID ]],'[1]COMMERCIAL 2019 - 2021'!$D$2:$AO$3999,16,FALSE)</f>
        <v>60000</v>
      </c>
      <c r="E119" s="3">
        <f>VLOOKUP(Tableau3[[#This Row],[ID ]],'[1]COMMERCIAL 2019 - 2021'!$D$2:$AO$3999,17,FALSE)</f>
        <v>0</v>
      </c>
      <c r="F119" s="3">
        <f>VLOOKUP(Tableau3[[#This Row],[ID ]],'[1]COMMERCIAL 2019 - 2021'!$D$2:$AO$3999,20,FALSE)</f>
        <v>0</v>
      </c>
      <c r="G119" s="3">
        <f>VLOOKUP(Tableau3[[#This Row],[ID ]],'[1]COMMERCIAL 2019 - 2021'!$D$2:$AO$3999,21,FALSE)</f>
        <v>708505.1999999996</v>
      </c>
      <c r="H119" s="3">
        <f>VLOOKUP(Tableau3[[#This Row],[ID ]],'[1]COMMERCIAL 2019 - 2021'!$D$2:$AO$3999,22,FALSE)</f>
        <v>94467.36</v>
      </c>
      <c r="I119" s="3">
        <f>VLOOKUP(Tableau3[[#This Row],[ID ]],'[1]COMMERCIAL 2019 - 2021'!$D$2:$AO$3999,23,FALSE)</f>
        <v>0</v>
      </c>
      <c r="J119" s="3">
        <f>+Tableau1[[#This Row],[Annee]]</f>
        <v>2019</v>
      </c>
      <c r="K119" s="3" t="str">
        <f>+Tableau1[[#This Row],[DESTINATION]]</f>
        <v>Libye</v>
      </c>
      <c r="L119" s="3" t="str">
        <f>+Tableau1[[#This Row],[CLIENT]]</f>
        <v>SHARIKAT AL HAD AL AKSA</v>
      </c>
      <c r="M119" s="3">
        <f>Tableau1[[#This Row],[Mois]]</f>
        <v>5</v>
      </c>
    </row>
    <row r="120" spans="1:13" hidden="1" x14ac:dyDescent="0.35">
      <c r="A120" s="1" t="str">
        <f>Tableau1[[#This Row],[NUM DE FACTURE]]</f>
        <v>FAE-19-00116</v>
      </c>
      <c r="B120" s="2">
        <f>VLOOKUP(Tableau3[[#This Row],[ID ]],'[1]COMMERCIAL 2019 - 2021'!$D$2:$AO$3999,14,FALSE)</f>
        <v>0</v>
      </c>
      <c r="C120" s="3">
        <f>VLOOKUP(Tableau3[[#This Row],[ID ]],'[1]COMMERCIAL 2019 - 2021'!$D$2:$AO$3999,15,FALSE)</f>
        <v>17048</v>
      </c>
      <c r="D120" s="3">
        <f>VLOOKUP(Tableau3[[#This Row],[ID ]],'[1]COMMERCIAL 2019 - 2021'!$D$2:$AO$3999,16,FALSE)</f>
        <v>5300</v>
      </c>
      <c r="E120" s="3">
        <f>VLOOKUP(Tableau3[[#This Row],[ID ]],'[1]COMMERCIAL 2019 - 2021'!$D$2:$AO$3999,17,FALSE)</f>
        <v>3700</v>
      </c>
      <c r="F120" s="3">
        <f>VLOOKUP(Tableau3[[#This Row],[ID ]],'[1]COMMERCIAL 2019 - 2021'!$D$2:$AO$3999,20,FALSE)</f>
        <v>0</v>
      </c>
      <c r="G120" s="3">
        <f>VLOOKUP(Tableau3[[#This Row],[ID ]],'[1]COMMERCIAL 2019 - 2021'!$D$2:$AO$3999,21,FALSE)</f>
        <v>27255.919999999998</v>
      </c>
      <c r="H120" s="3">
        <f>VLOOKUP(Tableau3[[#This Row],[ID ]],'[1]COMMERCIAL 2019 - 2021'!$D$2:$AO$3999,22,FALSE)</f>
        <v>7392</v>
      </c>
      <c r="I120" s="3">
        <f>VLOOKUP(Tableau3[[#This Row],[ID ]],'[1]COMMERCIAL 2019 - 2021'!$D$2:$AO$3999,23,FALSE)</f>
        <v>12605</v>
      </c>
      <c r="J120" s="3">
        <f>+Tableau1[[#This Row],[Annee]]</f>
        <v>2019</v>
      </c>
      <c r="K120" s="3" t="str">
        <f>+Tableau1[[#This Row],[DESTINATION]]</f>
        <v>Canada</v>
      </c>
      <c r="L120" s="3" t="str">
        <f>+Tableau1[[#This Row],[CLIENT]]</f>
        <v>ARCADIA</v>
      </c>
      <c r="M120" s="3">
        <f>Tableau1[[#This Row],[Mois]]</f>
        <v>5</v>
      </c>
    </row>
    <row r="121" spans="1:13" hidden="1" x14ac:dyDescent="0.35">
      <c r="A121" s="1" t="str">
        <f>Tableau1[[#This Row],[NUM DE FACTURE]]</f>
        <v>FAE-19-00117</v>
      </c>
      <c r="B121" s="2">
        <f>VLOOKUP(Tableau3[[#This Row],[ID ]],'[1]COMMERCIAL 2019 - 2021'!$D$2:$AO$3999,14,FALSE)</f>
        <v>0</v>
      </c>
      <c r="C121" s="3">
        <f>VLOOKUP(Tableau3[[#This Row],[ID ]],'[1]COMMERCIAL 2019 - 2021'!$D$2:$AO$3999,15,FALSE)</f>
        <v>0</v>
      </c>
      <c r="D121" s="3">
        <f>VLOOKUP(Tableau3[[#This Row],[ID ]],'[1]COMMERCIAL 2019 - 2021'!$D$2:$AO$3999,16,FALSE)</f>
        <v>33600</v>
      </c>
      <c r="E121" s="3">
        <f>VLOOKUP(Tableau3[[#This Row],[ID ]],'[1]COMMERCIAL 2019 - 2021'!$D$2:$AO$3999,17,FALSE)</f>
        <v>0</v>
      </c>
      <c r="F121" s="3">
        <f>VLOOKUP(Tableau3[[#This Row],[ID ]],'[1]COMMERCIAL 2019 - 2021'!$D$2:$AO$3999,20,FALSE)</f>
        <v>0</v>
      </c>
      <c r="G121" s="3">
        <f>VLOOKUP(Tableau3[[#This Row],[ID ]],'[1]COMMERCIAL 2019 - 2021'!$D$2:$AO$3999,21,FALSE)</f>
        <v>0</v>
      </c>
      <c r="H121" s="3">
        <f>VLOOKUP(Tableau3[[#This Row],[ID ]],'[1]COMMERCIAL 2019 - 2021'!$D$2:$AO$3999,22,FALSE)</f>
        <v>53088</v>
      </c>
      <c r="I121" s="3">
        <f>VLOOKUP(Tableau3[[#This Row],[ID ]],'[1]COMMERCIAL 2019 - 2021'!$D$2:$AO$3999,23,FALSE)</f>
        <v>0</v>
      </c>
      <c r="J121" s="3">
        <f>+Tableau1[[#This Row],[Annee]]</f>
        <v>2019</v>
      </c>
      <c r="K121" s="3" t="str">
        <f>+Tableau1[[#This Row],[DESTINATION]]</f>
        <v>Japon</v>
      </c>
      <c r="L121" s="3" t="str">
        <f>+Tableau1[[#This Row],[CLIENT]]</f>
        <v>ARCADIA</v>
      </c>
      <c r="M121" s="3">
        <f>Tableau1[[#This Row],[Mois]]</f>
        <v>6</v>
      </c>
    </row>
    <row r="122" spans="1:13" hidden="1" x14ac:dyDescent="0.35">
      <c r="A122" s="1" t="str">
        <f>Tableau1[[#This Row],[NUM DE FACTURE]]</f>
        <v>FAE-19-00118</v>
      </c>
      <c r="B122" s="2">
        <f>VLOOKUP(Tableau3[[#This Row],[ID ]],'[1]COMMERCIAL 2019 - 2021'!$D$2:$AO$3999,14,FALSE)</f>
        <v>21250</v>
      </c>
      <c r="C122" s="3">
        <f>VLOOKUP(Tableau3[[#This Row],[ID ]],'[1]COMMERCIAL 2019 - 2021'!$D$2:$AO$3999,15,FALSE)</f>
        <v>0</v>
      </c>
      <c r="D122" s="3">
        <f>VLOOKUP(Tableau3[[#This Row],[ID ]],'[1]COMMERCIAL 2019 - 2021'!$D$2:$AO$3999,16,FALSE)</f>
        <v>0</v>
      </c>
      <c r="E122" s="3">
        <f>VLOOKUP(Tableau3[[#This Row],[ID ]],'[1]COMMERCIAL 2019 - 2021'!$D$2:$AO$3999,17,FALSE)</f>
        <v>0</v>
      </c>
      <c r="F122" s="3">
        <f>VLOOKUP(Tableau3[[#This Row],[ID ]],'[1]COMMERCIAL 2019 - 2021'!$D$2:$AO$3999,20,FALSE)</f>
        <v>31450</v>
      </c>
      <c r="G122" s="3">
        <f>VLOOKUP(Tableau3[[#This Row],[ID ]],'[1]COMMERCIAL 2019 - 2021'!$D$2:$AO$3999,21,FALSE)</f>
        <v>0</v>
      </c>
      <c r="H122" s="3">
        <f>VLOOKUP(Tableau3[[#This Row],[ID ]],'[1]COMMERCIAL 2019 - 2021'!$D$2:$AO$3999,22,FALSE)</f>
        <v>0</v>
      </c>
      <c r="I122" s="3">
        <f>VLOOKUP(Tableau3[[#This Row],[ID ]],'[1]COMMERCIAL 2019 - 2021'!$D$2:$AO$3999,23,FALSE)</f>
        <v>0</v>
      </c>
      <c r="J122" s="3">
        <f>+Tableau1[[#This Row],[Annee]]</f>
        <v>2019</v>
      </c>
      <c r="K122" s="3" t="str">
        <f>+Tableau1[[#This Row],[DESTINATION]]</f>
        <v>USA</v>
      </c>
      <c r="L122" s="3" t="str">
        <f>+Tableau1[[#This Row],[CLIENT]]</f>
        <v>ARCADIA</v>
      </c>
      <c r="M122" s="3">
        <f>Tableau1[[#This Row],[Mois]]</f>
        <v>5</v>
      </c>
    </row>
    <row r="123" spans="1:13" hidden="1" x14ac:dyDescent="0.35">
      <c r="A123" s="1" t="str">
        <f>Tableau1[[#This Row],[NUM DE FACTURE]]</f>
        <v>FAE-19-00119</v>
      </c>
      <c r="B123" s="2">
        <f>VLOOKUP(Tableau3[[#This Row],[ID ]],'[1]COMMERCIAL 2019 - 2021'!$D$2:$AO$3999,14,FALSE)</f>
        <v>0</v>
      </c>
      <c r="C123" s="3">
        <f>VLOOKUP(Tableau3[[#This Row],[ID ]],'[1]COMMERCIAL 2019 - 2021'!$D$2:$AO$3999,15,FALSE)</f>
        <v>20157.599999999999</v>
      </c>
      <c r="D123" s="3">
        <f>VLOOKUP(Tableau3[[#This Row],[ID ]],'[1]COMMERCIAL 2019 - 2021'!$D$2:$AO$3999,16,FALSE)</f>
        <v>0</v>
      </c>
      <c r="E123" s="3">
        <f>VLOOKUP(Tableau3[[#This Row],[ID ]],'[1]COMMERCIAL 2019 - 2021'!$D$2:$AO$3999,17,FALSE)</f>
        <v>0</v>
      </c>
      <c r="F123" s="3">
        <f>VLOOKUP(Tableau3[[#This Row],[ID ]],'[1]COMMERCIAL 2019 - 2021'!$D$2:$AO$3999,20,FALSE)</f>
        <v>0</v>
      </c>
      <c r="G123" s="3">
        <f>VLOOKUP(Tableau3[[#This Row],[ID ]],'[1]COMMERCIAL 2019 - 2021'!$D$2:$AO$3999,21,FALSE)</f>
        <v>33461.616000000002</v>
      </c>
      <c r="H123" s="3">
        <f>VLOOKUP(Tableau3[[#This Row],[ID ]],'[1]COMMERCIAL 2019 - 2021'!$D$2:$AO$3999,22,FALSE)</f>
        <v>0</v>
      </c>
      <c r="I123" s="3">
        <f>VLOOKUP(Tableau3[[#This Row],[ID ]],'[1]COMMERCIAL 2019 - 2021'!$D$2:$AO$3999,23,FALSE)</f>
        <v>0</v>
      </c>
      <c r="J123" s="3">
        <f>+Tableau1[[#This Row],[Annee]]</f>
        <v>2019</v>
      </c>
      <c r="K123" s="3" t="str">
        <f>+Tableau1[[#This Row],[DESTINATION]]</f>
        <v>USA</v>
      </c>
      <c r="L123" s="3" t="str">
        <f>+Tableau1[[#This Row],[CLIENT]]</f>
        <v>ARCADIA</v>
      </c>
      <c r="M123" s="3">
        <f>Tableau1[[#This Row],[Mois]]</f>
        <v>7</v>
      </c>
    </row>
    <row r="124" spans="1:13" hidden="1" x14ac:dyDescent="0.35">
      <c r="A124" s="1" t="str">
        <f>Tableau1[[#This Row],[NUM DE FACTURE]]</f>
        <v>FAE-19-00120</v>
      </c>
      <c r="B124" s="2">
        <f>VLOOKUP(Tableau3[[#This Row],[ID ]],'[1]COMMERCIAL 2019 - 2021'!$D$2:$AO$3999,14,FALSE)</f>
        <v>24000</v>
      </c>
      <c r="C124" s="3">
        <f>VLOOKUP(Tableau3[[#This Row],[ID ]],'[1]COMMERCIAL 2019 - 2021'!$D$2:$AO$3999,15,FALSE)</f>
        <v>103882</v>
      </c>
      <c r="D124" s="3">
        <f>VLOOKUP(Tableau3[[#This Row],[ID ]],'[1]COMMERCIAL 2019 - 2021'!$D$2:$AO$3999,16,FALSE)</f>
        <v>23318</v>
      </c>
      <c r="E124" s="3">
        <f>VLOOKUP(Tableau3[[#This Row],[ID ]],'[1]COMMERCIAL 2019 - 2021'!$D$2:$AO$3999,17,FALSE)</f>
        <v>0</v>
      </c>
      <c r="F124" s="3">
        <f>VLOOKUP(Tableau3[[#This Row],[ID ]],'[1]COMMERCIAL 2019 - 2021'!$D$2:$AO$3999,20,FALSE)</f>
        <v>38726.423999999999</v>
      </c>
      <c r="G124" s="3">
        <f>VLOOKUP(Tableau3[[#This Row],[ID ]],'[1]COMMERCIAL 2019 - 2021'!$D$2:$AO$3999,21,FALSE)</f>
        <v>159863.10856559998</v>
      </c>
      <c r="H124" s="3">
        <f>VLOOKUP(Tableau3[[#This Row],[ID ]],'[1]COMMERCIAL 2019 - 2021'!$D$2:$AO$3999,22,FALSE)</f>
        <v>35884.621634400006</v>
      </c>
      <c r="I124" s="3">
        <f>VLOOKUP(Tableau3[[#This Row],[ID ]],'[1]COMMERCIAL 2019 - 2021'!$D$2:$AO$3999,23,FALSE)</f>
        <v>0</v>
      </c>
      <c r="J124" s="3">
        <f>+Tableau1[[#This Row],[Annee]]</f>
        <v>2019</v>
      </c>
      <c r="K124" s="3" t="str">
        <f>+Tableau1[[#This Row],[DESTINATION]]</f>
        <v>Libye</v>
      </c>
      <c r="L124" s="3" t="str">
        <f>+Tableau1[[#This Row],[CLIENT]]</f>
        <v>STE AL MAJMOUA MOTTAHIDA</v>
      </c>
      <c r="M124" s="3">
        <f>Tableau1[[#This Row],[Mois]]</f>
        <v>5</v>
      </c>
    </row>
    <row r="125" spans="1:13" hidden="1" x14ac:dyDescent="0.35">
      <c r="A125" s="1" t="str">
        <f>Tableau1[[#This Row],[NUM DE FACTURE]]</f>
        <v>FAE-19-00121</v>
      </c>
      <c r="B125" s="2">
        <f>VLOOKUP(Tableau3[[#This Row],[ID ]],'[1]COMMERCIAL 2019 - 2021'!$D$2:$AO$3999,14,FALSE)</f>
        <v>0</v>
      </c>
      <c r="C125" s="3">
        <f>VLOOKUP(Tableau3[[#This Row],[ID ]],'[1]COMMERCIAL 2019 - 2021'!$D$2:$AO$3999,15,FALSE)</f>
        <v>0</v>
      </c>
      <c r="D125" s="3">
        <f>VLOOKUP(Tableau3[[#This Row],[ID ]],'[1]COMMERCIAL 2019 - 2021'!$D$2:$AO$3999,16,FALSE)</f>
        <v>20176</v>
      </c>
      <c r="E125" s="3">
        <f>VLOOKUP(Tableau3[[#This Row],[ID ]],'[1]COMMERCIAL 2019 - 2021'!$D$2:$AO$3999,17,FALSE)</f>
        <v>0</v>
      </c>
      <c r="F125" s="3">
        <f>VLOOKUP(Tableau3[[#This Row],[ID ]],'[1]COMMERCIAL 2019 - 2021'!$D$2:$AO$3999,20,FALSE)</f>
        <v>0</v>
      </c>
      <c r="G125" s="3">
        <f>VLOOKUP(Tableau3[[#This Row],[ID ]],'[1]COMMERCIAL 2019 - 2021'!$D$2:$AO$3999,21,FALSE)</f>
        <v>0</v>
      </c>
      <c r="H125" s="3">
        <f>VLOOKUP(Tableau3[[#This Row],[ID ]],'[1]COMMERCIAL 2019 - 2021'!$D$2:$AO$3999,22,FALSE)</f>
        <v>31272.428</v>
      </c>
      <c r="I125" s="3">
        <f>VLOOKUP(Tableau3[[#This Row],[ID ]],'[1]COMMERCIAL 2019 - 2021'!$D$2:$AO$3999,23,FALSE)</f>
        <v>0</v>
      </c>
      <c r="J125" s="3">
        <f>+Tableau1[[#This Row],[Annee]]</f>
        <v>2019</v>
      </c>
      <c r="K125" s="3" t="str">
        <f>+Tableau1[[#This Row],[DESTINATION]]</f>
        <v>USA</v>
      </c>
      <c r="L125" s="3" t="str">
        <f>+Tableau1[[#This Row],[CLIENT]]</f>
        <v>ARCADIA</v>
      </c>
      <c r="M125" s="3">
        <f>Tableau1[[#This Row],[Mois]]</f>
        <v>5</v>
      </c>
    </row>
    <row r="126" spans="1:13" hidden="1" x14ac:dyDescent="0.35">
      <c r="A126" s="1" t="str">
        <f>Tableau1[[#This Row],[NUM DE FACTURE]]</f>
        <v>FAE-19-00122</v>
      </c>
      <c r="B126" s="2">
        <f>VLOOKUP(Tableau3[[#This Row],[ID ]],'[1]COMMERCIAL 2019 - 2021'!$D$2:$AO$3999,14,FALSE)</f>
        <v>0</v>
      </c>
      <c r="C126" s="3">
        <f>VLOOKUP(Tableau3[[#This Row],[ID ]],'[1]COMMERCIAL 2019 - 2021'!$D$2:$AO$3999,15,FALSE)</f>
        <v>8016</v>
      </c>
      <c r="D126" s="3">
        <f>VLOOKUP(Tableau3[[#This Row],[ID ]],'[1]COMMERCIAL 2019 - 2021'!$D$2:$AO$3999,16,FALSE)</f>
        <v>0</v>
      </c>
      <c r="E126" s="3">
        <f>VLOOKUP(Tableau3[[#This Row],[ID ]],'[1]COMMERCIAL 2019 - 2021'!$D$2:$AO$3999,17,FALSE)</f>
        <v>700</v>
      </c>
      <c r="F126" s="3">
        <f>VLOOKUP(Tableau3[[#This Row],[ID ]],'[1]COMMERCIAL 2019 - 2021'!$D$2:$AO$3999,20,FALSE)</f>
        <v>0</v>
      </c>
      <c r="G126" s="3">
        <f>VLOOKUP(Tableau3[[#This Row],[ID ]],'[1]COMMERCIAL 2019 - 2021'!$D$2:$AO$3999,21,FALSE)</f>
        <v>13547.28</v>
      </c>
      <c r="H126" s="3">
        <f>VLOOKUP(Tableau3[[#This Row],[ID ]],'[1]COMMERCIAL 2019 - 2021'!$D$2:$AO$3999,22,FALSE)</f>
        <v>0</v>
      </c>
      <c r="I126" s="3">
        <f>VLOOKUP(Tableau3[[#This Row],[ID ]],'[1]COMMERCIAL 2019 - 2021'!$D$2:$AO$3999,23,FALSE)</f>
        <v>938</v>
      </c>
      <c r="J126" s="3">
        <f>+Tableau1[[#This Row],[Annee]]</f>
        <v>2019</v>
      </c>
      <c r="K126" s="3" t="str">
        <f>+Tableau1[[#This Row],[DESTINATION]]</f>
        <v>Marseille</v>
      </c>
      <c r="L126" s="3" t="str">
        <f>+Tableau1[[#This Row],[CLIENT]]</f>
        <v>ARCADIA</v>
      </c>
      <c r="M126" s="3">
        <f>Tableau1[[#This Row],[Mois]]</f>
        <v>6</v>
      </c>
    </row>
    <row r="127" spans="1:13" hidden="1" x14ac:dyDescent="0.35">
      <c r="A127" s="1" t="str">
        <f>Tableau1[[#This Row],[NUM DE FACTURE]]</f>
        <v>FAE-19-00123</v>
      </c>
      <c r="B127" s="2">
        <f>VLOOKUP(Tableau3[[#This Row],[ID ]],'[1]COMMERCIAL 2019 - 2021'!$D$2:$AO$3999,14,FALSE)</f>
        <v>0</v>
      </c>
      <c r="C127" s="3">
        <f>VLOOKUP(Tableau3[[#This Row],[ID ]],'[1]COMMERCIAL 2019 - 2021'!$D$2:$AO$3999,15,FALSE)</f>
        <v>0</v>
      </c>
      <c r="D127" s="3">
        <f>VLOOKUP(Tableau3[[#This Row],[ID ]],'[1]COMMERCIAL 2019 - 2021'!$D$2:$AO$3999,16,FALSE)</f>
        <v>560000</v>
      </c>
      <c r="E127" s="3">
        <f>VLOOKUP(Tableau3[[#This Row],[ID ]],'[1]COMMERCIAL 2019 - 2021'!$D$2:$AO$3999,17,FALSE)</f>
        <v>0</v>
      </c>
      <c r="F127" s="3">
        <f>VLOOKUP(Tableau3[[#This Row],[ID ]],'[1]COMMERCIAL 2019 - 2021'!$D$2:$AO$3999,20,FALSE)</f>
        <v>0</v>
      </c>
      <c r="G127" s="3">
        <f>VLOOKUP(Tableau3[[#This Row],[ID ]],'[1]COMMERCIAL 2019 - 2021'!$D$2:$AO$3999,21,FALSE)</f>
        <v>0</v>
      </c>
      <c r="H127" s="3">
        <f>VLOOKUP(Tableau3[[#This Row],[ID ]],'[1]COMMERCIAL 2019 - 2021'!$D$2:$AO$3999,22,FALSE)</f>
        <v>722400</v>
      </c>
      <c r="I127" s="3">
        <f>VLOOKUP(Tableau3[[#This Row],[ID ]],'[1]COMMERCIAL 2019 - 2021'!$D$2:$AO$3999,23,FALSE)</f>
        <v>0</v>
      </c>
      <c r="J127" s="3">
        <f>+Tableau1[[#This Row],[Annee]]</f>
        <v>2019</v>
      </c>
      <c r="K127" s="3" t="str">
        <f>+Tableau1[[#This Row],[DESTINATION]]</f>
        <v>Niger</v>
      </c>
      <c r="L127" s="3" t="str">
        <f>+Tableau1[[#This Row],[CLIENT]]</f>
        <v>STE DE COMMERCE INTERNATIONAL</v>
      </c>
      <c r="M127" s="3">
        <f>Tableau1[[#This Row],[Mois]]</f>
        <v>6</v>
      </c>
    </row>
    <row r="128" spans="1:13" x14ac:dyDescent="0.35">
      <c r="A128" s="1" t="str">
        <f>Tableau1[[#This Row],[NUM DE FACTURE]]</f>
        <v>FAE-19-00124</v>
      </c>
      <c r="B128" s="2">
        <f>VLOOKUP(Tableau3[[#This Row],[ID ]],'[1]COMMERCIAL 2019 - 2021'!$D$2:$AO$3999,14,FALSE)</f>
        <v>0</v>
      </c>
      <c r="C128" s="3">
        <f>VLOOKUP(Tableau3[[#This Row],[ID ]],'[1]COMMERCIAL 2019 - 2021'!$D$2:$AO$3999,15,FALSE)</f>
        <v>286104</v>
      </c>
      <c r="D128" s="3">
        <f>VLOOKUP(Tableau3[[#This Row],[ID ]],'[1]COMMERCIAL 2019 - 2021'!$D$2:$AO$3999,16,FALSE)</f>
        <v>0</v>
      </c>
      <c r="E128" s="3">
        <f>VLOOKUP(Tableau3[[#This Row],[ID ]],'[1]COMMERCIAL 2019 - 2021'!$D$2:$AO$3999,17,FALSE)</f>
        <v>0</v>
      </c>
      <c r="F128" s="3">
        <f>VLOOKUP(Tableau3[[#This Row],[ID ]],'[1]COMMERCIAL 2019 - 2021'!$D$2:$AO$3999,20,FALSE)</f>
        <v>0</v>
      </c>
      <c r="G128" s="3">
        <f>VLOOKUP(Tableau3[[#This Row],[ID ]],'[1]COMMERCIAL 2019 - 2021'!$D$2:$AO$3999,21,FALSE)</f>
        <v>393503.04</v>
      </c>
      <c r="H128" s="3">
        <f>VLOOKUP(Tableau3[[#This Row],[ID ]],'[1]COMMERCIAL 2019 - 2021'!$D$2:$AO$3999,22,FALSE)</f>
        <v>0</v>
      </c>
      <c r="I128" s="3">
        <f>VLOOKUP(Tableau3[[#This Row],[ID ]],'[1]COMMERCIAL 2019 - 2021'!$D$2:$AO$3999,23,FALSE)</f>
        <v>0</v>
      </c>
      <c r="J128" s="3">
        <f>+Tableau1[[#This Row],[Annee]]</f>
        <v>2019</v>
      </c>
      <c r="K128" s="3" t="str">
        <f>+Tableau1[[#This Row],[DESTINATION]]</f>
        <v>Sénégal</v>
      </c>
      <c r="L128" s="3" t="str">
        <f>+Tableau1[[#This Row],[CLIENT]]</f>
        <v>TUNISIAN AFRICAN BUSINESS</v>
      </c>
      <c r="M128" s="3">
        <f>Tableau1[[#This Row],[Mois]]</f>
        <v>6</v>
      </c>
    </row>
    <row r="129" spans="1:13" hidden="1" x14ac:dyDescent="0.35">
      <c r="A129" s="1" t="str">
        <f>Tableau1[[#This Row],[NUM DE FACTURE]]</f>
        <v>FAE-19-00125</v>
      </c>
      <c r="B129" s="2">
        <f>VLOOKUP(Tableau3[[#This Row],[ID ]],'[1]COMMERCIAL 2019 - 2021'!$D$2:$AO$3999,14,FALSE)</f>
        <v>21600</v>
      </c>
      <c r="C129" s="3">
        <f>VLOOKUP(Tableau3[[#This Row],[ID ]],'[1]COMMERCIAL 2019 - 2021'!$D$2:$AO$3999,15,FALSE)</f>
        <v>0</v>
      </c>
      <c r="D129" s="3">
        <f>VLOOKUP(Tableau3[[#This Row],[ID ]],'[1]COMMERCIAL 2019 - 2021'!$D$2:$AO$3999,16,FALSE)</f>
        <v>0</v>
      </c>
      <c r="E129" s="3">
        <f>VLOOKUP(Tableau3[[#This Row],[ID ]],'[1]COMMERCIAL 2019 - 2021'!$D$2:$AO$3999,17,FALSE)</f>
        <v>0</v>
      </c>
      <c r="F129" s="3">
        <f>VLOOKUP(Tableau3[[#This Row],[ID ]],'[1]COMMERCIAL 2019 - 2021'!$D$2:$AO$3999,20,FALSE)</f>
        <v>31752</v>
      </c>
      <c r="G129" s="3">
        <f>VLOOKUP(Tableau3[[#This Row],[ID ]],'[1]COMMERCIAL 2019 - 2021'!$D$2:$AO$3999,21,FALSE)</f>
        <v>0</v>
      </c>
      <c r="H129" s="3">
        <f>VLOOKUP(Tableau3[[#This Row],[ID ]],'[1]COMMERCIAL 2019 - 2021'!$D$2:$AO$3999,22,FALSE)</f>
        <v>0</v>
      </c>
      <c r="I129" s="3">
        <f>VLOOKUP(Tableau3[[#This Row],[ID ]],'[1]COMMERCIAL 2019 - 2021'!$D$2:$AO$3999,23,FALSE)</f>
        <v>0</v>
      </c>
      <c r="J129" s="3">
        <f>+Tableau1[[#This Row],[Annee]]</f>
        <v>2019</v>
      </c>
      <c r="K129" s="3" t="str">
        <f>+Tableau1[[#This Row],[DESTINATION]]</f>
        <v>Togo</v>
      </c>
      <c r="L129" s="3" t="str">
        <f>+Tableau1[[#This Row],[CLIENT]]</f>
        <v>SAHEL INTERNATIONAL TRADE</v>
      </c>
      <c r="M129" s="3">
        <f>Tableau1[[#This Row],[Mois]]</f>
        <v>6</v>
      </c>
    </row>
    <row r="130" spans="1:13" hidden="1" x14ac:dyDescent="0.35">
      <c r="A130" s="1" t="str">
        <f>Tableau1[[#This Row],[NUM DE FACTURE]]</f>
        <v>FAE-19-00126</v>
      </c>
      <c r="B130" s="2">
        <f>VLOOKUP(Tableau3[[#This Row],[ID ]],'[1]COMMERCIAL 2019 - 2021'!$D$2:$AO$3999,14,FALSE)</f>
        <v>16560</v>
      </c>
      <c r="C130" s="3">
        <f>VLOOKUP(Tableau3[[#This Row],[ID ]],'[1]COMMERCIAL 2019 - 2021'!$D$2:$AO$3999,15,FALSE)</f>
        <v>36768</v>
      </c>
      <c r="D130" s="3">
        <f>VLOOKUP(Tableau3[[#This Row],[ID ]],'[1]COMMERCIAL 2019 - 2021'!$D$2:$AO$3999,16,FALSE)</f>
        <v>0</v>
      </c>
      <c r="E130" s="3">
        <f>VLOOKUP(Tableau3[[#This Row],[ID ]],'[1]COMMERCIAL 2019 - 2021'!$D$2:$AO$3999,17,FALSE)</f>
        <v>0</v>
      </c>
      <c r="F130" s="3">
        <f>VLOOKUP(Tableau3[[#This Row],[ID ]],'[1]COMMERCIAL 2019 - 2021'!$D$2:$AO$3999,20,FALSE)</f>
        <v>24730.799999999999</v>
      </c>
      <c r="G130" s="3">
        <f>VLOOKUP(Tableau3[[#This Row],[ID ]],'[1]COMMERCIAL 2019 - 2021'!$D$2:$AO$3999,21,FALSE)</f>
        <v>54600.480000000003</v>
      </c>
      <c r="H130" s="3">
        <f>VLOOKUP(Tableau3[[#This Row],[ID ]],'[1]COMMERCIAL 2019 - 2021'!$D$2:$AO$3999,22,FALSE)</f>
        <v>0</v>
      </c>
      <c r="I130" s="3">
        <f>VLOOKUP(Tableau3[[#This Row],[ID ]],'[1]COMMERCIAL 2019 - 2021'!$D$2:$AO$3999,23,FALSE)</f>
        <v>0</v>
      </c>
      <c r="J130" s="3">
        <f>+Tableau1[[#This Row],[Annee]]</f>
        <v>2019</v>
      </c>
      <c r="K130" s="3" t="str">
        <f>+Tableau1[[#This Row],[DESTINATION]]</f>
        <v>Burkina Faso</v>
      </c>
      <c r="L130" s="3" t="str">
        <f>+Tableau1[[#This Row],[CLIENT]]</f>
        <v>SAHEL INTERNATIONAL TRADE</v>
      </c>
      <c r="M130" s="3">
        <f>Tableau1[[#This Row],[Mois]]</f>
        <v>6</v>
      </c>
    </row>
    <row r="131" spans="1:13" hidden="1" x14ac:dyDescent="0.35">
      <c r="A131" s="1" t="str">
        <f>Tableau1[[#This Row],[NUM DE FACTURE]]</f>
        <v>FAE-19-00127</v>
      </c>
      <c r="B131" s="2">
        <f>VLOOKUP(Tableau3[[#This Row],[ID ]],'[1]COMMERCIAL 2019 - 2021'!$D$2:$AO$3999,14,FALSE)</f>
        <v>4860</v>
      </c>
      <c r="C131" s="3">
        <f>VLOOKUP(Tableau3[[#This Row],[ID ]],'[1]COMMERCIAL 2019 - 2021'!$D$2:$AO$3999,15,FALSE)</f>
        <v>240</v>
      </c>
      <c r="D131" s="3">
        <f>VLOOKUP(Tableau3[[#This Row],[ID ]],'[1]COMMERCIAL 2019 - 2021'!$D$2:$AO$3999,16,FALSE)</f>
        <v>0</v>
      </c>
      <c r="E131" s="3">
        <f>VLOOKUP(Tableau3[[#This Row],[ID ]],'[1]COMMERCIAL 2019 - 2021'!$D$2:$AO$3999,17,FALSE)</f>
        <v>0</v>
      </c>
      <c r="F131" s="3">
        <f>VLOOKUP(Tableau3[[#This Row],[ID ]],'[1]COMMERCIAL 2019 - 2021'!$D$2:$AO$3999,20,FALSE)</f>
        <v>8263.2000000000007</v>
      </c>
      <c r="G131" s="3">
        <f>VLOOKUP(Tableau3[[#This Row],[ID ]],'[1]COMMERCIAL 2019 - 2021'!$D$2:$AO$3999,21,FALSE)</f>
        <v>388.8</v>
      </c>
      <c r="H131" s="3">
        <f>VLOOKUP(Tableau3[[#This Row],[ID ]],'[1]COMMERCIAL 2019 - 2021'!$D$2:$AO$3999,22,FALSE)</f>
        <v>0</v>
      </c>
      <c r="I131" s="3">
        <f>VLOOKUP(Tableau3[[#This Row],[ID ]],'[1]COMMERCIAL 2019 - 2021'!$D$2:$AO$3999,23,FALSE)</f>
        <v>0</v>
      </c>
      <c r="J131" s="3">
        <f>+Tableau1[[#This Row],[Annee]]</f>
        <v>2019</v>
      </c>
      <c r="K131" s="3" t="str">
        <f>+Tableau1[[#This Row],[DESTINATION]]</f>
        <v>Japon</v>
      </c>
      <c r="L131" s="3" t="str">
        <f>+Tableau1[[#This Row],[CLIENT]]</f>
        <v>ARCADIA</v>
      </c>
      <c r="M131" s="3">
        <f>Tableau1[[#This Row],[Mois]]</f>
        <v>6</v>
      </c>
    </row>
    <row r="132" spans="1:13" hidden="1" x14ac:dyDescent="0.35">
      <c r="A132" s="1" t="str">
        <f>Tableau1[[#This Row],[NUM DE FACTURE]]</f>
        <v>FAE-19-00128</v>
      </c>
      <c r="B132" s="2">
        <f>VLOOKUP(Tableau3[[#This Row],[ID ]],'[1]COMMERCIAL 2019 - 2021'!$D$2:$AO$3999,14,FALSE)</f>
        <v>20000</v>
      </c>
      <c r="C132" s="3">
        <f>VLOOKUP(Tableau3[[#This Row],[ID ]],'[1]COMMERCIAL 2019 - 2021'!$D$2:$AO$3999,15,FALSE)</f>
        <v>0</v>
      </c>
      <c r="D132" s="3">
        <f>VLOOKUP(Tableau3[[#This Row],[ID ]],'[1]COMMERCIAL 2019 - 2021'!$D$2:$AO$3999,16,FALSE)</f>
        <v>0</v>
      </c>
      <c r="E132" s="3">
        <f>VLOOKUP(Tableau3[[#This Row],[ID ]],'[1]COMMERCIAL 2019 - 2021'!$D$2:$AO$3999,17,FALSE)</f>
        <v>0</v>
      </c>
      <c r="F132" s="3">
        <f>VLOOKUP(Tableau3[[#This Row],[ID ]],'[1]COMMERCIAL 2019 - 2021'!$D$2:$AO$3999,20,FALSE)</f>
        <v>34954.499999999993</v>
      </c>
      <c r="G132" s="3">
        <f>VLOOKUP(Tableau3[[#This Row],[ID ]],'[1]COMMERCIAL 2019 - 2021'!$D$2:$AO$3999,21,FALSE)</f>
        <v>0</v>
      </c>
      <c r="H132" s="3">
        <f>VLOOKUP(Tableau3[[#This Row],[ID ]],'[1]COMMERCIAL 2019 - 2021'!$D$2:$AO$3999,22,FALSE)</f>
        <v>0</v>
      </c>
      <c r="I132" s="3">
        <f>VLOOKUP(Tableau3[[#This Row],[ID ]],'[1]COMMERCIAL 2019 - 2021'!$D$2:$AO$3999,23,FALSE)</f>
        <v>0</v>
      </c>
      <c r="J132" s="3">
        <f>+Tableau1[[#This Row],[Annee]]</f>
        <v>2019</v>
      </c>
      <c r="K132" s="3" t="str">
        <f>+Tableau1[[#This Row],[DESTINATION]]</f>
        <v>Gabon</v>
      </c>
      <c r="L132" s="3" t="str">
        <f>+Tableau1[[#This Row],[CLIENT]]</f>
        <v>ADVENS France</v>
      </c>
      <c r="M132" s="3">
        <f>Tableau1[[#This Row],[Mois]]</f>
        <v>6</v>
      </c>
    </row>
    <row r="133" spans="1:13" hidden="1" x14ac:dyDescent="0.35">
      <c r="A133" s="1" t="str">
        <f>Tableau1[[#This Row],[NUM DE FACTURE]]</f>
        <v>FAE-19-00129</v>
      </c>
      <c r="B133" s="2">
        <f>VLOOKUP(Tableau3[[#This Row],[ID ]],'[1]COMMERCIAL 2019 - 2021'!$D$2:$AO$3999,14,FALSE)</f>
        <v>0</v>
      </c>
      <c r="C133" s="3">
        <f>VLOOKUP(Tableau3[[#This Row],[ID ]],'[1]COMMERCIAL 2019 - 2021'!$D$2:$AO$3999,15,FALSE)</f>
        <v>2419.1999999999998</v>
      </c>
      <c r="D133" s="3">
        <f>VLOOKUP(Tableau3[[#This Row],[ID ]],'[1]COMMERCIAL 2019 - 2021'!$D$2:$AO$3999,16,FALSE)</f>
        <v>7324.8</v>
      </c>
      <c r="E133" s="3">
        <f>VLOOKUP(Tableau3[[#This Row],[ID ]],'[1]COMMERCIAL 2019 - 2021'!$D$2:$AO$3999,17,FALSE)</f>
        <v>460</v>
      </c>
      <c r="F133" s="3">
        <f>VLOOKUP(Tableau3[[#This Row],[ID ]],'[1]COMMERCIAL 2019 - 2021'!$D$2:$AO$3999,20,FALSE)</f>
        <v>0</v>
      </c>
      <c r="G133" s="3">
        <f>VLOOKUP(Tableau3[[#This Row],[ID ]],'[1]COMMERCIAL 2019 - 2021'!$D$2:$AO$3999,21,FALSE)</f>
        <v>3799.04</v>
      </c>
      <c r="H133" s="3">
        <f>VLOOKUP(Tableau3[[#This Row],[ID ]],'[1]COMMERCIAL 2019 - 2021'!$D$2:$AO$3999,22,FALSE)</f>
        <v>11012.376000000002</v>
      </c>
      <c r="I133" s="3">
        <f>VLOOKUP(Tableau3[[#This Row],[ID ]],'[1]COMMERCIAL 2019 - 2021'!$D$2:$AO$3999,23,FALSE)</f>
        <v>2063.64</v>
      </c>
      <c r="J133" s="3">
        <f>+Tableau1[[#This Row],[Annee]]</f>
        <v>2019</v>
      </c>
      <c r="K133" s="3" t="str">
        <f>+Tableau1[[#This Row],[DESTINATION]]</f>
        <v>Japon</v>
      </c>
      <c r="L133" s="3" t="str">
        <f>+Tableau1[[#This Row],[CLIENT]]</f>
        <v>ARCADIA</v>
      </c>
      <c r="M133" s="3">
        <f>Tableau1[[#This Row],[Mois]]</f>
        <v>6</v>
      </c>
    </row>
    <row r="134" spans="1:13" hidden="1" x14ac:dyDescent="0.35">
      <c r="A134" s="1" t="str">
        <f>Tableau1[[#This Row],[NUM DE FACTURE]]</f>
        <v>FAE-19-00130</v>
      </c>
      <c r="B134" s="2">
        <f>VLOOKUP(Tableau3[[#This Row],[ID ]],'[1]COMMERCIAL 2019 - 2021'!$D$2:$AO$3999,14,FALSE)</f>
        <v>0</v>
      </c>
      <c r="C134" s="3">
        <f>VLOOKUP(Tableau3[[#This Row],[ID ]],'[1]COMMERCIAL 2019 - 2021'!$D$2:$AO$3999,15,FALSE)</f>
        <v>19000</v>
      </c>
      <c r="D134" s="3">
        <f>VLOOKUP(Tableau3[[#This Row],[ID ]],'[1]COMMERCIAL 2019 - 2021'!$D$2:$AO$3999,16,FALSE)</f>
        <v>0</v>
      </c>
      <c r="E134" s="3">
        <f>VLOOKUP(Tableau3[[#This Row],[ID ]],'[1]COMMERCIAL 2019 - 2021'!$D$2:$AO$3999,17,FALSE)</f>
        <v>0</v>
      </c>
      <c r="F134" s="3">
        <f>VLOOKUP(Tableau3[[#This Row],[ID ]],'[1]COMMERCIAL 2019 - 2021'!$D$2:$AO$3999,20,FALSE)</f>
        <v>0</v>
      </c>
      <c r="G134" s="3">
        <f>VLOOKUP(Tableau3[[#This Row],[ID ]],'[1]COMMERCIAL 2019 - 2021'!$D$2:$AO$3999,21,FALSE)</f>
        <v>68288.069499999998</v>
      </c>
      <c r="H134" s="3">
        <f>VLOOKUP(Tableau3[[#This Row],[ID ]],'[1]COMMERCIAL 2019 - 2021'!$D$2:$AO$3999,22,FALSE)</f>
        <v>0</v>
      </c>
      <c r="I134" s="3">
        <f>VLOOKUP(Tableau3[[#This Row],[ID ]],'[1]COMMERCIAL 2019 - 2021'!$D$2:$AO$3999,23,FALSE)</f>
        <v>0</v>
      </c>
      <c r="J134" s="3">
        <f>+Tableau1[[#This Row],[Annee]]</f>
        <v>2019</v>
      </c>
      <c r="K134" s="3" t="str">
        <f>+Tableau1[[#This Row],[DESTINATION]]</f>
        <v>New Zealand</v>
      </c>
      <c r="L134" s="3" t="str">
        <f>+Tableau1[[#This Row],[CLIENT]]</f>
        <v>DAVIS TRADING CO LTD</v>
      </c>
      <c r="M134" s="3">
        <f>Tableau1[[#This Row],[Mois]]</f>
        <v>6</v>
      </c>
    </row>
    <row r="135" spans="1:13" hidden="1" x14ac:dyDescent="0.35">
      <c r="A135" s="1" t="str">
        <f>Tableau1[[#This Row],[NUM DE FACTURE]]</f>
        <v>FAE-19-00131</v>
      </c>
      <c r="B135" s="2">
        <f>VLOOKUP(Tableau3[[#This Row],[ID ]],'[1]COMMERCIAL 2019 - 2021'!$D$2:$AO$3999,14,FALSE)</f>
        <v>0</v>
      </c>
      <c r="C135" s="3">
        <f>VLOOKUP(Tableau3[[#This Row],[ID ]],'[1]COMMERCIAL 2019 - 2021'!$D$2:$AO$3999,15,FALSE)</f>
        <v>18576</v>
      </c>
      <c r="D135" s="3">
        <f>VLOOKUP(Tableau3[[#This Row],[ID ]],'[1]COMMERCIAL 2019 - 2021'!$D$2:$AO$3999,16,FALSE)</f>
        <v>8400</v>
      </c>
      <c r="E135" s="3">
        <f>VLOOKUP(Tableau3[[#This Row],[ID ]],'[1]COMMERCIAL 2019 - 2021'!$D$2:$AO$3999,17,FALSE)</f>
        <v>0</v>
      </c>
      <c r="F135" s="3">
        <f>VLOOKUP(Tableau3[[#This Row],[ID ]],'[1]COMMERCIAL 2019 - 2021'!$D$2:$AO$3999,20,FALSE)</f>
        <v>0</v>
      </c>
      <c r="G135" s="3">
        <f>VLOOKUP(Tableau3[[#This Row],[ID ]],'[1]COMMERCIAL 2019 - 2021'!$D$2:$AO$3999,21,FALSE)</f>
        <v>27135.003456000002</v>
      </c>
      <c r="H135" s="3">
        <f>VLOOKUP(Tableau3[[#This Row],[ID ]],'[1]COMMERCIAL 2019 - 2021'!$D$2:$AO$3999,22,FALSE)</f>
        <v>12110.995200000001</v>
      </c>
      <c r="I135" s="3">
        <f>VLOOKUP(Tableau3[[#This Row],[ID ]],'[1]COMMERCIAL 2019 - 2021'!$D$2:$AO$3999,23,FALSE)</f>
        <v>0</v>
      </c>
      <c r="J135" s="3">
        <f>+Tableau1[[#This Row],[Annee]]</f>
        <v>2019</v>
      </c>
      <c r="K135" s="3" t="str">
        <f>+Tableau1[[#This Row],[DESTINATION]]</f>
        <v>Mayotte</v>
      </c>
      <c r="L135" s="3" t="str">
        <f>+Tableau1[[#This Row],[CLIENT]]</f>
        <v>SODIFRAM SAS</v>
      </c>
      <c r="M135" s="3">
        <f>Tableau1[[#This Row],[Mois]]</f>
        <v>6</v>
      </c>
    </row>
    <row r="136" spans="1:13" hidden="1" x14ac:dyDescent="0.35">
      <c r="A136" s="1" t="str">
        <f>Tableau1[[#This Row],[NUM DE FACTURE]]</f>
        <v>FAE-19-00132</v>
      </c>
      <c r="B136" s="2">
        <f>VLOOKUP(Tableau3[[#This Row],[ID ]],'[1]COMMERCIAL 2019 - 2021'!$D$2:$AO$3999,14,FALSE)</f>
        <v>22008</v>
      </c>
      <c r="C136" s="3">
        <f>VLOOKUP(Tableau3[[#This Row],[ID ]],'[1]COMMERCIAL 2019 - 2021'!$D$2:$AO$3999,15,FALSE)</f>
        <v>44208</v>
      </c>
      <c r="D136" s="3">
        <f>VLOOKUP(Tableau3[[#This Row],[ID ]],'[1]COMMERCIAL 2019 - 2021'!$D$2:$AO$3999,16,FALSE)</f>
        <v>0</v>
      </c>
      <c r="E136" s="3">
        <f>VLOOKUP(Tableau3[[#This Row],[ID ]],'[1]COMMERCIAL 2019 - 2021'!$D$2:$AO$3999,17,FALSE)</f>
        <v>0</v>
      </c>
      <c r="F136" s="3">
        <f>VLOOKUP(Tableau3[[#This Row],[ID ]],'[1]COMMERCIAL 2019 - 2021'!$D$2:$AO$3999,20,FALSE)</f>
        <v>33495.911904000001</v>
      </c>
      <c r="G136" s="3">
        <f>VLOOKUP(Tableau3[[#This Row],[ID ]],'[1]COMMERCIAL 2019 - 2021'!$D$2:$AO$3999,21,FALSE)</f>
        <v>63402.273647999995</v>
      </c>
      <c r="H136" s="3">
        <f>VLOOKUP(Tableau3[[#This Row],[ID ]],'[1]COMMERCIAL 2019 - 2021'!$D$2:$AO$3999,22,FALSE)</f>
        <v>0</v>
      </c>
      <c r="I136" s="3">
        <f>VLOOKUP(Tableau3[[#This Row],[ID ]],'[1]COMMERCIAL 2019 - 2021'!$D$2:$AO$3999,23,FALSE)</f>
        <v>0</v>
      </c>
      <c r="J136" s="3">
        <f>+Tableau1[[#This Row],[Annee]]</f>
        <v>2019</v>
      </c>
      <c r="K136" s="3" t="str">
        <f>+Tableau1[[#This Row],[DESTINATION]]</f>
        <v>Gambie</v>
      </c>
      <c r="L136" s="3" t="str">
        <f>+Tableau1[[#This Row],[CLIENT]]</f>
        <v>MAMUDOU BAH T/A TEDOUGNAL FARM</v>
      </c>
      <c r="M136" s="3">
        <f>Tableau1[[#This Row],[Mois]]</f>
        <v>6</v>
      </c>
    </row>
    <row r="137" spans="1:13" hidden="1" x14ac:dyDescent="0.35">
      <c r="A137" s="1" t="str">
        <f>Tableau1[[#This Row],[NUM DE FACTURE]]</f>
        <v>FAE-19-00133</v>
      </c>
      <c r="B137" s="2">
        <f>VLOOKUP(Tableau3[[#This Row],[ID ]],'[1]COMMERCIAL 2019 - 2021'!$D$2:$AO$3999,14,FALSE)</f>
        <v>0</v>
      </c>
      <c r="C137" s="3">
        <f>VLOOKUP(Tableau3[[#This Row],[ID ]],'[1]COMMERCIAL 2019 - 2021'!$D$2:$AO$3999,15,FALSE)</f>
        <v>135600</v>
      </c>
      <c r="D137" s="3">
        <f>VLOOKUP(Tableau3[[#This Row],[ID ]],'[1]COMMERCIAL 2019 - 2021'!$D$2:$AO$3999,16,FALSE)</f>
        <v>14400</v>
      </c>
      <c r="E137" s="3">
        <f>VLOOKUP(Tableau3[[#This Row],[ID ]],'[1]COMMERCIAL 2019 - 2021'!$D$2:$AO$3999,17,FALSE)</f>
        <v>0</v>
      </c>
      <c r="F137" s="3">
        <f>VLOOKUP(Tableau3[[#This Row],[ID ]],'[1]COMMERCIAL 2019 - 2021'!$D$2:$AO$3999,20,FALSE)</f>
        <v>0</v>
      </c>
      <c r="G137" s="3">
        <f>VLOOKUP(Tableau3[[#This Row],[ID ]],'[1]COMMERCIAL 2019 - 2021'!$D$2:$AO$3999,21,FALSE)</f>
        <v>202412.69640000004</v>
      </c>
      <c r="H137" s="3">
        <f>VLOOKUP(Tableau3[[#This Row],[ID ]],'[1]COMMERCIAL 2019 - 2021'!$D$2:$AO$3999,22,FALSE)</f>
        <v>21495.153600000005</v>
      </c>
      <c r="I137" s="3">
        <f>VLOOKUP(Tableau3[[#This Row],[ID ]],'[1]COMMERCIAL 2019 - 2021'!$D$2:$AO$3999,23,FALSE)</f>
        <v>0</v>
      </c>
      <c r="J137" s="3">
        <f>+Tableau1[[#This Row],[Annee]]</f>
        <v>2019</v>
      </c>
      <c r="K137" s="3" t="str">
        <f>+Tableau1[[#This Row],[DESTINATION]]</f>
        <v>Libye</v>
      </c>
      <c r="L137" s="3" t="str">
        <f>+Tableau1[[#This Row],[CLIENT]]</f>
        <v>MAHARA ALAMIA FOR IMP EXP FOOD</v>
      </c>
      <c r="M137" s="3">
        <f>Tableau1[[#This Row],[Mois]]</f>
        <v>6</v>
      </c>
    </row>
    <row r="138" spans="1:13" hidden="1" x14ac:dyDescent="0.35">
      <c r="A138" s="1" t="str">
        <f>Tableau1[[#This Row],[NUM DE FACTURE]]</f>
        <v>FAE-19-00134</v>
      </c>
      <c r="B138" s="2">
        <f>VLOOKUP(Tableau3[[#This Row],[ID ]],'[1]COMMERCIAL 2019 - 2021'!$D$2:$AO$3999,14,FALSE)</f>
        <v>0</v>
      </c>
      <c r="C138" s="3">
        <f>VLOOKUP(Tableau3[[#This Row],[ID ]],'[1]COMMERCIAL 2019 - 2021'!$D$2:$AO$3999,15,FALSE)</f>
        <v>162000</v>
      </c>
      <c r="D138" s="3">
        <f>VLOOKUP(Tableau3[[#This Row],[ID ]],'[1]COMMERCIAL 2019 - 2021'!$D$2:$AO$3999,16,FALSE)</f>
        <v>168000</v>
      </c>
      <c r="E138" s="3">
        <f>VLOOKUP(Tableau3[[#This Row],[ID ]],'[1]COMMERCIAL 2019 - 2021'!$D$2:$AO$3999,17,FALSE)</f>
        <v>0</v>
      </c>
      <c r="F138" s="3">
        <f>VLOOKUP(Tableau3[[#This Row],[ID ]],'[1]COMMERCIAL 2019 - 2021'!$D$2:$AO$3999,20,FALSE)</f>
        <v>0</v>
      </c>
      <c r="G138" s="3">
        <f>VLOOKUP(Tableau3[[#This Row],[ID ]],'[1]COMMERCIAL 2019 - 2021'!$D$2:$AO$3999,21,FALSE)</f>
        <v>209790</v>
      </c>
      <c r="H138" s="3">
        <f>VLOOKUP(Tableau3[[#This Row],[ID ]],'[1]COMMERCIAL 2019 - 2021'!$D$2:$AO$3999,22,FALSE)</f>
        <v>216720</v>
      </c>
      <c r="I138" s="3">
        <f>VLOOKUP(Tableau3[[#This Row],[ID ]],'[1]COMMERCIAL 2019 - 2021'!$D$2:$AO$3999,23,FALSE)</f>
        <v>0</v>
      </c>
      <c r="J138" s="3">
        <f>+Tableau1[[#This Row],[Annee]]</f>
        <v>2019</v>
      </c>
      <c r="K138" s="3" t="str">
        <f>+Tableau1[[#This Row],[DESTINATION]]</f>
        <v>Niger</v>
      </c>
      <c r="L138" s="3" t="str">
        <f>+Tableau1[[#This Row],[CLIENT]]</f>
        <v>SAHEL INTERNATIONAL TRADE</v>
      </c>
      <c r="M138" s="3">
        <f>Tableau1[[#This Row],[Mois]]</f>
        <v>5</v>
      </c>
    </row>
    <row r="139" spans="1:13" hidden="1" x14ac:dyDescent="0.35">
      <c r="A139" s="1" t="str">
        <f>Tableau1[[#This Row],[NUM DE FACTURE]]</f>
        <v>FAE-19-00135</v>
      </c>
      <c r="B139" s="2">
        <f>VLOOKUP(Tableau3[[#This Row],[ID ]],'[1]COMMERCIAL 2019 - 2021'!$D$2:$AO$3999,14,FALSE)</f>
        <v>0</v>
      </c>
      <c r="C139" s="3">
        <f>VLOOKUP(Tableau3[[#This Row],[ID ]],'[1]COMMERCIAL 2019 - 2021'!$D$2:$AO$3999,15,FALSE)</f>
        <v>0</v>
      </c>
      <c r="D139" s="3">
        <f>VLOOKUP(Tableau3[[#This Row],[ID ]],'[1]COMMERCIAL 2019 - 2021'!$D$2:$AO$3999,16,FALSE)</f>
        <v>280000</v>
      </c>
      <c r="E139" s="3">
        <f>VLOOKUP(Tableau3[[#This Row],[ID ]],'[1]COMMERCIAL 2019 - 2021'!$D$2:$AO$3999,17,FALSE)</f>
        <v>0</v>
      </c>
      <c r="F139" s="3">
        <f>VLOOKUP(Tableau3[[#This Row],[ID ]],'[1]COMMERCIAL 2019 - 2021'!$D$2:$AO$3999,20,FALSE)</f>
        <v>0</v>
      </c>
      <c r="G139" s="3">
        <f>VLOOKUP(Tableau3[[#This Row],[ID ]],'[1]COMMERCIAL 2019 - 2021'!$D$2:$AO$3999,21,FALSE)</f>
        <v>0</v>
      </c>
      <c r="H139" s="3">
        <f>VLOOKUP(Tableau3[[#This Row],[ID ]],'[1]COMMERCIAL 2019 - 2021'!$D$2:$AO$3999,22,FALSE)</f>
        <v>361200</v>
      </c>
      <c r="I139" s="3">
        <f>VLOOKUP(Tableau3[[#This Row],[ID ]],'[1]COMMERCIAL 2019 - 2021'!$D$2:$AO$3999,23,FALSE)</f>
        <v>0</v>
      </c>
      <c r="J139" s="3">
        <f>+Tableau1[[#This Row],[Annee]]</f>
        <v>2019</v>
      </c>
      <c r="K139" s="3" t="str">
        <f>+Tableau1[[#This Row],[DESTINATION]]</f>
        <v>Niger</v>
      </c>
      <c r="L139" s="3" t="str">
        <f>+Tableau1[[#This Row],[CLIENT]]</f>
        <v>STE DE COMMERCE INTERNATIONAL</v>
      </c>
      <c r="M139" s="3">
        <f>Tableau1[[#This Row],[Mois]]</f>
        <v>7</v>
      </c>
    </row>
    <row r="140" spans="1:13" hidden="1" x14ac:dyDescent="0.35">
      <c r="A140" s="1" t="str">
        <f>Tableau1[[#This Row],[NUM DE FACTURE]]</f>
        <v>FAE-19-00136</v>
      </c>
      <c r="B140" s="2">
        <f>VLOOKUP(Tableau3[[#This Row],[ID ]],'[1]COMMERCIAL 2019 - 2021'!$D$2:$AO$3999,14,FALSE)</f>
        <v>0</v>
      </c>
      <c r="C140" s="3">
        <f>VLOOKUP(Tableau3[[#This Row],[ID ]],'[1]COMMERCIAL 2019 - 2021'!$D$2:$AO$3999,15,FALSE)</f>
        <v>0</v>
      </c>
      <c r="D140" s="3">
        <f>VLOOKUP(Tableau3[[#This Row],[ID ]],'[1]COMMERCIAL 2019 - 2021'!$D$2:$AO$3999,16,FALSE)</f>
        <v>0</v>
      </c>
      <c r="E140" s="3">
        <f>VLOOKUP(Tableau3[[#This Row],[ID ]],'[1]COMMERCIAL 2019 - 2021'!$D$2:$AO$3999,17,FALSE)</f>
        <v>11750</v>
      </c>
      <c r="F140" s="3">
        <f>VLOOKUP(Tableau3[[#This Row],[ID ]],'[1]COMMERCIAL 2019 - 2021'!$D$2:$AO$3999,20,FALSE)</f>
        <v>0</v>
      </c>
      <c r="G140" s="3">
        <f>VLOOKUP(Tableau3[[#This Row],[ID ]],'[1]COMMERCIAL 2019 - 2021'!$D$2:$AO$3999,21,FALSE)</f>
        <v>0</v>
      </c>
      <c r="H140" s="3">
        <f>VLOOKUP(Tableau3[[#This Row],[ID ]],'[1]COMMERCIAL 2019 - 2021'!$D$2:$AO$3999,22,FALSE)</f>
        <v>0</v>
      </c>
      <c r="I140" s="3">
        <f>VLOOKUP(Tableau3[[#This Row],[ID ]],'[1]COMMERCIAL 2019 - 2021'!$D$2:$AO$3999,23,FALSE)</f>
        <v>45676.858</v>
      </c>
      <c r="J140" s="3">
        <f>+Tableau1[[#This Row],[Annee]]</f>
        <v>2019</v>
      </c>
      <c r="K140" s="3" t="str">
        <f>+Tableau1[[#This Row],[DESTINATION]]</f>
        <v>Liban</v>
      </c>
      <c r="L140" s="3" t="str">
        <f>+Tableau1[[#This Row],[CLIENT]]</f>
        <v>RAMMAL ORIGINAL</v>
      </c>
      <c r="M140" s="3">
        <f>Tableau1[[#This Row],[Mois]]</f>
        <v>8</v>
      </c>
    </row>
    <row r="141" spans="1:13" hidden="1" x14ac:dyDescent="0.35">
      <c r="A141" s="1" t="str">
        <f>Tableau1[[#This Row],[NUM DE FACTURE]]</f>
        <v>FAE-19-00137</v>
      </c>
      <c r="B141" s="2">
        <f>VLOOKUP(Tableau3[[#This Row],[ID ]],'[1]COMMERCIAL 2019 - 2021'!$D$2:$AO$3999,14,FALSE)</f>
        <v>0</v>
      </c>
      <c r="C141" s="3">
        <f>VLOOKUP(Tableau3[[#This Row],[ID ]],'[1]COMMERCIAL 2019 - 2021'!$D$2:$AO$3999,15,FALSE)</f>
        <v>297000</v>
      </c>
      <c r="D141" s="3">
        <f>VLOOKUP(Tableau3[[#This Row],[ID ]],'[1]COMMERCIAL 2019 - 2021'!$D$2:$AO$3999,16,FALSE)</f>
        <v>140000</v>
      </c>
      <c r="E141" s="3">
        <f>VLOOKUP(Tableau3[[#This Row],[ID ]],'[1]COMMERCIAL 2019 - 2021'!$D$2:$AO$3999,17,FALSE)</f>
        <v>0</v>
      </c>
      <c r="F141" s="3">
        <f>VLOOKUP(Tableau3[[#This Row],[ID ]],'[1]COMMERCIAL 2019 - 2021'!$D$2:$AO$3999,20,FALSE)</f>
        <v>0</v>
      </c>
      <c r="G141" s="3">
        <f>VLOOKUP(Tableau3[[#This Row],[ID ]],'[1]COMMERCIAL 2019 - 2021'!$D$2:$AO$3999,21,FALSE)</f>
        <v>384615</v>
      </c>
      <c r="H141" s="3">
        <f>VLOOKUP(Tableau3[[#This Row],[ID ]],'[1]COMMERCIAL 2019 - 2021'!$D$2:$AO$3999,22,FALSE)</f>
        <v>180600</v>
      </c>
      <c r="I141" s="3">
        <f>VLOOKUP(Tableau3[[#This Row],[ID ]],'[1]COMMERCIAL 2019 - 2021'!$D$2:$AO$3999,23,FALSE)</f>
        <v>0</v>
      </c>
      <c r="J141" s="3">
        <f>+Tableau1[[#This Row],[Annee]]</f>
        <v>2019</v>
      </c>
      <c r="K141" s="3" t="str">
        <f>+Tableau1[[#This Row],[DESTINATION]]</f>
        <v>Niger</v>
      </c>
      <c r="L141" s="3" t="str">
        <f>+Tableau1[[#This Row],[CLIENT]]</f>
        <v>SAHEL INTERNATIONAL TRADE</v>
      </c>
      <c r="M141" s="3">
        <f>Tableau1[[#This Row],[Mois]]</f>
        <v>7</v>
      </c>
    </row>
    <row r="142" spans="1:13" hidden="1" x14ac:dyDescent="0.35">
      <c r="A142" s="1" t="str">
        <f>Tableau1[[#This Row],[NUM DE FACTURE]]</f>
        <v>FAE-19-00138</v>
      </c>
      <c r="B142" s="2">
        <f>VLOOKUP(Tableau3[[#This Row],[ID ]],'[1]COMMERCIAL 2019 - 2021'!$D$2:$AO$3999,14,FALSE)</f>
        <v>57600</v>
      </c>
      <c r="C142" s="3">
        <f>VLOOKUP(Tableau3[[#This Row],[ID ]],'[1]COMMERCIAL 2019 - 2021'!$D$2:$AO$3999,15,FALSE)</f>
        <v>0</v>
      </c>
      <c r="D142" s="3">
        <f>VLOOKUP(Tableau3[[#This Row],[ID ]],'[1]COMMERCIAL 2019 - 2021'!$D$2:$AO$3999,16,FALSE)</f>
        <v>0</v>
      </c>
      <c r="E142" s="3">
        <f>VLOOKUP(Tableau3[[#This Row],[ID ]],'[1]COMMERCIAL 2019 - 2021'!$D$2:$AO$3999,17,FALSE)</f>
        <v>0</v>
      </c>
      <c r="F142" s="3">
        <f>VLOOKUP(Tableau3[[#This Row],[ID ]],'[1]COMMERCIAL 2019 - 2021'!$D$2:$AO$3999,20,FALSE)</f>
        <v>85248</v>
      </c>
      <c r="G142" s="3">
        <f>VLOOKUP(Tableau3[[#This Row],[ID ]],'[1]COMMERCIAL 2019 - 2021'!$D$2:$AO$3999,21,FALSE)</f>
        <v>0</v>
      </c>
      <c r="H142" s="3">
        <f>VLOOKUP(Tableau3[[#This Row],[ID ]],'[1]COMMERCIAL 2019 - 2021'!$D$2:$AO$3999,22,FALSE)</f>
        <v>0</v>
      </c>
      <c r="I142" s="3">
        <f>VLOOKUP(Tableau3[[#This Row],[ID ]],'[1]COMMERCIAL 2019 - 2021'!$D$2:$AO$3999,23,FALSE)</f>
        <v>0</v>
      </c>
      <c r="J142" s="3">
        <f>+Tableau1[[#This Row],[Annee]]</f>
        <v>2019</v>
      </c>
      <c r="K142" s="3" t="str">
        <f>+Tableau1[[#This Row],[DESTINATION]]</f>
        <v>Sénégal</v>
      </c>
      <c r="L142" s="3" t="str">
        <f>+Tableau1[[#This Row],[CLIENT]]</f>
        <v>STE AL BADR</v>
      </c>
      <c r="M142" s="3">
        <f>Tableau1[[#This Row],[Mois]]</f>
        <v>8</v>
      </c>
    </row>
    <row r="143" spans="1:13" hidden="1" x14ac:dyDescent="0.35">
      <c r="A143" s="1" t="str">
        <f>Tableau1[[#This Row],[NUM DE FACTURE]]</f>
        <v>FAE-19-00139</v>
      </c>
      <c r="B143" s="2">
        <f>VLOOKUP(Tableau3[[#This Row],[ID ]],'[1]COMMERCIAL 2019 - 2021'!$D$2:$AO$3999,14,FALSE)</f>
        <v>0</v>
      </c>
      <c r="C143" s="3">
        <f>VLOOKUP(Tableau3[[#This Row],[ID ]],'[1]COMMERCIAL 2019 - 2021'!$D$2:$AO$3999,15,FALSE)</f>
        <v>59400</v>
      </c>
      <c r="D143" s="3">
        <f>VLOOKUP(Tableau3[[#This Row],[ID ]],'[1]COMMERCIAL 2019 - 2021'!$D$2:$AO$3999,16,FALSE)</f>
        <v>0</v>
      </c>
      <c r="E143" s="3">
        <f>VLOOKUP(Tableau3[[#This Row],[ID ]],'[1]COMMERCIAL 2019 - 2021'!$D$2:$AO$3999,17,FALSE)</f>
        <v>0</v>
      </c>
      <c r="F143" s="3">
        <f>VLOOKUP(Tableau3[[#This Row],[ID ]],'[1]COMMERCIAL 2019 - 2021'!$D$2:$AO$3999,20,FALSE)</f>
        <v>0</v>
      </c>
      <c r="G143" s="3">
        <f>VLOOKUP(Tableau3[[#This Row],[ID ]],'[1]COMMERCIAL 2019 - 2021'!$D$2:$AO$3999,21,FALSE)</f>
        <v>80741.885400000014</v>
      </c>
      <c r="H143" s="3">
        <f>VLOOKUP(Tableau3[[#This Row],[ID ]],'[1]COMMERCIAL 2019 - 2021'!$D$2:$AO$3999,22,FALSE)</f>
        <v>0</v>
      </c>
      <c r="I143" s="3">
        <f>VLOOKUP(Tableau3[[#This Row],[ID ]],'[1]COMMERCIAL 2019 - 2021'!$D$2:$AO$3999,23,FALSE)</f>
        <v>0</v>
      </c>
      <c r="J143" s="3">
        <f>+Tableau1[[#This Row],[Annee]]</f>
        <v>2019</v>
      </c>
      <c r="K143" s="3" t="str">
        <f>+Tableau1[[#This Row],[DESTINATION]]</f>
        <v>Guinée</v>
      </c>
      <c r="L143" s="3" t="str">
        <f>+Tableau1[[#This Row],[CLIENT]]</f>
        <v>BAH MAMADOU SALIOU</v>
      </c>
      <c r="M143" s="3">
        <f>Tableau1[[#This Row],[Mois]]</f>
        <v>7</v>
      </c>
    </row>
    <row r="144" spans="1:13" hidden="1" x14ac:dyDescent="0.35">
      <c r="A144" s="1" t="str">
        <f>Tableau1[[#This Row],[NUM DE FACTURE]]</f>
        <v>FAE-19-00140</v>
      </c>
      <c r="B144" s="2">
        <f>VLOOKUP(Tableau3[[#This Row],[ID ]],'[1]COMMERCIAL 2019 - 2021'!$D$2:$AO$3999,14,FALSE)</f>
        <v>12000</v>
      </c>
      <c r="C144" s="3">
        <f>VLOOKUP(Tableau3[[#This Row],[ID ]],'[1]COMMERCIAL 2019 - 2021'!$D$2:$AO$3999,15,FALSE)</f>
        <v>192000</v>
      </c>
      <c r="D144" s="3">
        <f>VLOOKUP(Tableau3[[#This Row],[ID ]],'[1]COMMERCIAL 2019 - 2021'!$D$2:$AO$3999,16,FALSE)</f>
        <v>0</v>
      </c>
      <c r="E144" s="3">
        <f>VLOOKUP(Tableau3[[#This Row],[ID ]],'[1]COMMERCIAL 2019 - 2021'!$D$2:$AO$3999,17,FALSE)</f>
        <v>0</v>
      </c>
      <c r="F144" s="3">
        <f>VLOOKUP(Tableau3[[#This Row],[ID ]],'[1]COMMERCIAL 2019 - 2021'!$D$2:$AO$3999,20,FALSE)</f>
        <v>17664.768000000004</v>
      </c>
      <c r="G144" s="3">
        <f>VLOOKUP(Tableau3[[#This Row],[ID ]],'[1]COMMERCIAL 2019 - 2021'!$D$2:$AO$3999,21,FALSE)</f>
        <v>262373.75999999995</v>
      </c>
      <c r="H144" s="3">
        <f>VLOOKUP(Tableau3[[#This Row],[ID ]],'[1]COMMERCIAL 2019 - 2021'!$D$2:$AO$3999,22,FALSE)</f>
        <v>0</v>
      </c>
      <c r="I144" s="3">
        <f>VLOOKUP(Tableau3[[#This Row],[ID ]],'[1]COMMERCIAL 2019 - 2021'!$D$2:$AO$3999,23,FALSE)</f>
        <v>0</v>
      </c>
      <c r="J144" s="3">
        <f>+Tableau1[[#This Row],[Annee]]</f>
        <v>2019</v>
      </c>
      <c r="K144" s="3" t="str">
        <f>+Tableau1[[#This Row],[DESTINATION]]</f>
        <v>Guinée</v>
      </c>
      <c r="L144" s="3" t="str">
        <f>+Tableau1[[#This Row],[CLIENT]]</f>
        <v>SAWABA - GUINEE</v>
      </c>
      <c r="M144" s="3">
        <f>Tableau1[[#This Row],[Mois]]</f>
        <v>7</v>
      </c>
    </row>
    <row r="145" spans="1:13" hidden="1" x14ac:dyDescent="0.35">
      <c r="A145" s="1" t="str">
        <f>Tableau1[[#This Row],[NUM DE FACTURE]]</f>
        <v>FAE-19-00141</v>
      </c>
      <c r="B145" s="2">
        <f>VLOOKUP(Tableau3[[#This Row],[ID ]],'[1]COMMERCIAL 2019 - 2021'!$D$2:$AO$3999,14,FALSE)</f>
        <v>0</v>
      </c>
      <c r="C145" s="3">
        <f>VLOOKUP(Tableau3[[#This Row],[ID ]],'[1]COMMERCIAL 2019 - 2021'!$D$2:$AO$3999,15,FALSE)</f>
        <v>0</v>
      </c>
      <c r="D145" s="3">
        <f>VLOOKUP(Tableau3[[#This Row],[ID ]],'[1]COMMERCIAL 2019 - 2021'!$D$2:$AO$3999,16,FALSE)</f>
        <v>108000</v>
      </c>
      <c r="E145" s="3">
        <f>VLOOKUP(Tableau3[[#This Row],[ID ]],'[1]COMMERCIAL 2019 - 2021'!$D$2:$AO$3999,17,FALSE)</f>
        <v>0</v>
      </c>
      <c r="F145" s="3">
        <f>VLOOKUP(Tableau3[[#This Row],[ID ]],'[1]COMMERCIAL 2019 - 2021'!$D$2:$AO$3999,20,FALSE)</f>
        <v>0</v>
      </c>
      <c r="G145" s="3">
        <f>VLOOKUP(Tableau3[[#This Row],[ID ]],'[1]COMMERCIAL 2019 - 2021'!$D$2:$AO$3999,21,FALSE)</f>
        <v>0</v>
      </c>
      <c r="H145" s="3">
        <f>VLOOKUP(Tableau3[[#This Row],[ID ]],'[1]COMMERCIAL 2019 - 2021'!$D$2:$AO$3999,22,FALSE)</f>
        <v>151004.304</v>
      </c>
      <c r="I145" s="3">
        <f>VLOOKUP(Tableau3[[#This Row],[ID ]],'[1]COMMERCIAL 2019 - 2021'!$D$2:$AO$3999,23,FALSE)</f>
        <v>0</v>
      </c>
      <c r="J145" s="3">
        <f>+Tableau1[[#This Row],[Annee]]</f>
        <v>2019</v>
      </c>
      <c r="K145" s="3" t="str">
        <f>+Tableau1[[#This Row],[DESTINATION]]</f>
        <v>Niger</v>
      </c>
      <c r="L145" s="3" t="str">
        <f>+Tableau1[[#This Row],[CLIENT]]</f>
        <v>ETS KASSO IMPORT EXPORT</v>
      </c>
      <c r="M145" s="3">
        <f>Tableau1[[#This Row],[Mois]]</f>
        <v>7</v>
      </c>
    </row>
    <row r="146" spans="1:13" hidden="1" x14ac:dyDescent="0.35">
      <c r="A146" s="1" t="str">
        <f>Tableau1[[#This Row],[NUM DE FACTURE]]</f>
        <v>FAE-19-00142</v>
      </c>
      <c r="B146" s="2">
        <f>VLOOKUP(Tableau3[[#This Row],[ID ]],'[1]COMMERCIAL 2019 - 2021'!$D$2:$AO$3999,14,FALSE)</f>
        <v>0</v>
      </c>
      <c r="C146" s="3">
        <f>VLOOKUP(Tableau3[[#This Row],[ID ]],'[1]COMMERCIAL 2019 - 2021'!$D$2:$AO$3999,15,FALSE)</f>
        <v>0</v>
      </c>
      <c r="D146" s="3">
        <f>VLOOKUP(Tableau3[[#This Row],[ID ]],'[1]COMMERCIAL 2019 - 2021'!$D$2:$AO$3999,16,FALSE)</f>
        <v>108000</v>
      </c>
      <c r="E146" s="3">
        <f>VLOOKUP(Tableau3[[#This Row],[ID ]],'[1]COMMERCIAL 2019 - 2021'!$D$2:$AO$3999,17,FALSE)</f>
        <v>0</v>
      </c>
      <c r="F146" s="3">
        <f>VLOOKUP(Tableau3[[#This Row],[ID ]],'[1]COMMERCIAL 2019 - 2021'!$D$2:$AO$3999,20,FALSE)</f>
        <v>0</v>
      </c>
      <c r="G146" s="3">
        <f>VLOOKUP(Tableau3[[#This Row],[ID ]],'[1]COMMERCIAL 2019 - 2021'!$D$2:$AO$3999,21,FALSE)</f>
        <v>0</v>
      </c>
      <c r="H146" s="3">
        <f>VLOOKUP(Tableau3[[#This Row],[ID ]],'[1]COMMERCIAL 2019 - 2021'!$D$2:$AO$3999,22,FALSE)</f>
        <v>151004.304</v>
      </c>
      <c r="I146" s="3">
        <f>VLOOKUP(Tableau3[[#This Row],[ID ]],'[1]COMMERCIAL 2019 - 2021'!$D$2:$AO$3999,23,FALSE)</f>
        <v>0</v>
      </c>
      <c r="J146" s="3">
        <f>+Tableau1[[#This Row],[Annee]]</f>
        <v>2019</v>
      </c>
      <c r="K146" s="3" t="str">
        <f>+Tableau1[[#This Row],[DESTINATION]]</f>
        <v>Niger</v>
      </c>
      <c r="L146" s="3" t="str">
        <f>+Tableau1[[#This Row],[CLIENT]]</f>
        <v>ETS KASSO IMPORT EXPORT</v>
      </c>
      <c r="M146" s="3">
        <f>Tableau1[[#This Row],[Mois]]</f>
        <v>7</v>
      </c>
    </row>
    <row r="147" spans="1:13" hidden="1" x14ac:dyDescent="0.35">
      <c r="A147" s="1" t="str">
        <f>Tableau1[[#This Row],[NUM DE FACTURE]]</f>
        <v>FAE-19-00143</v>
      </c>
      <c r="B147" s="2">
        <f>VLOOKUP(Tableau3[[#This Row],[ID ]],'[1]COMMERCIAL 2019 - 2021'!$D$2:$AO$3999,14,FALSE)</f>
        <v>0</v>
      </c>
      <c r="C147" s="3">
        <f>VLOOKUP(Tableau3[[#This Row],[ID ]],'[1]COMMERCIAL 2019 - 2021'!$D$2:$AO$3999,15,FALSE)</f>
        <v>0</v>
      </c>
      <c r="D147" s="3">
        <f>VLOOKUP(Tableau3[[#This Row],[ID ]],'[1]COMMERCIAL 2019 - 2021'!$D$2:$AO$3999,16,FALSE)</f>
        <v>108000</v>
      </c>
      <c r="E147" s="3">
        <f>VLOOKUP(Tableau3[[#This Row],[ID ]],'[1]COMMERCIAL 2019 - 2021'!$D$2:$AO$3999,17,FALSE)</f>
        <v>0</v>
      </c>
      <c r="F147" s="3">
        <f>VLOOKUP(Tableau3[[#This Row],[ID ]],'[1]COMMERCIAL 2019 - 2021'!$D$2:$AO$3999,20,FALSE)</f>
        <v>0</v>
      </c>
      <c r="G147" s="3">
        <f>VLOOKUP(Tableau3[[#This Row],[ID ]],'[1]COMMERCIAL 2019 - 2021'!$D$2:$AO$3999,21,FALSE)</f>
        <v>0</v>
      </c>
      <c r="H147" s="3">
        <f>VLOOKUP(Tableau3[[#This Row],[ID ]],'[1]COMMERCIAL 2019 - 2021'!$D$2:$AO$3999,22,FALSE)</f>
        <v>150570.09</v>
      </c>
      <c r="I147" s="3">
        <f>VLOOKUP(Tableau3[[#This Row],[ID ]],'[1]COMMERCIAL 2019 - 2021'!$D$2:$AO$3999,23,FALSE)</f>
        <v>0</v>
      </c>
      <c r="J147" s="3">
        <f>+Tableau1[[#This Row],[Annee]]</f>
        <v>2019</v>
      </c>
      <c r="K147" s="3" t="str">
        <f>+Tableau1[[#This Row],[DESTINATION]]</f>
        <v>Niger</v>
      </c>
      <c r="L147" s="3" t="str">
        <f>+Tableau1[[#This Row],[CLIENT]]</f>
        <v>ETS KASSO IMPORT EXPORT</v>
      </c>
      <c r="M147" s="3">
        <f>Tableau1[[#This Row],[Mois]]</f>
        <v>7</v>
      </c>
    </row>
    <row r="148" spans="1:13" x14ac:dyDescent="0.35">
      <c r="A148" s="1" t="str">
        <f>Tableau1[[#This Row],[NUM DE FACTURE]]</f>
        <v>FAE-19-00144</v>
      </c>
      <c r="B148" s="2">
        <f>VLOOKUP(Tableau3[[#This Row],[ID ]],'[1]COMMERCIAL 2019 - 2021'!$D$2:$AO$3999,14,FALSE)</f>
        <v>0</v>
      </c>
      <c r="C148" s="3">
        <f>VLOOKUP(Tableau3[[#This Row],[ID ]],'[1]COMMERCIAL 2019 - 2021'!$D$2:$AO$3999,15,FALSE)</f>
        <v>308112</v>
      </c>
      <c r="D148" s="3">
        <f>VLOOKUP(Tableau3[[#This Row],[ID ]],'[1]COMMERCIAL 2019 - 2021'!$D$2:$AO$3999,16,FALSE)</f>
        <v>0</v>
      </c>
      <c r="E148" s="3">
        <f>VLOOKUP(Tableau3[[#This Row],[ID ]],'[1]COMMERCIAL 2019 - 2021'!$D$2:$AO$3999,17,FALSE)</f>
        <v>0</v>
      </c>
      <c r="F148" s="3">
        <f>VLOOKUP(Tableau3[[#This Row],[ID ]],'[1]COMMERCIAL 2019 - 2021'!$D$2:$AO$3999,20,FALSE)</f>
        <v>0</v>
      </c>
      <c r="G148" s="3">
        <f>VLOOKUP(Tableau3[[#This Row],[ID ]],'[1]COMMERCIAL 2019 - 2021'!$D$2:$AO$3999,21,FALSE)</f>
        <v>422553.59999999998</v>
      </c>
      <c r="H148" s="3">
        <f>VLOOKUP(Tableau3[[#This Row],[ID ]],'[1]COMMERCIAL 2019 - 2021'!$D$2:$AO$3999,22,FALSE)</f>
        <v>0</v>
      </c>
      <c r="I148" s="3">
        <f>VLOOKUP(Tableau3[[#This Row],[ID ]],'[1]COMMERCIAL 2019 - 2021'!$D$2:$AO$3999,23,FALSE)</f>
        <v>0</v>
      </c>
      <c r="J148" s="3">
        <f>+Tableau1[[#This Row],[Annee]]</f>
        <v>2019</v>
      </c>
      <c r="K148" s="3" t="str">
        <f>+Tableau1[[#This Row],[DESTINATION]]</f>
        <v>Sénégal</v>
      </c>
      <c r="L148" s="3" t="str">
        <f>+Tableau1[[#This Row],[CLIENT]]</f>
        <v>TUNISIAN AFRICAN BUSINESS</v>
      </c>
      <c r="M148" s="3">
        <f>Tableau1[[#This Row],[Mois]]</f>
        <v>7</v>
      </c>
    </row>
    <row r="149" spans="1:13" hidden="1" x14ac:dyDescent="0.35">
      <c r="A149" s="1" t="str">
        <f>Tableau1[[#This Row],[NUM DE FACTURE]]</f>
        <v>FAE-19-00145</v>
      </c>
      <c r="B149" s="2">
        <f>VLOOKUP(Tableau3[[#This Row],[ID ]],'[1]COMMERCIAL 2019 - 2021'!$D$2:$AO$3999,14,FALSE)</f>
        <v>21250</v>
      </c>
      <c r="C149" s="3">
        <f>VLOOKUP(Tableau3[[#This Row],[ID ]],'[1]COMMERCIAL 2019 - 2021'!$D$2:$AO$3999,15,FALSE)</f>
        <v>0</v>
      </c>
      <c r="D149" s="3">
        <f>VLOOKUP(Tableau3[[#This Row],[ID ]],'[1]COMMERCIAL 2019 - 2021'!$D$2:$AO$3999,16,FALSE)</f>
        <v>0</v>
      </c>
      <c r="E149" s="3">
        <f>VLOOKUP(Tableau3[[#This Row],[ID ]],'[1]COMMERCIAL 2019 - 2021'!$D$2:$AO$3999,17,FALSE)</f>
        <v>0</v>
      </c>
      <c r="F149" s="3">
        <f>VLOOKUP(Tableau3[[#This Row],[ID ]],'[1]COMMERCIAL 2019 - 2021'!$D$2:$AO$3999,20,FALSE)</f>
        <v>31450</v>
      </c>
      <c r="G149" s="3">
        <f>VLOOKUP(Tableau3[[#This Row],[ID ]],'[1]COMMERCIAL 2019 - 2021'!$D$2:$AO$3999,21,FALSE)</f>
        <v>0</v>
      </c>
      <c r="H149" s="3">
        <f>VLOOKUP(Tableau3[[#This Row],[ID ]],'[1]COMMERCIAL 2019 - 2021'!$D$2:$AO$3999,22,FALSE)</f>
        <v>0</v>
      </c>
      <c r="I149" s="3">
        <f>VLOOKUP(Tableau3[[#This Row],[ID ]],'[1]COMMERCIAL 2019 - 2021'!$D$2:$AO$3999,23,FALSE)</f>
        <v>0</v>
      </c>
      <c r="J149" s="3">
        <f>+Tableau1[[#This Row],[Annee]]</f>
        <v>2019</v>
      </c>
      <c r="K149" s="3" t="str">
        <f>+Tableau1[[#This Row],[DESTINATION]]</f>
        <v>USA</v>
      </c>
      <c r="L149" s="3" t="str">
        <f>+Tableau1[[#This Row],[CLIENT]]</f>
        <v>ARCADIA</v>
      </c>
      <c r="M149" s="3">
        <f>Tableau1[[#This Row],[Mois]]</f>
        <v>7</v>
      </c>
    </row>
    <row r="150" spans="1:13" hidden="1" x14ac:dyDescent="0.35">
      <c r="A150" s="1" t="str">
        <f>Tableau1[[#This Row],[NUM DE FACTURE]]</f>
        <v>FAE-19-00146</v>
      </c>
      <c r="B150" s="2">
        <f>VLOOKUP(Tableau3[[#This Row],[ID ]],'[1]COMMERCIAL 2019 - 2021'!$D$2:$AO$3999,14,FALSE)</f>
        <v>0</v>
      </c>
      <c r="C150" s="3">
        <f>VLOOKUP(Tableau3[[#This Row],[ID ]],'[1]COMMERCIAL 2019 - 2021'!$D$2:$AO$3999,15,FALSE)</f>
        <v>20000</v>
      </c>
      <c r="D150" s="3">
        <f>VLOOKUP(Tableau3[[#This Row],[ID ]],'[1]COMMERCIAL 2019 - 2021'!$D$2:$AO$3999,16,FALSE)</f>
        <v>0</v>
      </c>
      <c r="E150" s="3">
        <f>VLOOKUP(Tableau3[[#This Row],[ID ]],'[1]COMMERCIAL 2019 - 2021'!$D$2:$AO$3999,17,FALSE)</f>
        <v>0</v>
      </c>
      <c r="F150" s="3">
        <f>VLOOKUP(Tableau3[[#This Row],[ID ]],'[1]COMMERCIAL 2019 - 2021'!$D$2:$AO$3999,20,FALSE)</f>
        <v>0</v>
      </c>
      <c r="G150" s="3">
        <f>VLOOKUP(Tableau3[[#This Row],[ID ]],'[1]COMMERCIAL 2019 - 2021'!$D$2:$AO$3999,21,FALSE)</f>
        <v>32800</v>
      </c>
      <c r="H150" s="3">
        <f>VLOOKUP(Tableau3[[#This Row],[ID ]],'[1]COMMERCIAL 2019 - 2021'!$D$2:$AO$3999,22,FALSE)</f>
        <v>0</v>
      </c>
      <c r="I150" s="3">
        <f>VLOOKUP(Tableau3[[#This Row],[ID ]],'[1]COMMERCIAL 2019 - 2021'!$D$2:$AO$3999,23,FALSE)</f>
        <v>0</v>
      </c>
      <c r="J150" s="3">
        <f>+Tableau1[[#This Row],[Annee]]</f>
        <v>2019</v>
      </c>
      <c r="K150" s="3" t="str">
        <f>+Tableau1[[#This Row],[DESTINATION]]</f>
        <v>Angleterre</v>
      </c>
      <c r="L150" s="3" t="str">
        <f>+Tableau1[[#This Row],[CLIENT]]</f>
        <v>ARCADIA</v>
      </c>
      <c r="M150" s="3">
        <f>Tableau1[[#This Row],[Mois]]</f>
        <v>7</v>
      </c>
    </row>
    <row r="151" spans="1:13" hidden="1" x14ac:dyDescent="0.35">
      <c r="A151" s="1" t="str">
        <f>Tableau1[[#This Row],[NUM DE FACTURE]]</f>
        <v>FAE-19-00147</v>
      </c>
      <c r="B151" s="2">
        <f>VLOOKUP(Tableau3[[#This Row],[ID ]],'[1]COMMERCIAL 2019 - 2021'!$D$2:$AO$3999,14,FALSE)</f>
        <v>22008</v>
      </c>
      <c r="C151" s="3">
        <f>VLOOKUP(Tableau3[[#This Row],[ID ]],'[1]COMMERCIAL 2019 - 2021'!$D$2:$AO$3999,15,FALSE)</f>
        <v>0</v>
      </c>
      <c r="D151" s="3">
        <f>VLOOKUP(Tableau3[[#This Row],[ID ]],'[1]COMMERCIAL 2019 - 2021'!$D$2:$AO$3999,16,FALSE)</f>
        <v>0</v>
      </c>
      <c r="E151" s="3">
        <f>VLOOKUP(Tableau3[[#This Row],[ID ]],'[1]COMMERCIAL 2019 - 2021'!$D$2:$AO$3999,17,FALSE)</f>
        <v>0</v>
      </c>
      <c r="F151" s="3">
        <f>VLOOKUP(Tableau3[[#This Row],[ID ]],'[1]COMMERCIAL 2019 - 2021'!$D$2:$AO$3999,20,FALSE)</f>
        <v>31911.599999999999</v>
      </c>
      <c r="G151" s="3">
        <f>VLOOKUP(Tableau3[[#This Row],[ID ]],'[1]COMMERCIAL 2019 - 2021'!$D$2:$AO$3999,21,FALSE)</f>
        <v>0</v>
      </c>
      <c r="H151" s="3">
        <f>VLOOKUP(Tableau3[[#This Row],[ID ]],'[1]COMMERCIAL 2019 - 2021'!$D$2:$AO$3999,22,FALSE)</f>
        <v>0</v>
      </c>
      <c r="I151" s="3">
        <f>VLOOKUP(Tableau3[[#This Row],[ID ]],'[1]COMMERCIAL 2019 - 2021'!$D$2:$AO$3999,23,FALSE)</f>
        <v>0</v>
      </c>
      <c r="J151" s="3">
        <f>+Tableau1[[#This Row],[Annee]]</f>
        <v>2019</v>
      </c>
      <c r="K151" s="3" t="str">
        <f>+Tableau1[[#This Row],[DESTINATION]]</f>
        <v>Burkina Faso</v>
      </c>
      <c r="L151" s="3" t="str">
        <f>+Tableau1[[#This Row],[CLIENT]]</f>
        <v>SAHEL INTERNATIONAL TRADE</v>
      </c>
      <c r="M151" s="3">
        <f>Tableau1[[#This Row],[Mois]]</f>
        <v>7</v>
      </c>
    </row>
    <row r="152" spans="1:13" hidden="1" x14ac:dyDescent="0.35">
      <c r="A152" s="1" t="str">
        <f>Tableau1[[#This Row],[NUM DE FACTURE]]</f>
        <v>FAE-19-00148</v>
      </c>
      <c r="B152" s="2">
        <f>VLOOKUP(Tableau3[[#This Row],[ID ]],'[1]COMMERCIAL 2019 - 2021'!$D$2:$AO$3999,14,FALSE)</f>
        <v>18000</v>
      </c>
      <c r="C152" s="3">
        <f>VLOOKUP(Tableau3[[#This Row],[ID ]],'[1]COMMERCIAL 2019 - 2021'!$D$2:$AO$3999,15,FALSE)</f>
        <v>0</v>
      </c>
      <c r="D152" s="3">
        <f>VLOOKUP(Tableau3[[#This Row],[ID ]],'[1]COMMERCIAL 2019 - 2021'!$D$2:$AO$3999,16,FALSE)</f>
        <v>0</v>
      </c>
      <c r="E152" s="3">
        <f>VLOOKUP(Tableau3[[#This Row],[ID ]],'[1]COMMERCIAL 2019 - 2021'!$D$2:$AO$3999,17,FALSE)</f>
        <v>0</v>
      </c>
      <c r="F152" s="3">
        <f>VLOOKUP(Tableau3[[#This Row],[ID ]],'[1]COMMERCIAL 2019 - 2021'!$D$2:$AO$3999,20,FALSE)</f>
        <v>29340</v>
      </c>
      <c r="G152" s="3">
        <f>VLOOKUP(Tableau3[[#This Row],[ID ]],'[1]COMMERCIAL 2019 - 2021'!$D$2:$AO$3999,21,FALSE)</f>
        <v>0</v>
      </c>
      <c r="H152" s="3">
        <f>VLOOKUP(Tableau3[[#This Row],[ID ]],'[1]COMMERCIAL 2019 - 2021'!$D$2:$AO$3999,22,FALSE)</f>
        <v>0</v>
      </c>
      <c r="I152" s="3">
        <f>VLOOKUP(Tableau3[[#This Row],[ID ]],'[1]COMMERCIAL 2019 - 2021'!$D$2:$AO$3999,23,FALSE)</f>
        <v>0</v>
      </c>
      <c r="J152" s="3">
        <f>+Tableau1[[#This Row],[Annee]]</f>
        <v>2019</v>
      </c>
      <c r="K152" s="3" t="str">
        <f>+Tableau1[[#This Row],[DESTINATION]]</f>
        <v>Ukraine</v>
      </c>
      <c r="L152" s="3" t="str">
        <f>+Tableau1[[#This Row],[CLIENT]]</f>
        <v>SAHEL INTERNATIONAL TRADE</v>
      </c>
      <c r="M152" s="3">
        <f>Tableau1[[#This Row],[Mois]]</f>
        <v>7</v>
      </c>
    </row>
    <row r="153" spans="1:13" hidden="1" x14ac:dyDescent="0.35">
      <c r="A153" s="1" t="str">
        <f>Tableau1[[#This Row],[NUM DE FACTURE]]</f>
        <v>FAE-19-00149</v>
      </c>
      <c r="B153" s="2">
        <f>VLOOKUP(Tableau3[[#This Row],[ID ]],'[1]COMMERCIAL 2019 - 2021'!$D$2:$AO$3999,14,FALSE)</f>
        <v>0</v>
      </c>
      <c r="C153" s="3">
        <f>VLOOKUP(Tableau3[[#This Row],[ID ]],'[1]COMMERCIAL 2019 - 2021'!$D$2:$AO$3999,15,FALSE)</f>
        <v>17736</v>
      </c>
      <c r="D153" s="3">
        <f>VLOOKUP(Tableau3[[#This Row],[ID ]],'[1]COMMERCIAL 2019 - 2021'!$D$2:$AO$3999,16,FALSE)</f>
        <v>9600</v>
      </c>
      <c r="E153" s="3">
        <f>VLOOKUP(Tableau3[[#This Row],[ID ]],'[1]COMMERCIAL 2019 - 2021'!$D$2:$AO$3999,17,FALSE)</f>
        <v>0</v>
      </c>
      <c r="F153" s="3">
        <f>VLOOKUP(Tableau3[[#This Row],[ID ]],'[1]COMMERCIAL 2019 - 2021'!$D$2:$AO$3999,20,FALSE)</f>
        <v>0</v>
      </c>
      <c r="G153" s="3">
        <f>VLOOKUP(Tableau3[[#This Row],[ID ]],'[1]COMMERCIAL 2019 - 2021'!$D$2:$AO$3999,21,FALSE)</f>
        <v>26332.160328000002</v>
      </c>
      <c r="H153" s="3">
        <f>VLOOKUP(Tableau3[[#This Row],[ID ]],'[1]COMMERCIAL 2019 - 2021'!$D$2:$AO$3999,22,FALSE)</f>
        <v>14059.2078</v>
      </c>
      <c r="I153" s="3">
        <f>VLOOKUP(Tableau3[[#This Row],[ID ]],'[1]COMMERCIAL 2019 - 2021'!$D$2:$AO$3999,23,FALSE)</f>
        <v>0</v>
      </c>
      <c r="J153" s="3">
        <f>+Tableau1[[#This Row],[Annee]]</f>
        <v>2019</v>
      </c>
      <c r="K153" s="3" t="str">
        <f>+Tableau1[[#This Row],[DESTINATION]]</f>
        <v>Mayotte</v>
      </c>
      <c r="L153" s="3" t="str">
        <f>+Tableau1[[#This Row],[CLIENT]]</f>
        <v>SODIFRAM SAS</v>
      </c>
      <c r="M153" s="3">
        <f>Tableau1[[#This Row],[Mois]]</f>
        <v>7</v>
      </c>
    </row>
    <row r="154" spans="1:13" hidden="1" x14ac:dyDescent="0.35">
      <c r="A154" s="1" t="str">
        <f>Tableau1[[#This Row],[NUM DE FACTURE]]</f>
        <v>FAE-19-00150</v>
      </c>
      <c r="B154" s="2">
        <f>VLOOKUP(Tableau3[[#This Row],[ID ]],'[1]COMMERCIAL 2019 - 2021'!$D$2:$AO$3999,14,FALSE)</f>
        <v>4500</v>
      </c>
      <c r="C154" s="3">
        <f>VLOOKUP(Tableau3[[#This Row],[ID ]],'[1]COMMERCIAL 2019 - 2021'!$D$2:$AO$3999,15,FALSE)</f>
        <v>18000</v>
      </c>
      <c r="D154" s="3">
        <f>VLOOKUP(Tableau3[[#This Row],[ID ]],'[1]COMMERCIAL 2019 - 2021'!$D$2:$AO$3999,16,FALSE)</f>
        <v>0</v>
      </c>
      <c r="E154" s="3">
        <f>VLOOKUP(Tableau3[[#This Row],[ID ]],'[1]COMMERCIAL 2019 - 2021'!$D$2:$AO$3999,17,FALSE)</f>
        <v>0</v>
      </c>
      <c r="F154" s="3">
        <f>VLOOKUP(Tableau3[[#This Row],[ID ]],'[1]COMMERCIAL 2019 - 2021'!$D$2:$AO$3999,20,FALSE)</f>
        <v>6894</v>
      </c>
      <c r="G154" s="3">
        <f>VLOOKUP(Tableau3[[#This Row],[ID ]],'[1]COMMERCIAL 2019 - 2021'!$D$2:$AO$3999,21,FALSE)</f>
        <v>26820</v>
      </c>
      <c r="H154" s="3">
        <f>VLOOKUP(Tableau3[[#This Row],[ID ]],'[1]COMMERCIAL 2019 - 2021'!$D$2:$AO$3999,22,FALSE)</f>
        <v>0</v>
      </c>
      <c r="I154" s="3">
        <f>VLOOKUP(Tableau3[[#This Row],[ID ]],'[1]COMMERCIAL 2019 - 2021'!$D$2:$AO$3999,23,FALSE)</f>
        <v>0</v>
      </c>
      <c r="J154" s="3">
        <f>+Tableau1[[#This Row],[Annee]]</f>
        <v>2019</v>
      </c>
      <c r="K154" s="3" t="str">
        <f>+Tableau1[[#This Row],[DESTINATION]]</f>
        <v>Libéria</v>
      </c>
      <c r="L154" s="3" t="str">
        <f>+Tableau1[[#This Row],[CLIENT]]</f>
        <v>STE DE COMMERCE INTERNATIONAL</v>
      </c>
      <c r="M154" s="3">
        <f>Tableau1[[#This Row],[Mois]]</f>
        <v>7</v>
      </c>
    </row>
    <row r="155" spans="1:13" hidden="1" x14ac:dyDescent="0.35">
      <c r="A155" s="1" t="str">
        <f>Tableau1[[#This Row],[NUM DE FACTURE]]</f>
        <v>FAE-19-00151</v>
      </c>
      <c r="B155" s="2">
        <f>VLOOKUP(Tableau3[[#This Row],[ID ]],'[1]COMMERCIAL 2019 - 2021'!$D$2:$AO$3999,14,FALSE)</f>
        <v>2088</v>
      </c>
      <c r="C155" s="3">
        <f>VLOOKUP(Tableau3[[#This Row],[ID ]],'[1]COMMERCIAL 2019 - 2021'!$D$2:$AO$3999,15,FALSE)</f>
        <v>6444</v>
      </c>
      <c r="D155" s="3">
        <f>VLOOKUP(Tableau3[[#This Row],[ID ]],'[1]COMMERCIAL 2019 - 2021'!$D$2:$AO$3999,16,FALSE)</f>
        <v>1260</v>
      </c>
      <c r="E155" s="3">
        <f>VLOOKUP(Tableau3[[#This Row],[ID ]],'[1]COMMERCIAL 2019 - 2021'!$D$2:$AO$3999,17,FALSE)</f>
        <v>992</v>
      </c>
      <c r="F155" s="3">
        <f>VLOOKUP(Tableau3[[#This Row],[ID ]],'[1]COMMERCIAL 2019 - 2021'!$D$2:$AO$3999,20,FALSE)</f>
        <v>3167.28</v>
      </c>
      <c r="G155" s="3">
        <f>VLOOKUP(Tableau3[[#This Row],[ID ]],'[1]COMMERCIAL 2019 - 2021'!$D$2:$AO$3999,21,FALSE)</f>
        <v>9888.7800000000007</v>
      </c>
      <c r="H155" s="3">
        <f>VLOOKUP(Tableau3[[#This Row],[ID ]],'[1]COMMERCIAL 2019 - 2021'!$D$2:$AO$3999,22,FALSE)</f>
        <v>1915.2</v>
      </c>
      <c r="I155" s="3">
        <f>VLOOKUP(Tableau3[[#This Row],[ID ]],'[1]COMMERCIAL 2019 - 2021'!$D$2:$AO$3999,23,FALSE)</f>
        <v>2221.5</v>
      </c>
      <c r="J155" s="3">
        <f>+Tableau1[[#This Row],[Annee]]</f>
        <v>2019</v>
      </c>
      <c r="K155" s="3" t="str">
        <f>+Tableau1[[#This Row],[DESTINATION]]</f>
        <v>Qatar</v>
      </c>
      <c r="L155" s="3" t="str">
        <f>+Tableau1[[#This Row],[CLIENT]]</f>
        <v>ARCADIA</v>
      </c>
      <c r="M155" s="3">
        <f>Tableau1[[#This Row],[Mois]]</f>
        <v>7</v>
      </c>
    </row>
    <row r="156" spans="1:13" hidden="1" x14ac:dyDescent="0.35">
      <c r="A156" s="1" t="str">
        <f>Tableau1[[#This Row],[NUM DE FACTURE]]</f>
        <v>FAE-19-00152</v>
      </c>
      <c r="B156" s="2">
        <f>VLOOKUP(Tableau3[[#This Row],[ID ]],'[1]COMMERCIAL 2019 - 2021'!$D$2:$AO$3999,14,FALSE)</f>
        <v>0</v>
      </c>
      <c r="C156" s="3">
        <f>VLOOKUP(Tableau3[[#This Row],[ID ]],'[1]COMMERCIAL 2019 - 2021'!$D$2:$AO$3999,15,FALSE)</f>
        <v>0</v>
      </c>
      <c r="D156" s="3">
        <f>VLOOKUP(Tableau3[[#This Row],[ID ]],'[1]COMMERCIAL 2019 - 2021'!$D$2:$AO$3999,16,FALSE)</f>
        <v>50400</v>
      </c>
      <c r="E156" s="3">
        <f>VLOOKUP(Tableau3[[#This Row],[ID ]],'[1]COMMERCIAL 2019 - 2021'!$D$2:$AO$3999,17,FALSE)</f>
        <v>0</v>
      </c>
      <c r="F156" s="3">
        <f>VLOOKUP(Tableau3[[#This Row],[ID ]],'[1]COMMERCIAL 2019 - 2021'!$D$2:$AO$3999,20,FALSE)</f>
        <v>0</v>
      </c>
      <c r="G156" s="3">
        <f>VLOOKUP(Tableau3[[#This Row],[ID ]],'[1]COMMERCIAL 2019 - 2021'!$D$2:$AO$3999,21,FALSE)</f>
        <v>0</v>
      </c>
      <c r="H156" s="3">
        <f>VLOOKUP(Tableau3[[#This Row],[ID ]],'[1]COMMERCIAL 2019 - 2021'!$D$2:$AO$3999,22,FALSE)</f>
        <v>79632</v>
      </c>
      <c r="I156" s="3">
        <f>VLOOKUP(Tableau3[[#This Row],[ID ]],'[1]COMMERCIAL 2019 - 2021'!$D$2:$AO$3999,23,FALSE)</f>
        <v>0</v>
      </c>
      <c r="J156" s="3">
        <f>+Tableau1[[#This Row],[Annee]]</f>
        <v>2019</v>
      </c>
      <c r="K156" s="3" t="str">
        <f>+Tableau1[[#This Row],[DESTINATION]]</f>
        <v>Japon</v>
      </c>
      <c r="L156" s="3" t="str">
        <f>+Tableau1[[#This Row],[CLIENT]]</f>
        <v>ARCADIA</v>
      </c>
      <c r="M156" s="3">
        <f>Tableau1[[#This Row],[Mois]]</f>
        <v>7</v>
      </c>
    </row>
    <row r="157" spans="1:13" hidden="1" x14ac:dyDescent="0.35">
      <c r="A157" s="1" t="str">
        <f>Tableau1[[#This Row],[NUM DE FACTURE]]</f>
        <v>FAE-19-00153</v>
      </c>
      <c r="B157" s="2">
        <f>VLOOKUP(Tableau3[[#This Row],[ID ]],'[1]COMMERCIAL 2019 - 2021'!$D$2:$AO$3999,14,FALSE)</f>
        <v>0</v>
      </c>
      <c r="C157" s="3">
        <f>VLOOKUP(Tableau3[[#This Row],[ID ]],'[1]COMMERCIAL 2019 - 2021'!$D$2:$AO$3999,15,FALSE)</f>
        <v>20157.599999999999</v>
      </c>
      <c r="D157" s="3">
        <f>VLOOKUP(Tableau3[[#This Row],[ID ]],'[1]COMMERCIAL 2019 - 2021'!$D$2:$AO$3999,16,FALSE)</f>
        <v>0</v>
      </c>
      <c r="E157" s="3">
        <f>VLOOKUP(Tableau3[[#This Row],[ID ]],'[1]COMMERCIAL 2019 - 2021'!$D$2:$AO$3999,17,FALSE)</f>
        <v>0</v>
      </c>
      <c r="F157" s="3">
        <f>VLOOKUP(Tableau3[[#This Row],[ID ]],'[1]COMMERCIAL 2019 - 2021'!$D$2:$AO$3999,20,FALSE)</f>
        <v>0</v>
      </c>
      <c r="G157" s="3">
        <f>VLOOKUP(Tableau3[[#This Row],[ID ]],'[1]COMMERCIAL 2019 - 2021'!$D$2:$AO$3999,21,FALSE)</f>
        <v>33461.616000000002</v>
      </c>
      <c r="H157" s="3">
        <f>VLOOKUP(Tableau3[[#This Row],[ID ]],'[1]COMMERCIAL 2019 - 2021'!$D$2:$AO$3999,22,FALSE)</f>
        <v>0</v>
      </c>
      <c r="I157" s="3">
        <f>VLOOKUP(Tableau3[[#This Row],[ID ]],'[1]COMMERCIAL 2019 - 2021'!$D$2:$AO$3999,23,FALSE)</f>
        <v>0</v>
      </c>
      <c r="J157" s="3">
        <f>+Tableau1[[#This Row],[Annee]]</f>
        <v>2019</v>
      </c>
      <c r="K157" s="3" t="str">
        <f>+Tableau1[[#This Row],[DESTINATION]]</f>
        <v>USA</v>
      </c>
      <c r="L157" s="3" t="str">
        <f>+Tableau1[[#This Row],[CLIENT]]</f>
        <v>ARCADIA</v>
      </c>
      <c r="M157" s="3">
        <f>Tableau1[[#This Row],[Mois]]</f>
        <v>7</v>
      </c>
    </row>
    <row r="158" spans="1:13" hidden="1" x14ac:dyDescent="0.35">
      <c r="A158" s="1" t="str">
        <f>Tableau1[[#This Row],[NUM DE FACTURE]]</f>
        <v>FAE-19-00154</v>
      </c>
      <c r="B158" s="2">
        <f>VLOOKUP(Tableau3[[#This Row],[ID ]],'[1]COMMERCIAL 2019 - 2021'!$D$2:$AO$3999,14,FALSE)</f>
        <v>0</v>
      </c>
      <c r="C158" s="3">
        <f>VLOOKUP(Tableau3[[#This Row],[ID ]],'[1]COMMERCIAL 2019 - 2021'!$D$2:$AO$3999,15,FALSE)</f>
        <v>20157.599999999999</v>
      </c>
      <c r="D158" s="3">
        <f>VLOOKUP(Tableau3[[#This Row],[ID ]],'[1]COMMERCIAL 2019 - 2021'!$D$2:$AO$3999,16,FALSE)</f>
        <v>0</v>
      </c>
      <c r="E158" s="3">
        <f>VLOOKUP(Tableau3[[#This Row],[ID ]],'[1]COMMERCIAL 2019 - 2021'!$D$2:$AO$3999,17,FALSE)</f>
        <v>0</v>
      </c>
      <c r="F158" s="3">
        <f>VLOOKUP(Tableau3[[#This Row],[ID ]],'[1]COMMERCIAL 2019 - 2021'!$D$2:$AO$3999,20,FALSE)</f>
        <v>0</v>
      </c>
      <c r="G158" s="3">
        <f>VLOOKUP(Tableau3[[#This Row],[ID ]],'[1]COMMERCIAL 2019 - 2021'!$D$2:$AO$3999,21,FALSE)</f>
        <v>33461.616000000002</v>
      </c>
      <c r="H158" s="3">
        <f>VLOOKUP(Tableau3[[#This Row],[ID ]],'[1]COMMERCIAL 2019 - 2021'!$D$2:$AO$3999,22,FALSE)</f>
        <v>0</v>
      </c>
      <c r="I158" s="3">
        <f>VLOOKUP(Tableau3[[#This Row],[ID ]],'[1]COMMERCIAL 2019 - 2021'!$D$2:$AO$3999,23,FALSE)</f>
        <v>0</v>
      </c>
      <c r="J158" s="3">
        <f>+Tableau1[[#This Row],[Annee]]</f>
        <v>2019</v>
      </c>
      <c r="K158" s="3" t="str">
        <f>+Tableau1[[#This Row],[DESTINATION]]</f>
        <v>USA</v>
      </c>
      <c r="L158" s="3" t="str">
        <f>+Tableau1[[#This Row],[CLIENT]]</f>
        <v>ARCADIA</v>
      </c>
      <c r="M158" s="3">
        <f>Tableau1[[#This Row],[Mois]]</f>
        <v>8</v>
      </c>
    </row>
    <row r="159" spans="1:13" hidden="1" x14ac:dyDescent="0.35">
      <c r="A159" s="1" t="str">
        <f>Tableau1[[#This Row],[NUM DE FACTURE]]</f>
        <v>FAE-19-00155</v>
      </c>
      <c r="B159" s="2">
        <f>VLOOKUP(Tableau3[[#This Row],[ID ]],'[1]COMMERCIAL 2019 - 2021'!$D$2:$AO$3999,14,FALSE)</f>
        <v>0</v>
      </c>
      <c r="C159" s="3">
        <f>VLOOKUP(Tableau3[[#This Row],[ID ]],'[1]COMMERCIAL 2019 - 2021'!$D$2:$AO$3999,15,FALSE)</f>
        <v>537.6</v>
      </c>
      <c r="D159" s="3">
        <f>VLOOKUP(Tableau3[[#This Row],[ID ]],'[1]COMMERCIAL 2019 - 2021'!$D$2:$AO$3999,16,FALSE)</f>
        <v>16396.800000000003</v>
      </c>
      <c r="E159" s="3">
        <f>VLOOKUP(Tableau3[[#This Row],[ID ]],'[1]COMMERCIAL 2019 - 2021'!$D$2:$AO$3999,17,FALSE)</f>
        <v>0</v>
      </c>
      <c r="F159" s="3">
        <f>VLOOKUP(Tableau3[[#This Row],[ID ]],'[1]COMMERCIAL 2019 - 2021'!$D$2:$AO$3999,20,FALSE)</f>
        <v>0</v>
      </c>
      <c r="G159" s="3">
        <f>VLOOKUP(Tableau3[[#This Row],[ID ]],'[1]COMMERCIAL 2019 - 2021'!$D$2:$AO$3999,21,FALSE)</f>
        <v>850.08</v>
      </c>
      <c r="H159" s="3">
        <f>VLOOKUP(Tableau3[[#This Row],[ID ]],'[1]COMMERCIAL 2019 - 2021'!$D$2:$AO$3999,22,FALSE)</f>
        <v>25727.327999999998</v>
      </c>
      <c r="I159" s="3">
        <f>VLOOKUP(Tableau3[[#This Row],[ID ]],'[1]COMMERCIAL 2019 - 2021'!$D$2:$AO$3999,23,FALSE)</f>
        <v>0</v>
      </c>
      <c r="J159" s="3">
        <f>+Tableau1[[#This Row],[Annee]]</f>
        <v>2019</v>
      </c>
      <c r="K159" s="3" t="str">
        <f>+Tableau1[[#This Row],[DESTINATION]]</f>
        <v>Japon</v>
      </c>
      <c r="L159" s="3" t="str">
        <f>+Tableau1[[#This Row],[CLIENT]]</f>
        <v>ARCADIA</v>
      </c>
      <c r="M159" s="3">
        <f>Tableau1[[#This Row],[Mois]]</f>
        <v>7</v>
      </c>
    </row>
    <row r="160" spans="1:13" x14ac:dyDescent="0.35">
      <c r="A160" s="1" t="str">
        <f>Tableau1[[#This Row],[NUM DE FACTURE]]</f>
        <v>FAE-19-00156</v>
      </c>
      <c r="B160" s="2">
        <f>VLOOKUP(Tableau3[[#This Row],[ID ]],'[1]COMMERCIAL 2019 - 2021'!$D$2:$AO$3999,14,FALSE)</f>
        <v>0</v>
      </c>
      <c r="C160" s="3">
        <f>VLOOKUP(Tableau3[[#This Row],[ID ]],'[1]COMMERCIAL 2019 - 2021'!$D$2:$AO$3999,15,FALSE)</f>
        <v>264096</v>
      </c>
      <c r="D160" s="3">
        <f>VLOOKUP(Tableau3[[#This Row],[ID ]],'[1]COMMERCIAL 2019 - 2021'!$D$2:$AO$3999,16,FALSE)</f>
        <v>0</v>
      </c>
      <c r="E160" s="3">
        <f>VLOOKUP(Tableau3[[#This Row],[ID ]],'[1]COMMERCIAL 2019 - 2021'!$D$2:$AO$3999,17,FALSE)</f>
        <v>0</v>
      </c>
      <c r="F160" s="3">
        <f>VLOOKUP(Tableau3[[#This Row],[ID ]],'[1]COMMERCIAL 2019 - 2021'!$D$2:$AO$3999,20,FALSE)</f>
        <v>0</v>
      </c>
      <c r="G160" s="3">
        <f>VLOOKUP(Tableau3[[#This Row],[ID ]],'[1]COMMERCIAL 2019 - 2021'!$D$2:$AO$3999,21,FALSE)</f>
        <v>364452.48</v>
      </c>
      <c r="H160" s="3">
        <f>VLOOKUP(Tableau3[[#This Row],[ID ]],'[1]COMMERCIAL 2019 - 2021'!$D$2:$AO$3999,22,FALSE)</f>
        <v>0</v>
      </c>
      <c r="I160" s="3">
        <f>VLOOKUP(Tableau3[[#This Row],[ID ]],'[1]COMMERCIAL 2019 - 2021'!$D$2:$AO$3999,23,FALSE)</f>
        <v>0</v>
      </c>
      <c r="J160" s="3">
        <f>+Tableau1[[#This Row],[Annee]]</f>
        <v>2019</v>
      </c>
      <c r="K160" s="3" t="str">
        <f>+Tableau1[[#This Row],[DESTINATION]]</f>
        <v>Sénégal</v>
      </c>
      <c r="L160" s="3" t="str">
        <f>+Tableau1[[#This Row],[CLIENT]]</f>
        <v>TUNISIAN AFRICAN BUSINESS</v>
      </c>
      <c r="M160" s="3">
        <f>Tableau1[[#This Row],[Mois]]</f>
        <v>7</v>
      </c>
    </row>
    <row r="161" spans="1:13" hidden="1" x14ac:dyDescent="0.35">
      <c r="A161" s="1" t="str">
        <f>Tableau1[[#This Row],[NUM DE FACTURE]]</f>
        <v>FAE-19-00157</v>
      </c>
      <c r="B161" s="2">
        <f>VLOOKUP(Tableau3[[#This Row],[ID ]],'[1]COMMERCIAL 2019 - 2021'!$D$2:$AO$3999,14,FALSE)</f>
        <v>0</v>
      </c>
      <c r="C161" s="3">
        <f>VLOOKUP(Tableau3[[#This Row],[ID ]],'[1]COMMERCIAL 2019 - 2021'!$D$2:$AO$3999,15,FALSE)</f>
        <v>0</v>
      </c>
      <c r="D161" s="3">
        <f>VLOOKUP(Tableau3[[#This Row],[ID ]],'[1]COMMERCIAL 2019 - 2021'!$D$2:$AO$3999,16,FALSE)</f>
        <v>0</v>
      </c>
      <c r="E161" s="3">
        <f>VLOOKUP(Tableau3[[#This Row],[ID ]],'[1]COMMERCIAL 2019 - 2021'!$D$2:$AO$3999,17,FALSE)</f>
        <v>0</v>
      </c>
      <c r="F161" s="3">
        <f>VLOOKUP(Tableau3[[#This Row],[ID ]],'[1]COMMERCIAL 2019 - 2021'!$D$2:$AO$3999,20,FALSE)</f>
        <v>0</v>
      </c>
      <c r="G161" s="3">
        <f>VLOOKUP(Tableau3[[#This Row],[ID ]],'[1]COMMERCIAL 2019 - 2021'!$D$2:$AO$3999,21,FALSE)</f>
        <v>0</v>
      </c>
      <c r="H161" s="3">
        <f>VLOOKUP(Tableau3[[#This Row],[ID ]],'[1]COMMERCIAL 2019 - 2021'!$D$2:$AO$3999,22,FALSE)</f>
        <v>0</v>
      </c>
      <c r="I161" s="3">
        <f>VLOOKUP(Tableau3[[#This Row],[ID ]],'[1]COMMERCIAL 2019 - 2021'!$D$2:$AO$3999,23,FALSE)</f>
        <v>0</v>
      </c>
      <c r="J161" s="3">
        <f>+Tableau1[[#This Row],[Annee]]</f>
        <v>2019</v>
      </c>
      <c r="K161" s="3" t="str">
        <f>+Tableau1[[#This Row],[DESTINATION]]</f>
        <v>ANNULEE</v>
      </c>
      <c r="L161" s="3" t="str">
        <f>+Tableau1[[#This Row],[CLIENT]]</f>
        <v>SARL SOKOM</v>
      </c>
      <c r="M161" s="3" t="e">
        <f>Tableau1[[#This Row],[Mois]]</f>
        <v>#VALUE!</v>
      </c>
    </row>
    <row r="162" spans="1:13" hidden="1" x14ac:dyDescent="0.35">
      <c r="A162" s="1" t="str">
        <f>Tableau1[[#This Row],[NUM DE FACTURE]]</f>
        <v>FAE-19-00158</v>
      </c>
      <c r="B162" s="2">
        <f>VLOOKUP(Tableau3[[#This Row],[ID ]],'[1]COMMERCIAL 2019 - 2021'!$D$2:$AO$3999,14,FALSE)</f>
        <v>38400</v>
      </c>
      <c r="C162" s="3">
        <f>VLOOKUP(Tableau3[[#This Row],[ID ]],'[1]COMMERCIAL 2019 - 2021'!$D$2:$AO$3999,15,FALSE)</f>
        <v>0</v>
      </c>
      <c r="D162" s="3">
        <f>VLOOKUP(Tableau3[[#This Row],[ID ]],'[1]COMMERCIAL 2019 - 2021'!$D$2:$AO$3999,16,FALSE)</f>
        <v>0</v>
      </c>
      <c r="E162" s="3">
        <f>VLOOKUP(Tableau3[[#This Row],[ID ]],'[1]COMMERCIAL 2019 - 2021'!$D$2:$AO$3999,17,FALSE)</f>
        <v>0</v>
      </c>
      <c r="F162" s="3">
        <f>VLOOKUP(Tableau3[[#This Row],[ID ]],'[1]COMMERCIAL 2019 - 2021'!$D$2:$AO$3999,20,FALSE)</f>
        <v>59699.980800000005</v>
      </c>
      <c r="G162" s="3">
        <f>VLOOKUP(Tableau3[[#This Row],[ID ]],'[1]COMMERCIAL 2019 - 2021'!$D$2:$AO$3999,21,FALSE)</f>
        <v>0</v>
      </c>
      <c r="H162" s="3">
        <f>VLOOKUP(Tableau3[[#This Row],[ID ]],'[1]COMMERCIAL 2019 - 2021'!$D$2:$AO$3999,22,FALSE)</f>
        <v>0</v>
      </c>
      <c r="I162" s="3">
        <f>VLOOKUP(Tableau3[[#This Row],[ID ]],'[1]COMMERCIAL 2019 - 2021'!$D$2:$AO$3999,23,FALSE)</f>
        <v>0</v>
      </c>
      <c r="J162" s="3">
        <f>+Tableau1[[#This Row],[Annee]]</f>
        <v>2019</v>
      </c>
      <c r="K162" s="3" t="str">
        <f>+Tableau1[[#This Row],[DESTINATION]]</f>
        <v>Gambie</v>
      </c>
      <c r="L162" s="3" t="str">
        <f>+Tableau1[[#This Row],[CLIENT]]</f>
        <v>MAMUDOU BAH T/A TEDOUGNAL FARM</v>
      </c>
      <c r="M162" s="3">
        <f>Tableau1[[#This Row],[Mois]]</f>
        <v>8</v>
      </c>
    </row>
    <row r="163" spans="1:13" hidden="1" x14ac:dyDescent="0.35">
      <c r="A163" s="1" t="str">
        <f>Tableau1[[#This Row],[NUM DE FACTURE]]</f>
        <v>FAE-19-00159</v>
      </c>
      <c r="B163" s="2">
        <f>VLOOKUP(Tableau3[[#This Row],[ID ]],'[1]COMMERCIAL 2019 - 2021'!$D$2:$AO$3999,14,FALSE)</f>
        <v>0</v>
      </c>
      <c r="C163" s="3">
        <f>VLOOKUP(Tableau3[[#This Row],[ID ]],'[1]COMMERCIAL 2019 - 2021'!$D$2:$AO$3999,15,FALSE)</f>
        <v>0</v>
      </c>
      <c r="D163" s="3">
        <f>VLOOKUP(Tableau3[[#This Row],[ID ]],'[1]COMMERCIAL 2019 - 2021'!$D$2:$AO$3999,16,FALSE)</f>
        <v>0</v>
      </c>
      <c r="E163" s="3">
        <f>VLOOKUP(Tableau3[[#This Row],[ID ]],'[1]COMMERCIAL 2019 - 2021'!$D$2:$AO$3999,17,FALSE)</f>
        <v>1680</v>
      </c>
      <c r="F163" s="3">
        <f>VLOOKUP(Tableau3[[#This Row],[ID ]],'[1]COMMERCIAL 2019 - 2021'!$D$2:$AO$3999,20,FALSE)</f>
        <v>0</v>
      </c>
      <c r="G163" s="3">
        <f>VLOOKUP(Tableau3[[#This Row],[ID ]],'[1]COMMERCIAL 2019 - 2021'!$D$2:$AO$3999,21,FALSE)</f>
        <v>0</v>
      </c>
      <c r="H163" s="3">
        <f>VLOOKUP(Tableau3[[#This Row],[ID ]],'[1]COMMERCIAL 2019 - 2021'!$D$2:$AO$3999,22,FALSE)</f>
        <v>0</v>
      </c>
      <c r="I163" s="3">
        <f>VLOOKUP(Tableau3[[#This Row],[ID ]],'[1]COMMERCIAL 2019 - 2021'!$D$2:$AO$3999,23,FALSE)</f>
        <v>5712</v>
      </c>
      <c r="J163" s="3">
        <f>+Tableau1[[#This Row],[Annee]]</f>
        <v>2019</v>
      </c>
      <c r="K163" s="3" t="str">
        <f>+Tableau1[[#This Row],[DESTINATION]]</f>
        <v>Qatar</v>
      </c>
      <c r="L163" s="3" t="str">
        <f>+Tableau1[[#This Row],[CLIENT]]</f>
        <v>STE DE COMMERCE INTERNATIONAL</v>
      </c>
      <c r="M163" s="3">
        <f>Tableau1[[#This Row],[Mois]]</f>
        <v>8</v>
      </c>
    </row>
    <row r="164" spans="1:13" hidden="1" x14ac:dyDescent="0.35">
      <c r="A164" s="1" t="str">
        <f>Tableau1[[#This Row],[NUM DE FACTURE]]</f>
        <v>FAE-19-00160</v>
      </c>
      <c r="B164" s="2">
        <f>VLOOKUP(Tableau3[[#This Row],[ID ]],'[1]COMMERCIAL 2019 - 2021'!$D$2:$AO$3999,14,FALSE)</f>
        <v>0</v>
      </c>
      <c r="C164" s="3">
        <f>VLOOKUP(Tableau3[[#This Row],[ID ]],'[1]COMMERCIAL 2019 - 2021'!$D$2:$AO$3999,15,FALSE)</f>
        <v>0</v>
      </c>
      <c r="D164" s="3">
        <f>VLOOKUP(Tableau3[[#This Row],[ID ]],'[1]COMMERCIAL 2019 - 2021'!$D$2:$AO$3999,16,FALSE)</f>
        <v>26000</v>
      </c>
      <c r="E164" s="3">
        <f>VLOOKUP(Tableau3[[#This Row],[ID ]],'[1]COMMERCIAL 2019 - 2021'!$D$2:$AO$3999,17,FALSE)</f>
        <v>0</v>
      </c>
      <c r="F164" s="3">
        <f>VLOOKUP(Tableau3[[#This Row],[ID ]],'[1]COMMERCIAL 2019 - 2021'!$D$2:$AO$3999,20,FALSE)</f>
        <v>0</v>
      </c>
      <c r="G164" s="3">
        <f>VLOOKUP(Tableau3[[#This Row],[ID ]],'[1]COMMERCIAL 2019 - 2021'!$D$2:$AO$3999,21,FALSE)</f>
        <v>0</v>
      </c>
      <c r="H164" s="3">
        <f>VLOOKUP(Tableau3[[#This Row],[ID ]],'[1]COMMERCIAL 2019 - 2021'!$D$2:$AO$3999,22,FALSE)</f>
        <v>37570</v>
      </c>
      <c r="I164" s="3">
        <f>VLOOKUP(Tableau3[[#This Row],[ID ]],'[1]COMMERCIAL 2019 - 2021'!$D$2:$AO$3999,23,FALSE)</f>
        <v>0</v>
      </c>
      <c r="J164" s="3">
        <f>+Tableau1[[#This Row],[Annee]]</f>
        <v>2019</v>
      </c>
      <c r="K164" s="3" t="str">
        <f>+Tableau1[[#This Row],[DESTINATION]]</f>
        <v>Gabon</v>
      </c>
      <c r="L164" s="3" t="str">
        <f>+Tableau1[[#This Row],[CLIENT]]</f>
        <v>STE DE COMMERCE INTERNATIONAL</v>
      </c>
      <c r="M164" s="3">
        <f>Tableau1[[#This Row],[Mois]]</f>
        <v>8</v>
      </c>
    </row>
    <row r="165" spans="1:13" hidden="1" x14ac:dyDescent="0.35">
      <c r="A165" s="1" t="str">
        <f>Tableau1[[#This Row],[NUM DE FACTURE]]</f>
        <v>FAE-19-00161</v>
      </c>
      <c r="B165" s="2">
        <f>VLOOKUP(Tableau3[[#This Row],[ID ]],'[1]COMMERCIAL 2019 - 2021'!$D$2:$AO$3999,14,FALSE)</f>
        <v>43608</v>
      </c>
      <c r="C165" s="3">
        <f>VLOOKUP(Tableau3[[#This Row],[ID ]],'[1]COMMERCIAL 2019 - 2021'!$D$2:$AO$3999,15,FALSE)</f>
        <v>0</v>
      </c>
      <c r="D165" s="3">
        <f>VLOOKUP(Tableau3[[#This Row],[ID ]],'[1]COMMERCIAL 2019 - 2021'!$D$2:$AO$3999,16,FALSE)</f>
        <v>0</v>
      </c>
      <c r="E165" s="3">
        <f>VLOOKUP(Tableau3[[#This Row],[ID ]],'[1]COMMERCIAL 2019 - 2021'!$D$2:$AO$3999,17,FALSE)</f>
        <v>0</v>
      </c>
      <c r="F165" s="3">
        <f>VLOOKUP(Tableau3[[#This Row],[ID ]],'[1]COMMERCIAL 2019 - 2021'!$D$2:$AO$3999,20,FALSE)</f>
        <v>63663.6</v>
      </c>
      <c r="G165" s="3">
        <f>VLOOKUP(Tableau3[[#This Row],[ID ]],'[1]COMMERCIAL 2019 - 2021'!$D$2:$AO$3999,21,FALSE)</f>
        <v>0</v>
      </c>
      <c r="H165" s="3">
        <f>VLOOKUP(Tableau3[[#This Row],[ID ]],'[1]COMMERCIAL 2019 - 2021'!$D$2:$AO$3999,22,FALSE)</f>
        <v>0</v>
      </c>
      <c r="I165" s="3">
        <f>VLOOKUP(Tableau3[[#This Row],[ID ]],'[1]COMMERCIAL 2019 - 2021'!$D$2:$AO$3999,23,FALSE)</f>
        <v>0</v>
      </c>
      <c r="J165" s="3">
        <f>+Tableau1[[#This Row],[Annee]]</f>
        <v>2019</v>
      </c>
      <c r="K165" s="3" t="str">
        <f>+Tableau1[[#This Row],[DESTINATION]]</f>
        <v>Burkina Faso</v>
      </c>
      <c r="L165" s="3" t="str">
        <f>+Tableau1[[#This Row],[CLIENT]]</f>
        <v>SAHEL INTERNATIONAL TRADE</v>
      </c>
      <c r="M165" s="3">
        <f>Tableau1[[#This Row],[Mois]]</f>
        <v>7</v>
      </c>
    </row>
    <row r="166" spans="1:13" hidden="1" x14ac:dyDescent="0.35">
      <c r="A166" s="1" t="str">
        <f>Tableau1[[#This Row],[NUM DE FACTURE]]</f>
        <v>FAE-19-00162</v>
      </c>
      <c r="B166" s="2">
        <f>VLOOKUP(Tableau3[[#This Row],[ID ]],'[1]COMMERCIAL 2019 - 2021'!$D$2:$AO$3999,14,FALSE)</f>
        <v>0</v>
      </c>
      <c r="C166" s="3">
        <f>VLOOKUP(Tableau3[[#This Row],[ID ]],'[1]COMMERCIAL 2019 - 2021'!$D$2:$AO$3999,15,FALSE)</f>
        <v>20000</v>
      </c>
      <c r="D166" s="3">
        <f>VLOOKUP(Tableau3[[#This Row],[ID ]],'[1]COMMERCIAL 2019 - 2021'!$D$2:$AO$3999,16,FALSE)</f>
        <v>0</v>
      </c>
      <c r="E166" s="3">
        <f>VLOOKUP(Tableau3[[#This Row],[ID ]],'[1]COMMERCIAL 2019 - 2021'!$D$2:$AO$3999,17,FALSE)</f>
        <v>0</v>
      </c>
      <c r="F166" s="3">
        <f>VLOOKUP(Tableau3[[#This Row],[ID ]],'[1]COMMERCIAL 2019 - 2021'!$D$2:$AO$3999,20,FALSE)</f>
        <v>0</v>
      </c>
      <c r="G166" s="3">
        <f>VLOOKUP(Tableau3[[#This Row],[ID ]],'[1]COMMERCIAL 2019 - 2021'!$D$2:$AO$3999,21,FALSE)</f>
        <v>31600</v>
      </c>
      <c r="H166" s="3">
        <f>VLOOKUP(Tableau3[[#This Row],[ID ]],'[1]COMMERCIAL 2019 - 2021'!$D$2:$AO$3999,22,FALSE)</f>
        <v>0</v>
      </c>
      <c r="I166" s="3">
        <f>VLOOKUP(Tableau3[[#This Row],[ID ]],'[1]COMMERCIAL 2019 - 2021'!$D$2:$AO$3999,23,FALSE)</f>
        <v>0</v>
      </c>
      <c r="J166" s="3">
        <f>+Tableau1[[#This Row],[Annee]]</f>
        <v>2019</v>
      </c>
      <c r="K166" s="3" t="str">
        <f>+Tableau1[[#This Row],[DESTINATION]]</f>
        <v>Angleterre</v>
      </c>
      <c r="L166" s="3" t="str">
        <f>+Tableau1[[#This Row],[CLIENT]]</f>
        <v>ARCADIA</v>
      </c>
      <c r="M166" s="3">
        <f>Tableau1[[#This Row],[Mois]]</f>
        <v>8</v>
      </c>
    </row>
    <row r="167" spans="1:13" x14ac:dyDescent="0.35">
      <c r="A167" s="1" t="str">
        <f>Tableau1[[#This Row],[NUM DE FACTURE]]</f>
        <v>FAE-19-00163</v>
      </c>
      <c r="B167" s="2">
        <f>VLOOKUP(Tableau3[[#This Row],[ID ]],'[1]COMMERCIAL 2019 - 2021'!$D$2:$AO$3999,14,FALSE)</f>
        <v>0</v>
      </c>
      <c r="C167" s="3">
        <f>VLOOKUP(Tableau3[[#This Row],[ID ]],'[1]COMMERCIAL 2019 - 2021'!$D$2:$AO$3999,15,FALSE)</f>
        <v>242088</v>
      </c>
      <c r="D167" s="3">
        <f>VLOOKUP(Tableau3[[#This Row],[ID ]],'[1]COMMERCIAL 2019 - 2021'!$D$2:$AO$3999,16,FALSE)</f>
        <v>0</v>
      </c>
      <c r="E167" s="3">
        <f>VLOOKUP(Tableau3[[#This Row],[ID ]],'[1]COMMERCIAL 2019 - 2021'!$D$2:$AO$3999,17,FALSE)</f>
        <v>0</v>
      </c>
      <c r="F167" s="3">
        <f>VLOOKUP(Tableau3[[#This Row],[ID ]],'[1]COMMERCIAL 2019 - 2021'!$D$2:$AO$3999,20,FALSE)</f>
        <v>0</v>
      </c>
      <c r="G167" s="3">
        <f>VLOOKUP(Tableau3[[#This Row],[ID ]],'[1]COMMERCIAL 2019 - 2021'!$D$2:$AO$3999,21,FALSE)</f>
        <v>334081.44</v>
      </c>
      <c r="H167" s="3">
        <f>VLOOKUP(Tableau3[[#This Row],[ID ]],'[1]COMMERCIAL 2019 - 2021'!$D$2:$AO$3999,22,FALSE)</f>
        <v>0</v>
      </c>
      <c r="I167" s="3">
        <f>VLOOKUP(Tableau3[[#This Row],[ID ]],'[1]COMMERCIAL 2019 - 2021'!$D$2:$AO$3999,23,FALSE)</f>
        <v>0</v>
      </c>
      <c r="J167" s="3">
        <f>+Tableau1[[#This Row],[Annee]]</f>
        <v>2019</v>
      </c>
      <c r="K167" s="3" t="str">
        <f>+Tableau1[[#This Row],[DESTINATION]]</f>
        <v>Sénégal</v>
      </c>
      <c r="L167" s="3" t="str">
        <f>+Tableau1[[#This Row],[CLIENT]]</f>
        <v>TUNISIAN AFRICAN BUSINESS</v>
      </c>
      <c r="M167" s="3">
        <f>Tableau1[[#This Row],[Mois]]</f>
        <v>8</v>
      </c>
    </row>
    <row r="168" spans="1:13" hidden="1" x14ac:dyDescent="0.35">
      <c r="A168" s="1" t="str">
        <f>Tableau1[[#This Row],[NUM DE FACTURE]]</f>
        <v>FAE-19-00164</v>
      </c>
      <c r="B168" s="2">
        <f>VLOOKUP(Tableau3[[#This Row],[ID ]],'[1]COMMERCIAL 2019 - 2021'!$D$2:$AO$3999,14,FALSE)</f>
        <v>21600</v>
      </c>
      <c r="C168" s="3">
        <f>VLOOKUP(Tableau3[[#This Row],[ID ]],'[1]COMMERCIAL 2019 - 2021'!$D$2:$AO$3999,15,FALSE)</f>
        <v>234300</v>
      </c>
      <c r="D168" s="3">
        <f>VLOOKUP(Tableau3[[#This Row],[ID ]],'[1]COMMERCIAL 2019 - 2021'!$D$2:$AO$3999,16,FALSE)</f>
        <v>0</v>
      </c>
      <c r="E168" s="3">
        <f>VLOOKUP(Tableau3[[#This Row],[ID ]],'[1]COMMERCIAL 2019 - 2021'!$D$2:$AO$3999,17,FALSE)</f>
        <v>0</v>
      </c>
      <c r="F168" s="3">
        <f>VLOOKUP(Tableau3[[#This Row],[ID ]],'[1]COMMERCIAL 2019 - 2021'!$D$2:$AO$3999,20,FALSE)</f>
        <v>31538.80799999999</v>
      </c>
      <c r="G168" s="3">
        <f>VLOOKUP(Tableau3[[#This Row],[ID ]],'[1]COMMERCIAL 2019 - 2021'!$D$2:$AO$3999,21,FALSE)</f>
        <v>317500.97400000005</v>
      </c>
      <c r="H168" s="3">
        <f>VLOOKUP(Tableau3[[#This Row],[ID ]],'[1]COMMERCIAL 2019 - 2021'!$D$2:$AO$3999,22,FALSE)</f>
        <v>0</v>
      </c>
      <c r="I168" s="3">
        <f>VLOOKUP(Tableau3[[#This Row],[ID ]],'[1]COMMERCIAL 2019 - 2021'!$D$2:$AO$3999,23,FALSE)</f>
        <v>0</v>
      </c>
      <c r="J168" s="3">
        <f>+Tableau1[[#This Row],[Annee]]</f>
        <v>2019</v>
      </c>
      <c r="K168" s="3" t="str">
        <f>+Tableau1[[#This Row],[DESTINATION]]</f>
        <v>Guinée</v>
      </c>
      <c r="L168" s="3" t="str">
        <f>+Tableau1[[#This Row],[CLIENT]]</f>
        <v>SAWABA - GUINEE</v>
      </c>
      <c r="M168" s="3">
        <f>Tableau1[[#This Row],[Mois]]</f>
        <v>8</v>
      </c>
    </row>
    <row r="169" spans="1:13" hidden="1" x14ac:dyDescent="0.35">
      <c r="A169" s="1" t="str">
        <f>Tableau1[[#This Row],[NUM DE FACTURE]]</f>
        <v>FAE-19-00165</v>
      </c>
      <c r="B169" s="2">
        <f>VLOOKUP(Tableau3[[#This Row],[ID ]],'[1]COMMERCIAL 2019 - 2021'!$D$2:$AO$3999,14,FALSE)</f>
        <v>0</v>
      </c>
      <c r="C169" s="3">
        <f>VLOOKUP(Tableau3[[#This Row],[ID ]],'[1]COMMERCIAL 2019 - 2021'!$D$2:$AO$3999,15,FALSE)</f>
        <v>192000</v>
      </c>
      <c r="D169" s="3">
        <f>VLOOKUP(Tableau3[[#This Row],[ID ]],'[1]COMMERCIAL 2019 - 2021'!$D$2:$AO$3999,16,FALSE)</f>
        <v>19200</v>
      </c>
      <c r="E169" s="3">
        <f>VLOOKUP(Tableau3[[#This Row],[ID ]],'[1]COMMERCIAL 2019 - 2021'!$D$2:$AO$3999,17,FALSE)</f>
        <v>0</v>
      </c>
      <c r="F169" s="3">
        <f>VLOOKUP(Tableau3[[#This Row],[ID ]],'[1]COMMERCIAL 2019 - 2021'!$D$2:$AO$3999,20,FALSE)</f>
        <v>0</v>
      </c>
      <c r="G169" s="3">
        <f>VLOOKUP(Tableau3[[#This Row],[ID ]],'[1]COMMERCIAL 2019 - 2021'!$D$2:$AO$3999,21,FALSE)</f>
        <v>283276.36800000002</v>
      </c>
      <c r="H169" s="3">
        <f>VLOOKUP(Tableau3[[#This Row],[ID ]],'[1]COMMERCIAL 2019 - 2021'!$D$2:$AO$3999,22,FALSE)</f>
        <v>28327.636800000007</v>
      </c>
      <c r="I169" s="3">
        <f>VLOOKUP(Tableau3[[#This Row],[ID ]],'[1]COMMERCIAL 2019 - 2021'!$D$2:$AO$3999,23,FALSE)</f>
        <v>0</v>
      </c>
      <c r="J169" s="3">
        <f>+Tableau1[[#This Row],[Annee]]</f>
        <v>2019</v>
      </c>
      <c r="K169" s="3" t="str">
        <f>+Tableau1[[#This Row],[DESTINATION]]</f>
        <v>Libye</v>
      </c>
      <c r="L169" s="3" t="str">
        <f>+Tableau1[[#This Row],[CLIENT]]</f>
        <v>STE AL MAJMOUA MOTTAHIDA</v>
      </c>
      <c r="M169" s="3">
        <f>Tableau1[[#This Row],[Mois]]</f>
        <v>8</v>
      </c>
    </row>
    <row r="170" spans="1:13" hidden="1" x14ac:dyDescent="0.35">
      <c r="A170" s="1" t="str">
        <f>Tableau1[[#This Row],[NUM DE FACTURE]]</f>
        <v>FAE-19-00166</v>
      </c>
      <c r="B170" s="2">
        <f>VLOOKUP(Tableau3[[#This Row],[ID ]],'[1]COMMERCIAL 2019 - 2021'!$D$2:$AO$3999,14,FALSE)</f>
        <v>0</v>
      </c>
      <c r="C170" s="3">
        <f>VLOOKUP(Tableau3[[#This Row],[ID ]],'[1]COMMERCIAL 2019 - 2021'!$D$2:$AO$3999,15,FALSE)</f>
        <v>5376</v>
      </c>
      <c r="D170" s="3">
        <f>VLOOKUP(Tableau3[[#This Row],[ID ]],'[1]COMMERCIAL 2019 - 2021'!$D$2:$AO$3999,16,FALSE)</f>
        <v>14683.2</v>
      </c>
      <c r="E170" s="3">
        <f>VLOOKUP(Tableau3[[#This Row],[ID ]],'[1]COMMERCIAL 2019 - 2021'!$D$2:$AO$3999,17,FALSE)</f>
        <v>960</v>
      </c>
      <c r="F170" s="3">
        <f>VLOOKUP(Tableau3[[#This Row],[ID ]],'[1]COMMERCIAL 2019 - 2021'!$D$2:$AO$3999,20,FALSE)</f>
        <v>0</v>
      </c>
      <c r="G170" s="3">
        <f>VLOOKUP(Tableau3[[#This Row],[ID ]],'[1]COMMERCIAL 2019 - 2021'!$D$2:$AO$3999,21,FALSE)</f>
        <v>9063.0400000000009</v>
      </c>
      <c r="H170" s="3">
        <f>VLOOKUP(Tableau3[[#This Row],[ID ]],'[1]COMMERCIAL 2019 - 2021'!$D$2:$AO$3999,22,FALSE)</f>
        <v>23509.200000000001</v>
      </c>
      <c r="I170" s="3">
        <f>VLOOKUP(Tableau3[[#This Row],[ID ]],'[1]COMMERCIAL 2019 - 2021'!$D$2:$AO$3999,23,FALSE)</f>
        <v>3909.84</v>
      </c>
      <c r="J170" s="3">
        <f>+Tableau1[[#This Row],[Annee]]</f>
        <v>2019</v>
      </c>
      <c r="K170" s="3" t="str">
        <f>+Tableau1[[#This Row],[DESTINATION]]</f>
        <v>Japon</v>
      </c>
      <c r="L170" s="3" t="str">
        <f>+Tableau1[[#This Row],[CLIENT]]</f>
        <v>ARCADIA</v>
      </c>
      <c r="M170" s="3">
        <f>Tableau1[[#This Row],[Mois]]</f>
        <v>8</v>
      </c>
    </row>
    <row r="171" spans="1:13" hidden="1" x14ac:dyDescent="0.35">
      <c r="A171" s="1" t="str">
        <f>Tableau1[[#This Row],[NUM DE FACTURE]]</f>
        <v>FAE-19-00167</v>
      </c>
      <c r="B171" s="2">
        <f>VLOOKUP(Tableau3[[#This Row],[ID ]],'[1]COMMERCIAL 2019 - 2021'!$D$2:$AO$3999,14,FALSE)</f>
        <v>0</v>
      </c>
      <c r="C171" s="3">
        <f>VLOOKUP(Tableau3[[#This Row],[ID ]],'[1]COMMERCIAL 2019 - 2021'!$D$2:$AO$3999,15,FALSE)</f>
        <v>17048</v>
      </c>
      <c r="D171" s="3">
        <f>VLOOKUP(Tableau3[[#This Row],[ID ]],'[1]COMMERCIAL 2019 - 2021'!$D$2:$AO$3999,16,FALSE)</f>
        <v>4400</v>
      </c>
      <c r="E171" s="3">
        <f>VLOOKUP(Tableau3[[#This Row],[ID ]],'[1]COMMERCIAL 2019 - 2021'!$D$2:$AO$3999,17,FALSE)</f>
        <v>1400</v>
      </c>
      <c r="F171" s="3">
        <f>VLOOKUP(Tableau3[[#This Row],[ID ]],'[1]COMMERCIAL 2019 - 2021'!$D$2:$AO$3999,20,FALSE)</f>
        <v>0</v>
      </c>
      <c r="G171" s="3">
        <f>VLOOKUP(Tableau3[[#This Row],[ID ]],'[1]COMMERCIAL 2019 - 2021'!$D$2:$AO$3999,21,FALSE)</f>
        <v>27349.759999999998</v>
      </c>
      <c r="H171" s="3">
        <f>VLOOKUP(Tableau3[[#This Row],[ID ]],'[1]COMMERCIAL 2019 - 2021'!$D$2:$AO$3999,22,FALSE)</f>
        <v>2268</v>
      </c>
      <c r="I171" s="3">
        <f>VLOOKUP(Tableau3[[#This Row],[ID ]],'[1]COMMERCIAL 2019 - 2021'!$D$2:$AO$3999,23,FALSE)</f>
        <v>2680</v>
      </c>
      <c r="J171" s="3">
        <f>+Tableau1[[#This Row],[Annee]]</f>
        <v>2019</v>
      </c>
      <c r="K171" s="3" t="str">
        <f>+Tableau1[[#This Row],[DESTINATION]]</f>
        <v>Canada</v>
      </c>
      <c r="L171" s="3" t="str">
        <f>+Tableau1[[#This Row],[CLIENT]]</f>
        <v>ARCADIA</v>
      </c>
      <c r="M171" s="3">
        <f>Tableau1[[#This Row],[Mois]]</f>
        <v>8</v>
      </c>
    </row>
    <row r="172" spans="1:13" hidden="1" x14ac:dyDescent="0.35">
      <c r="A172" s="1" t="str">
        <f>Tableau1[[#This Row],[NUM DE FACTURE]]</f>
        <v>FAE-19-00168</v>
      </c>
      <c r="B172" s="2">
        <f>VLOOKUP(Tableau3[[#This Row],[ID ]],'[1]COMMERCIAL 2019 - 2021'!$D$2:$AO$3999,14,FALSE)</f>
        <v>22008</v>
      </c>
      <c r="C172" s="3">
        <f>VLOOKUP(Tableau3[[#This Row],[ID ]],'[1]COMMERCIAL 2019 - 2021'!$D$2:$AO$3999,15,FALSE)</f>
        <v>0</v>
      </c>
      <c r="D172" s="3">
        <f>VLOOKUP(Tableau3[[#This Row],[ID ]],'[1]COMMERCIAL 2019 - 2021'!$D$2:$AO$3999,16,FALSE)</f>
        <v>0</v>
      </c>
      <c r="E172" s="3">
        <f>VLOOKUP(Tableau3[[#This Row],[ID ]],'[1]COMMERCIAL 2019 - 2021'!$D$2:$AO$3999,17,FALSE)</f>
        <v>0</v>
      </c>
      <c r="F172" s="3">
        <f>VLOOKUP(Tableau3[[#This Row],[ID ]],'[1]COMMERCIAL 2019 - 2021'!$D$2:$AO$3999,20,FALSE)</f>
        <v>33012</v>
      </c>
      <c r="G172" s="3">
        <f>VLOOKUP(Tableau3[[#This Row],[ID ]],'[1]COMMERCIAL 2019 - 2021'!$D$2:$AO$3999,21,FALSE)</f>
        <v>0</v>
      </c>
      <c r="H172" s="3">
        <f>VLOOKUP(Tableau3[[#This Row],[ID ]],'[1]COMMERCIAL 2019 - 2021'!$D$2:$AO$3999,22,FALSE)</f>
        <v>0</v>
      </c>
      <c r="I172" s="3">
        <f>VLOOKUP(Tableau3[[#This Row],[ID ]],'[1]COMMERCIAL 2019 - 2021'!$D$2:$AO$3999,23,FALSE)</f>
        <v>0</v>
      </c>
      <c r="J172" s="3">
        <f>+Tableau1[[#This Row],[Annee]]</f>
        <v>2019</v>
      </c>
      <c r="K172" s="3" t="str">
        <f>+Tableau1[[#This Row],[DESTINATION]]</f>
        <v>Sierra Leone</v>
      </c>
      <c r="L172" s="3" t="str">
        <f>+Tableau1[[#This Row],[CLIENT]]</f>
        <v>STE MEDILIFE IMPORT &amp; EXPORT</v>
      </c>
      <c r="M172" s="3">
        <f>Tableau1[[#This Row],[Mois]]</f>
        <v>8</v>
      </c>
    </row>
    <row r="173" spans="1:13" hidden="1" x14ac:dyDescent="0.35">
      <c r="A173" s="1" t="str">
        <f>Tableau1[[#This Row],[NUM DE FACTURE]]</f>
        <v>FAE-19-00169</v>
      </c>
      <c r="B173" s="2">
        <f>VLOOKUP(Tableau3[[#This Row],[ID ]],'[1]COMMERCIAL 2019 - 2021'!$D$2:$AO$3999,14,FALSE)</f>
        <v>7200</v>
      </c>
      <c r="C173" s="3">
        <f>VLOOKUP(Tableau3[[#This Row],[ID ]],'[1]COMMERCIAL 2019 - 2021'!$D$2:$AO$3999,15,FALSE)</f>
        <v>4800</v>
      </c>
      <c r="D173" s="3">
        <f>VLOOKUP(Tableau3[[#This Row],[ID ]],'[1]COMMERCIAL 2019 - 2021'!$D$2:$AO$3999,16,FALSE)</f>
        <v>0</v>
      </c>
      <c r="E173" s="3">
        <f>VLOOKUP(Tableau3[[#This Row],[ID ]],'[1]COMMERCIAL 2019 - 2021'!$D$2:$AO$3999,17,FALSE)</f>
        <v>4000</v>
      </c>
      <c r="F173" s="3">
        <f>VLOOKUP(Tableau3[[#This Row],[ID ]],'[1]COMMERCIAL 2019 - 2021'!$D$2:$AO$3999,20,FALSE)</f>
        <v>11671.9056</v>
      </c>
      <c r="G173" s="3">
        <f>VLOOKUP(Tableau3[[#This Row],[ID ]],'[1]COMMERCIAL 2019 - 2021'!$D$2:$AO$3999,21,FALSE)</f>
        <v>7781.2704000000003</v>
      </c>
      <c r="H173" s="3">
        <f>VLOOKUP(Tableau3[[#This Row],[ID ]],'[1]COMMERCIAL 2019 - 2021'!$D$2:$AO$3999,22,FALSE)</f>
        <v>0</v>
      </c>
      <c r="I173" s="3">
        <f>VLOOKUP(Tableau3[[#This Row],[ID ]],'[1]COMMERCIAL 2019 - 2021'!$D$2:$AO$3999,23,FALSE)</f>
        <v>15264.144</v>
      </c>
      <c r="J173" s="3">
        <f>+Tableau1[[#This Row],[Annee]]</f>
        <v>2019</v>
      </c>
      <c r="K173" s="3" t="str">
        <f>+Tableau1[[#This Row],[DESTINATION]]</f>
        <v>Jordanie</v>
      </c>
      <c r="L173" s="3" t="str">
        <f>+Tableau1[[#This Row],[CLIENT]]</f>
        <v>ABOURA FOODS</v>
      </c>
      <c r="M173" s="3">
        <f>Tableau1[[#This Row],[Mois]]</f>
        <v>8</v>
      </c>
    </row>
    <row r="174" spans="1:13" hidden="1" x14ac:dyDescent="0.35">
      <c r="A174" s="1" t="str">
        <f>Tableau1[[#This Row],[NUM DE FACTURE]]</f>
        <v>FAE-19-00170</v>
      </c>
      <c r="B174" s="2">
        <f>VLOOKUP(Tableau3[[#This Row],[ID ]],'[1]COMMERCIAL 2019 - 2021'!$D$2:$AO$3999,14,FALSE)</f>
        <v>22008</v>
      </c>
      <c r="C174" s="3">
        <f>VLOOKUP(Tableau3[[#This Row],[ID ]],'[1]COMMERCIAL 2019 - 2021'!$D$2:$AO$3999,15,FALSE)</f>
        <v>0</v>
      </c>
      <c r="D174" s="3">
        <f>VLOOKUP(Tableau3[[#This Row],[ID ]],'[1]COMMERCIAL 2019 - 2021'!$D$2:$AO$3999,16,FALSE)</f>
        <v>0</v>
      </c>
      <c r="E174" s="3">
        <f>VLOOKUP(Tableau3[[#This Row],[ID ]],'[1]COMMERCIAL 2019 - 2021'!$D$2:$AO$3999,17,FALSE)</f>
        <v>0</v>
      </c>
      <c r="F174" s="3">
        <f>VLOOKUP(Tableau3[[#This Row],[ID ]],'[1]COMMERCIAL 2019 - 2021'!$D$2:$AO$3999,20,FALSE)</f>
        <v>33452.160000000003</v>
      </c>
      <c r="G174" s="3">
        <f>VLOOKUP(Tableau3[[#This Row],[ID ]],'[1]COMMERCIAL 2019 - 2021'!$D$2:$AO$3999,21,FALSE)</f>
        <v>0</v>
      </c>
      <c r="H174" s="3">
        <f>VLOOKUP(Tableau3[[#This Row],[ID ]],'[1]COMMERCIAL 2019 - 2021'!$D$2:$AO$3999,22,FALSE)</f>
        <v>0</v>
      </c>
      <c r="I174" s="3">
        <f>VLOOKUP(Tableau3[[#This Row],[ID ]],'[1]COMMERCIAL 2019 - 2021'!$D$2:$AO$3999,23,FALSE)</f>
        <v>0</v>
      </c>
      <c r="J174" s="3">
        <f>+Tableau1[[#This Row],[Annee]]</f>
        <v>2019</v>
      </c>
      <c r="K174" s="3" t="str">
        <f>+Tableau1[[#This Row],[DESTINATION]]</f>
        <v>Burkina Faso</v>
      </c>
      <c r="L174" s="3" t="str">
        <f>+Tableau1[[#This Row],[CLIENT]]</f>
        <v>SAHEL INTERNATIONAL TRADE</v>
      </c>
      <c r="M174" s="3">
        <f>Tableau1[[#This Row],[Mois]]</f>
        <v>8</v>
      </c>
    </row>
    <row r="175" spans="1:13" hidden="1" x14ac:dyDescent="0.35">
      <c r="A175" s="1" t="str">
        <f>Tableau1[[#This Row],[NUM DE FACTURE]]</f>
        <v>FAE-19-00171</v>
      </c>
      <c r="B175" s="2">
        <f>VLOOKUP(Tableau3[[#This Row],[ID ]],'[1]COMMERCIAL 2019 - 2021'!$D$2:$AO$3999,14,FALSE)</f>
        <v>0</v>
      </c>
      <c r="C175" s="3">
        <f>VLOOKUP(Tableau3[[#This Row],[ID ]],'[1]COMMERCIAL 2019 - 2021'!$D$2:$AO$3999,15,FALSE)</f>
        <v>20000</v>
      </c>
      <c r="D175" s="3">
        <f>VLOOKUP(Tableau3[[#This Row],[ID ]],'[1]COMMERCIAL 2019 - 2021'!$D$2:$AO$3999,16,FALSE)</f>
        <v>0</v>
      </c>
      <c r="E175" s="3">
        <f>VLOOKUP(Tableau3[[#This Row],[ID ]],'[1]COMMERCIAL 2019 - 2021'!$D$2:$AO$3999,17,FALSE)</f>
        <v>0</v>
      </c>
      <c r="F175" s="3">
        <f>VLOOKUP(Tableau3[[#This Row],[ID ]],'[1]COMMERCIAL 2019 - 2021'!$D$2:$AO$3999,20,FALSE)</f>
        <v>0</v>
      </c>
      <c r="G175" s="3">
        <f>VLOOKUP(Tableau3[[#This Row],[ID ]],'[1]COMMERCIAL 2019 - 2021'!$D$2:$AO$3999,21,FALSE)</f>
        <v>31600</v>
      </c>
      <c r="H175" s="3">
        <f>VLOOKUP(Tableau3[[#This Row],[ID ]],'[1]COMMERCIAL 2019 - 2021'!$D$2:$AO$3999,22,FALSE)</f>
        <v>0</v>
      </c>
      <c r="I175" s="3">
        <f>VLOOKUP(Tableau3[[#This Row],[ID ]],'[1]COMMERCIAL 2019 - 2021'!$D$2:$AO$3999,23,FALSE)</f>
        <v>0</v>
      </c>
      <c r="J175" s="3">
        <f>+Tableau1[[#This Row],[Annee]]</f>
        <v>2019</v>
      </c>
      <c r="K175" s="3" t="str">
        <f>+Tableau1[[#This Row],[DESTINATION]]</f>
        <v>Angleterre</v>
      </c>
      <c r="L175" s="3" t="str">
        <f>+Tableau1[[#This Row],[CLIENT]]</f>
        <v>ARCADIA</v>
      </c>
      <c r="M175" s="3">
        <f>Tableau1[[#This Row],[Mois]]</f>
        <v>8</v>
      </c>
    </row>
    <row r="176" spans="1:13" x14ac:dyDescent="0.35">
      <c r="A176" s="1" t="str">
        <f>Tableau1[[#This Row],[NUM DE FACTURE]]</f>
        <v>FAE-19-00172</v>
      </c>
      <c r="B176" s="2">
        <f>VLOOKUP(Tableau3[[#This Row],[ID ]],'[1]COMMERCIAL 2019 - 2021'!$D$2:$AO$3999,14,FALSE)</f>
        <v>9000</v>
      </c>
      <c r="C176" s="3">
        <f>VLOOKUP(Tableau3[[#This Row],[ID ]],'[1]COMMERCIAL 2019 - 2021'!$D$2:$AO$3999,15,FALSE)</f>
        <v>18000</v>
      </c>
      <c r="D176" s="3">
        <f>VLOOKUP(Tableau3[[#This Row],[ID ]],'[1]COMMERCIAL 2019 - 2021'!$D$2:$AO$3999,16,FALSE)</f>
        <v>84000</v>
      </c>
      <c r="E176" s="3">
        <f>VLOOKUP(Tableau3[[#This Row],[ID ]],'[1]COMMERCIAL 2019 - 2021'!$D$2:$AO$3999,17,FALSE)</f>
        <v>0</v>
      </c>
      <c r="F176" s="3">
        <f>VLOOKUP(Tableau3[[#This Row],[ID ]],'[1]COMMERCIAL 2019 - 2021'!$D$2:$AO$3999,20,FALSE)</f>
        <v>13710</v>
      </c>
      <c r="G176" s="3">
        <f>VLOOKUP(Tableau3[[#This Row],[ID ]],'[1]COMMERCIAL 2019 - 2021'!$D$2:$AO$3999,21,FALSE)</f>
        <v>26640</v>
      </c>
      <c r="H176" s="3">
        <f>VLOOKUP(Tableau3[[#This Row],[ID ]],'[1]COMMERCIAL 2019 - 2021'!$D$2:$AO$3999,22,FALSE)</f>
        <v>118300</v>
      </c>
      <c r="I176" s="3">
        <f>VLOOKUP(Tableau3[[#This Row],[ID ]],'[1]COMMERCIAL 2019 - 2021'!$D$2:$AO$3999,23,FALSE)</f>
        <v>0</v>
      </c>
      <c r="J176" s="3">
        <f>+Tableau1[[#This Row],[Annee]]</f>
        <v>2019</v>
      </c>
      <c r="K176" s="3" t="str">
        <f>+Tableau1[[#This Row],[DESTINATION]]</f>
        <v>Gabon</v>
      </c>
      <c r="L176" s="3" t="str">
        <f>+Tableau1[[#This Row],[CLIENT]]</f>
        <v>TUNISIAN AFRICAN BUSINESS</v>
      </c>
      <c r="M176" s="3">
        <f>Tableau1[[#This Row],[Mois]]</f>
        <v>8</v>
      </c>
    </row>
    <row r="177" spans="1:13" x14ac:dyDescent="0.35">
      <c r="A177" s="1" t="str">
        <f>Tableau1[[#This Row],[NUM DE FACTURE]]</f>
        <v>FAE-19-00173</v>
      </c>
      <c r="B177" s="2">
        <f>VLOOKUP(Tableau3[[#This Row],[ID ]],'[1]COMMERCIAL 2019 - 2021'!$D$2:$AO$3999,14,FALSE)</f>
        <v>2760</v>
      </c>
      <c r="C177" s="3">
        <f>VLOOKUP(Tableau3[[#This Row],[ID ]],'[1]COMMERCIAL 2019 - 2021'!$D$2:$AO$3999,15,FALSE)</f>
        <v>19320</v>
      </c>
      <c r="D177" s="3">
        <f>VLOOKUP(Tableau3[[#This Row],[ID ]],'[1]COMMERCIAL 2019 - 2021'!$D$2:$AO$3999,16,FALSE)</f>
        <v>31520</v>
      </c>
      <c r="E177" s="3">
        <f>VLOOKUP(Tableau3[[#This Row],[ID ]],'[1]COMMERCIAL 2019 - 2021'!$D$2:$AO$3999,17,FALSE)</f>
        <v>0</v>
      </c>
      <c r="F177" s="3">
        <f>VLOOKUP(Tableau3[[#This Row],[ID ]],'[1]COMMERCIAL 2019 - 2021'!$D$2:$AO$3999,20,FALSE)</f>
        <v>4333.2</v>
      </c>
      <c r="G177" s="3">
        <f>VLOOKUP(Tableau3[[#This Row],[ID ]],'[1]COMMERCIAL 2019 - 2021'!$D$2:$AO$3999,21,FALSE)</f>
        <v>28593.599999999999</v>
      </c>
      <c r="H177" s="3">
        <f>VLOOKUP(Tableau3[[#This Row],[ID ]],'[1]COMMERCIAL 2019 - 2021'!$D$2:$AO$3999,22,FALSE)</f>
        <v>44600.800000000003</v>
      </c>
      <c r="I177" s="3">
        <f>VLOOKUP(Tableau3[[#This Row],[ID ]],'[1]COMMERCIAL 2019 - 2021'!$D$2:$AO$3999,23,FALSE)</f>
        <v>0</v>
      </c>
      <c r="J177" s="3">
        <f>+Tableau1[[#This Row],[Annee]]</f>
        <v>2019</v>
      </c>
      <c r="K177" s="3" t="str">
        <f>+Tableau1[[#This Row],[DESTINATION]]</f>
        <v>Gabon</v>
      </c>
      <c r="L177" s="3" t="str">
        <f>+Tableau1[[#This Row],[CLIENT]]</f>
        <v>TUNISIAN AFRICAN BUSINESS</v>
      </c>
      <c r="M177" s="3">
        <f>Tableau1[[#This Row],[Mois]]</f>
        <v>8</v>
      </c>
    </row>
    <row r="178" spans="1:13" hidden="1" x14ac:dyDescent="0.35">
      <c r="A178" s="1" t="str">
        <f>Tableau1[[#This Row],[NUM DE FACTURE]]</f>
        <v>FAE-19-00174</v>
      </c>
      <c r="B178" s="2">
        <f>VLOOKUP(Tableau3[[#This Row],[ID ]],'[1]COMMERCIAL 2019 - 2021'!$D$2:$AO$3999,14,FALSE)</f>
        <v>0</v>
      </c>
      <c r="C178" s="3">
        <f>VLOOKUP(Tableau3[[#This Row],[ID ]],'[1]COMMERCIAL 2019 - 2021'!$D$2:$AO$3999,15,FALSE)</f>
        <v>0</v>
      </c>
      <c r="D178" s="3">
        <f>VLOOKUP(Tableau3[[#This Row],[ID ]],'[1]COMMERCIAL 2019 - 2021'!$D$2:$AO$3999,16,FALSE)</f>
        <v>108000</v>
      </c>
      <c r="E178" s="3">
        <f>VLOOKUP(Tableau3[[#This Row],[ID ]],'[1]COMMERCIAL 2019 - 2021'!$D$2:$AO$3999,17,FALSE)</f>
        <v>0</v>
      </c>
      <c r="F178" s="3">
        <f>VLOOKUP(Tableau3[[#This Row],[ID ]],'[1]COMMERCIAL 2019 - 2021'!$D$2:$AO$3999,20,FALSE)</f>
        <v>0</v>
      </c>
      <c r="G178" s="3">
        <f>VLOOKUP(Tableau3[[#This Row],[ID ]],'[1]COMMERCIAL 2019 - 2021'!$D$2:$AO$3999,21,FALSE)</f>
        <v>0</v>
      </c>
      <c r="H178" s="3">
        <f>VLOOKUP(Tableau3[[#This Row],[ID ]],'[1]COMMERCIAL 2019 - 2021'!$D$2:$AO$3999,22,FALSE)</f>
        <v>147477.18599999999</v>
      </c>
      <c r="I178" s="3">
        <f>VLOOKUP(Tableau3[[#This Row],[ID ]],'[1]COMMERCIAL 2019 - 2021'!$D$2:$AO$3999,23,FALSE)</f>
        <v>0</v>
      </c>
      <c r="J178" s="3">
        <f>+Tableau1[[#This Row],[Annee]]</f>
        <v>2019</v>
      </c>
      <c r="K178" s="3" t="str">
        <f>+Tableau1[[#This Row],[DESTINATION]]</f>
        <v>Niger</v>
      </c>
      <c r="L178" s="3" t="str">
        <f>+Tableau1[[#This Row],[CLIENT]]</f>
        <v>ETS KASSO IMPORT EXPORT</v>
      </c>
      <c r="M178" s="3">
        <f>Tableau1[[#This Row],[Mois]]</f>
        <v>8</v>
      </c>
    </row>
    <row r="179" spans="1:13" hidden="1" x14ac:dyDescent="0.35">
      <c r="A179" s="1" t="str">
        <f>Tableau1[[#This Row],[NUM DE FACTURE]]</f>
        <v>FAE-19-00175</v>
      </c>
      <c r="B179" s="2">
        <f>VLOOKUP(Tableau3[[#This Row],[ID ]],'[1]COMMERCIAL 2019 - 2021'!$D$2:$AO$3999,14,FALSE)</f>
        <v>0</v>
      </c>
      <c r="C179" s="3">
        <f>VLOOKUP(Tableau3[[#This Row],[ID ]],'[1]COMMERCIAL 2019 - 2021'!$D$2:$AO$3999,15,FALSE)</f>
        <v>0</v>
      </c>
      <c r="D179" s="3">
        <f>VLOOKUP(Tableau3[[#This Row],[ID ]],'[1]COMMERCIAL 2019 - 2021'!$D$2:$AO$3999,16,FALSE)</f>
        <v>108000</v>
      </c>
      <c r="E179" s="3">
        <f>VLOOKUP(Tableau3[[#This Row],[ID ]],'[1]COMMERCIAL 2019 - 2021'!$D$2:$AO$3999,17,FALSE)</f>
        <v>0</v>
      </c>
      <c r="F179" s="3">
        <f>VLOOKUP(Tableau3[[#This Row],[ID ]],'[1]COMMERCIAL 2019 - 2021'!$D$2:$AO$3999,20,FALSE)</f>
        <v>0</v>
      </c>
      <c r="G179" s="3">
        <f>VLOOKUP(Tableau3[[#This Row],[ID ]],'[1]COMMERCIAL 2019 - 2021'!$D$2:$AO$3999,21,FALSE)</f>
        <v>0</v>
      </c>
      <c r="H179" s="3">
        <f>VLOOKUP(Tableau3[[#This Row],[ID ]],'[1]COMMERCIAL 2019 - 2021'!$D$2:$AO$3999,22,FALSE)</f>
        <v>147398.23800000001</v>
      </c>
      <c r="I179" s="3">
        <f>VLOOKUP(Tableau3[[#This Row],[ID ]],'[1]COMMERCIAL 2019 - 2021'!$D$2:$AO$3999,23,FALSE)</f>
        <v>0</v>
      </c>
      <c r="J179" s="3">
        <f>+Tableau1[[#This Row],[Annee]]</f>
        <v>2019</v>
      </c>
      <c r="K179" s="3" t="str">
        <f>+Tableau1[[#This Row],[DESTINATION]]</f>
        <v>Niger</v>
      </c>
      <c r="L179" s="3" t="str">
        <f>+Tableau1[[#This Row],[CLIENT]]</f>
        <v>ETS KASSO IMPORT EXPORT</v>
      </c>
      <c r="M179" s="3">
        <f>Tableau1[[#This Row],[Mois]]</f>
        <v>8</v>
      </c>
    </row>
    <row r="180" spans="1:13" hidden="1" x14ac:dyDescent="0.35">
      <c r="A180" s="1" t="str">
        <f>Tableau1[[#This Row],[NUM DE FACTURE]]</f>
        <v>FAE-19-00176</v>
      </c>
      <c r="B180" s="2">
        <f>VLOOKUP(Tableau3[[#This Row],[ID ]],'[1]COMMERCIAL 2019 - 2021'!$D$2:$AO$3999,14,FALSE)</f>
        <v>0</v>
      </c>
      <c r="C180" s="3">
        <f>VLOOKUP(Tableau3[[#This Row],[ID ]],'[1]COMMERCIAL 2019 - 2021'!$D$2:$AO$3999,15,FALSE)</f>
        <v>0</v>
      </c>
      <c r="D180" s="3">
        <f>VLOOKUP(Tableau3[[#This Row],[ID ]],'[1]COMMERCIAL 2019 - 2021'!$D$2:$AO$3999,16,FALSE)</f>
        <v>108000</v>
      </c>
      <c r="E180" s="3">
        <f>VLOOKUP(Tableau3[[#This Row],[ID ]],'[1]COMMERCIAL 2019 - 2021'!$D$2:$AO$3999,17,FALSE)</f>
        <v>0</v>
      </c>
      <c r="F180" s="3">
        <f>VLOOKUP(Tableau3[[#This Row],[ID ]],'[1]COMMERCIAL 2019 - 2021'!$D$2:$AO$3999,20,FALSE)</f>
        <v>0</v>
      </c>
      <c r="G180" s="3">
        <f>VLOOKUP(Tableau3[[#This Row],[ID ]],'[1]COMMERCIAL 2019 - 2021'!$D$2:$AO$3999,21,FALSE)</f>
        <v>0</v>
      </c>
      <c r="H180" s="3">
        <f>VLOOKUP(Tableau3[[#This Row],[ID ]],'[1]COMMERCIAL 2019 - 2021'!$D$2:$AO$3999,22,FALSE)</f>
        <v>147159.07199999999</v>
      </c>
      <c r="I180" s="3">
        <f>VLOOKUP(Tableau3[[#This Row],[ID ]],'[1]COMMERCIAL 2019 - 2021'!$D$2:$AO$3999,23,FALSE)</f>
        <v>0</v>
      </c>
      <c r="J180" s="3">
        <f>+Tableau1[[#This Row],[Annee]]</f>
        <v>2019</v>
      </c>
      <c r="K180" s="3" t="str">
        <f>+Tableau1[[#This Row],[DESTINATION]]</f>
        <v>Niger</v>
      </c>
      <c r="L180" s="3" t="str">
        <f>+Tableau1[[#This Row],[CLIENT]]</f>
        <v>ETS KASSO IMPORT EXPORT</v>
      </c>
      <c r="M180" s="3">
        <f>Tableau1[[#This Row],[Mois]]</f>
        <v>9</v>
      </c>
    </row>
    <row r="181" spans="1:13" hidden="1" x14ac:dyDescent="0.35">
      <c r="A181" s="1" t="str">
        <f>Tableau1[[#This Row],[NUM DE FACTURE]]</f>
        <v>FAE-19-00177</v>
      </c>
      <c r="B181" s="2">
        <f>VLOOKUP(Tableau3[[#This Row],[ID ]],'[1]COMMERCIAL 2019 - 2021'!$D$2:$AO$3999,14,FALSE)</f>
        <v>0</v>
      </c>
      <c r="C181" s="3">
        <f>VLOOKUP(Tableau3[[#This Row],[ID ]],'[1]COMMERCIAL 2019 - 2021'!$D$2:$AO$3999,15,FALSE)</f>
        <v>0</v>
      </c>
      <c r="D181" s="3">
        <f>VLOOKUP(Tableau3[[#This Row],[ID ]],'[1]COMMERCIAL 2019 - 2021'!$D$2:$AO$3999,16,FALSE)</f>
        <v>560000</v>
      </c>
      <c r="E181" s="3">
        <f>VLOOKUP(Tableau3[[#This Row],[ID ]],'[1]COMMERCIAL 2019 - 2021'!$D$2:$AO$3999,17,FALSE)</f>
        <v>0</v>
      </c>
      <c r="F181" s="3">
        <f>VLOOKUP(Tableau3[[#This Row],[ID ]],'[1]COMMERCIAL 2019 - 2021'!$D$2:$AO$3999,20,FALSE)</f>
        <v>0</v>
      </c>
      <c r="G181" s="3">
        <f>VLOOKUP(Tableau3[[#This Row],[ID ]],'[1]COMMERCIAL 2019 - 2021'!$D$2:$AO$3999,21,FALSE)</f>
        <v>0</v>
      </c>
      <c r="H181" s="3">
        <f>VLOOKUP(Tableau3[[#This Row],[ID ]],'[1]COMMERCIAL 2019 - 2021'!$D$2:$AO$3999,22,FALSE)</f>
        <v>700000</v>
      </c>
      <c r="I181" s="3">
        <f>VLOOKUP(Tableau3[[#This Row],[ID ]],'[1]COMMERCIAL 2019 - 2021'!$D$2:$AO$3999,23,FALSE)</f>
        <v>0</v>
      </c>
      <c r="J181" s="3">
        <f>+Tableau1[[#This Row],[Annee]]</f>
        <v>2019</v>
      </c>
      <c r="K181" s="3" t="str">
        <f>+Tableau1[[#This Row],[DESTINATION]]</f>
        <v>Niger</v>
      </c>
      <c r="L181" s="3" t="str">
        <f>+Tableau1[[#This Row],[CLIENT]]</f>
        <v>STE DE COMMERCE INTERNATIONAL</v>
      </c>
      <c r="M181" s="3">
        <f>Tableau1[[#This Row],[Mois]]</f>
        <v>9</v>
      </c>
    </row>
    <row r="182" spans="1:13" hidden="1" x14ac:dyDescent="0.35">
      <c r="A182" s="1" t="str">
        <f>Tableau1[[#This Row],[NUM DE FACTURE]]</f>
        <v>FAE-19-00178</v>
      </c>
      <c r="B182" s="2">
        <f>VLOOKUP(Tableau3[[#This Row],[ID ]],'[1]COMMERCIAL 2019 - 2021'!$D$2:$AO$3999,14,FALSE)</f>
        <v>0</v>
      </c>
      <c r="C182" s="3">
        <f>VLOOKUP(Tableau3[[#This Row],[ID ]],'[1]COMMERCIAL 2019 - 2021'!$D$2:$AO$3999,15,FALSE)</f>
        <v>18648</v>
      </c>
      <c r="D182" s="3">
        <f>VLOOKUP(Tableau3[[#This Row],[ID ]],'[1]COMMERCIAL 2019 - 2021'!$D$2:$AO$3999,16,FALSE)</f>
        <v>7200</v>
      </c>
      <c r="E182" s="3">
        <f>VLOOKUP(Tableau3[[#This Row],[ID ]],'[1]COMMERCIAL 2019 - 2021'!$D$2:$AO$3999,17,FALSE)</f>
        <v>0</v>
      </c>
      <c r="F182" s="3">
        <f>VLOOKUP(Tableau3[[#This Row],[ID ]],'[1]COMMERCIAL 2019 - 2021'!$D$2:$AO$3999,20,FALSE)</f>
        <v>0</v>
      </c>
      <c r="G182" s="3">
        <f>VLOOKUP(Tableau3[[#This Row],[ID ]],'[1]COMMERCIAL 2019 - 2021'!$D$2:$AO$3999,21,FALSE)</f>
        <v>27240.979752000003</v>
      </c>
      <c r="H182" s="3">
        <f>VLOOKUP(Tableau3[[#This Row],[ID ]],'[1]COMMERCIAL 2019 - 2021'!$D$2:$AO$3999,22,FALSE)</f>
        <v>10403.429399999999</v>
      </c>
      <c r="I182" s="3">
        <f>VLOOKUP(Tableau3[[#This Row],[ID ]],'[1]COMMERCIAL 2019 - 2021'!$D$2:$AO$3999,23,FALSE)</f>
        <v>0</v>
      </c>
      <c r="J182" s="3">
        <f>+Tableau1[[#This Row],[Annee]]</f>
        <v>2019</v>
      </c>
      <c r="K182" s="3" t="str">
        <f>+Tableau1[[#This Row],[DESTINATION]]</f>
        <v>Mayotte</v>
      </c>
      <c r="L182" s="3" t="str">
        <f>+Tableau1[[#This Row],[CLIENT]]</f>
        <v>SODIFRAM SAS</v>
      </c>
      <c r="M182" s="3">
        <f>Tableau1[[#This Row],[Mois]]</f>
        <v>8</v>
      </c>
    </row>
    <row r="183" spans="1:13" hidden="1" x14ac:dyDescent="0.35">
      <c r="A183" s="1" t="str">
        <f>Tableau1[[#This Row],[NUM DE FACTURE]]</f>
        <v>FAE-19-00179</v>
      </c>
      <c r="B183" s="2">
        <f>VLOOKUP(Tableau3[[#This Row],[ID ]],'[1]COMMERCIAL 2019 - 2021'!$D$2:$AO$3999,14,FALSE)</f>
        <v>240</v>
      </c>
      <c r="C183" s="3">
        <f>VLOOKUP(Tableau3[[#This Row],[ID ]],'[1]COMMERCIAL 2019 - 2021'!$D$2:$AO$3999,15,FALSE)</f>
        <v>16400</v>
      </c>
      <c r="D183" s="3">
        <f>VLOOKUP(Tableau3[[#This Row],[ID ]],'[1]COMMERCIAL 2019 - 2021'!$D$2:$AO$3999,16,FALSE)</f>
        <v>0</v>
      </c>
      <c r="E183" s="3">
        <f>VLOOKUP(Tableau3[[#This Row],[ID ]],'[1]COMMERCIAL 2019 - 2021'!$D$2:$AO$3999,17,FALSE)</f>
        <v>0</v>
      </c>
      <c r="F183" s="3">
        <f>VLOOKUP(Tableau3[[#This Row],[ID ]],'[1]COMMERCIAL 2019 - 2021'!$D$2:$AO$3999,20,FALSE)</f>
        <v>872.30712000000005</v>
      </c>
      <c r="G183" s="3">
        <f>VLOOKUP(Tableau3[[#This Row],[ID ]],'[1]COMMERCIAL 2019 - 2021'!$D$2:$AO$3999,21,FALSE)</f>
        <v>57272.342800000006</v>
      </c>
      <c r="H183" s="3">
        <f>VLOOKUP(Tableau3[[#This Row],[ID ]],'[1]COMMERCIAL 2019 - 2021'!$D$2:$AO$3999,22,FALSE)</f>
        <v>0</v>
      </c>
      <c r="I183" s="3">
        <f>VLOOKUP(Tableau3[[#This Row],[ID ]],'[1]COMMERCIAL 2019 - 2021'!$D$2:$AO$3999,23,FALSE)</f>
        <v>0</v>
      </c>
      <c r="J183" s="3">
        <f>+Tableau1[[#This Row],[Annee]]</f>
        <v>2019</v>
      </c>
      <c r="K183" s="3" t="str">
        <f>+Tableau1[[#This Row],[DESTINATION]]</f>
        <v>New Zealand</v>
      </c>
      <c r="L183" s="3" t="str">
        <f>+Tableau1[[#This Row],[CLIENT]]</f>
        <v>DAVIS TRADING CO LTD</v>
      </c>
      <c r="M183" s="3">
        <f>Tableau1[[#This Row],[Mois]]</f>
        <v>8</v>
      </c>
    </row>
    <row r="184" spans="1:13" hidden="1" x14ac:dyDescent="0.35">
      <c r="A184" s="1" t="str">
        <f>Tableau1[[#This Row],[NUM DE FACTURE]]</f>
        <v>FAE-19-00180</v>
      </c>
      <c r="B184" s="2">
        <f>VLOOKUP(Tableau3[[#This Row],[ID ]],'[1]COMMERCIAL 2019 - 2021'!$D$2:$AO$3999,14,FALSE)</f>
        <v>20000</v>
      </c>
      <c r="C184" s="3">
        <f>VLOOKUP(Tableau3[[#This Row],[ID ]],'[1]COMMERCIAL 2019 - 2021'!$D$2:$AO$3999,15,FALSE)</f>
        <v>0</v>
      </c>
      <c r="D184" s="3">
        <f>VLOOKUP(Tableau3[[#This Row],[ID ]],'[1]COMMERCIAL 2019 - 2021'!$D$2:$AO$3999,16,FALSE)</f>
        <v>0</v>
      </c>
      <c r="E184" s="3">
        <f>VLOOKUP(Tableau3[[#This Row],[ID ]],'[1]COMMERCIAL 2019 - 2021'!$D$2:$AO$3999,17,FALSE)</f>
        <v>0</v>
      </c>
      <c r="F184" s="3">
        <f>VLOOKUP(Tableau3[[#This Row],[ID ]],'[1]COMMERCIAL 2019 - 2021'!$D$2:$AO$3999,20,FALSE)</f>
        <v>39699.840000000004</v>
      </c>
      <c r="G184" s="3">
        <f>VLOOKUP(Tableau3[[#This Row],[ID ]],'[1]COMMERCIAL 2019 - 2021'!$D$2:$AO$3999,21,FALSE)</f>
        <v>0</v>
      </c>
      <c r="H184" s="3">
        <f>VLOOKUP(Tableau3[[#This Row],[ID ]],'[1]COMMERCIAL 2019 - 2021'!$D$2:$AO$3999,22,FALSE)</f>
        <v>0</v>
      </c>
      <c r="I184" s="3">
        <f>VLOOKUP(Tableau3[[#This Row],[ID ]],'[1]COMMERCIAL 2019 - 2021'!$D$2:$AO$3999,23,FALSE)</f>
        <v>0</v>
      </c>
      <c r="J184" s="3">
        <f>+Tableau1[[#This Row],[Annee]]</f>
        <v>2019</v>
      </c>
      <c r="K184" s="3" t="str">
        <f>+Tableau1[[#This Row],[DESTINATION]]</f>
        <v>Russie</v>
      </c>
      <c r="L184" s="3" t="str">
        <f>+Tableau1[[#This Row],[CLIENT]]</f>
        <v>ANGSTREM TRADING</v>
      </c>
      <c r="M184" s="3">
        <f>Tableau1[[#This Row],[Mois]]</f>
        <v>9</v>
      </c>
    </row>
    <row r="185" spans="1:13" hidden="1" x14ac:dyDescent="0.35">
      <c r="A185" s="1" t="str">
        <f>Tableau1[[#This Row],[NUM DE FACTURE]]</f>
        <v>FAE-19-00181</v>
      </c>
      <c r="B185" s="2">
        <f>VLOOKUP(Tableau3[[#This Row],[ID ]],'[1]COMMERCIAL 2019 - 2021'!$D$2:$AO$3999,14,FALSE)</f>
        <v>0</v>
      </c>
      <c r="C185" s="3">
        <f>VLOOKUP(Tableau3[[#This Row],[ID ]],'[1]COMMERCIAL 2019 - 2021'!$D$2:$AO$3999,15,FALSE)</f>
        <v>23971.200000000001</v>
      </c>
      <c r="D185" s="3">
        <f>VLOOKUP(Tableau3[[#This Row],[ID ]],'[1]COMMERCIAL 2019 - 2021'!$D$2:$AO$3999,16,FALSE)</f>
        <v>0</v>
      </c>
      <c r="E185" s="3">
        <f>VLOOKUP(Tableau3[[#This Row],[ID ]],'[1]COMMERCIAL 2019 - 2021'!$D$2:$AO$3999,17,FALSE)</f>
        <v>0</v>
      </c>
      <c r="F185" s="3">
        <f>VLOOKUP(Tableau3[[#This Row],[ID ]],'[1]COMMERCIAL 2019 - 2021'!$D$2:$AO$3999,20,FALSE)</f>
        <v>0</v>
      </c>
      <c r="G185" s="3">
        <f>VLOOKUP(Tableau3[[#This Row],[ID ]],'[1]COMMERCIAL 2019 - 2021'!$D$2:$AO$3999,21,FALSE)</f>
        <v>40260.000000000007</v>
      </c>
      <c r="H185" s="3">
        <f>VLOOKUP(Tableau3[[#This Row],[ID ]],'[1]COMMERCIAL 2019 - 2021'!$D$2:$AO$3999,22,FALSE)</f>
        <v>0</v>
      </c>
      <c r="I185" s="3">
        <f>VLOOKUP(Tableau3[[#This Row],[ID ]],'[1]COMMERCIAL 2019 - 2021'!$D$2:$AO$3999,23,FALSE)</f>
        <v>0</v>
      </c>
      <c r="J185" s="3">
        <f>+Tableau1[[#This Row],[Annee]]</f>
        <v>2019</v>
      </c>
      <c r="K185" s="3" t="str">
        <f>+Tableau1[[#This Row],[DESTINATION]]</f>
        <v>Canada</v>
      </c>
      <c r="L185" s="3" t="str">
        <f>+Tableau1[[#This Row],[CLIENT]]</f>
        <v>ARCADIA</v>
      </c>
      <c r="M185" s="3">
        <f>Tableau1[[#This Row],[Mois]]</f>
        <v>9</v>
      </c>
    </row>
    <row r="186" spans="1:13" hidden="1" x14ac:dyDescent="0.35">
      <c r="A186" s="1" t="str">
        <f>Tableau1[[#This Row],[NUM DE FACTURE]]</f>
        <v>FAE-19-00182</v>
      </c>
      <c r="B186" s="2">
        <f>VLOOKUP(Tableau3[[#This Row],[ID ]],'[1]COMMERCIAL 2019 - 2021'!$D$2:$AO$3999,14,FALSE)</f>
        <v>22008</v>
      </c>
      <c r="C186" s="3">
        <f>VLOOKUP(Tableau3[[#This Row],[ID ]],'[1]COMMERCIAL 2019 - 2021'!$D$2:$AO$3999,15,FALSE)</f>
        <v>0</v>
      </c>
      <c r="D186" s="3">
        <f>VLOOKUP(Tableau3[[#This Row],[ID ]],'[1]COMMERCIAL 2019 - 2021'!$D$2:$AO$3999,16,FALSE)</f>
        <v>0</v>
      </c>
      <c r="E186" s="3">
        <f>VLOOKUP(Tableau3[[#This Row],[ID ]],'[1]COMMERCIAL 2019 - 2021'!$D$2:$AO$3999,17,FALSE)</f>
        <v>0</v>
      </c>
      <c r="F186" s="3">
        <f>VLOOKUP(Tableau3[[#This Row],[ID ]],'[1]COMMERCIAL 2019 - 2021'!$D$2:$AO$3999,20,FALSE)</f>
        <v>33452.160000000003</v>
      </c>
      <c r="G186" s="3">
        <f>VLOOKUP(Tableau3[[#This Row],[ID ]],'[1]COMMERCIAL 2019 - 2021'!$D$2:$AO$3999,21,FALSE)</f>
        <v>0</v>
      </c>
      <c r="H186" s="3">
        <f>VLOOKUP(Tableau3[[#This Row],[ID ]],'[1]COMMERCIAL 2019 - 2021'!$D$2:$AO$3999,22,FALSE)</f>
        <v>0</v>
      </c>
      <c r="I186" s="3">
        <f>VLOOKUP(Tableau3[[#This Row],[ID ]],'[1]COMMERCIAL 2019 - 2021'!$D$2:$AO$3999,23,FALSE)</f>
        <v>0</v>
      </c>
      <c r="J186" s="3">
        <f>+Tableau1[[#This Row],[Annee]]</f>
        <v>2019</v>
      </c>
      <c r="K186" s="3" t="str">
        <f>+Tableau1[[#This Row],[DESTINATION]]</f>
        <v>Togo</v>
      </c>
      <c r="L186" s="3" t="str">
        <f>+Tableau1[[#This Row],[CLIENT]]</f>
        <v>SAHEL INTERNATIONAL TRADE</v>
      </c>
      <c r="M186" s="3">
        <f>Tableau1[[#This Row],[Mois]]</f>
        <v>9</v>
      </c>
    </row>
    <row r="187" spans="1:13" hidden="1" x14ac:dyDescent="0.35">
      <c r="A187" s="1" t="str">
        <f>Tableau1[[#This Row],[NUM DE FACTURE]]</f>
        <v>FAE-19-00183</v>
      </c>
      <c r="B187" s="2">
        <f>VLOOKUP(Tableau3[[#This Row],[ID ]],'[1]COMMERCIAL 2019 - 2021'!$D$2:$AO$3999,14,FALSE)</f>
        <v>19200</v>
      </c>
      <c r="C187" s="3">
        <f>VLOOKUP(Tableau3[[#This Row],[ID ]],'[1]COMMERCIAL 2019 - 2021'!$D$2:$AO$3999,15,FALSE)</f>
        <v>0</v>
      </c>
      <c r="D187" s="3">
        <f>VLOOKUP(Tableau3[[#This Row],[ID ]],'[1]COMMERCIAL 2019 - 2021'!$D$2:$AO$3999,16,FALSE)</f>
        <v>0</v>
      </c>
      <c r="E187" s="3">
        <f>VLOOKUP(Tableau3[[#This Row],[ID ]],'[1]COMMERCIAL 2019 - 2021'!$D$2:$AO$3999,17,FALSE)</f>
        <v>0</v>
      </c>
      <c r="F187" s="3">
        <f>VLOOKUP(Tableau3[[#This Row],[ID ]],'[1]COMMERCIAL 2019 - 2021'!$D$2:$AO$3999,20,FALSE)</f>
        <v>30144</v>
      </c>
      <c r="G187" s="3">
        <f>VLOOKUP(Tableau3[[#This Row],[ID ]],'[1]COMMERCIAL 2019 - 2021'!$D$2:$AO$3999,21,FALSE)</f>
        <v>0</v>
      </c>
      <c r="H187" s="3">
        <f>VLOOKUP(Tableau3[[#This Row],[ID ]],'[1]COMMERCIAL 2019 - 2021'!$D$2:$AO$3999,22,FALSE)</f>
        <v>0</v>
      </c>
      <c r="I187" s="3">
        <f>VLOOKUP(Tableau3[[#This Row],[ID ]],'[1]COMMERCIAL 2019 - 2021'!$D$2:$AO$3999,23,FALSE)</f>
        <v>0</v>
      </c>
      <c r="J187" s="3">
        <f>+Tableau1[[#This Row],[Annee]]</f>
        <v>2019</v>
      </c>
      <c r="K187" s="3" t="str">
        <f>+Tableau1[[#This Row],[DESTINATION]]</f>
        <v>Ghana</v>
      </c>
      <c r="L187" s="3" t="str">
        <f>+Tableau1[[#This Row],[CLIENT]]</f>
        <v>SAHEL INTERNATIONAL TRADE</v>
      </c>
      <c r="M187" s="3">
        <f>Tableau1[[#This Row],[Mois]]</f>
        <v>9</v>
      </c>
    </row>
    <row r="188" spans="1:13" x14ac:dyDescent="0.35">
      <c r="A188" s="1" t="str">
        <f>Tableau1[[#This Row],[NUM DE FACTURE]]</f>
        <v>FAE-19-00184</v>
      </c>
      <c r="B188" s="2">
        <f>VLOOKUP(Tableau3[[#This Row],[ID ]],'[1]COMMERCIAL 2019 - 2021'!$D$2:$AO$3999,14,FALSE)</f>
        <v>0</v>
      </c>
      <c r="C188" s="3">
        <f>VLOOKUP(Tableau3[[#This Row],[ID ]],'[1]COMMERCIAL 2019 - 2021'!$D$2:$AO$3999,15,FALSE)</f>
        <v>110040</v>
      </c>
      <c r="D188" s="3">
        <f>VLOOKUP(Tableau3[[#This Row],[ID ]],'[1]COMMERCIAL 2019 - 2021'!$D$2:$AO$3999,16,FALSE)</f>
        <v>0</v>
      </c>
      <c r="E188" s="3">
        <f>VLOOKUP(Tableau3[[#This Row],[ID ]],'[1]COMMERCIAL 2019 - 2021'!$D$2:$AO$3999,17,FALSE)</f>
        <v>0</v>
      </c>
      <c r="F188" s="3">
        <f>VLOOKUP(Tableau3[[#This Row],[ID ]],'[1]COMMERCIAL 2019 - 2021'!$D$2:$AO$3999,20,FALSE)</f>
        <v>0</v>
      </c>
      <c r="G188" s="3">
        <f>VLOOKUP(Tableau3[[#This Row],[ID ]],'[1]COMMERCIAL 2019 - 2021'!$D$2:$AO$3999,21,FALSE)</f>
        <v>147453.6</v>
      </c>
      <c r="H188" s="3">
        <f>VLOOKUP(Tableau3[[#This Row],[ID ]],'[1]COMMERCIAL 2019 - 2021'!$D$2:$AO$3999,22,FALSE)</f>
        <v>0</v>
      </c>
      <c r="I188" s="3">
        <f>VLOOKUP(Tableau3[[#This Row],[ID ]],'[1]COMMERCIAL 2019 - 2021'!$D$2:$AO$3999,23,FALSE)</f>
        <v>0</v>
      </c>
      <c r="J188" s="3">
        <f>+Tableau1[[#This Row],[Annee]]</f>
        <v>2019</v>
      </c>
      <c r="K188" s="3" t="str">
        <f>+Tableau1[[#This Row],[DESTINATION]]</f>
        <v>Sénégal</v>
      </c>
      <c r="L188" s="3" t="str">
        <f>+Tableau1[[#This Row],[CLIENT]]</f>
        <v>TUNISIAN AFRICAN BUSINESS</v>
      </c>
      <c r="M188" s="3">
        <f>Tableau1[[#This Row],[Mois]]</f>
        <v>9</v>
      </c>
    </row>
    <row r="189" spans="1:13" hidden="1" x14ac:dyDescent="0.35">
      <c r="A189" s="1" t="str">
        <f>Tableau1[[#This Row],[NUM DE FACTURE]]</f>
        <v>FAE-19-00185</v>
      </c>
      <c r="B189" s="2">
        <f>VLOOKUP(Tableau3[[#This Row],[ID ]],'[1]COMMERCIAL 2019 - 2021'!$D$2:$AO$3999,14,FALSE)</f>
        <v>57600</v>
      </c>
      <c r="C189" s="3">
        <f>VLOOKUP(Tableau3[[#This Row],[ID ]],'[1]COMMERCIAL 2019 - 2021'!$D$2:$AO$3999,15,FALSE)</f>
        <v>0</v>
      </c>
      <c r="D189" s="3">
        <f>VLOOKUP(Tableau3[[#This Row],[ID ]],'[1]COMMERCIAL 2019 - 2021'!$D$2:$AO$3999,16,FALSE)</f>
        <v>0</v>
      </c>
      <c r="E189" s="3">
        <f>VLOOKUP(Tableau3[[#This Row],[ID ]],'[1]COMMERCIAL 2019 - 2021'!$D$2:$AO$3999,17,FALSE)</f>
        <v>0</v>
      </c>
      <c r="F189" s="3">
        <f>VLOOKUP(Tableau3[[#This Row],[ID ]],'[1]COMMERCIAL 2019 - 2021'!$D$2:$AO$3999,20,FALSE)</f>
        <v>88704</v>
      </c>
      <c r="G189" s="3">
        <f>VLOOKUP(Tableau3[[#This Row],[ID ]],'[1]COMMERCIAL 2019 - 2021'!$D$2:$AO$3999,21,FALSE)</f>
        <v>0</v>
      </c>
      <c r="H189" s="3">
        <f>VLOOKUP(Tableau3[[#This Row],[ID ]],'[1]COMMERCIAL 2019 - 2021'!$D$2:$AO$3999,22,FALSE)</f>
        <v>0</v>
      </c>
      <c r="I189" s="3">
        <f>VLOOKUP(Tableau3[[#This Row],[ID ]],'[1]COMMERCIAL 2019 - 2021'!$D$2:$AO$3999,23,FALSE)</f>
        <v>0</v>
      </c>
      <c r="J189" s="3">
        <f>+Tableau1[[#This Row],[Annee]]</f>
        <v>2019</v>
      </c>
      <c r="K189" s="3" t="str">
        <f>+Tableau1[[#This Row],[DESTINATION]]</f>
        <v>Burkina Faso</v>
      </c>
      <c r="L189" s="3" t="str">
        <f>+Tableau1[[#This Row],[CLIENT]]</f>
        <v>STE DE COMMERCE INTERNATIONAL</v>
      </c>
      <c r="M189" s="3">
        <f>Tableau1[[#This Row],[Mois]]</f>
        <v>9</v>
      </c>
    </row>
    <row r="190" spans="1:13" x14ac:dyDescent="0.35">
      <c r="A190" s="1" t="str">
        <f>Tableau1[[#This Row],[NUM DE FACTURE]]</f>
        <v>FAE-19-00186</v>
      </c>
      <c r="B190" s="2">
        <f>VLOOKUP(Tableau3[[#This Row],[ID ]],'[1]COMMERCIAL 2019 - 2021'!$D$2:$AO$3999,14,FALSE)</f>
        <v>0</v>
      </c>
      <c r="C190" s="3">
        <f>VLOOKUP(Tableau3[[#This Row],[ID ]],'[1]COMMERCIAL 2019 - 2021'!$D$2:$AO$3999,15,FALSE)</f>
        <v>0</v>
      </c>
      <c r="D190" s="3">
        <f>VLOOKUP(Tableau3[[#This Row],[ID ]],'[1]COMMERCIAL 2019 - 2021'!$D$2:$AO$3999,16,FALSE)</f>
        <v>84000</v>
      </c>
      <c r="E190" s="3">
        <f>VLOOKUP(Tableau3[[#This Row],[ID ]],'[1]COMMERCIAL 2019 - 2021'!$D$2:$AO$3999,17,FALSE)</f>
        <v>0</v>
      </c>
      <c r="F190" s="3">
        <f>VLOOKUP(Tableau3[[#This Row],[ID ]],'[1]COMMERCIAL 2019 - 2021'!$D$2:$AO$3999,20,FALSE)</f>
        <v>0</v>
      </c>
      <c r="G190" s="3">
        <f>VLOOKUP(Tableau3[[#This Row],[ID ]],'[1]COMMERCIAL 2019 - 2021'!$D$2:$AO$3999,21,FALSE)</f>
        <v>0</v>
      </c>
      <c r="H190" s="3">
        <f>VLOOKUP(Tableau3[[#This Row],[ID ]],'[1]COMMERCIAL 2019 - 2021'!$D$2:$AO$3999,22,FALSE)</f>
        <v>115500</v>
      </c>
      <c r="I190" s="3">
        <f>VLOOKUP(Tableau3[[#This Row],[ID ]],'[1]COMMERCIAL 2019 - 2021'!$D$2:$AO$3999,23,FALSE)</f>
        <v>0</v>
      </c>
      <c r="J190" s="3">
        <f>+Tableau1[[#This Row],[Annee]]</f>
        <v>2019</v>
      </c>
      <c r="K190" s="3" t="str">
        <f>+Tableau1[[#This Row],[DESTINATION]]</f>
        <v>Gabon</v>
      </c>
      <c r="L190" s="3" t="str">
        <f>+Tableau1[[#This Row],[CLIENT]]</f>
        <v>TUNISIAN AFRICAN BUSINESS</v>
      </c>
      <c r="M190" s="3">
        <f>Tableau1[[#This Row],[Mois]]</f>
        <v>9</v>
      </c>
    </row>
    <row r="191" spans="1:13" hidden="1" x14ac:dyDescent="0.35">
      <c r="A191" s="1" t="str">
        <f>Tableau1[[#This Row],[NUM DE FACTURE]]</f>
        <v>FAE-19-00187</v>
      </c>
      <c r="B191" s="2">
        <f>VLOOKUP(Tableau3[[#This Row],[ID ]],'[1]COMMERCIAL 2019 - 2021'!$D$2:$AO$3999,14,FALSE)</f>
        <v>0</v>
      </c>
      <c r="C191" s="3">
        <f>VLOOKUP(Tableau3[[#This Row],[ID ]],'[1]COMMERCIAL 2019 - 2021'!$D$2:$AO$3999,15,FALSE)</f>
        <v>40000</v>
      </c>
      <c r="D191" s="3">
        <f>VLOOKUP(Tableau3[[#This Row],[ID ]],'[1]COMMERCIAL 2019 - 2021'!$D$2:$AO$3999,16,FALSE)</f>
        <v>0</v>
      </c>
      <c r="E191" s="3">
        <f>VLOOKUP(Tableau3[[#This Row],[ID ]],'[1]COMMERCIAL 2019 - 2021'!$D$2:$AO$3999,17,FALSE)</f>
        <v>0</v>
      </c>
      <c r="F191" s="3">
        <f>VLOOKUP(Tableau3[[#This Row],[ID ]],'[1]COMMERCIAL 2019 - 2021'!$D$2:$AO$3999,20,FALSE)</f>
        <v>0</v>
      </c>
      <c r="G191" s="3">
        <f>VLOOKUP(Tableau3[[#This Row],[ID ]],'[1]COMMERCIAL 2019 - 2021'!$D$2:$AO$3999,21,FALSE)</f>
        <v>63200</v>
      </c>
      <c r="H191" s="3">
        <f>VLOOKUP(Tableau3[[#This Row],[ID ]],'[1]COMMERCIAL 2019 - 2021'!$D$2:$AO$3999,22,FALSE)</f>
        <v>0</v>
      </c>
      <c r="I191" s="3">
        <f>VLOOKUP(Tableau3[[#This Row],[ID ]],'[1]COMMERCIAL 2019 - 2021'!$D$2:$AO$3999,23,FALSE)</f>
        <v>0</v>
      </c>
      <c r="J191" s="3">
        <f>+Tableau1[[#This Row],[Annee]]</f>
        <v>2019</v>
      </c>
      <c r="K191" s="3" t="str">
        <f>+Tableau1[[#This Row],[DESTINATION]]</f>
        <v>Angleterre</v>
      </c>
      <c r="L191" s="3" t="str">
        <f>+Tableau1[[#This Row],[CLIENT]]</f>
        <v>ARCADIA</v>
      </c>
      <c r="M191" s="3">
        <f>Tableau1[[#This Row],[Mois]]</f>
        <v>9</v>
      </c>
    </row>
    <row r="192" spans="1:13" hidden="1" x14ac:dyDescent="0.35">
      <c r="A192" s="1" t="str">
        <f>Tableau1[[#This Row],[NUM DE FACTURE]]</f>
        <v>FAE-19-00188</v>
      </c>
      <c r="B192" s="2">
        <f>VLOOKUP(Tableau3[[#This Row],[ID ]],'[1]COMMERCIAL 2019 - 2021'!$D$2:$AO$3999,14,FALSE)</f>
        <v>0</v>
      </c>
      <c r="C192" s="3">
        <f>VLOOKUP(Tableau3[[#This Row],[ID ]],'[1]COMMERCIAL 2019 - 2021'!$D$2:$AO$3999,15,FALSE)</f>
        <v>20700</v>
      </c>
      <c r="D192" s="3">
        <f>VLOOKUP(Tableau3[[#This Row],[ID ]],'[1]COMMERCIAL 2019 - 2021'!$D$2:$AO$3999,16,FALSE)</f>
        <v>0</v>
      </c>
      <c r="E192" s="3">
        <f>VLOOKUP(Tableau3[[#This Row],[ID ]],'[1]COMMERCIAL 2019 - 2021'!$D$2:$AO$3999,17,FALSE)</f>
        <v>0</v>
      </c>
      <c r="F192" s="3">
        <f>VLOOKUP(Tableau3[[#This Row],[ID ]],'[1]COMMERCIAL 2019 - 2021'!$D$2:$AO$3999,20,FALSE)</f>
        <v>0</v>
      </c>
      <c r="G192" s="3">
        <f>VLOOKUP(Tableau3[[#This Row],[ID ]],'[1]COMMERCIAL 2019 - 2021'!$D$2:$AO$3999,21,FALSE)</f>
        <v>26496</v>
      </c>
      <c r="H192" s="3">
        <f>VLOOKUP(Tableau3[[#This Row],[ID ]],'[1]COMMERCIAL 2019 - 2021'!$D$2:$AO$3999,22,FALSE)</f>
        <v>0</v>
      </c>
      <c r="I192" s="3">
        <f>VLOOKUP(Tableau3[[#This Row],[ID ]],'[1]COMMERCIAL 2019 - 2021'!$D$2:$AO$3999,23,FALSE)</f>
        <v>0</v>
      </c>
      <c r="J192" s="3">
        <f>+Tableau1[[#This Row],[Annee]]</f>
        <v>2019</v>
      </c>
      <c r="K192" s="3" t="str">
        <f>+Tableau1[[#This Row],[DESTINATION]]</f>
        <v>Burkina Faso</v>
      </c>
      <c r="L192" s="3" t="str">
        <f>+Tableau1[[#This Row],[CLIENT]]</f>
        <v>SAHEL INTERNATIONAL TRADE</v>
      </c>
      <c r="M192" s="3">
        <f>Tableau1[[#This Row],[Mois]]</f>
        <v>9</v>
      </c>
    </row>
    <row r="193" spans="1:13" hidden="1" x14ac:dyDescent="0.35">
      <c r="A193" s="1" t="str">
        <f>Tableau1[[#This Row],[NUM DE FACTURE]]</f>
        <v>FAE-19-00189</v>
      </c>
      <c r="B193" s="2">
        <f>VLOOKUP(Tableau3[[#This Row],[ID ]],'[1]COMMERCIAL 2019 - 2021'!$D$2:$AO$3999,14,FALSE)</f>
        <v>0</v>
      </c>
      <c r="C193" s="3">
        <f>VLOOKUP(Tableau3[[#This Row],[ID ]],'[1]COMMERCIAL 2019 - 2021'!$D$2:$AO$3999,15,FALSE)</f>
        <v>0</v>
      </c>
      <c r="D193" s="3">
        <f>VLOOKUP(Tableau3[[#This Row],[ID ]],'[1]COMMERCIAL 2019 - 2021'!$D$2:$AO$3999,16,FALSE)</f>
        <v>56000</v>
      </c>
      <c r="E193" s="3">
        <f>VLOOKUP(Tableau3[[#This Row],[ID ]],'[1]COMMERCIAL 2019 - 2021'!$D$2:$AO$3999,17,FALSE)</f>
        <v>0</v>
      </c>
      <c r="F193" s="3">
        <f>VLOOKUP(Tableau3[[#This Row],[ID ]],'[1]COMMERCIAL 2019 - 2021'!$D$2:$AO$3999,20,FALSE)</f>
        <v>0</v>
      </c>
      <c r="G193" s="3">
        <f>VLOOKUP(Tableau3[[#This Row],[ID ]],'[1]COMMERCIAL 2019 - 2021'!$D$2:$AO$3999,21,FALSE)</f>
        <v>0</v>
      </c>
      <c r="H193" s="3">
        <f>VLOOKUP(Tableau3[[#This Row],[ID ]],'[1]COMMERCIAL 2019 - 2021'!$D$2:$AO$3999,22,FALSE)</f>
        <v>76720</v>
      </c>
      <c r="I193" s="3">
        <f>VLOOKUP(Tableau3[[#This Row],[ID ]],'[1]COMMERCIAL 2019 - 2021'!$D$2:$AO$3999,23,FALSE)</f>
        <v>0</v>
      </c>
      <c r="J193" s="3">
        <f>+Tableau1[[#This Row],[Annee]]</f>
        <v>2019</v>
      </c>
      <c r="K193" s="3" t="str">
        <f>+Tableau1[[#This Row],[DESTINATION]]</f>
        <v>Gabon</v>
      </c>
      <c r="L193" s="3" t="str">
        <f>+Tableau1[[#This Row],[CLIENT]]</f>
        <v>STE DE COMMERCE INTERNATIONAL</v>
      </c>
      <c r="M193" s="3">
        <f>Tableau1[[#This Row],[Mois]]</f>
        <v>10</v>
      </c>
    </row>
    <row r="194" spans="1:13" hidden="1" x14ac:dyDescent="0.35">
      <c r="A194" s="1" t="str">
        <f>Tableau1[[#This Row],[NUM DE FACTURE]]</f>
        <v>FAE-19-00190</v>
      </c>
      <c r="B194" s="2">
        <f>VLOOKUP(Tableau3[[#This Row],[ID ]],'[1]COMMERCIAL 2019 - 2021'!$D$2:$AO$3999,14,FALSE)</f>
        <v>0</v>
      </c>
      <c r="C194" s="3">
        <f>VLOOKUP(Tableau3[[#This Row],[ID ]],'[1]COMMERCIAL 2019 - 2021'!$D$2:$AO$3999,15,FALSE)</f>
        <v>0</v>
      </c>
      <c r="D194" s="3">
        <f>VLOOKUP(Tableau3[[#This Row],[ID ]],'[1]COMMERCIAL 2019 - 2021'!$D$2:$AO$3999,16,FALSE)</f>
        <v>280000</v>
      </c>
      <c r="E194" s="3">
        <f>VLOOKUP(Tableau3[[#This Row],[ID ]],'[1]COMMERCIAL 2019 - 2021'!$D$2:$AO$3999,17,FALSE)</f>
        <v>0</v>
      </c>
      <c r="F194" s="3">
        <f>VLOOKUP(Tableau3[[#This Row],[ID ]],'[1]COMMERCIAL 2019 - 2021'!$D$2:$AO$3999,20,FALSE)</f>
        <v>0</v>
      </c>
      <c r="G194" s="3">
        <f>VLOOKUP(Tableau3[[#This Row],[ID ]],'[1]COMMERCIAL 2019 - 2021'!$D$2:$AO$3999,21,FALSE)</f>
        <v>0</v>
      </c>
      <c r="H194" s="3">
        <f>VLOOKUP(Tableau3[[#This Row],[ID ]],'[1]COMMERCIAL 2019 - 2021'!$D$2:$AO$3999,22,FALSE)</f>
        <v>350000</v>
      </c>
      <c r="I194" s="3">
        <f>VLOOKUP(Tableau3[[#This Row],[ID ]],'[1]COMMERCIAL 2019 - 2021'!$D$2:$AO$3999,23,FALSE)</f>
        <v>0</v>
      </c>
      <c r="J194" s="3">
        <f>+Tableau1[[#This Row],[Annee]]</f>
        <v>2019</v>
      </c>
      <c r="K194" s="3" t="str">
        <f>+Tableau1[[#This Row],[DESTINATION]]</f>
        <v>Niger</v>
      </c>
      <c r="L194" s="3" t="str">
        <f>+Tableau1[[#This Row],[CLIENT]]</f>
        <v>STE OMEGA TRADING</v>
      </c>
      <c r="M194" s="3">
        <f>Tableau1[[#This Row],[Mois]]</f>
        <v>9</v>
      </c>
    </row>
    <row r="195" spans="1:13" hidden="1" x14ac:dyDescent="0.35">
      <c r="A195" s="1" t="str">
        <f>Tableau1[[#This Row],[NUM DE FACTURE]]</f>
        <v>FAE-19-00191</v>
      </c>
      <c r="B195" s="2">
        <f>VLOOKUP(Tableau3[[#This Row],[ID ]],'[1]COMMERCIAL 2019 - 2021'!$D$2:$AO$3999,14,FALSE)</f>
        <v>0</v>
      </c>
      <c r="C195" s="3">
        <f>VLOOKUP(Tableau3[[#This Row],[ID ]],'[1]COMMERCIAL 2019 - 2021'!$D$2:$AO$3999,15,FALSE)</f>
        <v>193440</v>
      </c>
      <c r="D195" s="3">
        <f>VLOOKUP(Tableau3[[#This Row],[ID ]],'[1]COMMERCIAL 2019 - 2021'!$D$2:$AO$3999,16,FALSE)</f>
        <v>0</v>
      </c>
      <c r="E195" s="3">
        <f>VLOOKUP(Tableau3[[#This Row],[ID ]],'[1]COMMERCIAL 2019 - 2021'!$D$2:$AO$3999,17,FALSE)</f>
        <v>0</v>
      </c>
      <c r="F195" s="3">
        <f>VLOOKUP(Tableau3[[#This Row],[ID ]],'[1]COMMERCIAL 2019 - 2021'!$D$2:$AO$3999,20,FALSE)</f>
        <v>0</v>
      </c>
      <c r="G195" s="3">
        <f>VLOOKUP(Tableau3[[#This Row],[ID ]],'[1]COMMERCIAL 2019 - 2021'!$D$2:$AO$3999,21,FALSE)</f>
        <v>260103.42755999995</v>
      </c>
      <c r="H195" s="3">
        <f>VLOOKUP(Tableau3[[#This Row],[ID ]],'[1]COMMERCIAL 2019 - 2021'!$D$2:$AO$3999,22,FALSE)</f>
        <v>0</v>
      </c>
      <c r="I195" s="3">
        <f>VLOOKUP(Tableau3[[#This Row],[ID ]],'[1]COMMERCIAL 2019 - 2021'!$D$2:$AO$3999,23,FALSE)</f>
        <v>0</v>
      </c>
      <c r="J195" s="3">
        <f>+Tableau1[[#This Row],[Annee]]</f>
        <v>2019</v>
      </c>
      <c r="K195" s="3" t="str">
        <f>+Tableau1[[#This Row],[DESTINATION]]</f>
        <v>Guinée</v>
      </c>
      <c r="L195" s="3" t="str">
        <f>+Tableau1[[#This Row],[CLIENT]]</f>
        <v>SAWABA - GUINEE</v>
      </c>
      <c r="M195" s="3">
        <f>Tableau1[[#This Row],[Mois]]</f>
        <v>9</v>
      </c>
    </row>
    <row r="196" spans="1:13" hidden="1" x14ac:dyDescent="0.35">
      <c r="A196" s="1" t="str">
        <f>Tableau1[[#This Row],[NUM DE FACTURE]]</f>
        <v>FAE-19-00192</v>
      </c>
      <c r="B196" s="2">
        <f>VLOOKUP(Tableau3[[#This Row],[ID ]],'[1]COMMERCIAL 2019 - 2021'!$D$2:$AO$3999,14,FALSE)</f>
        <v>20000</v>
      </c>
      <c r="C196" s="3">
        <f>VLOOKUP(Tableau3[[#This Row],[ID ]],'[1]COMMERCIAL 2019 - 2021'!$D$2:$AO$3999,15,FALSE)</f>
        <v>0</v>
      </c>
      <c r="D196" s="3">
        <f>VLOOKUP(Tableau3[[#This Row],[ID ]],'[1]COMMERCIAL 2019 - 2021'!$D$2:$AO$3999,16,FALSE)</f>
        <v>0</v>
      </c>
      <c r="E196" s="3">
        <f>VLOOKUP(Tableau3[[#This Row],[ID ]],'[1]COMMERCIAL 2019 - 2021'!$D$2:$AO$3999,17,FALSE)</f>
        <v>0</v>
      </c>
      <c r="F196" s="3">
        <f>VLOOKUP(Tableau3[[#This Row],[ID ]],'[1]COMMERCIAL 2019 - 2021'!$D$2:$AO$3999,20,FALSE)</f>
        <v>39346.559999999998</v>
      </c>
      <c r="G196" s="3">
        <f>VLOOKUP(Tableau3[[#This Row],[ID ]],'[1]COMMERCIAL 2019 - 2021'!$D$2:$AO$3999,21,FALSE)</f>
        <v>0</v>
      </c>
      <c r="H196" s="3">
        <f>VLOOKUP(Tableau3[[#This Row],[ID ]],'[1]COMMERCIAL 2019 - 2021'!$D$2:$AO$3999,22,FALSE)</f>
        <v>0</v>
      </c>
      <c r="I196" s="3">
        <f>VLOOKUP(Tableau3[[#This Row],[ID ]],'[1]COMMERCIAL 2019 - 2021'!$D$2:$AO$3999,23,FALSE)</f>
        <v>0</v>
      </c>
      <c r="J196" s="3">
        <f>+Tableau1[[#This Row],[Annee]]</f>
        <v>2019</v>
      </c>
      <c r="K196" s="3" t="str">
        <f>+Tableau1[[#This Row],[DESTINATION]]</f>
        <v>Russie</v>
      </c>
      <c r="L196" s="3" t="str">
        <f>+Tableau1[[#This Row],[CLIENT]]</f>
        <v>ANGSTREM TRADING</v>
      </c>
      <c r="M196" s="3">
        <f>Tableau1[[#This Row],[Mois]]</f>
        <v>9</v>
      </c>
    </row>
    <row r="197" spans="1:13" hidden="1" x14ac:dyDescent="0.35">
      <c r="A197" s="1" t="str">
        <f>Tableau1[[#This Row],[NUM DE FACTURE]]</f>
        <v>FAE-19-00193</v>
      </c>
      <c r="B197" s="2">
        <f>VLOOKUP(Tableau3[[#This Row],[ID ]],'[1]COMMERCIAL 2019 - 2021'!$D$2:$AO$3999,14,FALSE)</f>
        <v>20000</v>
      </c>
      <c r="C197" s="3">
        <f>VLOOKUP(Tableau3[[#This Row],[ID ]],'[1]COMMERCIAL 2019 - 2021'!$D$2:$AO$3999,15,FALSE)</f>
        <v>0</v>
      </c>
      <c r="D197" s="3">
        <f>VLOOKUP(Tableau3[[#This Row],[ID ]],'[1]COMMERCIAL 2019 - 2021'!$D$2:$AO$3999,16,FALSE)</f>
        <v>0</v>
      </c>
      <c r="E197" s="3">
        <f>VLOOKUP(Tableau3[[#This Row],[ID ]],'[1]COMMERCIAL 2019 - 2021'!$D$2:$AO$3999,17,FALSE)</f>
        <v>0</v>
      </c>
      <c r="F197" s="3">
        <f>VLOOKUP(Tableau3[[#This Row],[ID ]],'[1]COMMERCIAL 2019 - 2021'!$D$2:$AO$3999,20,FALSE)</f>
        <v>37905.665000000001</v>
      </c>
      <c r="G197" s="3">
        <f>VLOOKUP(Tableau3[[#This Row],[ID ]],'[1]COMMERCIAL 2019 - 2021'!$D$2:$AO$3999,21,FALSE)</f>
        <v>0</v>
      </c>
      <c r="H197" s="3">
        <f>VLOOKUP(Tableau3[[#This Row],[ID ]],'[1]COMMERCIAL 2019 - 2021'!$D$2:$AO$3999,22,FALSE)</f>
        <v>0</v>
      </c>
      <c r="I197" s="3">
        <f>VLOOKUP(Tableau3[[#This Row],[ID ]],'[1]COMMERCIAL 2019 - 2021'!$D$2:$AO$3999,23,FALSE)</f>
        <v>0</v>
      </c>
      <c r="J197" s="3">
        <f>+Tableau1[[#This Row],[Annee]]</f>
        <v>2019</v>
      </c>
      <c r="K197" s="3" t="str">
        <f>+Tableau1[[#This Row],[DESTINATION]]</f>
        <v>Russie</v>
      </c>
      <c r="L197" s="3" t="str">
        <f>+Tableau1[[#This Row],[CLIENT]]</f>
        <v>ANGSTREM TRADING</v>
      </c>
      <c r="M197" s="3">
        <f>Tableau1[[#This Row],[Mois]]</f>
        <v>10</v>
      </c>
    </row>
    <row r="198" spans="1:13" hidden="1" x14ac:dyDescent="0.35">
      <c r="A198" s="1" t="str">
        <f>Tableau1[[#This Row],[NUM DE FACTURE]]</f>
        <v>FAE-19-00194</v>
      </c>
      <c r="B198" s="2">
        <f>VLOOKUP(Tableau3[[#This Row],[ID ]],'[1]COMMERCIAL 2019 - 2021'!$D$2:$AO$3999,14,FALSE)</f>
        <v>0</v>
      </c>
      <c r="C198" s="3">
        <f>VLOOKUP(Tableau3[[#This Row],[ID ]],'[1]COMMERCIAL 2019 - 2021'!$D$2:$AO$3999,15,FALSE)</f>
        <v>18650</v>
      </c>
      <c r="D198" s="3">
        <f>VLOOKUP(Tableau3[[#This Row],[ID ]],'[1]COMMERCIAL 2019 - 2021'!$D$2:$AO$3999,16,FALSE)</f>
        <v>0</v>
      </c>
      <c r="E198" s="3">
        <f>VLOOKUP(Tableau3[[#This Row],[ID ]],'[1]COMMERCIAL 2019 - 2021'!$D$2:$AO$3999,17,FALSE)</f>
        <v>0</v>
      </c>
      <c r="F198" s="3">
        <f>VLOOKUP(Tableau3[[#This Row],[ID ]],'[1]COMMERCIAL 2019 - 2021'!$D$2:$AO$3999,20,FALSE)</f>
        <v>0</v>
      </c>
      <c r="G198" s="3">
        <f>VLOOKUP(Tableau3[[#This Row],[ID ]],'[1]COMMERCIAL 2019 - 2021'!$D$2:$AO$3999,21,FALSE)</f>
        <v>64906.142400000004</v>
      </c>
      <c r="H198" s="3">
        <f>VLOOKUP(Tableau3[[#This Row],[ID ]],'[1]COMMERCIAL 2019 - 2021'!$D$2:$AO$3999,22,FALSE)</f>
        <v>0</v>
      </c>
      <c r="I198" s="3">
        <f>VLOOKUP(Tableau3[[#This Row],[ID ]],'[1]COMMERCIAL 2019 - 2021'!$D$2:$AO$3999,23,FALSE)</f>
        <v>0</v>
      </c>
      <c r="J198" s="3">
        <f>+Tableau1[[#This Row],[Annee]]</f>
        <v>2019</v>
      </c>
      <c r="K198" s="3" t="str">
        <f>+Tableau1[[#This Row],[DESTINATION]]</f>
        <v>New Zealand</v>
      </c>
      <c r="L198" s="3" t="str">
        <f>+Tableau1[[#This Row],[CLIENT]]</f>
        <v>DAVIS TRADING CO LTD</v>
      </c>
      <c r="M198" s="3">
        <f>Tableau1[[#This Row],[Mois]]</f>
        <v>9</v>
      </c>
    </row>
    <row r="199" spans="1:13" hidden="1" x14ac:dyDescent="0.35">
      <c r="A199" s="1" t="str">
        <f>Tableau1[[#This Row],[NUM DE FACTURE]]</f>
        <v>FAE-19-00195</v>
      </c>
      <c r="B199" s="2">
        <f>VLOOKUP(Tableau3[[#This Row],[ID ]],'[1]COMMERCIAL 2019 - 2021'!$D$2:$AO$3999,14,FALSE)</f>
        <v>0</v>
      </c>
      <c r="C199" s="3">
        <f>VLOOKUP(Tableau3[[#This Row],[ID ]],'[1]COMMERCIAL 2019 - 2021'!$D$2:$AO$3999,15,FALSE)</f>
        <v>39000</v>
      </c>
      <c r="D199" s="3">
        <f>VLOOKUP(Tableau3[[#This Row],[ID ]],'[1]COMMERCIAL 2019 - 2021'!$D$2:$AO$3999,16,FALSE)</f>
        <v>0</v>
      </c>
      <c r="E199" s="3">
        <f>VLOOKUP(Tableau3[[#This Row],[ID ]],'[1]COMMERCIAL 2019 - 2021'!$D$2:$AO$3999,17,FALSE)</f>
        <v>0</v>
      </c>
      <c r="F199" s="3">
        <f>VLOOKUP(Tableau3[[#This Row],[ID ]],'[1]COMMERCIAL 2019 - 2021'!$D$2:$AO$3999,20,FALSE)</f>
        <v>0</v>
      </c>
      <c r="G199" s="3">
        <f>VLOOKUP(Tableau3[[#This Row],[ID ]],'[1]COMMERCIAL 2019 - 2021'!$D$2:$AO$3999,21,FALSE)</f>
        <v>62400</v>
      </c>
      <c r="H199" s="3">
        <f>VLOOKUP(Tableau3[[#This Row],[ID ]],'[1]COMMERCIAL 2019 - 2021'!$D$2:$AO$3999,22,FALSE)</f>
        <v>0</v>
      </c>
      <c r="I199" s="3">
        <f>VLOOKUP(Tableau3[[#This Row],[ID ]],'[1]COMMERCIAL 2019 - 2021'!$D$2:$AO$3999,23,FALSE)</f>
        <v>0</v>
      </c>
      <c r="J199" s="3">
        <f>+Tableau1[[#This Row],[Annee]]</f>
        <v>2019</v>
      </c>
      <c r="K199" s="3" t="str">
        <f>+Tableau1[[#This Row],[DESTINATION]]</f>
        <v>Russie</v>
      </c>
      <c r="L199" s="3" t="str">
        <f>+Tableau1[[#This Row],[CLIENT]]</f>
        <v>STE MIDCOM INTERNATIONAL</v>
      </c>
      <c r="M199" s="3">
        <f>Tableau1[[#This Row],[Mois]]</f>
        <v>9</v>
      </c>
    </row>
    <row r="200" spans="1:13" x14ac:dyDescent="0.35">
      <c r="A200" s="1" t="str">
        <f>Tableau1[[#This Row],[NUM DE FACTURE]]</f>
        <v>FAE-19-00196</v>
      </c>
      <c r="B200" s="2">
        <f>VLOOKUP(Tableau3[[#This Row],[ID ]],'[1]COMMERCIAL 2019 - 2021'!$D$2:$AO$3999,14,FALSE)</f>
        <v>0</v>
      </c>
      <c r="C200" s="3">
        <f>VLOOKUP(Tableau3[[#This Row],[ID ]],'[1]COMMERCIAL 2019 - 2021'!$D$2:$AO$3999,15,FALSE)</f>
        <v>132048</v>
      </c>
      <c r="D200" s="3">
        <f>VLOOKUP(Tableau3[[#This Row],[ID ]],'[1]COMMERCIAL 2019 - 2021'!$D$2:$AO$3999,16,FALSE)</f>
        <v>0</v>
      </c>
      <c r="E200" s="3">
        <f>VLOOKUP(Tableau3[[#This Row],[ID ]],'[1]COMMERCIAL 2019 - 2021'!$D$2:$AO$3999,17,FALSE)</f>
        <v>0</v>
      </c>
      <c r="F200" s="3">
        <f>VLOOKUP(Tableau3[[#This Row],[ID ]],'[1]COMMERCIAL 2019 - 2021'!$D$2:$AO$3999,20,FALSE)</f>
        <v>0</v>
      </c>
      <c r="G200" s="3">
        <f>VLOOKUP(Tableau3[[#This Row],[ID ]],'[1]COMMERCIAL 2019 - 2021'!$D$2:$AO$3999,21,FALSE)</f>
        <v>176944.32</v>
      </c>
      <c r="H200" s="3">
        <f>VLOOKUP(Tableau3[[#This Row],[ID ]],'[1]COMMERCIAL 2019 - 2021'!$D$2:$AO$3999,22,FALSE)</f>
        <v>0</v>
      </c>
      <c r="I200" s="3">
        <f>VLOOKUP(Tableau3[[#This Row],[ID ]],'[1]COMMERCIAL 2019 - 2021'!$D$2:$AO$3999,23,FALSE)</f>
        <v>0</v>
      </c>
      <c r="J200" s="3">
        <f>+Tableau1[[#This Row],[Annee]]</f>
        <v>2019</v>
      </c>
      <c r="K200" s="3" t="str">
        <f>+Tableau1[[#This Row],[DESTINATION]]</f>
        <v>Sénégal</v>
      </c>
      <c r="L200" s="3" t="str">
        <f>+Tableau1[[#This Row],[CLIENT]]</f>
        <v>TUNISIAN AFRICAN BUSINESS</v>
      </c>
      <c r="M200" s="3" t="e">
        <f>Tableau1[[#This Row],[Mois]]</f>
        <v>#VALUE!</v>
      </c>
    </row>
    <row r="201" spans="1:13" hidden="1" x14ac:dyDescent="0.35">
      <c r="A201" s="1" t="str">
        <f>Tableau1[[#This Row],[NUM DE FACTURE]]</f>
        <v>FAE-19-00197</v>
      </c>
      <c r="B201" s="2">
        <f>VLOOKUP(Tableau3[[#This Row],[ID ]],'[1]COMMERCIAL 2019 - 2021'!$D$2:$AO$3999,14,FALSE)</f>
        <v>0</v>
      </c>
      <c r="C201" s="3">
        <f>VLOOKUP(Tableau3[[#This Row],[ID ]],'[1]COMMERCIAL 2019 - 2021'!$D$2:$AO$3999,15,FALSE)</f>
        <v>0</v>
      </c>
      <c r="D201" s="3">
        <f>VLOOKUP(Tableau3[[#This Row],[ID ]],'[1]COMMERCIAL 2019 - 2021'!$D$2:$AO$3999,16,FALSE)</f>
        <v>20175.759999999998</v>
      </c>
      <c r="E201" s="3">
        <f>VLOOKUP(Tableau3[[#This Row],[ID ]],'[1]COMMERCIAL 2019 - 2021'!$D$2:$AO$3999,17,FALSE)</f>
        <v>0</v>
      </c>
      <c r="F201" s="3">
        <f>VLOOKUP(Tableau3[[#This Row],[ID ]],'[1]COMMERCIAL 2019 - 2021'!$D$2:$AO$3999,20,FALSE)</f>
        <v>0</v>
      </c>
      <c r="G201" s="3">
        <f>VLOOKUP(Tableau3[[#This Row],[ID ]],'[1]COMMERCIAL 2019 - 2021'!$D$2:$AO$3999,21,FALSE)</f>
        <v>0</v>
      </c>
      <c r="H201" s="3">
        <f>VLOOKUP(Tableau3[[#This Row],[ID ]],'[1]COMMERCIAL 2019 - 2021'!$D$2:$AO$3999,22,FALSE)</f>
        <v>33290.004000000001</v>
      </c>
      <c r="I201" s="3">
        <f>VLOOKUP(Tableau3[[#This Row],[ID ]],'[1]COMMERCIAL 2019 - 2021'!$D$2:$AO$3999,23,FALSE)</f>
        <v>0</v>
      </c>
      <c r="J201" s="3">
        <f>+Tableau1[[#This Row],[Annee]]</f>
        <v>2019</v>
      </c>
      <c r="K201" s="3" t="str">
        <f>+Tableau1[[#This Row],[DESTINATION]]</f>
        <v>USA</v>
      </c>
      <c r="L201" s="3" t="str">
        <f>+Tableau1[[#This Row],[CLIENT]]</f>
        <v>ARCADIA</v>
      </c>
      <c r="M201" s="3">
        <f>Tableau1[[#This Row],[Mois]]</f>
        <v>10</v>
      </c>
    </row>
    <row r="202" spans="1:13" hidden="1" x14ac:dyDescent="0.35">
      <c r="A202" s="1" t="str">
        <f>Tableau1[[#This Row],[NUM DE FACTURE]]</f>
        <v>FAE-19-00198</v>
      </c>
      <c r="B202" s="2">
        <f>VLOOKUP(Tableau3[[#This Row],[ID ]],'[1]COMMERCIAL 2019 - 2021'!$D$2:$AO$3999,14,FALSE)</f>
        <v>0</v>
      </c>
      <c r="C202" s="3">
        <f>VLOOKUP(Tableau3[[#This Row],[ID ]],'[1]COMMERCIAL 2019 - 2021'!$D$2:$AO$3999,15,FALSE)</f>
        <v>168480</v>
      </c>
      <c r="D202" s="3">
        <f>VLOOKUP(Tableau3[[#This Row],[ID ]],'[1]COMMERCIAL 2019 - 2021'!$D$2:$AO$3999,16,FALSE)</f>
        <v>11520</v>
      </c>
      <c r="E202" s="3">
        <f>VLOOKUP(Tableau3[[#This Row],[ID ]],'[1]COMMERCIAL 2019 - 2021'!$D$2:$AO$3999,17,FALSE)</f>
        <v>0</v>
      </c>
      <c r="F202" s="3">
        <f>VLOOKUP(Tableau3[[#This Row],[ID ]],'[1]COMMERCIAL 2019 - 2021'!$D$2:$AO$3999,20,FALSE)</f>
        <v>0</v>
      </c>
      <c r="G202" s="3">
        <f>VLOOKUP(Tableau3[[#This Row],[ID ]],'[1]COMMERCIAL 2019 - 2021'!$D$2:$AO$3999,21,FALSE)</f>
        <v>241419.204</v>
      </c>
      <c r="H202" s="3">
        <f>VLOOKUP(Tableau3[[#This Row],[ID ]],'[1]COMMERCIAL 2019 - 2021'!$D$2:$AO$3999,22,FALSE)</f>
        <v>16507.296000000002</v>
      </c>
      <c r="I202" s="3">
        <f>VLOOKUP(Tableau3[[#This Row],[ID ]],'[1]COMMERCIAL 2019 - 2021'!$D$2:$AO$3999,23,FALSE)</f>
        <v>0</v>
      </c>
      <c r="J202" s="3">
        <f>+Tableau1[[#This Row],[Annee]]</f>
        <v>2019</v>
      </c>
      <c r="K202" s="3" t="str">
        <f>+Tableau1[[#This Row],[DESTINATION]]</f>
        <v>Libye</v>
      </c>
      <c r="L202" s="3" t="str">
        <f>+Tableau1[[#This Row],[CLIENT]]</f>
        <v>MAHARA ALAMIA FOR IMP EXP FOOD</v>
      </c>
      <c r="M202" s="3">
        <f>Tableau1[[#This Row],[Mois]]</f>
        <v>9</v>
      </c>
    </row>
    <row r="203" spans="1:13" hidden="1" x14ac:dyDescent="0.35">
      <c r="A203" s="1" t="str">
        <f>Tableau1[[#This Row],[NUM DE FACTURE]]</f>
        <v>FAE-19-00199</v>
      </c>
      <c r="B203" s="2">
        <f>VLOOKUP(Tableau3[[#This Row],[ID ]],'[1]COMMERCIAL 2019 - 2021'!$D$2:$AO$3999,14,FALSE)</f>
        <v>21600</v>
      </c>
      <c r="C203" s="3">
        <f>VLOOKUP(Tableau3[[#This Row],[ID ]],'[1]COMMERCIAL 2019 - 2021'!$D$2:$AO$3999,15,FALSE)</f>
        <v>0</v>
      </c>
      <c r="D203" s="3">
        <f>VLOOKUP(Tableau3[[#This Row],[ID ]],'[1]COMMERCIAL 2019 - 2021'!$D$2:$AO$3999,16,FALSE)</f>
        <v>0</v>
      </c>
      <c r="E203" s="3">
        <f>VLOOKUP(Tableau3[[#This Row],[ID ]],'[1]COMMERCIAL 2019 - 2021'!$D$2:$AO$3999,17,FALSE)</f>
        <v>0</v>
      </c>
      <c r="F203" s="3">
        <f>VLOOKUP(Tableau3[[#This Row],[ID ]],'[1]COMMERCIAL 2019 - 2021'!$D$2:$AO$3999,20,FALSE)</f>
        <v>31632</v>
      </c>
      <c r="G203" s="3">
        <f>VLOOKUP(Tableau3[[#This Row],[ID ]],'[1]COMMERCIAL 2019 - 2021'!$D$2:$AO$3999,21,FALSE)</f>
        <v>0</v>
      </c>
      <c r="H203" s="3">
        <f>VLOOKUP(Tableau3[[#This Row],[ID ]],'[1]COMMERCIAL 2019 - 2021'!$D$2:$AO$3999,22,FALSE)</f>
        <v>0</v>
      </c>
      <c r="I203" s="3">
        <f>VLOOKUP(Tableau3[[#This Row],[ID ]],'[1]COMMERCIAL 2019 - 2021'!$D$2:$AO$3999,23,FALSE)</f>
        <v>0</v>
      </c>
      <c r="J203" s="3">
        <f>+Tableau1[[#This Row],[Annee]]</f>
        <v>2019</v>
      </c>
      <c r="K203" s="3" t="str">
        <f>+Tableau1[[#This Row],[DESTINATION]]</f>
        <v>Togo</v>
      </c>
      <c r="L203" s="3" t="str">
        <f>+Tableau1[[#This Row],[CLIENT]]</f>
        <v>SAHEL INTERNATIONAL TRADE</v>
      </c>
      <c r="M203" s="3">
        <f>Tableau1[[#This Row],[Mois]]</f>
        <v>9</v>
      </c>
    </row>
    <row r="204" spans="1:13" hidden="1" x14ac:dyDescent="0.35">
      <c r="A204" s="1" t="str">
        <f>Tableau1[[#This Row],[NUM DE FACTURE]]</f>
        <v>FAE-19-00200</v>
      </c>
      <c r="B204" s="2">
        <f>VLOOKUP(Tableau3[[#This Row],[ID ]],'[1]COMMERCIAL 2019 - 2021'!$D$2:$AO$3999,14,FALSE)</f>
        <v>0</v>
      </c>
      <c r="C204" s="3">
        <f>VLOOKUP(Tableau3[[#This Row],[ID ]],'[1]COMMERCIAL 2019 - 2021'!$D$2:$AO$3999,15,FALSE)</f>
        <v>100000</v>
      </c>
      <c r="D204" s="3">
        <f>VLOOKUP(Tableau3[[#This Row],[ID ]],'[1]COMMERCIAL 2019 - 2021'!$D$2:$AO$3999,16,FALSE)</f>
        <v>0</v>
      </c>
      <c r="E204" s="3">
        <f>VLOOKUP(Tableau3[[#This Row],[ID ]],'[1]COMMERCIAL 2019 - 2021'!$D$2:$AO$3999,17,FALSE)</f>
        <v>0</v>
      </c>
      <c r="F204" s="3">
        <f>VLOOKUP(Tableau3[[#This Row],[ID ]],'[1]COMMERCIAL 2019 - 2021'!$D$2:$AO$3999,20,FALSE)</f>
        <v>0</v>
      </c>
      <c r="G204" s="3">
        <f>VLOOKUP(Tableau3[[#This Row],[ID ]],'[1]COMMERCIAL 2019 - 2021'!$D$2:$AO$3999,21,FALSE)</f>
        <v>160000</v>
      </c>
      <c r="H204" s="3">
        <f>VLOOKUP(Tableau3[[#This Row],[ID ]],'[1]COMMERCIAL 2019 - 2021'!$D$2:$AO$3999,22,FALSE)</f>
        <v>0</v>
      </c>
      <c r="I204" s="3">
        <f>VLOOKUP(Tableau3[[#This Row],[ID ]],'[1]COMMERCIAL 2019 - 2021'!$D$2:$AO$3999,23,FALSE)</f>
        <v>0</v>
      </c>
      <c r="J204" s="3">
        <f>+Tableau1[[#This Row],[Annee]]</f>
        <v>2019</v>
      </c>
      <c r="K204" s="3" t="str">
        <f>+Tableau1[[#This Row],[DESTINATION]]</f>
        <v>Russie</v>
      </c>
      <c r="L204" s="3" t="str">
        <f>+Tableau1[[#This Row],[CLIENT]]</f>
        <v>STE MIDCOM INTERNATIONAL</v>
      </c>
      <c r="M204" s="3">
        <f>Tableau1[[#This Row],[Mois]]</f>
        <v>10</v>
      </c>
    </row>
    <row r="205" spans="1:13" hidden="1" x14ac:dyDescent="0.35">
      <c r="A205" s="1" t="str">
        <f>Tableau1[[#This Row],[NUM DE FACTURE]]</f>
        <v>FAE-19-00201</v>
      </c>
      <c r="B205" s="2">
        <f>VLOOKUP(Tableau3[[#This Row],[ID ]],'[1]COMMERCIAL 2019 - 2021'!$D$2:$AO$3999,14,FALSE)</f>
        <v>0</v>
      </c>
      <c r="C205" s="3">
        <f>VLOOKUP(Tableau3[[#This Row],[ID ]],'[1]COMMERCIAL 2019 - 2021'!$D$2:$AO$3999,15,FALSE)</f>
        <v>0</v>
      </c>
      <c r="D205" s="3">
        <f>VLOOKUP(Tableau3[[#This Row],[ID ]],'[1]COMMERCIAL 2019 - 2021'!$D$2:$AO$3999,16,FALSE)</f>
        <v>280000</v>
      </c>
      <c r="E205" s="3">
        <f>VLOOKUP(Tableau3[[#This Row],[ID ]],'[1]COMMERCIAL 2019 - 2021'!$D$2:$AO$3999,17,FALSE)</f>
        <v>0</v>
      </c>
      <c r="F205" s="3">
        <f>VLOOKUP(Tableau3[[#This Row],[ID ]],'[1]COMMERCIAL 2019 - 2021'!$D$2:$AO$3999,20,FALSE)</f>
        <v>0</v>
      </c>
      <c r="G205" s="3">
        <f>VLOOKUP(Tableau3[[#This Row],[ID ]],'[1]COMMERCIAL 2019 - 2021'!$D$2:$AO$3999,21,FALSE)</f>
        <v>0</v>
      </c>
      <c r="H205" s="3">
        <f>VLOOKUP(Tableau3[[#This Row],[ID ]],'[1]COMMERCIAL 2019 - 2021'!$D$2:$AO$3999,22,FALSE)</f>
        <v>350000</v>
      </c>
      <c r="I205" s="3">
        <f>VLOOKUP(Tableau3[[#This Row],[ID ]],'[1]COMMERCIAL 2019 - 2021'!$D$2:$AO$3999,23,FALSE)</f>
        <v>0</v>
      </c>
      <c r="J205" s="3">
        <f>+Tableau1[[#This Row],[Annee]]</f>
        <v>2019</v>
      </c>
      <c r="K205" s="3" t="str">
        <f>+Tableau1[[#This Row],[DESTINATION]]</f>
        <v>Niger</v>
      </c>
      <c r="L205" s="3" t="str">
        <f>+Tableau1[[#This Row],[CLIENT]]</f>
        <v>STE OMEGA TRADING</v>
      </c>
      <c r="M205" s="3">
        <f>Tableau1[[#This Row],[Mois]]</f>
        <v>10</v>
      </c>
    </row>
    <row r="206" spans="1:13" hidden="1" x14ac:dyDescent="0.35">
      <c r="A206" s="1" t="str">
        <f>Tableau1[[#This Row],[NUM DE FACTURE]]</f>
        <v>FAE-19-00202</v>
      </c>
      <c r="B206" s="2">
        <f>VLOOKUP(Tableau3[[#This Row],[ID ]],'[1]COMMERCIAL 2019 - 2021'!$D$2:$AO$3999,14,FALSE)</f>
        <v>0</v>
      </c>
      <c r="C206" s="3">
        <f>VLOOKUP(Tableau3[[#This Row],[ID ]],'[1]COMMERCIAL 2019 - 2021'!$D$2:$AO$3999,15,FALSE)</f>
        <v>20000</v>
      </c>
      <c r="D206" s="3">
        <f>VLOOKUP(Tableau3[[#This Row],[ID ]],'[1]COMMERCIAL 2019 - 2021'!$D$2:$AO$3999,16,FALSE)</f>
        <v>0</v>
      </c>
      <c r="E206" s="3">
        <f>VLOOKUP(Tableau3[[#This Row],[ID ]],'[1]COMMERCIAL 2019 - 2021'!$D$2:$AO$3999,17,FALSE)</f>
        <v>0</v>
      </c>
      <c r="F206" s="3">
        <f>VLOOKUP(Tableau3[[#This Row],[ID ]],'[1]COMMERCIAL 2019 - 2021'!$D$2:$AO$3999,20,FALSE)</f>
        <v>0</v>
      </c>
      <c r="G206" s="3">
        <f>VLOOKUP(Tableau3[[#This Row],[ID ]],'[1]COMMERCIAL 2019 - 2021'!$D$2:$AO$3999,21,FALSE)</f>
        <v>31600</v>
      </c>
      <c r="H206" s="3">
        <f>VLOOKUP(Tableau3[[#This Row],[ID ]],'[1]COMMERCIAL 2019 - 2021'!$D$2:$AO$3999,22,FALSE)</f>
        <v>0</v>
      </c>
      <c r="I206" s="3">
        <f>VLOOKUP(Tableau3[[#This Row],[ID ]],'[1]COMMERCIAL 2019 - 2021'!$D$2:$AO$3999,23,FALSE)</f>
        <v>0</v>
      </c>
      <c r="J206" s="3">
        <f>+Tableau1[[#This Row],[Annee]]</f>
        <v>2019</v>
      </c>
      <c r="K206" s="3" t="str">
        <f>+Tableau1[[#This Row],[DESTINATION]]</f>
        <v>Angleterre</v>
      </c>
      <c r="L206" s="3" t="str">
        <f>+Tableau1[[#This Row],[CLIENT]]</f>
        <v>ARCADIA</v>
      </c>
      <c r="M206" s="3">
        <f>Tableau1[[#This Row],[Mois]]</f>
        <v>10</v>
      </c>
    </row>
    <row r="207" spans="1:13" hidden="1" x14ac:dyDescent="0.35">
      <c r="A207" s="1" t="str">
        <f>Tableau1[[#This Row],[NUM DE FACTURE]]</f>
        <v>FAE-19-00203</v>
      </c>
      <c r="B207" s="2">
        <f>VLOOKUP(Tableau3[[#This Row],[ID ]],'[1]COMMERCIAL 2019 - 2021'!$D$2:$AO$3999,14,FALSE)</f>
        <v>0</v>
      </c>
      <c r="C207" s="3">
        <f>VLOOKUP(Tableau3[[#This Row],[ID ]],'[1]COMMERCIAL 2019 - 2021'!$D$2:$AO$3999,15,FALSE)</f>
        <v>0</v>
      </c>
      <c r="D207" s="3">
        <f>VLOOKUP(Tableau3[[#This Row],[ID ]],'[1]COMMERCIAL 2019 - 2021'!$D$2:$AO$3999,16,FALSE)</f>
        <v>52000</v>
      </c>
      <c r="E207" s="3">
        <f>VLOOKUP(Tableau3[[#This Row],[ID ]],'[1]COMMERCIAL 2019 - 2021'!$D$2:$AO$3999,17,FALSE)</f>
        <v>0</v>
      </c>
      <c r="F207" s="3">
        <f>VLOOKUP(Tableau3[[#This Row],[ID ]],'[1]COMMERCIAL 2019 - 2021'!$D$2:$AO$3999,20,FALSE)</f>
        <v>0</v>
      </c>
      <c r="G207" s="3">
        <f>VLOOKUP(Tableau3[[#This Row],[ID ]],'[1]COMMERCIAL 2019 - 2021'!$D$2:$AO$3999,21,FALSE)</f>
        <v>0</v>
      </c>
      <c r="H207" s="3">
        <f>VLOOKUP(Tableau3[[#This Row],[ID ]],'[1]COMMERCIAL 2019 - 2021'!$D$2:$AO$3999,22,FALSE)</f>
        <v>74206.05</v>
      </c>
      <c r="I207" s="3">
        <f>VLOOKUP(Tableau3[[#This Row],[ID ]],'[1]COMMERCIAL 2019 - 2021'!$D$2:$AO$3999,23,FALSE)</f>
        <v>0</v>
      </c>
      <c r="J207" s="3">
        <f>+Tableau1[[#This Row],[Annee]]</f>
        <v>2019</v>
      </c>
      <c r="K207" s="3" t="str">
        <f>+Tableau1[[#This Row],[DESTINATION]]</f>
        <v>Gabon</v>
      </c>
      <c r="L207" s="3" t="str">
        <f>+Tableau1[[#This Row],[CLIENT]]</f>
        <v>TIMBI MADINA</v>
      </c>
      <c r="M207" s="3">
        <f>Tableau1[[#This Row],[Mois]]</f>
        <v>11</v>
      </c>
    </row>
    <row r="208" spans="1:13" hidden="1" x14ac:dyDescent="0.35">
      <c r="A208" s="1" t="str">
        <f>Tableau1[[#This Row],[NUM DE FACTURE]]</f>
        <v>FAE-19-00204</v>
      </c>
      <c r="B208" s="2">
        <f>VLOOKUP(Tableau3[[#This Row],[ID ]],'[1]COMMERCIAL 2019 - 2021'!$D$2:$AO$3999,14,FALSE)</f>
        <v>0</v>
      </c>
      <c r="C208" s="3">
        <f>VLOOKUP(Tableau3[[#This Row],[ID ]],'[1]COMMERCIAL 2019 - 2021'!$D$2:$AO$3999,15,FALSE)</f>
        <v>0</v>
      </c>
      <c r="D208" s="3">
        <f>VLOOKUP(Tableau3[[#This Row],[ID ]],'[1]COMMERCIAL 2019 - 2021'!$D$2:$AO$3999,16,FALSE)</f>
        <v>26000</v>
      </c>
      <c r="E208" s="3">
        <f>VLOOKUP(Tableau3[[#This Row],[ID ]],'[1]COMMERCIAL 2019 - 2021'!$D$2:$AO$3999,17,FALSE)</f>
        <v>0</v>
      </c>
      <c r="F208" s="3">
        <f>VLOOKUP(Tableau3[[#This Row],[ID ]],'[1]COMMERCIAL 2019 - 2021'!$D$2:$AO$3999,20,FALSE)</f>
        <v>0</v>
      </c>
      <c r="G208" s="3">
        <f>VLOOKUP(Tableau3[[#This Row],[ID ]],'[1]COMMERCIAL 2019 - 2021'!$D$2:$AO$3999,21,FALSE)</f>
        <v>0</v>
      </c>
      <c r="H208" s="3">
        <f>VLOOKUP(Tableau3[[#This Row],[ID ]],'[1]COMMERCIAL 2019 - 2021'!$D$2:$AO$3999,22,FALSE)</f>
        <v>37570</v>
      </c>
      <c r="I208" s="3">
        <f>VLOOKUP(Tableau3[[#This Row],[ID ]],'[1]COMMERCIAL 2019 - 2021'!$D$2:$AO$3999,23,FALSE)</f>
        <v>0</v>
      </c>
      <c r="J208" s="3">
        <f>+Tableau1[[#This Row],[Annee]]</f>
        <v>2019</v>
      </c>
      <c r="K208" s="3" t="str">
        <f>+Tableau1[[#This Row],[DESTINATION]]</f>
        <v>Gabon</v>
      </c>
      <c r="L208" s="3" t="str">
        <f>+Tableau1[[#This Row],[CLIENT]]</f>
        <v>STE DE COMMERCE INTERNATIONAL</v>
      </c>
      <c r="M208" s="3">
        <f>Tableau1[[#This Row],[Mois]]</f>
        <v>10</v>
      </c>
    </row>
    <row r="209" spans="1:13" x14ac:dyDescent="0.35">
      <c r="A209" s="1" t="str">
        <f>Tableau1[[#This Row],[NUM DE FACTURE]]</f>
        <v>FAE-19-00205</v>
      </c>
      <c r="B209" s="2">
        <f>VLOOKUP(Tableau3[[#This Row],[ID ]],'[1]COMMERCIAL 2019 - 2021'!$D$2:$AO$3999,14,FALSE)</f>
        <v>0</v>
      </c>
      <c r="C209" s="3">
        <f>VLOOKUP(Tableau3[[#This Row],[ID ]],'[1]COMMERCIAL 2019 - 2021'!$D$2:$AO$3999,15,FALSE)</f>
        <v>66024</v>
      </c>
      <c r="D209" s="3">
        <f>VLOOKUP(Tableau3[[#This Row],[ID ]],'[1]COMMERCIAL 2019 - 2021'!$D$2:$AO$3999,16,FALSE)</f>
        <v>0</v>
      </c>
      <c r="E209" s="3">
        <f>VLOOKUP(Tableau3[[#This Row],[ID ]],'[1]COMMERCIAL 2019 - 2021'!$D$2:$AO$3999,17,FALSE)</f>
        <v>0</v>
      </c>
      <c r="F209" s="3">
        <f>VLOOKUP(Tableau3[[#This Row],[ID ]],'[1]COMMERCIAL 2019 - 2021'!$D$2:$AO$3999,20,FALSE)</f>
        <v>0</v>
      </c>
      <c r="G209" s="3">
        <f>VLOOKUP(Tableau3[[#This Row],[ID ]],'[1]COMMERCIAL 2019 - 2021'!$D$2:$AO$3999,21,FALSE)</f>
        <v>86491.44</v>
      </c>
      <c r="H209" s="3">
        <f>VLOOKUP(Tableau3[[#This Row],[ID ]],'[1]COMMERCIAL 2019 - 2021'!$D$2:$AO$3999,22,FALSE)</f>
        <v>0</v>
      </c>
      <c r="I209" s="3">
        <f>VLOOKUP(Tableau3[[#This Row],[ID ]],'[1]COMMERCIAL 2019 - 2021'!$D$2:$AO$3999,23,FALSE)</f>
        <v>0</v>
      </c>
      <c r="J209" s="3">
        <f>+Tableau1[[#This Row],[Annee]]</f>
        <v>2019</v>
      </c>
      <c r="K209" s="3" t="str">
        <f>+Tableau1[[#This Row],[DESTINATION]]</f>
        <v>Sénégal</v>
      </c>
      <c r="L209" s="3" t="str">
        <f>+Tableau1[[#This Row],[CLIENT]]</f>
        <v>TUNISIAN AFRICAN BUSINESS</v>
      </c>
      <c r="M209" s="3">
        <f>Tableau1[[#This Row],[Mois]]</f>
        <v>10</v>
      </c>
    </row>
    <row r="210" spans="1:13" x14ac:dyDescent="0.35">
      <c r="A210" s="1" t="str">
        <f>Tableau1[[#This Row],[NUM DE FACTURE]]</f>
        <v>FAE-19-00206</v>
      </c>
      <c r="B210" s="2">
        <f>VLOOKUP(Tableau3[[#This Row],[ID ]],'[1]COMMERCIAL 2019 - 2021'!$D$2:$AO$3999,14,FALSE)</f>
        <v>0</v>
      </c>
      <c r="C210" s="3">
        <f>VLOOKUP(Tableau3[[#This Row],[ID ]],'[1]COMMERCIAL 2019 - 2021'!$D$2:$AO$3999,15,FALSE)</f>
        <v>0</v>
      </c>
      <c r="D210" s="3">
        <f>VLOOKUP(Tableau3[[#This Row],[ID ]],'[1]COMMERCIAL 2019 - 2021'!$D$2:$AO$3999,16,FALSE)</f>
        <v>84000</v>
      </c>
      <c r="E210" s="3">
        <f>VLOOKUP(Tableau3[[#This Row],[ID ]],'[1]COMMERCIAL 2019 - 2021'!$D$2:$AO$3999,17,FALSE)</f>
        <v>0</v>
      </c>
      <c r="F210" s="3">
        <f>VLOOKUP(Tableau3[[#This Row],[ID ]],'[1]COMMERCIAL 2019 - 2021'!$D$2:$AO$3999,20,FALSE)</f>
        <v>0</v>
      </c>
      <c r="G210" s="3">
        <f>VLOOKUP(Tableau3[[#This Row],[ID ]],'[1]COMMERCIAL 2019 - 2021'!$D$2:$AO$3999,21,FALSE)</f>
        <v>0</v>
      </c>
      <c r="H210" s="3">
        <f>VLOOKUP(Tableau3[[#This Row],[ID ]],'[1]COMMERCIAL 2019 - 2021'!$D$2:$AO$3999,22,FALSE)</f>
        <v>116480</v>
      </c>
      <c r="I210" s="3">
        <f>VLOOKUP(Tableau3[[#This Row],[ID ]],'[1]COMMERCIAL 2019 - 2021'!$D$2:$AO$3999,23,FALSE)</f>
        <v>0</v>
      </c>
      <c r="J210" s="3">
        <f>+Tableau1[[#This Row],[Annee]]</f>
        <v>2019</v>
      </c>
      <c r="K210" s="3" t="str">
        <f>+Tableau1[[#This Row],[DESTINATION]]</f>
        <v>Gabon</v>
      </c>
      <c r="L210" s="3" t="str">
        <f>+Tableau1[[#This Row],[CLIENT]]</f>
        <v>TUNISIAN AFRICAN BUSINESS</v>
      </c>
      <c r="M210" s="3">
        <f>Tableau1[[#This Row],[Mois]]</f>
        <v>10</v>
      </c>
    </row>
    <row r="211" spans="1:13" hidden="1" x14ac:dyDescent="0.35">
      <c r="A211" s="1" t="str">
        <f>Tableau1[[#This Row],[NUM DE FACTURE]]</f>
        <v>FAE-19-00207</v>
      </c>
      <c r="B211" s="2">
        <f>VLOOKUP(Tableau3[[#This Row],[ID ]],'[1]COMMERCIAL 2019 - 2021'!$D$2:$AO$3999,14,FALSE)</f>
        <v>18000</v>
      </c>
      <c r="C211" s="3">
        <f>VLOOKUP(Tableau3[[#This Row],[ID ]],'[1]COMMERCIAL 2019 - 2021'!$D$2:$AO$3999,15,FALSE)</f>
        <v>0</v>
      </c>
      <c r="D211" s="3">
        <f>VLOOKUP(Tableau3[[#This Row],[ID ]],'[1]COMMERCIAL 2019 - 2021'!$D$2:$AO$3999,16,FALSE)</f>
        <v>0</v>
      </c>
      <c r="E211" s="3">
        <f>VLOOKUP(Tableau3[[#This Row],[ID ]],'[1]COMMERCIAL 2019 - 2021'!$D$2:$AO$3999,17,FALSE)</f>
        <v>0</v>
      </c>
      <c r="F211" s="3">
        <f>VLOOKUP(Tableau3[[#This Row],[ID ]],'[1]COMMERCIAL 2019 - 2021'!$D$2:$AO$3999,20,FALSE)</f>
        <v>29160</v>
      </c>
      <c r="G211" s="3">
        <f>VLOOKUP(Tableau3[[#This Row],[ID ]],'[1]COMMERCIAL 2019 - 2021'!$D$2:$AO$3999,21,FALSE)</f>
        <v>0</v>
      </c>
      <c r="H211" s="3">
        <f>VLOOKUP(Tableau3[[#This Row],[ID ]],'[1]COMMERCIAL 2019 - 2021'!$D$2:$AO$3999,22,FALSE)</f>
        <v>0</v>
      </c>
      <c r="I211" s="3">
        <f>VLOOKUP(Tableau3[[#This Row],[ID ]],'[1]COMMERCIAL 2019 - 2021'!$D$2:$AO$3999,23,FALSE)</f>
        <v>0</v>
      </c>
      <c r="J211" s="3">
        <f>+Tableau1[[#This Row],[Annee]]</f>
        <v>2019</v>
      </c>
      <c r="K211" s="3" t="str">
        <f>+Tableau1[[#This Row],[DESTINATION]]</f>
        <v>Ukraine</v>
      </c>
      <c r="L211" s="3" t="str">
        <f>+Tableau1[[#This Row],[CLIENT]]</f>
        <v>SAHEL INTERNATIONAL TRADE</v>
      </c>
      <c r="M211" s="3">
        <f>Tableau1[[#This Row],[Mois]]</f>
        <v>10</v>
      </c>
    </row>
    <row r="212" spans="1:13" hidden="1" x14ac:dyDescent="0.35">
      <c r="A212" s="1" t="str">
        <f>Tableau1[[#This Row],[NUM DE FACTURE]]</f>
        <v>FAE-19-00208</v>
      </c>
      <c r="B212" s="2">
        <f>VLOOKUP(Tableau3[[#This Row],[ID ]],'[1]COMMERCIAL 2019 - 2021'!$D$2:$AO$3999,14,FALSE)</f>
        <v>20500</v>
      </c>
      <c r="C212" s="3">
        <f>VLOOKUP(Tableau3[[#This Row],[ID ]],'[1]COMMERCIAL 2019 - 2021'!$D$2:$AO$3999,15,FALSE)</f>
        <v>0</v>
      </c>
      <c r="D212" s="3">
        <f>VLOOKUP(Tableau3[[#This Row],[ID ]],'[1]COMMERCIAL 2019 - 2021'!$D$2:$AO$3999,16,FALSE)</f>
        <v>0</v>
      </c>
      <c r="E212" s="3">
        <f>VLOOKUP(Tableau3[[#This Row],[ID ]],'[1]COMMERCIAL 2019 - 2021'!$D$2:$AO$3999,17,FALSE)</f>
        <v>0</v>
      </c>
      <c r="F212" s="3">
        <f>VLOOKUP(Tableau3[[#This Row],[ID ]],'[1]COMMERCIAL 2019 - 2021'!$D$2:$AO$3999,20,FALSE)</f>
        <v>30340</v>
      </c>
      <c r="G212" s="3">
        <f>VLOOKUP(Tableau3[[#This Row],[ID ]],'[1]COMMERCIAL 2019 - 2021'!$D$2:$AO$3999,21,FALSE)</f>
        <v>0</v>
      </c>
      <c r="H212" s="3">
        <f>VLOOKUP(Tableau3[[#This Row],[ID ]],'[1]COMMERCIAL 2019 - 2021'!$D$2:$AO$3999,22,FALSE)</f>
        <v>0</v>
      </c>
      <c r="I212" s="3">
        <f>VLOOKUP(Tableau3[[#This Row],[ID ]],'[1]COMMERCIAL 2019 - 2021'!$D$2:$AO$3999,23,FALSE)</f>
        <v>0</v>
      </c>
      <c r="J212" s="3">
        <f>+Tableau1[[#This Row],[Annee]]</f>
        <v>2019</v>
      </c>
      <c r="K212" s="3" t="str">
        <f>+Tableau1[[#This Row],[DESTINATION]]</f>
        <v>Togo</v>
      </c>
      <c r="L212" s="3" t="str">
        <f>+Tableau1[[#This Row],[CLIENT]]</f>
        <v>SAHEL INTERNATIONAL TRADE</v>
      </c>
      <c r="M212" s="3">
        <f>Tableau1[[#This Row],[Mois]]</f>
        <v>10</v>
      </c>
    </row>
    <row r="213" spans="1:13" hidden="1" x14ac:dyDescent="0.35">
      <c r="A213" s="1" t="str">
        <f>Tableau1[[#This Row],[NUM DE FACTURE]]</f>
        <v>FAE-19-00209</v>
      </c>
      <c r="B213" s="2">
        <f>VLOOKUP(Tableau3[[#This Row],[ID ]],'[1]COMMERCIAL 2019 - 2021'!$D$2:$AO$3999,14,FALSE)</f>
        <v>5400</v>
      </c>
      <c r="C213" s="3">
        <f>VLOOKUP(Tableau3[[#This Row],[ID ]],'[1]COMMERCIAL 2019 - 2021'!$D$2:$AO$3999,15,FALSE)</f>
        <v>17400</v>
      </c>
      <c r="D213" s="3">
        <f>VLOOKUP(Tableau3[[#This Row],[ID ]],'[1]COMMERCIAL 2019 - 2021'!$D$2:$AO$3999,16,FALSE)</f>
        <v>1200</v>
      </c>
      <c r="E213" s="3">
        <f>VLOOKUP(Tableau3[[#This Row],[ID ]],'[1]COMMERCIAL 2019 - 2021'!$D$2:$AO$3999,17,FALSE)</f>
        <v>0</v>
      </c>
      <c r="F213" s="3">
        <f>VLOOKUP(Tableau3[[#This Row],[ID ]],'[1]COMMERCIAL 2019 - 2021'!$D$2:$AO$3999,20,FALSE)</f>
        <v>8400</v>
      </c>
      <c r="G213" s="3">
        <f>VLOOKUP(Tableau3[[#This Row],[ID ]],'[1]COMMERCIAL 2019 - 2021'!$D$2:$AO$3999,21,FALSE)</f>
        <v>26169</v>
      </c>
      <c r="H213" s="3">
        <f>VLOOKUP(Tableau3[[#This Row],[ID ]],'[1]COMMERCIAL 2019 - 2021'!$D$2:$AO$3999,22,FALSE)</f>
        <v>1644</v>
      </c>
      <c r="I213" s="3">
        <f>VLOOKUP(Tableau3[[#This Row],[ID ]],'[1]COMMERCIAL 2019 - 2021'!$D$2:$AO$3999,23,FALSE)</f>
        <v>0</v>
      </c>
      <c r="J213" s="3">
        <f>+Tableau1[[#This Row],[Annee]]</f>
        <v>2019</v>
      </c>
      <c r="K213" s="3" t="str">
        <f>+Tableau1[[#This Row],[DESTINATION]]</f>
        <v>Libéria</v>
      </c>
      <c r="L213" s="3" t="str">
        <f>+Tableau1[[#This Row],[CLIENT]]</f>
        <v>STE DE COMMERCE INTERNATIONAL</v>
      </c>
      <c r="M213" s="3">
        <f>Tableau1[[#This Row],[Mois]]</f>
        <v>10</v>
      </c>
    </row>
    <row r="214" spans="1:13" hidden="1" x14ac:dyDescent="0.35">
      <c r="A214" s="1" t="str">
        <f>Tableau1[[#This Row],[NUM DE FACTURE]]</f>
        <v>FAE-19-00210</v>
      </c>
      <c r="B214" s="2">
        <f>VLOOKUP(Tableau3[[#This Row],[ID ]],'[1]COMMERCIAL 2019 - 2021'!$D$2:$AO$3999,14,FALSE)</f>
        <v>28800</v>
      </c>
      <c r="C214" s="3">
        <f>VLOOKUP(Tableau3[[#This Row],[ID ]],'[1]COMMERCIAL 2019 - 2021'!$D$2:$AO$3999,15,FALSE)</f>
        <v>54000</v>
      </c>
      <c r="D214" s="3">
        <f>VLOOKUP(Tableau3[[#This Row],[ID ]],'[1]COMMERCIAL 2019 - 2021'!$D$2:$AO$3999,16,FALSE)</f>
        <v>0</v>
      </c>
      <c r="E214" s="3">
        <f>VLOOKUP(Tableau3[[#This Row],[ID ]],'[1]COMMERCIAL 2019 - 2021'!$D$2:$AO$3999,17,FALSE)</f>
        <v>0</v>
      </c>
      <c r="F214" s="3">
        <f>VLOOKUP(Tableau3[[#This Row],[ID ]],'[1]COMMERCIAL 2019 - 2021'!$D$2:$AO$3999,20,FALSE)</f>
        <v>43776</v>
      </c>
      <c r="G214" s="3">
        <f>VLOOKUP(Tableau3[[#This Row],[ID ]],'[1]COMMERCIAL 2019 - 2021'!$D$2:$AO$3999,21,FALSE)</f>
        <v>74772</v>
      </c>
      <c r="H214" s="3">
        <f>VLOOKUP(Tableau3[[#This Row],[ID ]],'[1]COMMERCIAL 2019 - 2021'!$D$2:$AO$3999,22,FALSE)</f>
        <v>0</v>
      </c>
      <c r="I214" s="3">
        <f>VLOOKUP(Tableau3[[#This Row],[ID ]],'[1]COMMERCIAL 2019 - 2021'!$D$2:$AO$3999,23,FALSE)</f>
        <v>0</v>
      </c>
      <c r="J214" s="3">
        <f>+Tableau1[[#This Row],[Annee]]</f>
        <v>2019</v>
      </c>
      <c r="K214" s="3" t="str">
        <f>+Tableau1[[#This Row],[DESTINATION]]</f>
        <v>Togo</v>
      </c>
      <c r="L214" s="3" t="str">
        <f>+Tableau1[[#This Row],[CLIENT]]</f>
        <v>SAHEL INTERNATIONAL TRADE</v>
      </c>
      <c r="M214" s="3">
        <f>Tableau1[[#This Row],[Mois]]</f>
        <v>10</v>
      </c>
    </row>
    <row r="215" spans="1:13" hidden="1" x14ac:dyDescent="0.35">
      <c r="A215" s="1" t="str">
        <f>Tableau1[[#This Row],[NUM DE FACTURE]]</f>
        <v>FAE-19-00211</v>
      </c>
      <c r="B215" s="2">
        <f>VLOOKUP(Tableau3[[#This Row],[ID ]],'[1]COMMERCIAL 2019 - 2021'!$D$2:$AO$3999,14,FALSE)</f>
        <v>0</v>
      </c>
      <c r="C215" s="3">
        <f>VLOOKUP(Tableau3[[#This Row],[ID ]],'[1]COMMERCIAL 2019 - 2021'!$D$2:$AO$3999,15,FALSE)</f>
        <v>15600</v>
      </c>
      <c r="D215" s="3">
        <f>VLOOKUP(Tableau3[[#This Row],[ID ]],'[1]COMMERCIAL 2019 - 2021'!$D$2:$AO$3999,16,FALSE)</f>
        <v>7200</v>
      </c>
      <c r="E215" s="3">
        <f>VLOOKUP(Tableau3[[#This Row],[ID ]],'[1]COMMERCIAL 2019 - 2021'!$D$2:$AO$3999,17,FALSE)</f>
        <v>2500</v>
      </c>
      <c r="F215" s="3">
        <f>VLOOKUP(Tableau3[[#This Row],[ID ]],'[1]COMMERCIAL 2019 - 2021'!$D$2:$AO$3999,20,FALSE)</f>
        <v>0</v>
      </c>
      <c r="G215" s="3">
        <f>VLOOKUP(Tableau3[[#This Row],[ID ]],'[1]COMMERCIAL 2019 - 2021'!$D$2:$AO$3999,21,FALSE)</f>
        <v>24956.400300000005</v>
      </c>
      <c r="H215" s="3">
        <f>VLOOKUP(Tableau3[[#This Row],[ID ]],'[1]COMMERCIAL 2019 - 2021'!$D$2:$AO$3999,22,FALSE)</f>
        <v>11518.338600000001</v>
      </c>
      <c r="I215" s="3">
        <f>VLOOKUP(Tableau3[[#This Row],[ID ]],'[1]COMMERCIAL 2019 - 2021'!$D$2:$AO$3999,23,FALSE)</f>
        <v>9541.9864999999991</v>
      </c>
      <c r="J215" s="3">
        <f>+Tableau1[[#This Row],[Annee]]</f>
        <v>2019</v>
      </c>
      <c r="K215" s="3" t="str">
        <f>+Tableau1[[#This Row],[DESTINATION]]</f>
        <v>Jordanie</v>
      </c>
      <c r="L215" s="3" t="str">
        <f>+Tableau1[[#This Row],[CLIENT]]</f>
        <v>ABOURA FOODS</v>
      </c>
      <c r="M215" s="3">
        <f>Tableau1[[#This Row],[Mois]]</f>
        <v>10</v>
      </c>
    </row>
    <row r="216" spans="1:13" hidden="1" x14ac:dyDescent="0.35">
      <c r="A216" s="1" t="str">
        <f>Tableau1[[#This Row],[NUM DE FACTURE]]</f>
        <v>FAE-19-00212</v>
      </c>
      <c r="B216" s="2">
        <f>VLOOKUP(Tableau3[[#This Row],[ID ]],'[1]COMMERCIAL 2019 - 2021'!$D$2:$AO$3999,14,FALSE)</f>
        <v>0</v>
      </c>
      <c r="C216" s="3">
        <f>VLOOKUP(Tableau3[[#This Row],[ID ]],'[1]COMMERCIAL 2019 - 2021'!$D$2:$AO$3999,15,FALSE)</f>
        <v>190320</v>
      </c>
      <c r="D216" s="3">
        <f>VLOOKUP(Tableau3[[#This Row],[ID ]],'[1]COMMERCIAL 2019 - 2021'!$D$2:$AO$3999,16,FALSE)</f>
        <v>43200</v>
      </c>
      <c r="E216" s="3">
        <f>VLOOKUP(Tableau3[[#This Row],[ID ]],'[1]COMMERCIAL 2019 - 2021'!$D$2:$AO$3999,17,FALSE)</f>
        <v>0</v>
      </c>
      <c r="F216" s="3">
        <f>VLOOKUP(Tableau3[[#This Row],[ID ]],'[1]COMMERCIAL 2019 - 2021'!$D$2:$AO$3999,20,FALSE)</f>
        <v>0</v>
      </c>
      <c r="G216" s="3">
        <f>VLOOKUP(Tableau3[[#This Row],[ID ]],'[1]COMMERCIAL 2019 - 2021'!$D$2:$AO$3999,21,FALSE)</f>
        <v>272562.27145199996</v>
      </c>
      <c r="H216" s="3">
        <f>VLOOKUP(Tableau3[[#This Row],[ID ]],'[1]COMMERCIAL 2019 - 2021'!$D$2:$AO$3999,22,FALSE)</f>
        <v>61888.648320000008</v>
      </c>
      <c r="I216" s="3">
        <f>VLOOKUP(Tableau3[[#This Row],[ID ]],'[1]COMMERCIAL 2019 - 2021'!$D$2:$AO$3999,23,FALSE)</f>
        <v>0</v>
      </c>
      <c r="J216" s="3">
        <f>+Tableau1[[#This Row],[Annee]]</f>
        <v>2019</v>
      </c>
      <c r="K216" s="3" t="str">
        <f>+Tableau1[[#This Row],[DESTINATION]]</f>
        <v>Libye</v>
      </c>
      <c r="L216" s="3" t="str">
        <f>+Tableau1[[#This Row],[CLIENT]]</f>
        <v>STE AL MAJMOUA MOTTAHIDA</v>
      </c>
      <c r="M216" s="3">
        <f>Tableau1[[#This Row],[Mois]]</f>
        <v>11</v>
      </c>
    </row>
    <row r="217" spans="1:13" hidden="1" x14ac:dyDescent="0.35">
      <c r="A217" s="1" t="str">
        <f>Tableau1[[#This Row],[NUM DE FACTURE]]</f>
        <v>FAE-19-00213</v>
      </c>
      <c r="B217" s="2">
        <f>VLOOKUP(Tableau3[[#This Row],[ID ]],'[1]COMMERCIAL 2019 - 2021'!$D$2:$AO$3999,14,FALSE)</f>
        <v>0</v>
      </c>
      <c r="C217" s="3">
        <f>VLOOKUP(Tableau3[[#This Row],[ID ]],'[1]COMMERCIAL 2019 - 2021'!$D$2:$AO$3999,15,FALSE)</f>
        <v>0</v>
      </c>
      <c r="D217" s="3">
        <f>VLOOKUP(Tableau3[[#This Row],[ID ]],'[1]COMMERCIAL 2019 - 2021'!$D$2:$AO$3999,16,FALSE)</f>
        <v>108000</v>
      </c>
      <c r="E217" s="3">
        <f>VLOOKUP(Tableau3[[#This Row],[ID ]],'[1]COMMERCIAL 2019 - 2021'!$D$2:$AO$3999,17,FALSE)</f>
        <v>0</v>
      </c>
      <c r="F217" s="3">
        <f>VLOOKUP(Tableau3[[#This Row],[ID ]],'[1]COMMERCIAL 2019 - 2021'!$D$2:$AO$3999,20,FALSE)</f>
        <v>0</v>
      </c>
      <c r="G217" s="3">
        <f>VLOOKUP(Tableau3[[#This Row],[ID ]],'[1]COMMERCIAL 2019 - 2021'!$D$2:$AO$3999,21,FALSE)</f>
        <v>0</v>
      </c>
      <c r="H217" s="3">
        <f>VLOOKUP(Tableau3[[#This Row],[ID ]],'[1]COMMERCIAL 2019 - 2021'!$D$2:$AO$3999,22,FALSE)</f>
        <v>146464.79399999999</v>
      </c>
      <c r="I217" s="3">
        <f>VLOOKUP(Tableau3[[#This Row],[ID ]],'[1]COMMERCIAL 2019 - 2021'!$D$2:$AO$3999,23,FALSE)</f>
        <v>0</v>
      </c>
      <c r="J217" s="3">
        <f>+Tableau1[[#This Row],[Annee]]</f>
        <v>2019</v>
      </c>
      <c r="K217" s="3" t="str">
        <f>+Tableau1[[#This Row],[DESTINATION]]</f>
        <v>Niger</v>
      </c>
      <c r="L217" s="3" t="str">
        <f>+Tableau1[[#This Row],[CLIENT]]</f>
        <v>ETS KASSO IMPORT EXPORT</v>
      </c>
      <c r="M217" s="3">
        <f>Tableau1[[#This Row],[Mois]]</f>
        <v>11</v>
      </c>
    </row>
    <row r="218" spans="1:13" hidden="1" x14ac:dyDescent="0.35">
      <c r="A218" s="1" t="str">
        <f>Tableau1[[#This Row],[NUM DE FACTURE]]</f>
        <v>FAE-19-00214</v>
      </c>
      <c r="B218" s="2">
        <f>VLOOKUP(Tableau3[[#This Row],[ID ]],'[1]COMMERCIAL 2019 - 2021'!$D$2:$AO$3999,14,FALSE)</f>
        <v>0</v>
      </c>
      <c r="C218" s="3">
        <f>VLOOKUP(Tableau3[[#This Row],[ID ]],'[1]COMMERCIAL 2019 - 2021'!$D$2:$AO$3999,15,FALSE)</f>
        <v>0</v>
      </c>
      <c r="D218" s="3">
        <f>VLOOKUP(Tableau3[[#This Row],[ID ]],'[1]COMMERCIAL 2019 - 2021'!$D$2:$AO$3999,16,FALSE)</f>
        <v>108000</v>
      </c>
      <c r="E218" s="3">
        <f>VLOOKUP(Tableau3[[#This Row],[ID ]],'[1]COMMERCIAL 2019 - 2021'!$D$2:$AO$3999,17,FALSE)</f>
        <v>0</v>
      </c>
      <c r="F218" s="3">
        <f>VLOOKUP(Tableau3[[#This Row],[ID ]],'[1]COMMERCIAL 2019 - 2021'!$D$2:$AO$3999,20,FALSE)</f>
        <v>0</v>
      </c>
      <c r="G218" s="3">
        <f>VLOOKUP(Tableau3[[#This Row],[ID ]],'[1]COMMERCIAL 2019 - 2021'!$D$2:$AO$3999,21,FALSE)</f>
        <v>0</v>
      </c>
      <c r="H218" s="3">
        <f>VLOOKUP(Tableau3[[#This Row],[ID ]],'[1]COMMERCIAL 2019 - 2021'!$D$2:$AO$3999,22,FALSE)</f>
        <v>146464.79399999999</v>
      </c>
      <c r="I218" s="3">
        <f>VLOOKUP(Tableau3[[#This Row],[ID ]],'[1]COMMERCIAL 2019 - 2021'!$D$2:$AO$3999,23,FALSE)</f>
        <v>0</v>
      </c>
      <c r="J218" s="3">
        <f>+Tableau1[[#This Row],[Annee]]</f>
        <v>2019</v>
      </c>
      <c r="K218" s="3" t="str">
        <f>+Tableau1[[#This Row],[DESTINATION]]</f>
        <v>Niger</v>
      </c>
      <c r="L218" s="3" t="str">
        <f>+Tableau1[[#This Row],[CLIENT]]</f>
        <v>ETS KASSO IMPORT EXPORT</v>
      </c>
      <c r="M218" s="3">
        <f>Tableau1[[#This Row],[Mois]]</f>
        <v>11</v>
      </c>
    </row>
    <row r="219" spans="1:13" hidden="1" x14ac:dyDescent="0.35">
      <c r="A219" s="1" t="str">
        <f>Tableau1[[#This Row],[NUM DE FACTURE]]</f>
        <v>FAE-19-00215</v>
      </c>
      <c r="B219" s="2">
        <f>VLOOKUP(Tableau3[[#This Row],[ID ]],'[1]COMMERCIAL 2019 - 2021'!$D$2:$AO$3999,14,FALSE)</f>
        <v>19200</v>
      </c>
      <c r="C219" s="3">
        <f>VLOOKUP(Tableau3[[#This Row],[ID ]],'[1]COMMERCIAL 2019 - 2021'!$D$2:$AO$3999,15,FALSE)</f>
        <v>0</v>
      </c>
      <c r="D219" s="3">
        <f>VLOOKUP(Tableau3[[#This Row],[ID ]],'[1]COMMERCIAL 2019 - 2021'!$D$2:$AO$3999,16,FALSE)</f>
        <v>0</v>
      </c>
      <c r="E219" s="3">
        <f>VLOOKUP(Tableau3[[#This Row],[ID ]],'[1]COMMERCIAL 2019 - 2021'!$D$2:$AO$3999,17,FALSE)</f>
        <v>0</v>
      </c>
      <c r="F219" s="3">
        <f>VLOOKUP(Tableau3[[#This Row],[ID ]],'[1]COMMERCIAL 2019 - 2021'!$D$2:$AO$3999,20,FALSE)</f>
        <v>30144</v>
      </c>
      <c r="G219" s="3">
        <f>VLOOKUP(Tableau3[[#This Row],[ID ]],'[1]COMMERCIAL 2019 - 2021'!$D$2:$AO$3999,21,FALSE)</f>
        <v>0</v>
      </c>
      <c r="H219" s="3">
        <f>VLOOKUP(Tableau3[[#This Row],[ID ]],'[1]COMMERCIAL 2019 - 2021'!$D$2:$AO$3999,22,FALSE)</f>
        <v>0</v>
      </c>
      <c r="I219" s="3">
        <f>VLOOKUP(Tableau3[[#This Row],[ID ]],'[1]COMMERCIAL 2019 - 2021'!$D$2:$AO$3999,23,FALSE)</f>
        <v>0</v>
      </c>
      <c r="J219" s="3">
        <f>+Tableau1[[#This Row],[Annee]]</f>
        <v>2019</v>
      </c>
      <c r="K219" s="3" t="str">
        <f>+Tableau1[[#This Row],[DESTINATION]]</f>
        <v>Burkina Faso</v>
      </c>
      <c r="L219" s="3" t="str">
        <f>+Tableau1[[#This Row],[CLIENT]]</f>
        <v>SAHEL INTERNATIONAL TRADE</v>
      </c>
      <c r="M219" s="3">
        <f>Tableau1[[#This Row],[Mois]]</f>
        <v>11</v>
      </c>
    </row>
    <row r="220" spans="1:13" hidden="1" x14ac:dyDescent="0.35">
      <c r="A220" s="1" t="str">
        <f>Tableau1[[#This Row],[NUM DE FACTURE]]</f>
        <v>FAE-19-00216</v>
      </c>
      <c r="B220" s="2">
        <f>VLOOKUP(Tableau3[[#This Row],[ID ]],'[1]COMMERCIAL 2019 - 2021'!$D$2:$AO$3999,14,FALSE)</f>
        <v>20000</v>
      </c>
      <c r="C220" s="3">
        <f>VLOOKUP(Tableau3[[#This Row],[ID ]],'[1]COMMERCIAL 2019 - 2021'!$D$2:$AO$3999,15,FALSE)</f>
        <v>0</v>
      </c>
      <c r="D220" s="3">
        <f>VLOOKUP(Tableau3[[#This Row],[ID ]],'[1]COMMERCIAL 2019 - 2021'!$D$2:$AO$3999,16,FALSE)</f>
        <v>0</v>
      </c>
      <c r="E220" s="3">
        <f>VLOOKUP(Tableau3[[#This Row],[ID ]],'[1]COMMERCIAL 2019 - 2021'!$D$2:$AO$3999,17,FALSE)</f>
        <v>0</v>
      </c>
      <c r="F220" s="3">
        <f>VLOOKUP(Tableau3[[#This Row],[ID ]],'[1]COMMERCIAL 2019 - 2021'!$D$2:$AO$3999,20,FALSE)</f>
        <v>30000</v>
      </c>
      <c r="G220" s="3">
        <f>VLOOKUP(Tableau3[[#This Row],[ID ]],'[1]COMMERCIAL 2019 - 2021'!$D$2:$AO$3999,21,FALSE)</f>
        <v>0</v>
      </c>
      <c r="H220" s="3">
        <f>VLOOKUP(Tableau3[[#This Row],[ID ]],'[1]COMMERCIAL 2019 - 2021'!$D$2:$AO$3999,22,FALSE)</f>
        <v>0</v>
      </c>
      <c r="I220" s="3">
        <f>VLOOKUP(Tableau3[[#This Row],[ID ]],'[1]COMMERCIAL 2019 - 2021'!$D$2:$AO$3999,23,FALSE)</f>
        <v>0</v>
      </c>
      <c r="J220" s="3">
        <f>+Tableau1[[#This Row],[Annee]]</f>
        <v>2019</v>
      </c>
      <c r="K220" s="3" t="str">
        <f>+Tableau1[[#This Row],[DESTINATION]]</f>
        <v>Gabon</v>
      </c>
      <c r="L220" s="3" t="str">
        <f>+Tableau1[[#This Row],[CLIENT]]</f>
        <v>STE DE COMMERCE INTERNATIONAL</v>
      </c>
      <c r="M220" s="3">
        <f>Tableau1[[#This Row],[Mois]]</f>
        <v>10</v>
      </c>
    </row>
    <row r="221" spans="1:13" hidden="1" x14ac:dyDescent="0.35">
      <c r="A221" s="1" t="str">
        <f>Tableau1[[#This Row],[NUM DE FACTURE]]</f>
        <v>FAE-19-00217</v>
      </c>
      <c r="B221" s="2">
        <f>VLOOKUP(Tableau3[[#This Row],[ID ]],'[1]COMMERCIAL 2019 - 2021'!$D$2:$AO$3999,14,FALSE)</f>
        <v>0</v>
      </c>
      <c r="C221" s="3">
        <f>VLOOKUP(Tableau3[[#This Row],[ID ]],'[1]COMMERCIAL 2019 - 2021'!$D$2:$AO$3999,15,FALSE)</f>
        <v>0</v>
      </c>
      <c r="D221" s="3">
        <f>VLOOKUP(Tableau3[[#This Row],[ID ]],'[1]COMMERCIAL 2019 - 2021'!$D$2:$AO$3999,16,FALSE)</f>
        <v>20175.759999999998</v>
      </c>
      <c r="E221" s="3">
        <f>VLOOKUP(Tableau3[[#This Row],[ID ]],'[1]COMMERCIAL 2019 - 2021'!$D$2:$AO$3999,17,FALSE)</f>
        <v>0</v>
      </c>
      <c r="F221" s="3">
        <f>VLOOKUP(Tableau3[[#This Row],[ID ]],'[1]COMMERCIAL 2019 - 2021'!$D$2:$AO$3999,20,FALSE)</f>
        <v>0</v>
      </c>
      <c r="G221" s="3">
        <f>VLOOKUP(Tableau3[[#This Row],[ID ]],'[1]COMMERCIAL 2019 - 2021'!$D$2:$AO$3999,21,FALSE)</f>
        <v>0</v>
      </c>
      <c r="H221" s="3">
        <f>VLOOKUP(Tableau3[[#This Row],[ID ]],'[1]COMMERCIAL 2019 - 2021'!$D$2:$AO$3999,22,FALSE)</f>
        <v>33290.004000000001</v>
      </c>
      <c r="I221" s="3">
        <f>VLOOKUP(Tableau3[[#This Row],[ID ]],'[1]COMMERCIAL 2019 - 2021'!$D$2:$AO$3999,23,FALSE)</f>
        <v>0</v>
      </c>
      <c r="J221" s="3">
        <f>+Tableau1[[#This Row],[Annee]]</f>
        <v>2019</v>
      </c>
      <c r="K221" s="3" t="str">
        <f>+Tableau1[[#This Row],[DESTINATION]]</f>
        <v>USA</v>
      </c>
      <c r="L221" s="3" t="str">
        <f>+Tableau1[[#This Row],[CLIENT]]</f>
        <v>ARCADIA</v>
      </c>
      <c r="M221" s="3">
        <f>Tableau1[[#This Row],[Mois]]</f>
        <v>10</v>
      </c>
    </row>
    <row r="222" spans="1:13" hidden="1" x14ac:dyDescent="0.35">
      <c r="A222" s="1" t="str">
        <f>Tableau1[[#This Row],[NUM DE FACTURE]]</f>
        <v>FAE-19-00218</v>
      </c>
      <c r="B222" s="2">
        <f>VLOOKUP(Tableau3[[#This Row],[ID ]],'[1]COMMERCIAL 2019 - 2021'!$D$2:$AO$3999,14,FALSE)</f>
        <v>2004</v>
      </c>
      <c r="C222" s="3">
        <f>VLOOKUP(Tableau3[[#This Row],[ID ]],'[1]COMMERCIAL 2019 - 2021'!$D$2:$AO$3999,15,FALSE)</f>
        <v>7032</v>
      </c>
      <c r="D222" s="3">
        <f>VLOOKUP(Tableau3[[#This Row],[ID ]],'[1]COMMERCIAL 2019 - 2021'!$D$2:$AO$3999,16,FALSE)</f>
        <v>7008</v>
      </c>
      <c r="E222" s="3">
        <f>VLOOKUP(Tableau3[[#This Row],[ID ]],'[1]COMMERCIAL 2019 - 2021'!$D$2:$AO$3999,17,FALSE)</f>
        <v>5008</v>
      </c>
      <c r="F222" s="3">
        <f>VLOOKUP(Tableau3[[#This Row],[ID ]],'[1]COMMERCIAL 2019 - 2021'!$D$2:$AO$3999,20,FALSE)</f>
        <v>3229.7395860000001</v>
      </c>
      <c r="G222" s="3">
        <f>VLOOKUP(Tableau3[[#This Row],[ID ]],'[1]COMMERCIAL 2019 - 2021'!$D$2:$AO$3999,21,FALSE)</f>
        <v>11432.511329999999</v>
      </c>
      <c r="H222" s="3">
        <f>VLOOKUP(Tableau3[[#This Row],[ID ]],'[1]COMMERCIAL 2019 - 2021'!$D$2:$AO$3999,22,FALSE)</f>
        <v>11096.270976</v>
      </c>
      <c r="I222" s="3">
        <f>VLOOKUP(Tableau3[[#This Row],[ID ]],'[1]COMMERCIAL 2019 - 2021'!$D$2:$AO$3999,23,FALSE)</f>
        <v>18025.785435999998</v>
      </c>
      <c r="J222" s="3">
        <f>+Tableau1[[#This Row],[Annee]]</f>
        <v>2019</v>
      </c>
      <c r="K222" s="3" t="str">
        <f>+Tableau1[[#This Row],[DESTINATION]]</f>
        <v>République Dominicaine</v>
      </c>
      <c r="L222" s="3" t="str">
        <f>+Tableau1[[#This Row],[CLIENT]]</f>
        <v>MIKSAB IMORT EXPORT S.R.L</v>
      </c>
      <c r="M222" s="3">
        <f>Tableau1[[#This Row],[Mois]]</f>
        <v>11</v>
      </c>
    </row>
    <row r="223" spans="1:13" hidden="1" x14ac:dyDescent="0.35">
      <c r="A223" s="1" t="str">
        <f>Tableau1[[#This Row],[NUM DE FACTURE]]</f>
        <v>FAE-19-00219</v>
      </c>
      <c r="B223" s="2">
        <f>VLOOKUP(Tableau3[[#This Row],[ID ]],'[1]COMMERCIAL 2019 - 2021'!$D$2:$AO$3999,14,FALSE)</f>
        <v>0</v>
      </c>
      <c r="C223" s="3">
        <f>VLOOKUP(Tableau3[[#This Row],[ID ]],'[1]COMMERCIAL 2019 - 2021'!$D$2:$AO$3999,15,FALSE)</f>
        <v>24516</v>
      </c>
      <c r="D223" s="3">
        <f>VLOOKUP(Tableau3[[#This Row],[ID ]],'[1]COMMERCIAL 2019 - 2021'!$D$2:$AO$3999,16,FALSE)</f>
        <v>84000</v>
      </c>
      <c r="E223" s="3">
        <f>VLOOKUP(Tableau3[[#This Row],[ID ]],'[1]COMMERCIAL 2019 - 2021'!$D$2:$AO$3999,17,FALSE)</f>
        <v>0</v>
      </c>
      <c r="F223" s="3">
        <f>VLOOKUP(Tableau3[[#This Row],[ID ]],'[1]COMMERCIAL 2019 - 2021'!$D$2:$AO$3999,20,FALSE)</f>
        <v>0</v>
      </c>
      <c r="G223" s="3">
        <f>VLOOKUP(Tableau3[[#This Row],[ID ]],'[1]COMMERCIAL 2019 - 2021'!$D$2:$AO$3999,21,FALSE)</f>
        <v>36283.68</v>
      </c>
      <c r="H223" s="3">
        <f>VLOOKUP(Tableau3[[#This Row],[ID ]],'[1]COMMERCIAL 2019 - 2021'!$D$2:$AO$3999,22,FALSE)</f>
        <v>115080</v>
      </c>
      <c r="I223" s="3">
        <f>VLOOKUP(Tableau3[[#This Row],[ID ]],'[1]COMMERCIAL 2019 - 2021'!$D$2:$AO$3999,23,FALSE)</f>
        <v>0</v>
      </c>
      <c r="J223" s="3">
        <f>+Tableau1[[#This Row],[Annee]]</f>
        <v>2019</v>
      </c>
      <c r="K223" s="3" t="str">
        <f>+Tableau1[[#This Row],[DESTINATION]]</f>
        <v>Cap Vert</v>
      </c>
      <c r="L223" s="3" t="str">
        <f>+Tableau1[[#This Row],[CLIENT]]</f>
        <v>STE DE COMMERCE INTERNATIONAL</v>
      </c>
      <c r="M223" s="3">
        <f>Tableau1[[#This Row],[Mois]]</f>
        <v>11</v>
      </c>
    </row>
    <row r="224" spans="1:13" hidden="1" x14ac:dyDescent="0.35">
      <c r="A224" s="1" t="str">
        <f>Tableau1[[#This Row],[NUM DE FACTURE]]</f>
        <v>FAE-19-00220</v>
      </c>
      <c r="B224" s="2">
        <f>VLOOKUP(Tableau3[[#This Row],[ID ]],'[1]COMMERCIAL 2019 - 2021'!$D$2:$AO$3999,14,FALSE)</f>
        <v>0</v>
      </c>
      <c r="C224" s="3">
        <f>VLOOKUP(Tableau3[[#This Row],[ID ]],'[1]COMMERCIAL 2019 - 2021'!$D$2:$AO$3999,15,FALSE)</f>
        <v>3091.2</v>
      </c>
      <c r="D224" s="3">
        <f>VLOOKUP(Tableau3[[#This Row],[ID ]],'[1]COMMERCIAL 2019 - 2021'!$D$2:$AO$3999,16,FALSE)</f>
        <v>7291.2</v>
      </c>
      <c r="E224" s="3">
        <f>VLOOKUP(Tableau3[[#This Row],[ID ]],'[1]COMMERCIAL 2019 - 2021'!$D$2:$AO$3999,17,FALSE)</f>
        <v>250</v>
      </c>
      <c r="F224" s="3">
        <f>VLOOKUP(Tableau3[[#This Row],[ID ]],'[1]COMMERCIAL 2019 - 2021'!$D$2:$AO$3999,20,FALSE)</f>
        <v>0</v>
      </c>
      <c r="G224" s="3">
        <f>VLOOKUP(Tableau3[[#This Row],[ID ]],'[1]COMMERCIAL 2019 - 2021'!$D$2:$AO$3999,21,FALSE)</f>
        <v>5178.88</v>
      </c>
      <c r="H224" s="3">
        <f>VLOOKUP(Tableau3[[#This Row],[ID ]],'[1]COMMERCIAL 2019 - 2021'!$D$2:$AO$3999,22,FALSE)</f>
        <v>11685.192000000003</v>
      </c>
      <c r="I224" s="3">
        <f>VLOOKUP(Tableau3[[#This Row],[ID ]],'[1]COMMERCIAL 2019 - 2021'!$D$2:$AO$3999,23,FALSE)</f>
        <v>1135.2</v>
      </c>
      <c r="J224" s="3">
        <f>+Tableau1[[#This Row],[Annee]]</f>
        <v>2019</v>
      </c>
      <c r="K224" s="3" t="str">
        <f>+Tableau1[[#This Row],[DESTINATION]]</f>
        <v>Japon</v>
      </c>
      <c r="L224" s="3" t="str">
        <f>+Tableau1[[#This Row],[CLIENT]]</f>
        <v>ARCADIA</v>
      </c>
      <c r="M224" s="3">
        <f>Tableau1[[#This Row],[Mois]]</f>
        <v>11</v>
      </c>
    </row>
    <row r="225" spans="1:13" hidden="1" x14ac:dyDescent="0.35">
      <c r="A225" s="1" t="str">
        <f>Tableau1[[#This Row],[NUM DE FACTURE]]</f>
        <v>FAE-19-00221</v>
      </c>
      <c r="B225" s="2">
        <f>VLOOKUP(Tableau3[[#This Row],[ID ]],'[1]COMMERCIAL 2019 - 2021'!$D$2:$AO$3999,14,FALSE)</f>
        <v>20000</v>
      </c>
      <c r="C225" s="3">
        <f>VLOOKUP(Tableau3[[#This Row],[ID ]],'[1]COMMERCIAL 2019 - 2021'!$D$2:$AO$3999,15,FALSE)</f>
        <v>0</v>
      </c>
      <c r="D225" s="3">
        <f>VLOOKUP(Tableau3[[#This Row],[ID ]],'[1]COMMERCIAL 2019 - 2021'!$D$2:$AO$3999,16,FALSE)</f>
        <v>0</v>
      </c>
      <c r="E225" s="3">
        <f>VLOOKUP(Tableau3[[#This Row],[ID ]],'[1]COMMERCIAL 2019 - 2021'!$D$2:$AO$3999,17,FALSE)</f>
        <v>0</v>
      </c>
      <c r="F225" s="3">
        <f>VLOOKUP(Tableau3[[#This Row],[ID ]],'[1]COMMERCIAL 2019 - 2021'!$D$2:$AO$3999,20,FALSE)</f>
        <v>36167.040000000001</v>
      </c>
      <c r="G225" s="3">
        <f>VLOOKUP(Tableau3[[#This Row],[ID ]],'[1]COMMERCIAL 2019 - 2021'!$D$2:$AO$3999,21,FALSE)</f>
        <v>0</v>
      </c>
      <c r="H225" s="3">
        <f>VLOOKUP(Tableau3[[#This Row],[ID ]],'[1]COMMERCIAL 2019 - 2021'!$D$2:$AO$3999,22,FALSE)</f>
        <v>0</v>
      </c>
      <c r="I225" s="3">
        <f>VLOOKUP(Tableau3[[#This Row],[ID ]],'[1]COMMERCIAL 2019 - 2021'!$D$2:$AO$3999,23,FALSE)</f>
        <v>0</v>
      </c>
      <c r="J225" s="3">
        <f>+Tableau1[[#This Row],[Annee]]</f>
        <v>2019</v>
      </c>
      <c r="K225" s="3" t="str">
        <f>+Tableau1[[#This Row],[DESTINATION]]</f>
        <v>Russie</v>
      </c>
      <c r="L225" s="3" t="str">
        <f>+Tableau1[[#This Row],[CLIENT]]</f>
        <v>ANGSTREM TRADING</v>
      </c>
      <c r="M225" s="3">
        <f>Tableau1[[#This Row],[Mois]]</f>
        <v>11</v>
      </c>
    </row>
    <row r="226" spans="1:13" hidden="1" x14ac:dyDescent="0.35">
      <c r="A226" s="1" t="str">
        <f>Tableau1[[#This Row],[NUM DE FACTURE]]</f>
        <v>FAE-19-00222</v>
      </c>
      <c r="B226" s="2">
        <f>VLOOKUP(Tableau3[[#This Row],[ID ]],'[1]COMMERCIAL 2019 - 2021'!$D$2:$AO$3999,14,FALSE)</f>
        <v>6600</v>
      </c>
      <c r="C226" s="3">
        <f>VLOOKUP(Tableau3[[#This Row],[ID ]],'[1]COMMERCIAL 2019 - 2021'!$D$2:$AO$3999,15,FALSE)</f>
        <v>18480</v>
      </c>
      <c r="D226" s="3">
        <f>VLOOKUP(Tableau3[[#This Row],[ID ]],'[1]COMMERCIAL 2019 - 2021'!$D$2:$AO$3999,16,FALSE)</f>
        <v>0</v>
      </c>
      <c r="E226" s="3">
        <f>VLOOKUP(Tableau3[[#This Row],[ID ]],'[1]COMMERCIAL 2019 - 2021'!$D$2:$AO$3999,17,FALSE)</f>
        <v>0</v>
      </c>
      <c r="F226" s="3">
        <f>VLOOKUP(Tableau3[[#This Row],[ID ]],'[1]COMMERCIAL 2019 - 2021'!$D$2:$AO$3999,20,FALSE)</f>
        <v>10320</v>
      </c>
      <c r="G226" s="3">
        <f>VLOOKUP(Tableau3[[#This Row],[ID ]],'[1]COMMERCIAL 2019 - 2021'!$D$2:$AO$3999,21,FALSE)</f>
        <v>27712.799999999999</v>
      </c>
      <c r="H226" s="3">
        <f>VLOOKUP(Tableau3[[#This Row],[ID ]],'[1]COMMERCIAL 2019 - 2021'!$D$2:$AO$3999,22,FALSE)</f>
        <v>0</v>
      </c>
      <c r="I226" s="3">
        <f>VLOOKUP(Tableau3[[#This Row],[ID ]],'[1]COMMERCIAL 2019 - 2021'!$D$2:$AO$3999,23,FALSE)</f>
        <v>0</v>
      </c>
      <c r="J226" s="3">
        <f>+Tableau1[[#This Row],[Annee]]</f>
        <v>2019</v>
      </c>
      <c r="K226" s="3" t="str">
        <f>+Tableau1[[#This Row],[DESTINATION]]</f>
        <v>Libéria</v>
      </c>
      <c r="L226" s="3" t="str">
        <f>+Tableau1[[#This Row],[CLIENT]]</f>
        <v>STE DE COMMERCE INTERNATIONAL</v>
      </c>
      <c r="M226" s="3">
        <f>Tableau1[[#This Row],[Mois]]</f>
        <v>11</v>
      </c>
    </row>
    <row r="227" spans="1:13" hidden="1" x14ac:dyDescent="0.35">
      <c r="A227" s="1" t="str">
        <f>Tableau1[[#This Row],[NUM DE FACTURE]]</f>
        <v>FAE-19-00223</v>
      </c>
      <c r="B227" s="2">
        <f>VLOOKUP(Tableau3[[#This Row],[ID ]],'[1]COMMERCIAL 2019 - 2021'!$D$2:$AO$3999,14,FALSE)</f>
        <v>0</v>
      </c>
      <c r="C227" s="3">
        <f>VLOOKUP(Tableau3[[#This Row],[ID ]],'[1]COMMERCIAL 2019 - 2021'!$D$2:$AO$3999,15,FALSE)</f>
        <v>20000</v>
      </c>
      <c r="D227" s="3">
        <f>VLOOKUP(Tableau3[[#This Row],[ID ]],'[1]COMMERCIAL 2019 - 2021'!$D$2:$AO$3999,16,FALSE)</f>
        <v>0</v>
      </c>
      <c r="E227" s="3">
        <f>VLOOKUP(Tableau3[[#This Row],[ID ]],'[1]COMMERCIAL 2019 - 2021'!$D$2:$AO$3999,17,FALSE)</f>
        <v>0</v>
      </c>
      <c r="F227" s="3">
        <f>VLOOKUP(Tableau3[[#This Row],[ID ]],'[1]COMMERCIAL 2019 - 2021'!$D$2:$AO$3999,20,FALSE)</f>
        <v>0</v>
      </c>
      <c r="G227" s="3">
        <f>VLOOKUP(Tableau3[[#This Row],[ID ]],'[1]COMMERCIAL 2019 - 2021'!$D$2:$AO$3999,21,FALSE)</f>
        <v>31600</v>
      </c>
      <c r="H227" s="3">
        <f>VLOOKUP(Tableau3[[#This Row],[ID ]],'[1]COMMERCIAL 2019 - 2021'!$D$2:$AO$3999,22,FALSE)</f>
        <v>0</v>
      </c>
      <c r="I227" s="3">
        <f>VLOOKUP(Tableau3[[#This Row],[ID ]],'[1]COMMERCIAL 2019 - 2021'!$D$2:$AO$3999,23,FALSE)</f>
        <v>0</v>
      </c>
      <c r="J227" s="3">
        <f>+Tableau1[[#This Row],[Annee]]</f>
        <v>2019</v>
      </c>
      <c r="K227" s="3" t="str">
        <f>+Tableau1[[#This Row],[DESTINATION]]</f>
        <v>Angleterre</v>
      </c>
      <c r="L227" s="3" t="str">
        <f>+Tableau1[[#This Row],[CLIENT]]</f>
        <v>ARCADIA</v>
      </c>
      <c r="M227" s="3">
        <f>Tableau1[[#This Row],[Mois]]</f>
        <v>11</v>
      </c>
    </row>
    <row r="228" spans="1:13" hidden="1" x14ac:dyDescent="0.35">
      <c r="A228" s="1" t="str">
        <f>Tableau1[[#This Row],[NUM DE FACTURE]]</f>
        <v>FAE-19-00224</v>
      </c>
      <c r="B228" s="2">
        <f>VLOOKUP(Tableau3[[#This Row],[ID ]],'[1]COMMERCIAL 2019 - 2021'!$D$2:$AO$3999,14,FALSE)</f>
        <v>0</v>
      </c>
      <c r="C228" s="3">
        <f>VLOOKUP(Tableau3[[#This Row],[ID ]],'[1]COMMERCIAL 2019 - 2021'!$D$2:$AO$3999,15,FALSE)</f>
        <v>1906.8</v>
      </c>
      <c r="D228" s="3">
        <f>VLOOKUP(Tableau3[[#This Row],[ID ]],'[1]COMMERCIAL 2019 - 2021'!$D$2:$AO$3999,16,FALSE)</f>
        <v>0</v>
      </c>
      <c r="E228" s="3">
        <f>VLOOKUP(Tableau3[[#This Row],[ID ]],'[1]COMMERCIAL 2019 - 2021'!$D$2:$AO$3999,17,FALSE)</f>
        <v>0</v>
      </c>
      <c r="F228" s="3">
        <f>VLOOKUP(Tableau3[[#This Row],[ID ]],'[1]COMMERCIAL 2019 - 2021'!$D$2:$AO$3999,20,FALSE)</f>
        <v>0</v>
      </c>
      <c r="G228" s="3">
        <f>VLOOKUP(Tableau3[[#This Row],[ID ]],'[1]COMMERCIAL 2019 - 2021'!$D$2:$AO$3999,21,FALSE)</f>
        <v>3432.24</v>
      </c>
      <c r="H228" s="3">
        <f>VLOOKUP(Tableau3[[#This Row],[ID ]],'[1]COMMERCIAL 2019 - 2021'!$D$2:$AO$3999,22,FALSE)</f>
        <v>0</v>
      </c>
      <c r="I228" s="3">
        <f>VLOOKUP(Tableau3[[#This Row],[ID ]],'[1]COMMERCIAL 2019 - 2021'!$D$2:$AO$3999,23,FALSE)</f>
        <v>0</v>
      </c>
      <c r="J228" s="3">
        <f>+Tableau1[[#This Row],[Annee]]</f>
        <v>2019</v>
      </c>
      <c r="K228" s="3" t="str">
        <f>+Tableau1[[#This Row],[DESTINATION]]</f>
        <v>USA</v>
      </c>
      <c r="L228" s="3" t="str">
        <f>+Tableau1[[#This Row],[CLIENT]]</f>
        <v>ARCADIA</v>
      </c>
      <c r="M228" s="3">
        <f>Tableau1[[#This Row],[Mois]]</f>
        <v>11</v>
      </c>
    </row>
    <row r="229" spans="1:13" hidden="1" x14ac:dyDescent="0.35">
      <c r="A229" s="1" t="str">
        <f>Tableau1[[#This Row],[NUM DE FACTURE]]</f>
        <v>FAE-19-00225</v>
      </c>
      <c r="B229" s="2">
        <f>VLOOKUP(Tableau3[[#This Row],[ID ]],'[1]COMMERCIAL 2019 - 2021'!$D$2:$AO$3999,14,FALSE)</f>
        <v>0</v>
      </c>
      <c r="C229" s="3">
        <f>VLOOKUP(Tableau3[[#This Row],[ID ]],'[1]COMMERCIAL 2019 - 2021'!$D$2:$AO$3999,15,FALSE)</f>
        <v>39000</v>
      </c>
      <c r="D229" s="3">
        <f>VLOOKUP(Tableau3[[#This Row],[ID ]],'[1]COMMERCIAL 2019 - 2021'!$D$2:$AO$3999,16,FALSE)</f>
        <v>0</v>
      </c>
      <c r="E229" s="3">
        <f>VLOOKUP(Tableau3[[#This Row],[ID ]],'[1]COMMERCIAL 2019 - 2021'!$D$2:$AO$3999,17,FALSE)</f>
        <v>0</v>
      </c>
      <c r="F229" s="3">
        <f>VLOOKUP(Tableau3[[#This Row],[ID ]],'[1]COMMERCIAL 2019 - 2021'!$D$2:$AO$3999,20,FALSE)</f>
        <v>0</v>
      </c>
      <c r="G229" s="3">
        <f>VLOOKUP(Tableau3[[#This Row],[ID ]],'[1]COMMERCIAL 2019 - 2021'!$D$2:$AO$3999,21,FALSE)</f>
        <v>62400</v>
      </c>
      <c r="H229" s="3">
        <f>VLOOKUP(Tableau3[[#This Row],[ID ]],'[1]COMMERCIAL 2019 - 2021'!$D$2:$AO$3999,22,FALSE)</f>
        <v>0</v>
      </c>
      <c r="I229" s="3">
        <f>VLOOKUP(Tableau3[[#This Row],[ID ]],'[1]COMMERCIAL 2019 - 2021'!$D$2:$AO$3999,23,FALSE)</f>
        <v>0</v>
      </c>
      <c r="J229" s="3">
        <f>+Tableau1[[#This Row],[Annee]]</f>
        <v>2019</v>
      </c>
      <c r="K229" s="3" t="str">
        <f>+Tableau1[[#This Row],[DESTINATION]]</f>
        <v>Russie</v>
      </c>
      <c r="L229" s="3" t="str">
        <f>+Tableau1[[#This Row],[CLIENT]]</f>
        <v>STE MIDCOM INTERNATIONAL</v>
      </c>
      <c r="M229" s="3">
        <f>Tableau1[[#This Row],[Mois]]</f>
        <v>11</v>
      </c>
    </row>
    <row r="230" spans="1:13" hidden="1" x14ac:dyDescent="0.35">
      <c r="A230" s="1" t="str">
        <f>Tableau1[[#This Row],[NUM DE FACTURE]]</f>
        <v>FAE-19-00226</v>
      </c>
      <c r="B230" s="2">
        <f>VLOOKUP(Tableau3[[#This Row],[ID ]],'[1]COMMERCIAL 2019 - 2021'!$D$2:$AO$3999,14,FALSE)</f>
        <v>0</v>
      </c>
      <c r="C230" s="3">
        <f>VLOOKUP(Tableau3[[#This Row],[ID ]],'[1]COMMERCIAL 2019 - 2021'!$D$2:$AO$3999,15,FALSE)</f>
        <v>18540</v>
      </c>
      <c r="D230" s="3">
        <f>VLOOKUP(Tableau3[[#This Row],[ID ]],'[1]COMMERCIAL 2019 - 2021'!$D$2:$AO$3999,16,FALSE)</f>
        <v>8796</v>
      </c>
      <c r="E230" s="3">
        <f>VLOOKUP(Tableau3[[#This Row],[ID ]],'[1]COMMERCIAL 2019 - 2021'!$D$2:$AO$3999,17,FALSE)</f>
        <v>0</v>
      </c>
      <c r="F230" s="3">
        <f>VLOOKUP(Tableau3[[#This Row],[ID ]],'[1]COMMERCIAL 2019 - 2021'!$D$2:$AO$3999,20,FALSE)</f>
        <v>0</v>
      </c>
      <c r="G230" s="3">
        <f>VLOOKUP(Tableau3[[#This Row],[ID ]],'[1]COMMERCIAL 2019 - 2021'!$D$2:$AO$3999,21,FALSE)</f>
        <v>26834.18418</v>
      </c>
      <c r="H230" s="3">
        <f>VLOOKUP(Tableau3[[#This Row],[ID ]],'[1]COMMERCIAL 2019 - 2021'!$D$2:$AO$3999,22,FALSE)</f>
        <v>12549.049463999998</v>
      </c>
      <c r="I230" s="3">
        <f>VLOOKUP(Tableau3[[#This Row],[ID ]],'[1]COMMERCIAL 2019 - 2021'!$D$2:$AO$3999,23,FALSE)</f>
        <v>0</v>
      </c>
      <c r="J230" s="3">
        <f>+Tableau1[[#This Row],[Annee]]</f>
        <v>2019</v>
      </c>
      <c r="K230" s="3" t="str">
        <f>+Tableau1[[#This Row],[DESTINATION]]</f>
        <v>Mayotte</v>
      </c>
      <c r="L230" s="3" t="str">
        <f>+Tableau1[[#This Row],[CLIENT]]</f>
        <v>SODIFRAM SAS</v>
      </c>
      <c r="M230" s="3">
        <f>Tableau1[[#This Row],[Mois]]</f>
        <v>11</v>
      </c>
    </row>
    <row r="231" spans="1:13" hidden="1" x14ac:dyDescent="0.35">
      <c r="A231" s="1" t="str">
        <f>Tableau1[[#This Row],[NUM DE FACTURE]]</f>
        <v>FAE-19-00227</v>
      </c>
      <c r="B231" s="2">
        <f>VLOOKUP(Tableau3[[#This Row],[ID ]],'[1]COMMERCIAL 2019 - 2021'!$D$2:$AO$3999,14,FALSE)</f>
        <v>0</v>
      </c>
      <c r="C231" s="3">
        <f>VLOOKUP(Tableau3[[#This Row],[ID ]],'[1]COMMERCIAL 2019 - 2021'!$D$2:$AO$3999,15,FALSE)</f>
        <v>40800</v>
      </c>
      <c r="D231" s="3">
        <f>VLOOKUP(Tableau3[[#This Row],[ID ]],'[1]COMMERCIAL 2019 - 2021'!$D$2:$AO$3999,16,FALSE)</f>
        <v>0</v>
      </c>
      <c r="E231" s="3">
        <f>VLOOKUP(Tableau3[[#This Row],[ID ]],'[1]COMMERCIAL 2019 - 2021'!$D$2:$AO$3999,17,FALSE)</f>
        <v>0</v>
      </c>
      <c r="F231" s="3">
        <f>VLOOKUP(Tableau3[[#This Row],[ID ]],'[1]COMMERCIAL 2019 - 2021'!$D$2:$AO$3999,20,FALSE)</f>
        <v>0</v>
      </c>
      <c r="G231" s="3">
        <f>VLOOKUP(Tableau3[[#This Row],[ID ]],'[1]COMMERCIAL 2019 - 2021'!$D$2:$AO$3999,21,FALSE)</f>
        <v>54235.19969999999</v>
      </c>
      <c r="H231" s="3">
        <f>VLOOKUP(Tableau3[[#This Row],[ID ]],'[1]COMMERCIAL 2019 - 2021'!$D$2:$AO$3999,22,FALSE)</f>
        <v>0</v>
      </c>
      <c r="I231" s="3">
        <f>VLOOKUP(Tableau3[[#This Row],[ID ]],'[1]COMMERCIAL 2019 - 2021'!$D$2:$AO$3999,23,FALSE)</f>
        <v>0</v>
      </c>
      <c r="J231" s="3">
        <f>+Tableau1[[#This Row],[Annee]]</f>
        <v>2019</v>
      </c>
      <c r="K231" s="3" t="str">
        <f>+Tableau1[[#This Row],[DESTINATION]]</f>
        <v>Guinée</v>
      </c>
      <c r="L231" s="3" t="str">
        <f>+Tableau1[[#This Row],[CLIENT]]</f>
        <v>BAH MAMADOU SALIOU</v>
      </c>
      <c r="M231" s="3">
        <f>Tableau1[[#This Row],[Mois]]</f>
        <v>11</v>
      </c>
    </row>
    <row r="232" spans="1:13" hidden="1" x14ac:dyDescent="0.35">
      <c r="A232" s="1" t="str">
        <f>Tableau1[[#This Row],[NUM DE FACTURE]]</f>
        <v>FAE-19-00228</v>
      </c>
      <c r="B232" s="2">
        <f>VLOOKUP(Tableau3[[#This Row],[ID ]],'[1]COMMERCIAL 2019 - 2021'!$D$2:$AO$3999,14,FALSE)</f>
        <v>13000</v>
      </c>
      <c r="C232" s="3">
        <f>VLOOKUP(Tableau3[[#This Row],[ID ]],'[1]COMMERCIAL 2019 - 2021'!$D$2:$AO$3999,15,FALSE)</f>
        <v>1200</v>
      </c>
      <c r="D232" s="3">
        <f>VLOOKUP(Tableau3[[#This Row],[ID ]],'[1]COMMERCIAL 2019 - 2021'!$D$2:$AO$3999,16,FALSE)</f>
        <v>0</v>
      </c>
      <c r="E232" s="3">
        <f>VLOOKUP(Tableau3[[#This Row],[ID ]],'[1]COMMERCIAL 2019 - 2021'!$D$2:$AO$3999,17,FALSE)</f>
        <v>0</v>
      </c>
      <c r="F232" s="3">
        <f>VLOOKUP(Tableau3[[#This Row],[ID ]],'[1]COMMERCIAL 2019 - 2021'!$D$2:$AO$3999,20,FALSE)</f>
        <v>33050.283499999998</v>
      </c>
      <c r="G232" s="3">
        <f>VLOOKUP(Tableau3[[#This Row],[ID ]],'[1]COMMERCIAL 2019 - 2021'!$D$2:$AO$3999,21,FALSE)</f>
        <v>3907.7603999999992</v>
      </c>
      <c r="H232" s="3">
        <f>VLOOKUP(Tableau3[[#This Row],[ID ]],'[1]COMMERCIAL 2019 - 2021'!$D$2:$AO$3999,22,FALSE)</f>
        <v>0</v>
      </c>
      <c r="I232" s="3">
        <f>VLOOKUP(Tableau3[[#This Row],[ID ]],'[1]COMMERCIAL 2019 - 2021'!$D$2:$AO$3999,23,FALSE)</f>
        <v>0</v>
      </c>
      <c r="J232" s="3">
        <f>+Tableau1[[#This Row],[Annee]]</f>
        <v>2019</v>
      </c>
      <c r="K232" s="3" t="str">
        <f>+Tableau1[[#This Row],[DESTINATION]]</f>
        <v>Australie</v>
      </c>
      <c r="L232" s="3" t="str">
        <f>+Tableau1[[#This Row],[CLIENT]]</f>
        <v>DAVIS FOOD INGREDIENT PTY Ltd</v>
      </c>
      <c r="M232" s="3">
        <f>Tableau1[[#This Row],[Mois]]</f>
        <v>11</v>
      </c>
    </row>
    <row r="233" spans="1:13" hidden="1" x14ac:dyDescent="0.35">
      <c r="A233" s="1" t="str">
        <f>Tableau1[[#This Row],[NUM DE FACTURE]]</f>
        <v>FAE-19-00229</v>
      </c>
      <c r="B233" s="2">
        <f>VLOOKUP(Tableau3[[#This Row],[ID ]],'[1]COMMERCIAL 2019 - 2021'!$D$2:$AO$3999,14,FALSE)</f>
        <v>0</v>
      </c>
      <c r="C233" s="3">
        <f>VLOOKUP(Tableau3[[#This Row],[ID ]],'[1]COMMERCIAL 2019 - 2021'!$D$2:$AO$3999,15,FALSE)</f>
        <v>18200</v>
      </c>
      <c r="D233" s="3">
        <f>VLOOKUP(Tableau3[[#This Row],[ID ]],'[1]COMMERCIAL 2019 - 2021'!$D$2:$AO$3999,16,FALSE)</f>
        <v>0</v>
      </c>
      <c r="E233" s="3">
        <f>VLOOKUP(Tableau3[[#This Row],[ID ]],'[1]COMMERCIAL 2019 - 2021'!$D$2:$AO$3999,17,FALSE)</f>
        <v>0</v>
      </c>
      <c r="F233" s="3">
        <f>VLOOKUP(Tableau3[[#This Row],[ID ]],'[1]COMMERCIAL 2019 - 2021'!$D$2:$AO$3999,20,FALSE)</f>
        <v>0</v>
      </c>
      <c r="G233" s="3">
        <f>VLOOKUP(Tableau3[[#This Row],[ID ]],'[1]COMMERCIAL 2019 - 2021'!$D$2:$AO$3999,21,FALSE)</f>
        <v>63284.008699999991</v>
      </c>
      <c r="H233" s="3">
        <f>VLOOKUP(Tableau3[[#This Row],[ID ]],'[1]COMMERCIAL 2019 - 2021'!$D$2:$AO$3999,22,FALSE)</f>
        <v>0</v>
      </c>
      <c r="I233" s="3">
        <f>VLOOKUP(Tableau3[[#This Row],[ID ]],'[1]COMMERCIAL 2019 - 2021'!$D$2:$AO$3999,23,FALSE)</f>
        <v>0</v>
      </c>
      <c r="J233" s="3">
        <f>+Tableau1[[#This Row],[Annee]]</f>
        <v>2019</v>
      </c>
      <c r="K233" s="3" t="str">
        <f>+Tableau1[[#This Row],[DESTINATION]]</f>
        <v>New Zealand</v>
      </c>
      <c r="L233" s="3" t="str">
        <f>+Tableau1[[#This Row],[CLIENT]]</f>
        <v>DAVIS TRADING CO LTD</v>
      </c>
      <c r="M233" s="3">
        <f>Tableau1[[#This Row],[Mois]]</f>
        <v>11</v>
      </c>
    </row>
    <row r="234" spans="1:13" x14ac:dyDescent="0.35">
      <c r="A234" s="1" t="str">
        <f>Tableau1[[#This Row],[NUM DE FACTURE]]</f>
        <v>FAE-19-00230</v>
      </c>
      <c r="B234" s="2">
        <f>VLOOKUP(Tableau3[[#This Row],[ID ]],'[1]COMMERCIAL 2019 - 2021'!$D$2:$AO$3999,14,FALSE)</f>
        <v>0</v>
      </c>
      <c r="C234" s="3">
        <f>VLOOKUP(Tableau3[[#This Row],[ID ]],'[1]COMMERCIAL 2019 - 2021'!$D$2:$AO$3999,15,FALSE)</f>
        <v>154056</v>
      </c>
      <c r="D234" s="3">
        <f>VLOOKUP(Tableau3[[#This Row],[ID ]],'[1]COMMERCIAL 2019 - 2021'!$D$2:$AO$3999,16,FALSE)</f>
        <v>0</v>
      </c>
      <c r="E234" s="3">
        <f>VLOOKUP(Tableau3[[#This Row],[ID ]],'[1]COMMERCIAL 2019 - 2021'!$D$2:$AO$3999,17,FALSE)</f>
        <v>0</v>
      </c>
      <c r="F234" s="3">
        <f>VLOOKUP(Tableau3[[#This Row],[ID ]],'[1]COMMERCIAL 2019 - 2021'!$D$2:$AO$3999,20,FALSE)</f>
        <v>0</v>
      </c>
      <c r="G234" s="3">
        <f>VLOOKUP(Tableau3[[#This Row],[ID ]],'[1]COMMERCIAL 2019 - 2021'!$D$2:$AO$3999,21,FALSE)</f>
        <v>205114.56</v>
      </c>
      <c r="H234" s="3">
        <f>VLOOKUP(Tableau3[[#This Row],[ID ]],'[1]COMMERCIAL 2019 - 2021'!$D$2:$AO$3999,22,FALSE)</f>
        <v>0</v>
      </c>
      <c r="I234" s="3">
        <f>VLOOKUP(Tableau3[[#This Row],[ID ]],'[1]COMMERCIAL 2019 - 2021'!$D$2:$AO$3999,23,FALSE)</f>
        <v>0</v>
      </c>
      <c r="J234" s="3">
        <f>+Tableau1[[#This Row],[Annee]]</f>
        <v>2019</v>
      </c>
      <c r="K234" s="3" t="str">
        <f>+Tableau1[[#This Row],[DESTINATION]]</f>
        <v>Sénégal</v>
      </c>
      <c r="L234" s="3" t="str">
        <f>+Tableau1[[#This Row],[CLIENT]]</f>
        <v>TUNISIAN AFRICAN BUSINESS</v>
      </c>
      <c r="M234" s="3">
        <f>Tableau1[[#This Row],[Mois]]</f>
        <v>11</v>
      </c>
    </row>
    <row r="235" spans="1:13" x14ac:dyDescent="0.35">
      <c r="A235" s="1" t="str">
        <f>Tableau1[[#This Row],[NUM DE FACTURE]]</f>
        <v>FAE-19-00231</v>
      </c>
      <c r="B235" s="2">
        <f>VLOOKUP(Tableau3[[#This Row],[ID ]],'[1]COMMERCIAL 2019 - 2021'!$D$2:$AO$3999,14,FALSE)</f>
        <v>0</v>
      </c>
      <c r="C235" s="3">
        <f>VLOOKUP(Tableau3[[#This Row],[ID ]],'[1]COMMERCIAL 2019 - 2021'!$D$2:$AO$3999,15,FALSE)</f>
        <v>154056</v>
      </c>
      <c r="D235" s="3">
        <f>VLOOKUP(Tableau3[[#This Row],[ID ]],'[1]COMMERCIAL 2019 - 2021'!$D$2:$AO$3999,16,FALSE)</f>
        <v>0</v>
      </c>
      <c r="E235" s="3">
        <f>VLOOKUP(Tableau3[[#This Row],[ID ]],'[1]COMMERCIAL 2019 - 2021'!$D$2:$AO$3999,17,FALSE)</f>
        <v>0</v>
      </c>
      <c r="F235" s="3">
        <f>VLOOKUP(Tableau3[[#This Row],[ID ]],'[1]COMMERCIAL 2019 - 2021'!$D$2:$AO$3999,20,FALSE)</f>
        <v>0</v>
      </c>
      <c r="G235" s="3">
        <f>VLOOKUP(Tableau3[[#This Row],[ID ]],'[1]COMMERCIAL 2019 - 2021'!$D$2:$AO$3999,21,FALSE)</f>
        <v>205114.56</v>
      </c>
      <c r="H235" s="3">
        <f>VLOOKUP(Tableau3[[#This Row],[ID ]],'[1]COMMERCIAL 2019 - 2021'!$D$2:$AO$3999,22,FALSE)</f>
        <v>0</v>
      </c>
      <c r="I235" s="3">
        <f>VLOOKUP(Tableau3[[#This Row],[ID ]],'[1]COMMERCIAL 2019 - 2021'!$D$2:$AO$3999,23,FALSE)</f>
        <v>0</v>
      </c>
      <c r="J235" s="3">
        <f>+Tableau1[[#This Row],[Annee]]</f>
        <v>2019</v>
      </c>
      <c r="K235" s="3" t="str">
        <f>+Tableau1[[#This Row],[DESTINATION]]</f>
        <v>Sénégal</v>
      </c>
      <c r="L235" s="3" t="str">
        <f>+Tableau1[[#This Row],[CLIENT]]</f>
        <v>TUNISIAN AFRICAN BUSINESS</v>
      </c>
      <c r="M235" s="3">
        <f>Tableau1[[#This Row],[Mois]]</f>
        <v>11</v>
      </c>
    </row>
    <row r="236" spans="1:13" hidden="1" x14ac:dyDescent="0.35">
      <c r="A236" s="1" t="str">
        <f>Tableau1[[#This Row],[NUM DE FACTURE]]</f>
        <v>FAE-19-00232</v>
      </c>
      <c r="B236" s="2">
        <f>VLOOKUP(Tableau3[[#This Row],[ID ]],'[1]COMMERCIAL 2019 - 2021'!$D$2:$AO$3999,14,FALSE)</f>
        <v>0</v>
      </c>
      <c r="C236" s="3">
        <f>VLOOKUP(Tableau3[[#This Row],[ID ]],'[1]COMMERCIAL 2019 - 2021'!$D$2:$AO$3999,15,FALSE)</f>
        <v>72000</v>
      </c>
      <c r="D236" s="3">
        <f>VLOOKUP(Tableau3[[#This Row],[ID ]],'[1]COMMERCIAL 2019 - 2021'!$D$2:$AO$3999,16,FALSE)</f>
        <v>37000</v>
      </c>
      <c r="E236" s="3">
        <f>VLOOKUP(Tableau3[[#This Row],[ID ]],'[1]COMMERCIAL 2019 - 2021'!$D$2:$AO$3999,17,FALSE)</f>
        <v>0</v>
      </c>
      <c r="F236" s="3">
        <f>VLOOKUP(Tableau3[[#This Row],[ID ]],'[1]COMMERCIAL 2019 - 2021'!$D$2:$AO$3999,20,FALSE)</f>
        <v>0</v>
      </c>
      <c r="G236" s="3">
        <f>VLOOKUP(Tableau3[[#This Row],[ID ]],'[1]COMMERCIAL 2019 - 2021'!$D$2:$AO$3999,21,FALSE)</f>
        <v>92880</v>
      </c>
      <c r="H236" s="3">
        <f>VLOOKUP(Tableau3[[#This Row],[ID ]],'[1]COMMERCIAL 2019 - 2021'!$D$2:$AO$3999,22,FALSE)</f>
        <v>47730</v>
      </c>
      <c r="I236" s="3">
        <f>VLOOKUP(Tableau3[[#This Row],[ID ]],'[1]COMMERCIAL 2019 - 2021'!$D$2:$AO$3999,23,FALSE)</f>
        <v>0</v>
      </c>
      <c r="J236" s="3">
        <f>+Tableau1[[#This Row],[Annee]]</f>
        <v>2019</v>
      </c>
      <c r="K236" s="3" t="str">
        <f>+Tableau1[[#This Row],[DESTINATION]]</f>
        <v>Niger</v>
      </c>
      <c r="L236" s="3" t="str">
        <f>+Tableau1[[#This Row],[CLIENT]]</f>
        <v>STE DE COMMERCE INTERNATIONAL</v>
      </c>
      <c r="M236" s="3">
        <f>Tableau1[[#This Row],[Mois]]</f>
        <v>11</v>
      </c>
    </row>
    <row r="237" spans="1:13" hidden="1" x14ac:dyDescent="0.35">
      <c r="A237" s="1" t="str">
        <f>Tableau1[[#This Row],[NUM DE FACTURE]]</f>
        <v>FAE-19-00233</v>
      </c>
      <c r="B237" s="2">
        <f>VLOOKUP(Tableau3[[#This Row],[ID ]],'[1]COMMERCIAL 2019 - 2021'!$D$2:$AO$3999,14,FALSE)</f>
        <v>43200</v>
      </c>
      <c r="C237" s="3">
        <f>VLOOKUP(Tableau3[[#This Row],[ID ]],'[1]COMMERCIAL 2019 - 2021'!$D$2:$AO$3999,15,FALSE)</f>
        <v>0</v>
      </c>
      <c r="D237" s="3">
        <f>VLOOKUP(Tableau3[[#This Row],[ID ]],'[1]COMMERCIAL 2019 - 2021'!$D$2:$AO$3999,16,FALSE)</f>
        <v>0</v>
      </c>
      <c r="E237" s="3">
        <f>VLOOKUP(Tableau3[[#This Row],[ID ]],'[1]COMMERCIAL 2019 - 2021'!$D$2:$AO$3999,17,FALSE)</f>
        <v>0</v>
      </c>
      <c r="F237" s="3">
        <f>VLOOKUP(Tableau3[[#This Row],[ID ]],'[1]COMMERCIAL 2019 - 2021'!$D$2:$AO$3999,20,FALSE)</f>
        <v>66960</v>
      </c>
      <c r="G237" s="3">
        <f>VLOOKUP(Tableau3[[#This Row],[ID ]],'[1]COMMERCIAL 2019 - 2021'!$D$2:$AO$3999,21,FALSE)</f>
        <v>0</v>
      </c>
      <c r="H237" s="3">
        <f>VLOOKUP(Tableau3[[#This Row],[ID ]],'[1]COMMERCIAL 2019 - 2021'!$D$2:$AO$3999,22,FALSE)</f>
        <v>0</v>
      </c>
      <c r="I237" s="3">
        <f>VLOOKUP(Tableau3[[#This Row],[ID ]],'[1]COMMERCIAL 2019 - 2021'!$D$2:$AO$3999,23,FALSE)</f>
        <v>0</v>
      </c>
      <c r="J237" s="3">
        <f>+Tableau1[[#This Row],[Annee]]</f>
        <v>2019</v>
      </c>
      <c r="K237" s="3" t="str">
        <f>+Tableau1[[#This Row],[DESTINATION]]</f>
        <v>Togo</v>
      </c>
      <c r="L237" s="3" t="str">
        <f>+Tableau1[[#This Row],[CLIENT]]</f>
        <v>SAHEL INTERNATIONAL TRADE</v>
      </c>
      <c r="M237" s="3">
        <f>Tableau1[[#This Row],[Mois]]</f>
        <v>11</v>
      </c>
    </row>
    <row r="238" spans="1:13" hidden="1" x14ac:dyDescent="0.35">
      <c r="A238" s="1" t="str">
        <f>Tableau1[[#This Row],[NUM DE FACTURE]]</f>
        <v>FAE-19-00234</v>
      </c>
      <c r="B238" s="2">
        <f>VLOOKUP(Tableau3[[#This Row],[ID ]],'[1]COMMERCIAL 2019 - 2021'!$D$2:$AO$3999,14,FALSE)</f>
        <v>19080</v>
      </c>
      <c r="C238" s="3">
        <f>VLOOKUP(Tableau3[[#This Row],[ID ]],'[1]COMMERCIAL 2019 - 2021'!$D$2:$AO$3999,15,FALSE)</f>
        <v>57168</v>
      </c>
      <c r="D238" s="3">
        <f>VLOOKUP(Tableau3[[#This Row],[ID ]],'[1]COMMERCIAL 2019 - 2021'!$D$2:$AO$3999,16,FALSE)</f>
        <v>0</v>
      </c>
      <c r="E238" s="3">
        <f>VLOOKUP(Tableau3[[#This Row],[ID ]],'[1]COMMERCIAL 2019 - 2021'!$D$2:$AO$3999,17,FALSE)</f>
        <v>0</v>
      </c>
      <c r="F238" s="3">
        <f>VLOOKUP(Tableau3[[#This Row],[ID ]],'[1]COMMERCIAL 2019 - 2021'!$D$2:$AO$3999,20,FALSE)</f>
        <v>29599.123679999997</v>
      </c>
      <c r="G238" s="3">
        <f>VLOOKUP(Tableau3[[#This Row],[ID ]],'[1]COMMERCIAL 2019 - 2021'!$D$2:$AO$3999,21,FALSE)</f>
        <v>80556.408576000002</v>
      </c>
      <c r="H238" s="3">
        <f>VLOOKUP(Tableau3[[#This Row],[ID ]],'[1]COMMERCIAL 2019 - 2021'!$D$2:$AO$3999,22,FALSE)</f>
        <v>0</v>
      </c>
      <c r="I238" s="3">
        <f>VLOOKUP(Tableau3[[#This Row],[ID ]],'[1]COMMERCIAL 2019 - 2021'!$D$2:$AO$3999,23,FALSE)</f>
        <v>0</v>
      </c>
      <c r="J238" s="3">
        <f>+Tableau1[[#This Row],[Annee]]</f>
        <v>2019</v>
      </c>
      <c r="K238" s="3" t="str">
        <f>+Tableau1[[#This Row],[DESTINATION]]</f>
        <v>Gambie</v>
      </c>
      <c r="L238" s="3" t="str">
        <f>+Tableau1[[#This Row],[CLIENT]]</f>
        <v>E.A.S.B. NAFA</v>
      </c>
      <c r="M238" s="3">
        <f>Tableau1[[#This Row],[Mois]]</f>
        <v>11</v>
      </c>
    </row>
    <row r="239" spans="1:13" hidden="1" x14ac:dyDescent="0.35">
      <c r="A239" s="1" t="str">
        <f>Tableau1[[#This Row],[NUM DE FACTURE]]</f>
        <v>FAE-19-00235</v>
      </c>
      <c r="B239" s="2">
        <f>VLOOKUP(Tableau3[[#This Row],[ID ]],'[1]COMMERCIAL 2019 - 2021'!$D$2:$AO$3999,14,FALSE)</f>
        <v>20000</v>
      </c>
      <c r="C239" s="3">
        <f>VLOOKUP(Tableau3[[#This Row],[ID ]],'[1]COMMERCIAL 2019 - 2021'!$D$2:$AO$3999,15,FALSE)</f>
        <v>0</v>
      </c>
      <c r="D239" s="3">
        <f>VLOOKUP(Tableau3[[#This Row],[ID ]],'[1]COMMERCIAL 2019 - 2021'!$D$2:$AO$3999,16,FALSE)</f>
        <v>0</v>
      </c>
      <c r="E239" s="3">
        <f>VLOOKUP(Tableau3[[#This Row],[ID ]],'[1]COMMERCIAL 2019 - 2021'!$D$2:$AO$3999,17,FALSE)</f>
        <v>0</v>
      </c>
      <c r="F239" s="3">
        <f>VLOOKUP(Tableau3[[#This Row],[ID ]],'[1]COMMERCIAL 2019 - 2021'!$D$2:$AO$3999,20,FALSE)</f>
        <v>38016.719999999994</v>
      </c>
      <c r="G239" s="3">
        <f>VLOOKUP(Tableau3[[#This Row],[ID ]],'[1]COMMERCIAL 2019 - 2021'!$D$2:$AO$3999,21,FALSE)</f>
        <v>0</v>
      </c>
      <c r="H239" s="3">
        <f>VLOOKUP(Tableau3[[#This Row],[ID ]],'[1]COMMERCIAL 2019 - 2021'!$D$2:$AO$3999,22,FALSE)</f>
        <v>0</v>
      </c>
      <c r="I239" s="3">
        <f>VLOOKUP(Tableau3[[#This Row],[ID ]],'[1]COMMERCIAL 2019 - 2021'!$D$2:$AO$3999,23,FALSE)</f>
        <v>0</v>
      </c>
      <c r="J239" s="3">
        <f>+Tableau1[[#This Row],[Annee]]</f>
        <v>2019</v>
      </c>
      <c r="K239" s="3" t="str">
        <f>+Tableau1[[#This Row],[DESTINATION]]</f>
        <v>Russie</v>
      </c>
      <c r="L239" s="3" t="str">
        <f>+Tableau1[[#This Row],[CLIENT]]</f>
        <v>ANGSTREM TRADING</v>
      </c>
      <c r="M239" s="3">
        <f>Tableau1[[#This Row],[Mois]]</f>
        <v>11</v>
      </c>
    </row>
    <row r="240" spans="1:13" hidden="1" x14ac:dyDescent="0.35">
      <c r="A240" s="1" t="str">
        <f>Tableau1[[#This Row],[NUM DE FACTURE]]</f>
        <v>FAE-19-00236</v>
      </c>
      <c r="B240" s="2">
        <f>VLOOKUP(Tableau3[[#This Row],[ID ]],'[1]COMMERCIAL 2019 - 2021'!$D$2:$AO$3999,14,FALSE)</f>
        <v>2400</v>
      </c>
      <c r="C240" s="3">
        <f>VLOOKUP(Tableau3[[#This Row],[ID ]],'[1]COMMERCIAL 2019 - 2021'!$D$2:$AO$3999,15,FALSE)</f>
        <v>15792</v>
      </c>
      <c r="D240" s="3">
        <f>VLOOKUP(Tableau3[[#This Row],[ID ]],'[1]COMMERCIAL 2019 - 2021'!$D$2:$AO$3999,16,FALSE)</f>
        <v>6000</v>
      </c>
      <c r="E240" s="3">
        <f>VLOOKUP(Tableau3[[#This Row],[ID ]],'[1]COMMERCIAL 2019 - 2021'!$D$2:$AO$3999,17,FALSE)</f>
        <v>500</v>
      </c>
      <c r="F240" s="3">
        <f>VLOOKUP(Tableau3[[#This Row],[ID ]],'[1]COMMERCIAL 2019 - 2021'!$D$2:$AO$3999,20,FALSE)</f>
        <v>3864</v>
      </c>
      <c r="G240" s="3">
        <f>VLOOKUP(Tableau3[[#This Row],[ID ]],'[1]COMMERCIAL 2019 - 2021'!$D$2:$AO$3999,21,FALSE)</f>
        <v>26020.799999999999</v>
      </c>
      <c r="H240" s="3">
        <f>VLOOKUP(Tableau3[[#This Row],[ID ]],'[1]COMMERCIAL 2019 - 2021'!$D$2:$AO$3999,22,FALSE)</f>
        <v>9660</v>
      </c>
      <c r="I240" s="3">
        <f>VLOOKUP(Tableau3[[#This Row],[ID ]],'[1]COMMERCIAL 2019 - 2021'!$D$2:$AO$3999,23,FALSE)</f>
        <v>1810</v>
      </c>
      <c r="J240" s="3">
        <f>+Tableau1[[#This Row],[Annee]]</f>
        <v>2019</v>
      </c>
      <c r="K240" s="3" t="str">
        <f>+Tableau1[[#This Row],[DESTINATION]]</f>
        <v>France</v>
      </c>
      <c r="L240" s="3" t="str">
        <f>+Tableau1[[#This Row],[CLIENT]]</f>
        <v>ARCADIA</v>
      </c>
      <c r="M240" s="3">
        <f>Tableau1[[#This Row],[Mois]]</f>
        <v>11</v>
      </c>
    </row>
    <row r="241" spans="1:13" x14ac:dyDescent="0.35">
      <c r="A241" s="1" t="str">
        <f>Tableau1[[#This Row],[NUM DE FACTURE]]</f>
        <v>FAE-19-00237</v>
      </c>
      <c r="B241" s="2">
        <f>VLOOKUP(Tableau3[[#This Row],[ID ]],'[1]COMMERCIAL 2019 - 2021'!$D$2:$AO$3999,14,FALSE)</f>
        <v>0</v>
      </c>
      <c r="C241" s="3">
        <f>VLOOKUP(Tableau3[[#This Row],[ID ]],'[1]COMMERCIAL 2019 - 2021'!$D$2:$AO$3999,15,FALSE)</f>
        <v>110040</v>
      </c>
      <c r="D241" s="3">
        <f>VLOOKUP(Tableau3[[#This Row],[ID ]],'[1]COMMERCIAL 2019 - 2021'!$D$2:$AO$3999,16,FALSE)</f>
        <v>0</v>
      </c>
      <c r="E241" s="3">
        <f>VLOOKUP(Tableau3[[#This Row],[ID ]],'[1]COMMERCIAL 2019 - 2021'!$D$2:$AO$3999,17,FALSE)</f>
        <v>0</v>
      </c>
      <c r="F241" s="3">
        <f>VLOOKUP(Tableau3[[#This Row],[ID ]],'[1]COMMERCIAL 2019 - 2021'!$D$2:$AO$3999,20,FALSE)</f>
        <v>0</v>
      </c>
      <c r="G241" s="3">
        <f>VLOOKUP(Tableau3[[#This Row],[ID ]],'[1]COMMERCIAL 2019 - 2021'!$D$2:$AO$3999,21,FALSE)</f>
        <v>147453.6</v>
      </c>
      <c r="H241" s="3">
        <f>VLOOKUP(Tableau3[[#This Row],[ID ]],'[1]COMMERCIAL 2019 - 2021'!$D$2:$AO$3999,22,FALSE)</f>
        <v>0</v>
      </c>
      <c r="I241" s="3">
        <f>VLOOKUP(Tableau3[[#This Row],[ID ]],'[1]COMMERCIAL 2019 - 2021'!$D$2:$AO$3999,23,FALSE)</f>
        <v>0</v>
      </c>
      <c r="J241" s="3">
        <f>+Tableau1[[#This Row],[Annee]]</f>
        <v>2019</v>
      </c>
      <c r="K241" s="3" t="str">
        <f>+Tableau1[[#This Row],[DESTINATION]]</f>
        <v>Sénégal</v>
      </c>
      <c r="L241" s="3" t="str">
        <f>+Tableau1[[#This Row],[CLIENT]]</f>
        <v>TUNISIAN AFRICAN BUSINESS</v>
      </c>
      <c r="M241" s="3">
        <f>Tableau1[[#This Row],[Mois]]</f>
        <v>11</v>
      </c>
    </row>
    <row r="242" spans="1:13" hidden="1" x14ac:dyDescent="0.35">
      <c r="A242" s="1" t="str">
        <f>Tableau1[[#This Row],[NUM DE FACTURE]]</f>
        <v>FAE-19-00238</v>
      </c>
      <c r="B242" s="2">
        <f>VLOOKUP(Tableau3[[#This Row],[ID ]],'[1]COMMERCIAL 2019 - 2021'!$D$2:$AO$3999,14,FALSE)</f>
        <v>20000</v>
      </c>
      <c r="C242" s="3">
        <f>VLOOKUP(Tableau3[[#This Row],[ID ]],'[1]COMMERCIAL 2019 - 2021'!$D$2:$AO$3999,15,FALSE)</f>
        <v>0</v>
      </c>
      <c r="D242" s="3">
        <f>VLOOKUP(Tableau3[[#This Row],[ID ]],'[1]COMMERCIAL 2019 - 2021'!$D$2:$AO$3999,16,FALSE)</f>
        <v>0</v>
      </c>
      <c r="E242" s="3">
        <f>VLOOKUP(Tableau3[[#This Row],[ID ]],'[1]COMMERCIAL 2019 - 2021'!$D$2:$AO$3999,17,FALSE)</f>
        <v>0</v>
      </c>
      <c r="F242" s="3">
        <f>VLOOKUP(Tableau3[[#This Row],[ID ]],'[1]COMMERCIAL 2019 - 2021'!$D$2:$AO$3999,20,FALSE)</f>
        <v>36465.919999999998</v>
      </c>
      <c r="G242" s="3">
        <f>VLOOKUP(Tableau3[[#This Row],[ID ]],'[1]COMMERCIAL 2019 - 2021'!$D$2:$AO$3999,21,FALSE)</f>
        <v>0</v>
      </c>
      <c r="H242" s="3">
        <f>VLOOKUP(Tableau3[[#This Row],[ID ]],'[1]COMMERCIAL 2019 - 2021'!$D$2:$AO$3999,22,FALSE)</f>
        <v>0</v>
      </c>
      <c r="I242" s="3">
        <f>VLOOKUP(Tableau3[[#This Row],[ID ]],'[1]COMMERCIAL 2019 - 2021'!$D$2:$AO$3999,23,FALSE)</f>
        <v>0</v>
      </c>
      <c r="J242" s="3">
        <f>+Tableau1[[#This Row],[Annee]]</f>
        <v>2019</v>
      </c>
      <c r="K242" s="3" t="str">
        <f>+Tableau1[[#This Row],[DESTINATION]]</f>
        <v>Russie</v>
      </c>
      <c r="L242" s="3" t="str">
        <f>+Tableau1[[#This Row],[CLIENT]]</f>
        <v>ANGSTREM TRADING</v>
      </c>
      <c r="M242" s="3">
        <f>Tableau1[[#This Row],[Mois]]</f>
        <v>11</v>
      </c>
    </row>
    <row r="243" spans="1:13" hidden="1" x14ac:dyDescent="0.35">
      <c r="A243" s="1" t="str">
        <f>Tableau1[[#This Row],[NUM DE FACTURE]]</f>
        <v>FAE-19-00239</v>
      </c>
      <c r="B243" s="2">
        <f>VLOOKUP(Tableau3[[#This Row],[ID ]],'[1]COMMERCIAL 2019 - 2021'!$D$2:$AO$3999,14,FALSE)</f>
        <v>0</v>
      </c>
      <c r="C243" s="3">
        <f>VLOOKUP(Tableau3[[#This Row],[ID ]],'[1]COMMERCIAL 2019 - 2021'!$D$2:$AO$3999,15,FALSE)</f>
        <v>279840</v>
      </c>
      <c r="D243" s="3">
        <f>VLOOKUP(Tableau3[[#This Row],[ID ]],'[1]COMMERCIAL 2019 - 2021'!$D$2:$AO$3999,16,FALSE)</f>
        <v>20160</v>
      </c>
      <c r="E243" s="3">
        <f>VLOOKUP(Tableau3[[#This Row],[ID ]],'[1]COMMERCIAL 2019 - 2021'!$D$2:$AO$3999,17,FALSE)</f>
        <v>0</v>
      </c>
      <c r="F243" s="3">
        <f>VLOOKUP(Tableau3[[#This Row],[ID ]],'[1]COMMERCIAL 2019 - 2021'!$D$2:$AO$3999,20,FALSE)</f>
        <v>0</v>
      </c>
      <c r="G243" s="3">
        <f>VLOOKUP(Tableau3[[#This Row],[ID ]],'[1]COMMERCIAL 2019 - 2021'!$D$2:$AO$3999,21,FALSE)</f>
        <v>406897.29432000034</v>
      </c>
      <c r="H243" s="3">
        <f>VLOOKUP(Tableau3[[#This Row],[ID ]],'[1]COMMERCIAL 2019 - 2021'!$D$2:$AO$3999,22,FALSE)</f>
        <v>29313.355679999997</v>
      </c>
      <c r="I243" s="3">
        <f>VLOOKUP(Tableau3[[#This Row],[ID ]],'[1]COMMERCIAL 2019 - 2021'!$D$2:$AO$3999,23,FALSE)</f>
        <v>0</v>
      </c>
      <c r="J243" s="3">
        <f>+Tableau1[[#This Row],[Annee]]</f>
        <v>2019</v>
      </c>
      <c r="K243" s="3" t="str">
        <f>+Tableau1[[#This Row],[DESTINATION]]</f>
        <v>Libye</v>
      </c>
      <c r="L243" s="3" t="str">
        <f>+Tableau1[[#This Row],[CLIENT]]</f>
        <v>SHARIKAT AL HAD AL AKSA</v>
      </c>
      <c r="M243" s="3">
        <f>Tableau1[[#This Row],[Mois]]</f>
        <v>11</v>
      </c>
    </row>
    <row r="244" spans="1:13" hidden="1" x14ac:dyDescent="0.35">
      <c r="A244" s="1" t="str">
        <f>Tableau1[[#This Row],[NUM DE FACTURE]]</f>
        <v>FAE-19-00240</v>
      </c>
      <c r="B244" s="2">
        <f>VLOOKUP(Tableau3[[#This Row],[ID ]],'[1]COMMERCIAL 2019 - 2021'!$D$2:$AO$3999,14,FALSE)</f>
        <v>4725</v>
      </c>
      <c r="C244" s="3">
        <f>VLOOKUP(Tableau3[[#This Row],[ID ]],'[1]COMMERCIAL 2019 - 2021'!$D$2:$AO$3999,15,FALSE)</f>
        <v>552</v>
      </c>
      <c r="D244" s="3">
        <f>VLOOKUP(Tableau3[[#This Row],[ID ]],'[1]COMMERCIAL 2019 - 2021'!$D$2:$AO$3999,16,FALSE)</f>
        <v>0</v>
      </c>
      <c r="E244" s="3">
        <f>VLOOKUP(Tableau3[[#This Row],[ID ]],'[1]COMMERCIAL 2019 - 2021'!$D$2:$AO$3999,17,FALSE)</f>
        <v>0</v>
      </c>
      <c r="F244" s="3">
        <f>VLOOKUP(Tableau3[[#This Row],[ID ]],'[1]COMMERCIAL 2019 - 2021'!$D$2:$AO$3999,20,FALSE)</f>
        <v>7903.65</v>
      </c>
      <c r="G244" s="3">
        <f>VLOOKUP(Tableau3[[#This Row],[ID ]],'[1]COMMERCIAL 2019 - 2021'!$D$2:$AO$3999,21,FALSE)</f>
        <v>921.84</v>
      </c>
      <c r="H244" s="3">
        <f>VLOOKUP(Tableau3[[#This Row],[ID ]],'[1]COMMERCIAL 2019 - 2021'!$D$2:$AO$3999,22,FALSE)</f>
        <v>0</v>
      </c>
      <c r="I244" s="3">
        <f>VLOOKUP(Tableau3[[#This Row],[ID ]],'[1]COMMERCIAL 2019 - 2021'!$D$2:$AO$3999,23,FALSE)</f>
        <v>0</v>
      </c>
      <c r="J244" s="3">
        <f>+Tableau1[[#This Row],[Annee]]</f>
        <v>2019</v>
      </c>
      <c r="K244" s="3" t="str">
        <f>+Tableau1[[#This Row],[DESTINATION]]</f>
        <v>Japon</v>
      </c>
      <c r="L244" s="3" t="str">
        <f>+Tableau1[[#This Row],[CLIENT]]</f>
        <v>ARCADIA</v>
      </c>
      <c r="M244" s="3">
        <f>Tableau1[[#This Row],[Mois]]</f>
        <v>11</v>
      </c>
    </row>
    <row r="245" spans="1:13" x14ac:dyDescent="0.35">
      <c r="A245" s="1" t="str">
        <f>Tableau1[[#This Row],[NUM DE FACTURE]]</f>
        <v>FAE-19-00241</v>
      </c>
      <c r="B245" s="2">
        <f>VLOOKUP(Tableau3[[#This Row],[ID ]],'[1]COMMERCIAL 2019 - 2021'!$D$2:$AO$3999,14,FALSE)</f>
        <v>0</v>
      </c>
      <c r="C245" s="3">
        <f>VLOOKUP(Tableau3[[#This Row],[ID ]],'[1]COMMERCIAL 2019 - 2021'!$D$2:$AO$3999,15,FALSE)</f>
        <v>21120</v>
      </c>
      <c r="D245" s="3">
        <f>VLOOKUP(Tableau3[[#This Row],[ID ]],'[1]COMMERCIAL 2019 - 2021'!$D$2:$AO$3999,16,FALSE)</f>
        <v>56000</v>
      </c>
      <c r="E245" s="3">
        <f>VLOOKUP(Tableau3[[#This Row],[ID ]],'[1]COMMERCIAL 2019 - 2021'!$D$2:$AO$3999,17,FALSE)</f>
        <v>0</v>
      </c>
      <c r="F245" s="3">
        <f>VLOOKUP(Tableau3[[#This Row],[ID ]],'[1]COMMERCIAL 2019 - 2021'!$D$2:$AO$3999,20,FALSE)</f>
        <v>0</v>
      </c>
      <c r="G245" s="3">
        <f>VLOOKUP(Tableau3[[#This Row],[ID ]],'[1]COMMERCIAL 2019 - 2021'!$D$2:$AO$3999,21,FALSE)</f>
        <v>31257.599999999999</v>
      </c>
      <c r="H245" s="3">
        <f>VLOOKUP(Tableau3[[#This Row],[ID ]],'[1]COMMERCIAL 2019 - 2021'!$D$2:$AO$3999,22,FALSE)</f>
        <v>79520</v>
      </c>
      <c r="I245" s="3">
        <f>VLOOKUP(Tableau3[[#This Row],[ID ]],'[1]COMMERCIAL 2019 - 2021'!$D$2:$AO$3999,23,FALSE)</f>
        <v>0</v>
      </c>
      <c r="J245" s="3">
        <f>+Tableau1[[#This Row],[Annee]]</f>
        <v>2019</v>
      </c>
      <c r="K245" s="3" t="str">
        <f>+Tableau1[[#This Row],[DESTINATION]]</f>
        <v>Gabon</v>
      </c>
      <c r="L245" s="3" t="str">
        <f>+Tableau1[[#This Row],[CLIENT]]</f>
        <v>TUNISIAN AFRICAN BUSINESS</v>
      </c>
      <c r="M245" s="3">
        <f>Tableau1[[#This Row],[Mois]]</f>
        <v>11</v>
      </c>
    </row>
    <row r="246" spans="1:13" hidden="1" x14ac:dyDescent="0.35">
      <c r="A246" s="1" t="str">
        <f>Tableau1[[#This Row],[NUM DE FACTURE]]</f>
        <v>FAE-19-00242</v>
      </c>
      <c r="B246" s="2">
        <f>VLOOKUP(Tableau3[[#This Row],[ID ]],'[1]COMMERCIAL 2019 - 2021'!$D$2:$AO$3999,14,FALSE)</f>
        <v>720</v>
      </c>
      <c r="C246" s="3">
        <f>VLOOKUP(Tableau3[[#This Row],[ID ]],'[1]COMMERCIAL 2019 - 2021'!$D$2:$AO$3999,15,FALSE)</f>
        <v>468</v>
      </c>
      <c r="D246" s="3">
        <f>VLOOKUP(Tableau3[[#This Row],[ID ]],'[1]COMMERCIAL 2019 - 2021'!$D$2:$AO$3999,16,FALSE)</f>
        <v>768</v>
      </c>
      <c r="E246" s="3">
        <f>VLOOKUP(Tableau3[[#This Row],[ID ]],'[1]COMMERCIAL 2019 - 2021'!$D$2:$AO$3999,17,FALSE)</f>
        <v>392</v>
      </c>
      <c r="F246" s="3">
        <f>VLOOKUP(Tableau3[[#This Row],[ID ]],'[1]COMMERCIAL 2019 - 2021'!$D$2:$AO$3999,20,FALSE)</f>
        <v>1166.4000000000001</v>
      </c>
      <c r="G246" s="3">
        <f>VLOOKUP(Tableau3[[#This Row],[ID ]],'[1]COMMERCIAL 2019 - 2021'!$D$2:$AO$3999,21,FALSE)</f>
        <v>920.4</v>
      </c>
      <c r="H246" s="3">
        <f>VLOOKUP(Tableau3[[#This Row],[ID ]],'[1]COMMERCIAL 2019 - 2021'!$D$2:$AO$3999,22,FALSE)</f>
        <v>1244.1600000000001</v>
      </c>
      <c r="I246" s="3">
        <f>VLOOKUP(Tableau3[[#This Row],[ID ]],'[1]COMMERCIAL 2019 - 2021'!$D$2:$AO$3999,23,FALSE)</f>
        <v>1430.8</v>
      </c>
      <c r="J246" s="3">
        <f>+Tableau1[[#This Row],[Annee]]</f>
        <v>2019</v>
      </c>
      <c r="K246" s="3" t="str">
        <f>+Tableau1[[#This Row],[DESTINATION]]</f>
        <v>Qatar</v>
      </c>
      <c r="L246" s="3" t="str">
        <f>+Tableau1[[#This Row],[CLIENT]]</f>
        <v>ARCADIA</v>
      </c>
      <c r="M246" s="3">
        <f>Tableau1[[#This Row],[Mois]]</f>
        <v>11</v>
      </c>
    </row>
    <row r="247" spans="1:13" hidden="1" x14ac:dyDescent="0.35">
      <c r="A247" s="1" t="str">
        <f>Tableau1[[#This Row],[NUM DE FACTURE]]</f>
        <v>FAE-19-00243</v>
      </c>
      <c r="B247" s="2">
        <f>VLOOKUP(Tableau3[[#This Row],[ID ]],'[1]COMMERCIAL 2019 - 2021'!$D$2:$AO$3999,14,FALSE)</f>
        <v>3600</v>
      </c>
      <c r="C247" s="3">
        <f>VLOOKUP(Tableau3[[#This Row],[ID ]],'[1]COMMERCIAL 2019 - 2021'!$D$2:$AO$3999,15,FALSE)</f>
        <v>19800</v>
      </c>
      <c r="D247" s="3">
        <f>VLOOKUP(Tableau3[[#This Row],[ID ]],'[1]COMMERCIAL 2019 - 2021'!$D$2:$AO$3999,16,FALSE)</f>
        <v>0</v>
      </c>
      <c r="E247" s="3">
        <f>VLOOKUP(Tableau3[[#This Row],[ID ]],'[1]COMMERCIAL 2019 - 2021'!$D$2:$AO$3999,17,FALSE)</f>
        <v>0</v>
      </c>
      <c r="F247" s="3">
        <f>VLOOKUP(Tableau3[[#This Row],[ID ]],'[1]COMMERCIAL 2019 - 2021'!$D$2:$AO$3999,20,FALSE)</f>
        <v>5616</v>
      </c>
      <c r="G247" s="3">
        <f>VLOOKUP(Tableau3[[#This Row],[ID ]],'[1]COMMERCIAL 2019 - 2021'!$D$2:$AO$3999,21,FALSE)</f>
        <v>29703</v>
      </c>
      <c r="H247" s="3">
        <f>VLOOKUP(Tableau3[[#This Row],[ID ]],'[1]COMMERCIAL 2019 - 2021'!$D$2:$AO$3999,22,FALSE)</f>
        <v>0</v>
      </c>
      <c r="I247" s="3">
        <f>VLOOKUP(Tableau3[[#This Row],[ID ]],'[1]COMMERCIAL 2019 - 2021'!$D$2:$AO$3999,23,FALSE)</f>
        <v>0</v>
      </c>
      <c r="J247" s="3">
        <f>+Tableau1[[#This Row],[Annee]]</f>
        <v>2019</v>
      </c>
      <c r="K247" s="3" t="str">
        <f>+Tableau1[[#This Row],[DESTINATION]]</f>
        <v>Libéria</v>
      </c>
      <c r="L247" s="3" t="str">
        <f>+Tableau1[[#This Row],[CLIENT]]</f>
        <v>STE DE COMMERCE INTERNATIONAL</v>
      </c>
      <c r="M247" s="3">
        <f>Tableau1[[#This Row],[Mois]]</f>
        <v>12</v>
      </c>
    </row>
    <row r="248" spans="1:13" hidden="1" x14ac:dyDescent="0.35">
      <c r="A248" s="1" t="str">
        <f>Tableau1[[#This Row],[NUM DE FACTURE]]</f>
        <v>FAE-19-00244</v>
      </c>
      <c r="B248" s="2">
        <f>VLOOKUP(Tableau3[[#This Row],[ID ]],'[1]COMMERCIAL 2019 - 2021'!$D$2:$AO$3999,14,FALSE)</f>
        <v>20150</v>
      </c>
      <c r="C248" s="3">
        <f>VLOOKUP(Tableau3[[#This Row],[ID ]],'[1]COMMERCIAL 2019 - 2021'!$D$2:$AO$3999,15,FALSE)</f>
        <v>0</v>
      </c>
      <c r="D248" s="3">
        <f>VLOOKUP(Tableau3[[#This Row],[ID ]],'[1]COMMERCIAL 2019 - 2021'!$D$2:$AO$3999,16,FALSE)</f>
        <v>0</v>
      </c>
      <c r="E248" s="3">
        <f>VLOOKUP(Tableau3[[#This Row],[ID ]],'[1]COMMERCIAL 2019 - 2021'!$D$2:$AO$3999,17,FALSE)</f>
        <v>0</v>
      </c>
      <c r="F248" s="3">
        <f>VLOOKUP(Tableau3[[#This Row],[ID ]],'[1]COMMERCIAL 2019 - 2021'!$D$2:$AO$3999,20,FALSE)</f>
        <v>39489.866832</v>
      </c>
      <c r="G248" s="3">
        <f>VLOOKUP(Tableau3[[#This Row],[ID ]],'[1]COMMERCIAL 2019 - 2021'!$D$2:$AO$3999,21,FALSE)</f>
        <v>0</v>
      </c>
      <c r="H248" s="3">
        <f>VLOOKUP(Tableau3[[#This Row],[ID ]],'[1]COMMERCIAL 2019 - 2021'!$D$2:$AO$3999,22,FALSE)</f>
        <v>0</v>
      </c>
      <c r="I248" s="3">
        <f>VLOOKUP(Tableau3[[#This Row],[ID ]],'[1]COMMERCIAL 2019 - 2021'!$D$2:$AO$3999,23,FALSE)</f>
        <v>0</v>
      </c>
      <c r="J248" s="3">
        <f>+Tableau1[[#This Row],[Annee]]</f>
        <v>2019</v>
      </c>
      <c r="K248" s="3" t="str">
        <f>+Tableau1[[#This Row],[DESTINATION]]</f>
        <v>Russie</v>
      </c>
      <c r="L248" s="3" t="str">
        <f>+Tableau1[[#This Row],[CLIENT]]</f>
        <v>ANGSTREM TRADING</v>
      </c>
      <c r="M248" s="3">
        <f>Tableau1[[#This Row],[Mois]]</f>
        <v>11</v>
      </c>
    </row>
    <row r="249" spans="1:13" x14ac:dyDescent="0.35">
      <c r="A249" s="1" t="str">
        <f>Tableau1[[#This Row],[NUM DE FACTURE]]</f>
        <v>FAE-19-00245</v>
      </c>
      <c r="B249" s="2">
        <f>VLOOKUP(Tableau3[[#This Row],[ID ]],'[1]COMMERCIAL 2019 - 2021'!$D$2:$AO$3999,14,FALSE)</f>
        <v>0</v>
      </c>
      <c r="C249" s="3">
        <f>VLOOKUP(Tableau3[[#This Row],[ID ]],'[1]COMMERCIAL 2019 - 2021'!$D$2:$AO$3999,15,FALSE)</f>
        <v>17040</v>
      </c>
      <c r="D249" s="3">
        <f>VLOOKUP(Tableau3[[#This Row],[ID ]],'[1]COMMERCIAL 2019 - 2021'!$D$2:$AO$3999,16,FALSE)</f>
        <v>140000</v>
      </c>
      <c r="E249" s="3">
        <f>VLOOKUP(Tableau3[[#This Row],[ID ]],'[1]COMMERCIAL 2019 - 2021'!$D$2:$AO$3999,17,FALSE)</f>
        <v>725</v>
      </c>
      <c r="F249" s="3">
        <f>VLOOKUP(Tableau3[[#This Row],[ID ]],'[1]COMMERCIAL 2019 - 2021'!$D$2:$AO$3999,20,FALSE)</f>
        <v>0</v>
      </c>
      <c r="G249" s="3">
        <f>VLOOKUP(Tableau3[[#This Row],[ID ]],'[1]COMMERCIAL 2019 - 2021'!$D$2:$AO$3999,21,FALSE)</f>
        <v>25219.200000000001</v>
      </c>
      <c r="H249" s="3">
        <f>VLOOKUP(Tableau3[[#This Row],[ID ]],'[1]COMMERCIAL 2019 - 2021'!$D$2:$AO$3999,22,FALSE)</f>
        <v>191800</v>
      </c>
      <c r="I249" s="3">
        <f>VLOOKUP(Tableau3[[#This Row],[ID ]],'[1]COMMERCIAL 2019 - 2021'!$D$2:$AO$3999,23,FALSE)</f>
        <v>2823.75</v>
      </c>
      <c r="J249" s="3">
        <f>+Tableau1[[#This Row],[Annee]]</f>
        <v>2019</v>
      </c>
      <c r="K249" s="3" t="str">
        <f>+Tableau1[[#This Row],[DESTINATION]]</f>
        <v>Gabon</v>
      </c>
      <c r="L249" s="3" t="str">
        <f>+Tableau1[[#This Row],[CLIENT]]</f>
        <v>TUNISIAN AFRICAN BUSINESS</v>
      </c>
      <c r="M249" s="3">
        <f>Tableau1[[#This Row],[Mois]]</f>
        <v>12</v>
      </c>
    </row>
    <row r="250" spans="1:13" hidden="1" x14ac:dyDescent="0.35">
      <c r="A250" s="1" t="str">
        <f>Tableau1[[#This Row],[NUM DE FACTURE]]</f>
        <v>FAE-19-00246</v>
      </c>
      <c r="B250" s="2">
        <f>VLOOKUP(Tableau3[[#This Row],[ID ]],'[1]COMMERCIAL 2019 - 2021'!$D$2:$AO$3999,14,FALSE)</f>
        <v>18000</v>
      </c>
      <c r="C250" s="3">
        <f>VLOOKUP(Tableau3[[#This Row],[ID ]],'[1]COMMERCIAL 2019 - 2021'!$D$2:$AO$3999,15,FALSE)</f>
        <v>0</v>
      </c>
      <c r="D250" s="3">
        <f>VLOOKUP(Tableau3[[#This Row],[ID ]],'[1]COMMERCIAL 2019 - 2021'!$D$2:$AO$3999,16,FALSE)</f>
        <v>0</v>
      </c>
      <c r="E250" s="3">
        <f>VLOOKUP(Tableau3[[#This Row],[ID ]],'[1]COMMERCIAL 2019 - 2021'!$D$2:$AO$3999,17,FALSE)</f>
        <v>0</v>
      </c>
      <c r="F250" s="3">
        <f>VLOOKUP(Tableau3[[#This Row],[ID ]],'[1]COMMERCIAL 2019 - 2021'!$D$2:$AO$3999,20,FALSE)</f>
        <v>33477.957000000002</v>
      </c>
      <c r="G250" s="3">
        <f>VLOOKUP(Tableau3[[#This Row],[ID ]],'[1]COMMERCIAL 2019 - 2021'!$D$2:$AO$3999,21,FALSE)</f>
        <v>0</v>
      </c>
      <c r="H250" s="3">
        <f>VLOOKUP(Tableau3[[#This Row],[ID ]],'[1]COMMERCIAL 2019 - 2021'!$D$2:$AO$3999,22,FALSE)</f>
        <v>0</v>
      </c>
      <c r="I250" s="3">
        <f>VLOOKUP(Tableau3[[#This Row],[ID ]],'[1]COMMERCIAL 2019 - 2021'!$D$2:$AO$3999,23,FALSE)</f>
        <v>0</v>
      </c>
      <c r="J250" s="3">
        <f>+Tableau1[[#This Row],[Annee]]</f>
        <v>2019</v>
      </c>
      <c r="K250" s="3" t="str">
        <f>+Tableau1[[#This Row],[DESTINATION]]</f>
        <v>Togo</v>
      </c>
      <c r="L250" s="3" t="str">
        <f>+Tableau1[[#This Row],[CLIENT]]</f>
        <v>AHODHIPE-BENISSAN</v>
      </c>
      <c r="M250" s="3">
        <f>Tableau1[[#This Row],[Mois]]</f>
        <v>11</v>
      </c>
    </row>
    <row r="251" spans="1:13" hidden="1" x14ac:dyDescent="0.35">
      <c r="A251" s="1" t="str">
        <f>Tableau1[[#This Row],[NUM DE FACTURE]]</f>
        <v>FAE-19-00247</v>
      </c>
      <c r="B251" s="2">
        <f>VLOOKUP(Tableau3[[#This Row],[ID ]],'[1]COMMERCIAL 2019 - 2021'!$D$2:$AO$3999,14,FALSE)</f>
        <v>25200</v>
      </c>
      <c r="C251" s="3">
        <f>VLOOKUP(Tableau3[[#This Row],[ID ]],'[1]COMMERCIAL 2019 - 2021'!$D$2:$AO$3999,15,FALSE)</f>
        <v>44208</v>
      </c>
      <c r="D251" s="3">
        <f>VLOOKUP(Tableau3[[#This Row],[ID ]],'[1]COMMERCIAL 2019 - 2021'!$D$2:$AO$3999,16,FALSE)</f>
        <v>0</v>
      </c>
      <c r="E251" s="3">
        <f>VLOOKUP(Tableau3[[#This Row],[ID ]],'[1]COMMERCIAL 2019 - 2021'!$D$2:$AO$3999,17,FALSE)</f>
        <v>0</v>
      </c>
      <c r="F251" s="3">
        <f>VLOOKUP(Tableau3[[#This Row],[ID ]],'[1]COMMERCIAL 2019 - 2021'!$D$2:$AO$3999,20,FALSE)</f>
        <v>39321.819000000003</v>
      </c>
      <c r="G251" s="3">
        <f>VLOOKUP(Tableau3[[#This Row],[ID ]],'[1]COMMERCIAL 2019 - 2021'!$D$2:$AO$3999,21,FALSE)</f>
        <v>62937.919674000004</v>
      </c>
      <c r="H251" s="3">
        <f>VLOOKUP(Tableau3[[#This Row],[ID ]],'[1]COMMERCIAL 2019 - 2021'!$D$2:$AO$3999,22,FALSE)</f>
        <v>0</v>
      </c>
      <c r="I251" s="3">
        <f>VLOOKUP(Tableau3[[#This Row],[ID ]],'[1]COMMERCIAL 2019 - 2021'!$D$2:$AO$3999,23,FALSE)</f>
        <v>0</v>
      </c>
      <c r="J251" s="3">
        <f>+Tableau1[[#This Row],[Annee]]</f>
        <v>2019</v>
      </c>
      <c r="K251" s="3" t="str">
        <f>+Tableau1[[#This Row],[DESTINATION]]</f>
        <v>Gambie</v>
      </c>
      <c r="L251" s="3" t="str">
        <f>+Tableau1[[#This Row],[CLIENT]]</f>
        <v>MAMUDOU BAH T/A TEDOUGNAL FARM</v>
      </c>
      <c r="M251" s="3">
        <f>Tableau1[[#This Row],[Mois]]</f>
        <v>12</v>
      </c>
    </row>
    <row r="252" spans="1:13" hidden="1" x14ac:dyDescent="0.35">
      <c r="A252" s="1" t="str">
        <f>Tableau1[[#This Row],[NUM DE FACTURE]]</f>
        <v>FAE-19-00248</v>
      </c>
      <c r="B252" s="2">
        <f>VLOOKUP(Tableau3[[#This Row],[ID ]],'[1]COMMERCIAL 2019 - 2021'!$D$2:$AO$3999,14,FALSE)</f>
        <v>0</v>
      </c>
      <c r="C252" s="3">
        <f>VLOOKUP(Tableau3[[#This Row],[ID ]],'[1]COMMERCIAL 2019 - 2021'!$D$2:$AO$3999,15,FALSE)</f>
        <v>39000</v>
      </c>
      <c r="D252" s="3">
        <f>VLOOKUP(Tableau3[[#This Row],[ID ]],'[1]COMMERCIAL 2019 - 2021'!$D$2:$AO$3999,16,FALSE)</f>
        <v>0</v>
      </c>
      <c r="E252" s="3">
        <f>VLOOKUP(Tableau3[[#This Row],[ID ]],'[1]COMMERCIAL 2019 - 2021'!$D$2:$AO$3999,17,FALSE)</f>
        <v>0</v>
      </c>
      <c r="F252" s="3">
        <f>VLOOKUP(Tableau3[[#This Row],[ID ]],'[1]COMMERCIAL 2019 - 2021'!$D$2:$AO$3999,20,FALSE)</f>
        <v>0</v>
      </c>
      <c r="G252" s="3">
        <f>VLOOKUP(Tableau3[[#This Row],[ID ]],'[1]COMMERCIAL 2019 - 2021'!$D$2:$AO$3999,21,FALSE)</f>
        <v>62400</v>
      </c>
      <c r="H252" s="3">
        <f>VLOOKUP(Tableau3[[#This Row],[ID ]],'[1]COMMERCIAL 2019 - 2021'!$D$2:$AO$3999,22,FALSE)</f>
        <v>0</v>
      </c>
      <c r="I252" s="3">
        <f>VLOOKUP(Tableau3[[#This Row],[ID ]],'[1]COMMERCIAL 2019 - 2021'!$D$2:$AO$3999,23,FALSE)</f>
        <v>0</v>
      </c>
      <c r="J252" s="3">
        <f>+Tableau1[[#This Row],[Annee]]</f>
        <v>2019</v>
      </c>
      <c r="K252" s="3" t="str">
        <f>+Tableau1[[#This Row],[DESTINATION]]</f>
        <v>Russie</v>
      </c>
      <c r="L252" s="3" t="str">
        <f>+Tableau1[[#This Row],[CLIENT]]</f>
        <v>STE MIDCOM INTERNATIONAL</v>
      </c>
      <c r="M252" s="3">
        <f>Tableau1[[#This Row],[Mois]]</f>
        <v>12</v>
      </c>
    </row>
    <row r="253" spans="1:13" hidden="1" x14ac:dyDescent="0.35">
      <c r="A253" s="1" t="str">
        <f>Tableau1[[#This Row],[NUM DE FACTURE]]</f>
        <v>FAE-19-00249</v>
      </c>
      <c r="B253" s="2">
        <f>VLOOKUP(Tableau3[[#This Row],[ID ]],'[1]COMMERCIAL 2019 - 2021'!$D$2:$AO$3999,14,FALSE)</f>
        <v>20000</v>
      </c>
      <c r="C253" s="3">
        <f>VLOOKUP(Tableau3[[#This Row],[ID ]],'[1]COMMERCIAL 2019 - 2021'!$D$2:$AO$3999,15,FALSE)</f>
        <v>0</v>
      </c>
      <c r="D253" s="3">
        <f>VLOOKUP(Tableau3[[#This Row],[ID ]],'[1]COMMERCIAL 2019 - 2021'!$D$2:$AO$3999,16,FALSE)</f>
        <v>0</v>
      </c>
      <c r="E253" s="3">
        <f>VLOOKUP(Tableau3[[#This Row],[ID ]],'[1]COMMERCIAL 2019 - 2021'!$D$2:$AO$3999,17,FALSE)</f>
        <v>0</v>
      </c>
      <c r="F253" s="3">
        <f>VLOOKUP(Tableau3[[#This Row],[ID ]],'[1]COMMERCIAL 2019 - 2021'!$D$2:$AO$3999,20,FALSE)</f>
        <v>37793.280000000006</v>
      </c>
      <c r="G253" s="3">
        <f>VLOOKUP(Tableau3[[#This Row],[ID ]],'[1]COMMERCIAL 2019 - 2021'!$D$2:$AO$3999,21,FALSE)</f>
        <v>0</v>
      </c>
      <c r="H253" s="3">
        <f>VLOOKUP(Tableau3[[#This Row],[ID ]],'[1]COMMERCIAL 2019 - 2021'!$D$2:$AO$3999,22,FALSE)</f>
        <v>0</v>
      </c>
      <c r="I253" s="3">
        <f>VLOOKUP(Tableau3[[#This Row],[ID ]],'[1]COMMERCIAL 2019 - 2021'!$D$2:$AO$3999,23,FALSE)</f>
        <v>0</v>
      </c>
      <c r="J253" s="3">
        <f>+Tableau1[[#This Row],[Annee]]</f>
        <v>2019</v>
      </c>
      <c r="K253" s="3" t="str">
        <f>+Tableau1[[#This Row],[DESTINATION]]</f>
        <v>Russie</v>
      </c>
      <c r="L253" s="3" t="str">
        <f>+Tableau1[[#This Row],[CLIENT]]</f>
        <v>ANGSTREM TRADING</v>
      </c>
      <c r="M253" s="3">
        <f>Tableau1[[#This Row],[Mois]]</f>
        <v>12</v>
      </c>
    </row>
    <row r="254" spans="1:13" hidden="1" x14ac:dyDescent="0.35">
      <c r="A254" s="1" t="str">
        <f>Tableau1[[#This Row],[NUM DE FACTURE]]</f>
        <v>FAE-19-00250</v>
      </c>
      <c r="B254" s="2">
        <f>VLOOKUP(Tableau3[[#This Row],[ID ]],'[1]COMMERCIAL 2019 - 2021'!$D$2:$AO$3999,14,FALSE)</f>
        <v>0</v>
      </c>
      <c r="C254" s="3">
        <f>VLOOKUP(Tableau3[[#This Row],[ID ]],'[1]COMMERCIAL 2019 - 2021'!$D$2:$AO$3999,15,FALSE)</f>
        <v>178000</v>
      </c>
      <c r="D254" s="3">
        <f>VLOOKUP(Tableau3[[#This Row],[ID ]],'[1]COMMERCIAL 2019 - 2021'!$D$2:$AO$3999,16,FALSE)</f>
        <v>100000</v>
      </c>
      <c r="E254" s="3">
        <f>VLOOKUP(Tableau3[[#This Row],[ID ]],'[1]COMMERCIAL 2019 - 2021'!$D$2:$AO$3999,17,FALSE)</f>
        <v>0</v>
      </c>
      <c r="F254" s="3">
        <f>VLOOKUP(Tableau3[[#This Row],[ID ]],'[1]COMMERCIAL 2019 - 2021'!$D$2:$AO$3999,20,FALSE)</f>
        <v>0</v>
      </c>
      <c r="G254" s="3">
        <f>VLOOKUP(Tableau3[[#This Row],[ID ]],'[1]COMMERCIAL 2019 - 2021'!$D$2:$AO$3999,21,FALSE)</f>
        <v>279621.98000000004</v>
      </c>
      <c r="H254" s="3">
        <f>VLOOKUP(Tableau3[[#This Row],[ID ]],'[1]COMMERCIAL 2019 - 2021'!$D$2:$AO$3999,22,FALSE)</f>
        <v>157091</v>
      </c>
      <c r="I254" s="3">
        <f>VLOOKUP(Tableau3[[#This Row],[ID ]],'[1]COMMERCIAL 2019 - 2021'!$D$2:$AO$3999,23,FALSE)</f>
        <v>0</v>
      </c>
      <c r="J254" s="3">
        <f>+Tableau1[[#This Row],[Annee]]</f>
        <v>2019</v>
      </c>
      <c r="K254" s="3" t="str">
        <f>+Tableau1[[#This Row],[DESTINATION]]</f>
        <v>Tchad</v>
      </c>
      <c r="L254" s="3" t="str">
        <f>+Tableau1[[#This Row],[CLIENT]]</f>
        <v>TOYOTA TSUSHO UK LTD</v>
      </c>
      <c r="M254" s="3">
        <f>Tableau1[[#This Row],[Mois]]</f>
        <v>12</v>
      </c>
    </row>
    <row r="255" spans="1:13" hidden="1" x14ac:dyDescent="0.35">
      <c r="A255" s="1" t="str">
        <f>Tableau1[[#This Row],[NUM DE FACTURE]]</f>
        <v>FAE-19-00251</v>
      </c>
      <c r="B255" s="2">
        <f>VLOOKUP(Tableau3[[#This Row],[ID ]],'[1]COMMERCIAL 2019 - 2021'!$D$2:$AO$3999,14,FALSE)</f>
        <v>0</v>
      </c>
      <c r="C255" s="3">
        <f>VLOOKUP(Tableau3[[#This Row],[ID ]],'[1]COMMERCIAL 2019 - 2021'!$D$2:$AO$3999,15,FALSE)</f>
        <v>60000</v>
      </c>
      <c r="D255" s="3">
        <f>VLOOKUP(Tableau3[[#This Row],[ID ]],'[1]COMMERCIAL 2019 - 2021'!$D$2:$AO$3999,16,FALSE)</f>
        <v>0</v>
      </c>
      <c r="E255" s="3">
        <f>VLOOKUP(Tableau3[[#This Row],[ID ]],'[1]COMMERCIAL 2019 - 2021'!$D$2:$AO$3999,17,FALSE)</f>
        <v>0</v>
      </c>
      <c r="F255" s="3">
        <f>VLOOKUP(Tableau3[[#This Row],[ID ]],'[1]COMMERCIAL 2019 - 2021'!$D$2:$AO$3999,20,FALSE)</f>
        <v>0</v>
      </c>
      <c r="G255" s="3">
        <f>VLOOKUP(Tableau3[[#This Row],[ID ]],'[1]COMMERCIAL 2019 - 2021'!$D$2:$AO$3999,21,FALSE)</f>
        <v>82756.575000000012</v>
      </c>
      <c r="H255" s="3">
        <f>VLOOKUP(Tableau3[[#This Row],[ID ]],'[1]COMMERCIAL 2019 - 2021'!$D$2:$AO$3999,22,FALSE)</f>
        <v>0</v>
      </c>
      <c r="I255" s="3">
        <f>VLOOKUP(Tableau3[[#This Row],[ID ]],'[1]COMMERCIAL 2019 - 2021'!$D$2:$AO$3999,23,FALSE)</f>
        <v>0</v>
      </c>
      <c r="J255" s="3">
        <f>+Tableau1[[#This Row],[Annee]]</f>
        <v>2019</v>
      </c>
      <c r="K255" s="3" t="str">
        <f>+Tableau1[[#This Row],[DESTINATION]]</f>
        <v>Guinée</v>
      </c>
      <c r="L255" s="3" t="str">
        <f>+Tableau1[[#This Row],[CLIENT]]</f>
        <v>BAH MAMADOU SALIOU</v>
      </c>
      <c r="M255" s="3">
        <f>Tableau1[[#This Row],[Mois]]</f>
        <v>12</v>
      </c>
    </row>
    <row r="256" spans="1:13" hidden="1" x14ac:dyDescent="0.35">
      <c r="A256" s="1" t="str">
        <f>Tableau1[[#This Row],[NUM DE FACTURE]]</f>
        <v>FAE-19-00252</v>
      </c>
      <c r="B256" s="2">
        <f>VLOOKUP(Tableau3[[#This Row],[ID ]],'[1]COMMERCIAL 2019 - 2021'!$D$2:$AO$3999,14,FALSE)</f>
        <v>0</v>
      </c>
      <c r="C256" s="3">
        <f>VLOOKUP(Tableau3[[#This Row],[ID ]],'[1]COMMERCIAL 2019 - 2021'!$D$2:$AO$3999,15,FALSE)</f>
        <v>0</v>
      </c>
      <c r="D256" s="3">
        <f>VLOOKUP(Tableau3[[#This Row],[ID ]],'[1]COMMERCIAL 2019 - 2021'!$D$2:$AO$3999,16,FALSE)</f>
        <v>26000</v>
      </c>
      <c r="E256" s="3">
        <f>VLOOKUP(Tableau3[[#This Row],[ID ]],'[1]COMMERCIAL 2019 - 2021'!$D$2:$AO$3999,17,FALSE)</f>
        <v>0</v>
      </c>
      <c r="F256" s="3">
        <f>VLOOKUP(Tableau3[[#This Row],[ID ]],'[1]COMMERCIAL 2019 - 2021'!$D$2:$AO$3999,20,FALSE)</f>
        <v>0</v>
      </c>
      <c r="G256" s="3">
        <f>VLOOKUP(Tableau3[[#This Row],[ID ]],'[1]COMMERCIAL 2019 - 2021'!$D$2:$AO$3999,21,FALSE)</f>
        <v>0</v>
      </c>
      <c r="H256" s="3">
        <f>VLOOKUP(Tableau3[[#This Row],[ID ]],'[1]COMMERCIAL 2019 - 2021'!$D$2:$AO$3999,22,FALSE)</f>
        <v>34526.622000000003</v>
      </c>
      <c r="I256" s="3">
        <f>VLOOKUP(Tableau3[[#This Row],[ID ]],'[1]COMMERCIAL 2019 - 2021'!$D$2:$AO$3999,23,FALSE)</f>
        <v>0</v>
      </c>
      <c r="J256" s="3">
        <f>+Tableau1[[#This Row],[Annee]]</f>
        <v>2019</v>
      </c>
      <c r="K256" s="3" t="str">
        <f>+Tableau1[[#This Row],[DESTINATION]]</f>
        <v>Guinée</v>
      </c>
      <c r="L256" s="3" t="str">
        <f>+Tableau1[[#This Row],[CLIENT]]</f>
        <v>SAWABA - GUINEE</v>
      </c>
      <c r="M256" s="3">
        <f>Tableau1[[#This Row],[Mois]]</f>
        <v>12</v>
      </c>
    </row>
    <row r="257" spans="1:13" hidden="1" x14ac:dyDescent="0.35">
      <c r="A257" s="1" t="str">
        <f>Tableau1[[#This Row],[NUM DE FACTURE]]</f>
        <v>FAE-19-00253</v>
      </c>
      <c r="B257" s="2">
        <f>VLOOKUP(Tableau3[[#This Row],[ID ]],'[1]COMMERCIAL 2019 - 2021'!$D$2:$AO$3999,14,FALSE)</f>
        <v>0</v>
      </c>
      <c r="C257" s="3">
        <f>VLOOKUP(Tableau3[[#This Row],[ID ]],'[1]COMMERCIAL 2019 - 2021'!$D$2:$AO$3999,15,FALSE)</f>
        <v>18720</v>
      </c>
      <c r="D257" s="3">
        <f>VLOOKUP(Tableau3[[#This Row],[ID ]],'[1]COMMERCIAL 2019 - 2021'!$D$2:$AO$3999,16,FALSE)</f>
        <v>8400</v>
      </c>
      <c r="E257" s="3">
        <f>VLOOKUP(Tableau3[[#This Row],[ID ]],'[1]COMMERCIAL 2019 - 2021'!$D$2:$AO$3999,17,FALSE)</f>
        <v>0</v>
      </c>
      <c r="F257" s="3">
        <f>VLOOKUP(Tableau3[[#This Row],[ID ]],'[1]COMMERCIAL 2019 - 2021'!$D$2:$AO$3999,20,FALSE)</f>
        <v>0</v>
      </c>
      <c r="G257" s="3">
        <f>VLOOKUP(Tableau3[[#This Row],[ID ]],'[1]COMMERCIAL 2019 - 2021'!$D$2:$AO$3999,21,FALSE)</f>
        <v>29084.655600000002</v>
      </c>
      <c r="H257" s="3">
        <f>VLOOKUP(Tableau3[[#This Row],[ID ]],'[1]COMMERCIAL 2019 - 2021'!$D$2:$AO$3999,22,FALSE)</f>
        <v>12898.611000000001</v>
      </c>
      <c r="I257" s="3">
        <f>VLOOKUP(Tableau3[[#This Row],[ID ]],'[1]COMMERCIAL 2019 - 2021'!$D$2:$AO$3999,23,FALSE)</f>
        <v>0</v>
      </c>
      <c r="J257" s="3">
        <f>+Tableau1[[#This Row],[Annee]]</f>
        <v>2019</v>
      </c>
      <c r="K257" s="3" t="str">
        <f>+Tableau1[[#This Row],[DESTINATION]]</f>
        <v>Mayotte</v>
      </c>
      <c r="L257" s="3" t="str">
        <f>+Tableau1[[#This Row],[CLIENT]]</f>
        <v>SODIFRAM SAS</v>
      </c>
      <c r="M257" s="3">
        <f>Tableau1[[#This Row],[Mois]]</f>
        <v>12</v>
      </c>
    </row>
    <row r="258" spans="1:13" hidden="1" x14ac:dyDescent="0.35">
      <c r="A258" s="1" t="str">
        <f>Tableau1[[#This Row],[NUM DE FACTURE]]</f>
        <v>FAE-19-00254</v>
      </c>
      <c r="B258" s="2">
        <f>VLOOKUP(Tableau3[[#This Row],[ID ]],'[1]COMMERCIAL 2019 - 2021'!$D$2:$AO$3999,14,FALSE)</f>
        <v>0</v>
      </c>
      <c r="C258" s="3">
        <f>VLOOKUP(Tableau3[[#This Row],[ID ]],'[1]COMMERCIAL 2019 - 2021'!$D$2:$AO$3999,15,FALSE)</f>
        <v>1075.2</v>
      </c>
      <c r="D258" s="3">
        <f>VLOOKUP(Tableau3[[#This Row],[ID ]],'[1]COMMERCIAL 2019 - 2021'!$D$2:$AO$3999,16,FALSE)</f>
        <v>10987.2</v>
      </c>
      <c r="E258" s="3">
        <f>VLOOKUP(Tableau3[[#This Row],[ID ]],'[1]COMMERCIAL 2019 - 2021'!$D$2:$AO$3999,17,FALSE)</f>
        <v>710</v>
      </c>
      <c r="F258" s="3">
        <f>VLOOKUP(Tableau3[[#This Row],[ID ]],'[1]COMMERCIAL 2019 - 2021'!$D$2:$AO$3999,20,FALSE)</f>
        <v>0</v>
      </c>
      <c r="G258" s="3">
        <f>VLOOKUP(Tableau3[[#This Row],[ID ]],'[1]COMMERCIAL 2019 - 2021'!$D$2:$AO$3999,21,FALSE)</f>
        <v>1789.76</v>
      </c>
      <c r="H258" s="3">
        <f>VLOOKUP(Tableau3[[#This Row],[ID ]],'[1]COMMERCIAL 2019 - 2021'!$D$2:$AO$3999,22,FALSE)</f>
        <v>17560.392000000003</v>
      </c>
      <c r="I258" s="3">
        <f>VLOOKUP(Tableau3[[#This Row],[ID ]],'[1]COMMERCIAL 2019 - 2021'!$D$2:$AO$3999,23,FALSE)</f>
        <v>2871.6</v>
      </c>
      <c r="J258" s="3">
        <f>+Tableau1[[#This Row],[Annee]]</f>
        <v>2019</v>
      </c>
      <c r="K258" s="3" t="str">
        <f>+Tableau1[[#This Row],[DESTINATION]]</f>
        <v>Japon</v>
      </c>
      <c r="L258" s="3" t="str">
        <f>+Tableau1[[#This Row],[CLIENT]]</f>
        <v>ARCADIA</v>
      </c>
      <c r="M258" s="3">
        <f>Tableau1[[#This Row],[Mois]]</f>
        <v>12</v>
      </c>
    </row>
    <row r="259" spans="1:13" hidden="1" x14ac:dyDescent="0.35">
      <c r="A259" s="1" t="str">
        <f>Tableau1[[#This Row],[NUM DE FACTURE]]</f>
        <v>FAE-19-00255</v>
      </c>
      <c r="B259" s="2">
        <f>VLOOKUP(Tableau3[[#This Row],[ID ]],'[1]COMMERCIAL 2019 - 2021'!$D$2:$AO$3999,14,FALSE)</f>
        <v>1008</v>
      </c>
      <c r="C259" s="3">
        <f>VLOOKUP(Tableau3[[#This Row],[ID ]],'[1]COMMERCIAL 2019 - 2021'!$D$2:$AO$3999,15,FALSE)</f>
        <v>816</v>
      </c>
      <c r="D259" s="3">
        <f>VLOOKUP(Tableau3[[#This Row],[ID ]],'[1]COMMERCIAL 2019 - 2021'!$D$2:$AO$3999,16,FALSE)</f>
        <v>504</v>
      </c>
      <c r="E259" s="3">
        <f>VLOOKUP(Tableau3[[#This Row],[ID ]],'[1]COMMERCIAL 2019 - 2021'!$D$2:$AO$3999,17,FALSE)</f>
        <v>0</v>
      </c>
      <c r="F259" s="3">
        <f>VLOOKUP(Tableau3[[#This Row],[ID ]],'[1]COMMERCIAL 2019 - 2021'!$D$2:$AO$3999,20,FALSE)</f>
        <v>1764</v>
      </c>
      <c r="G259" s="3">
        <f>VLOOKUP(Tableau3[[#This Row],[ID ]],'[1]COMMERCIAL 2019 - 2021'!$D$2:$AO$3999,21,FALSE)</f>
        <v>1428</v>
      </c>
      <c r="H259" s="3">
        <f>VLOOKUP(Tableau3[[#This Row],[ID ]],'[1]COMMERCIAL 2019 - 2021'!$D$2:$AO$3999,22,FALSE)</f>
        <v>871.92</v>
      </c>
      <c r="I259" s="3">
        <f>VLOOKUP(Tableau3[[#This Row],[ID ]],'[1]COMMERCIAL 2019 - 2021'!$D$2:$AO$3999,23,FALSE)</f>
        <v>0</v>
      </c>
      <c r="J259" s="3">
        <f>+Tableau1[[#This Row],[Annee]]</f>
        <v>2019</v>
      </c>
      <c r="K259" s="3" t="str">
        <f>+Tableau1[[#This Row],[DESTINATION]]</f>
        <v>France</v>
      </c>
      <c r="L259" s="3" t="str">
        <f>+Tableau1[[#This Row],[CLIENT]]</f>
        <v>INTERNATIONAL SMART BUSINESS</v>
      </c>
      <c r="M259" s="3">
        <f>Tableau1[[#This Row],[Mois]]</f>
        <v>12</v>
      </c>
    </row>
    <row r="260" spans="1:13" hidden="1" x14ac:dyDescent="0.35">
      <c r="A260" s="1" t="str">
        <f>Tableau1[[#This Row],[NUM DE FACTURE]]</f>
        <v>FAE-19-00256</v>
      </c>
      <c r="B260" s="2">
        <f>VLOOKUP(Tableau3[[#This Row],[ID ]],'[1]COMMERCIAL 2019 - 2021'!$D$2:$AO$3999,14,FALSE)</f>
        <v>1008</v>
      </c>
      <c r="C260" s="3">
        <f>VLOOKUP(Tableau3[[#This Row],[ID ]],'[1]COMMERCIAL 2019 - 2021'!$D$2:$AO$3999,15,FALSE)</f>
        <v>288912</v>
      </c>
      <c r="D260" s="3">
        <f>VLOOKUP(Tableau3[[#This Row],[ID ]],'[1]COMMERCIAL 2019 - 2021'!$D$2:$AO$3999,16,FALSE)</f>
        <v>10080</v>
      </c>
      <c r="E260" s="3">
        <f>VLOOKUP(Tableau3[[#This Row],[ID ]],'[1]COMMERCIAL 2019 - 2021'!$D$2:$AO$3999,17,FALSE)</f>
        <v>0</v>
      </c>
      <c r="F260" s="3">
        <f>VLOOKUP(Tableau3[[#This Row],[ID ]],'[1]COMMERCIAL 2019 - 2021'!$D$2:$AO$3999,20,FALSE)</f>
        <v>1468.1096639999998</v>
      </c>
      <c r="G260" s="3">
        <f>VLOOKUP(Tableau3[[#This Row],[ID ]],'[1]COMMERCIAL 2019 - 2021'!$D$2:$AO$3999,21,FALSE)</f>
        <v>420788.19369600015</v>
      </c>
      <c r="H260" s="3">
        <f>VLOOKUP(Tableau3[[#This Row],[ID ]],'[1]COMMERCIAL 2019 - 2021'!$D$2:$AO$3999,22,FALSE)</f>
        <v>14681.09664</v>
      </c>
      <c r="I260" s="3">
        <f>VLOOKUP(Tableau3[[#This Row],[ID ]],'[1]COMMERCIAL 2019 - 2021'!$D$2:$AO$3999,23,FALSE)</f>
        <v>0</v>
      </c>
      <c r="J260" s="3">
        <f>+Tableau1[[#This Row],[Annee]]</f>
        <v>2019</v>
      </c>
      <c r="K260" s="3" t="str">
        <f>+Tableau1[[#This Row],[DESTINATION]]</f>
        <v>Libye</v>
      </c>
      <c r="L260" s="3" t="str">
        <f>+Tableau1[[#This Row],[CLIENT]]</f>
        <v>SHARIKAT AL HAD AL AKSA</v>
      </c>
      <c r="M260" s="3">
        <f>Tableau1[[#This Row],[Mois]]</f>
        <v>12</v>
      </c>
    </row>
    <row r="261" spans="1:13" x14ac:dyDescent="0.35">
      <c r="A261" s="1" t="str">
        <f>Tableau1[[#This Row],[NUM DE FACTURE]]</f>
        <v>FAE-19-00257</v>
      </c>
      <c r="B261" s="2">
        <f>VLOOKUP(Tableau3[[#This Row],[ID ]],'[1]COMMERCIAL 2019 - 2021'!$D$2:$AO$3999,14,FALSE)</f>
        <v>0</v>
      </c>
      <c r="C261" s="3">
        <f>VLOOKUP(Tableau3[[#This Row],[ID ]],'[1]COMMERCIAL 2019 - 2021'!$D$2:$AO$3999,15,FALSE)</f>
        <v>220080</v>
      </c>
      <c r="D261" s="3">
        <f>VLOOKUP(Tableau3[[#This Row],[ID ]],'[1]COMMERCIAL 2019 - 2021'!$D$2:$AO$3999,16,FALSE)</f>
        <v>0</v>
      </c>
      <c r="E261" s="3">
        <f>VLOOKUP(Tableau3[[#This Row],[ID ]],'[1]COMMERCIAL 2019 - 2021'!$D$2:$AO$3999,17,FALSE)</f>
        <v>0</v>
      </c>
      <c r="F261" s="3">
        <f>VLOOKUP(Tableau3[[#This Row],[ID ]],'[1]COMMERCIAL 2019 - 2021'!$D$2:$AO$3999,20,FALSE)</f>
        <v>0</v>
      </c>
      <c r="G261" s="3">
        <f>VLOOKUP(Tableau3[[#This Row],[ID ]],'[1]COMMERCIAL 2019 - 2021'!$D$2:$AO$3999,21,FALSE)</f>
        <v>294907.2</v>
      </c>
      <c r="H261" s="3">
        <f>VLOOKUP(Tableau3[[#This Row],[ID ]],'[1]COMMERCIAL 2019 - 2021'!$D$2:$AO$3999,22,FALSE)</f>
        <v>0</v>
      </c>
      <c r="I261" s="3">
        <f>VLOOKUP(Tableau3[[#This Row],[ID ]],'[1]COMMERCIAL 2019 - 2021'!$D$2:$AO$3999,23,FALSE)</f>
        <v>0</v>
      </c>
      <c r="J261" s="3">
        <f>+Tableau1[[#This Row],[Annee]]</f>
        <v>2019</v>
      </c>
      <c r="K261" s="3" t="str">
        <f>+Tableau1[[#This Row],[DESTINATION]]</f>
        <v>Sénégal</v>
      </c>
      <c r="L261" s="3" t="str">
        <f>+Tableau1[[#This Row],[CLIENT]]</f>
        <v>TUNISIAN AFRICAN BUSINESS</v>
      </c>
      <c r="M261" s="3">
        <f>Tableau1[[#This Row],[Mois]]</f>
        <v>12</v>
      </c>
    </row>
    <row r="262" spans="1:13" x14ac:dyDescent="0.35">
      <c r="A262" s="1" t="str">
        <f>Tableau1[[#This Row],[NUM DE FACTURE]]</f>
        <v>FAE-19-00258</v>
      </c>
      <c r="B262" s="2">
        <f>VLOOKUP(Tableau3[[#This Row],[ID ]],'[1]COMMERCIAL 2019 - 2021'!$D$2:$AO$3999,14,FALSE)</f>
        <v>0</v>
      </c>
      <c r="C262" s="3">
        <f>VLOOKUP(Tableau3[[#This Row],[ID ]],'[1]COMMERCIAL 2019 - 2021'!$D$2:$AO$3999,15,FALSE)</f>
        <v>0</v>
      </c>
      <c r="D262" s="3">
        <f>VLOOKUP(Tableau3[[#This Row],[ID ]],'[1]COMMERCIAL 2019 - 2021'!$D$2:$AO$3999,16,FALSE)</f>
        <v>26000</v>
      </c>
      <c r="E262" s="3">
        <f>VLOOKUP(Tableau3[[#This Row],[ID ]],'[1]COMMERCIAL 2019 - 2021'!$D$2:$AO$3999,17,FALSE)</f>
        <v>0</v>
      </c>
      <c r="F262" s="3">
        <f>VLOOKUP(Tableau3[[#This Row],[ID ]],'[1]COMMERCIAL 2019 - 2021'!$D$2:$AO$3999,20,FALSE)</f>
        <v>0</v>
      </c>
      <c r="G262" s="3">
        <f>VLOOKUP(Tableau3[[#This Row],[ID ]],'[1]COMMERCIAL 2019 - 2021'!$D$2:$AO$3999,21,FALSE)</f>
        <v>0</v>
      </c>
      <c r="H262" s="3">
        <f>VLOOKUP(Tableau3[[#This Row],[ID ]],'[1]COMMERCIAL 2019 - 2021'!$D$2:$AO$3999,22,FALSE)</f>
        <v>36650</v>
      </c>
      <c r="I262" s="3">
        <f>VLOOKUP(Tableau3[[#This Row],[ID ]],'[1]COMMERCIAL 2019 - 2021'!$D$2:$AO$3999,23,FALSE)</f>
        <v>0</v>
      </c>
      <c r="J262" s="3">
        <f>+Tableau1[[#This Row],[Annee]]</f>
        <v>2019</v>
      </c>
      <c r="K262" s="3" t="str">
        <f>+Tableau1[[#This Row],[DESTINATION]]</f>
        <v>Gabon</v>
      </c>
      <c r="L262" s="3" t="str">
        <f>+Tableau1[[#This Row],[CLIENT]]</f>
        <v>TUNISIAN AFRICAN BUSINESS</v>
      </c>
      <c r="M262" s="3">
        <f>Tableau1[[#This Row],[Mois]]</f>
        <v>12</v>
      </c>
    </row>
    <row r="263" spans="1:13" hidden="1" x14ac:dyDescent="0.35">
      <c r="A263" s="1" t="str">
        <f>Tableau1[[#This Row],[NUM DE FACTURE]]</f>
        <v>FAE-19-00259</v>
      </c>
      <c r="B263" s="2">
        <f>VLOOKUP(Tableau3[[#This Row],[ID ]],'[1]COMMERCIAL 2019 - 2021'!$D$2:$AO$3999,14,FALSE)</f>
        <v>0</v>
      </c>
      <c r="C263" s="3">
        <f>VLOOKUP(Tableau3[[#This Row],[ID ]],'[1]COMMERCIAL 2019 - 2021'!$D$2:$AO$3999,15,FALSE)</f>
        <v>17500</v>
      </c>
      <c r="D263" s="3">
        <f>VLOOKUP(Tableau3[[#This Row],[ID ]],'[1]COMMERCIAL 2019 - 2021'!$D$2:$AO$3999,16,FALSE)</f>
        <v>0</v>
      </c>
      <c r="E263" s="3">
        <f>VLOOKUP(Tableau3[[#This Row],[ID ]],'[1]COMMERCIAL 2019 - 2021'!$D$2:$AO$3999,17,FALSE)</f>
        <v>0</v>
      </c>
      <c r="F263" s="3">
        <f>VLOOKUP(Tableau3[[#This Row],[ID ]],'[1]COMMERCIAL 2019 - 2021'!$D$2:$AO$3999,20,FALSE)</f>
        <v>0</v>
      </c>
      <c r="G263" s="3">
        <f>VLOOKUP(Tableau3[[#This Row],[ID ]],'[1]COMMERCIAL 2019 - 2021'!$D$2:$AO$3999,21,FALSE)</f>
        <v>60810.240000000013</v>
      </c>
      <c r="H263" s="3">
        <f>VLOOKUP(Tableau3[[#This Row],[ID ]],'[1]COMMERCIAL 2019 - 2021'!$D$2:$AO$3999,22,FALSE)</f>
        <v>0</v>
      </c>
      <c r="I263" s="3">
        <f>VLOOKUP(Tableau3[[#This Row],[ID ]],'[1]COMMERCIAL 2019 - 2021'!$D$2:$AO$3999,23,FALSE)</f>
        <v>0</v>
      </c>
      <c r="J263" s="3">
        <f>+Tableau1[[#This Row],[Annee]]</f>
        <v>2019</v>
      </c>
      <c r="K263" s="3" t="str">
        <f>+Tableau1[[#This Row],[DESTINATION]]</f>
        <v>New Zealand</v>
      </c>
      <c r="L263" s="3" t="str">
        <f>+Tableau1[[#This Row],[CLIENT]]</f>
        <v>DAVIS TRADING CO LTD</v>
      </c>
      <c r="M263" s="3">
        <f>Tableau1[[#This Row],[Mois]]</f>
        <v>12</v>
      </c>
    </row>
    <row r="264" spans="1:13" hidden="1" x14ac:dyDescent="0.35">
      <c r="A264" s="1" t="str">
        <f>Tableau1[[#This Row],[NUM DE FACTURE]]</f>
        <v>FAE-19-00260</v>
      </c>
      <c r="B264" s="2">
        <f>VLOOKUP(Tableau3[[#This Row],[ID ]],'[1]COMMERCIAL 2019 - 2021'!$D$2:$AO$3999,14,FALSE)</f>
        <v>0</v>
      </c>
      <c r="C264" s="3">
        <f>VLOOKUP(Tableau3[[#This Row],[ID ]],'[1]COMMERCIAL 2019 - 2021'!$D$2:$AO$3999,15,FALSE)</f>
        <v>20157.599999999999</v>
      </c>
      <c r="D264" s="3">
        <f>VLOOKUP(Tableau3[[#This Row],[ID ]],'[1]COMMERCIAL 2019 - 2021'!$D$2:$AO$3999,16,FALSE)</f>
        <v>0</v>
      </c>
      <c r="E264" s="3">
        <f>VLOOKUP(Tableau3[[#This Row],[ID ]],'[1]COMMERCIAL 2019 - 2021'!$D$2:$AO$3999,17,FALSE)</f>
        <v>0</v>
      </c>
      <c r="F264" s="3">
        <f>VLOOKUP(Tableau3[[#This Row],[ID ]],'[1]COMMERCIAL 2019 - 2021'!$D$2:$AO$3999,20,FALSE)</f>
        <v>0</v>
      </c>
      <c r="G264" s="3">
        <f>VLOOKUP(Tableau3[[#This Row],[ID ]],'[1]COMMERCIAL 2019 - 2021'!$D$2:$AO$3999,21,FALSE)</f>
        <v>33462.06</v>
      </c>
      <c r="H264" s="3">
        <f>VLOOKUP(Tableau3[[#This Row],[ID ]],'[1]COMMERCIAL 2019 - 2021'!$D$2:$AO$3999,22,FALSE)</f>
        <v>0</v>
      </c>
      <c r="I264" s="3">
        <f>VLOOKUP(Tableau3[[#This Row],[ID ]],'[1]COMMERCIAL 2019 - 2021'!$D$2:$AO$3999,23,FALSE)</f>
        <v>0</v>
      </c>
      <c r="J264" s="3">
        <f>+Tableau1[[#This Row],[Annee]]</f>
        <v>2019</v>
      </c>
      <c r="K264" s="3" t="str">
        <f>+Tableau1[[#This Row],[DESTINATION]]</f>
        <v>USA</v>
      </c>
      <c r="L264" s="3" t="str">
        <f>+Tableau1[[#This Row],[CLIENT]]</f>
        <v>ARCADIA</v>
      </c>
      <c r="M264" s="3">
        <f>Tableau1[[#This Row],[Mois]]</f>
        <v>12</v>
      </c>
    </row>
    <row r="265" spans="1:13" hidden="1" x14ac:dyDescent="0.35">
      <c r="A265" s="1" t="str">
        <f>Tableau1[[#This Row],[NUM DE FACTURE]]</f>
        <v>FAE-19-00261</v>
      </c>
      <c r="B265" s="2">
        <f>VLOOKUP(Tableau3[[#This Row],[ID ]],'[1]COMMERCIAL 2019 - 2021'!$D$2:$AO$3999,14,FALSE)</f>
        <v>30000</v>
      </c>
      <c r="C265" s="3">
        <f>VLOOKUP(Tableau3[[#This Row],[ID ]],'[1]COMMERCIAL 2019 - 2021'!$D$2:$AO$3999,15,FALSE)</f>
        <v>210480</v>
      </c>
      <c r="D265" s="3">
        <f>VLOOKUP(Tableau3[[#This Row],[ID ]],'[1]COMMERCIAL 2019 - 2021'!$D$2:$AO$3999,16,FALSE)</f>
        <v>33600</v>
      </c>
      <c r="E265" s="3">
        <f>VLOOKUP(Tableau3[[#This Row],[ID ]],'[1]COMMERCIAL 2019 - 2021'!$D$2:$AO$3999,17,FALSE)</f>
        <v>0</v>
      </c>
      <c r="F265" s="3">
        <f>VLOOKUP(Tableau3[[#This Row],[ID ]],'[1]COMMERCIAL 2019 - 2021'!$D$2:$AO$3999,20,FALSE)</f>
        <v>47998.734000000004</v>
      </c>
      <c r="G265" s="3">
        <f>VLOOKUP(Tableau3[[#This Row],[ID ]],'[1]COMMERCIAL 2019 - 2021'!$D$2:$AO$3999,21,FALSE)</f>
        <v>310809.73812000005</v>
      </c>
      <c r="H265" s="3">
        <f>VLOOKUP(Tableau3[[#This Row],[ID ]],'[1]COMMERCIAL 2019 - 2021'!$D$2:$AO$3999,22,FALSE)</f>
        <v>48784.4784</v>
      </c>
      <c r="I265" s="3">
        <f>VLOOKUP(Tableau3[[#This Row],[ID ]],'[1]COMMERCIAL 2019 - 2021'!$D$2:$AO$3999,23,FALSE)</f>
        <v>0</v>
      </c>
      <c r="J265" s="3">
        <f>+Tableau1[[#This Row],[Annee]]</f>
        <v>2019</v>
      </c>
      <c r="K265" s="3" t="str">
        <f>+Tableau1[[#This Row],[DESTINATION]]</f>
        <v>Libye</v>
      </c>
      <c r="L265" s="3" t="str">
        <f>+Tableau1[[#This Row],[CLIENT]]</f>
        <v>STE AL MAJMOUA MOTTAHIDA</v>
      </c>
      <c r="M265" s="3">
        <f>Tableau1[[#This Row],[Mois]]</f>
        <v>12</v>
      </c>
    </row>
    <row r="266" spans="1:13" hidden="1" x14ac:dyDescent="0.35">
      <c r="A266" s="1" t="str">
        <f>Tableau1[[#This Row],[NUM DE FACTURE]]</f>
        <v>FAE-19-00262</v>
      </c>
      <c r="B266" s="2">
        <f>VLOOKUP(Tableau3[[#This Row],[ID ]],'[1]COMMERCIAL 2019 - 2021'!$D$2:$AO$3999,14,FALSE)</f>
        <v>0</v>
      </c>
      <c r="C266" s="3">
        <f>VLOOKUP(Tableau3[[#This Row],[ID ]],'[1]COMMERCIAL 2019 - 2021'!$D$2:$AO$3999,15,FALSE)</f>
        <v>0</v>
      </c>
      <c r="D266" s="3">
        <f>VLOOKUP(Tableau3[[#This Row],[ID ]],'[1]COMMERCIAL 2019 - 2021'!$D$2:$AO$3999,16,FALSE)</f>
        <v>0</v>
      </c>
      <c r="E266" s="3">
        <f>VLOOKUP(Tableau3[[#This Row],[ID ]],'[1]COMMERCIAL 2019 - 2021'!$D$2:$AO$3999,17,FALSE)</f>
        <v>4270</v>
      </c>
      <c r="F266" s="3">
        <f>VLOOKUP(Tableau3[[#This Row],[ID ]],'[1]COMMERCIAL 2019 - 2021'!$D$2:$AO$3999,20,FALSE)</f>
        <v>0</v>
      </c>
      <c r="G266" s="3">
        <f>VLOOKUP(Tableau3[[#This Row],[ID ]],'[1]COMMERCIAL 2019 - 2021'!$D$2:$AO$3999,21,FALSE)</f>
        <v>0</v>
      </c>
      <c r="H266" s="3">
        <f>VLOOKUP(Tableau3[[#This Row],[ID ]],'[1]COMMERCIAL 2019 - 2021'!$D$2:$AO$3999,22,FALSE)</f>
        <v>0</v>
      </c>
      <c r="I266" s="3">
        <f>VLOOKUP(Tableau3[[#This Row],[ID ]],'[1]COMMERCIAL 2019 - 2021'!$D$2:$AO$3999,23,FALSE)</f>
        <v>16771.400000000001</v>
      </c>
      <c r="J266" s="3">
        <f>+Tableau1[[#This Row],[Annee]]</f>
        <v>2019</v>
      </c>
      <c r="K266" s="3" t="str">
        <f>+Tableau1[[#This Row],[DESTINATION]]</f>
        <v>Costa Rica</v>
      </c>
      <c r="L266" s="3" t="str">
        <f>+Tableau1[[#This Row],[CLIENT]]</f>
        <v>ARCADIA</v>
      </c>
      <c r="M266" s="3">
        <f>Tableau1[[#This Row],[Mois]]</f>
        <v>12</v>
      </c>
    </row>
    <row r="267" spans="1:13" hidden="1" x14ac:dyDescent="0.35">
      <c r="A267" s="1" t="str">
        <f>Tableau1[[#This Row],[NUM DE FACTURE]]</f>
        <v>FAE-19-00263</v>
      </c>
      <c r="B267" s="2">
        <f>VLOOKUP(Tableau3[[#This Row],[ID ]],'[1]COMMERCIAL 2019 - 2021'!$D$2:$AO$3999,14,FALSE)</f>
        <v>0</v>
      </c>
      <c r="C267" s="3">
        <f>VLOOKUP(Tableau3[[#This Row],[ID ]],'[1]COMMERCIAL 2019 - 2021'!$D$2:$AO$3999,15,FALSE)</f>
        <v>22389.599999999999</v>
      </c>
      <c r="D267" s="3">
        <f>VLOOKUP(Tableau3[[#This Row],[ID ]],'[1]COMMERCIAL 2019 - 2021'!$D$2:$AO$3999,16,FALSE)</f>
        <v>2400</v>
      </c>
      <c r="E267" s="3">
        <f>VLOOKUP(Tableau3[[#This Row],[ID ]],'[1]COMMERCIAL 2019 - 2021'!$D$2:$AO$3999,17,FALSE)</f>
        <v>0</v>
      </c>
      <c r="F267" s="3">
        <f>VLOOKUP(Tableau3[[#This Row],[ID ]],'[1]COMMERCIAL 2019 - 2021'!$D$2:$AO$3999,20,FALSE)</f>
        <v>0</v>
      </c>
      <c r="G267" s="3">
        <f>VLOOKUP(Tableau3[[#This Row],[ID ]],'[1]COMMERCIAL 2019 - 2021'!$D$2:$AO$3999,21,FALSE)</f>
        <v>39148.008000000002</v>
      </c>
      <c r="H267" s="3">
        <f>VLOOKUP(Tableau3[[#This Row],[ID ]],'[1]COMMERCIAL 2019 - 2021'!$D$2:$AO$3999,22,FALSE)</f>
        <v>3960</v>
      </c>
      <c r="I267" s="3">
        <f>VLOOKUP(Tableau3[[#This Row],[ID ]],'[1]COMMERCIAL 2019 - 2021'!$D$2:$AO$3999,23,FALSE)</f>
        <v>0</v>
      </c>
      <c r="J267" s="3">
        <f>+Tableau1[[#This Row],[Annee]]</f>
        <v>2019</v>
      </c>
      <c r="K267" s="3" t="str">
        <f>+Tableau1[[#This Row],[DESTINATION]]</f>
        <v>Canada</v>
      </c>
      <c r="L267" s="3" t="str">
        <f>+Tableau1[[#This Row],[CLIENT]]</f>
        <v>ARCADIA</v>
      </c>
      <c r="M267" s="3">
        <f>Tableau1[[#This Row],[Mois]]</f>
        <v>12</v>
      </c>
    </row>
    <row r="268" spans="1:13" hidden="1" x14ac:dyDescent="0.35">
      <c r="A268" s="1" t="str">
        <f>Tableau1[[#This Row],[NUM DE FACTURE]]</f>
        <v>FAE-19-00264</v>
      </c>
      <c r="B268" s="2">
        <f>VLOOKUP(Tableau3[[#This Row],[ID ]],'[1]COMMERCIAL 2019 - 2021'!$D$2:$AO$3999,14,FALSE)</f>
        <v>18000</v>
      </c>
      <c r="C268" s="3">
        <f>VLOOKUP(Tableau3[[#This Row],[ID ]],'[1]COMMERCIAL 2019 - 2021'!$D$2:$AO$3999,15,FALSE)</f>
        <v>0</v>
      </c>
      <c r="D268" s="3">
        <f>VLOOKUP(Tableau3[[#This Row],[ID ]],'[1]COMMERCIAL 2019 - 2021'!$D$2:$AO$3999,16,FALSE)</f>
        <v>0</v>
      </c>
      <c r="E268" s="3">
        <f>VLOOKUP(Tableau3[[#This Row],[ID ]],'[1]COMMERCIAL 2019 - 2021'!$D$2:$AO$3999,17,FALSE)</f>
        <v>0</v>
      </c>
      <c r="F268" s="3">
        <f>VLOOKUP(Tableau3[[#This Row],[ID ]],'[1]COMMERCIAL 2019 - 2021'!$D$2:$AO$3999,20,FALSE)</f>
        <v>29160</v>
      </c>
      <c r="G268" s="3">
        <f>VLOOKUP(Tableau3[[#This Row],[ID ]],'[1]COMMERCIAL 2019 - 2021'!$D$2:$AO$3999,21,FALSE)</f>
        <v>0</v>
      </c>
      <c r="H268" s="3">
        <f>VLOOKUP(Tableau3[[#This Row],[ID ]],'[1]COMMERCIAL 2019 - 2021'!$D$2:$AO$3999,22,FALSE)</f>
        <v>0</v>
      </c>
      <c r="I268" s="3">
        <f>VLOOKUP(Tableau3[[#This Row],[ID ]],'[1]COMMERCIAL 2019 - 2021'!$D$2:$AO$3999,23,FALSE)</f>
        <v>0</v>
      </c>
      <c r="J268" s="3">
        <f>+Tableau1[[#This Row],[Annee]]</f>
        <v>2019</v>
      </c>
      <c r="K268" s="3" t="str">
        <f>+Tableau1[[#This Row],[DESTINATION]]</f>
        <v>Ukraine</v>
      </c>
      <c r="L268" s="3" t="str">
        <f>+Tableau1[[#This Row],[CLIENT]]</f>
        <v>SAHEL INTERNATIONAL TRADE</v>
      </c>
      <c r="M268" s="3">
        <f>Tableau1[[#This Row],[Mois]]</f>
        <v>12</v>
      </c>
    </row>
    <row r="269" spans="1:13" hidden="1" x14ac:dyDescent="0.35">
      <c r="A269" s="1" t="str">
        <f>Tableau1[[#This Row],[NUM DE FACTURE]]</f>
        <v>FAE-19-00265</v>
      </c>
      <c r="B269" s="2">
        <f>VLOOKUP(Tableau3[[#This Row],[ID ]],'[1]COMMERCIAL 2019 - 2021'!$D$2:$AO$3999,14,FALSE)</f>
        <v>0</v>
      </c>
      <c r="C269" s="3">
        <f>VLOOKUP(Tableau3[[#This Row],[ID ]],'[1]COMMERCIAL 2019 - 2021'!$D$2:$AO$3999,15,FALSE)</f>
        <v>13080</v>
      </c>
      <c r="D269" s="3">
        <f>VLOOKUP(Tableau3[[#This Row],[ID ]],'[1]COMMERCIAL 2019 - 2021'!$D$2:$AO$3999,16,FALSE)</f>
        <v>3480</v>
      </c>
      <c r="E269" s="3">
        <f>VLOOKUP(Tableau3[[#This Row],[ID ]],'[1]COMMERCIAL 2019 - 2021'!$D$2:$AO$3999,17,FALSE)</f>
        <v>1400</v>
      </c>
      <c r="F269" s="3">
        <f>VLOOKUP(Tableau3[[#This Row],[ID ]],'[1]COMMERCIAL 2019 - 2021'!$D$2:$AO$3999,20,FALSE)</f>
        <v>0</v>
      </c>
      <c r="G269" s="3">
        <f>VLOOKUP(Tableau3[[#This Row],[ID ]],'[1]COMMERCIAL 2019 - 2021'!$D$2:$AO$3999,21,FALSE)</f>
        <v>22165.381079999996</v>
      </c>
      <c r="H269" s="3">
        <f>VLOOKUP(Tableau3[[#This Row],[ID ]],'[1]COMMERCIAL 2019 - 2021'!$D$2:$AO$3999,22,FALSE)</f>
        <v>5739.0487199999998</v>
      </c>
      <c r="I269" s="3">
        <f>VLOOKUP(Tableau3[[#This Row],[ID ]],'[1]COMMERCIAL 2019 - 2021'!$D$2:$AO$3999,23,FALSE)</f>
        <v>4679.6092799999997</v>
      </c>
      <c r="J269" s="3">
        <f>+Tableau1[[#This Row],[Annee]]</f>
        <v>2019</v>
      </c>
      <c r="K269" s="3" t="str">
        <f>+Tableau1[[#This Row],[DESTINATION]]</f>
        <v>France</v>
      </c>
      <c r="L269" s="3" t="str">
        <f>+Tableau1[[#This Row],[CLIENT]]</f>
        <v>STE OMRANE SAS</v>
      </c>
      <c r="M269" s="3">
        <f>Tableau1[[#This Row],[Mois]]</f>
        <v>12</v>
      </c>
    </row>
    <row r="270" spans="1:13" hidden="1" x14ac:dyDescent="0.35">
      <c r="A270" s="1" t="str">
        <f>Tableau1[[#This Row],[NUM DE FACTURE]]</f>
        <v>FAE-19-00266</v>
      </c>
      <c r="B270" s="2">
        <f>VLOOKUP(Tableau3[[#This Row],[ID ]],'[1]COMMERCIAL 2019 - 2021'!$D$2:$AO$3999,14,FALSE)</f>
        <v>0</v>
      </c>
      <c r="C270" s="3">
        <f>VLOOKUP(Tableau3[[#This Row],[ID ]],'[1]COMMERCIAL 2019 - 2021'!$D$2:$AO$3999,15,FALSE)</f>
        <v>0</v>
      </c>
      <c r="D270" s="3">
        <f>VLOOKUP(Tableau3[[#This Row],[ID ]],'[1]COMMERCIAL 2019 - 2021'!$D$2:$AO$3999,16,FALSE)</f>
        <v>26000</v>
      </c>
      <c r="E270" s="3">
        <f>VLOOKUP(Tableau3[[#This Row],[ID ]],'[1]COMMERCIAL 2019 - 2021'!$D$2:$AO$3999,17,FALSE)</f>
        <v>0</v>
      </c>
      <c r="F270" s="3">
        <f>VLOOKUP(Tableau3[[#This Row],[ID ]],'[1]COMMERCIAL 2019 - 2021'!$D$2:$AO$3999,20,FALSE)</f>
        <v>0</v>
      </c>
      <c r="G270" s="3">
        <f>VLOOKUP(Tableau3[[#This Row],[ID ]],'[1]COMMERCIAL 2019 - 2021'!$D$2:$AO$3999,21,FALSE)</f>
        <v>0</v>
      </c>
      <c r="H270" s="3">
        <f>VLOOKUP(Tableau3[[#This Row],[ID ]],'[1]COMMERCIAL 2019 - 2021'!$D$2:$AO$3999,22,FALSE)</f>
        <v>36800</v>
      </c>
      <c r="I270" s="3">
        <f>VLOOKUP(Tableau3[[#This Row],[ID ]],'[1]COMMERCIAL 2019 - 2021'!$D$2:$AO$3999,23,FALSE)</f>
        <v>0</v>
      </c>
      <c r="J270" s="3">
        <f>+Tableau1[[#This Row],[Annee]]</f>
        <v>2019</v>
      </c>
      <c r="K270" s="3" t="str">
        <f>+Tableau1[[#This Row],[DESTINATION]]</f>
        <v>Gabon</v>
      </c>
      <c r="L270" s="3" t="str">
        <f>+Tableau1[[#This Row],[CLIENT]]</f>
        <v>STE DE COMMERCE INTERNATIONAL</v>
      </c>
      <c r="M270" s="3">
        <f>Tableau1[[#This Row],[Mois]]</f>
        <v>12</v>
      </c>
    </row>
    <row r="271" spans="1:13" hidden="1" x14ac:dyDescent="0.35">
      <c r="A271" s="1" t="str">
        <f>Tableau1[[#This Row],[NUM DE FACTURE]]</f>
        <v>FAE-19-00267</v>
      </c>
      <c r="B271" s="2">
        <f>VLOOKUP(Tableau3[[#This Row],[ID ]],'[1]COMMERCIAL 2019 - 2021'!$D$2:$AO$3999,14,FALSE)</f>
        <v>0</v>
      </c>
      <c r="C271" s="3">
        <f>VLOOKUP(Tableau3[[#This Row],[ID ]],'[1]COMMERCIAL 2019 - 2021'!$D$2:$AO$3999,15,FALSE)</f>
        <v>17736</v>
      </c>
      <c r="D271" s="3">
        <f>VLOOKUP(Tableau3[[#This Row],[ID ]],'[1]COMMERCIAL 2019 - 2021'!$D$2:$AO$3999,16,FALSE)</f>
        <v>9600</v>
      </c>
      <c r="E271" s="3">
        <f>VLOOKUP(Tableau3[[#This Row],[ID ]],'[1]COMMERCIAL 2019 - 2021'!$D$2:$AO$3999,17,FALSE)</f>
        <v>0</v>
      </c>
      <c r="F271" s="3">
        <f>VLOOKUP(Tableau3[[#This Row],[ID ]],'[1]COMMERCIAL 2019 - 2021'!$D$2:$AO$3999,20,FALSE)</f>
        <v>0</v>
      </c>
      <c r="G271" s="3">
        <f>VLOOKUP(Tableau3[[#This Row],[ID ]],'[1]COMMERCIAL 2019 - 2021'!$D$2:$AO$3999,21,FALSE)</f>
        <v>27513.697175999998</v>
      </c>
      <c r="H271" s="3">
        <f>VLOOKUP(Tableau3[[#This Row],[ID ]],'[1]COMMERCIAL 2019 - 2021'!$D$2:$AO$3999,22,FALSE)</f>
        <v>14740.430400000001</v>
      </c>
      <c r="I271" s="3">
        <f>VLOOKUP(Tableau3[[#This Row],[ID ]],'[1]COMMERCIAL 2019 - 2021'!$D$2:$AO$3999,23,FALSE)</f>
        <v>0</v>
      </c>
      <c r="J271" s="3">
        <f>+Tableau1[[#This Row],[Annee]]</f>
        <v>2019</v>
      </c>
      <c r="K271" s="3" t="str">
        <f>+Tableau1[[#This Row],[DESTINATION]]</f>
        <v>Mayotte</v>
      </c>
      <c r="L271" s="3" t="str">
        <f>+Tableau1[[#This Row],[CLIENT]]</f>
        <v>SODIFRAM SAS</v>
      </c>
      <c r="M271" s="3">
        <f>Tableau1[[#This Row],[Mois]]</f>
        <v>12</v>
      </c>
    </row>
    <row r="272" spans="1:13" hidden="1" x14ac:dyDescent="0.35">
      <c r="A272" s="1" t="str">
        <f>Tableau1[[#This Row],[NUM DE FACTURE]]</f>
        <v>FAE-19-00268</v>
      </c>
      <c r="B272" s="2">
        <f>VLOOKUP(Tableau3[[#This Row],[ID ]],'[1]COMMERCIAL 2019 - 2021'!$D$2:$AO$3999,14,FALSE)</f>
        <v>19200</v>
      </c>
      <c r="C272" s="3">
        <f>VLOOKUP(Tableau3[[#This Row],[ID ]],'[1]COMMERCIAL 2019 - 2021'!$D$2:$AO$3999,15,FALSE)</f>
        <v>91196</v>
      </c>
      <c r="D272" s="3">
        <f>VLOOKUP(Tableau3[[#This Row],[ID ]],'[1]COMMERCIAL 2019 - 2021'!$D$2:$AO$3999,16,FALSE)</f>
        <v>26000</v>
      </c>
      <c r="E272" s="3">
        <f>VLOOKUP(Tableau3[[#This Row],[ID ]],'[1]COMMERCIAL 2019 - 2021'!$D$2:$AO$3999,17,FALSE)</f>
        <v>0</v>
      </c>
      <c r="F272" s="3">
        <f>VLOOKUP(Tableau3[[#This Row],[ID ]],'[1]COMMERCIAL 2019 - 2021'!$D$2:$AO$3999,20,FALSE)</f>
        <v>29348.179199999999</v>
      </c>
      <c r="G272" s="3">
        <f>VLOOKUP(Tableau3[[#This Row],[ID ]],'[1]COMMERCIAL 2019 - 2021'!$D$2:$AO$3999,21,FALSE)</f>
        <v>121980.01157699995</v>
      </c>
      <c r="H272" s="3">
        <f>VLOOKUP(Tableau3[[#This Row],[ID ]],'[1]COMMERCIAL 2019 - 2021'!$D$2:$AO$3999,22,FALSE)</f>
        <v>35694.496500000001</v>
      </c>
      <c r="I272" s="3">
        <f>VLOOKUP(Tableau3[[#This Row],[ID ]],'[1]COMMERCIAL 2019 - 2021'!$D$2:$AO$3999,23,FALSE)</f>
        <v>0</v>
      </c>
      <c r="J272" s="3">
        <f>+Tableau1[[#This Row],[Annee]]</f>
        <v>2019</v>
      </c>
      <c r="K272" s="3" t="str">
        <f>+Tableau1[[#This Row],[DESTINATION]]</f>
        <v>Guinée</v>
      </c>
      <c r="L272" s="3" t="str">
        <f>+Tableau1[[#This Row],[CLIENT]]</f>
        <v>SAWABA - GUINEE</v>
      </c>
      <c r="M272" s="3">
        <f>Tableau1[[#This Row],[Mois]]</f>
        <v>12</v>
      </c>
    </row>
    <row r="273" spans="1:13" hidden="1" x14ac:dyDescent="0.35">
      <c r="A273" s="1" t="str">
        <f>Tableau1[[#This Row],[NUM DE FACTURE]]</f>
        <v>FAE-19-00269</v>
      </c>
      <c r="B273" s="2">
        <f>VLOOKUP(Tableau3[[#This Row],[ID ]],'[1]COMMERCIAL 2019 - 2021'!$D$2:$AO$3999,14,FALSE)</f>
        <v>0</v>
      </c>
      <c r="C273" s="3">
        <f>VLOOKUP(Tableau3[[#This Row],[ID ]],'[1]COMMERCIAL 2019 - 2021'!$D$2:$AO$3999,15,FALSE)</f>
        <v>0</v>
      </c>
      <c r="D273" s="3">
        <f>VLOOKUP(Tableau3[[#This Row],[ID ]],'[1]COMMERCIAL 2019 - 2021'!$D$2:$AO$3999,16,FALSE)</f>
        <v>108000</v>
      </c>
      <c r="E273" s="3">
        <f>VLOOKUP(Tableau3[[#This Row],[ID ]],'[1]COMMERCIAL 2019 - 2021'!$D$2:$AO$3999,17,FALSE)</f>
        <v>0</v>
      </c>
      <c r="F273" s="3">
        <f>VLOOKUP(Tableau3[[#This Row],[ID ]],'[1]COMMERCIAL 2019 - 2021'!$D$2:$AO$3999,20,FALSE)</f>
        <v>0</v>
      </c>
      <c r="G273" s="3">
        <f>VLOOKUP(Tableau3[[#This Row],[ID ]],'[1]COMMERCIAL 2019 - 2021'!$D$2:$AO$3999,21,FALSE)</f>
        <v>0</v>
      </c>
      <c r="H273" s="3">
        <f>VLOOKUP(Tableau3[[#This Row],[ID ]],'[1]COMMERCIAL 2019 - 2021'!$D$2:$AO$3999,22,FALSE)</f>
        <v>145724.076</v>
      </c>
      <c r="I273" s="3">
        <f>VLOOKUP(Tableau3[[#This Row],[ID ]],'[1]COMMERCIAL 2019 - 2021'!$D$2:$AO$3999,23,FALSE)</f>
        <v>0</v>
      </c>
      <c r="J273" s="3">
        <f>+Tableau1[[#This Row],[Annee]]</f>
        <v>2019</v>
      </c>
      <c r="K273" s="3" t="str">
        <f>+Tableau1[[#This Row],[DESTINATION]]</f>
        <v>Niger</v>
      </c>
      <c r="L273" s="3" t="str">
        <f>+Tableau1[[#This Row],[CLIENT]]</f>
        <v>ETS KASSO IMPORT EXPORT</v>
      </c>
      <c r="M273" s="3">
        <f>Tableau1[[#This Row],[Mois]]</f>
        <v>12</v>
      </c>
    </row>
    <row r="274" spans="1:13" hidden="1" x14ac:dyDescent="0.35">
      <c r="A274" s="1" t="str">
        <f>Tableau1[[#This Row],[NUM DE FACTURE]]</f>
        <v>FAE-20-00001</v>
      </c>
      <c r="B274" s="2">
        <f>VLOOKUP(Tableau3[[#This Row],[ID ]],'[1]COMMERCIAL 2019 - 2021'!$D$2:$AO$3999,14,FALSE)</f>
        <v>0</v>
      </c>
      <c r="C274" s="3">
        <f>VLOOKUP(Tableau3[[#This Row],[ID ]],'[1]COMMERCIAL 2019 - 2021'!$D$2:$AO$3999,15,FALSE)</f>
        <v>0</v>
      </c>
      <c r="D274" s="3">
        <f>VLOOKUP(Tableau3[[#This Row],[ID ]],'[1]COMMERCIAL 2019 - 2021'!$D$2:$AO$3999,16,FALSE)</f>
        <v>108000</v>
      </c>
      <c r="E274" s="3">
        <f>VLOOKUP(Tableau3[[#This Row],[ID ]],'[1]COMMERCIAL 2019 - 2021'!$D$2:$AO$3999,17,FALSE)</f>
        <v>0</v>
      </c>
      <c r="F274" s="3">
        <f>VLOOKUP(Tableau3[[#This Row],[ID ]],'[1]COMMERCIAL 2019 - 2021'!$D$2:$AO$3999,20,FALSE)</f>
        <v>0</v>
      </c>
      <c r="G274" s="3">
        <f>VLOOKUP(Tableau3[[#This Row],[ID ]],'[1]COMMERCIAL 2019 - 2021'!$D$2:$AO$3999,21,FALSE)</f>
        <v>0</v>
      </c>
      <c r="H274" s="3">
        <f>VLOOKUP(Tableau3[[#This Row],[ID ]],'[1]COMMERCIAL 2019 - 2021'!$D$2:$AO$3999,22,FALSE)</f>
        <v>145663.704</v>
      </c>
      <c r="I274" s="3">
        <f>VLOOKUP(Tableau3[[#This Row],[ID ]],'[1]COMMERCIAL 2019 - 2021'!$D$2:$AO$3999,23,FALSE)</f>
        <v>0</v>
      </c>
      <c r="J274" s="3">
        <f>+Tableau1[[#This Row],[Annee]]</f>
        <v>2020</v>
      </c>
      <c r="K274" s="3" t="str">
        <f>+Tableau1[[#This Row],[DESTINATION]]</f>
        <v>Niger</v>
      </c>
      <c r="L274" s="3" t="str">
        <f>+Tableau1[[#This Row],[CLIENT]]</f>
        <v>ETS KASSO IMPORT EXPORT</v>
      </c>
      <c r="M274" s="3">
        <f>Tableau1[[#This Row],[Mois]]</f>
        <v>1</v>
      </c>
    </row>
    <row r="275" spans="1:13" hidden="1" x14ac:dyDescent="0.35">
      <c r="A275" s="1" t="str">
        <f>Tableau1[[#This Row],[NUM DE FACTURE]]</f>
        <v>FAE-20-00002</v>
      </c>
      <c r="B275" s="2">
        <f>VLOOKUP(Tableau3[[#This Row],[ID ]],'[1]COMMERCIAL 2019 - 2021'!$D$2:$AO$3999,14,FALSE)</f>
        <v>0</v>
      </c>
      <c r="C275" s="3">
        <f>VLOOKUP(Tableau3[[#This Row],[ID ]],'[1]COMMERCIAL 2019 - 2021'!$D$2:$AO$3999,15,FALSE)</f>
        <v>0</v>
      </c>
      <c r="D275" s="3">
        <f>VLOOKUP(Tableau3[[#This Row],[ID ]],'[1]COMMERCIAL 2019 - 2021'!$D$2:$AO$3999,16,FALSE)</f>
        <v>108000</v>
      </c>
      <c r="E275" s="3">
        <f>VLOOKUP(Tableau3[[#This Row],[ID ]],'[1]COMMERCIAL 2019 - 2021'!$D$2:$AO$3999,17,FALSE)</f>
        <v>0</v>
      </c>
      <c r="F275" s="3">
        <f>VLOOKUP(Tableau3[[#This Row],[ID ]],'[1]COMMERCIAL 2019 - 2021'!$D$2:$AO$3999,20,FALSE)</f>
        <v>0</v>
      </c>
      <c r="G275" s="3">
        <f>VLOOKUP(Tableau3[[#This Row],[ID ]],'[1]COMMERCIAL 2019 - 2021'!$D$2:$AO$3999,21,FALSE)</f>
        <v>0</v>
      </c>
      <c r="H275" s="3">
        <f>VLOOKUP(Tableau3[[#This Row],[ID ]],'[1]COMMERCIAL 2019 - 2021'!$D$2:$AO$3999,22,FALSE)</f>
        <v>145561.53599999999</v>
      </c>
      <c r="I275" s="3">
        <f>VLOOKUP(Tableau3[[#This Row],[ID ]],'[1]COMMERCIAL 2019 - 2021'!$D$2:$AO$3999,23,FALSE)</f>
        <v>0</v>
      </c>
      <c r="J275" s="3">
        <f>+Tableau1[[#This Row],[Annee]]</f>
        <v>2020</v>
      </c>
      <c r="K275" s="3" t="str">
        <f>+Tableau1[[#This Row],[DESTINATION]]</f>
        <v>Niger</v>
      </c>
      <c r="L275" s="3" t="str">
        <f>+Tableau1[[#This Row],[CLIENT]]</f>
        <v>ETS KASSO IMPORT EXPORT</v>
      </c>
      <c r="M275" s="3">
        <f>Tableau1[[#This Row],[Mois]]</f>
        <v>1</v>
      </c>
    </row>
    <row r="276" spans="1:13" hidden="1" x14ac:dyDescent="0.35">
      <c r="A276" s="1" t="str">
        <f>Tableau1[[#This Row],[NUM DE FACTURE]]</f>
        <v>FAE-20-00003</v>
      </c>
      <c r="B276" s="2">
        <f>VLOOKUP(Tableau3[[#This Row],[ID ]],'[1]COMMERCIAL 2019 - 2021'!$D$2:$AO$3999,14,FALSE)</f>
        <v>0</v>
      </c>
      <c r="C276" s="3">
        <f>VLOOKUP(Tableau3[[#This Row],[ID ]],'[1]COMMERCIAL 2019 - 2021'!$D$2:$AO$3999,15,FALSE)</f>
        <v>0</v>
      </c>
      <c r="D276" s="3">
        <f>VLOOKUP(Tableau3[[#This Row],[ID ]],'[1]COMMERCIAL 2019 - 2021'!$D$2:$AO$3999,16,FALSE)</f>
        <v>108000</v>
      </c>
      <c r="E276" s="3">
        <f>VLOOKUP(Tableau3[[#This Row],[ID ]],'[1]COMMERCIAL 2019 - 2021'!$D$2:$AO$3999,17,FALSE)</f>
        <v>0</v>
      </c>
      <c r="F276" s="3">
        <f>VLOOKUP(Tableau3[[#This Row],[ID ]],'[1]COMMERCIAL 2019 - 2021'!$D$2:$AO$3999,20,FALSE)</f>
        <v>0</v>
      </c>
      <c r="G276" s="3">
        <f>VLOOKUP(Tableau3[[#This Row],[ID ]],'[1]COMMERCIAL 2019 - 2021'!$D$2:$AO$3999,21,FALSE)</f>
        <v>0</v>
      </c>
      <c r="H276" s="3">
        <f>VLOOKUP(Tableau3[[#This Row],[ID ]],'[1]COMMERCIAL 2019 - 2021'!$D$2:$AO$3999,22,FALSE)</f>
        <v>145568.50199999998</v>
      </c>
      <c r="I276" s="3">
        <f>VLOOKUP(Tableau3[[#This Row],[ID ]],'[1]COMMERCIAL 2019 - 2021'!$D$2:$AO$3999,23,FALSE)</f>
        <v>0</v>
      </c>
      <c r="J276" s="3">
        <f>+Tableau1[[#This Row],[Annee]]</f>
        <v>2020</v>
      </c>
      <c r="K276" s="3" t="str">
        <f>+Tableau1[[#This Row],[DESTINATION]]</f>
        <v>Niger</v>
      </c>
      <c r="L276" s="3" t="str">
        <f>+Tableau1[[#This Row],[CLIENT]]</f>
        <v>ETS KASSO IMPORT EXPORT</v>
      </c>
      <c r="M276" s="3">
        <f>Tableau1[[#This Row],[Mois]]</f>
        <v>1</v>
      </c>
    </row>
    <row r="277" spans="1:13" hidden="1" x14ac:dyDescent="0.35">
      <c r="A277" s="1" t="str">
        <f>Tableau1[[#This Row],[NUM DE FACTURE]]</f>
        <v>FAE-20-00004</v>
      </c>
      <c r="B277" s="2">
        <f>VLOOKUP(Tableau3[[#This Row],[ID ]],'[1]COMMERCIAL 2019 - 2021'!$D$2:$AO$3999,14,FALSE)</f>
        <v>0</v>
      </c>
      <c r="C277" s="3">
        <f>VLOOKUP(Tableau3[[#This Row],[ID ]],'[1]COMMERCIAL 2019 - 2021'!$D$2:$AO$3999,15,FALSE)</f>
        <v>0</v>
      </c>
      <c r="D277" s="3">
        <f>VLOOKUP(Tableau3[[#This Row],[ID ]],'[1]COMMERCIAL 2019 - 2021'!$D$2:$AO$3999,16,FALSE)</f>
        <v>108000</v>
      </c>
      <c r="E277" s="3">
        <f>VLOOKUP(Tableau3[[#This Row],[ID ]],'[1]COMMERCIAL 2019 - 2021'!$D$2:$AO$3999,17,FALSE)</f>
        <v>0</v>
      </c>
      <c r="F277" s="3">
        <f>VLOOKUP(Tableau3[[#This Row],[ID ]],'[1]COMMERCIAL 2019 - 2021'!$D$2:$AO$3999,20,FALSE)</f>
        <v>0</v>
      </c>
      <c r="G277" s="3">
        <f>VLOOKUP(Tableau3[[#This Row],[ID ]],'[1]COMMERCIAL 2019 - 2021'!$D$2:$AO$3999,21,FALSE)</f>
        <v>0</v>
      </c>
      <c r="H277" s="3">
        <f>VLOOKUP(Tableau3[[#This Row],[ID ]],'[1]COMMERCIAL 2019 - 2021'!$D$2:$AO$3999,22,FALSE)</f>
        <v>145568.50199999998</v>
      </c>
      <c r="I277" s="3">
        <f>VLOOKUP(Tableau3[[#This Row],[ID ]],'[1]COMMERCIAL 2019 - 2021'!$D$2:$AO$3999,23,FALSE)</f>
        <v>0</v>
      </c>
      <c r="J277" s="3">
        <f>+Tableau1[[#This Row],[Annee]]</f>
        <v>2020</v>
      </c>
      <c r="K277" s="3" t="str">
        <f>+Tableau1[[#This Row],[DESTINATION]]</f>
        <v>Niger</v>
      </c>
      <c r="L277" s="3" t="str">
        <f>+Tableau1[[#This Row],[CLIENT]]</f>
        <v>ETS KASSO IMPORT EXPORT</v>
      </c>
      <c r="M277" s="3">
        <f>Tableau1[[#This Row],[Mois]]</f>
        <v>1</v>
      </c>
    </row>
    <row r="278" spans="1:13" hidden="1" x14ac:dyDescent="0.35">
      <c r="A278" s="1" t="str">
        <f>Tableau1[[#This Row],[NUM DE FACTURE]]</f>
        <v>FAE-20-00005</v>
      </c>
      <c r="B278" s="2">
        <f>VLOOKUP(Tableau3[[#This Row],[ID ]],'[1]COMMERCIAL 2019 - 2021'!$D$2:$AO$3999,14,FALSE)</f>
        <v>5580</v>
      </c>
      <c r="C278" s="3">
        <f>VLOOKUP(Tableau3[[#This Row],[ID ]],'[1]COMMERCIAL 2019 - 2021'!$D$2:$AO$3999,15,FALSE)</f>
        <v>5700</v>
      </c>
      <c r="D278" s="3">
        <f>VLOOKUP(Tableau3[[#This Row],[ID ]],'[1]COMMERCIAL 2019 - 2021'!$D$2:$AO$3999,16,FALSE)</f>
        <v>2520</v>
      </c>
      <c r="E278" s="3">
        <f>VLOOKUP(Tableau3[[#This Row],[ID ]],'[1]COMMERCIAL 2019 - 2021'!$D$2:$AO$3999,17,FALSE)</f>
        <v>1350</v>
      </c>
      <c r="F278" s="3">
        <f>VLOOKUP(Tableau3[[#This Row],[ID ]],'[1]COMMERCIAL 2019 - 2021'!$D$2:$AO$3999,20,FALSE)</f>
        <v>8814.6</v>
      </c>
      <c r="G278" s="3">
        <f>VLOOKUP(Tableau3[[#This Row],[ID ]],'[1]COMMERCIAL 2019 - 2021'!$D$2:$AO$3999,21,FALSE)</f>
        <v>9777</v>
      </c>
      <c r="H278" s="3">
        <f>VLOOKUP(Tableau3[[#This Row],[ID ]],'[1]COMMERCIAL 2019 - 2021'!$D$2:$AO$3999,22,FALSE)</f>
        <v>3956.4</v>
      </c>
      <c r="I278" s="3">
        <f>VLOOKUP(Tableau3[[#This Row],[ID ]],'[1]COMMERCIAL 2019 - 2021'!$D$2:$AO$3999,23,FALSE)</f>
        <v>2899.5</v>
      </c>
      <c r="J278" s="3">
        <f>+Tableau1[[#This Row],[Annee]]</f>
        <v>2020</v>
      </c>
      <c r="K278" s="3" t="str">
        <f>+Tableau1[[#This Row],[DESTINATION]]</f>
        <v>Qatar</v>
      </c>
      <c r="L278" s="3" t="str">
        <f>+Tableau1[[#This Row],[CLIENT]]</f>
        <v>ARCADIA</v>
      </c>
      <c r="M278" s="3">
        <f>Tableau1[[#This Row],[Mois]]</f>
        <v>1</v>
      </c>
    </row>
    <row r="279" spans="1:13" hidden="1" x14ac:dyDescent="0.35">
      <c r="A279" s="1" t="str">
        <f>Tableau1[[#This Row],[NUM DE FACTURE]]</f>
        <v>FAE-20-00006</v>
      </c>
      <c r="B279" s="2">
        <f>VLOOKUP(Tableau3[[#This Row],[ID ]],'[1]COMMERCIAL 2019 - 2021'!$D$2:$AO$3999,14,FALSE)</f>
        <v>21600</v>
      </c>
      <c r="C279" s="3">
        <f>VLOOKUP(Tableau3[[#This Row],[ID ]],'[1]COMMERCIAL 2019 - 2021'!$D$2:$AO$3999,15,FALSE)</f>
        <v>0</v>
      </c>
      <c r="D279" s="3">
        <f>VLOOKUP(Tableau3[[#This Row],[ID ]],'[1]COMMERCIAL 2019 - 2021'!$D$2:$AO$3999,16,FALSE)</f>
        <v>0</v>
      </c>
      <c r="E279" s="3">
        <f>VLOOKUP(Tableau3[[#This Row],[ID ]],'[1]COMMERCIAL 2019 - 2021'!$D$2:$AO$3999,17,FALSE)</f>
        <v>0</v>
      </c>
      <c r="F279" s="3">
        <f>VLOOKUP(Tableau3[[#This Row],[ID ]],'[1]COMMERCIAL 2019 - 2021'!$D$2:$AO$3999,20,FALSE)</f>
        <v>33480</v>
      </c>
      <c r="G279" s="3">
        <f>VLOOKUP(Tableau3[[#This Row],[ID ]],'[1]COMMERCIAL 2019 - 2021'!$D$2:$AO$3999,21,FALSE)</f>
        <v>0</v>
      </c>
      <c r="H279" s="3">
        <f>VLOOKUP(Tableau3[[#This Row],[ID ]],'[1]COMMERCIAL 2019 - 2021'!$D$2:$AO$3999,22,FALSE)</f>
        <v>0</v>
      </c>
      <c r="I279" s="3">
        <f>VLOOKUP(Tableau3[[#This Row],[ID ]],'[1]COMMERCIAL 2019 - 2021'!$D$2:$AO$3999,23,FALSE)</f>
        <v>0</v>
      </c>
      <c r="J279" s="3">
        <f>+Tableau1[[#This Row],[Annee]]</f>
        <v>2020</v>
      </c>
      <c r="K279" s="3" t="str">
        <f>+Tableau1[[#This Row],[DESTINATION]]</f>
        <v>Togo</v>
      </c>
      <c r="L279" s="3" t="str">
        <f>+Tableau1[[#This Row],[CLIENT]]</f>
        <v>SAHEL INTERNATIONAL TRADE</v>
      </c>
      <c r="M279" s="3">
        <f>Tableau1[[#This Row],[Mois]]</f>
        <v>1</v>
      </c>
    </row>
    <row r="280" spans="1:13" hidden="1" x14ac:dyDescent="0.35">
      <c r="A280" s="1" t="str">
        <f>Tableau1[[#This Row],[NUM DE FACTURE]]</f>
        <v>FAE-20-00007</v>
      </c>
      <c r="B280" s="2">
        <f>VLOOKUP(Tableau3[[#This Row],[ID ]],'[1]COMMERCIAL 2019 - 2021'!$D$2:$AO$3999,14,FALSE)</f>
        <v>0</v>
      </c>
      <c r="C280" s="3">
        <f>VLOOKUP(Tableau3[[#This Row],[ID ]],'[1]COMMERCIAL 2019 - 2021'!$D$2:$AO$3999,15,FALSE)</f>
        <v>19500</v>
      </c>
      <c r="D280" s="3">
        <f>VLOOKUP(Tableau3[[#This Row],[ID ]],'[1]COMMERCIAL 2019 - 2021'!$D$2:$AO$3999,16,FALSE)</f>
        <v>0</v>
      </c>
      <c r="E280" s="3">
        <f>VLOOKUP(Tableau3[[#This Row],[ID ]],'[1]COMMERCIAL 2019 - 2021'!$D$2:$AO$3999,17,FALSE)</f>
        <v>0</v>
      </c>
      <c r="F280" s="3">
        <f>VLOOKUP(Tableau3[[#This Row],[ID ]],'[1]COMMERCIAL 2019 - 2021'!$D$2:$AO$3999,20,FALSE)</f>
        <v>0</v>
      </c>
      <c r="G280" s="3">
        <f>VLOOKUP(Tableau3[[#This Row],[ID ]],'[1]COMMERCIAL 2019 - 2021'!$D$2:$AO$3999,21,FALSE)</f>
        <v>31590</v>
      </c>
      <c r="H280" s="3">
        <f>VLOOKUP(Tableau3[[#This Row],[ID ]],'[1]COMMERCIAL 2019 - 2021'!$D$2:$AO$3999,22,FALSE)</f>
        <v>0</v>
      </c>
      <c r="I280" s="3">
        <f>VLOOKUP(Tableau3[[#This Row],[ID ]],'[1]COMMERCIAL 2019 - 2021'!$D$2:$AO$3999,23,FALSE)</f>
        <v>0</v>
      </c>
      <c r="J280" s="3">
        <f>+Tableau1[[#This Row],[Annee]]</f>
        <v>2020</v>
      </c>
      <c r="K280" s="3" t="str">
        <f>+Tableau1[[#This Row],[DESTINATION]]</f>
        <v>Russie</v>
      </c>
      <c r="L280" s="3" t="str">
        <f>+Tableau1[[#This Row],[CLIENT]]</f>
        <v>STE MIDCOM INTERNATIONAL</v>
      </c>
      <c r="M280" s="3">
        <f>Tableau1[[#This Row],[Mois]]</f>
        <v>1</v>
      </c>
    </row>
    <row r="281" spans="1:13" hidden="1" x14ac:dyDescent="0.35">
      <c r="A281" s="1" t="str">
        <f>Tableau1[[#This Row],[NUM DE FACTURE]]</f>
        <v>FAE-20-00008</v>
      </c>
      <c r="B281" s="2">
        <f>VLOOKUP(Tableau3[[#This Row],[ID ]],'[1]COMMERCIAL 2019 - 2021'!$D$2:$AO$3999,14,FALSE)</f>
        <v>0</v>
      </c>
      <c r="C281" s="3">
        <f>VLOOKUP(Tableau3[[#This Row],[ID ]],'[1]COMMERCIAL 2019 - 2021'!$D$2:$AO$3999,15,FALSE)</f>
        <v>21600</v>
      </c>
      <c r="D281" s="3">
        <f>VLOOKUP(Tableau3[[#This Row],[ID ]],'[1]COMMERCIAL 2019 - 2021'!$D$2:$AO$3999,16,FALSE)</f>
        <v>0</v>
      </c>
      <c r="E281" s="3">
        <f>VLOOKUP(Tableau3[[#This Row],[ID ]],'[1]COMMERCIAL 2019 - 2021'!$D$2:$AO$3999,17,FALSE)</f>
        <v>0</v>
      </c>
      <c r="F281" s="3">
        <f>VLOOKUP(Tableau3[[#This Row],[ID ]],'[1]COMMERCIAL 2019 - 2021'!$D$2:$AO$3999,20,FALSE)</f>
        <v>0</v>
      </c>
      <c r="G281" s="3">
        <f>VLOOKUP(Tableau3[[#This Row],[ID ]],'[1]COMMERCIAL 2019 - 2021'!$D$2:$AO$3999,21,FALSE)</f>
        <v>41207.846400000002</v>
      </c>
      <c r="H281" s="3">
        <f>VLOOKUP(Tableau3[[#This Row],[ID ]],'[1]COMMERCIAL 2019 - 2021'!$D$2:$AO$3999,22,FALSE)</f>
        <v>0</v>
      </c>
      <c r="I281" s="3">
        <f>VLOOKUP(Tableau3[[#This Row],[ID ]],'[1]COMMERCIAL 2019 - 2021'!$D$2:$AO$3999,23,FALSE)</f>
        <v>0</v>
      </c>
      <c r="J281" s="3">
        <f>+Tableau1[[#This Row],[Annee]]</f>
        <v>2020</v>
      </c>
      <c r="K281" s="3" t="str">
        <f>+Tableau1[[#This Row],[DESTINATION]]</f>
        <v>Mayotte</v>
      </c>
      <c r="L281" s="3" t="str">
        <f>+Tableau1[[#This Row],[CLIENT]]</f>
        <v>SODIFRAM SAS</v>
      </c>
      <c r="M281" s="3">
        <f>Tableau1[[#This Row],[Mois]]</f>
        <v>1</v>
      </c>
    </row>
    <row r="282" spans="1:13" hidden="1" x14ac:dyDescent="0.35">
      <c r="A282" s="1" t="str">
        <f>Tableau1[[#This Row],[NUM DE FACTURE]]</f>
        <v>FAE-20-00009</v>
      </c>
      <c r="B282" s="2">
        <f>VLOOKUP(Tableau3[[#This Row],[ID ]],'[1]COMMERCIAL 2019 - 2021'!$D$2:$AO$3999,14,FALSE)</f>
        <v>0</v>
      </c>
      <c r="C282" s="3">
        <f>VLOOKUP(Tableau3[[#This Row],[ID ]],'[1]COMMERCIAL 2019 - 2021'!$D$2:$AO$3999,15,FALSE)</f>
        <v>21600</v>
      </c>
      <c r="D282" s="3">
        <f>VLOOKUP(Tableau3[[#This Row],[ID ]],'[1]COMMERCIAL 2019 - 2021'!$D$2:$AO$3999,16,FALSE)</f>
        <v>0</v>
      </c>
      <c r="E282" s="3">
        <f>VLOOKUP(Tableau3[[#This Row],[ID ]],'[1]COMMERCIAL 2019 - 2021'!$D$2:$AO$3999,17,FALSE)</f>
        <v>0</v>
      </c>
      <c r="F282" s="3">
        <f>VLOOKUP(Tableau3[[#This Row],[ID ]],'[1]COMMERCIAL 2019 - 2021'!$D$2:$AO$3999,20,FALSE)</f>
        <v>0</v>
      </c>
      <c r="G282" s="3">
        <f>VLOOKUP(Tableau3[[#This Row],[ID ]],'[1]COMMERCIAL 2019 - 2021'!$D$2:$AO$3999,21,FALSE)</f>
        <v>41207.846400000002</v>
      </c>
      <c r="H282" s="3">
        <f>VLOOKUP(Tableau3[[#This Row],[ID ]],'[1]COMMERCIAL 2019 - 2021'!$D$2:$AO$3999,22,FALSE)</f>
        <v>0</v>
      </c>
      <c r="I282" s="3">
        <f>VLOOKUP(Tableau3[[#This Row],[ID ]],'[1]COMMERCIAL 2019 - 2021'!$D$2:$AO$3999,23,FALSE)</f>
        <v>0</v>
      </c>
      <c r="J282" s="3">
        <f>+Tableau1[[#This Row],[Annee]]</f>
        <v>2020</v>
      </c>
      <c r="K282" s="3" t="str">
        <f>+Tableau1[[#This Row],[DESTINATION]]</f>
        <v>Mayotte</v>
      </c>
      <c r="L282" s="3" t="str">
        <f>+Tableau1[[#This Row],[CLIENT]]</f>
        <v>SODIFRAM SAS</v>
      </c>
      <c r="M282" s="3">
        <f>Tableau1[[#This Row],[Mois]]</f>
        <v>1</v>
      </c>
    </row>
    <row r="283" spans="1:13" hidden="1" x14ac:dyDescent="0.35">
      <c r="A283" s="1" t="str">
        <f>Tableau1[[#This Row],[NUM DE FACTURE]]</f>
        <v>FAE-20-00010</v>
      </c>
      <c r="B283" s="2">
        <f>VLOOKUP(Tableau3[[#This Row],[ID ]],'[1]COMMERCIAL 2019 - 2021'!$D$2:$AO$3999,14,FALSE)</f>
        <v>360</v>
      </c>
      <c r="C283" s="3">
        <f>VLOOKUP(Tableau3[[#This Row],[ID ]],'[1]COMMERCIAL 2019 - 2021'!$D$2:$AO$3999,15,FALSE)</f>
        <v>19985</v>
      </c>
      <c r="D283" s="3">
        <f>VLOOKUP(Tableau3[[#This Row],[ID ]],'[1]COMMERCIAL 2019 - 2021'!$D$2:$AO$3999,16,FALSE)</f>
        <v>0</v>
      </c>
      <c r="E283" s="3">
        <f>VLOOKUP(Tableau3[[#This Row],[ID ]],'[1]COMMERCIAL 2019 - 2021'!$D$2:$AO$3999,17,FALSE)</f>
        <v>0</v>
      </c>
      <c r="F283" s="3">
        <f>VLOOKUP(Tableau3[[#This Row],[ID ]],'[1]COMMERCIAL 2019 - 2021'!$D$2:$AO$3999,20,FALSE)</f>
        <v>1030.8664799999999</v>
      </c>
      <c r="G283" s="3">
        <f>VLOOKUP(Tableau3[[#This Row],[ID ]],'[1]COMMERCIAL 2019 - 2021'!$D$2:$AO$3999,21,FALSE)</f>
        <v>68930.238540000006</v>
      </c>
      <c r="H283" s="3">
        <f>VLOOKUP(Tableau3[[#This Row],[ID ]],'[1]COMMERCIAL 2019 - 2021'!$D$2:$AO$3999,22,FALSE)</f>
        <v>0</v>
      </c>
      <c r="I283" s="3">
        <f>VLOOKUP(Tableau3[[#This Row],[ID ]],'[1]COMMERCIAL 2019 - 2021'!$D$2:$AO$3999,23,FALSE)</f>
        <v>0</v>
      </c>
      <c r="J283" s="3">
        <f>+Tableau1[[#This Row],[Annee]]</f>
        <v>2020</v>
      </c>
      <c r="K283" s="3" t="str">
        <f>+Tableau1[[#This Row],[DESTINATION]]</f>
        <v>New Zealand</v>
      </c>
      <c r="L283" s="3" t="str">
        <f>+Tableau1[[#This Row],[CLIENT]]</f>
        <v>DAVIS TRADING CO LTD</v>
      </c>
      <c r="M283" s="3">
        <f>Tableau1[[#This Row],[Mois]]</f>
        <v>1</v>
      </c>
    </row>
    <row r="284" spans="1:13" hidden="1" x14ac:dyDescent="0.35">
      <c r="A284" s="1" t="str">
        <f>Tableau1[[#This Row],[NUM DE FACTURE]]</f>
        <v>FAE-20-00011</v>
      </c>
      <c r="B284" s="2">
        <f>VLOOKUP(Tableau3[[#This Row],[ID ]],'[1]COMMERCIAL 2019 - 2021'!$D$2:$AO$3999,14,FALSE)</f>
        <v>3600</v>
      </c>
      <c r="C284" s="3">
        <f>VLOOKUP(Tableau3[[#This Row],[ID ]],'[1]COMMERCIAL 2019 - 2021'!$D$2:$AO$3999,15,FALSE)</f>
        <v>0</v>
      </c>
      <c r="D284" s="3">
        <f>VLOOKUP(Tableau3[[#This Row],[ID ]],'[1]COMMERCIAL 2019 - 2021'!$D$2:$AO$3999,16,FALSE)</f>
        <v>0</v>
      </c>
      <c r="E284" s="3">
        <f>VLOOKUP(Tableau3[[#This Row],[ID ]],'[1]COMMERCIAL 2019 - 2021'!$D$2:$AO$3999,17,FALSE)</f>
        <v>0</v>
      </c>
      <c r="F284" s="3">
        <f>VLOOKUP(Tableau3[[#This Row],[ID ]],'[1]COMMERCIAL 2019 - 2021'!$D$2:$AO$3999,20,FALSE)</f>
        <v>5786.1270000000004</v>
      </c>
      <c r="G284" s="3">
        <f>VLOOKUP(Tableau3[[#This Row],[ID ]],'[1]COMMERCIAL 2019 - 2021'!$D$2:$AO$3999,21,FALSE)</f>
        <v>0</v>
      </c>
      <c r="H284" s="3">
        <f>VLOOKUP(Tableau3[[#This Row],[ID ]],'[1]COMMERCIAL 2019 - 2021'!$D$2:$AO$3999,22,FALSE)</f>
        <v>0</v>
      </c>
      <c r="I284" s="3">
        <f>VLOOKUP(Tableau3[[#This Row],[ID ]],'[1]COMMERCIAL 2019 - 2021'!$D$2:$AO$3999,23,FALSE)</f>
        <v>0</v>
      </c>
      <c r="J284" s="3">
        <f>+Tableau1[[#This Row],[Annee]]</f>
        <v>2020</v>
      </c>
      <c r="K284" s="3" t="str">
        <f>+Tableau1[[#This Row],[DESTINATION]]</f>
        <v>Jordanie</v>
      </c>
      <c r="L284" s="3" t="str">
        <f>+Tableau1[[#This Row],[CLIENT]]</f>
        <v>ABOURA FOODS</v>
      </c>
      <c r="M284" s="3">
        <f>Tableau1[[#This Row],[Mois]]</f>
        <v>1</v>
      </c>
    </row>
    <row r="285" spans="1:13" hidden="1" x14ac:dyDescent="0.35">
      <c r="A285" s="1" t="str">
        <f>Tableau1[[#This Row],[NUM DE FACTURE]]</f>
        <v>FAE-20-00012</v>
      </c>
      <c r="B285" s="2">
        <f>VLOOKUP(Tableau3[[#This Row],[ID ]],'[1]COMMERCIAL 2019 - 2021'!$D$2:$AO$3999,14,FALSE)</f>
        <v>19200</v>
      </c>
      <c r="C285" s="3">
        <f>VLOOKUP(Tableau3[[#This Row],[ID ]],'[1]COMMERCIAL 2019 - 2021'!$D$2:$AO$3999,15,FALSE)</f>
        <v>0</v>
      </c>
      <c r="D285" s="3">
        <f>VLOOKUP(Tableau3[[#This Row],[ID ]],'[1]COMMERCIAL 2019 - 2021'!$D$2:$AO$3999,16,FALSE)</f>
        <v>0</v>
      </c>
      <c r="E285" s="3">
        <f>VLOOKUP(Tableau3[[#This Row],[ID ]],'[1]COMMERCIAL 2019 - 2021'!$D$2:$AO$3999,17,FALSE)</f>
        <v>0</v>
      </c>
      <c r="F285" s="3">
        <f>VLOOKUP(Tableau3[[#This Row],[ID ]],'[1]COMMERCIAL 2019 - 2021'!$D$2:$AO$3999,20,FALSE)</f>
        <v>30144</v>
      </c>
      <c r="G285" s="3">
        <f>VLOOKUP(Tableau3[[#This Row],[ID ]],'[1]COMMERCIAL 2019 - 2021'!$D$2:$AO$3999,21,FALSE)</f>
        <v>0</v>
      </c>
      <c r="H285" s="3">
        <f>VLOOKUP(Tableau3[[#This Row],[ID ]],'[1]COMMERCIAL 2019 - 2021'!$D$2:$AO$3999,22,FALSE)</f>
        <v>0</v>
      </c>
      <c r="I285" s="3">
        <f>VLOOKUP(Tableau3[[#This Row],[ID ]],'[1]COMMERCIAL 2019 - 2021'!$D$2:$AO$3999,23,FALSE)</f>
        <v>0</v>
      </c>
      <c r="J285" s="3">
        <f>+Tableau1[[#This Row],[Annee]]</f>
        <v>2020</v>
      </c>
      <c r="K285" s="3" t="str">
        <f>+Tableau1[[#This Row],[DESTINATION]]</f>
        <v>Ghana</v>
      </c>
      <c r="L285" s="3" t="str">
        <f>+Tableau1[[#This Row],[CLIENT]]</f>
        <v>SAHEL INTERNATIONAL TRADE</v>
      </c>
      <c r="M285" s="3">
        <f>Tableau1[[#This Row],[Mois]]</f>
        <v>1</v>
      </c>
    </row>
    <row r="286" spans="1:13" hidden="1" x14ac:dyDescent="0.35">
      <c r="A286" s="1" t="str">
        <f>Tableau1[[#This Row],[NUM DE FACTURE]]</f>
        <v>FAE-20-00013</v>
      </c>
      <c r="B286" s="2">
        <f>VLOOKUP(Tableau3[[#This Row],[ID ]],'[1]COMMERCIAL 2019 - 2021'!$D$2:$AO$3999,14,FALSE)</f>
        <v>20000</v>
      </c>
      <c r="C286" s="3">
        <f>VLOOKUP(Tableau3[[#This Row],[ID ]],'[1]COMMERCIAL 2019 - 2021'!$D$2:$AO$3999,15,FALSE)</f>
        <v>0</v>
      </c>
      <c r="D286" s="3">
        <f>VLOOKUP(Tableau3[[#This Row],[ID ]],'[1]COMMERCIAL 2019 - 2021'!$D$2:$AO$3999,16,FALSE)</f>
        <v>0</v>
      </c>
      <c r="E286" s="3">
        <f>VLOOKUP(Tableau3[[#This Row],[ID ]],'[1]COMMERCIAL 2019 - 2021'!$D$2:$AO$3999,17,FALSE)</f>
        <v>0</v>
      </c>
      <c r="F286" s="3">
        <f>VLOOKUP(Tableau3[[#This Row],[ID ]],'[1]COMMERCIAL 2019 - 2021'!$D$2:$AO$3999,20,FALSE)</f>
        <v>38912.550000000003</v>
      </c>
      <c r="G286" s="3">
        <f>VLOOKUP(Tableau3[[#This Row],[ID ]],'[1]COMMERCIAL 2019 - 2021'!$D$2:$AO$3999,21,FALSE)</f>
        <v>0</v>
      </c>
      <c r="H286" s="3">
        <f>VLOOKUP(Tableau3[[#This Row],[ID ]],'[1]COMMERCIAL 2019 - 2021'!$D$2:$AO$3999,22,FALSE)</f>
        <v>0</v>
      </c>
      <c r="I286" s="3">
        <f>VLOOKUP(Tableau3[[#This Row],[ID ]],'[1]COMMERCIAL 2019 - 2021'!$D$2:$AO$3999,23,FALSE)</f>
        <v>0</v>
      </c>
      <c r="J286" s="3">
        <f>+Tableau1[[#This Row],[Annee]]</f>
        <v>2020</v>
      </c>
      <c r="K286" s="3" t="str">
        <f>+Tableau1[[#This Row],[DESTINATION]]</f>
        <v>Russie</v>
      </c>
      <c r="L286" s="3" t="str">
        <f>+Tableau1[[#This Row],[CLIENT]]</f>
        <v>ANGSTREM TRADING</v>
      </c>
      <c r="M286" s="3">
        <f>Tableau1[[#This Row],[Mois]]</f>
        <v>1</v>
      </c>
    </row>
    <row r="287" spans="1:13" hidden="1" x14ac:dyDescent="0.35">
      <c r="A287" s="1" t="str">
        <f>Tableau1[[#This Row],[NUM DE FACTURE]]</f>
        <v>FAE-20-00014</v>
      </c>
      <c r="B287" s="2">
        <f>VLOOKUP(Tableau3[[#This Row],[ID ]],'[1]COMMERCIAL 2019 - 2021'!$D$2:$AO$3999,14,FALSE)</f>
        <v>0</v>
      </c>
      <c r="C287" s="3">
        <f>VLOOKUP(Tableau3[[#This Row],[ID ]],'[1]COMMERCIAL 2019 - 2021'!$D$2:$AO$3999,15,FALSE)</f>
        <v>0</v>
      </c>
      <c r="D287" s="3">
        <f>VLOOKUP(Tableau3[[#This Row],[ID ]],'[1]COMMERCIAL 2019 - 2021'!$D$2:$AO$3999,16,FALSE)</f>
        <v>28000</v>
      </c>
      <c r="E287" s="3">
        <f>VLOOKUP(Tableau3[[#This Row],[ID ]],'[1]COMMERCIAL 2019 - 2021'!$D$2:$AO$3999,17,FALSE)</f>
        <v>0</v>
      </c>
      <c r="F287" s="3">
        <f>VLOOKUP(Tableau3[[#This Row],[ID ]],'[1]COMMERCIAL 2019 - 2021'!$D$2:$AO$3999,20,FALSE)</f>
        <v>0</v>
      </c>
      <c r="G287" s="3">
        <f>VLOOKUP(Tableau3[[#This Row],[ID ]],'[1]COMMERCIAL 2019 - 2021'!$D$2:$AO$3999,21,FALSE)</f>
        <v>0</v>
      </c>
      <c r="H287" s="3">
        <f>VLOOKUP(Tableau3[[#This Row],[ID ]],'[1]COMMERCIAL 2019 - 2021'!$D$2:$AO$3999,22,FALSE)</f>
        <v>36400</v>
      </c>
      <c r="I287" s="3">
        <f>VLOOKUP(Tableau3[[#This Row],[ID ]],'[1]COMMERCIAL 2019 - 2021'!$D$2:$AO$3999,23,FALSE)</f>
        <v>0</v>
      </c>
      <c r="J287" s="3">
        <f>+Tableau1[[#This Row],[Annee]]</f>
        <v>2020</v>
      </c>
      <c r="K287" s="3" t="str">
        <f>+Tableau1[[#This Row],[DESTINATION]]</f>
        <v>Benin</v>
      </c>
      <c r="L287" s="3" t="str">
        <f>+Tableau1[[#This Row],[CLIENT]]</f>
        <v>BIOFIELD</v>
      </c>
      <c r="M287" s="3">
        <f>Tableau1[[#This Row],[Mois]]</f>
        <v>1</v>
      </c>
    </row>
    <row r="288" spans="1:13" hidden="1" x14ac:dyDescent="0.35">
      <c r="A288" s="1" t="str">
        <f>Tableau1[[#This Row],[NUM DE FACTURE]]</f>
        <v>FAE-20-00015</v>
      </c>
      <c r="B288" s="2">
        <f>VLOOKUP(Tableau3[[#This Row],[ID ]],'[1]COMMERCIAL 2019 - 2021'!$D$2:$AO$3999,14,FALSE)</f>
        <v>0</v>
      </c>
      <c r="C288" s="3">
        <f>VLOOKUP(Tableau3[[#This Row],[ID ]],'[1]COMMERCIAL 2019 - 2021'!$D$2:$AO$3999,15,FALSE)</f>
        <v>0</v>
      </c>
      <c r="D288" s="3">
        <f>VLOOKUP(Tableau3[[#This Row],[ID ]],'[1]COMMERCIAL 2019 - 2021'!$D$2:$AO$3999,16,FALSE)</f>
        <v>0</v>
      </c>
      <c r="E288" s="3">
        <f>VLOOKUP(Tableau3[[#This Row],[ID ]],'[1]COMMERCIAL 2019 - 2021'!$D$2:$AO$3999,17,FALSE)</f>
        <v>35250</v>
      </c>
      <c r="F288" s="3">
        <f>VLOOKUP(Tableau3[[#This Row],[ID ]],'[1]COMMERCIAL 2019 - 2021'!$D$2:$AO$3999,20,FALSE)</f>
        <v>0</v>
      </c>
      <c r="G288" s="3">
        <f>VLOOKUP(Tableau3[[#This Row],[ID ]],'[1]COMMERCIAL 2019 - 2021'!$D$2:$AO$3999,21,FALSE)</f>
        <v>0</v>
      </c>
      <c r="H288" s="3">
        <f>VLOOKUP(Tableau3[[#This Row],[ID ]],'[1]COMMERCIAL 2019 - 2021'!$D$2:$AO$3999,22,FALSE)</f>
        <v>0</v>
      </c>
      <c r="I288" s="3">
        <f>VLOOKUP(Tableau3[[#This Row],[ID ]],'[1]COMMERCIAL 2019 - 2021'!$D$2:$AO$3999,23,FALSE)</f>
        <v>117599.86687500001</v>
      </c>
      <c r="J288" s="3">
        <f>+Tableau1[[#This Row],[Annee]]</f>
        <v>2020</v>
      </c>
      <c r="K288" s="3" t="str">
        <f>+Tableau1[[#This Row],[DESTINATION]]</f>
        <v>Libye</v>
      </c>
      <c r="L288" s="3" t="str">
        <f>+Tableau1[[#This Row],[CLIENT]]</f>
        <v>STE AL MAJMOUA MOTTAHIDA</v>
      </c>
      <c r="M288" s="3">
        <f>Tableau1[[#This Row],[Mois]]</f>
        <v>1</v>
      </c>
    </row>
    <row r="289" spans="1:13" hidden="1" x14ac:dyDescent="0.35">
      <c r="A289" s="1" t="str">
        <f>Tableau1[[#This Row],[NUM DE FACTURE]]</f>
        <v>FAE-20-00016</v>
      </c>
      <c r="B289" s="2">
        <f>VLOOKUP(Tableau3[[#This Row],[ID ]],'[1]COMMERCIAL 2019 - 2021'!$D$2:$AO$3999,14,FALSE)</f>
        <v>0</v>
      </c>
      <c r="C289" s="3">
        <f>VLOOKUP(Tableau3[[#This Row],[ID ]],'[1]COMMERCIAL 2019 - 2021'!$D$2:$AO$3999,15,FALSE)</f>
        <v>0</v>
      </c>
      <c r="D289" s="3">
        <f>VLOOKUP(Tableau3[[#This Row],[ID ]],'[1]COMMERCIAL 2019 - 2021'!$D$2:$AO$3999,16,FALSE)</f>
        <v>280000</v>
      </c>
      <c r="E289" s="3">
        <f>VLOOKUP(Tableau3[[#This Row],[ID ]],'[1]COMMERCIAL 2019 - 2021'!$D$2:$AO$3999,17,FALSE)</f>
        <v>0</v>
      </c>
      <c r="F289" s="3">
        <f>VLOOKUP(Tableau3[[#This Row],[ID ]],'[1]COMMERCIAL 2019 - 2021'!$D$2:$AO$3999,20,FALSE)</f>
        <v>0</v>
      </c>
      <c r="G289" s="3">
        <f>VLOOKUP(Tableau3[[#This Row],[ID ]],'[1]COMMERCIAL 2019 - 2021'!$D$2:$AO$3999,21,FALSE)</f>
        <v>0</v>
      </c>
      <c r="H289" s="3">
        <f>VLOOKUP(Tableau3[[#This Row],[ID ]],'[1]COMMERCIAL 2019 - 2021'!$D$2:$AO$3999,22,FALSE)</f>
        <v>347200</v>
      </c>
      <c r="I289" s="3">
        <f>VLOOKUP(Tableau3[[#This Row],[ID ]],'[1]COMMERCIAL 2019 - 2021'!$D$2:$AO$3999,23,FALSE)</f>
        <v>0</v>
      </c>
      <c r="J289" s="3">
        <f>+Tableau1[[#This Row],[Annee]]</f>
        <v>2020</v>
      </c>
      <c r="K289" s="3" t="str">
        <f>+Tableau1[[#This Row],[DESTINATION]]</f>
        <v>Niger</v>
      </c>
      <c r="L289" s="3" t="str">
        <f>+Tableau1[[#This Row],[CLIENT]]</f>
        <v>STE OMEGA TRADING</v>
      </c>
      <c r="M289" s="3">
        <f>Tableau1[[#This Row],[Mois]]</f>
        <v>1</v>
      </c>
    </row>
    <row r="290" spans="1:13" hidden="1" x14ac:dyDescent="0.35">
      <c r="A290" s="1" t="str">
        <f>Tableau1[[#This Row],[NUM DE FACTURE]]</f>
        <v>FAE-20-00017</v>
      </c>
      <c r="B290" s="2">
        <f>VLOOKUP(Tableau3[[#This Row],[ID ]],'[1]COMMERCIAL 2019 - 2021'!$D$2:$AO$3999,14,FALSE)</f>
        <v>0</v>
      </c>
      <c r="C290" s="3">
        <f>VLOOKUP(Tableau3[[#This Row],[ID ]],'[1]COMMERCIAL 2019 - 2021'!$D$2:$AO$3999,15,FALSE)</f>
        <v>0</v>
      </c>
      <c r="D290" s="3">
        <f>VLOOKUP(Tableau3[[#This Row],[ID ]],'[1]COMMERCIAL 2019 - 2021'!$D$2:$AO$3999,16,FALSE)</f>
        <v>280000</v>
      </c>
      <c r="E290" s="3">
        <f>VLOOKUP(Tableau3[[#This Row],[ID ]],'[1]COMMERCIAL 2019 - 2021'!$D$2:$AO$3999,17,FALSE)</f>
        <v>0</v>
      </c>
      <c r="F290" s="3">
        <f>VLOOKUP(Tableau3[[#This Row],[ID ]],'[1]COMMERCIAL 2019 - 2021'!$D$2:$AO$3999,20,FALSE)</f>
        <v>0</v>
      </c>
      <c r="G290" s="3">
        <f>VLOOKUP(Tableau3[[#This Row],[ID ]],'[1]COMMERCIAL 2019 - 2021'!$D$2:$AO$3999,21,FALSE)</f>
        <v>0</v>
      </c>
      <c r="H290" s="3">
        <f>VLOOKUP(Tableau3[[#This Row],[ID ]],'[1]COMMERCIAL 2019 - 2021'!$D$2:$AO$3999,22,FALSE)</f>
        <v>347200</v>
      </c>
      <c r="I290" s="3">
        <f>VLOOKUP(Tableau3[[#This Row],[ID ]],'[1]COMMERCIAL 2019 - 2021'!$D$2:$AO$3999,23,FALSE)</f>
        <v>0</v>
      </c>
      <c r="J290" s="3">
        <f>+Tableau1[[#This Row],[Annee]]</f>
        <v>2020</v>
      </c>
      <c r="K290" s="3" t="str">
        <f>+Tableau1[[#This Row],[DESTINATION]]</f>
        <v>Niger</v>
      </c>
      <c r="L290" s="3" t="str">
        <f>+Tableau1[[#This Row],[CLIENT]]</f>
        <v>STE OMEGA TRADING</v>
      </c>
      <c r="M290" s="3">
        <f>Tableau1[[#This Row],[Mois]]</f>
        <v>1</v>
      </c>
    </row>
    <row r="291" spans="1:13" hidden="1" x14ac:dyDescent="0.35">
      <c r="A291" s="1" t="str">
        <f>Tableau1[[#This Row],[NUM DE FACTURE]]</f>
        <v>FAE-20-00018</v>
      </c>
      <c r="B291" s="2">
        <f>VLOOKUP(Tableau3[[#This Row],[ID ]],'[1]COMMERCIAL 2019 - 2021'!$D$2:$AO$3999,14,FALSE)</f>
        <v>0</v>
      </c>
      <c r="C291" s="3">
        <f>VLOOKUP(Tableau3[[#This Row],[ID ]],'[1]COMMERCIAL 2019 - 2021'!$D$2:$AO$3999,15,FALSE)</f>
        <v>0</v>
      </c>
      <c r="D291" s="3">
        <f>VLOOKUP(Tableau3[[#This Row],[ID ]],'[1]COMMERCIAL 2019 - 2021'!$D$2:$AO$3999,16,FALSE)</f>
        <v>33600</v>
      </c>
      <c r="E291" s="3">
        <f>VLOOKUP(Tableau3[[#This Row],[ID ]],'[1]COMMERCIAL 2019 - 2021'!$D$2:$AO$3999,17,FALSE)</f>
        <v>0</v>
      </c>
      <c r="F291" s="3">
        <f>VLOOKUP(Tableau3[[#This Row],[ID ]],'[1]COMMERCIAL 2019 - 2021'!$D$2:$AO$3999,20,FALSE)</f>
        <v>0</v>
      </c>
      <c r="G291" s="3">
        <f>VLOOKUP(Tableau3[[#This Row],[ID ]],'[1]COMMERCIAL 2019 - 2021'!$D$2:$AO$3999,21,FALSE)</f>
        <v>0</v>
      </c>
      <c r="H291" s="3">
        <f>VLOOKUP(Tableau3[[#This Row],[ID ]],'[1]COMMERCIAL 2019 - 2021'!$D$2:$AO$3999,22,FALSE)</f>
        <v>57120</v>
      </c>
      <c r="I291" s="3">
        <f>VLOOKUP(Tableau3[[#This Row],[ID ]],'[1]COMMERCIAL 2019 - 2021'!$D$2:$AO$3999,23,FALSE)</f>
        <v>0</v>
      </c>
      <c r="J291" s="3">
        <f>+Tableau1[[#This Row],[Annee]]</f>
        <v>2020</v>
      </c>
      <c r="K291" s="3" t="str">
        <f>+Tableau1[[#This Row],[DESTINATION]]</f>
        <v>Japon</v>
      </c>
      <c r="L291" s="3" t="str">
        <f>+Tableau1[[#This Row],[CLIENT]]</f>
        <v>ARCADIA</v>
      </c>
      <c r="M291" s="3">
        <f>Tableau1[[#This Row],[Mois]]</f>
        <v>1</v>
      </c>
    </row>
    <row r="292" spans="1:13" hidden="1" x14ac:dyDescent="0.35">
      <c r="A292" s="1" t="str">
        <f>Tableau1[[#This Row],[NUM DE FACTURE]]</f>
        <v>FAE-20-00019</v>
      </c>
      <c r="B292" s="2">
        <f>VLOOKUP(Tableau3[[#This Row],[ID ]],'[1]COMMERCIAL 2019 - 2021'!$D$2:$AO$3999,14,FALSE)</f>
        <v>0</v>
      </c>
      <c r="C292" s="3">
        <f>VLOOKUP(Tableau3[[#This Row],[ID ]],'[1]COMMERCIAL 2019 - 2021'!$D$2:$AO$3999,15,FALSE)</f>
        <v>3396</v>
      </c>
      <c r="D292" s="3">
        <f>VLOOKUP(Tableau3[[#This Row],[ID ]],'[1]COMMERCIAL 2019 - 2021'!$D$2:$AO$3999,16,FALSE)</f>
        <v>3000</v>
      </c>
      <c r="E292" s="3">
        <f>VLOOKUP(Tableau3[[#This Row],[ID ]],'[1]COMMERCIAL 2019 - 2021'!$D$2:$AO$3999,17,FALSE)</f>
        <v>0</v>
      </c>
      <c r="F292" s="3">
        <f>VLOOKUP(Tableau3[[#This Row],[ID ]],'[1]COMMERCIAL 2019 - 2021'!$D$2:$AO$3999,20,FALSE)</f>
        <v>0</v>
      </c>
      <c r="G292" s="3">
        <f>VLOOKUP(Tableau3[[#This Row],[ID ]],'[1]COMMERCIAL 2019 - 2021'!$D$2:$AO$3999,21,FALSE)</f>
        <v>6188.4</v>
      </c>
      <c r="H292" s="3">
        <f>VLOOKUP(Tableau3[[#This Row],[ID ]],'[1]COMMERCIAL 2019 - 2021'!$D$2:$AO$3999,22,FALSE)</f>
        <v>4830</v>
      </c>
      <c r="I292" s="3">
        <f>VLOOKUP(Tableau3[[#This Row],[ID ]],'[1]COMMERCIAL 2019 - 2021'!$D$2:$AO$3999,23,FALSE)</f>
        <v>0</v>
      </c>
      <c r="J292" s="3">
        <f>+Tableau1[[#This Row],[Annee]]</f>
        <v>2020</v>
      </c>
      <c r="K292" s="3" t="str">
        <f>+Tableau1[[#This Row],[DESTINATION]]</f>
        <v>Omane</v>
      </c>
      <c r="L292" s="3" t="str">
        <f>+Tableau1[[#This Row],[CLIENT]]</f>
        <v>ARCADIA</v>
      </c>
      <c r="M292" s="3">
        <f>Tableau1[[#This Row],[Mois]]</f>
        <v>3</v>
      </c>
    </row>
    <row r="293" spans="1:13" hidden="1" x14ac:dyDescent="0.35">
      <c r="A293" s="1" t="str">
        <f>Tableau1[[#This Row],[NUM DE FACTURE]]</f>
        <v>FAE-20-00020</v>
      </c>
      <c r="B293" s="2">
        <f>VLOOKUP(Tableau3[[#This Row],[ID ]],'[1]COMMERCIAL 2019 - 2021'!$D$2:$AO$3999,14,FALSE)</f>
        <v>936</v>
      </c>
      <c r="C293" s="3">
        <f>VLOOKUP(Tableau3[[#This Row],[ID ]],'[1]COMMERCIAL 2019 - 2021'!$D$2:$AO$3999,15,FALSE)</f>
        <v>720</v>
      </c>
      <c r="D293" s="3">
        <f>VLOOKUP(Tableau3[[#This Row],[ID ]],'[1]COMMERCIAL 2019 - 2021'!$D$2:$AO$3999,16,FALSE)</f>
        <v>576</v>
      </c>
      <c r="E293" s="3">
        <f>VLOOKUP(Tableau3[[#This Row],[ID ]],'[1]COMMERCIAL 2019 - 2021'!$D$2:$AO$3999,17,FALSE)</f>
        <v>520</v>
      </c>
      <c r="F293" s="3">
        <f>VLOOKUP(Tableau3[[#This Row],[ID ]],'[1]COMMERCIAL 2019 - 2021'!$D$2:$AO$3999,20,FALSE)</f>
        <v>1684.8</v>
      </c>
      <c r="G293" s="3">
        <f>VLOOKUP(Tableau3[[#This Row],[ID ]],'[1]COMMERCIAL 2019 - 2021'!$D$2:$AO$3999,21,FALSE)</f>
        <v>1699.2</v>
      </c>
      <c r="H293" s="3">
        <f>VLOOKUP(Tableau3[[#This Row],[ID ]],'[1]COMMERCIAL 2019 - 2021'!$D$2:$AO$3999,22,FALSE)</f>
        <v>979.2</v>
      </c>
      <c r="I293" s="3">
        <f>VLOOKUP(Tableau3[[#This Row],[ID ]],'[1]COMMERCIAL 2019 - 2021'!$D$2:$AO$3999,23,FALSE)</f>
        <v>1233</v>
      </c>
      <c r="J293" s="3">
        <f>+Tableau1[[#This Row],[Annee]]</f>
        <v>2020</v>
      </c>
      <c r="K293" s="3" t="str">
        <f>+Tableau1[[#This Row],[DESTINATION]]</f>
        <v>Qatar</v>
      </c>
      <c r="L293" s="3" t="str">
        <f>+Tableau1[[#This Row],[CLIENT]]</f>
        <v>GOLDEN PEARL</v>
      </c>
      <c r="M293" s="3">
        <f>Tableau1[[#This Row],[Mois]]</f>
        <v>1</v>
      </c>
    </row>
    <row r="294" spans="1:13" hidden="1" x14ac:dyDescent="0.35">
      <c r="A294" s="1" t="str">
        <f>Tableau1[[#This Row],[NUM DE FACTURE]]</f>
        <v>FAE-20-00021</v>
      </c>
      <c r="B294" s="2">
        <f>VLOOKUP(Tableau3[[#This Row],[ID ]],'[1]COMMERCIAL 2019 - 2021'!$D$2:$AO$3999,14,FALSE)</f>
        <v>720</v>
      </c>
      <c r="C294" s="3">
        <f>VLOOKUP(Tableau3[[#This Row],[ID ]],'[1]COMMERCIAL 2019 - 2021'!$D$2:$AO$3999,15,FALSE)</f>
        <v>13060</v>
      </c>
      <c r="D294" s="3">
        <f>VLOOKUP(Tableau3[[#This Row],[ID ]],'[1]COMMERCIAL 2019 - 2021'!$D$2:$AO$3999,16,FALSE)</f>
        <v>14000</v>
      </c>
      <c r="E294" s="3">
        <f>VLOOKUP(Tableau3[[#This Row],[ID ]],'[1]COMMERCIAL 2019 - 2021'!$D$2:$AO$3999,17,FALSE)</f>
        <v>0</v>
      </c>
      <c r="F294" s="3">
        <f>VLOOKUP(Tableau3[[#This Row],[ID ]],'[1]COMMERCIAL 2019 - 2021'!$D$2:$AO$3999,20,FALSE)</f>
        <v>1138.5763199999999</v>
      </c>
      <c r="G294" s="3">
        <f>VLOOKUP(Tableau3[[#This Row],[ID ]],'[1]COMMERCIAL 2019 - 2021'!$D$2:$AO$3999,21,FALSE)</f>
        <v>19914.919740000001</v>
      </c>
      <c r="H294" s="3">
        <f>VLOOKUP(Tableau3[[#This Row],[ID ]],'[1]COMMERCIAL 2019 - 2021'!$D$2:$AO$3999,22,FALSE)</f>
        <v>22138.984</v>
      </c>
      <c r="I294" s="3">
        <f>VLOOKUP(Tableau3[[#This Row],[ID ]],'[1]COMMERCIAL 2019 - 2021'!$D$2:$AO$3999,23,FALSE)</f>
        <v>0</v>
      </c>
      <c r="J294" s="3">
        <f>+Tableau1[[#This Row],[Annee]]</f>
        <v>2020</v>
      </c>
      <c r="K294" s="3" t="str">
        <f>+Tableau1[[#This Row],[DESTINATION]]</f>
        <v>Djibouti</v>
      </c>
      <c r="L294" s="3" t="str">
        <f>+Tableau1[[#This Row],[CLIENT]]</f>
        <v>GAMIL ABDELKARIM</v>
      </c>
      <c r="M294" s="3">
        <f>Tableau1[[#This Row],[Mois]]</f>
        <v>1</v>
      </c>
    </row>
    <row r="295" spans="1:13" hidden="1" x14ac:dyDescent="0.35">
      <c r="A295" s="1" t="str">
        <f>Tableau1[[#This Row],[NUM DE FACTURE]]</f>
        <v>FAE-20-00022</v>
      </c>
      <c r="B295" s="2">
        <f>VLOOKUP(Tableau3[[#This Row],[ID ]],'[1]COMMERCIAL 2019 - 2021'!$D$2:$AO$3999,14,FALSE)</f>
        <v>0</v>
      </c>
      <c r="C295" s="3">
        <f>VLOOKUP(Tableau3[[#This Row],[ID ]],'[1]COMMERCIAL 2019 - 2021'!$D$2:$AO$3999,15,FALSE)</f>
        <v>20000</v>
      </c>
      <c r="D295" s="3">
        <f>VLOOKUP(Tableau3[[#This Row],[ID ]],'[1]COMMERCIAL 2019 - 2021'!$D$2:$AO$3999,16,FALSE)</f>
        <v>0</v>
      </c>
      <c r="E295" s="3">
        <f>VLOOKUP(Tableau3[[#This Row],[ID ]],'[1]COMMERCIAL 2019 - 2021'!$D$2:$AO$3999,17,FALSE)</f>
        <v>0</v>
      </c>
      <c r="F295" s="3">
        <f>VLOOKUP(Tableau3[[#This Row],[ID ]],'[1]COMMERCIAL 2019 - 2021'!$D$2:$AO$3999,20,FALSE)</f>
        <v>0</v>
      </c>
      <c r="G295" s="3">
        <f>VLOOKUP(Tableau3[[#This Row],[ID ]],'[1]COMMERCIAL 2019 - 2021'!$D$2:$AO$3999,21,FALSE)</f>
        <v>31600</v>
      </c>
      <c r="H295" s="3">
        <f>VLOOKUP(Tableau3[[#This Row],[ID ]],'[1]COMMERCIAL 2019 - 2021'!$D$2:$AO$3999,22,FALSE)</f>
        <v>0</v>
      </c>
      <c r="I295" s="3">
        <f>VLOOKUP(Tableau3[[#This Row],[ID ]],'[1]COMMERCIAL 2019 - 2021'!$D$2:$AO$3999,23,FALSE)</f>
        <v>0</v>
      </c>
      <c r="J295" s="3">
        <f>+Tableau1[[#This Row],[Annee]]</f>
        <v>2020</v>
      </c>
      <c r="K295" s="3" t="str">
        <f>+Tableau1[[#This Row],[DESTINATION]]</f>
        <v>Angleterre</v>
      </c>
      <c r="L295" s="3" t="str">
        <f>+Tableau1[[#This Row],[CLIENT]]</f>
        <v>ARCADIA</v>
      </c>
      <c r="M295" s="3">
        <f>Tableau1[[#This Row],[Mois]]</f>
        <v>1</v>
      </c>
    </row>
    <row r="296" spans="1:13" hidden="1" x14ac:dyDescent="0.35">
      <c r="A296" s="1" t="str">
        <f>Tableau1[[#This Row],[NUM DE FACTURE]]</f>
        <v>FAE-20-00023</v>
      </c>
      <c r="B296" s="2">
        <f>VLOOKUP(Tableau3[[#This Row],[ID ]],'[1]COMMERCIAL 2019 - 2021'!$D$2:$AO$3999,14,FALSE)</f>
        <v>0</v>
      </c>
      <c r="C296" s="3">
        <f>VLOOKUP(Tableau3[[#This Row],[ID ]],'[1]COMMERCIAL 2019 - 2021'!$D$2:$AO$3999,15,FALSE)</f>
        <v>178000</v>
      </c>
      <c r="D296" s="3">
        <f>VLOOKUP(Tableau3[[#This Row],[ID ]],'[1]COMMERCIAL 2019 - 2021'!$D$2:$AO$3999,16,FALSE)</f>
        <v>100000</v>
      </c>
      <c r="E296" s="3">
        <f>VLOOKUP(Tableau3[[#This Row],[ID ]],'[1]COMMERCIAL 2019 - 2021'!$D$2:$AO$3999,17,FALSE)</f>
        <v>0</v>
      </c>
      <c r="F296" s="3">
        <f>VLOOKUP(Tableau3[[#This Row],[ID ]],'[1]COMMERCIAL 2019 - 2021'!$D$2:$AO$3999,20,FALSE)</f>
        <v>0</v>
      </c>
      <c r="G296" s="3">
        <f>VLOOKUP(Tableau3[[#This Row],[ID ]],'[1]COMMERCIAL 2019 - 2021'!$D$2:$AO$3999,21,FALSE)</f>
        <v>283038.68999999994</v>
      </c>
      <c r="H296" s="3">
        <f>VLOOKUP(Tableau3[[#This Row],[ID ]],'[1]COMMERCIAL 2019 - 2021'!$D$2:$AO$3999,22,FALSE)</f>
        <v>159010.5</v>
      </c>
      <c r="I296" s="3">
        <f>VLOOKUP(Tableau3[[#This Row],[ID ]],'[1]COMMERCIAL 2019 - 2021'!$D$2:$AO$3999,23,FALSE)</f>
        <v>0</v>
      </c>
      <c r="J296" s="3">
        <f>+Tableau1[[#This Row],[Annee]]</f>
        <v>2020</v>
      </c>
      <c r="K296" s="3" t="str">
        <f>+Tableau1[[#This Row],[DESTINATION]]</f>
        <v>Tchad</v>
      </c>
      <c r="L296" s="3" t="str">
        <f>+Tableau1[[#This Row],[CLIENT]]</f>
        <v>TOYOTA TSUSHO UK LTD</v>
      </c>
      <c r="M296" s="3">
        <f>Tableau1[[#This Row],[Mois]]</f>
        <v>2</v>
      </c>
    </row>
    <row r="297" spans="1:13" hidden="1" x14ac:dyDescent="0.35">
      <c r="A297" s="1" t="str">
        <f>Tableau1[[#This Row],[NUM DE FACTURE]]</f>
        <v>FAE-20-00024</v>
      </c>
      <c r="B297" s="2">
        <f>VLOOKUP(Tableau3[[#This Row],[ID ]],'[1]COMMERCIAL 2019 - 2021'!$D$2:$AO$3999,14,FALSE)</f>
        <v>0</v>
      </c>
      <c r="C297" s="3">
        <f>VLOOKUP(Tableau3[[#This Row],[ID ]],'[1]COMMERCIAL 2019 - 2021'!$D$2:$AO$3999,15,FALSE)</f>
        <v>0</v>
      </c>
      <c r="D297" s="3">
        <f>VLOOKUP(Tableau3[[#This Row],[ID ]],'[1]COMMERCIAL 2019 - 2021'!$D$2:$AO$3999,16,FALSE)</f>
        <v>52000</v>
      </c>
      <c r="E297" s="3">
        <f>VLOOKUP(Tableau3[[#This Row],[ID ]],'[1]COMMERCIAL 2019 - 2021'!$D$2:$AO$3999,17,FALSE)</f>
        <v>0</v>
      </c>
      <c r="F297" s="3">
        <f>VLOOKUP(Tableau3[[#This Row],[ID ]],'[1]COMMERCIAL 2019 - 2021'!$D$2:$AO$3999,20,FALSE)</f>
        <v>0</v>
      </c>
      <c r="G297" s="3">
        <f>VLOOKUP(Tableau3[[#This Row],[ID ]],'[1]COMMERCIAL 2019 - 2021'!$D$2:$AO$3999,21,FALSE)</f>
        <v>0</v>
      </c>
      <c r="H297" s="3">
        <f>VLOOKUP(Tableau3[[#This Row],[ID ]],'[1]COMMERCIAL 2019 - 2021'!$D$2:$AO$3999,22,FALSE)</f>
        <v>71426.822999999989</v>
      </c>
      <c r="I297" s="3">
        <f>VLOOKUP(Tableau3[[#This Row],[ID ]],'[1]COMMERCIAL 2019 - 2021'!$D$2:$AO$3999,23,FALSE)</f>
        <v>0</v>
      </c>
      <c r="J297" s="3">
        <f>+Tableau1[[#This Row],[Annee]]</f>
        <v>2020</v>
      </c>
      <c r="K297" s="3" t="str">
        <f>+Tableau1[[#This Row],[DESTINATION]]</f>
        <v>Guinée</v>
      </c>
      <c r="L297" s="3" t="str">
        <f>+Tableau1[[#This Row],[CLIENT]]</f>
        <v>SAWABA - GUINEE</v>
      </c>
      <c r="M297" s="3">
        <f>Tableau1[[#This Row],[Mois]]</f>
        <v>1</v>
      </c>
    </row>
    <row r="298" spans="1:13" hidden="1" x14ac:dyDescent="0.35">
      <c r="A298" s="1" t="str">
        <f>Tableau1[[#This Row],[NUM DE FACTURE]]</f>
        <v>FAE-20-00025</v>
      </c>
      <c r="B298" s="2">
        <f>VLOOKUP(Tableau3[[#This Row],[ID ]],'[1]COMMERCIAL 2019 - 2021'!$D$2:$AO$3999,14,FALSE)</f>
        <v>15984</v>
      </c>
      <c r="C298" s="3">
        <f>VLOOKUP(Tableau3[[#This Row],[ID ]],'[1]COMMERCIAL 2019 - 2021'!$D$2:$AO$3999,15,FALSE)</f>
        <v>149610</v>
      </c>
      <c r="D298" s="3">
        <f>VLOOKUP(Tableau3[[#This Row],[ID ]],'[1]COMMERCIAL 2019 - 2021'!$D$2:$AO$3999,16,FALSE)</f>
        <v>0</v>
      </c>
      <c r="E298" s="3">
        <f>VLOOKUP(Tableau3[[#This Row],[ID ]],'[1]COMMERCIAL 2019 - 2021'!$D$2:$AO$3999,17,FALSE)</f>
        <v>0</v>
      </c>
      <c r="F298" s="3">
        <f>VLOOKUP(Tableau3[[#This Row],[ID ]],'[1]COMMERCIAL 2019 - 2021'!$D$2:$AO$3999,20,FALSE)</f>
        <v>24401.812572000003</v>
      </c>
      <c r="G298" s="3">
        <f>VLOOKUP(Tableau3[[#This Row],[ID ]],'[1]COMMERCIAL 2019 - 2021'!$D$2:$AO$3999,21,FALSE)</f>
        <v>199715.28272249989</v>
      </c>
      <c r="H298" s="3">
        <f>VLOOKUP(Tableau3[[#This Row],[ID ]],'[1]COMMERCIAL 2019 - 2021'!$D$2:$AO$3999,22,FALSE)</f>
        <v>0</v>
      </c>
      <c r="I298" s="3">
        <f>VLOOKUP(Tableau3[[#This Row],[ID ]],'[1]COMMERCIAL 2019 - 2021'!$D$2:$AO$3999,23,FALSE)</f>
        <v>0</v>
      </c>
      <c r="J298" s="3">
        <f>+Tableau1[[#This Row],[Annee]]</f>
        <v>2020</v>
      </c>
      <c r="K298" s="3" t="str">
        <f>+Tableau1[[#This Row],[DESTINATION]]</f>
        <v>Guinée</v>
      </c>
      <c r="L298" s="3" t="str">
        <f>+Tableau1[[#This Row],[CLIENT]]</f>
        <v>SAWABA - GUINEE</v>
      </c>
      <c r="M298" s="3">
        <f>Tableau1[[#This Row],[Mois]]</f>
        <v>2</v>
      </c>
    </row>
    <row r="299" spans="1:13" hidden="1" x14ac:dyDescent="0.35">
      <c r="A299" s="1" t="str">
        <f>Tableau1[[#This Row],[NUM DE FACTURE]]</f>
        <v>FAE-20-00026</v>
      </c>
      <c r="B299" s="2">
        <f>VLOOKUP(Tableau3[[#This Row],[ID ]],'[1]COMMERCIAL 2019 - 2021'!$D$2:$AO$3999,14,FALSE)</f>
        <v>0</v>
      </c>
      <c r="C299" s="3">
        <f>VLOOKUP(Tableau3[[#This Row],[ID ]],'[1]COMMERCIAL 2019 - 2021'!$D$2:$AO$3999,15,FALSE)</f>
        <v>0</v>
      </c>
      <c r="D299" s="3">
        <f>VLOOKUP(Tableau3[[#This Row],[ID ]],'[1]COMMERCIAL 2019 - 2021'!$D$2:$AO$3999,16,FALSE)</f>
        <v>108000</v>
      </c>
      <c r="E299" s="3">
        <f>VLOOKUP(Tableau3[[#This Row],[ID ]],'[1]COMMERCIAL 2019 - 2021'!$D$2:$AO$3999,17,FALSE)</f>
        <v>0</v>
      </c>
      <c r="F299" s="3">
        <f>VLOOKUP(Tableau3[[#This Row],[ID ]],'[1]COMMERCIAL 2019 - 2021'!$D$2:$AO$3999,20,FALSE)</f>
        <v>0</v>
      </c>
      <c r="G299" s="3">
        <f>VLOOKUP(Tableau3[[#This Row],[ID ]],'[1]COMMERCIAL 2019 - 2021'!$D$2:$AO$3999,21,FALSE)</f>
        <v>0</v>
      </c>
      <c r="H299" s="3">
        <f>VLOOKUP(Tableau3[[#This Row],[ID ]],'[1]COMMERCIAL 2019 - 2021'!$D$2:$AO$3999,22,FALSE)</f>
        <v>144725.61600000001</v>
      </c>
      <c r="I299" s="3">
        <f>VLOOKUP(Tableau3[[#This Row],[ID ]],'[1]COMMERCIAL 2019 - 2021'!$D$2:$AO$3999,23,FALSE)</f>
        <v>0</v>
      </c>
      <c r="J299" s="3">
        <f>+Tableau1[[#This Row],[Annee]]</f>
        <v>2020</v>
      </c>
      <c r="K299" s="3" t="str">
        <f>+Tableau1[[#This Row],[DESTINATION]]</f>
        <v>Niger</v>
      </c>
      <c r="L299" s="3" t="str">
        <f>+Tableau1[[#This Row],[CLIENT]]</f>
        <v>ETS KASSO IMPORT EXPORT</v>
      </c>
      <c r="M299" s="3">
        <f>Tableau1[[#This Row],[Mois]]</f>
        <v>1</v>
      </c>
    </row>
    <row r="300" spans="1:13" hidden="1" x14ac:dyDescent="0.35">
      <c r="A300" s="1" t="str">
        <f>Tableau1[[#This Row],[NUM DE FACTURE]]</f>
        <v>FAE-20-00027</v>
      </c>
      <c r="B300" s="2">
        <f>VLOOKUP(Tableau3[[#This Row],[ID ]],'[1]COMMERCIAL 2019 - 2021'!$D$2:$AO$3999,14,FALSE)</f>
        <v>0</v>
      </c>
      <c r="C300" s="3">
        <f>VLOOKUP(Tableau3[[#This Row],[ID ]],'[1]COMMERCIAL 2019 - 2021'!$D$2:$AO$3999,15,FALSE)</f>
        <v>0</v>
      </c>
      <c r="D300" s="3">
        <f>VLOOKUP(Tableau3[[#This Row],[ID ]],'[1]COMMERCIAL 2019 - 2021'!$D$2:$AO$3999,16,FALSE)</f>
        <v>108000</v>
      </c>
      <c r="E300" s="3">
        <f>VLOOKUP(Tableau3[[#This Row],[ID ]],'[1]COMMERCIAL 2019 - 2021'!$D$2:$AO$3999,17,FALSE)</f>
        <v>0</v>
      </c>
      <c r="F300" s="3">
        <f>VLOOKUP(Tableau3[[#This Row],[ID ]],'[1]COMMERCIAL 2019 - 2021'!$D$2:$AO$3999,20,FALSE)</f>
        <v>0</v>
      </c>
      <c r="G300" s="3">
        <f>VLOOKUP(Tableau3[[#This Row],[ID ]],'[1]COMMERCIAL 2019 - 2021'!$D$2:$AO$3999,21,FALSE)</f>
        <v>0</v>
      </c>
      <c r="H300" s="3">
        <f>VLOOKUP(Tableau3[[#This Row],[ID ]],'[1]COMMERCIAL 2019 - 2021'!$D$2:$AO$3999,22,FALSE)</f>
        <v>144883.51199999999</v>
      </c>
      <c r="I300" s="3">
        <f>VLOOKUP(Tableau3[[#This Row],[ID ]],'[1]COMMERCIAL 2019 - 2021'!$D$2:$AO$3999,23,FALSE)</f>
        <v>0</v>
      </c>
      <c r="J300" s="3">
        <f>+Tableau1[[#This Row],[Annee]]</f>
        <v>2020</v>
      </c>
      <c r="K300" s="3" t="str">
        <f>+Tableau1[[#This Row],[DESTINATION]]</f>
        <v>Niger</v>
      </c>
      <c r="L300" s="3" t="str">
        <f>+Tableau1[[#This Row],[CLIENT]]</f>
        <v>ETS KASSO IMPORT EXPORT</v>
      </c>
      <c r="M300" s="3">
        <f>Tableau1[[#This Row],[Mois]]</f>
        <v>2</v>
      </c>
    </row>
    <row r="301" spans="1:13" hidden="1" x14ac:dyDescent="0.35">
      <c r="A301" s="1" t="str">
        <f>Tableau1[[#This Row],[NUM DE FACTURE]]</f>
        <v>FAE-20-00028</v>
      </c>
      <c r="B301" s="2">
        <f>VLOOKUP(Tableau3[[#This Row],[ID ]],'[1]COMMERCIAL 2019 - 2021'!$D$2:$AO$3999,14,FALSE)</f>
        <v>0</v>
      </c>
      <c r="C301" s="3">
        <f>VLOOKUP(Tableau3[[#This Row],[ID ]],'[1]COMMERCIAL 2019 - 2021'!$D$2:$AO$3999,15,FALSE)</f>
        <v>0</v>
      </c>
      <c r="D301" s="3">
        <f>VLOOKUP(Tableau3[[#This Row],[ID ]],'[1]COMMERCIAL 2019 - 2021'!$D$2:$AO$3999,16,FALSE)</f>
        <v>108000</v>
      </c>
      <c r="E301" s="3">
        <f>VLOOKUP(Tableau3[[#This Row],[ID ]],'[1]COMMERCIAL 2019 - 2021'!$D$2:$AO$3999,17,FALSE)</f>
        <v>0</v>
      </c>
      <c r="F301" s="3">
        <f>VLOOKUP(Tableau3[[#This Row],[ID ]],'[1]COMMERCIAL 2019 - 2021'!$D$2:$AO$3999,20,FALSE)</f>
        <v>0</v>
      </c>
      <c r="G301" s="3">
        <f>VLOOKUP(Tableau3[[#This Row],[ID ]],'[1]COMMERCIAL 2019 - 2021'!$D$2:$AO$3999,21,FALSE)</f>
        <v>0</v>
      </c>
      <c r="H301" s="3">
        <f>VLOOKUP(Tableau3[[#This Row],[ID ]],'[1]COMMERCIAL 2019 - 2021'!$D$2:$AO$3999,22,FALSE)</f>
        <v>144883.51199999999</v>
      </c>
      <c r="I301" s="3">
        <f>VLOOKUP(Tableau3[[#This Row],[ID ]],'[1]COMMERCIAL 2019 - 2021'!$D$2:$AO$3999,23,FALSE)</f>
        <v>0</v>
      </c>
      <c r="J301" s="3">
        <f>+Tableau1[[#This Row],[Annee]]</f>
        <v>2020</v>
      </c>
      <c r="K301" s="3" t="str">
        <f>+Tableau1[[#This Row],[DESTINATION]]</f>
        <v>Niger</v>
      </c>
      <c r="L301" s="3" t="str">
        <f>+Tableau1[[#This Row],[CLIENT]]</f>
        <v>ETS KASSO IMPORT EXPORT</v>
      </c>
      <c r="M301" s="3">
        <f>Tableau1[[#This Row],[Mois]]</f>
        <v>2</v>
      </c>
    </row>
    <row r="302" spans="1:13" hidden="1" x14ac:dyDescent="0.35">
      <c r="A302" s="1" t="str">
        <f>Tableau1[[#This Row],[NUM DE FACTURE]]</f>
        <v>FAE-20-00029</v>
      </c>
      <c r="B302" s="2">
        <f>VLOOKUP(Tableau3[[#This Row],[ID ]],'[1]COMMERCIAL 2019 - 2021'!$D$2:$AO$3999,14,FALSE)</f>
        <v>0</v>
      </c>
      <c r="C302" s="3">
        <f>VLOOKUP(Tableau3[[#This Row],[ID ]],'[1]COMMERCIAL 2019 - 2021'!$D$2:$AO$3999,15,FALSE)</f>
        <v>20500</v>
      </c>
      <c r="D302" s="3">
        <f>VLOOKUP(Tableau3[[#This Row],[ID ]],'[1]COMMERCIAL 2019 - 2021'!$D$2:$AO$3999,16,FALSE)</f>
        <v>0</v>
      </c>
      <c r="E302" s="3">
        <f>VLOOKUP(Tableau3[[#This Row],[ID ]],'[1]COMMERCIAL 2019 - 2021'!$D$2:$AO$3999,17,FALSE)</f>
        <v>0</v>
      </c>
      <c r="F302" s="3">
        <f>VLOOKUP(Tableau3[[#This Row],[ID ]],'[1]COMMERCIAL 2019 - 2021'!$D$2:$AO$3999,20,FALSE)</f>
        <v>0</v>
      </c>
      <c r="G302" s="3">
        <f>VLOOKUP(Tableau3[[#This Row],[ID ]],'[1]COMMERCIAL 2019 - 2021'!$D$2:$AO$3999,21,FALSE)</f>
        <v>32595</v>
      </c>
      <c r="H302" s="3">
        <f>VLOOKUP(Tableau3[[#This Row],[ID ]],'[1]COMMERCIAL 2019 - 2021'!$D$2:$AO$3999,22,FALSE)</f>
        <v>0</v>
      </c>
      <c r="I302" s="3">
        <f>VLOOKUP(Tableau3[[#This Row],[ID ]],'[1]COMMERCIAL 2019 - 2021'!$D$2:$AO$3999,23,FALSE)</f>
        <v>0</v>
      </c>
      <c r="J302" s="3">
        <f>+Tableau1[[#This Row],[Annee]]</f>
        <v>2020</v>
      </c>
      <c r="K302" s="3" t="str">
        <f>+Tableau1[[#This Row],[DESTINATION]]</f>
        <v>Pologne</v>
      </c>
      <c r="L302" s="3" t="str">
        <f>+Tableau1[[#This Row],[CLIENT]]</f>
        <v>ARCADIA</v>
      </c>
      <c r="M302" s="3">
        <f>Tableau1[[#This Row],[Mois]]</f>
        <v>2</v>
      </c>
    </row>
    <row r="303" spans="1:13" hidden="1" x14ac:dyDescent="0.35">
      <c r="A303" s="1" t="str">
        <f>Tableau1[[#This Row],[NUM DE FACTURE]]</f>
        <v>FAE-20-00030</v>
      </c>
      <c r="B303" s="2">
        <f>VLOOKUP(Tableau3[[#This Row],[ID ]],'[1]COMMERCIAL 2019 - 2021'!$D$2:$AO$3999,14,FALSE)</f>
        <v>20000</v>
      </c>
      <c r="C303" s="3">
        <f>VLOOKUP(Tableau3[[#This Row],[ID ]],'[1]COMMERCIAL 2019 - 2021'!$D$2:$AO$3999,15,FALSE)</f>
        <v>0</v>
      </c>
      <c r="D303" s="3">
        <f>VLOOKUP(Tableau3[[#This Row],[ID ]],'[1]COMMERCIAL 2019 - 2021'!$D$2:$AO$3999,16,FALSE)</f>
        <v>0</v>
      </c>
      <c r="E303" s="3">
        <f>VLOOKUP(Tableau3[[#This Row],[ID ]],'[1]COMMERCIAL 2019 - 2021'!$D$2:$AO$3999,17,FALSE)</f>
        <v>0</v>
      </c>
      <c r="F303" s="3">
        <f>VLOOKUP(Tableau3[[#This Row],[ID ]],'[1]COMMERCIAL 2019 - 2021'!$D$2:$AO$3999,20,FALSE)</f>
        <v>37594.445</v>
      </c>
      <c r="G303" s="3">
        <f>VLOOKUP(Tableau3[[#This Row],[ID ]],'[1]COMMERCIAL 2019 - 2021'!$D$2:$AO$3999,21,FALSE)</f>
        <v>0</v>
      </c>
      <c r="H303" s="3">
        <f>VLOOKUP(Tableau3[[#This Row],[ID ]],'[1]COMMERCIAL 2019 - 2021'!$D$2:$AO$3999,22,FALSE)</f>
        <v>0</v>
      </c>
      <c r="I303" s="3">
        <f>VLOOKUP(Tableau3[[#This Row],[ID ]],'[1]COMMERCIAL 2019 - 2021'!$D$2:$AO$3999,23,FALSE)</f>
        <v>0</v>
      </c>
      <c r="J303" s="3">
        <f>+Tableau1[[#This Row],[Annee]]</f>
        <v>2020</v>
      </c>
      <c r="K303" s="3" t="str">
        <f>+Tableau1[[#This Row],[DESTINATION]]</f>
        <v>Russie</v>
      </c>
      <c r="L303" s="3" t="str">
        <f>+Tableau1[[#This Row],[CLIENT]]</f>
        <v>ANGSTREM TRADING</v>
      </c>
      <c r="M303" s="3">
        <f>Tableau1[[#This Row],[Mois]]</f>
        <v>1</v>
      </c>
    </row>
    <row r="304" spans="1:13" hidden="1" x14ac:dyDescent="0.35">
      <c r="A304" s="1" t="str">
        <f>Tableau1[[#This Row],[NUM DE FACTURE]]</f>
        <v>FAE-20-00031</v>
      </c>
      <c r="B304" s="2">
        <f>VLOOKUP(Tableau3[[#This Row],[ID ]],'[1]COMMERCIAL 2019 - 2021'!$D$2:$AO$3999,14,FALSE)</f>
        <v>0</v>
      </c>
      <c r="C304" s="3">
        <f>VLOOKUP(Tableau3[[#This Row],[ID ]],'[1]COMMERCIAL 2019 - 2021'!$D$2:$AO$3999,15,FALSE)</f>
        <v>19368</v>
      </c>
      <c r="D304" s="3">
        <f>VLOOKUP(Tableau3[[#This Row],[ID ]],'[1]COMMERCIAL 2019 - 2021'!$D$2:$AO$3999,16,FALSE)</f>
        <v>7200</v>
      </c>
      <c r="E304" s="3">
        <f>VLOOKUP(Tableau3[[#This Row],[ID ]],'[1]COMMERCIAL 2019 - 2021'!$D$2:$AO$3999,17,FALSE)</f>
        <v>0</v>
      </c>
      <c r="F304" s="3">
        <f>VLOOKUP(Tableau3[[#This Row],[ID ]],'[1]COMMERCIAL 2019 - 2021'!$D$2:$AO$3999,20,FALSE)</f>
        <v>0</v>
      </c>
      <c r="G304" s="3">
        <f>VLOOKUP(Tableau3[[#This Row],[ID ]],'[1]COMMERCIAL 2019 - 2021'!$D$2:$AO$3999,21,FALSE)</f>
        <v>38942.319695999999</v>
      </c>
      <c r="H304" s="3">
        <f>VLOOKUP(Tableau3[[#This Row],[ID ]],'[1]COMMERCIAL 2019 - 2021'!$D$2:$AO$3999,22,FALSE)</f>
        <v>10849.944</v>
      </c>
      <c r="I304" s="3">
        <f>VLOOKUP(Tableau3[[#This Row],[ID ]],'[1]COMMERCIAL 2019 - 2021'!$D$2:$AO$3999,23,FALSE)</f>
        <v>0</v>
      </c>
      <c r="J304" s="3">
        <f>+Tableau1[[#This Row],[Annee]]</f>
        <v>2020</v>
      </c>
      <c r="K304" s="3" t="str">
        <f>+Tableau1[[#This Row],[DESTINATION]]</f>
        <v>Mayotte</v>
      </c>
      <c r="L304" s="3" t="str">
        <f>+Tableau1[[#This Row],[CLIENT]]</f>
        <v>SODIFRAM SAS</v>
      </c>
      <c r="M304" s="3">
        <f>Tableau1[[#This Row],[Mois]]</f>
        <v>2</v>
      </c>
    </row>
    <row r="305" spans="1:13" hidden="1" x14ac:dyDescent="0.35">
      <c r="A305" s="1" t="str">
        <f>Tableau1[[#This Row],[NUM DE FACTURE]]</f>
        <v>FAE-20-00032</v>
      </c>
      <c r="B305" s="2">
        <f>VLOOKUP(Tableau3[[#This Row],[ID ]],'[1]COMMERCIAL 2019 - 2021'!$D$2:$AO$3999,14,FALSE)</f>
        <v>10000</v>
      </c>
      <c r="C305" s="3">
        <f>VLOOKUP(Tableau3[[#This Row],[ID ]],'[1]COMMERCIAL 2019 - 2021'!$D$2:$AO$3999,15,FALSE)</f>
        <v>1500</v>
      </c>
      <c r="D305" s="3">
        <f>VLOOKUP(Tableau3[[#This Row],[ID ]],'[1]COMMERCIAL 2019 - 2021'!$D$2:$AO$3999,16,FALSE)</f>
        <v>0</v>
      </c>
      <c r="E305" s="3">
        <f>VLOOKUP(Tableau3[[#This Row],[ID ]],'[1]COMMERCIAL 2019 - 2021'!$D$2:$AO$3999,17,FALSE)</f>
        <v>0</v>
      </c>
      <c r="F305" s="3">
        <f>VLOOKUP(Tableau3[[#This Row],[ID ]],'[1]COMMERCIAL 2019 - 2021'!$D$2:$AO$3999,20,FALSE)</f>
        <v>25207.025000000001</v>
      </c>
      <c r="G305" s="3">
        <f>VLOOKUP(Tableau3[[#This Row],[ID ]],'[1]COMMERCIAL 2019 - 2021'!$D$2:$AO$3999,21,FALSE)</f>
        <v>4843.1475000000009</v>
      </c>
      <c r="H305" s="3">
        <f>VLOOKUP(Tableau3[[#This Row],[ID ]],'[1]COMMERCIAL 2019 - 2021'!$D$2:$AO$3999,22,FALSE)</f>
        <v>0</v>
      </c>
      <c r="I305" s="3">
        <f>VLOOKUP(Tableau3[[#This Row],[ID ]],'[1]COMMERCIAL 2019 - 2021'!$D$2:$AO$3999,23,FALSE)</f>
        <v>0</v>
      </c>
      <c r="J305" s="3">
        <f>+Tableau1[[#This Row],[Annee]]</f>
        <v>2020</v>
      </c>
      <c r="K305" s="3" t="str">
        <f>+Tableau1[[#This Row],[DESTINATION]]</f>
        <v>Australie</v>
      </c>
      <c r="L305" s="3" t="str">
        <f>+Tableau1[[#This Row],[CLIENT]]</f>
        <v>DAVIS FOOD INGREDIENT PTY Ltd</v>
      </c>
      <c r="M305" s="3">
        <f>Tableau1[[#This Row],[Mois]]</f>
        <v>1</v>
      </c>
    </row>
    <row r="306" spans="1:13" hidden="1" x14ac:dyDescent="0.35">
      <c r="A306" s="1" t="str">
        <f>Tableau1[[#This Row],[NUM DE FACTURE]]</f>
        <v>FAE-20-00033</v>
      </c>
      <c r="B306" s="2">
        <f>VLOOKUP(Tableau3[[#This Row],[ID ]],'[1]COMMERCIAL 2019 - 2021'!$D$2:$AO$3999,14,FALSE)</f>
        <v>76800</v>
      </c>
      <c r="C306" s="3">
        <f>VLOOKUP(Tableau3[[#This Row],[ID ]],'[1]COMMERCIAL 2019 - 2021'!$D$2:$AO$3999,15,FALSE)</f>
        <v>0</v>
      </c>
      <c r="D306" s="3">
        <f>VLOOKUP(Tableau3[[#This Row],[ID ]],'[1]COMMERCIAL 2019 - 2021'!$D$2:$AO$3999,16,FALSE)</f>
        <v>0</v>
      </c>
      <c r="E306" s="3">
        <f>VLOOKUP(Tableau3[[#This Row],[ID ]],'[1]COMMERCIAL 2019 - 2021'!$D$2:$AO$3999,17,FALSE)</f>
        <v>0</v>
      </c>
      <c r="F306" s="3">
        <f>VLOOKUP(Tableau3[[#This Row],[ID ]],'[1]COMMERCIAL 2019 - 2021'!$D$2:$AO$3999,20,FALSE)</f>
        <v>115584</v>
      </c>
      <c r="G306" s="3">
        <f>VLOOKUP(Tableau3[[#This Row],[ID ]],'[1]COMMERCIAL 2019 - 2021'!$D$2:$AO$3999,21,FALSE)</f>
        <v>0</v>
      </c>
      <c r="H306" s="3">
        <f>VLOOKUP(Tableau3[[#This Row],[ID ]],'[1]COMMERCIAL 2019 - 2021'!$D$2:$AO$3999,22,FALSE)</f>
        <v>0</v>
      </c>
      <c r="I306" s="3">
        <f>VLOOKUP(Tableau3[[#This Row],[ID ]],'[1]COMMERCIAL 2019 - 2021'!$D$2:$AO$3999,23,FALSE)</f>
        <v>0</v>
      </c>
      <c r="J306" s="3">
        <f>+Tableau1[[#This Row],[Annee]]</f>
        <v>2020</v>
      </c>
      <c r="K306" s="3" t="str">
        <f>+Tableau1[[#This Row],[DESTINATION]]</f>
        <v>Sénégal</v>
      </c>
      <c r="L306" s="3" t="str">
        <f>+Tableau1[[#This Row],[CLIENT]]</f>
        <v>SOCIETE AL BADR EXPORT</v>
      </c>
      <c r="M306" s="3">
        <f>Tableau1[[#This Row],[Mois]]</f>
        <v>1</v>
      </c>
    </row>
    <row r="307" spans="1:13" hidden="1" x14ac:dyDescent="0.35">
      <c r="A307" s="1" t="str">
        <f>Tableau1[[#This Row],[NUM DE FACTURE]]</f>
        <v>FAE-20-00034</v>
      </c>
      <c r="B307" s="2">
        <f>VLOOKUP(Tableau3[[#This Row],[ID ]],'[1]COMMERCIAL 2019 - 2021'!$D$2:$AO$3999,14,FALSE)</f>
        <v>22008</v>
      </c>
      <c r="C307" s="3">
        <f>VLOOKUP(Tableau3[[#This Row],[ID ]],'[1]COMMERCIAL 2019 - 2021'!$D$2:$AO$3999,15,FALSE)</f>
        <v>0</v>
      </c>
      <c r="D307" s="3">
        <f>VLOOKUP(Tableau3[[#This Row],[ID ]],'[1]COMMERCIAL 2019 - 2021'!$D$2:$AO$3999,16,FALSE)</f>
        <v>0</v>
      </c>
      <c r="E307" s="3">
        <f>VLOOKUP(Tableau3[[#This Row],[ID ]],'[1]COMMERCIAL 2019 - 2021'!$D$2:$AO$3999,17,FALSE)</f>
        <v>0</v>
      </c>
      <c r="F307" s="3">
        <f>VLOOKUP(Tableau3[[#This Row],[ID ]],'[1]COMMERCIAL 2019 - 2021'!$D$2:$AO$3999,20,FALSE)</f>
        <v>33452.160000000003</v>
      </c>
      <c r="G307" s="3">
        <f>VLOOKUP(Tableau3[[#This Row],[ID ]],'[1]COMMERCIAL 2019 - 2021'!$D$2:$AO$3999,21,FALSE)</f>
        <v>0</v>
      </c>
      <c r="H307" s="3">
        <f>VLOOKUP(Tableau3[[#This Row],[ID ]],'[1]COMMERCIAL 2019 - 2021'!$D$2:$AO$3999,22,FALSE)</f>
        <v>0</v>
      </c>
      <c r="I307" s="3">
        <f>VLOOKUP(Tableau3[[#This Row],[ID ]],'[1]COMMERCIAL 2019 - 2021'!$D$2:$AO$3999,23,FALSE)</f>
        <v>0</v>
      </c>
      <c r="J307" s="3">
        <f>+Tableau1[[#This Row],[Annee]]</f>
        <v>2020</v>
      </c>
      <c r="K307" s="3" t="str">
        <f>+Tableau1[[#This Row],[DESTINATION]]</f>
        <v>Togo</v>
      </c>
      <c r="L307" s="3" t="str">
        <f>+Tableau1[[#This Row],[CLIENT]]</f>
        <v>SAHEL INTERNATIONAL TRADE</v>
      </c>
      <c r="M307" s="3">
        <f>Tableau1[[#This Row],[Mois]]</f>
        <v>1</v>
      </c>
    </row>
    <row r="308" spans="1:13" hidden="1" x14ac:dyDescent="0.35">
      <c r="A308" s="1" t="str">
        <f>Tableau1[[#This Row],[NUM DE FACTURE]]</f>
        <v>FAE-20-00035</v>
      </c>
      <c r="B308" s="2">
        <f>VLOOKUP(Tableau3[[#This Row],[ID ]],'[1]COMMERCIAL 2019 - 2021'!$D$2:$AO$3999,14,FALSE)</f>
        <v>44016</v>
      </c>
      <c r="C308" s="3">
        <f>VLOOKUP(Tableau3[[#This Row],[ID ]],'[1]COMMERCIAL 2019 - 2021'!$D$2:$AO$3999,15,FALSE)</f>
        <v>0</v>
      </c>
      <c r="D308" s="3">
        <f>VLOOKUP(Tableau3[[#This Row],[ID ]],'[1]COMMERCIAL 2019 - 2021'!$D$2:$AO$3999,16,FALSE)</f>
        <v>0</v>
      </c>
      <c r="E308" s="3">
        <f>VLOOKUP(Tableau3[[#This Row],[ID ]],'[1]COMMERCIAL 2019 - 2021'!$D$2:$AO$3999,17,FALSE)</f>
        <v>0</v>
      </c>
      <c r="F308" s="3">
        <f>VLOOKUP(Tableau3[[#This Row],[ID ]],'[1]COMMERCIAL 2019 - 2021'!$D$2:$AO$3999,20,FALSE)</f>
        <v>66904.320000000007</v>
      </c>
      <c r="G308" s="3">
        <f>VLOOKUP(Tableau3[[#This Row],[ID ]],'[1]COMMERCIAL 2019 - 2021'!$D$2:$AO$3999,21,FALSE)</f>
        <v>0</v>
      </c>
      <c r="H308" s="3">
        <f>VLOOKUP(Tableau3[[#This Row],[ID ]],'[1]COMMERCIAL 2019 - 2021'!$D$2:$AO$3999,22,FALSE)</f>
        <v>0</v>
      </c>
      <c r="I308" s="3">
        <f>VLOOKUP(Tableau3[[#This Row],[ID ]],'[1]COMMERCIAL 2019 - 2021'!$D$2:$AO$3999,23,FALSE)</f>
        <v>0</v>
      </c>
      <c r="J308" s="3">
        <f>+Tableau1[[#This Row],[Annee]]</f>
        <v>2020</v>
      </c>
      <c r="K308" s="3" t="str">
        <f>+Tableau1[[#This Row],[DESTINATION]]</f>
        <v>Burkina Faso</v>
      </c>
      <c r="L308" s="3" t="str">
        <f>+Tableau1[[#This Row],[CLIENT]]</f>
        <v>SAHEL INTERNATIONAL TRADE</v>
      </c>
      <c r="M308" s="3">
        <f>Tableau1[[#This Row],[Mois]]</f>
        <v>1</v>
      </c>
    </row>
    <row r="309" spans="1:13" hidden="1" x14ac:dyDescent="0.35">
      <c r="A309" s="1" t="str">
        <f>Tableau1[[#This Row],[NUM DE FACTURE]]</f>
        <v>FAE-20-00036</v>
      </c>
      <c r="B309" s="2">
        <f>VLOOKUP(Tableau3[[#This Row],[ID ]],'[1]COMMERCIAL 2019 - 2021'!$D$2:$AO$3999,14,FALSE)</f>
        <v>0</v>
      </c>
      <c r="C309" s="3">
        <f>VLOOKUP(Tableau3[[#This Row],[ID ]],'[1]COMMERCIAL 2019 - 2021'!$D$2:$AO$3999,15,FALSE)</f>
        <v>19200</v>
      </c>
      <c r="D309" s="3">
        <f>VLOOKUP(Tableau3[[#This Row],[ID ]],'[1]COMMERCIAL 2019 - 2021'!$D$2:$AO$3999,16,FALSE)</f>
        <v>28000</v>
      </c>
      <c r="E309" s="3">
        <f>VLOOKUP(Tableau3[[#This Row],[ID ]],'[1]COMMERCIAL 2019 - 2021'!$D$2:$AO$3999,17,FALSE)</f>
        <v>0</v>
      </c>
      <c r="F309" s="3">
        <f>VLOOKUP(Tableau3[[#This Row],[ID ]],'[1]COMMERCIAL 2019 - 2021'!$D$2:$AO$3999,20,FALSE)</f>
        <v>0</v>
      </c>
      <c r="G309" s="3">
        <f>VLOOKUP(Tableau3[[#This Row],[ID ]],'[1]COMMERCIAL 2019 - 2021'!$D$2:$AO$3999,21,FALSE)</f>
        <v>28416</v>
      </c>
      <c r="H309" s="3">
        <f>VLOOKUP(Tableau3[[#This Row],[ID ]],'[1]COMMERCIAL 2019 - 2021'!$D$2:$AO$3999,22,FALSE)</f>
        <v>38850</v>
      </c>
      <c r="I309" s="3">
        <f>VLOOKUP(Tableau3[[#This Row],[ID ]],'[1]COMMERCIAL 2019 - 2021'!$D$2:$AO$3999,23,FALSE)</f>
        <v>0</v>
      </c>
      <c r="J309" s="3">
        <f>+Tableau1[[#This Row],[Annee]]</f>
        <v>2020</v>
      </c>
      <c r="K309" s="3" t="str">
        <f>+Tableau1[[#This Row],[DESTINATION]]</f>
        <v>Gabon</v>
      </c>
      <c r="L309" s="3" t="str">
        <f>+Tableau1[[#This Row],[CLIENT]]</f>
        <v>STE DE COMMERCE INTERNATIONAL</v>
      </c>
      <c r="M309" s="3">
        <f>Tableau1[[#This Row],[Mois]]</f>
        <v>1</v>
      </c>
    </row>
    <row r="310" spans="1:13" hidden="1" x14ac:dyDescent="0.35">
      <c r="A310" s="1" t="str">
        <f>Tableau1[[#This Row],[NUM DE FACTURE]]</f>
        <v>FAE-20-00037</v>
      </c>
      <c r="B310" s="2">
        <f>VLOOKUP(Tableau3[[#This Row],[ID ]],'[1]COMMERCIAL 2019 - 2021'!$D$2:$AO$3999,14,FALSE)</f>
        <v>28800</v>
      </c>
      <c r="C310" s="3">
        <f>VLOOKUP(Tableau3[[#This Row],[ID ]],'[1]COMMERCIAL 2019 - 2021'!$D$2:$AO$3999,15,FALSE)</f>
        <v>54000</v>
      </c>
      <c r="D310" s="3">
        <f>VLOOKUP(Tableau3[[#This Row],[ID ]],'[1]COMMERCIAL 2019 - 2021'!$D$2:$AO$3999,16,FALSE)</f>
        <v>0</v>
      </c>
      <c r="E310" s="3">
        <f>VLOOKUP(Tableau3[[#This Row],[ID ]],'[1]COMMERCIAL 2019 - 2021'!$D$2:$AO$3999,17,FALSE)</f>
        <v>0</v>
      </c>
      <c r="F310" s="3">
        <f>VLOOKUP(Tableau3[[#This Row],[ID ]],'[1]COMMERCIAL 2019 - 2021'!$D$2:$AO$3999,20,FALSE)</f>
        <v>43920</v>
      </c>
      <c r="G310" s="3">
        <f>VLOOKUP(Tableau3[[#This Row],[ID ]],'[1]COMMERCIAL 2019 - 2021'!$D$2:$AO$3999,21,FALSE)</f>
        <v>74520</v>
      </c>
      <c r="H310" s="3">
        <f>VLOOKUP(Tableau3[[#This Row],[ID ]],'[1]COMMERCIAL 2019 - 2021'!$D$2:$AO$3999,22,FALSE)</f>
        <v>0</v>
      </c>
      <c r="I310" s="3">
        <f>VLOOKUP(Tableau3[[#This Row],[ID ]],'[1]COMMERCIAL 2019 - 2021'!$D$2:$AO$3999,23,FALSE)</f>
        <v>0</v>
      </c>
      <c r="J310" s="3">
        <f>+Tableau1[[#This Row],[Annee]]</f>
        <v>2020</v>
      </c>
      <c r="K310" s="3" t="str">
        <f>+Tableau1[[#This Row],[DESTINATION]]</f>
        <v>Burkina Faso</v>
      </c>
      <c r="L310" s="3" t="str">
        <f>+Tableau1[[#This Row],[CLIENT]]</f>
        <v>SAHEL INTERNATIONAL TRADE</v>
      </c>
      <c r="M310" s="3">
        <f>Tableau1[[#This Row],[Mois]]</f>
        <v>2</v>
      </c>
    </row>
    <row r="311" spans="1:13" hidden="1" x14ac:dyDescent="0.35">
      <c r="A311" s="1" t="str">
        <f>Tableau1[[#This Row],[NUM DE FACTURE]]</f>
        <v>FAE-20-00038</v>
      </c>
      <c r="B311" s="2">
        <f>VLOOKUP(Tableau3[[#This Row],[ID ]],'[1]COMMERCIAL 2019 - 2021'!$D$2:$AO$3999,14,FALSE)</f>
        <v>0</v>
      </c>
      <c r="C311" s="3">
        <f>VLOOKUP(Tableau3[[#This Row],[ID ]],'[1]COMMERCIAL 2019 - 2021'!$D$2:$AO$3999,15,FALSE)</f>
        <v>224688</v>
      </c>
      <c r="D311" s="3">
        <f>VLOOKUP(Tableau3[[#This Row],[ID ]],'[1]COMMERCIAL 2019 - 2021'!$D$2:$AO$3999,16,FALSE)</f>
        <v>20016</v>
      </c>
      <c r="E311" s="3">
        <f>VLOOKUP(Tableau3[[#This Row],[ID ]],'[1]COMMERCIAL 2019 - 2021'!$D$2:$AO$3999,17,FALSE)</f>
        <v>0</v>
      </c>
      <c r="F311" s="3">
        <f>VLOOKUP(Tableau3[[#This Row],[ID ]],'[1]COMMERCIAL 2019 - 2021'!$D$2:$AO$3999,20,FALSE)</f>
        <v>0</v>
      </c>
      <c r="G311" s="3">
        <f>VLOOKUP(Tableau3[[#This Row],[ID ]],'[1]COMMERCIAL 2019 - 2021'!$D$2:$AO$3999,21,FALSE)</f>
        <v>324343.75629599998</v>
      </c>
      <c r="H311" s="3">
        <f>VLOOKUP(Tableau3[[#This Row],[ID ]],'[1]COMMERCIAL 2019 - 2021'!$D$2:$AO$3999,22,FALSE)</f>
        <v>28893.686471999994</v>
      </c>
      <c r="I311" s="3">
        <f>VLOOKUP(Tableau3[[#This Row],[ID ]],'[1]COMMERCIAL 2019 - 2021'!$D$2:$AO$3999,23,FALSE)</f>
        <v>0</v>
      </c>
      <c r="J311" s="3">
        <f>+Tableau1[[#This Row],[Annee]]</f>
        <v>2020</v>
      </c>
      <c r="K311" s="3" t="str">
        <f>+Tableau1[[#This Row],[DESTINATION]]</f>
        <v>Libye</v>
      </c>
      <c r="L311" s="3" t="str">
        <f>+Tableau1[[#This Row],[CLIENT]]</f>
        <v>SHARIKAT AL HAD AL AKSA</v>
      </c>
      <c r="M311" s="3">
        <f>Tableau1[[#This Row],[Mois]]</f>
        <v>1</v>
      </c>
    </row>
    <row r="312" spans="1:13" hidden="1" x14ac:dyDescent="0.35">
      <c r="A312" s="1" t="str">
        <f>Tableau1[[#This Row],[NUM DE FACTURE]]</f>
        <v>FAE-20-00039</v>
      </c>
      <c r="B312" s="2">
        <f>VLOOKUP(Tableau3[[#This Row],[ID ]],'[1]COMMERCIAL 2019 - 2021'!$D$2:$AO$3999,14,FALSE)</f>
        <v>0</v>
      </c>
      <c r="C312" s="3">
        <f>VLOOKUP(Tableau3[[#This Row],[ID ]],'[1]COMMERCIAL 2019 - 2021'!$D$2:$AO$3999,15,FALSE)</f>
        <v>154080</v>
      </c>
      <c r="D312" s="3">
        <f>VLOOKUP(Tableau3[[#This Row],[ID ]],'[1]COMMERCIAL 2019 - 2021'!$D$2:$AO$3999,16,FALSE)</f>
        <v>0</v>
      </c>
      <c r="E312" s="3">
        <f>VLOOKUP(Tableau3[[#This Row],[ID ]],'[1]COMMERCIAL 2019 - 2021'!$D$2:$AO$3999,17,FALSE)</f>
        <v>0</v>
      </c>
      <c r="F312" s="3">
        <f>VLOOKUP(Tableau3[[#This Row],[ID ]],'[1]COMMERCIAL 2019 - 2021'!$D$2:$AO$3999,20,FALSE)</f>
        <v>0</v>
      </c>
      <c r="G312" s="3">
        <f>VLOOKUP(Tableau3[[#This Row],[ID ]],'[1]COMMERCIAL 2019 - 2021'!$D$2:$AO$3999,21,FALSE)</f>
        <v>224734.50107999999</v>
      </c>
      <c r="H312" s="3">
        <f>VLOOKUP(Tableau3[[#This Row],[ID ]],'[1]COMMERCIAL 2019 - 2021'!$D$2:$AO$3999,22,FALSE)</f>
        <v>0</v>
      </c>
      <c r="I312" s="3">
        <f>VLOOKUP(Tableau3[[#This Row],[ID ]],'[1]COMMERCIAL 2019 - 2021'!$D$2:$AO$3999,23,FALSE)</f>
        <v>0</v>
      </c>
      <c r="J312" s="3">
        <f>+Tableau1[[#This Row],[Annee]]</f>
        <v>2020</v>
      </c>
      <c r="K312" s="3" t="str">
        <f>+Tableau1[[#This Row],[DESTINATION]]</f>
        <v>Libye</v>
      </c>
      <c r="L312" s="3" t="str">
        <f>+Tableau1[[#This Row],[CLIENT]]</f>
        <v>STE AL MAJMOUA MOTTAHIDA</v>
      </c>
      <c r="M312" s="3">
        <f>Tableau1[[#This Row],[Mois]]</f>
        <v>1</v>
      </c>
    </row>
    <row r="313" spans="1:13" x14ac:dyDescent="0.35">
      <c r="A313" s="1" t="str">
        <f>Tableau1[[#This Row],[NUM DE FACTURE]]</f>
        <v>FAE-20-00040</v>
      </c>
      <c r="B313" s="2">
        <f>VLOOKUP(Tableau3[[#This Row],[ID ]],'[1]COMMERCIAL 2019 - 2021'!$D$2:$AO$3999,14,FALSE)</f>
        <v>0</v>
      </c>
      <c r="C313" s="3">
        <f>VLOOKUP(Tableau3[[#This Row],[ID ]],'[1]COMMERCIAL 2019 - 2021'!$D$2:$AO$3999,15,FALSE)</f>
        <v>132048</v>
      </c>
      <c r="D313" s="3">
        <f>VLOOKUP(Tableau3[[#This Row],[ID ]],'[1]COMMERCIAL 2019 - 2021'!$D$2:$AO$3999,16,FALSE)</f>
        <v>0</v>
      </c>
      <c r="E313" s="3">
        <f>VLOOKUP(Tableau3[[#This Row],[ID ]],'[1]COMMERCIAL 2019 - 2021'!$D$2:$AO$3999,17,FALSE)</f>
        <v>0</v>
      </c>
      <c r="F313" s="3">
        <f>VLOOKUP(Tableau3[[#This Row],[ID ]],'[1]COMMERCIAL 2019 - 2021'!$D$2:$AO$3999,20,FALSE)</f>
        <v>0</v>
      </c>
      <c r="G313" s="3">
        <f>VLOOKUP(Tableau3[[#This Row],[ID ]],'[1]COMMERCIAL 2019 - 2021'!$D$2:$AO$3999,21,FALSE)</f>
        <v>176944.32</v>
      </c>
      <c r="H313" s="3">
        <f>VLOOKUP(Tableau3[[#This Row],[ID ]],'[1]COMMERCIAL 2019 - 2021'!$D$2:$AO$3999,22,FALSE)</f>
        <v>0</v>
      </c>
      <c r="I313" s="3">
        <f>VLOOKUP(Tableau3[[#This Row],[ID ]],'[1]COMMERCIAL 2019 - 2021'!$D$2:$AO$3999,23,FALSE)</f>
        <v>0</v>
      </c>
      <c r="J313" s="3">
        <f>+Tableau1[[#This Row],[Annee]]</f>
        <v>2020</v>
      </c>
      <c r="K313" s="3" t="str">
        <f>+Tableau1[[#This Row],[DESTINATION]]</f>
        <v>Sénégal</v>
      </c>
      <c r="L313" s="3" t="str">
        <f>+Tableau1[[#This Row],[CLIENT]]</f>
        <v>TUNISIAN AFRICAN BUSINESS</v>
      </c>
      <c r="M313" s="3">
        <f>Tableau1[[#This Row],[Mois]]</f>
        <v>2</v>
      </c>
    </row>
    <row r="314" spans="1:13" hidden="1" x14ac:dyDescent="0.35">
      <c r="A314" s="1" t="str">
        <f>Tableau1[[#This Row],[NUM DE FACTURE]]</f>
        <v>FAE-20-00041</v>
      </c>
      <c r="B314" s="2">
        <f>VLOOKUP(Tableau3[[#This Row],[ID ]],'[1]COMMERCIAL 2019 - 2021'!$D$2:$AO$3999,14,FALSE)</f>
        <v>20000</v>
      </c>
      <c r="C314" s="3">
        <f>VLOOKUP(Tableau3[[#This Row],[ID ]],'[1]COMMERCIAL 2019 - 2021'!$D$2:$AO$3999,15,FALSE)</f>
        <v>0</v>
      </c>
      <c r="D314" s="3">
        <f>VLOOKUP(Tableau3[[#This Row],[ID ]],'[1]COMMERCIAL 2019 - 2021'!$D$2:$AO$3999,16,FALSE)</f>
        <v>0</v>
      </c>
      <c r="E314" s="3">
        <f>VLOOKUP(Tableau3[[#This Row],[ID ]],'[1]COMMERCIAL 2019 - 2021'!$D$2:$AO$3999,17,FALSE)</f>
        <v>0</v>
      </c>
      <c r="F314" s="3">
        <f>VLOOKUP(Tableau3[[#This Row],[ID ]],'[1]COMMERCIAL 2019 - 2021'!$D$2:$AO$3999,20,FALSE)</f>
        <v>30800</v>
      </c>
      <c r="G314" s="3">
        <f>VLOOKUP(Tableau3[[#This Row],[ID ]],'[1]COMMERCIAL 2019 - 2021'!$D$2:$AO$3999,21,FALSE)</f>
        <v>0</v>
      </c>
      <c r="H314" s="3">
        <f>VLOOKUP(Tableau3[[#This Row],[ID ]],'[1]COMMERCIAL 2019 - 2021'!$D$2:$AO$3999,22,FALSE)</f>
        <v>0</v>
      </c>
      <c r="I314" s="3">
        <f>VLOOKUP(Tableau3[[#This Row],[ID ]],'[1]COMMERCIAL 2019 - 2021'!$D$2:$AO$3999,23,FALSE)</f>
        <v>0</v>
      </c>
      <c r="J314" s="3">
        <f>+Tableau1[[#This Row],[Annee]]</f>
        <v>2020</v>
      </c>
      <c r="K314" s="3" t="str">
        <f>+Tableau1[[#This Row],[DESTINATION]]</f>
        <v>Gabon</v>
      </c>
      <c r="L314" s="3" t="str">
        <f>+Tableau1[[#This Row],[CLIENT]]</f>
        <v>STE DE COMMERCE INTERNATIONAL</v>
      </c>
      <c r="M314" s="3">
        <f>Tableau1[[#This Row],[Mois]]</f>
        <v>2</v>
      </c>
    </row>
    <row r="315" spans="1:13" hidden="1" x14ac:dyDescent="0.35">
      <c r="A315" s="1" t="str">
        <f>Tableau1[[#This Row],[NUM DE FACTURE]]</f>
        <v>FAE-20-00042</v>
      </c>
      <c r="B315" s="2">
        <f>VLOOKUP(Tableau3[[#This Row],[ID ]],'[1]COMMERCIAL 2019 - 2021'!$D$2:$AO$3999,14,FALSE)</f>
        <v>0</v>
      </c>
      <c r="C315" s="3">
        <f>VLOOKUP(Tableau3[[#This Row],[ID ]],'[1]COMMERCIAL 2019 - 2021'!$D$2:$AO$3999,15,FALSE)</f>
        <v>39000</v>
      </c>
      <c r="D315" s="3">
        <f>VLOOKUP(Tableau3[[#This Row],[ID ]],'[1]COMMERCIAL 2019 - 2021'!$D$2:$AO$3999,16,FALSE)</f>
        <v>0</v>
      </c>
      <c r="E315" s="3">
        <f>VLOOKUP(Tableau3[[#This Row],[ID ]],'[1]COMMERCIAL 2019 - 2021'!$D$2:$AO$3999,17,FALSE)</f>
        <v>0</v>
      </c>
      <c r="F315" s="3">
        <f>VLOOKUP(Tableau3[[#This Row],[ID ]],'[1]COMMERCIAL 2019 - 2021'!$D$2:$AO$3999,20,FALSE)</f>
        <v>0</v>
      </c>
      <c r="G315" s="3">
        <f>VLOOKUP(Tableau3[[#This Row],[ID ]],'[1]COMMERCIAL 2019 - 2021'!$D$2:$AO$3999,21,FALSE)</f>
        <v>63180</v>
      </c>
      <c r="H315" s="3">
        <f>VLOOKUP(Tableau3[[#This Row],[ID ]],'[1]COMMERCIAL 2019 - 2021'!$D$2:$AO$3999,22,FALSE)</f>
        <v>0</v>
      </c>
      <c r="I315" s="3">
        <f>VLOOKUP(Tableau3[[#This Row],[ID ]],'[1]COMMERCIAL 2019 - 2021'!$D$2:$AO$3999,23,FALSE)</f>
        <v>0</v>
      </c>
      <c r="J315" s="3">
        <f>+Tableau1[[#This Row],[Annee]]</f>
        <v>2020</v>
      </c>
      <c r="K315" s="3" t="str">
        <f>+Tableau1[[#This Row],[DESTINATION]]</f>
        <v>Russie</v>
      </c>
      <c r="L315" s="3" t="str">
        <f>+Tableau1[[#This Row],[CLIENT]]</f>
        <v>STE MIDCOM INTERNATIONAL</v>
      </c>
      <c r="M315" s="3">
        <f>Tableau1[[#This Row],[Mois]]</f>
        <v>2</v>
      </c>
    </row>
    <row r="316" spans="1:13" hidden="1" x14ac:dyDescent="0.35">
      <c r="A316" s="1" t="str">
        <f>Tableau1[[#This Row],[NUM DE FACTURE]]</f>
        <v>FAE-20-00043</v>
      </c>
      <c r="B316" s="2">
        <f>VLOOKUP(Tableau3[[#This Row],[ID ]],'[1]COMMERCIAL 2019 - 2021'!$D$2:$AO$3999,14,FALSE)</f>
        <v>20000</v>
      </c>
      <c r="C316" s="3">
        <f>VLOOKUP(Tableau3[[#This Row],[ID ]],'[1]COMMERCIAL 2019 - 2021'!$D$2:$AO$3999,15,FALSE)</f>
        <v>0</v>
      </c>
      <c r="D316" s="3">
        <f>VLOOKUP(Tableau3[[#This Row],[ID ]],'[1]COMMERCIAL 2019 - 2021'!$D$2:$AO$3999,16,FALSE)</f>
        <v>0</v>
      </c>
      <c r="E316" s="3">
        <f>VLOOKUP(Tableau3[[#This Row],[ID ]],'[1]COMMERCIAL 2019 - 2021'!$D$2:$AO$3999,17,FALSE)</f>
        <v>0</v>
      </c>
      <c r="F316" s="3">
        <f>VLOOKUP(Tableau3[[#This Row],[ID ]],'[1]COMMERCIAL 2019 - 2021'!$D$2:$AO$3999,20,FALSE)</f>
        <v>38121.79</v>
      </c>
      <c r="G316" s="3">
        <f>VLOOKUP(Tableau3[[#This Row],[ID ]],'[1]COMMERCIAL 2019 - 2021'!$D$2:$AO$3999,21,FALSE)</f>
        <v>0</v>
      </c>
      <c r="H316" s="3">
        <f>VLOOKUP(Tableau3[[#This Row],[ID ]],'[1]COMMERCIAL 2019 - 2021'!$D$2:$AO$3999,22,FALSE)</f>
        <v>0</v>
      </c>
      <c r="I316" s="3">
        <f>VLOOKUP(Tableau3[[#This Row],[ID ]],'[1]COMMERCIAL 2019 - 2021'!$D$2:$AO$3999,23,FALSE)</f>
        <v>0</v>
      </c>
      <c r="J316" s="3">
        <f>+Tableau1[[#This Row],[Annee]]</f>
        <v>2020</v>
      </c>
      <c r="K316" s="3" t="str">
        <f>+Tableau1[[#This Row],[DESTINATION]]</f>
        <v>Russie</v>
      </c>
      <c r="L316" s="3" t="str">
        <f>+Tableau1[[#This Row],[CLIENT]]</f>
        <v>ANGSTREM TRADING</v>
      </c>
      <c r="M316" s="3">
        <f>Tableau1[[#This Row],[Mois]]</f>
        <v>2</v>
      </c>
    </row>
    <row r="317" spans="1:13" hidden="1" x14ac:dyDescent="0.35">
      <c r="A317" s="1" t="str">
        <f>Tableau1[[#This Row],[NUM DE FACTURE]]</f>
        <v>FAE-20-00044</v>
      </c>
      <c r="B317" s="2">
        <f>VLOOKUP(Tableau3[[#This Row],[ID ]],'[1]COMMERCIAL 2019 - 2021'!$D$2:$AO$3999,14,FALSE)</f>
        <v>360</v>
      </c>
      <c r="C317" s="3">
        <f>VLOOKUP(Tableau3[[#This Row],[ID ]],'[1]COMMERCIAL 2019 - 2021'!$D$2:$AO$3999,15,FALSE)</f>
        <v>19180</v>
      </c>
      <c r="D317" s="3">
        <f>VLOOKUP(Tableau3[[#This Row],[ID ]],'[1]COMMERCIAL 2019 - 2021'!$D$2:$AO$3999,16,FALSE)</f>
        <v>0</v>
      </c>
      <c r="E317" s="3">
        <f>VLOOKUP(Tableau3[[#This Row],[ID ]],'[1]COMMERCIAL 2019 - 2021'!$D$2:$AO$3999,17,FALSE)</f>
        <v>0</v>
      </c>
      <c r="F317" s="3">
        <f>VLOOKUP(Tableau3[[#This Row],[ID ]],'[1]COMMERCIAL 2019 - 2021'!$D$2:$AO$3999,20,FALSE)</f>
        <v>1041.9746400000001</v>
      </c>
      <c r="G317" s="3">
        <f>VLOOKUP(Tableau3[[#This Row],[ID ]],'[1]COMMERCIAL 2019 - 2021'!$D$2:$AO$3999,21,FALSE)</f>
        <v>66475.358560000022</v>
      </c>
      <c r="H317" s="3">
        <f>VLOOKUP(Tableau3[[#This Row],[ID ]],'[1]COMMERCIAL 2019 - 2021'!$D$2:$AO$3999,22,FALSE)</f>
        <v>0</v>
      </c>
      <c r="I317" s="3">
        <f>VLOOKUP(Tableau3[[#This Row],[ID ]],'[1]COMMERCIAL 2019 - 2021'!$D$2:$AO$3999,23,FALSE)</f>
        <v>0</v>
      </c>
      <c r="J317" s="3">
        <f>+Tableau1[[#This Row],[Annee]]</f>
        <v>2020</v>
      </c>
      <c r="K317" s="3" t="str">
        <f>+Tableau1[[#This Row],[DESTINATION]]</f>
        <v>New Zealand</v>
      </c>
      <c r="L317" s="3" t="str">
        <f>+Tableau1[[#This Row],[CLIENT]]</f>
        <v>DAVIS TRADING CO LTD</v>
      </c>
      <c r="M317" s="3">
        <f>Tableau1[[#This Row],[Mois]]</f>
        <v>2</v>
      </c>
    </row>
    <row r="318" spans="1:13" hidden="1" x14ac:dyDescent="0.35">
      <c r="A318" s="1" t="str">
        <f>Tableau1[[#This Row],[NUM DE FACTURE]]</f>
        <v>FAE-20-00045</v>
      </c>
      <c r="B318" s="2">
        <f>VLOOKUP(Tableau3[[#This Row],[ID ]],'[1]COMMERCIAL 2019 - 2021'!$D$2:$AO$3999,14,FALSE)</f>
        <v>16800</v>
      </c>
      <c r="C318" s="3">
        <f>VLOOKUP(Tableau3[[#This Row],[ID ]],'[1]COMMERCIAL 2019 - 2021'!$D$2:$AO$3999,15,FALSE)</f>
        <v>19440</v>
      </c>
      <c r="D318" s="3">
        <f>VLOOKUP(Tableau3[[#This Row],[ID ]],'[1]COMMERCIAL 2019 - 2021'!$D$2:$AO$3999,16,FALSE)</f>
        <v>7440</v>
      </c>
      <c r="E318" s="3">
        <f>VLOOKUP(Tableau3[[#This Row],[ID ]],'[1]COMMERCIAL 2019 - 2021'!$D$2:$AO$3999,17,FALSE)</f>
        <v>6720</v>
      </c>
      <c r="F318" s="3">
        <f>VLOOKUP(Tableau3[[#This Row],[ID ]],'[1]COMMERCIAL 2019 - 2021'!$D$2:$AO$3999,20,FALSE)</f>
        <v>27024</v>
      </c>
      <c r="G318" s="3">
        <f>VLOOKUP(Tableau3[[#This Row],[ID ]],'[1]COMMERCIAL 2019 - 2021'!$D$2:$AO$3999,21,FALSE)</f>
        <v>35268</v>
      </c>
      <c r="H318" s="3">
        <f>VLOOKUP(Tableau3[[#This Row],[ID ]],'[1]COMMERCIAL 2019 - 2021'!$D$2:$AO$3999,22,FALSE)</f>
        <v>11904</v>
      </c>
      <c r="I318" s="3">
        <f>VLOOKUP(Tableau3[[#This Row],[ID ]],'[1]COMMERCIAL 2019 - 2021'!$D$2:$AO$3999,23,FALSE)</f>
        <v>15372</v>
      </c>
      <c r="J318" s="3">
        <f>+Tableau1[[#This Row],[Annee]]</f>
        <v>2020</v>
      </c>
      <c r="K318" s="3" t="str">
        <f>+Tableau1[[#This Row],[DESTINATION]]</f>
        <v>Qatar</v>
      </c>
      <c r="L318" s="3" t="str">
        <f>+Tableau1[[#This Row],[CLIENT]]</f>
        <v>GOLDEN PEARL</v>
      </c>
      <c r="M318" s="3">
        <f>Tableau1[[#This Row],[Mois]]</f>
        <v>2</v>
      </c>
    </row>
    <row r="319" spans="1:13" hidden="1" x14ac:dyDescent="0.35">
      <c r="A319" s="1" t="str">
        <f>Tableau1[[#This Row],[NUM DE FACTURE]]</f>
        <v>FAE-20-00046</v>
      </c>
      <c r="B319" s="2">
        <f>VLOOKUP(Tableau3[[#This Row],[ID ]],'[1]COMMERCIAL 2019 - 2021'!$D$2:$AO$3999,14,FALSE)</f>
        <v>10800</v>
      </c>
      <c r="C319" s="3">
        <f>VLOOKUP(Tableau3[[#This Row],[ID ]],'[1]COMMERCIAL 2019 - 2021'!$D$2:$AO$3999,15,FALSE)</f>
        <v>33000</v>
      </c>
      <c r="D319" s="3">
        <f>VLOOKUP(Tableau3[[#This Row],[ID ]],'[1]COMMERCIAL 2019 - 2021'!$D$2:$AO$3999,16,FALSE)</f>
        <v>8400</v>
      </c>
      <c r="E319" s="3">
        <f>VLOOKUP(Tableau3[[#This Row],[ID ]],'[1]COMMERCIAL 2019 - 2021'!$D$2:$AO$3999,17,FALSE)</f>
        <v>1000</v>
      </c>
      <c r="F319" s="3">
        <f>VLOOKUP(Tableau3[[#This Row],[ID ]],'[1]COMMERCIAL 2019 - 2021'!$D$2:$AO$3999,20,FALSE)</f>
        <v>17644.942800000001</v>
      </c>
      <c r="G319" s="3">
        <f>VLOOKUP(Tableau3[[#This Row],[ID ]],'[1]COMMERCIAL 2019 - 2021'!$D$2:$AO$3999,21,FALSE)</f>
        <v>53442.163499999988</v>
      </c>
      <c r="H319" s="3">
        <f>VLOOKUP(Tableau3[[#This Row],[ID ]],'[1]COMMERCIAL 2019 - 2021'!$D$2:$AO$3999,22,FALSE)</f>
        <v>13603.459800000001</v>
      </c>
      <c r="I319" s="3">
        <f>VLOOKUP(Tableau3[[#This Row],[ID ]],'[1]COMMERCIAL 2019 - 2021'!$D$2:$AO$3999,23,FALSE)</f>
        <v>3812.1790000000001</v>
      </c>
      <c r="J319" s="3">
        <f>+Tableau1[[#This Row],[Annee]]</f>
        <v>2020</v>
      </c>
      <c r="K319" s="3" t="str">
        <f>+Tableau1[[#This Row],[DESTINATION]]</f>
        <v>Jordanie</v>
      </c>
      <c r="L319" s="3" t="str">
        <f>+Tableau1[[#This Row],[CLIENT]]</f>
        <v>ABOURA FOODS</v>
      </c>
      <c r="M319" s="3">
        <f>Tableau1[[#This Row],[Mois]]</f>
        <v>2</v>
      </c>
    </row>
    <row r="320" spans="1:13" x14ac:dyDescent="0.35">
      <c r="A320" s="1" t="str">
        <f>Tableau1[[#This Row],[NUM DE FACTURE]]</f>
        <v>FAE-20-00047</v>
      </c>
      <c r="B320" s="2">
        <f>VLOOKUP(Tableau3[[#This Row],[ID ]],'[1]COMMERCIAL 2019 - 2021'!$D$2:$AO$3999,14,FALSE)</f>
        <v>84524</v>
      </c>
      <c r="C320" s="3">
        <f>VLOOKUP(Tableau3[[#This Row],[ID ]],'[1]COMMERCIAL 2019 - 2021'!$D$2:$AO$3999,15,FALSE)</f>
        <v>18500</v>
      </c>
      <c r="D320" s="3">
        <f>VLOOKUP(Tableau3[[#This Row],[ID ]],'[1]COMMERCIAL 2019 - 2021'!$D$2:$AO$3999,16,FALSE)</f>
        <v>3000</v>
      </c>
      <c r="E320" s="3">
        <f>VLOOKUP(Tableau3[[#This Row],[ID ]],'[1]COMMERCIAL 2019 - 2021'!$D$2:$AO$3999,17,FALSE)</f>
        <v>0</v>
      </c>
      <c r="F320" s="3">
        <f>VLOOKUP(Tableau3[[#This Row],[ID ]],'[1]COMMERCIAL 2019 - 2021'!$D$2:$AO$3999,20,FALSE)</f>
        <v>128846.48</v>
      </c>
      <c r="G320" s="3">
        <f>VLOOKUP(Tableau3[[#This Row],[ID ]],'[1]COMMERCIAL 2019 - 2021'!$D$2:$AO$3999,21,FALSE)</f>
        <v>28535</v>
      </c>
      <c r="H320" s="3">
        <f>VLOOKUP(Tableau3[[#This Row],[ID ]],'[1]COMMERCIAL 2019 - 2021'!$D$2:$AO$3999,22,FALSE)</f>
        <v>4260</v>
      </c>
      <c r="I320" s="3">
        <f>VLOOKUP(Tableau3[[#This Row],[ID ]],'[1]COMMERCIAL 2019 - 2021'!$D$2:$AO$3999,23,FALSE)</f>
        <v>0</v>
      </c>
      <c r="J320" s="3">
        <f>+Tableau1[[#This Row],[Annee]]</f>
        <v>2020</v>
      </c>
      <c r="K320" s="3" t="str">
        <f>+Tableau1[[#This Row],[DESTINATION]]</f>
        <v>Sierra Leone</v>
      </c>
      <c r="L320" s="3" t="str">
        <f>+Tableau1[[#This Row],[CLIENT]]</f>
        <v>TUNISIAN AFRICAN BUSINESS</v>
      </c>
      <c r="M320" s="3">
        <f>Tableau1[[#This Row],[Mois]]</f>
        <v>2</v>
      </c>
    </row>
    <row r="321" spans="1:13" hidden="1" x14ac:dyDescent="0.35">
      <c r="A321" s="1" t="str">
        <f>Tableau1[[#This Row],[NUM DE FACTURE]]</f>
        <v>FAE-20-00048</v>
      </c>
      <c r="B321" s="2">
        <f>VLOOKUP(Tableau3[[#This Row],[ID ]],'[1]COMMERCIAL 2019 - 2021'!$D$2:$AO$3999,14,FALSE)</f>
        <v>21600</v>
      </c>
      <c r="C321" s="3">
        <f>VLOOKUP(Tableau3[[#This Row],[ID ]],'[1]COMMERCIAL 2019 - 2021'!$D$2:$AO$3999,15,FALSE)</f>
        <v>0</v>
      </c>
      <c r="D321" s="3">
        <f>VLOOKUP(Tableau3[[#This Row],[ID ]],'[1]COMMERCIAL 2019 - 2021'!$D$2:$AO$3999,16,FALSE)</f>
        <v>0</v>
      </c>
      <c r="E321" s="3">
        <f>VLOOKUP(Tableau3[[#This Row],[ID ]],'[1]COMMERCIAL 2019 - 2021'!$D$2:$AO$3999,17,FALSE)</f>
        <v>0</v>
      </c>
      <c r="F321" s="3">
        <f>VLOOKUP(Tableau3[[#This Row],[ID ]],'[1]COMMERCIAL 2019 - 2021'!$D$2:$AO$3999,20,FALSE)</f>
        <v>33480</v>
      </c>
      <c r="G321" s="3">
        <f>VLOOKUP(Tableau3[[#This Row],[ID ]],'[1]COMMERCIAL 2019 - 2021'!$D$2:$AO$3999,21,FALSE)</f>
        <v>0</v>
      </c>
      <c r="H321" s="3">
        <f>VLOOKUP(Tableau3[[#This Row],[ID ]],'[1]COMMERCIAL 2019 - 2021'!$D$2:$AO$3999,22,FALSE)</f>
        <v>0</v>
      </c>
      <c r="I321" s="3">
        <f>VLOOKUP(Tableau3[[#This Row],[ID ]],'[1]COMMERCIAL 2019 - 2021'!$D$2:$AO$3999,23,FALSE)</f>
        <v>0</v>
      </c>
      <c r="J321" s="3">
        <f>+Tableau1[[#This Row],[Annee]]</f>
        <v>2020</v>
      </c>
      <c r="K321" s="3" t="str">
        <f>+Tableau1[[#This Row],[DESTINATION]]</f>
        <v>Togo</v>
      </c>
      <c r="L321" s="3" t="str">
        <f>+Tableau1[[#This Row],[CLIENT]]</f>
        <v>SAHEL INTERNATIONAL TRADE</v>
      </c>
      <c r="M321" s="3">
        <f>Tableau1[[#This Row],[Mois]]</f>
        <v>2</v>
      </c>
    </row>
    <row r="322" spans="1:13" hidden="1" x14ac:dyDescent="0.35">
      <c r="A322" s="1" t="str">
        <f>Tableau1[[#This Row],[NUM DE FACTURE]]</f>
        <v>FAE-20-00049</v>
      </c>
      <c r="B322" s="2">
        <f>VLOOKUP(Tableau3[[#This Row],[ID ]],'[1]COMMERCIAL 2019 - 2021'!$D$2:$AO$3999,14,FALSE)</f>
        <v>0</v>
      </c>
      <c r="C322" s="3">
        <f>VLOOKUP(Tableau3[[#This Row],[ID ]],'[1]COMMERCIAL 2019 - 2021'!$D$2:$AO$3999,15,FALSE)</f>
        <v>0</v>
      </c>
      <c r="D322" s="3">
        <f>VLOOKUP(Tableau3[[#This Row],[ID ]],'[1]COMMERCIAL 2019 - 2021'!$D$2:$AO$3999,16,FALSE)</f>
        <v>50400</v>
      </c>
      <c r="E322" s="3">
        <f>VLOOKUP(Tableau3[[#This Row],[ID ]],'[1]COMMERCIAL 2019 - 2021'!$D$2:$AO$3999,17,FALSE)</f>
        <v>0</v>
      </c>
      <c r="F322" s="3">
        <f>VLOOKUP(Tableau3[[#This Row],[ID ]],'[1]COMMERCIAL 2019 - 2021'!$D$2:$AO$3999,20,FALSE)</f>
        <v>0</v>
      </c>
      <c r="G322" s="3">
        <f>VLOOKUP(Tableau3[[#This Row],[ID ]],'[1]COMMERCIAL 2019 - 2021'!$D$2:$AO$3999,21,FALSE)</f>
        <v>0</v>
      </c>
      <c r="H322" s="3">
        <f>VLOOKUP(Tableau3[[#This Row],[ID ]],'[1]COMMERCIAL 2019 - 2021'!$D$2:$AO$3999,22,FALSE)</f>
        <v>85680</v>
      </c>
      <c r="I322" s="3">
        <f>VLOOKUP(Tableau3[[#This Row],[ID ]],'[1]COMMERCIAL 2019 - 2021'!$D$2:$AO$3999,23,FALSE)</f>
        <v>0</v>
      </c>
      <c r="J322" s="3">
        <f>+Tableau1[[#This Row],[Annee]]</f>
        <v>2020</v>
      </c>
      <c r="K322" s="3" t="str">
        <f>+Tableau1[[#This Row],[DESTINATION]]</f>
        <v>Japon</v>
      </c>
      <c r="L322" s="3" t="str">
        <f>+Tableau1[[#This Row],[CLIENT]]</f>
        <v>ARCADIA</v>
      </c>
      <c r="M322" s="3">
        <f>Tableau1[[#This Row],[Mois]]</f>
        <v>4</v>
      </c>
    </row>
    <row r="323" spans="1:13" hidden="1" x14ac:dyDescent="0.35">
      <c r="A323" s="1" t="str">
        <f>Tableau1[[#This Row],[NUM DE FACTURE]]</f>
        <v>FAE-20-00050</v>
      </c>
      <c r="B323" s="2">
        <f>VLOOKUP(Tableau3[[#This Row],[ID ]],'[1]COMMERCIAL 2019 - 2021'!$D$2:$AO$3999,14,FALSE)</f>
        <v>0</v>
      </c>
      <c r="C323" s="3">
        <f>VLOOKUP(Tableau3[[#This Row],[ID ]],'[1]COMMERCIAL 2019 - 2021'!$D$2:$AO$3999,15,FALSE)</f>
        <v>308000</v>
      </c>
      <c r="D323" s="3">
        <f>VLOOKUP(Tableau3[[#This Row],[ID ]],'[1]COMMERCIAL 2019 - 2021'!$D$2:$AO$3999,16,FALSE)</f>
        <v>0</v>
      </c>
      <c r="E323" s="3">
        <f>VLOOKUP(Tableau3[[#This Row],[ID ]],'[1]COMMERCIAL 2019 - 2021'!$D$2:$AO$3999,17,FALSE)</f>
        <v>0</v>
      </c>
      <c r="F323" s="3">
        <f>VLOOKUP(Tableau3[[#This Row],[ID ]],'[1]COMMERCIAL 2019 - 2021'!$D$2:$AO$3999,20,FALSE)</f>
        <v>0</v>
      </c>
      <c r="G323" s="3">
        <f>VLOOKUP(Tableau3[[#This Row],[ID ]],'[1]COMMERCIAL 2019 - 2021'!$D$2:$AO$3999,21,FALSE)</f>
        <v>385000</v>
      </c>
      <c r="H323" s="3">
        <f>VLOOKUP(Tableau3[[#This Row],[ID ]],'[1]COMMERCIAL 2019 - 2021'!$D$2:$AO$3999,22,FALSE)</f>
        <v>0</v>
      </c>
      <c r="I323" s="3">
        <f>VLOOKUP(Tableau3[[#This Row],[ID ]],'[1]COMMERCIAL 2019 - 2021'!$D$2:$AO$3999,23,FALSE)</f>
        <v>0</v>
      </c>
      <c r="J323" s="3">
        <f>+Tableau1[[#This Row],[Annee]]</f>
        <v>2020</v>
      </c>
      <c r="K323" s="3" t="str">
        <f>+Tableau1[[#This Row],[DESTINATION]]</f>
        <v>Niger</v>
      </c>
      <c r="L323" s="3" t="str">
        <f>+Tableau1[[#This Row],[CLIENT]]</f>
        <v>SAHEL INTERNATIONAL TRADE</v>
      </c>
      <c r="M323" s="3">
        <f>Tableau1[[#This Row],[Mois]]</f>
        <v>2</v>
      </c>
    </row>
    <row r="324" spans="1:13" hidden="1" x14ac:dyDescent="0.35">
      <c r="A324" s="1" t="str">
        <f>Tableau1[[#This Row],[NUM DE FACTURE]]</f>
        <v>FAE-20-00051</v>
      </c>
      <c r="B324" s="2">
        <f>VLOOKUP(Tableau3[[#This Row],[ID ]],'[1]COMMERCIAL 2019 - 2021'!$D$2:$AO$3999,14,FALSE)</f>
        <v>0</v>
      </c>
      <c r="C324" s="3">
        <f>VLOOKUP(Tableau3[[#This Row],[ID ]],'[1]COMMERCIAL 2019 - 2021'!$D$2:$AO$3999,15,FALSE)</f>
        <v>0</v>
      </c>
      <c r="D324" s="3">
        <f>VLOOKUP(Tableau3[[#This Row],[ID ]],'[1]COMMERCIAL 2019 - 2021'!$D$2:$AO$3999,16,FALSE)</f>
        <v>280000</v>
      </c>
      <c r="E324" s="3">
        <f>VLOOKUP(Tableau3[[#This Row],[ID ]],'[1]COMMERCIAL 2019 - 2021'!$D$2:$AO$3999,17,FALSE)</f>
        <v>0</v>
      </c>
      <c r="F324" s="3">
        <f>VLOOKUP(Tableau3[[#This Row],[ID ]],'[1]COMMERCIAL 2019 - 2021'!$D$2:$AO$3999,20,FALSE)</f>
        <v>0</v>
      </c>
      <c r="G324" s="3">
        <f>VLOOKUP(Tableau3[[#This Row],[ID ]],'[1]COMMERCIAL 2019 - 2021'!$D$2:$AO$3999,21,FALSE)</f>
        <v>0</v>
      </c>
      <c r="H324" s="3">
        <f>VLOOKUP(Tableau3[[#This Row],[ID ]],'[1]COMMERCIAL 2019 - 2021'!$D$2:$AO$3999,22,FALSE)</f>
        <v>347200</v>
      </c>
      <c r="I324" s="3">
        <f>VLOOKUP(Tableau3[[#This Row],[ID ]],'[1]COMMERCIAL 2019 - 2021'!$D$2:$AO$3999,23,FALSE)</f>
        <v>0</v>
      </c>
      <c r="J324" s="3">
        <f>+Tableau1[[#This Row],[Annee]]</f>
        <v>2020</v>
      </c>
      <c r="K324" s="3" t="str">
        <f>+Tableau1[[#This Row],[DESTINATION]]</f>
        <v>Niger</v>
      </c>
      <c r="L324" s="3" t="str">
        <f>+Tableau1[[#This Row],[CLIENT]]</f>
        <v>SAHEL INTERNATIONAL TRADE</v>
      </c>
      <c r="M324" s="3">
        <f>Tableau1[[#This Row],[Mois]]</f>
        <v>2</v>
      </c>
    </row>
    <row r="325" spans="1:13" hidden="1" x14ac:dyDescent="0.35">
      <c r="A325" s="1" t="str">
        <f>Tableau1[[#This Row],[NUM DE FACTURE]]</f>
        <v>FAE-20-00052</v>
      </c>
      <c r="B325" s="2">
        <f>VLOOKUP(Tableau3[[#This Row],[ID ]],'[1]COMMERCIAL 2019 - 2021'!$D$2:$AO$3999,14,FALSE)</f>
        <v>0</v>
      </c>
      <c r="C325" s="3">
        <f>VLOOKUP(Tableau3[[#This Row],[ID ]],'[1]COMMERCIAL 2019 - 2021'!$D$2:$AO$3999,15,FALSE)</f>
        <v>20000</v>
      </c>
      <c r="D325" s="3">
        <f>VLOOKUP(Tableau3[[#This Row],[ID ]],'[1]COMMERCIAL 2019 - 2021'!$D$2:$AO$3999,16,FALSE)</f>
        <v>0</v>
      </c>
      <c r="E325" s="3">
        <f>VLOOKUP(Tableau3[[#This Row],[ID ]],'[1]COMMERCIAL 2019 - 2021'!$D$2:$AO$3999,17,FALSE)</f>
        <v>0</v>
      </c>
      <c r="F325" s="3">
        <f>VLOOKUP(Tableau3[[#This Row],[ID ]],'[1]COMMERCIAL 2019 - 2021'!$D$2:$AO$3999,20,FALSE)</f>
        <v>0</v>
      </c>
      <c r="G325" s="3">
        <f>VLOOKUP(Tableau3[[#This Row],[ID ]],'[1]COMMERCIAL 2019 - 2021'!$D$2:$AO$3999,21,FALSE)</f>
        <v>31600</v>
      </c>
      <c r="H325" s="3">
        <f>VLOOKUP(Tableau3[[#This Row],[ID ]],'[1]COMMERCIAL 2019 - 2021'!$D$2:$AO$3999,22,FALSE)</f>
        <v>0</v>
      </c>
      <c r="I325" s="3">
        <f>VLOOKUP(Tableau3[[#This Row],[ID ]],'[1]COMMERCIAL 2019 - 2021'!$D$2:$AO$3999,23,FALSE)</f>
        <v>0</v>
      </c>
      <c r="J325" s="3">
        <f>+Tableau1[[#This Row],[Annee]]</f>
        <v>2020</v>
      </c>
      <c r="K325" s="3" t="str">
        <f>+Tableau1[[#This Row],[DESTINATION]]</f>
        <v>Angleterre</v>
      </c>
      <c r="L325" s="3" t="str">
        <f>+Tableau1[[#This Row],[CLIENT]]</f>
        <v>ARCADIA</v>
      </c>
      <c r="M325" s="3">
        <f>Tableau1[[#This Row],[Mois]]</f>
        <v>2</v>
      </c>
    </row>
    <row r="326" spans="1:13" hidden="1" x14ac:dyDescent="0.35">
      <c r="A326" s="1" t="str">
        <f>Tableau1[[#This Row],[NUM DE FACTURE]]</f>
        <v>FAE-20-00053</v>
      </c>
      <c r="B326" s="2">
        <f>VLOOKUP(Tableau3[[#This Row],[ID ]],'[1]COMMERCIAL 2019 - 2021'!$D$2:$AO$3999,14,FALSE)</f>
        <v>24000</v>
      </c>
      <c r="C326" s="3">
        <f>VLOOKUP(Tableau3[[#This Row],[ID ]],'[1]COMMERCIAL 2019 - 2021'!$D$2:$AO$3999,15,FALSE)</f>
        <v>216000</v>
      </c>
      <c r="D326" s="3">
        <f>VLOOKUP(Tableau3[[#This Row],[ID ]],'[1]COMMERCIAL 2019 - 2021'!$D$2:$AO$3999,16,FALSE)</f>
        <v>28800</v>
      </c>
      <c r="E326" s="3">
        <f>VLOOKUP(Tableau3[[#This Row],[ID ]],'[1]COMMERCIAL 2019 - 2021'!$D$2:$AO$3999,17,FALSE)</f>
        <v>0</v>
      </c>
      <c r="F326" s="3">
        <f>VLOOKUP(Tableau3[[#This Row],[ID ]],'[1]COMMERCIAL 2019 - 2021'!$D$2:$AO$3999,20,FALSE)</f>
        <v>37147.248</v>
      </c>
      <c r="G326" s="3">
        <f>VLOOKUP(Tableau3[[#This Row],[ID ]],'[1]COMMERCIAL 2019 - 2021'!$D$2:$AO$3999,21,FALSE)</f>
        <v>318847.21200000006</v>
      </c>
      <c r="H326" s="3">
        <f>VLOOKUP(Tableau3[[#This Row],[ID ]],'[1]COMMERCIAL 2019 - 2021'!$D$2:$AO$3999,22,FALSE)</f>
        <v>42512.961600000002</v>
      </c>
      <c r="I326" s="3">
        <f>VLOOKUP(Tableau3[[#This Row],[ID ]],'[1]COMMERCIAL 2019 - 2021'!$D$2:$AO$3999,23,FALSE)</f>
        <v>0</v>
      </c>
      <c r="J326" s="3">
        <f>+Tableau1[[#This Row],[Annee]]</f>
        <v>2020</v>
      </c>
      <c r="K326" s="3" t="str">
        <f>+Tableau1[[#This Row],[DESTINATION]]</f>
        <v>Libye</v>
      </c>
      <c r="L326" s="3" t="str">
        <f>+Tableau1[[#This Row],[CLIENT]]</f>
        <v>STE AL MAJMOUA MOTTAHIDA</v>
      </c>
      <c r="M326" s="3">
        <f>Tableau1[[#This Row],[Mois]]</f>
        <v>2</v>
      </c>
    </row>
    <row r="327" spans="1:13" hidden="1" x14ac:dyDescent="0.35">
      <c r="A327" s="1" t="str">
        <f>Tableau1[[#This Row],[NUM DE FACTURE]]</f>
        <v>FAE-20-00054</v>
      </c>
      <c r="B327" s="2">
        <f>VLOOKUP(Tableau3[[#This Row],[ID ]],'[1]COMMERCIAL 2019 - 2021'!$D$2:$AO$3999,14,FALSE)</f>
        <v>0</v>
      </c>
      <c r="C327" s="3">
        <f>VLOOKUP(Tableau3[[#This Row],[ID ]],'[1]COMMERCIAL 2019 - 2021'!$D$2:$AO$3999,15,FALSE)</f>
        <v>18936</v>
      </c>
      <c r="D327" s="3">
        <f>VLOOKUP(Tableau3[[#This Row],[ID ]],'[1]COMMERCIAL 2019 - 2021'!$D$2:$AO$3999,16,FALSE)</f>
        <v>8400</v>
      </c>
      <c r="E327" s="3">
        <f>VLOOKUP(Tableau3[[#This Row],[ID ]],'[1]COMMERCIAL 2019 - 2021'!$D$2:$AO$3999,17,FALSE)</f>
        <v>0</v>
      </c>
      <c r="F327" s="3">
        <f>VLOOKUP(Tableau3[[#This Row],[ID ]],'[1]COMMERCIAL 2019 - 2021'!$D$2:$AO$3999,20,FALSE)</f>
        <v>0</v>
      </c>
      <c r="G327" s="3">
        <f>VLOOKUP(Tableau3[[#This Row],[ID ]],'[1]COMMERCIAL 2019 - 2021'!$D$2:$AO$3999,21,FALSE)</f>
        <v>29187.353915999996</v>
      </c>
      <c r="H327" s="3">
        <f>VLOOKUP(Tableau3[[#This Row],[ID ]],'[1]COMMERCIAL 2019 - 2021'!$D$2:$AO$3999,22,FALSE)</f>
        <v>12796.504199999999</v>
      </c>
      <c r="I327" s="3">
        <f>VLOOKUP(Tableau3[[#This Row],[ID ]],'[1]COMMERCIAL 2019 - 2021'!$D$2:$AO$3999,23,FALSE)</f>
        <v>0</v>
      </c>
      <c r="J327" s="3">
        <f>+Tableau1[[#This Row],[Annee]]</f>
        <v>2020</v>
      </c>
      <c r="K327" s="3" t="str">
        <f>+Tableau1[[#This Row],[DESTINATION]]</f>
        <v>Mayotte</v>
      </c>
      <c r="L327" s="3" t="str">
        <f>+Tableau1[[#This Row],[CLIENT]]</f>
        <v>SODIFRAM SAS</v>
      </c>
      <c r="M327" s="3">
        <f>Tableau1[[#This Row],[Mois]]</f>
        <v>2</v>
      </c>
    </row>
    <row r="328" spans="1:13" hidden="1" x14ac:dyDescent="0.35">
      <c r="A328" s="1" t="str">
        <f>Tableau1[[#This Row],[NUM DE FACTURE]]</f>
        <v>FAE-20-00055</v>
      </c>
      <c r="B328" s="2">
        <f>VLOOKUP(Tableau3[[#This Row],[ID ]],'[1]COMMERCIAL 2019 - 2021'!$D$2:$AO$3999,14,FALSE)</f>
        <v>19200</v>
      </c>
      <c r="C328" s="3">
        <f>VLOOKUP(Tableau3[[#This Row],[ID ]],'[1]COMMERCIAL 2019 - 2021'!$D$2:$AO$3999,15,FALSE)</f>
        <v>0</v>
      </c>
      <c r="D328" s="3">
        <f>VLOOKUP(Tableau3[[#This Row],[ID ]],'[1]COMMERCIAL 2019 - 2021'!$D$2:$AO$3999,16,FALSE)</f>
        <v>0</v>
      </c>
      <c r="E328" s="3">
        <f>VLOOKUP(Tableau3[[#This Row],[ID ]],'[1]COMMERCIAL 2019 - 2021'!$D$2:$AO$3999,17,FALSE)</f>
        <v>0</v>
      </c>
      <c r="F328" s="3">
        <f>VLOOKUP(Tableau3[[#This Row],[ID ]],'[1]COMMERCIAL 2019 - 2021'!$D$2:$AO$3999,20,FALSE)</f>
        <v>30144</v>
      </c>
      <c r="G328" s="3">
        <f>VLOOKUP(Tableau3[[#This Row],[ID ]],'[1]COMMERCIAL 2019 - 2021'!$D$2:$AO$3999,21,FALSE)</f>
        <v>0</v>
      </c>
      <c r="H328" s="3">
        <f>VLOOKUP(Tableau3[[#This Row],[ID ]],'[1]COMMERCIAL 2019 - 2021'!$D$2:$AO$3999,22,FALSE)</f>
        <v>0</v>
      </c>
      <c r="I328" s="3">
        <f>VLOOKUP(Tableau3[[#This Row],[ID ]],'[1]COMMERCIAL 2019 - 2021'!$D$2:$AO$3999,23,FALSE)</f>
        <v>0</v>
      </c>
      <c r="J328" s="3">
        <f>+Tableau1[[#This Row],[Annee]]</f>
        <v>2020</v>
      </c>
      <c r="K328" s="3" t="str">
        <f>+Tableau1[[#This Row],[DESTINATION]]</f>
        <v>Burkina Faso</v>
      </c>
      <c r="L328" s="3" t="str">
        <f>+Tableau1[[#This Row],[CLIENT]]</f>
        <v>SAHEL INTERNATIONAL TRADE</v>
      </c>
      <c r="M328" s="3">
        <f>Tableau1[[#This Row],[Mois]]</f>
        <v>3</v>
      </c>
    </row>
    <row r="329" spans="1:13" hidden="1" x14ac:dyDescent="0.35">
      <c r="A329" s="1" t="str">
        <f>Tableau1[[#This Row],[NUM DE FACTURE]]</f>
        <v>FAE-20-00056</v>
      </c>
      <c r="B329" s="2">
        <f>VLOOKUP(Tableau3[[#This Row],[ID ]],'[1]COMMERCIAL 2019 - 2021'!$D$2:$AO$3999,14,FALSE)</f>
        <v>20000</v>
      </c>
      <c r="C329" s="3">
        <f>VLOOKUP(Tableau3[[#This Row],[ID ]],'[1]COMMERCIAL 2019 - 2021'!$D$2:$AO$3999,15,FALSE)</f>
        <v>0</v>
      </c>
      <c r="D329" s="3">
        <f>VLOOKUP(Tableau3[[#This Row],[ID ]],'[1]COMMERCIAL 2019 - 2021'!$D$2:$AO$3999,16,FALSE)</f>
        <v>0</v>
      </c>
      <c r="E329" s="3">
        <f>VLOOKUP(Tableau3[[#This Row],[ID ]],'[1]COMMERCIAL 2019 - 2021'!$D$2:$AO$3999,17,FALSE)</f>
        <v>0</v>
      </c>
      <c r="F329" s="3">
        <f>VLOOKUP(Tableau3[[#This Row],[ID ]],'[1]COMMERCIAL 2019 - 2021'!$D$2:$AO$3999,20,FALSE)</f>
        <v>38326.61</v>
      </c>
      <c r="G329" s="3">
        <f>VLOOKUP(Tableau3[[#This Row],[ID ]],'[1]COMMERCIAL 2019 - 2021'!$D$2:$AO$3999,21,FALSE)</f>
        <v>0</v>
      </c>
      <c r="H329" s="3">
        <f>VLOOKUP(Tableau3[[#This Row],[ID ]],'[1]COMMERCIAL 2019 - 2021'!$D$2:$AO$3999,22,FALSE)</f>
        <v>0</v>
      </c>
      <c r="I329" s="3">
        <f>VLOOKUP(Tableau3[[#This Row],[ID ]],'[1]COMMERCIAL 2019 - 2021'!$D$2:$AO$3999,23,FALSE)</f>
        <v>0</v>
      </c>
      <c r="J329" s="3">
        <f>+Tableau1[[#This Row],[Annee]]</f>
        <v>2020</v>
      </c>
      <c r="K329" s="3" t="str">
        <f>+Tableau1[[#This Row],[DESTINATION]]</f>
        <v>Russie</v>
      </c>
      <c r="L329" s="3" t="str">
        <f>+Tableau1[[#This Row],[CLIENT]]</f>
        <v>ANGSTREM TRADING</v>
      </c>
      <c r="M329" s="3">
        <f>Tableau1[[#This Row],[Mois]]</f>
        <v>2</v>
      </c>
    </row>
    <row r="330" spans="1:13" hidden="1" x14ac:dyDescent="0.35">
      <c r="A330" s="1" t="str">
        <f>Tableau1[[#This Row],[NUM DE FACTURE]]</f>
        <v>FAE-20-00057</v>
      </c>
      <c r="B330" s="2">
        <f>VLOOKUP(Tableau3[[#This Row],[ID ]],'[1]COMMERCIAL 2019 - 2021'!$D$2:$AO$3999,14,FALSE)</f>
        <v>20000</v>
      </c>
      <c r="C330" s="3">
        <f>VLOOKUP(Tableau3[[#This Row],[ID ]],'[1]COMMERCIAL 2019 - 2021'!$D$2:$AO$3999,15,FALSE)</f>
        <v>0</v>
      </c>
      <c r="D330" s="3">
        <f>VLOOKUP(Tableau3[[#This Row],[ID ]],'[1]COMMERCIAL 2019 - 2021'!$D$2:$AO$3999,16,FALSE)</f>
        <v>0</v>
      </c>
      <c r="E330" s="3">
        <f>VLOOKUP(Tableau3[[#This Row],[ID ]],'[1]COMMERCIAL 2019 - 2021'!$D$2:$AO$3999,17,FALSE)</f>
        <v>0</v>
      </c>
      <c r="F330" s="3">
        <f>VLOOKUP(Tableau3[[#This Row],[ID ]],'[1]COMMERCIAL 2019 - 2021'!$D$2:$AO$3999,20,FALSE)</f>
        <v>39860.610000000008</v>
      </c>
      <c r="G330" s="3">
        <f>VLOOKUP(Tableau3[[#This Row],[ID ]],'[1]COMMERCIAL 2019 - 2021'!$D$2:$AO$3999,21,FALSE)</f>
        <v>0</v>
      </c>
      <c r="H330" s="3">
        <f>VLOOKUP(Tableau3[[#This Row],[ID ]],'[1]COMMERCIAL 2019 - 2021'!$D$2:$AO$3999,22,FALSE)</f>
        <v>0</v>
      </c>
      <c r="I330" s="3">
        <f>VLOOKUP(Tableau3[[#This Row],[ID ]],'[1]COMMERCIAL 2019 - 2021'!$D$2:$AO$3999,23,FALSE)</f>
        <v>0</v>
      </c>
      <c r="J330" s="3">
        <f>+Tableau1[[#This Row],[Annee]]</f>
        <v>2020</v>
      </c>
      <c r="K330" s="3" t="str">
        <f>+Tableau1[[#This Row],[DESTINATION]]</f>
        <v>Russie</v>
      </c>
      <c r="L330" s="3" t="str">
        <f>+Tableau1[[#This Row],[CLIENT]]</f>
        <v>ANGSTREM TRADING</v>
      </c>
      <c r="M330" s="3">
        <f>Tableau1[[#This Row],[Mois]]</f>
        <v>2</v>
      </c>
    </row>
    <row r="331" spans="1:13" hidden="1" x14ac:dyDescent="0.35">
      <c r="A331" s="1" t="str">
        <f>Tableau1[[#This Row],[NUM DE FACTURE]]</f>
        <v>FAE-20-00058</v>
      </c>
      <c r="B331" s="2">
        <f>VLOOKUP(Tableau3[[#This Row],[ID ]],'[1]COMMERCIAL 2019 - 2021'!$D$2:$AO$3999,14,FALSE)</f>
        <v>32500</v>
      </c>
      <c r="C331" s="3">
        <f>VLOOKUP(Tableau3[[#This Row],[ID ]],'[1]COMMERCIAL 2019 - 2021'!$D$2:$AO$3999,15,FALSE)</f>
        <v>0</v>
      </c>
      <c r="D331" s="3">
        <f>VLOOKUP(Tableau3[[#This Row],[ID ]],'[1]COMMERCIAL 2019 - 2021'!$D$2:$AO$3999,16,FALSE)</f>
        <v>0</v>
      </c>
      <c r="E331" s="3">
        <f>VLOOKUP(Tableau3[[#This Row],[ID ]],'[1]COMMERCIAL 2019 - 2021'!$D$2:$AO$3999,17,FALSE)</f>
        <v>0</v>
      </c>
      <c r="F331" s="3">
        <f>VLOOKUP(Tableau3[[#This Row],[ID ]],'[1]COMMERCIAL 2019 - 2021'!$D$2:$AO$3999,20,FALSE)</f>
        <v>50050</v>
      </c>
      <c r="G331" s="3">
        <f>VLOOKUP(Tableau3[[#This Row],[ID ]],'[1]COMMERCIAL 2019 - 2021'!$D$2:$AO$3999,21,FALSE)</f>
        <v>0</v>
      </c>
      <c r="H331" s="3">
        <f>VLOOKUP(Tableau3[[#This Row],[ID ]],'[1]COMMERCIAL 2019 - 2021'!$D$2:$AO$3999,22,FALSE)</f>
        <v>0</v>
      </c>
      <c r="I331" s="3">
        <f>VLOOKUP(Tableau3[[#This Row],[ID ]],'[1]COMMERCIAL 2019 - 2021'!$D$2:$AO$3999,23,FALSE)</f>
        <v>0</v>
      </c>
      <c r="J331" s="3">
        <f>+Tableau1[[#This Row],[Annee]]</f>
        <v>2020</v>
      </c>
      <c r="K331" s="3" t="str">
        <f>+Tableau1[[#This Row],[DESTINATION]]</f>
        <v>Gabon</v>
      </c>
      <c r="L331" s="3" t="str">
        <f>+Tableau1[[#This Row],[CLIENT]]</f>
        <v>STE DE COMMERCE INTERNATIONAL</v>
      </c>
      <c r="M331" s="3">
        <f>Tableau1[[#This Row],[Mois]]</f>
        <v>3</v>
      </c>
    </row>
    <row r="332" spans="1:13" x14ac:dyDescent="0.35">
      <c r="A332" s="1" t="str">
        <f>Tableau1[[#This Row],[NUM DE FACTURE]]</f>
        <v>FAE-20-00059</v>
      </c>
      <c r="B332" s="2">
        <f>VLOOKUP(Tableau3[[#This Row],[ID ]],'[1]COMMERCIAL 2019 - 2021'!$D$2:$AO$3999,14,FALSE)</f>
        <v>88032</v>
      </c>
      <c r="C332" s="3">
        <f>VLOOKUP(Tableau3[[#This Row],[ID ]],'[1]COMMERCIAL 2019 - 2021'!$D$2:$AO$3999,15,FALSE)</f>
        <v>19920</v>
      </c>
      <c r="D332" s="3">
        <f>VLOOKUP(Tableau3[[#This Row],[ID ]],'[1]COMMERCIAL 2019 - 2021'!$D$2:$AO$3999,16,FALSE)</f>
        <v>6600</v>
      </c>
      <c r="E332" s="3">
        <f>VLOOKUP(Tableau3[[#This Row],[ID ]],'[1]COMMERCIAL 2019 - 2021'!$D$2:$AO$3999,17,FALSE)</f>
        <v>0</v>
      </c>
      <c r="F332" s="3">
        <f>VLOOKUP(Tableau3[[#This Row],[ID ]],'[1]COMMERCIAL 2019 - 2021'!$D$2:$AO$3999,20,FALSE)</f>
        <v>133808.64000000001</v>
      </c>
      <c r="G332" s="3">
        <f>VLOOKUP(Tableau3[[#This Row],[ID ]],'[1]COMMERCIAL 2019 - 2021'!$D$2:$AO$3999,21,FALSE)</f>
        <v>29481.599999999999</v>
      </c>
      <c r="H332" s="3">
        <f>VLOOKUP(Tableau3[[#This Row],[ID ]],'[1]COMMERCIAL 2019 - 2021'!$D$2:$AO$3999,22,FALSE)</f>
        <v>9042</v>
      </c>
      <c r="I332" s="3">
        <f>VLOOKUP(Tableau3[[#This Row],[ID ]],'[1]COMMERCIAL 2019 - 2021'!$D$2:$AO$3999,23,FALSE)</f>
        <v>0</v>
      </c>
      <c r="J332" s="3">
        <f>+Tableau1[[#This Row],[Annee]]</f>
        <v>2020</v>
      </c>
      <c r="K332" s="3" t="str">
        <f>+Tableau1[[#This Row],[DESTINATION]]</f>
        <v>Sierra Leone</v>
      </c>
      <c r="L332" s="3" t="str">
        <f>+Tableau1[[#This Row],[CLIENT]]</f>
        <v>TUNISIAN AFRICAN BUSINESS</v>
      </c>
      <c r="M332" s="3">
        <f>Tableau1[[#This Row],[Mois]]</f>
        <v>3</v>
      </c>
    </row>
    <row r="333" spans="1:13" x14ac:dyDescent="0.35">
      <c r="A333" s="1" t="str">
        <f>Tableau1[[#This Row],[NUM DE FACTURE]]</f>
        <v>FAE-20-00060</v>
      </c>
      <c r="B333" s="2">
        <f>VLOOKUP(Tableau3[[#This Row],[ID ]],'[1]COMMERCIAL 2019 - 2021'!$D$2:$AO$3999,14,FALSE)</f>
        <v>0</v>
      </c>
      <c r="C333" s="3">
        <f>VLOOKUP(Tableau3[[#This Row],[ID ]],'[1]COMMERCIAL 2019 - 2021'!$D$2:$AO$3999,15,FALSE)</f>
        <v>50400</v>
      </c>
      <c r="D333" s="3">
        <f>VLOOKUP(Tableau3[[#This Row],[ID ]],'[1]COMMERCIAL 2019 - 2021'!$D$2:$AO$3999,16,FALSE)</f>
        <v>0</v>
      </c>
      <c r="E333" s="3">
        <f>VLOOKUP(Tableau3[[#This Row],[ID ]],'[1]COMMERCIAL 2019 - 2021'!$D$2:$AO$3999,17,FALSE)</f>
        <v>0</v>
      </c>
      <c r="F333" s="3">
        <f>VLOOKUP(Tableau3[[#This Row],[ID ]],'[1]COMMERCIAL 2019 - 2021'!$D$2:$AO$3999,20,FALSE)</f>
        <v>0</v>
      </c>
      <c r="G333" s="3">
        <f>VLOOKUP(Tableau3[[#This Row],[ID ]],'[1]COMMERCIAL 2019 - 2021'!$D$2:$AO$3999,21,FALSE)</f>
        <v>74592</v>
      </c>
      <c r="H333" s="3">
        <f>VLOOKUP(Tableau3[[#This Row],[ID ]],'[1]COMMERCIAL 2019 - 2021'!$D$2:$AO$3999,22,FALSE)</f>
        <v>0</v>
      </c>
      <c r="I333" s="3">
        <f>VLOOKUP(Tableau3[[#This Row],[ID ]],'[1]COMMERCIAL 2019 - 2021'!$D$2:$AO$3999,23,FALSE)</f>
        <v>0</v>
      </c>
      <c r="J333" s="3">
        <f>+Tableau1[[#This Row],[Annee]]</f>
        <v>2020</v>
      </c>
      <c r="K333" s="3" t="str">
        <f>+Tableau1[[#This Row],[DESTINATION]]</f>
        <v>Gabon</v>
      </c>
      <c r="L333" s="3" t="str">
        <f>+Tableau1[[#This Row],[CLIENT]]</f>
        <v>TUNISIAN AFRICAN BUSINESS</v>
      </c>
      <c r="M333" s="3">
        <f>Tableau1[[#This Row],[Mois]]</f>
        <v>3</v>
      </c>
    </row>
    <row r="334" spans="1:13" hidden="1" x14ac:dyDescent="0.35">
      <c r="A334" s="1" t="str">
        <f>Tableau1[[#This Row],[NUM DE FACTURE]]</f>
        <v>FAE-20-00061</v>
      </c>
      <c r="B334" s="2">
        <f>VLOOKUP(Tableau3[[#This Row],[ID ]],'[1]COMMERCIAL 2019 - 2021'!$D$2:$AO$3999,14,FALSE)</f>
        <v>0</v>
      </c>
      <c r="C334" s="3">
        <f>VLOOKUP(Tableau3[[#This Row],[ID ]],'[1]COMMERCIAL 2019 - 2021'!$D$2:$AO$3999,15,FALSE)</f>
        <v>308000</v>
      </c>
      <c r="D334" s="3">
        <f>VLOOKUP(Tableau3[[#This Row],[ID ]],'[1]COMMERCIAL 2019 - 2021'!$D$2:$AO$3999,16,FALSE)</f>
        <v>0</v>
      </c>
      <c r="E334" s="3">
        <f>VLOOKUP(Tableau3[[#This Row],[ID ]],'[1]COMMERCIAL 2019 - 2021'!$D$2:$AO$3999,17,FALSE)</f>
        <v>0</v>
      </c>
      <c r="F334" s="3">
        <f>VLOOKUP(Tableau3[[#This Row],[ID ]],'[1]COMMERCIAL 2019 - 2021'!$D$2:$AO$3999,20,FALSE)</f>
        <v>0</v>
      </c>
      <c r="G334" s="3">
        <f>VLOOKUP(Tableau3[[#This Row],[ID ]],'[1]COMMERCIAL 2019 - 2021'!$D$2:$AO$3999,21,FALSE)</f>
        <v>385000</v>
      </c>
      <c r="H334" s="3">
        <f>VLOOKUP(Tableau3[[#This Row],[ID ]],'[1]COMMERCIAL 2019 - 2021'!$D$2:$AO$3999,22,FALSE)</f>
        <v>0</v>
      </c>
      <c r="I334" s="3">
        <f>VLOOKUP(Tableau3[[#This Row],[ID ]],'[1]COMMERCIAL 2019 - 2021'!$D$2:$AO$3999,23,FALSE)</f>
        <v>0</v>
      </c>
      <c r="J334" s="3">
        <f>+Tableau1[[#This Row],[Annee]]</f>
        <v>2020</v>
      </c>
      <c r="K334" s="3" t="str">
        <f>+Tableau1[[#This Row],[DESTINATION]]</f>
        <v>Niger</v>
      </c>
      <c r="L334" s="3" t="str">
        <f>+Tableau1[[#This Row],[CLIENT]]</f>
        <v>SAHEL INTERNATIONAL TRADE</v>
      </c>
      <c r="M334" s="3">
        <f>Tableau1[[#This Row],[Mois]]</f>
        <v>3</v>
      </c>
    </row>
    <row r="335" spans="1:13" hidden="1" x14ac:dyDescent="0.35">
      <c r="A335" s="1" t="str">
        <f>Tableau1[[#This Row],[NUM DE FACTURE]]</f>
        <v>FAE-20-00062</v>
      </c>
      <c r="B335" s="2">
        <f>VLOOKUP(Tableau3[[#This Row],[ID ]],'[1]COMMERCIAL 2019 - 2021'!$D$2:$AO$3999,14,FALSE)</f>
        <v>13200</v>
      </c>
      <c r="C335" s="3">
        <f>VLOOKUP(Tableau3[[#This Row],[ID ]],'[1]COMMERCIAL 2019 - 2021'!$D$2:$AO$3999,15,FALSE)</f>
        <v>57400</v>
      </c>
      <c r="D335" s="3">
        <f>VLOOKUP(Tableau3[[#This Row],[ID ]],'[1]COMMERCIAL 2019 - 2021'!$D$2:$AO$3999,16,FALSE)</f>
        <v>0</v>
      </c>
      <c r="E335" s="3">
        <f>VLOOKUP(Tableau3[[#This Row],[ID ]],'[1]COMMERCIAL 2019 - 2021'!$D$2:$AO$3999,17,FALSE)</f>
        <v>0</v>
      </c>
      <c r="F335" s="3">
        <f>VLOOKUP(Tableau3[[#This Row],[ID ]],'[1]COMMERCIAL 2019 - 2021'!$D$2:$AO$3999,20,FALSE)</f>
        <v>20647.439999999999</v>
      </c>
      <c r="G335" s="3">
        <f>VLOOKUP(Tableau3[[#This Row],[ID ]],'[1]COMMERCIAL 2019 - 2021'!$D$2:$AO$3999,21,FALSE)</f>
        <v>82436.183999999994</v>
      </c>
      <c r="H335" s="3">
        <f>VLOOKUP(Tableau3[[#This Row],[ID ]],'[1]COMMERCIAL 2019 - 2021'!$D$2:$AO$3999,22,FALSE)</f>
        <v>0</v>
      </c>
      <c r="I335" s="3">
        <f>VLOOKUP(Tableau3[[#This Row],[ID ]],'[1]COMMERCIAL 2019 - 2021'!$D$2:$AO$3999,23,FALSE)</f>
        <v>0</v>
      </c>
      <c r="J335" s="3">
        <f>+Tableau1[[#This Row],[Annee]]</f>
        <v>2020</v>
      </c>
      <c r="K335" s="3" t="str">
        <f>+Tableau1[[#This Row],[DESTINATION]]</f>
        <v>Gambie</v>
      </c>
      <c r="L335" s="3" t="str">
        <f>+Tableau1[[#This Row],[CLIENT]]</f>
        <v>MAMUDOU BAH T/A TEDOUGNAL FARM</v>
      </c>
      <c r="M335" s="3">
        <f>Tableau1[[#This Row],[Mois]]</f>
        <v>3</v>
      </c>
    </row>
    <row r="336" spans="1:13" hidden="1" x14ac:dyDescent="0.35">
      <c r="A336" s="1" t="str">
        <f>Tableau1[[#This Row],[NUM DE FACTURE]]</f>
        <v>FAE-20-00063</v>
      </c>
      <c r="B336" s="2">
        <f>VLOOKUP(Tableau3[[#This Row],[ID ]],'[1]COMMERCIAL 2019 - 2021'!$D$2:$AO$3999,14,FALSE)</f>
        <v>0</v>
      </c>
      <c r="C336" s="3">
        <f>VLOOKUP(Tableau3[[#This Row],[ID ]],'[1]COMMERCIAL 2019 - 2021'!$D$2:$AO$3999,15,FALSE)</f>
        <v>14000</v>
      </c>
      <c r="D336" s="3">
        <f>VLOOKUP(Tableau3[[#This Row],[ID ]],'[1]COMMERCIAL 2019 - 2021'!$D$2:$AO$3999,16,FALSE)</f>
        <v>6356</v>
      </c>
      <c r="E336" s="3">
        <f>VLOOKUP(Tableau3[[#This Row],[ID ]],'[1]COMMERCIAL 2019 - 2021'!$D$2:$AO$3999,17,FALSE)</f>
        <v>3500</v>
      </c>
      <c r="F336" s="3">
        <f>VLOOKUP(Tableau3[[#This Row],[ID ]],'[1]COMMERCIAL 2019 - 2021'!$D$2:$AO$3999,20,FALSE)</f>
        <v>0</v>
      </c>
      <c r="G336" s="3">
        <f>VLOOKUP(Tableau3[[#This Row],[ID ]],'[1]COMMERCIAL 2019 - 2021'!$D$2:$AO$3999,21,FALSE)</f>
        <v>25406.012000000002</v>
      </c>
      <c r="H336" s="3">
        <f>VLOOKUP(Tableau3[[#This Row],[ID ]],'[1]COMMERCIAL 2019 - 2021'!$D$2:$AO$3999,22,FALSE)</f>
        <v>6158.4</v>
      </c>
      <c r="I336" s="3">
        <f>VLOOKUP(Tableau3[[#This Row],[ID ]],'[1]COMMERCIAL 2019 - 2021'!$D$2:$AO$3999,23,FALSE)</f>
        <v>11390</v>
      </c>
      <c r="J336" s="3">
        <f>+Tableau1[[#This Row],[Annee]]</f>
        <v>2020</v>
      </c>
      <c r="K336" s="3" t="str">
        <f>+Tableau1[[#This Row],[DESTINATION]]</f>
        <v>Canada</v>
      </c>
      <c r="L336" s="3" t="str">
        <f>+Tableau1[[#This Row],[CLIENT]]</f>
        <v>ARCADIA</v>
      </c>
      <c r="M336" s="3">
        <f>Tableau1[[#This Row],[Mois]]</f>
        <v>3</v>
      </c>
    </row>
    <row r="337" spans="1:13" hidden="1" x14ac:dyDescent="0.35">
      <c r="A337" s="1" t="str">
        <f>Tableau1[[#This Row],[NUM DE FACTURE]]</f>
        <v>FAE-20-00064</v>
      </c>
      <c r="B337" s="2">
        <f>VLOOKUP(Tableau3[[#This Row],[ID ]],'[1]COMMERCIAL 2019 - 2021'!$D$2:$AO$3999,14,FALSE)</f>
        <v>0</v>
      </c>
      <c r="C337" s="3">
        <f>VLOOKUP(Tableau3[[#This Row],[ID ]],'[1]COMMERCIAL 2019 - 2021'!$D$2:$AO$3999,15,FALSE)</f>
        <v>20430</v>
      </c>
      <c r="D337" s="3">
        <f>VLOOKUP(Tableau3[[#This Row],[ID ]],'[1]COMMERCIAL 2019 - 2021'!$D$2:$AO$3999,16,FALSE)</f>
        <v>0</v>
      </c>
      <c r="E337" s="3">
        <f>VLOOKUP(Tableau3[[#This Row],[ID ]],'[1]COMMERCIAL 2019 - 2021'!$D$2:$AO$3999,17,FALSE)</f>
        <v>0</v>
      </c>
      <c r="F337" s="3">
        <f>VLOOKUP(Tableau3[[#This Row],[ID ]],'[1]COMMERCIAL 2019 - 2021'!$D$2:$AO$3999,20,FALSE)</f>
        <v>0</v>
      </c>
      <c r="G337" s="3">
        <f>VLOOKUP(Tableau3[[#This Row],[ID ]],'[1]COMMERCIAL 2019 - 2021'!$D$2:$AO$3999,21,FALSE)</f>
        <v>33709.5</v>
      </c>
      <c r="H337" s="3">
        <f>VLOOKUP(Tableau3[[#This Row],[ID ]],'[1]COMMERCIAL 2019 - 2021'!$D$2:$AO$3999,22,FALSE)</f>
        <v>0</v>
      </c>
      <c r="I337" s="3">
        <f>VLOOKUP(Tableau3[[#This Row],[ID ]],'[1]COMMERCIAL 2019 - 2021'!$D$2:$AO$3999,23,FALSE)</f>
        <v>0</v>
      </c>
      <c r="J337" s="3">
        <f>+Tableau1[[#This Row],[Annee]]</f>
        <v>2020</v>
      </c>
      <c r="K337" s="3" t="str">
        <f>+Tableau1[[#This Row],[DESTINATION]]</f>
        <v>USA</v>
      </c>
      <c r="L337" s="3" t="str">
        <f>+Tableau1[[#This Row],[CLIENT]]</f>
        <v>ARCADIA</v>
      </c>
      <c r="M337" s="3">
        <f>Tableau1[[#This Row],[Mois]]</f>
        <v>3</v>
      </c>
    </row>
    <row r="338" spans="1:13" hidden="1" x14ac:dyDescent="0.35">
      <c r="A338" s="1" t="str">
        <f>Tableau1[[#This Row],[NUM DE FACTURE]]</f>
        <v>FAE-20-00065</v>
      </c>
      <c r="B338" s="2">
        <f>VLOOKUP(Tableau3[[#This Row],[ID ]],'[1]COMMERCIAL 2019 - 2021'!$D$2:$AO$3999,14,FALSE)</f>
        <v>0</v>
      </c>
      <c r="C338" s="3">
        <f>VLOOKUP(Tableau3[[#This Row],[ID ]],'[1]COMMERCIAL 2019 - 2021'!$D$2:$AO$3999,15,FALSE)</f>
        <v>20430</v>
      </c>
      <c r="D338" s="3">
        <f>VLOOKUP(Tableau3[[#This Row],[ID ]],'[1]COMMERCIAL 2019 - 2021'!$D$2:$AO$3999,16,FALSE)</f>
        <v>0</v>
      </c>
      <c r="E338" s="3">
        <f>VLOOKUP(Tableau3[[#This Row],[ID ]],'[1]COMMERCIAL 2019 - 2021'!$D$2:$AO$3999,17,FALSE)</f>
        <v>0</v>
      </c>
      <c r="F338" s="3">
        <f>VLOOKUP(Tableau3[[#This Row],[ID ]],'[1]COMMERCIAL 2019 - 2021'!$D$2:$AO$3999,20,FALSE)</f>
        <v>0</v>
      </c>
      <c r="G338" s="3">
        <f>VLOOKUP(Tableau3[[#This Row],[ID ]],'[1]COMMERCIAL 2019 - 2021'!$D$2:$AO$3999,21,FALSE)</f>
        <v>33709.5</v>
      </c>
      <c r="H338" s="3">
        <f>VLOOKUP(Tableau3[[#This Row],[ID ]],'[1]COMMERCIAL 2019 - 2021'!$D$2:$AO$3999,22,FALSE)</f>
        <v>0</v>
      </c>
      <c r="I338" s="3">
        <f>VLOOKUP(Tableau3[[#This Row],[ID ]],'[1]COMMERCIAL 2019 - 2021'!$D$2:$AO$3999,23,FALSE)</f>
        <v>0</v>
      </c>
      <c r="J338" s="3">
        <f>+Tableau1[[#This Row],[Annee]]</f>
        <v>2020</v>
      </c>
      <c r="K338" s="3" t="str">
        <f>+Tableau1[[#This Row],[DESTINATION]]</f>
        <v>USA</v>
      </c>
      <c r="L338" s="3" t="str">
        <f>+Tableau1[[#This Row],[CLIENT]]</f>
        <v>ARCADIA</v>
      </c>
      <c r="M338" s="3">
        <f>Tableau1[[#This Row],[Mois]]</f>
        <v>3</v>
      </c>
    </row>
    <row r="339" spans="1:13" hidden="1" x14ac:dyDescent="0.35">
      <c r="A339" s="1" t="str">
        <f>Tableau1[[#This Row],[NUM DE FACTURE]]</f>
        <v>FAE-20-00066</v>
      </c>
      <c r="B339" s="2">
        <f>VLOOKUP(Tableau3[[#This Row],[ID ]],'[1]COMMERCIAL 2019 - 2021'!$D$2:$AO$3999,14,FALSE)</f>
        <v>18000</v>
      </c>
      <c r="C339" s="3">
        <f>VLOOKUP(Tableau3[[#This Row],[ID ]],'[1]COMMERCIAL 2019 - 2021'!$D$2:$AO$3999,15,FALSE)</f>
        <v>0</v>
      </c>
      <c r="D339" s="3">
        <f>VLOOKUP(Tableau3[[#This Row],[ID ]],'[1]COMMERCIAL 2019 - 2021'!$D$2:$AO$3999,16,FALSE)</f>
        <v>0</v>
      </c>
      <c r="E339" s="3">
        <f>VLOOKUP(Tableau3[[#This Row],[ID ]],'[1]COMMERCIAL 2019 - 2021'!$D$2:$AO$3999,17,FALSE)</f>
        <v>0</v>
      </c>
      <c r="F339" s="3">
        <f>VLOOKUP(Tableau3[[#This Row],[ID ]],'[1]COMMERCIAL 2019 - 2021'!$D$2:$AO$3999,20,FALSE)</f>
        <v>29160</v>
      </c>
      <c r="G339" s="3">
        <f>VLOOKUP(Tableau3[[#This Row],[ID ]],'[1]COMMERCIAL 2019 - 2021'!$D$2:$AO$3999,21,FALSE)</f>
        <v>0</v>
      </c>
      <c r="H339" s="3">
        <f>VLOOKUP(Tableau3[[#This Row],[ID ]],'[1]COMMERCIAL 2019 - 2021'!$D$2:$AO$3999,22,FALSE)</f>
        <v>0</v>
      </c>
      <c r="I339" s="3">
        <f>VLOOKUP(Tableau3[[#This Row],[ID ]],'[1]COMMERCIAL 2019 - 2021'!$D$2:$AO$3999,23,FALSE)</f>
        <v>0</v>
      </c>
      <c r="J339" s="3">
        <f>+Tableau1[[#This Row],[Annee]]</f>
        <v>2020</v>
      </c>
      <c r="K339" s="3" t="str">
        <f>+Tableau1[[#This Row],[DESTINATION]]</f>
        <v>Ukraine</v>
      </c>
      <c r="L339" s="3" t="str">
        <f>+Tableau1[[#This Row],[CLIENT]]</f>
        <v>SAHEL INTERNATIONAL TRADE</v>
      </c>
      <c r="M339" s="3">
        <f>Tableau1[[#This Row],[Mois]]</f>
        <v>3</v>
      </c>
    </row>
    <row r="340" spans="1:13" hidden="1" x14ac:dyDescent="0.35">
      <c r="A340" s="1" t="str">
        <f>Tableau1[[#This Row],[NUM DE FACTURE]]</f>
        <v>FAE-20-00067</v>
      </c>
      <c r="B340" s="2">
        <f>VLOOKUP(Tableau3[[#This Row],[ID ]],'[1]COMMERCIAL 2019 - 2021'!$D$2:$AO$3999,14,FALSE)</f>
        <v>0</v>
      </c>
      <c r="C340" s="3">
        <f>VLOOKUP(Tableau3[[#This Row],[ID ]],'[1]COMMERCIAL 2019 - 2021'!$D$2:$AO$3999,15,FALSE)</f>
        <v>0</v>
      </c>
      <c r="D340" s="3">
        <f>VLOOKUP(Tableau3[[#This Row],[ID ]],'[1]COMMERCIAL 2019 - 2021'!$D$2:$AO$3999,16,FALSE)</f>
        <v>280000</v>
      </c>
      <c r="E340" s="3">
        <f>VLOOKUP(Tableau3[[#This Row],[ID ]],'[1]COMMERCIAL 2019 - 2021'!$D$2:$AO$3999,17,FALSE)</f>
        <v>0</v>
      </c>
      <c r="F340" s="3">
        <f>VLOOKUP(Tableau3[[#This Row],[ID ]],'[1]COMMERCIAL 2019 - 2021'!$D$2:$AO$3999,20,FALSE)</f>
        <v>0</v>
      </c>
      <c r="G340" s="3">
        <f>VLOOKUP(Tableau3[[#This Row],[ID ]],'[1]COMMERCIAL 2019 - 2021'!$D$2:$AO$3999,21,FALSE)</f>
        <v>0</v>
      </c>
      <c r="H340" s="3">
        <f>VLOOKUP(Tableau3[[#This Row],[ID ]],'[1]COMMERCIAL 2019 - 2021'!$D$2:$AO$3999,22,FALSE)</f>
        <v>347200</v>
      </c>
      <c r="I340" s="3">
        <f>VLOOKUP(Tableau3[[#This Row],[ID ]],'[1]COMMERCIAL 2019 - 2021'!$D$2:$AO$3999,23,FALSE)</f>
        <v>0</v>
      </c>
      <c r="J340" s="3">
        <f>+Tableau1[[#This Row],[Annee]]</f>
        <v>2020</v>
      </c>
      <c r="K340" s="3" t="str">
        <f>+Tableau1[[#This Row],[DESTINATION]]</f>
        <v>Niger</v>
      </c>
      <c r="L340" s="3" t="str">
        <f>+Tableau1[[#This Row],[CLIENT]]</f>
        <v>SAHEL INTERNATIONAL TRADE</v>
      </c>
      <c r="M340" s="3">
        <f>Tableau1[[#This Row],[Mois]]</f>
        <v>4</v>
      </c>
    </row>
    <row r="341" spans="1:13" hidden="1" x14ac:dyDescent="0.35">
      <c r="A341" s="1" t="str">
        <f>Tableau1[[#This Row],[NUM DE FACTURE]]</f>
        <v>FAE-20-00068</v>
      </c>
      <c r="B341" s="2">
        <f>VLOOKUP(Tableau3[[#This Row],[ID ]],'[1]COMMERCIAL 2019 - 2021'!$D$2:$AO$3999,14,FALSE)</f>
        <v>20000</v>
      </c>
      <c r="C341" s="3">
        <f>VLOOKUP(Tableau3[[#This Row],[ID ]],'[1]COMMERCIAL 2019 - 2021'!$D$2:$AO$3999,15,FALSE)</f>
        <v>0</v>
      </c>
      <c r="D341" s="3">
        <f>VLOOKUP(Tableau3[[#This Row],[ID ]],'[1]COMMERCIAL 2019 - 2021'!$D$2:$AO$3999,16,FALSE)</f>
        <v>0</v>
      </c>
      <c r="E341" s="3">
        <f>VLOOKUP(Tableau3[[#This Row],[ID ]],'[1]COMMERCIAL 2019 - 2021'!$D$2:$AO$3999,17,FALSE)</f>
        <v>0</v>
      </c>
      <c r="F341" s="3">
        <f>VLOOKUP(Tableau3[[#This Row],[ID ]],'[1]COMMERCIAL 2019 - 2021'!$D$2:$AO$3999,20,FALSE)</f>
        <v>39247.199999999997</v>
      </c>
      <c r="G341" s="3">
        <f>VLOOKUP(Tableau3[[#This Row],[ID ]],'[1]COMMERCIAL 2019 - 2021'!$D$2:$AO$3999,21,FALSE)</f>
        <v>0</v>
      </c>
      <c r="H341" s="3">
        <f>VLOOKUP(Tableau3[[#This Row],[ID ]],'[1]COMMERCIAL 2019 - 2021'!$D$2:$AO$3999,22,FALSE)</f>
        <v>0</v>
      </c>
      <c r="I341" s="3">
        <f>VLOOKUP(Tableau3[[#This Row],[ID ]],'[1]COMMERCIAL 2019 - 2021'!$D$2:$AO$3999,23,FALSE)</f>
        <v>0</v>
      </c>
      <c r="J341" s="3">
        <f>+Tableau1[[#This Row],[Annee]]</f>
        <v>2020</v>
      </c>
      <c r="K341" s="3" t="str">
        <f>+Tableau1[[#This Row],[DESTINATION]]</f>
        <v>Russie</v>
      </c>
      <c r="L341" s="3" t="str">
        <f>+Tableau1[[#This Row],[CLIENT]]</f>
        <v>ANGSTREM TRADING</v>
      </c>
      <c r="M341" s="3">
        <f>Tableau1[[#This Row],[Mois]]</f>
        <v>3</v>
      </c>
    </row>
    <row r="342" spans="1:13" hidden="1" x14ac:dyDescent="0.35">
      <c r="A342" s="1" t="str">
        <f>Tableau1[[#This Row],[NUM DE FACTURE]]</f>
        <v>FAE-20-00069</v>
      </c>
      <c r="B342" s="2">
        <f>VLOOKUP(Tableau3[[#This Row],[ID ]],'[1]COMMERCIAL 2019 - 2021'!$D$2:$AO$3999,14,FALSE)</f>
        <v>40000</v>
      </c>
      <c r="C342" s="3">
        <f>VLOOKUP(Tableau3[[#This Row],[ID ]],'[1]COMMERCIAL 2019 - 2021'!$D$2:$AO$3999,15,FALSE)</f>
        <v>0</v>
      </c>
      <c r="D342" s="3">
        <f>VLOOKUP(Tableau3[[#This Row],[ID ]],'[1]COMMERCIAL 2019 - 2021'!$D$2:$AO$3999,16,FALSE)</f>
        <v>0</v>
      </c>
      <c r="E342" s="3">
        <f>VLOOKUP(Tableau3[[#This Row],[ID ]],'[1]COMMERCIAL 2019 - 2021'!$D$2:$AO$3999,17,FALSE)</f>
        <v>0</v>
      </c>
      <c r="F342" s="3">
        <f>VLOOKUP(Tableau3[[#This Row],[ID ]],'[1]COMMERCIAL 2019 - 2021'!$D$2:$AO$3999,20,FALSE)</f>
        <v>75220.810000000012</v>
      </c>
      <c r="G342" s="3">
        <f>VLOOKUP(Tableau3[[#This Row],[ID ]],'[1]COMMERCIAL 2019 - 2021'!$D$2:$AO$3999,21,FALSE)</f>
        <v>0</v>
      </c>
      <c r="H342" s="3">
        <f>VLOOKUP(Tableau3[[#This Row],[ID ]],'[1]COMMERCIAL 2019 - 2021'!$D$2:$AO$3999,22,FALSE)</f>
        <v>0</v>
      </c>
      <c r="I342" s="3">
        <f>VLOOKUP(Tableau3[[#This Row],[ID ]],'[1]COMMERCIAL 2019 - 2021'!$D$2:$AO$3999,23,FALSE)</f>
        <v>0</v>
      </c>
      <c r="J342" s="3">
        <f>+Tableau1[[#This Row],[Annee]]</f>
        <v>2020</v>
      </c>
      <c r="K342" s="3" t="str">
        <f>+Tableau1[[#This Row],[DESTINATION]]</f>
        <v>Russie</v>
      </c>
      <c r="L342" s="3" t="str">
        <f>+Tableau1[[#This Row],[CLIENT]]</f>
        <v>ANGSTREM TRADING</v>
      </c>
      <c r="M342" s="3">
        <f>Tableau1[[#This Row],[Mois]]</f>
        <v>3</v>
      </c>
    </row>
    <row r="343" spans="1:13" x14ac:dyDescent="0.35">
      <c r="A343" s="1" t="str">
        <f>Tableau1[[#This Row],[NUM DE FACTURE]]</f>
        <v>FAE-20-00070</v>
      </c>
      <c r="B343" s="2">
        <f>VLOOKUP(Tableau3[[#This Row],[ID ]],'[1]COMMERCIAL 2019 - 2021'!$D$2:$AO$3999,14,FALSE)</f>
        <v>57600</v>
      </c>
      <c r="C343" s="3">
        <f>VLOOKUP(Tableau3[[#This Row],[ID ]],'[1]COMMERCIAL 2019 - 2021'!$D$2:$AO$3999,15,FALSE)</f>
        <v>0</v>
      </c>
      <c r="D343" s="3">
        <f>VLOOKUP(Tableau3[[#This Row],[ID ]],'[1]COMMERCIAL 2019 - 2021'!$D$2:$AO$3999,16,FALSE)</f>
        <v>0</v>
      </c>
      <c r="E343" s="3">
        <f>VLOOKUP(Tableau3[[#This Row],[ID ]],'[1]COMMERCIAL 2019 - 2021'!$D$2:$AO$3999,17,FALSE)</f>
        <v>0</v>
      </c>
      <c r="F343" s="3">
        <f>VLOOKUP(Tableau3[[#This Row],[ID ]],'[1]COMMERCIAL 2019 - 2021'!$D$2:$AO$3999,20,FALSE)</f>
        <v>90432</v>
      </c>
      <c r="G343" s="3">
        <f>VLOOKUP(Tableau3[[#This Row],[ID ]],'[1]COMMERCIAL 2019 - 2021'!$D$2:$AO$3999,21,FALSE)</f>
        <v>0</v>
      </c>
      <c r="H343" s="3">
        <f>VLOOKUP(Tableau3[[#This Row],[ID ]],'[1]COMMERCIAL 2019 - 2021'!$D$2:$AO$3999,22,FALSE)</f>
        <v>0</v>
      </c>
      <c r="I343" s="3">
        <f>VLOOKUP(Tableau3[[#This Row],[ID ]],'[1]COMMERCIAL 2019 - 2021'!$D$2:$AO$3999,23,FALSE)</f>
        <v>0</v>
      </c>
      <c r="J343" s="3">
        <f>+Tableau1[[#This Row],[Annee]]</f>
        <v>2020</v>
      </c>
      <c r="K343" s="3" t="str">
        <f>+Tableau1[[#This Row],[DESTINATION]]</f>
        <v>Gambie</v>
      </c>
      <c r="L343" s="3" t="str">
        <f>+Tableau1[[#This Row],[CLIENT]]</f>
        <v>TUNISIAN AFRICAN BUSINESS</v>
      </c>
      <c r="M343" s="3">
        <f>Tableau1[[#This Row],[Mois]]</f>
        <v>3</v>
      </c>
    </row>
    <row r="344" spans="1:13" x14ac:dyDescent="0.35">
      <c r="A344" s="1" t="str">
        <f>Tableau1[[#This Row],[NUM DE FACTURE]]</f>
        <v>FAE-20-00071</v>
      </c>
      <c r="B344" s="2">
        <f>VLOOKUP(Tableau3[[#This Row],[ID ]],'[1]COMMERCIAL 2019 - 2021'!$D$2:$AO$3999,14,FALSE)</f>
        <v>0</v>
      </c>
      <c r="C344" s="3">
        <f>VLOOKUP(Tableau3[[#This Row],[ID ]],'[1]COMMERCIAL 2019 - 2021'!$D$2:$AO$3999,15,FALSE)</f>
        <v>110040</v>
      </c>
      <c r="D344" s="3">
        <f>VLOOKUP(Tableau3[[#This Row],[ID ]],'[1]COMMERCIAL 2019 - 2021'!$D$2:$AO$3999,16,FALSE)</f>
        <v>0</v>
      </c>
      <c r="E344" s="3">
        <f>VLOOKUP(Tableau3[[#This Row],[ID ]],'[1]COMMERCIAL 2019 - 2021'!$D$2:$AO$3999,17,FALSE)</f>
        <v>0</v>
      </c>
      <c r="F344" s="3">
        <f>VLOOKUP(Tableau3[[#This Row],[ID ]],'[1]COMMERCIAL 2019 - 2021'!$D$2:$AO$3999,20,FALSE)</f>
        <v>0</v>
      </c>
      <c r="G344" s="3">
        <f>VLOOKUP(Tableau3[[#This Row],[ID ]],'[1]COMMERCIAL 2019 - 2021'!$D$2:$AO$3999,21,FALSE)</f>
        <v>144152.4</v>
      </c>
      <c r="H344" s="3">
        <f>VLOOKUP(Tableau3[[#This Row],[ID ]],'[1]COMMERCIAL 2019 - 2021'!$D$2:$AO$3999,22,FALSE)</f>
        <v>0</v>
      </c>
      <c r="I344" s="3">
        <f>VLOOKUP(Tableau3[[#This Row],[ID ]],'[1]COMMERCIAL 2019 - 2021'!$D$2:$AO$3999,23,FALSE)</f>
        <v>0</v>
      </c>
      <c r="J344" s="3">
        <f>+Tableau1[[#This Row],[Annee]]</f>
        <v>2020</v>
      </c>
      <c r="K344" s="3" t="str">
        <f>+Tableau1[[#This Row],[DESTINATION]]</f>
        <v>Sénégal</v>
      </c>
      <c r="L344" s="3" t="str">
        <f>+Tableau1[[#This Row],[CLIENT]]</f>
        <v>TUNISIAN AFRICAN BUSINESS</v>
      </c>
      <c r="M344" s="3">
        <f>Tableau1[[#This Row],[Mois]]</f>
        <v>5</v>
      </c>
    </row>
    <row r="345" spans="1:13" hidden="1" x14ac:dyDescent="0.35">
      <c r="A345" s="1" t="str">
        <f>Tableau1[[#This Row],[NUM DE FACTURE]]</f>
        <v>FAE-20-00072</v>
      </c>
      <c r="B345" s="2">
        <f>VLOOKUP(Tableau3[[#This Row],[ID ]],'[1]COMMERCIAL 2019 - 2021'!$D$2:$AO$3999,14,FALSE)</f>
        <v>22008</v>
      </c>
      <c r="C345" s="3">
        <f>VLOOKUP(Tableau3[[#This Row],[ID ]],'[1]COMMERCIAL 2019 - 2021'!$D$2:$AO$3999,15,FALSE)</f>
        <v>0</v>
      </c>
      <c r="D345" s="3">
        <f>VLOOKUP(Tableau3[[#This Row],[ID ]],'[1]COMMERCIAL 2019 - 2021'!$D$2:$AO$3999,16,FALSE)</f>
        <v>0</v>
      </c>
      <c r="E345" s="3">
        <f>VLOOKUP(Tableau3[[#This Row],[ID ]],'[1]COMMERCIAL 2019 - 2021'!$D$2:$AO$3999,17,FALSE)</f>
        <v>0</v>
      </c>
      <c r="F345" s="3">
        <f>VLOOKUP(Tableau3[[#This Row],[ID ]],'[1]COMMERCIAL 2019 - 2021'!$D$2:$AO$3999,20,FALSE)</f>
        <v>0</v>
      </c>
      <c r="G345" s="3">
        <f>VLOOKUP(Tableau3[[#This Row],[ID ]],'[1]COMMERCIAL 2019 - 2021'!$D$2:$AO$3999,21,FALSE)</f>
        <v>0</v>
      </c>
      <c r="H345" s="3">
        <f>VLOOKUP(Tableau3[[#This Row],[ID ]],'[1]COMMERCIAL 2019 - 2021'!$D$2:$AO$3999,22,FALSE)</f>
        <v>0</v>
      </c>
      <c r="I345" s="3">
        <f>VLOOKUP(Tableau3[[#This Row],[ID ]],'[1]COMMERCIAL 2019 - 2021'!$D$2:$AO$3999,23,FALSE)</f>
        <v>0</v>
      </c>
      <c r="J345" s="3">
        <f>+Tableau1[[#This Row],[Annee]]</f>
        <v>2020</v>
      </c>
      <c r="K345" s="3" t="str">
        <f>+Tableau1[[#This Row],[DESTINATION]]</f>
        <v>ANNULEE</v>
      </c>
      <c r="L345" s="3" t="str">
        <f>+Tableau1[[#This Row],[CLIENT]]</f>
        <v>STE MEDILIFE IMPORT &amp; EXPORT</v>
      </c>
      <c r="M345" s="3" t="e">
        <f>Tableau1[[#This Row],[Mois]]</f>
        <v>#VALUE!</v>
      </c>
    </row>
    <row r="346" spans="1:13" hidden="1" x14ac:dyDescent="0.35">
      <c r="A346" s="1" t="str">
        <f>Tableau1[[#This Row],[NUM DE FACTURE]]</f>
        <v>FAE-20-00073</v>
      </c>
      <c r="B346" s="2">
        <f>VLOOKUP(Tableau3[[#This Row],[ID ]],'[1]COMMERCIAL 2019 - 2021'!$D$2:$AO$3999,14,FALSE)</f>
        <v>18600</v>
      </c>
      <c r="C346" s="3">
        <f>VLOOKUP(Tableau3[[#This Row],[ID ]],'[1]COMMERCIAL 2019 - 2021'!$D$2:$AO$3999,15,FALSE)</f>
        <v>0</v>
      </c>
      <c r="D346" s="3">
        <f>VLOOKUP(Tableau3[[#This Row],[ID ]],'[1]COMMERCIAL 2019 - 2021'!$D$2:$AO$3999,16,FALSE)</f>
        <v>0</v>
      </c>
      <c r="E346" s="3">
        <f>VLOOKUP(Tableau3[[#This Row],[ID ]],'[1]COMMERCIAL 2019 - 2021'!$D$2:$AO$3999,17,FALSE)</f>
        <v>0</v>
      </c>
      <c r="F346" s="3">
        <f>VLOOKUP(Tableau3[[#This Row],[ID ]],'[1]COMMERCIAL 2019 - 2021'!$D$2:$AO$3999,20,FALSE)</f>
        <v>29472</v>
      </c>
      <c r="G346" s="3">
        <f>VLOOKUP(Tableau3[[#This Row],[ID ]],'[1]COMMERCIAL 2019 - 2021'!$D$2:$AO$3999,21,FALSE)</f>
        <v>0</v>
      </c>
      <c r="H346" s="3">
        <f>VLOOKUP(Tableau3[[#This Row],[ID ]],'[1]COMMERCIAL 2019 - 2021'!$D$2:$AO$3999,22,FALSE)</f>
        <v>0</v>
      </c>
      <c r="I346" s="3">
        <f>VLOOKUP(Tableau3[[#This Row],[ID ]],'[1]COMMERCIAL 2019 - 2021'!$D$2:$AO$3999,23,FALSE)</f>
        <v>0</v>
      </c>
      <c r="J346" s="3">
        <f>+Tableau1[[#This Row],[Annee]]</f>
        <v>2020</v>
      </c>
      <c r="K346" s="3" t="str">
        <f>+Tableau1[[#This Row],[DESTINATION]]</f>
        <v>Togo</v>
      </c>
      <c r="L346" s="3" t="str">
        <f>+Tableau1[[#This Row],[CLIENT]]</f>
        <v>STE OMEGA TRADING</v>
      </c>
      <c r="M346" s="3">
        <f>Tableau1[[#This Row],[Mois]]</f>
        <v>4</v>
      </c>
    </row>
    <row r="347" spans="1:13" hidden="1" x14ac:dyDescent="0.35">
      <c r="A347" s="1" t="str">
        <f>Tableau1[[#This Row],[NUM DE FACTURE]]</f>
        <v>FAE-20-00074</v>
      </c>
      <c r="B347" s="2">
        <f>VLOOKUP(Tableau3[[#This Row],[ID ]],'[1]COMMERCIAL 2019 - 2021'!$D$2:$AO$3999,14,FALSE)</f>
        <v>0</v>
      </c>
      <c r="C347" s="3">
        <f>VLOOKUP(Tableau3[[#This Row],[ID ]],'[1]COMMERCIAL 2019 - 2021'!$D$2:$AO$3999,15,FALSE)</f>
        <v>21000</v>
      </c>
      <c r="D347" s="3">
        <f>VLOOKUP(Tableau3[[#This Row],[ID ]],'[1]COMMERCIAL 2019 - 2021'!$D$2:$AO$3999,16,FALSE)</f>
        <v>28000</v>
      </c>
      <c r="E347" s="3">
        <f>VLOOKUP(Tableau3[[#This Row],[ID ]],'[1]COMMERCIAL 2019 - 2021'!$D$2:$AO$3999,17,FALSE)</f>
        <v>0</v>
      </c>
      <c r="F347" s="3">
        <f>VLOOKUP(Tableau3[[#This Row],[ID ]],'[1]COMMERCIAL 2019 - 2021'!$D$2:$AO$3999,20,FALSE)</f>
        <v>0</v>
      </c>
      <c r="G347" s="3">
        <f>VLOOKUP(Tableau3[[#This Row],[ID ]],'[1]COMMERCIAL 2019 - 2021'!$D$2:$AO$3999,21,FALSE)</f>
        <v>0</v>
      </c>
      <c r="H347" s="3">
        <f>VLOOKUP(Tableau3[[#This Row],[ID ]],'[1]COMMERCIAL 2019 - 2021'!$D$2:$AO$3999,22,FALSE)</f>
        <v>0</v>
      </c>
      <c r="I347" s="3">
        <f>VLOOKUP(Tableau3[[#This Row],[ID ]],'[1]COMMERCIAL 2019 - 2021'!$D$2:$AO$3999,23,FALSE)</f>
        <v>0</v>
      </c>
      <c r="J347" s="3">
        <f>+Tableau1[[#This Row],[Annee]]</f>
        <v>2020</v>
      </c>
      <c r="K347" s="3" t="str">
        <f>+Tableau1[[#This Row],[DESTINATION]]</f>
        <v>ANNULEE</v>
      </c>
      <c r="L347" s="3" t="str">
        <f>+Tableau1[[#This Row],[CLIENT]]</f>
        <v>STE DE COMMERCE INTERNATIONAL</v>
      </c>
      <c r="M347" s="3" t="e">
        <f>Tableau1[[#This Row],[Mois]]</f>
        <v>#VALUE!</v>
      </c>
    </row>
    <row r="348" spans="1:13" hidden="1" x14ac:dyDescent="0.35">
      <c r="A348" s="1" t="str">
        <f>Tableau1[[#This Row],[NUM DE FACTURE]]</f>
        <v>FAE-20-00075</v>
      </c>
      <c r="B348" s="2">
        <f>VLOOKUP(Tableau3[[#This Row],[ID ]],'[1]COMMERCIAL 2019 - 2021'!$D$2:$AO$3999,14,FALSE)</f>
        <v>0</v>
      </c>
      <c r="C348" s="3">
        <f>VLOOKUP(Tableau3[[#This Row],[ID ]],'[1]COMMERCIAL 2019 - 2021'!$D$2:$AO$3999,15,FALSE)</f>
        <v>0</v>
      </c>
      <c r="D348" s="3">
        <f>VLOOKUP(Tableau3[[#This Row],[ID ]],'[1]COMMERCIAL 2019 - 2021'!$D$2:$AO$3999,16,FALSE)</f>
        <v>26000</v>
      </c>
      <c r="E348" s="3">
        <f>VLOOKUP(Tableau3[[#This Row],[ID ]],'[1]COMMERCIAL 2019 - 2021'!$D$2:$AO$3999,17,FALSE)</f>
        <v>0</v>
      </c>
      <c r="F348" s="3">
        <f>VLOOKUP(Tableau3[[#This Row],[ID ]],'[1]COMMERCIAL 2019 - 2021'!$D$2:$AO$3999,20,FALSE)</f>
        <v>0</v>
      </c>
      <c r="G348" s="3">
        <f>VLOOKUP(Tableau3[[#This Row],[ID ]],'[1]COMMERCIAL 2019 - 2021'!$D$2:$AO$3999,21,FALSE)</f>
        <v>0</v>
      </c>
      <c r="H348" s="3">
        <f>VLOOKUP(Tableau3[[#This Row],[ID ]],'[1]COMMERCIAL 2019 - 2021'!$D$2:$AO$3999,22,FALSE)</f>
        <v>37310</v>
      </c>
      <c r="I348" s="3">
        <f>VLOOKUP(Tableau3[[#This Row],[ID ]],'[1]COMMERCIAL 2019 - 2021'!$D$2:$AO$3999,23,FALSE)</f>
        <v>0</v>
      </c>
      <c r="J348" s="3">
        <f>+Tableau1[[#This Row],[Annee]]</f>
        <v>2020</v>
      </c>
      <c r="K348" s="3" t="str">
        <f>+Tableau1[[#This Row],[DESTINATION]]</f>
        <v>Gabon</v>
      </c>
      <c r="L348" s="3" t="str">
        <f>+Tableau1[[#This Row],[CLIENT]]</f>
        <v>STE DE COMMERCE INTERNATIONAL</v>
      </c>
      <c r="M348" s="3">
        <f>Tableau1[[#This Row],[Mois]]</f>
        <v>5</v>
      </c>
    </row>
    <row r="349" spans="1:13" hidden="1" x14ac:dyDescent="0.35">
      <c r="A349" s="1" t="str">
        <f>Tableau1[[#This Row],[NUM DE FACTURE]]</f>
        <v>FAE-20-00076</v>
      </c>
      <c r="B349" s="2">
        <f>VLOOKUP(Tableau3[[#This Row],[ID ]],'[1]COMMERCIAL 2019 - 2021'!$D$2:$AO$3999,14,FALSE)</f>
        <v>0</v>
      </c>
      <c r="C349" s="3">
        <f>VLOOKUP(Tableau3[[#This Row],[ID ]],'[1]COMMERCIAL 2019 - 2021'!$D$2:$AO$3999,15,FALSE)</f>
        <v>38160</v>
      </c>
      <c r="D349" s="3">
        <f>VLOOKUP(Tableau3[[#This Row],[ID ]],'[1]COMMERCIAL 2019 - 2021'!$D$2:$AO$3999,16,FALSE)</f>
        <v>2400</v>
      </c>
      <c r="E349" s="3">
        <f>VLOOKUP(Tableau3[[#This Row],[ID ]],'[1]COMMERCIAL 2019 - 2021'!$D$2:$AO$3999,17,FALSE)</f>
        <v>600</v>
      </c>
      <c r="F349" s="3">
        <f>VLOOKUP(Tableau3[[#This Row],[ID ]],'[1]COMMERCIAL 2019 - 2021'!$D$2:$AO$3999,20,FALSE)</f>
        <v>0</v>
      </c>
      <c r="G349" s="3">
        <f>VLOOKUP(Tableau3[[#This Row],[ID ]],'[1]COMMERCIAL 2019 - 2021'!$D$2:$AO$3999,21,FALSE)</f>
        <v>57016.800000000003</v>
      </c>
      <c r="H349" s="3">
        <f>VLOOKUP(Tableau3[[#This Row],[ID ]],'[1]COMMERCIAL 2019 - 2021'!$D$2:$AO$3999,22,FALSE)</f>
        <v>3288</v>
      </c>
      <c r="I349" s="3">
        <f>VLOOKUP(Tableau3[[#This Row],[ID ]],'[1]COMMERCIAL 2019 - 2021'!$D$2:$AO$3999,23,FALSE)</f>
        <v>2235</v>
      </c>
      <c r="J349" s="3">
        <f>+Tableau1[[#This Row],[Annee]]</f>
        <v>2020</v>
      </c>
      <c r="K349" s="3" t="str">
        <f>+Tableau1[[#This Row],[DESTINATION]]</f>
        <v>Libéria</v>
      </c>
      <c r="L349" s="3" t="str">
        <f>+Tableau1[[#This Row],[CLIENT]]</f>
        <v>STE DE COMMERCE INTERNATIONAL</v>
      </c>
      <c r="M349" s="3">
        <f>Tableau1[[#This Row],[Mois]]</f>
        <v>5</v>
      </c>
    </row>
    <row r="350" spans="1:13" hidden="1" x14ac:dyDescent="0.35">
      <c r="A350" s="1" t="str">
        <f>Tableau1[[#This Row],[NUM DE FACTURE]]</f>
        <v>FAE-20-00077</v>
      </c>
      <c r="B350" s="2">
        <f>VLOOKUP(Tableau3[[#This Row],[ID ]],'[1]COMMERCIAL 2019 - 2021'!$D$2:$AO$3999,14,FALSE)</f>
        <v>20000</v>
      </c>
      <c r="C350" s="3">
        <f>VLOOKUP(Tableau3[[#This Row],[ID ]],'[1]COMMERCIAL 2019 - 2021'!$D$2:$AO$3999,15,FALSE)</f>
        <v>0</v>
      </c>
      <c r="D350" s="3">
        <f>VLOOKUP(Tableau3[[#This Row],[ID ]],'[1]COMMERCIAL 2019 - 2021'!$D$2:$AO$3999,16,FALSE)</f>
        <v>0</v>
      </c>
      <c r="E350" s="3">
        <f>VLOOKUP(Tableau3[[#This Row],[ID ]],'[1]COMMERCIAL 2019 - 2021'!$D$2:$AO$3999,17,FALSE)</f>
        <v>0</v>
      </c>
      <c r="F350" s="3">
        <f>VLOOKUP(Tableau3[[#This Row],[ID ]],'[1]COMMERCIAL 2019 - 2021'!$D$2:$AO$3999,20,FALSE)</f>
        <v>39487.32</v>
      </c>
      <c r="G350" s="3">
        <f>VLOOKUP(Tableau3[[#This Row],[ID ]],'[1]COMMERCIAL 2019 - 2021'!$D$2:$AO$3999,21,FALSE)</f>
        <v>0</v>
      </c>
      <c r="H350" s="3">
        <f>VLOOKUP(Tableau3[[#This Row],[ID ]],'[1]COMMERCIAL 2019 - 2021'!$D$2:$AO$3999,22,FALSE)</f>
        <v>0</v>
      </c>
      <c r="I350" s="3">
        <f>VLOOKUP(Tableau3[[#This Row],[ID ]],'[1]COMMERCIAL 2019 - 2021'!$D$2:$AO$3999,23,FALSE)</f>
        <v>0</v>
      </c>
      <c r="J350" s="3">
        <f>+Tableau1[[#This Row],[Annee]]</f>
        <v>2020</v>
      </c>
      <c r="K350" s="3" t="str">
        <f>+Tableau1[[#This Row],[DESTINATION]]</f>
        <v>Russie</v>
      </c>
      <c r="L350" s="3" t="str">
        <f>+Tableau1[[#This Row],[CLIENT]]</f>
        <v>ANGSTREM TRADING</v>
      </c>
      <c r="M350" s="3">
        <f>Tableau1[[#This Row],[Mois]]</f>
        <v>3</v>
      </c>
    </row>
    <row r="351" spans="1:13" hidden="1" x14ac:dyDescent="0.35">
      <c r="A351" s="1" t="str">
        <f>Tableau1[[#This Row],[NUM DE FACTURE]]</f>
        <v>FAE-20-00078</v>
      </c>
      <c r="B351" s="2">
        <f>VLOOKUP(Tableau3[[#This Row],[ID ]],'[1]COMMERCIAL 2019 - 2021'!$D$2:$AO$3999,14,FALSE)</f>
        <v>0</v>
      </c>
      <c r="C351" s="3">
        <f>VLOOKUP(Tableau3[[#This Row],[ID ]],'[1]COMMERCIAL 2019 - 2021'!$D$2:$AO$3999,15,FALSE)</f>
        <v>18336</v>
      </c>
      <c r="D351" s="3">
        <f>VLOOKUP(Tableau3[[#This Row],[ID ]],'[1]COMMERCIAL 2019 - 2021'!$D$2:$AO$3999,16,FALSE)</f>
        <v>9000</v>
      </c>
      <c r="E351" s="3">
        <f>VLOOKUP(Tableau3[[#This Row],[ID ]],'[1]COMMERCIAL 2019 - 2021'!$D$2:$AO$3999,17,FALSE)</f>
        <v>0</v>
      </c>
      <c r="F351" s="3">
        <f>VLOOKUP(Tableau3[[#This Row],[ID ]],'[1]COMMERCIAL 2019 - 2021'!$D$2:$AO$3999,20,FALSE)</f>
        <v>0</v>
      </c>
      <c r="G351" s="3">
        <f>VLOOKUP(Tableau3[[#This Row],[ID ]],'[1]COMMERCIAL 2019 - 2021'!$D$2:$AO$3999,21,FALSE)</f>
        <v>37830.714624</v>
      </c>
      <c r="H351" s="3">
        <f>VLOOKUP(Tableau3[[#This Row],[ID ]],'[1]COMMERCIAL 2019 - 2021'!$D$2:$AO$3999,22,FALSE)</f>
        <v>13731.21</v>
      </c>
      <c r="I351" s="3">
        <f>VLOOKUP(Tableau3[[#This Row],[ID ]],'[1]COMMERCIAL 2019 - 2021'!$D$2:$AO$3999,23,FALSE)</f>
        <v>0</v>
      </c>
      <c r="J351" s="3">
        <f>+Tableau1[[#This Row],[Annee]]</f>
        <v>2020</v>
      </c>
      <c r="K351" s="3" t="str">
        <f>+Tableau1[[#This Row],[DESTINATION]]</f>
        <v>Mayotte</v>
      </c>
      <c r="L351" s="3" t="str">
        <f>+Tableau1[[#This Row],[CLIENT]]</f>
        <v>SODIFRAM SAS</v>
      </c>
      <c r="M351" s="3">
        <f>Tableau1[[#This Row],[Mois]]</f>
        <v>4</v>
      </c>
    </row>
    <row r="352" spans="1:13" hidden="1" x14ac:dyDescent="0.35">
      <c r="A352" s="1" t="str">
        <f>Tableau1[[#This Row],[NUM DE FACTURE]]</f>
        <v>FAE-20-00079</v>
      </c>
      <c r="B352" s="2">
        <f>VLOOKUP(Tableau3[[#This Row],[ID ]],'[1]COMMERCIAL 2019 - 2021'!$D$2:$AO$3999,14,FALSE)</f>
        <v>0</v>
      </c>
      <c r="C352" s="3">
        <f>VLOOKUP(Tableau3[[#This Row],[ID ]],'[1]COMMERCIAL 2019 - 2021'!$D$2:$AO$3999,15,FALSE)</f>
        <v>47208</v>
      </c>
      <c r="D352" s="3">
        <f>VLOOKUP(Tableau3[[#This Row],[ID ]],'[1]COMMERCIAL 2019 - 2021'!$D$2:$AO$3999,16,FALSE)</f>
        <v>23000</v>
      </c>
      <c r="E352" s="3">
        <f>VLOOKUP(Tableau3[[#This Row],[ID ]],'[1]COMMERCIAL 2019 - 2021'!$D$2:$AO$3999,17,FALSE)</f>
        <v>0</v>
      </c>
      <c r="F352" s="3">
        <f>VLOOKUP(Tableau3[[#This Row],[ID ]],'[1]COMMERCIAL 2019 - 2021'!$D$2:$AO$3999,20,FALSE)</f>
        <v>0</v>
      </c>
      <c r="G352" s="3">
        <f>VLOOKUP(Tableau3[[#This Row],[ID ]],'[1]COMMERCIAL 2019 - 2021'!$D$2:$AO$3999,21,FALSE)</f>
        <v>64783.278756000007</v>
      </c>
      <c r="H352" s="3">
        <f>VLOOKUP(Tableau3[[#This Row],[ID ]],'[1]COMMERCIAL 2019 - 2021'!$D$2:$AO$3999,22,FALSE)</f>
        <v>33376.726000000002</v>
      </c>
      <c r="I352" s="3">
        <f>VLOOKUP(Tableau3[[#This Row],[ID ]],'[1]COMMERCIAL 2019 - 2021'!$D$2:$AO$3999,23,FALSE)</f>
        <v>0</v>
      </c>
      <c r="J352" s="3">
        <f>+Tableau1[[#This Row],[Annee]]</f>
        <v>2020</v>
      </c>
      <c r="K352" s="3" t="str">
        <f>+Tableau1[[#This Row],[DESTINATION]]</f>
        <v>Guinée</v>
      </c>
      <c r="L352" s="3" t="str">
        <f>+Tableau1[[#This Row],[CLIENT]]</f>
        <v>BAH MAMADOU SALIOU</v>
      </c>
      <c r="M352" s="3">
        <f>Tableau1[[#This Row],[Mois]]</f>
        <v>5</v>
      </c>
    </row>
    <row r="353" spans="1:13" hidden="1" x14ac:dyDescent="0.35">
      <c r="A353" s="1" t="str">
        <f>Tableau1[[#This Row],[NUM DE FACTURE]]</f>
        <v>FAE-20-00080</v>
      </c>
      <c r="B353" s="2">
        <f>VLOOKUP(Tableau3[[#This Row],[ID ]],'[1]COMMERCIAL 2019 - 2021'!$D$2:$AO$3999,14,FALSE)</f>
        <v>19200</v>
      </c>
      <c r="C353" s="3">
        <f>VLOOKUP(Tableau3[[#This Row],[ID ]],'[1]COMMERCIAL 2019 - 2021'!$D$2:$AO$3999,15,FALSE)</f>
        <v>68808</v>
      </c>
      <c r="D353" s="3">
        <f>VLOOKUP(Tableau3[[#This Row],[ID ]],'[1]COMMERCIAL 2019 - 2021'!$D$2:$AO$3999,16,FALSE)</f>
        <v>0</v>
      </c>
      <c r="E353" s="3">
        <f>VLOOKUP(Tableau3[[#This Row],[ID ]],'[1]COMMERCIAL 2019 - 2021'!$D$2:$AO$3999,17,FALSE)</f>
        <v>0</v>
      </c>
      <c r="F353" s="3">
        <f>VLOOKUP(Tableau3[[#This Row],[ID ]],'[1]COMMERCIAL 2019 - 2021'!$D$2:$AO$3999,20,FALSE)</f>
        <v>30216.383999999998</v>
      </c>
      <c r="G353" s="3">
        <f>VLOOKUP(Tableau3[[#This Row],[ID ]],'[1]COMMERCIAL 2019 - 2021'!$D$2:$AO$3999,21,FALSE)</f>
        <v>96852.438288000005</v>
      </c>
      <c r="H353" s="3">
        <f>VLOOKUP(Tableau3[[#This Row],[ID ]],'[1]COMMERCIAL 2019 - 2021'!$D$2:$AO$3999,22,FALSE)</f>
        <v>0</v>
      </c>
      <c r="I353" s="3">
        <f>VLOOKUP(Tableau3[[#This Row],[ID ]],'[1]COMMERCIAL 2019 - 2021'!$D$2:$AO$3999,23,FALSE)</f>
        <v>0</v>
      </c>
      <c r="J353" s="3">
        <f>+Tableau1[[#This Row],[Annee]]</f>
        <v>2020</v>
      </c>
      <c r="K353" s="3" t="str">
        <f>+Tableau1[[#This Row],[DESTINATION]]</f>
        <v>Gambie</v>
      </c>
      <c r="L353" s="3" t="str">
        <f>+Tableau1[[#This Row],[CLIENT]]</f>
        <v>MAMUDOU BAH T/A TEDOUGNAL FARM</v>
      </c>
      <c r="M353" s="3">
        <f>Tableau1[[#This Row],[Mois]]</f>
        <v>3</v>
      </c>
    </row>
    <row r="354" spans="1:13" hidden="1" x14ac:dyDescent="0.35">
      <c r="A354" s="1" t="str">
        <f>Tableau1[[#This Row],[NUM DE FACTURE]]</f>
        <v>FAE-20-00081</v>
      </c>
      <c r="B354" s="2">
        <f>VLOOKUP(Tableau3[[#This Row],[ID ]],'[1]COMMERCIAL 2019 - 2021'!$D$2:$AO$3999,14,FALSE)</f>
        <v>0</v>
      </c>
      <c r="C354" s="3">
        <f>VLOOKUP(Tableau3[[#This Row],[ID ]],'[1]COMMERCIAL 2019 - 2021'!$D$2:$AO$3999,15,FALSE)</f>
        <v>12288</v>
      </c>
      <c r="D354" s="3">
        <f>VLOOKUP(Tableau3[[#This Row],[ID ]],'[1]COMMERCIAL 2019 - 2021'!$D$2:$AO$3999,16,FALSE)</f>
        <v>6000</v>
      </c>
      <c r="E354" s="3">
        <f>VLOOKUP(Tableau3[[#This Row],[ID ]],'[1]COMMERCIAL 2019 - 2021'!$D$2:$AO$3999,17,FALSE)</f>
        <v>1860</v>
      </c>
      <c r="F354" s="3">
        <f>VLOOKUP(Tableau3[[#This Row],[ID ]],'[1]COMMERCIAL 2019 - 2021'!$D$2:$AO$3999,20,FALSE)</f>
        <v>0</v>
      </c>
      <c r="G354" s="3">
        <f>VLOOKUP(Tableau3[[#This Row],[ID ]],'[1]COMMERCIAL 2019 - 2021'!$D$2:$AO$3999,21,FALSE)</f>
        <v>0</v>
      </c>
      <c r="H354" s="3">
        <f>VLOOKUP(Tableau3[[#This Row],[ID ]],'[1]COMMERCIAL 2019 - 2021'!$D$2:$AO$3999,22,FALSE)</f>
        <v>0</v>
      </c>
      <c r="I354" s="3">
        <f>VLOOKUP(Tableau3[[#This Row],[ID ]],'[1]COMMERCIAL 2019 - 2021'!$D$2:$AO$3999,23,FALSE)</f>
        <v>0</v>
      </c>
      <c r="J354" s="3">
        <f>+Tableau1[[#This Row],[Annee]]</f>
        <v>2020</v>
      </c>
      <c r="K354" s="3" t="str">
        <f>+Tableau1[[#This Row],[DESTINATION]]</f>
        <v>ANNULEE</v>
      </c>
      <c r="L354" s="3" t="str">
        <f>+Tableau1[[#This Row],[CLIENT]]</f>
        <v>SOPALIM</v>
      </c>
      <c r="M354" s="3" t="e">
        <f>Tableau1[[#This Row],[Mois]]</f>
        <v>#VALUE!</v>
      </c>
    </row>
    <row r="355" spans="1:13" hidden="1" x14ac:dyDescent="0.35">
      <c r="A355" s="1" t="str">
        <f>Tableau1[[#This Row],[NUM DE FACTURE]]</f>
        <v>FAE-20-00082</v>
      </c>
      <c r="B355" s="2">
        <f>VLOOKUP(Tableau3[[#This Row],[ID ]],'[1]COMMERCIAL 2019 - 2021'!$D$2:$AO$3999,14,FALSE)</f>
        <v>0</v>
      </c>
      <c r="C355" s="3">
        <f>VLOOKUP(Tableau3[[#This Row],[ID ]],'[1]COMMERCIAL 2019 - 2021'!$D$2:$AO$3999,15,FALSE)</f>
        <v>22008</v>
      </c>
      <c r="D355" s="3">
        <f>VLOOKUP(Tableau3[[#This Row],[ID ]],'[1]COMMERCIAL 2019 - 2021'!$D$2:$AO$3999,16,FALSE)</f>
        <v>0</v>
      </c>
      <c r="E355" s="3">
        <f>VLOOKUP(Tableau3[[#This Row],[ID ]],'[1]COMMERCIAL 2019 - 2021'!$D$2:$AO$3999,17,FALSE)</f>
        <v>0</v>
      </c>
      <c r="F355" s="3">
        <f>VLOOKUP(Tableau3[[#This Row],[ID ]],'[1]COMMERCIAL 2019 - 2021'!$D$2:$AO$3999,20,FALSE)</f>
        <v>0</v>
      </c>
      <c r="G355" s="3">
        <f>VLOOKUP(Tableau3[[#This Row],[ID ]],'[1]COMMERCIAL 2019 - 2021'!$D$2:$AO$3999,21,FALSE)</f>
        <v>44658.369503999995</v>
      </c>
      <c r="H355" s="3">
        <f>VLOOKUP(Tableau3[[#This Row],[ID ]],'[1]COMMERCIAL 2019 - 2021'!$D$2:$AO$3999,22,FALSE)</f>
        <v>0</v>
      </c>
      <c r="I355" s="3">
        <f>VLOOKUP(Tableau3[[#This Row],[ID ]],'[1]COMMERCIAL 2019 - 2021'!$D$2:$AO$3999,23,FALSE)</f>
        <v>0</v>
      </c>
      <c r="J355" s="3">
        <f>+Tableau1[[#This Row],[Annee]]</f>
        <v>2020</v>
      </c>
      <c r="K355" s="3" t="str">
        <f>+Tableau1[[#This Row],[DESTINATION]]</f>
        <v>USA</v>
      </c>
      <c r="L355" s="3" t="str">
        <f>+Tableau1[[#This Row],[CLIENT]]</f>
        <v>ADJA KHADY FOOD DISTRIBUTORS</v>
      </c>
      <c r="M355" s="3">
        <f>Tableau1[[#This Row],[Mois]]</f>
        <v>5</v>
      </c>
    </row>
    <row r="356" spans="1:13" hidden="1" x14ac:dyDescent="0.35">
      <c r="A356" s="1" t="str">
        <f>Tableau1[[#This Row],[NUM DE FACTURE]]</f>
        <v>FAE-20-00083</v>
      </c>
      <c r="B356" s="2">
        <f>VLOOKUP(Tableau3[[#This Row],[ID ]],'[1]COMMERCIAL 2019 - 2021'!$D$2:$AO$3999,14,FALSE)</f>
        <v>40000</v>
      </c>
      <c r="C356" s="3">
        <f>VLOOKUP(Tableau3[[#This Row],[ID ]],'[1]COMMERCIAL 2019 - 2021'!$D$2:$AO$3999,15,FALSE)</f>
        <v>0</v>
      </c>
      <c r="D356" s="3">
        <f>VLOOKUP(Tableau3[[#This Row],[ID ]],'[1]COMMERCIAL 2019 - 2021'!$D$2:$AO$3999,16,FALSE)</f>
        <v>0</v>
      </c>
      <c r="E356" s="3">
        <f>VLOOKUP(Tableau3[[#This Row],[ID ]],'[1]COMMERCIAL 2019 - 2021'!$D$2:$AO$3999,17,FALSE)</f>
        <v>0</v>
      </c>
      <c r="F356" s="3">
        <f>VLOOKUP(Tableau3[[#This Row],[ID ]],'[1]COMMERCIAL 2019 - 2021'!$D$2:$AO$3999,20,FALSE)</f>
        <v>77376.740000000005</v>
      </c>
      <c r="G356" s="3">
        <f>VLOOKUP(Tableau3[[#This Row],[ID ]],'[1]COMMERCIAL 2019 - 2021'!$D$2:$AO$3999,21,FALSE)</f>
        <v>0</v>
      </c>
      <c r="H356" s="3">
        <f>VLOOKUP(Tableau3[[#This Row],[ID ]],'[1]COMMERCIAL 2019 - 2021'!$D$2:$AO$3999,22,FALSE)</f>
        <v>0</v>
      </c>
      <c r="I356" s="3">
        <f>VLOOKUP(Tableau3[[#This Row],[ID ]],'[1]COMMERCIAL 2019 - 2021'!$D$2:$AO$3999,23,FALSE)</f>
        <v>0</v>
      </c>
      <c r="J356" s="3">
        <f>+Tableau1[[#This Row],[Annee]]</f>
        <v>2020</v>
      </c>
      <c r="K356" s="3" t="str">
        <f>+Tableau1[[#This Row],[DESTINATION]]</f>
        <v>Russie</v>
      </c>
      <c r="L356" s="3" t="str">
        <f>+Tableau1[[#This Row],[CLIENT]]</f>
        <v>ANGSTREM TRADING</v>
      </c>
      <c r="M356" s="3">
        <f>Tableau1[[#This Row],[Mois]]</f>
        <v>3</v>
      </c>
    </row>
    <row r="357" spans="1:13" hidden="1" x14ac:dyDescent="0.35">
      <c r="A357" s="1" t="str">
        <f>Tableau1[[#This Row],[NUM DE FACTURE]]</f>
        <v>FAE-20-00084</v>
      </c>
      <c r="B357" s="2">
        <f>VLOOKUP(Tableau3[[#This Row],[ID ]],'[1]COMMERCIAL 2019 - 2021'!$D$2:$AO$3999,14,FALSE)</f>
        <v>0</v>
      </c>
      <c r="C357" s="3">
        <f>VLOOKUP(Tableau3[[#This Row],[ID ]],'[1]COMMERCIAL 2019 - 2021'!$D$2:$AO$3999,15,FALSE)</f>
        <v>243360</v>
      </c>
      <c r="D357" s="3">
        <f>VLOOKUP(Tableau3[[#This Row],[ID ]],'[1]COMMERCIAL 2019 - 2021'!$D$2:$AO$3999,16,FALSE)</f>
        <v>24000</v>
      </c>
      <c r="E357" s="3">
        <f>VLOOKUP(Tableau3[[#This Row],[ID ]],'[1]COMMERCIAL 2019 - 2021'!$D$2:$AO$3999,17,FALSE)</f>
        <v>0</v>
      </c>
      <c r="F357" s="3">
        <f>VLOOKUP(Tableau3[[#This Row],[ID ]],'[1]COMMERCIAL 2019 - 2021'!$D$2:$AO$3999,20,FALSE)</f>
        <v>0</v>
      </c>
      <c r="G357" s="3">
        <f>VLOOKUP(Tableau3[[#This Row],[ID ]],'[1]COMMERCIAL 2019 - 2021'!$D$2:$AO$3999,21,FALSE)</f>
        <v>373850.84879999998</v>
      </c>
      <c r="H357" s="3">
        <f>VLOOKUP(Tableau3[[#This Row],[ID ]],'[1]COMMERCIAL 2019 - 2021'!$D$2:$AO$3999,22,FALSE)</f>
        <v>36868.920000000013</v>
      </c>
      <c r="I357" s="3">
        <f>VLOOKUP(Tableau3[[#This Row],[ID ]],'[1]COMMERCIAL 2019 - 2021'!$D$2:$AO$3999,23,FALSE)</f>
        <v>0</v>
      </c>
      <c r="J357" s="3">
        <f>+Tableau1[[#This Row],[Annee]]</f>
        <v>2020</v>
      </c>
      <c r="K357" s="3" t="str">
        <f>+Tableau1[[#This Row],[DESTINATION]]</f>
        <v>Libye</v>
      </c>
      <c r="L357" s="3" t="str">
        <f>+Tableau1[[#This Row],[CLIENT]]</f>
        <v>STE AL MAJMOUA MOTTAHIDA</v>
      </c>
      <c r="M357" s="3">
        <f>Tableau1[[#This Row],[Mois]]</f>
        <v>5</v>
      </c>
    </row>
    <row r="358" spans="1:13" hidden="1" x14ac:dyDescent="0.35">
      <c r="A358" s="1" t="str">
        <f>Tableau1[[#This Row],[NUM DE FACTURE]]</f>
        <v>FAE-20-00085</v>
      </c>
      <c r="B358" s="2">
        <f>VLOOKUP(Tableau3[[#This Row],[ID ]],'[1]COMMERCIAL 2019 - 2021'!$D$2:$AO$3999,14,FALSE)</f>
        <v>0</v>
      </c>
      <c r="C358" s="3">
        <f>VLOOKUP(Tableau3[[#This Row],[ID ]],'[1]COMMERCIAL 2019 - 2021'!$D$2:$AO$3999,15,FALSE)</f>
        <v>0</v>
      </c>
      <c r="D358" s="3">
        <f>VLOOKUP(Tableau3[[#This Row],[ID ]],'[1]COMMERCIAL 2019 - 2021'!$D$2:$AO$3999,16,FALSE)</f>
        <v>84000</v>
      </c>
      <c r="E358" s="3">
        <f>VLOOKUP(Tableau3[[#This Row],[ID ]],'[1]COMMERCIAL 2019 - 2021'!$D$2:$AO$3999,17,FALSE)</f>
        <v>0</v>
      </c>
      <c r="F358" s="3">
        <f>VLOOKUP(Tableau3[[#This Row],[ID ]],'[1]COMMERCIAL 2019 - 2021'!$D$2:$AO$3999,20,FALSE)</f>
        <v>0</v>
      </c>
      <c r="G358" s="3">
        <f>VLOOKUP(Tableau3[[#This Row],[ID ]],'[1]COMMERCIAL 2019 - 2021'!$D$2:$AO$3999,21,FALSE)</f>
        <v>0</v>
      </c>
      <c r="H358" s="3">
        <f>VLOOKUP(Tableau3[[#This Row],[ID ]],'[1]COMMERCIAL 2019 - 2021'!$D$2:$AO$3999,22,FALSE)</f>
        <v>105588</v>
      </c>
      <c r="I358" s="3">
        <f>VLOOKUP(Tableau3[[#This Row],[ID ]],'[1]COMMERCIAL 2019 - 2021'!$D$2:$AO$3999,23,FALSE)</f>
        <v>0</v>
      </c>
      <c r="J358" s="3">
        <f>+Tableau1[[#This Row],[Annee]]</f>
        <v>2020</v>
      </c>
      <c r="K358" s="3" t="str">
        <f>+Tableau1[[#This Row],[DESTINATION]]</f>
        <v>Cap Vert</v>
      </c>
      <c r="L358" s="3" t="str">
        <f>+Tableau1[[#This Row],[CLIENT]]</f>
        <v>STE DE COMMERCE INTERNATIONAL</v>
      </c>
      <c r="M358" s="3">
        <f>Tableau1[[#This Row],[Mois]]</f>
        <v>5</v>
      </c>
    </row>
    <row r="359" spans="1:13" hidden="1" x14ac:dyDescent="0.35">
      <c r="A359" s="1" t="str">
        <f>Tableau1[[#This Row],[NUM DE FACTURE]]</f>
        <v>FAE-20-00086</v>
      </c>
      <c r="B359" s="2">
        <f>VLOOKUP(Tableau3[[#This Row],[ID ]],'[1]COMMERCIAL 2019 - 2021'!$D$2:$AO$3999,14,FALSE)</f>
        <v>20500</v>
      </c>
      <c r="C359" s="3">
        <f>VLOOKUP(Tableau3[[#This Row],[ID ]],'[1]COMMERCIAL 2019 - 2021'!$D$2:$AO$3999,15,FALSE)</f>
        <v>0</v>
      </c>
      <c r="D359" s="3">
        <f>VLOOKUP(Tableau3[[#This Row],[ID ]],'[1]COMMERCIAL 2019 - 2021'!$D$2:$AO$3999,16,FALSE)</f>
        <v>0</v>
      </c>
      <c r="E359" s="3">
        <f>VLOOKUP(Tableau3[[#This Row],[ID ]],'[1]COMMERCIAL 2019 - 2021'!$D$2:$AO$3999,17,FALSE)</f>
        <v>0</v>
      </c>
      <c r="F359" s="3">
        <f>VLOOKUP(Tableau3[[#This Row],[ID ]],'[1]COMMERCIAL 2019 - 2021'!$D$2:$AO$3999,20,FALSE)</f>
        <v>30340</v>
      </c>
      <c r="G359" s="3">
        <f>VLOOKUP(Tableau3[[#This Row],[ID ]],'[1]COMMERCIAL 2019 - 2021'!$D$2:$AO$3999,21,FALSE)</f>
        <v>0</v>
      </c>
      <c r="H359" s="3">
        <f>VLOOKUP(Tableau3[[#This Row],[ID ]],'[1]COMMERCIAL 2019 - 2021'!$D$2:$AO$3999,22,FALSE)</f>
        <v>0</v>
      </c>
      <c r="I359" s="3">
        <f>VLOOKUP(Tableau3[[#This Row],[ID ]],'[1]COMMERCIAL 2019 - 2021'!$D$2:$AO$3999,23,FALSE)</f>
        <v>0</v>
      </c>
      <c r="J359" s="3">
        <f>+Tableau1[[#This Row],[Annee]]</f>
        <v>2020</v>
      </c>
      <c r="K359" s="3" t="str">
        <f>+Tableau1[[#This Row],[DESTINATION]]</f>
        <v>Togo</v>
      </c>
      <c r="L359" s="3" t="str">
        <f>+Tableau1[[#This Row],[CLIENT]]</f>
        <v>SAHEL INTERNATIONAL TRADE</v>
      </c>
      <c r="M359" s="3">
        <f>Tableau1[[#This Row],[Mois]]</f>
        <v>3</v>
      </c>
    </row>
    <row r="360" spans="1:13" hidden="1" x14ac:dyDescent="0.35">
      <c r="A360" s="1" t="str">
        <f>Tableau1[[#This Row],[NUM DE FACTURE]]</f>
        <v>FAE-20-00087</v>
      </c>
      <c r="B360" s="2">
        <f>VLOOKUP(Tableau3[[#This Row],[ID ]],'[1]COMMERCIAL 2019 - 2021'!$D$2:$AO$3999,14,FALSE)</f>
        <v>0</v>
      </c>
      <c r="C360" s="3">
        <f>VLOOKUP(Tableau3[[#This Row],[ID ]],'[1]COMMERCIAL 2019 - 2021'!$D$2:$AO$3999,15,FALSE)</f>
        <v>12960</v>
      </c>
      <c r="D360" s="3">
        <f>VLOOKUP(Tableau3[[#This Row],[ID ]],'[1]COMMERCIAL 2019 - 2021'!$D$2:$AO$3999,16,FALSE)</f>
        <v>7500</v>
      </c>
      <c r="E360" s="3">
        <f>VLOOKUP(Tableau3[[#This Row],[ID ]],'[1]COMMERCIAL 2019 - 2021'!$D$2:$AO$3999,17,FALSE)</f>
        <v>0</v>
      </c>
      <c r="F360" s="3">
        <f>VLOOKUP(Tableau3[[#This Row],[ID ]],'[1]COMMERCIAL 2019 - 2021'!$D$2:$AO$3999,20,FALSE)</f>
        <v>0</v>
      </c>
      <c r="G360" s="3">
        <f>VLOOKUP(Tableau3[[#This Row],[ID ]],'[1]COMMERCIAL 2019 - 2021'!$D$2:$AO$3999,21,FALSE)</f>
        <v>22074.003360000002</v>
      </c>
      <c r="H360" s="3">
        <f>VLOOKUP(Tableau3[[#This Row],[ID ]],'[1]COMMERCIAL 2019 - 2021'!$D$2:$AO$3999,22,FALSE)</f>
        <v>12419.465625000003</v>
      </c>
      <c r="I360" s="3">
        <f>VLOOKUP(Tableau3[[#This Row],[ID ]],'[1]COMMERCIAL 2019 - 2021'!$D$2:$AO$3999,23,FALSE)</f>
        <v>0</v>
      </c>
      <c r="J360" s="3">
        <f>+Tableau1[[#This Row],[Annee]]</f>
        <v>2020</v>
      </c>
      <c r="K360" s="3" t="str">
        <f>+Tableau1[[#This Row],[DESTINATION]]</f>
        <v>France</v>
      </c>
      <c r="L360" s="3" t="str">
        <f>+Tableau1[[#This Row],[CLIENT]]</f>
        <v>STE OMRANE SAS</v>
      </c>
      <c r="M360" s="3">
        <f>Tableau1[[#This Row],[Mois]]</f>
        <v>3</v>
      </c>
    </row>
    <row r="361" spans="1:13" x14ac:dyDescent="0.35">
      <c r="A361" s="1" t="str">
        <f>Tableau1[[#This Row],[NUM DE FACTURE]]</f>
        <v>FAE-20-00088</v>
      </c>
      <c r="B361" s="2">
        <f>VLOOKUP(Tableau3[[#This Row],[ID ]],'[1]COMMERCIAL 2019 - 2021'!$D$2:$AO$3999,14,FALSE)</f>
        <v>0</v>
      </c>
      <c r="C361" s="3">
        <f>VLOOKUP(Tableau3[[#This Row],[ID ]],'[1]COMMERCIAL 2019 - 2021'!$D$2:$AO$3999,15,FALSE)</f>
        <v>0</v>
      </c>
      <c r="D361" s="3">
        <f>VLOOKUP(Tableau3[[#This Row],[ID ]],'[1]COMMERCIAL 2019 - 2021'!$D$2:$AO$3999,16,FALSE)</f>
        <v>112000</v>
      </c>
      <c r="E361" s="3">
        <f>VLOOKUP(Tableau3[[#This Row],[ID ]],'[1]COMMERCIAL 2019 - 2021'!$D$2:$AO$3999,17,FALSE)</f>
        <v>0</v>
      </c>
      <c r="F361" s="3">
        <f>VLOOKUP(Tableau3[[#This Row],[ID ]],'[1]COMMERCIAL 2019 - 2021'!$D$2:$AO$3999,20,FALSE)</f>
        <v>0</v>
      </c>
      <c r="G361" s="3">
        <f>VLOOKUP(Tableau3[[#This Row],[ID ]],'[1]COMMERCIAL 2019 - 2021'!$D$2:$AO$3999,21,FALSE)</f>
        <v>0</v>
      </c>
      <c r="H361" s="3">
        <f>VLOOKUP(Tableau3[[#This Row],[ID ]],'[1]COMMERCIAL 2019 - 2021'!$D$2:$AO$3999,22,FALSE)</f>
        <v>153440</v>
      </c>
      <c r="I361" s="3">
        <f>VLOOKUP(Tableau3[[#This Row],[ID ]],'[1]COMMERCIAL 2019 - 2021'!$D$2:$AO$3999,23,FALSE)</f>
        <v>0</v>
      </c>
      <c r="J361" s="3">
        <f>+Tableau1[[#This Row],[Annee]]</f>
        <v>2020</v>
      </c>
      <c r="K361" s="3" t="str">
        <f>+Tableau1[[#This Row],[DESTINATION]]</f>
        <v>Gabon</v>
      </c>
      <c r="L361" s="3" t="str">
        <f>+Tableau1[[#This Row],[CLIENT]]</f>
        <v>TUNISIAN AFRICAN BUSINESS</v>
      </c>
      <c r="M361" s="3">
        <f>Tableau1[[#This Row],[Mois]]</f>
        <v>5</v>
      </c>
    </row>
    <row r="362" spans="1:13" hidden="1" x14ac:dyDescent="0.35">
      <c r="A362" s="1" t="str">
        <f>Tableau1[[#This Row],[NUM DE FACTURE]]</f>
        <v>FAE-20-00089</v>
      </c>
      <c r="B362" s="2">
        <f>VLOOKUP(Tableau3[[#This Row],[ID ]],'[1]COMMERCIAL 2019 - 2021'!$D$2:$AO$3999,14,FALSE)</f>
        <v>0</v>
      </c>
      <c r="C362" s="3">
        <f>VLOOKUP(Tableau3[[#This Row],[ID ]],'[1]COMMERCIAL 2019 - 2021'!$D$2:$AO$3999,15,FALSE)</f>
        <v>8424</v>
      </c>
      <c r="D362" s="3">
        <f>VLOOKUP(Tableau3[[#This Row],[ID ]],'[1]COMMERCIAL 2019 - 2021'!$D$2:$AO$3999,16,FALSE)</f>
        <v>12000</v>
      </c>
      <c r="E362" s="3">
        <f>VLOOKUP(Tableau3[[#This Row],[ID ]],'[1]COMMERCIAL 2019 - 2021'!$D$2:$AO$3999,17,FALSE)</f>
        <v>0</v>
      </c>
      <c r="F362" s="3">
        <f>VLOOKUP(Tableau3[[#This Row],[ID ]],'[1]COMMERCIAL 2019 - 2021'!$D$2:$AO$3999,20,FALSE)</f>
        <v>0</v>
      </c>
      <c r="G362" s="3">
        <f>VLOOKUP(Tableau3[[#This Row],[ID ]],'[1]COMMERCIAL 2019 - 2021'!$D$2:$AO$3999,21,FALSE)</f>
        <v>14348.102184000001</v>
      </c>
      <c r="H362" s="3">
        <f>VLOOKUP(Tableau3[[#This Row],[ID ]],'[1]COMMERCIAL 2019 - 2021'!$D$2:$AO$3999,22,FALSE)</f>
        <v>19871.145</v>
      </c>
      <c r="I362" s="3">
        <f>VLOOKUP(Tableau3[[#This Row],[ID ]],'[1]COMMERCIAL 2019 - 2021'!$D$2:$AO$3999,23,FALSE)</f>
        <v>0</v>
      </c>
      <c r="J362" s="3">
        <f>+Tableau1[[#This Row],[Annee]]</f>
        <v>2020</v>
      </c>
      <c r="K362" s="3" t="str">
        <f>+Tableau1[[#This Row],[DESTINATION]]</f>
        <v>France</v>
      </c>
      <c r="L362" s="3" t="str">
        <f>+Tableau1[[#This Row],[CLIENT]]</f>
        <v>STE OMRANE SAS</v>
      </c>
      <c r="M362" s="3">
        <f>Tableau1[[#This Row],[Mois]]</f>
        <v>3</v>
      </c>
    </row>
    <row r="363" spans="1:13" hidden="1" x14ac:dyDescent="0.35">
      <c r="A363" s="1" t="str">
        <f>Tableau1[[#This Row],[NUM DE FACTURE]]</f>
        <v>FAE-20-00090</v>
      </c>
      <c r="B363" s="2">
        <f>VLOOKUP(Tableau3[[#This Row],[ID ]],'[1]COMMERCIAL 2019 - 2021'!$D$2:$AO$3999,14,FALSE)</f>
        <v>0</v>
      </c>
      <c r="C363" s="3">
        <f>VLOOKUP(Tableau3[[#This Row],[ID ]],'[1]COMMERCIAL 2019 - 2021'!$D$2:$AO$3999,15,FALSE)</f>
        <v>12288</v>
      </c>
      <c r="D363" s="3">
        <f>VLOOKUP(Tableau3[[#This Row],[ID ]],'[1]COMMERCIAL 2019 - 2021'!$D$2:$AO$3999,16,FALSE)</f>
        <v>6000</v>
      </c>
      <c r="E363" s="3">
        <f>VLOOKUP(Tableau3[[#This Row],[ID ]],'[1]COMMERCIAL 2019 - 2021'!$D$2:$AO$3999,17,FALSE)</f>
        <v>1860</v>
      </c>
      <c r="F363" s="3">
        <f>VLOOKUP(Tableau3[[#This Row],[ID ]],'[1]COMMERCIAL 2019 - 2021'!$D$2:$AO$3999,20,FALSE)</f>
        <v>0</v>
      </c>
      <c r="G363" s="3">
        <f>VLOOKUP(Tableau3[[#This Row],[ID ]],'[1]COMMERCIAL 2019 - 2021'!$D$2:$AO$3999,21,FALSE)</f>
        <v>21694.484700000001</v>
      </c>
      <c r="H363" s="3">
        <f>VLOOKUP(Tableau3[[#This Row],[ID ]],'[1]COMMERCIAL 2019 - 2021'!$D$2:$AO$3999,22,FALSE)</f>
        <v>9519.2999999999993</v>
      </c>
      <c r="I363" s="3">
        <f>VLOOKUP(Tableau3[[#This Row],[ID ]],'[1]COMMERCIAL 2019 - 2021'!$D$2:$AO$3999,23,FALSE)</f>
        <v>4257.6655800000008</v>
      </c>
      <c r="J363" s="3">
        <f>+Tableau1[[#This Row],[Annee]]</f>
        <v>2020</v>
      </c>
      <c r="K363" s="3" t="str">
        <f>+Tableau1[[#This Row],[DESTINATION]]</f>
        <v>France</v>
      </c>
      <c r="L363" s="3" t="str">
        <f>+Tableau1[[#This Row],[CLIENT]]</f>
        <v>SARL ANOOR</v>
      </c>
      <c r="M363" s="3">
        <f>Tableau1[[#This Row],[Mois]]</f>
        <v>4</v>
      </c>
    </row>
    <row r="364" spans="1:13" hidden="1" x14ac:dyDescent="0.35">
      <c r="A364" s="1" t="str">
        <f>Tableau1[[#This Row],[NUM DE FACTURE]]</f>
        <v>FAE-20-00091</v>
      </c>
      <c r="B364" s="2">
        <f>VLOOKUP(Tableau3[[#This Row],[ID ]],'[1]COMMERCIAL 2019 - 2021'!$D$2:$AO$3999,14,FALSE)</f>
        <v>0</v>
      </c>
      <c r="C364" s="3">
        <f>VLOOKUP(Tableau3[[#This Row],[ID ]],'[1]COMMERCIAL 2019 - 2021'!$D$2:$AO$3999,15,FALSE)</f>
        <v>16848</v>
      </c>
      <c r="D364" s="3">
        <f>VLOOKUP(Tableau3[[#This Row],[ID ]],'[1]COMMERCIAL 2019 - 2021'!$D$2:$AO$3999,16,FALSE)</f>
        <v>0</v>
      </c>
      <c r="E364" s="3">
        <f>VLOOKUP(Tableau3[[#This Row],[ID ]],'[1]COMMERCIAL 2019 - 2021'!$D$2:$AO$3999,17,FALSE)</f>
        <v>0</v>
      </c>
      <c r="F364" s="3">
        <f>VLOOKUP(Tableau3[[#This Row],[ID ]],'[1]COMMERCIAL 2019 - 2021'!$D$2:$AO$3999,20,FALSE)</f>
        <v>0</v>
      </c>
      <c r="G364" s="3">
        <f>VLOOKUP(Tableau3[[#This Row],[ID ]],'[1]COMMERCIAL 2019 - 2021'!$D$2:$AO$3999,21,FALSE)</f>
        <v>59869.691903999985</v>
      </c>
      <c r="H364" s="3">
        <f>VLOOKUP(Tableau3[[#This Row],[ID ]],'[1]COMMERCIAL 2019 - 2021'!$D$2:$AO$3999,22,FALSE)</f>
        <v>0</v>
      </c>
      <c r="I364" s="3">
        <f>VLOOKUP(Tableau3[[#This Row],[ID ]],'[1]COMMERCIAL 2019 - 2021'!$D$2:$AO$3999,23,FALSE)</f>
        <v>0</v>
      </c>
      <c r="J364" s="3">
        <f>+Tableau1[[#This Row],[Annee]]</f>
        <v>2020</v>
      </c>
      <c r="K364" s="3" t="str">
        <f>+Tableau1[[#This Row],[DESTINATION]]</f>
        <v>New Zealand</v>
      </c>
      <c r="L364" s="3" t="str">
        <f>+Tableau1[[#This Row],[CLIENT]]</f>
        <v>DAVIS TRADING CO LTD</v>
      </c>
      <c r="M364" s="3">
        <f>Tableau1[[#This Row],[Mois]]</f>
        <v>4</v>
      </c>
    </row>
    <row r="365" spans="1:13" hidden="1" x14ac:dyDescent="0.35">
      <c r="A365" s="1" t="str">
        <f>Tableau1[[#This Row],[NUM DE FACTURE]]</f>
        <v>FAE-20-00092</v>
      </c>
      <c r="B365" s="2">
        <f>VLOOKUP(Tableau3[[#This Row],[ID ]],'[1]COMMERCIAL 2019 - 2021'!$D$2:$AO$3999,14,FALSE)</f>
        <v>7500</v>
      </c>
      <c r="C365" s="3">
        <f>VLOOKUP(Tableau3[[#This Row],[ID ]],'[1]COMMERCIAL 2019 - 2021'!$D$2:$AO$3999,15,FALSE)</f>
        <v>3000</v>
      </c>
      <c r="D365" s="3">
        <f>VLOOKUP(Tableau3[[#This Row],[ID ]],'[1]COMMERCIAL 2019 - 2021'!$D$2:$AO$3999,16,FALSE)</f>
        <v>0</v>
      </c>
      <c r="E365" s="3">
        <f>VLOOKUP(Tableau3[[#This Row],[ID ]],'[1]COMMERCIAL 2019 - 2021'!$D$2:$AO$3999,17,FALSE)</f>
        <v>0</v>
      </c>
      <c r="F365" s="3">
        <f>VLOOKUP(Tableau3[[#This Row],[ID ]],'[1]COMMERCIAL 2019 - 2021'!$D$2:$AO$3999,20,FALSE)</f>
        <v>19480.319999999996</v>
      </c>
      <c r="G365" s="3">
        <f>VLOOKUP(Tableau3[[#This Row],[ID ]],'[1]COMMERCIAL 2019 - 2021'!$D$2:$AO$3999,21,FALSE)</f>
        <v>9980.9279999999981</v>
      </c>
      <c r="H365" s="3">
        <f>VLOOKUP(Tableau3[[#This Row],[ID ]],'[1]COMMERCIAL 2019 - 2021'!$D$2:$AO$3999,22,FALSE)</f>
        <v>0</v>
      </c>
      <c r="I365" s="3">
        <f>VLOOKUP(Tableau3[[#This Row],[ID ]],'[1]COMMERCIAL 2019 - 2021'!$D$2:$AO$3999,23,FALSE)</f>
        <v>0</v>
      </c>
      <c r="J365" s="3">
        <f>+Tableau1[[#This Row],[Annee]]</f>
        <v>2020</v>
      </c>
      <c r="K365" s="3" t="str">
        <f>+Tableau1[[#This Row],[DESTINATION]]</f>
        <v>Australie</v>
      </c>
      <c r="L365" s="3" t="str">
        <f>+Tableau1[[#This Row],[CLIENT]]</f>
        <v>DAVIS FOOD INGREDIENT PTY Ltd</v>
      </c>
      <c r="M365" s="3">
        <f>Tableau1[[#This Row],[Mois]]</f>
        <v>4</v>
      </c>
    </row>
    <row r="366" spans="1:13" hidden="1" x14ac:dyDescent="0.35">
      <c r="A366" s="1" t="str">
        <f>Tableau1[[#This Row],[NUM DE FACTURE]]</f>
        <v>FAE-20-00093</v>
      </c>
      <c r="B366" s="2">
        <f>VLOOKUP(Tableau3[[#This Row],[ID ]],'[1]COMMERCIAL 2019 - 2021'!$D$2:$AO$3999,14,FALSE)</f>
        <v>0</v>
      </c>
      <c r="C366" s="3">
        <f>VLOOKUP(Tableau3[[#This Row],[ID ]],'[1]COMMERCIAL 2019 - 2021'!$D$2:$AO$3999,15,FALSE)</f>
        <v>15900</v>
      </c>
      <c r="D366" s="3">
        <f>VLOOKUP(Tableau3[[#This Row],[ID ]],'[1]COMMERCIAL 2019 - 2021'!$D$2:$AO$3999,16,FALSE)</f>
        <v>11400</v>
      </c>
      <c r="E366" s="3">
        <f>VLOOKUP(Tableau3[[#This Row],[ID ]],'[1]COMMERCIAL 2019 - 2021'!$D$2:$AO$3999,17,FALSE)</f>
        <v>0</v>
      </c>
      <c r="F366" s="3">
        <f>VLOOKUP(Tableau3[[#This Row],[ID ]],'[1]COMMERCIAL 2019 - 2021'!$D$2:$AO$3999,20,FALSE)</f>
        <v>0</v>
      </c>
      <c r="G366" s="3">
        <f>VLOOKUP(Tableau3[[#This Row],[ID ]],'[1]COMMERCIAL 2019 - 2021'!$D$2:$AO$3999,21,FALSE)</f>
        <v>34062.870600000002</v>
      </c>
      <c r="H366" s="3">
        <f>VLOOKUP(Tableau3[[#This Row],[ID ]],'[1]COMMERCIAL 2019 - 2021'!$D$2:$AO$3999,22,FALSE)</f>
        <v>17443.371600000002</v>
      </c>
      <c r="I366" s="3">
        <f>VLOOKUP(Tableau3[[#This Row],[ID ]],'[1]COMMERCIAL 2019 - 2021'!$D$2:$AO$3999,23,FALSE)</f>
        <v>0</v>
      </c>
      <c r="J366" s="3">
        <f>+Tableau1[[#This Row],[Annee]]</f>
        <v>2020</v>
      </c>
      <c r="K366" s="3" t="str">
        <f>+Tableau1[[#This Row],[DESTINATION]]</f>
        <v>Mayotte</v>
      </c>
      <c r="L366" s="3" t="str">
        <f>+Tableau1[[#This Row],[CLIENT]]</f>
        <v>SODIFRAM SAS</v>
      </c>
      <c r="M366" s="3">
        <f>Tableau1[[#This Row],[Mois]]</f>
        <v>4</v>
      </c>
    </row>
    <row r="367" spans="1:13" hidden="1" x14ac:dyDescent="0.35">
      <c r="A367" s="1" t="str">
        <f>Tableau1[[#This Row],[NUM DE FACTURE]]</f>
        <v>FAE-20-00094</v>
      </c>
      <c r="B367" s="2">
        <f>VLOOKUP(Tableau3[[#This Row],[ID ]],'[1]COMMERCIAL 2019 - 2021'!$D$2:$AO$3999,14,FALSE)</f>
        <v>0</v>
      </c>
      <c r="C367" s="3">
        <f>VLOOKUP(Tableau3[[#This Row],[ID ]],'[1]COMMERCIAL 2019 - 2021'!$D$2:$AO$3999,15,FALSE)</f>
        <v>16464</v>
      </c>
      <c r="D367" s="3">
        <f>VLOOKUP(Tableau3[[#This Row],[ID ]],'[1]COMMERCIAL 2019 - 2021'!$D$2:$AO$3999,16,FALSE)</f>
        <v>0</v>
      </c>
      <c r="E367" s="3">
        <f>VLOOKUP(Tableau3[[#This Row],[ID ]],'[1]COMMERCIAL 2019 - 2021'!$D$2:$AO$3999,17,FALSE)</f>
        <v>3260</v>
      </c>
      <c r="F367" s="3">
        <f>VLOOKUP(Tableau3[[#This Row],[ID ]],'[1]COMMERCIAL 2019 - 2021'!$D$2:$AO$3999,20,FALSE)</f>
        <v>0</v>
      </c>
      <c r="G367" s="3">
        <f>VLOOKUP(Tableau3[[#This Row],[ID ]],'[1]COMMERCIAL 2019 - 2021'!$D$2:$AO$3999,21,FALSE)</f>
        <v>32499.216</v>
      </c>
      <c r="H367" s="3">
        <f>VLOOKUP(Tableau3[[#This Row],[ID ]],'[1]COMMERCIAL 2019 - 2021'!$D$2:$AO$3999,22,FALSE)</f>
        <v>0</v>
      </c>
      <c r="I367" s="3">
        <f>VLOOKUP(Tableau3[[#This Row],[ID ]],'[1]COMMERCIAL 2019 - 2021'!$D$2:$AO$3999,23,FALSE)</f>
        <v>2106.9380000000001</v>
      </c>
      <c r="J367" s="3">
        <f>+Tableau1[[#This Row],[Annee]]</f>
        <v>2020</v>
      </c>
      <c r="K367" s="3" t="str">
        <f>+Tableau1[[#This Row],[DESTINATION]]</f>
        <v>France</v>
      </c>
      <c r="L367" s="3" t="str">
        <f>+Tableau1[[#This Row],[CLIENT]]</f>
        <v>SARL ANOOR</v>
      </c>
      <c r="M367" s="3">
        <f>Tableau1[[#This Row],[Mois]]</f>
        <v>4</v>
      </c>
    </row>
    <row r="368" spans="1:13" hidden="1" x14ac:dyDescent="0.35">
      <c r="A368" s="1" t="str">
        <f>Tableau1[[#This Row],[NUM DE FACTURE]]</f>
        <v>FAE-20-00095</v>
      </c>
      <c r="B368" s="2">
        <f>VLOOKUP(Tableau3[[#This Row],[ID ]],'[1]COMMERCIAL 2019 - 2021'!$D$2:$AO$3999,14,FALSE)</f>
        <v>20000</v>
      </c>
      <c r="C368" s="3">
        <f>VLOOKUP(Tableau3[[#This Row],[ID ]],'[1]COMMERCIAL 2019 - 2021'!$D$2:$AO$3999,15,FALSE)</f>
        <v>0</v>
      </c>
      <c r="D368" s="3">
        <f>VLOOKUP(Tableau3[[#This Row],[ID ]],'[1]COMMERCIAL 2019 - 2021'!$D$2:$AO$3999,16,FALSE)</f>
        <v>0</v>
      </c>
      <c r="E368" s="3">
        <f>VLOOKUP(Tableau3[[#This Row],[ID ]],'[1]COMMERCIAL 2019 - 2021'!$D$2:$AO$3999,17,FALSE)</f>
        <v>0</v>
      </c>
      <c r="F368" s="3">
        <f>VLOOKUP(Tableau3[[#This Row],[ID ]],'[1]COMMERCIAL 2019 - 2021'!$D$2:$AO$3999,20,FALSE)</f>
        <v>40163.519999999997</v>
      </c>
      <c r="G368" s="3">
        <f>VLOOKUP(Tableau3[[#This Row],[ID ]],'[1]COMMERCIAL 2019 - 2021'!$D$2:$AO$3999,21,FALSE)</f>
        <v>0</v>
      </c>
      <c r="H368" s="3">
        <f>VLOOKUP(Tableau3[[#This Row],[ID ]],'[1]COMMERCIAL 2019 - 2021'!$D$2:$AO$3999,22,FALSE)</f>
        <v>0</v>
      </c>
      <c r="I368" s="3">
        <f>VLOOKUP(Tableau3[[#This Row],[ID ]],'[1]COMMERCIAL 2019 - 2021'!$D$2:$AO$3999,23,FALSE)</f>
        <v>0</v>
      </c>
      <c r="J368" s="3">
        <f>+Tableau1[[#This Row],[Annee]]</f>
        <v>2020</v>
      </c>
      <c r="K368" s="3" t="str">
        <f>+Tableau1[[#This Row],[DESTINATION]]</f>
        <v>Russie</v>
      </c>
      <c r="L368" s="3" t="str">
        <f>+Tableau1[[#This Row],[CLIENT]]</f>
        <v>ANGSTREM TRADING</v>
      </c>
      <c r="M368" s="3">
        <f>Tableau1[[#This Row],[Mois]]</f>
        <v>4</v>
      </c>
    </row>
    <row r="369" spans="1:13" hidden="1" x14ac:dyDescent="0.35">
      <c r="A369" s="1" t="str">
        <f>Tableau1[[#This Row],[NUM DE FACTURE]]</f>
        <v>FAE-20-00096</v>
      </c>
      <c r="B369" s="2">
        <f>VLOOKUP(Tableau3[[#This Row],[ID ]],'[1]COMMERCIAL 2019 - 2021'!$D$2:$AO$3999,14,FALSE)</f>
        <v>40000</v>
      </c>
      <c r="C369" s="3">
        <f>VLOOKUP(Tableau3[[#This Row],[ID ]],'[1]COMMERCIAL 2019 - 2021'!$D$2:$AO$3999,15,FALSE)</f>
        <v>0</v>
      </c>
      <c r="D369" s="3">
        <f>VLOOKUP(Tableau3[[#This Row],[ID ]],'[1]COMMERCIAL 2019 - 2021'!$D$2:$AO$3999,16,FALSE)</f>
        <v>0</v>
      </c>
      <c r="E369" s="3">
        <f>VLOOKUP(Tableau3[[#This Row],[ID ]],'[1]COMMERCIAL 2019 - 2021'!$D$2:$AO$3999,17,FALSE)</f>
        <v>0</v>
      </c>
      <c r="F369" s="3">
        <f>VLOOKUP(Tableau3[[#This Row],[ID ]],'[1]COMMERCIAL 2019 - 2021'!$D$2:$AO$3999,20,FALSE)</f>
        <v>77283.64</v>
      </c>
      <c r="G369" s="3">
        <f>VLOOKUP(Tableau3[[#This Row],[ID ]],'[1]COMMERCIAL 2019 - 2021'!$D$2:$AO$3999,21,FALSE)</f>
        <v>0</v>
      </c>
      <c r="H369" s="3">
        <f>VLOOKUP(Tableau3[[#This Row],[ID ]],'[1]COMMERCIAL 2019 - 2021'!$D$2:$AO$3999,22,FALSE)</f>
        <v>0</v>
      </c>
      <c r="I369" s="3">
        <f>VLOOKUP(Tableau3[[#This Row],[ID ]],'[1]COMMERCIAL 2019 - 2021'!$D$2:$AO$3999,23,FALSE)</f>
        <v>0</v>
      </c>
      <c r="J369" s="3">
        <f>+Tableau1[[#This Row],[Annee]]</f>
        <v>2020</v>
      </c>
      <c r="K369" s="3" t="str">
        <f>+Tableau1[[#This Row],[DESTINATION]]</f>
        <v>Russie</v>
      </c>
      <c r="L369" s="3" t="str">
        <f>+Tableau1[[#This Row],[CLIENT]]</f>
        <v>ANGSTREM TRADING</v>
      </c>
      <c r="M369" s="3">
        <f>Tableau1[[#This Row],[Mois]]</f>
        <v>4</v>
      </c>
    </row>
    <row r="370" spans="1:13" hidden="1" x14ac:dyDescent="0.35">
      <c r="A370" s="1" t="str">
        <f>Tableau1[[#This Row],[NUM DE FACTURE]]</f>
        <v>FAE-20-00097</v>
      </c>
      <c r="B370" s="2">
        <f>VLOOKUP(Tableau3[[#This Row],[ID ]],'[1]COMMERCIAL 2019 - 2021'!$D$2:$AO$3999,14,FALSE)</f>
        <v>37920</v>
      </c>
      <c r="C370" s="3">
        <f>VLOOKUP(Tableau3[[#This Row],[ID ]],'[1]COMMERCIAL 2019 - 2021'!$D$2:$AO$3999,15,FALSE)</f>
        <v>27240</v>
      </c>
      <c r="D370" s="3">
        <f>VLOOKUP(Tableau3[[#This Row],[ID ]],'[1]COMMERCIAL 2019 - 2021'!$D$2:$AO$3999,16,FALSE)</f>
        <v>21000</v>
      </c>
      <c r="E370" s="3">
        <f>VLOOKUP(Tableau3[[#This Row],[ID ]],'[1]COMMERCIAL 2019 - 2021'!$D$2:$AO$3999,17,FALSE)</f>
        <v>23720</v>
      </c>
      <c r="F370" s="3">
        <f>VLOOKUP(Tableau3[[#This Row],[ID ]],'[1]COMMERCIAL 2019 - 2021'!$D$2:$AO$3999,20,FALSE)</f>
        <v>61050</v>
      </c>
      <c r="G370" s="3">
        <f>VLOOKUP(Tableau3[[#This Row],[ID ]],'[1]COMMERCIAL 2019 - 2021'!$D$2:$AO$3999,21,FALSE)</f>
        <v>52140</v>
      </c>
      <c r="H370" s="3">
        <f>VLOOKUP(Tableau3[[#This Row],[ID ]],'[1]COMMERCIAL 2019 - 2021'!$D$2:$AO$3999,22,FALSE)</f>
        <v>33600</v>
      </c>
      <c r="I370" s="3">
        <f>VLOOKUP(Tableau3[[#This Row],[ID ]],'[1]COMMERCIAL 2019 - 2021'!$D$2:$AO$3999,23,FALSE)</f>
        <v>73720</v>
      </c>
      <c r="J370" s="3">
        <f>+Tableau1[[#This Row],[Annee]]</f>
        <v>2020</v>
      </c>
      <c r="K370" s="3" t="str">
        <f>+Tableau1[[#This Row],[DESTINATION]]</f>
        <v>Qatar</v>
      </c>
      <c r="L370" s="3" t="str">
        <f>+Tableau1[[#This Row],[CLIENT]]</f>
        <v>GOLDEN PEARL</v>
      </c>
      <c r="M370" s="3">
        <f>Tableau1[[#This Row],[Mois]]</f>
        <v>4</v>
      </c>
    </row>
    <row r="371" spans="1:13" hidden="1" x14ac:dyDescent="0.35">
      <c r="A371" s="1" t="str">
        <f>Tableau1[[#This Row],[NUM DE FACTURE]]</f>
        <v>FAE-20-00098</v>
      </c>
      <c r="B371" s="2">
        <f>VLOOKUP(Tableau3[[#This Row],[ID ]],'[1]COMMERCIAL 2019 - 2021'!$D$2:$AO$3999,14,FALSE)</f>
        <v>0</v>
      </c>
      <c r="C371" s="3">
        <f>VLOOKUP(Tableau3[[#This Row],[ID ]],'[1]COMMERCIAL 2019 - 2021'!$D$2:$AO$3999,15,FALSE)</f>
        <v>14880</v>
      </c>
      <c r="D371" s="3">
        <f>VLOOKUP(Tableau3[[#This Row],[ID ]],'[1]COMMERCIAL 2019 - 2021'!$D$2:$AO$3999,16,FALSE)</f>
        <v>6720</v>
      </c>
      <c r="E371" s="3">
        <f>VLOOKUP(Tableau3[[#This Row],[ID ]],'[1]COMMERCIAL 2019 - 2021'!$D$2:$AO$3999,17,FALSE)</f>
        <v>0</v>
      </c>
      <c r="F371" s="3">
        <f>VLOOKUP(Tableau3[[#This Row],[ID ]],'[1]COMMERCIAL 2019 - 2021'!$D$2:$AO$3999,20,FALSE)</f>
        <v>0</v>
      </c>
      <c r="G371" s="3">
        <f>VLOOKUP(Tableau3[[#This Row],[ID ]],'[1]COMMERCIAL 2019 - 2021'!$D$2:$AO$3999,21,FALSE)</f>
        <v>24575.927039999999</v>
      </c>
      <c r="H371" s="3">
        <f>VLOOKUP(Tableau3[[#This Row],[ID ]],'[1]COMMERCIAL 2019 - 2021'!$D$2:$AO$3999,22,FALSE)</f>
        <v>11098.805759999999</v>
      </c>
      <c r="I371" s="3">
        <f>VLOOKUP(Tableau3[[#This Row],[ID ]],'[1]COMMERCIAL 2019 - 2021'!$D$2:$AO$3999,23,FALSE)</f>
        <v>0</v>
      </c>
      <c r="J371" s="3">
        <f>+Tableau1[[#This Row],[Annee]]</f>
        <v>2020</v>
      </c>
      <c r="K371" s="3" t="str">
        <f>+Tableau1[[#This Row],[DESTINATION]]</f>
        <v>Jordanie</v>
      </c>
      <c r="L371" s="3" t="str">
        <f>+Tableau1[[#This Row],[CLIENT]]</f>
        <v>ABOURA FOODS</v>
      </c>
      <c r="M371" s="3">
        <f>Tableau1[[#This Row],[Mois]]</f>
        <v>4</v>
      </c>
    </row>
    <row r="372" spans="1:13" hidden="1" x14ac:dyDescent="0.35">
      <c r="A372" s="1" t="str">
        <f>Tableau1[[#This Row],[NUM DE FACTURE]]</f>
        <v>FAE-20-00099</v>
      </c>
      <c r="B372" s="2">
        <f>VLOOKUP(Tableau3[[#This Row],[ID ]],'[1]COMMERCIAL 2019 - 2021'!$D$2:$AO$3999,14,FALSE)</f>
        <v>15984</v>
      </c>
      <c r="C372" s="3">
        <f>VLOOKUP(Tableau3[[#This Row],[ID ]],'[1]COMMERCIAL 2019 - 2021'!$D$2:$AO$3999,15,FALSE)</f>
        <v>149610</v>
      </c>
      <c r="D372" s="3">
        <f>VLOOKUP(Tableau3[[#This Row],[ID ]],'[1]COMMERCIAL 2019 - 2021'!$D$2:$AO$3999,16,FALSE)</f>
        <v>0</v>
      </c>
      <c r="E372" s="3">
        <f>VLOOKUP(Tableau3[[#This Row],[ID ]],'[1]COMMERCIAL 2019 - 2021'!$D$2:$AO$3999,17,FALSE)</f>
        <v>0</v>
      </c>
      <c r="F372" s="3">
        <f>VLOOKUP(Tableau3[[#This Row],[ID ]],'[1]COMMERCIAL 2019 - 2021'!$D$2:$AO$3999,20,FALSE)</f>
        <v>25146.585647999997</v>
      </c>
      <c r="G372" s="3">
        <f>VLOOKUP(Tableau3[[#This Row],[ID ]],'[1]COMMERCIAL 2019 - 2021'!$D$2:$AO$3999,21,FALSE)</f>
        <v>205810.83668999997</v>
      </c>
      <c r="H372" s="3">
        <f>VLOOKUP(Tableau3[[#This Row],[ID ]],'[1]COMMERCIAL 2019 - 2021'!$D$2:$AO$3999,22,FALSE)</f>
        <v>0</v>
      </c>
      <c r="I372" s="3">
        <f>VLOOKUP(Tableau3[[#This Row],[ID ]],'[1]COMMERCIAL 2019 - 2021'!$D$2:$AO$3999,23,FALSE)</f>
        <v>0</v>
      </c>
      <c r="J372" s="3">
        <f>+Tableau1[[#This Row],[Annee]]</f>
        <v>2020</v>
      </c>
      <c r="K372" s="3" t="str">
        <f>+Tableau1[[#This Row],[DESTINATION]]</f>
        <v>Guinée</v>
      </c>
      <c r="L372" s="3" t="str">
        <f>+Tableau1[[#This Row],[CLIENT]]</f>
        <v>SAWABA - GUINEE</v>
      </c>
      <c r="M372" s="3">
        <f>Tableau1[[#This Row],[Mois]]</f>
        <v>4</v>
      </c>
    </row>
    <row r="373" spans="1:13" hidden="1" x14ac:dyDescent="0.35">
      <c r="A373" s="1" t="str">
        <f>Tableau1[[#This Row],[NUM DE FACTURE]]</f>
        <v>FAE-20-00100</v>
      </c>
      <c r="B373" s="2">
        <f>VLOOKUP(Tableau3[[#This Row],[ID ]],'[1]COMMERCIAL 2019 - 2021'!$D$2:$AO$3999,14,FALSE)</f>
        <v>0</v>
      </c>
      <c r="C373" s="3">
        <f>VLOOKUP(Tableau3[[#This Row],[ID ]],'[1]COMMERCIAL 2019 - 2021'!$D$2:$AO$3999,15,FALSE)</f>
        <v>0</v>
      </c>
      <c r="D373" s="3">
        <f>VLOOKUP(Tableau3[[#This Row],[ID ]],'[1]COMMERCIAL 2019 - 2021'!$D$2:$AO$3999,16,FALSE)</f>
        <v>52000</v>
      </c>
      <c r="E373" s="3">
        <f>VLOOKUP(Tableau3[[#This Row],[ID ]],'[1]COMMERCIAL 2019 - 2021'!$D$2:$AO$3999,17,FALSE)</f>
        <v>0</v>
      </c>
      <c r="F373" s="3">
        <f>VLOOKUP(Tableau3[[#This Row],[ID ]],'[1]COMMERCIAL 2019 - 2021'!$D$2:$AO$3999,20,FALSE)</f>
        <v>0</v>
      </c>
      <c r="G373" s="3">
        <f>VLOOKUP(Tableau3[[#This Row],[ID ]],'[1]COMMERCIAL 2019 - 2021'!$D$2:$AO$3999,21,FALSE)</f>
        <v>0</v>
      </c>
      <c r="H373" s="3">
        <f>VLOOKUP(Tableau3[[#This Row],[ID ]],'[1]COMMERCIAL 2019 - 2021'!$D$2:$AO$3999,22,FALSE)</f>
        <v>73274.187999999995</v>
      </c>
      <c r="I373" s="3">
        <f>VLOOKUP(Tableau3[[#This Row],[ID ]],'[1]COMMERCIAL 2019 - 2021'!$D$2:$AO$3999,23,FALSE)</f>
        <v>0</v>
      </c>
      <c r="J373" s="3">
        <f>+Tableau1[[#This Row],[Annee]]</f>
        <v>2020</v>
      </c>
      <c r="K373" s="3" t="str">
        <f>+Tableau1[[#This Row],[DESTINATION]]</f>
        <v>Guinée</v>
      </c>
      <c r="L373" s="3" t="str">
        <f>+Tableau1[[#This Row],[CLIENT]]</f>
        <v>SAWABA - GUINEE</v>
      </c>
      <c r="M373" s="3">
        <f>Tableau1[[#This Row],[Mois]]</f>
        <v>5</v>
      </c>
    </row>
    <row r="374" spans="1:13" x14ac:dyDescent="0.35">
      <c r="A374" s="1" t="str">
        <f>Tableau1[[#This Row],[NUM DE FACTURE]]</f>
        <v>FAE-20-00101</v>
      </c>
      <c r="B374" s="2">
        <f>VLOOKUP(Tableau3[[#This Row],[ID ]],'[1]COMMERCIAL 2019 - 2021'!$D$2:$AO$3999,14,FALSE)</f>
        <v>88032</v>
      </c>
      <c r="C374" s="3">
        <f>VLOOKUP(Tableau3[[#This Row],[ID ]],'[1]COMMERCIAL 2019 - 2021'!$D$2:$AO$3999,15,FALSE)</f>
        <v>20040</v>
      </c>
      <c r="D374" s="3">
        <f>VLOOKUP(Tableau3[[#This Row],[ID ]],'[1]COMMERCIAL 2019 - 2021'!$D$2:$AO$3999,16,FALSE)</f>
        <v>7560</v>
      </c>
      <c r="E374" s="3">
        <f>VLOOKUP(Tableau3[[#This Row],[ID ]],'[1]COMMERCIAL 2019 - 2021'!$D$2:$AO$3999,17,FALSE)</f>
        <v>0</v>
      </c>
      <c r="F374" s="3">
        <f>VLOOKUP(Tableau3[[#This Row],[ID ]],'[1]COMMERCIAL 2019 - 2021'!$D$2:$AO$3999,20,FALSE)</f>
        <v>133808.64000000001</v>
      </c>
      <c r="G374" s="3">
        <f>VLOOKUP(Tableau3[[#This Row],[ID ]],'[1]COMMERCIAL 2019 - 2021'!$D$2:$AO$3999,21,FALSE)</f>
        <v>29659.200000000001</v>
      </c>
      <c r="H374" s="3">
        <f>VLOOKUP(Tableau3[[#This Row],[ID ]],'[1]COMMERCIAL 2019 - 2021'!$D$2:$AO$3999,22,FALSE)</f>
        <v>10357.200000000001</v>
      </c>
      <c r="I374" s="3">
        <f>VLOOKUP(Tableau3[[#This Row],[ID ]],'[1]COMMERCIAL 2019 - 2021'!$D$2:$AO$3999,23,FALSE)</f>
        <v>0</v>
      </c>
      <c r="J374" s="3">
        <f>+Tableau1[[#This Row],[Annee]]</f>
        <v>2020</v>
      </c>
      <c r="K374" s="3" t="str">
        <f>+Tableau1[[#This Row],[DESTINATION]]</f>
        <v>Sierra Leone</v>
      </c>
      <c r="L374" s="3" t="str">
        <f>+Tableau1[[#This Row],[CLIENT]]</f>
        <v>TUNISIAN AFRICAN BUSINESS</v>
      </c>
      <c r="M374" s="3">
        <f>Tableau1[[#This Row],[Mois]]</f>
        <v>5</v>
      </c>
    </row>
    <row r="375" spans="1:13" x14ac:dyDescent="0.35">
      <c r="A375" s="1" t="str">
        <f>Tableau1[[#This Row],[NUM DE FACTURE]]</f>
        <v>FAE-20-00102</v>
      </c>
      <c r="B375" s="2">
        <f>VLOOKUP(Tableau3[[#This Row],[ID ]],'[1]COMMERCIAL 2019 - 2021'!$D$2:$AO$3999,14,FALSE)</f>
        <v>38400</v>
      </c>
      <c r="C375" s="3">
        <f>VLOOKUP(Tableau3[[#This Row],[ID ]],'[1]COMMERCIAL 2019 - 2021'!$D$2:$AO$3999,15,FALSE)</f>
        <v>0</v>
      </c>
      <c r="D375" s="3">
        <f>VLOOKUP(Tableau3[[#This Row],[ID ]],'[1]COMMERCIAL 2019 - 2021'!$D$2:$AO$3999,16,FALSE)</f>
        <v>0</v>
      </c>
      <c r="E375" s="3">
        <f>VLOOKUP(Tableau3[[#This Row],[ID ]],'[1]COMMERCIAL 2019 - 2021'!$D$2:$AO$3999,17,FALSE)</f>
        <v>0</v>
      </c>
      <c r="F375" s="3">
        <f>VLOOKUP(Tableau3[[#This Row],[ID ]],'[1]COMMERCIAL 2019 - 2021'!$D$2:$AO$3999,20,FALSE)</f>
        <v>60288</v>
      </c>
      <c r="G375" s="3">
        <f>VLOOKUP(Tableau3[[#This Row],[ID ]],'[1]COMMERCIAL 2019 - 2021'!$D$2:$AO$3999,21,FALSE)</f>
        <v>0</v>
      </c>
      <c r="H375" s="3">
        <f>VLOOKUP(Tableau3[[#This Row],[ID ]],'[1]COMMERCIAL 2019 - 2021'!$D$2:$AO$3999,22,FALSE)</f>
        <v>0</v>
      </c>
      <c r="I375" s="3">
        <f>VLOOKUP(Tableau3[[#This Row],[ID ]],'[1]COMMERCIAL 2019 - 2021'!$D$2:$AO$3999,23,FALSE)</f>
        <v>0</v>
      </c>
      <c r="J375" s="3">
        <f>+Tableau1[[#This Row],[Annee]]</f>
        <v>2020</v>
      </c>
      <c r="K375" s="3" t="str">
        <f>+Tableau1[[#This Row],[DESTINATION]]</f>
        <v>Gambie</v>
      </c>
      <c r="L375" s="3" t="str">
        <f>+Tableau1[[#This Row],[CLIENT]]</f>
        <v>TUNISIAN AFRICAN BUSINESS</v>
      </c>
      <c r="M375" s="3">
        <f>Tableau1[[#This Row],[Mois]]</f>
        <v>4</v>
      </c>
    </row>
    <row r="376" spans="1:13" hidden="1" x14ac:dyDescent="0.35">
      <c r="A376" s="1" t="str">
        <f>Tableau1[[#This Row],[NUM DE FACTURE]]</f>
        <v>FAE-20-00103</v>
      </c>
      <c r="B376" s="2">
        <f>VLOOKUP(Tableau3[[#This Row],[ID ]],'[1]COMMERCIAL 2019 - 2021'!$D$2:$AO$3999,14,FALSE)</f>
        <v>0</v>
      </c>
      <c r="C376" s="3">
        <f>VLOOKUP(Tableau3[[#This Row],[ID ]],'[1]COMMERCIAL 2019 - 2021'!$D$2:$AO$3999,15,FALSE)</f>
        <v>0</v>
      </c>
      <c r="D376" s="3">
        <f>VLOOKUP(Tableau3[[#This Row],[ID ]],'[1]COMMERCIAL 2019 - 2021'!$D$2:$AO$3999,16,FALSE)</f>
        <v>108000</v>
      </c>
      <c r="E376" s="3">
        <f>VLOOKUP(Tableau3[[#This Row],[ID ]],'[1]COMMERCIAL 2019 - 2021'!$D$2:$AO$3999,17,FALSE)</f>
        <v>0</v>
      </c>
      <c r="F376" s="3">
        <f>VLOOKUP(Tableau3[[#This Row],[ID ]],'[1]COMMERCIAL 2019 - 2021'!$D$2:$AO$3999,20,FALSE)</f>
        <v>0</v>
      </c>
      <c r="G376" s="3">
        <f>VLOOKUP(Tableau3[[#This Row],[ID ]],'[1]COMMERCIAL 2019 - 2021'!$D$2:$AO$3999,21,FALSE)</f>
        <v>0</v>
      </c>
      <c r="H376" s="3">
        <f>VLOOKUP(Tableau3[[#This Row],[ID ]],'[1]COMMERCIAL 2019 - 2021'!$D$2:$AO$3999,22,FALSE)</f>
        <v>146392.81200000001</v>
      </c>
      <c r="I376" s="3">
        <f>VLOOKUP(Tableau3[[#This Row],[ID ]],'[1]COMMERCIAL 2019 - 2021'!$D$2:$AO$3999,23,FALSE)</f>
        <v>0</v>
      </c>
      <c r="J376" s="3">
        <f>+Tableau1[[#This Row],[Annee]]</f>
        <v>2020</v>
      </c>
      <c r="K376" s="3" t="str">
        <f>+Tableau1[[#This Row],[DESTINATION]]</f>
        <v>Niger</v>
      </c>
      <c r="L376" s="3" t="str">
        <f>+Tableau1[[#This Row],[CLIENT]]</f>
        <v>ETS KASSO IMPORT EXPORT</v>
      </c>
      <c r="M376" s="3">
        <f>Tableau1[[#This Row],[Mois]]</f>
        <v>5</v>
      </c>
    </row>
    <row r="377" spans="1:13" hidden="1" x14ac:dyDescent="0.35">
      <c r="A377" s="1" t="str">
        <f>Tableau1[[#This Row],[NUM DE FACTURE]]</f>
        <v>FAE-20-00104</v>
      </c>
      <c r="B377" s="2">
        <f>VLOOKUP(Tableau3[[#This Row],[ID ]],'[1]COMMERCIAL 2019 - 2021'!$D$2:$AO$3999,14,FALSE)</f>
        <v>0</v>
      </c>
      <c r="C377" s="3">
        <f>VLOOKUP(Tableau3[[#This Row],[ID ]],'[1]COMMERCIAL 2019 - 2021'!$D$2:$AO$3999,15,FALSE)</f>
        <v>0</v>
      </c>
      <c r="D377" s="3">
        <f>VLOOKUP(Tableau3[[#This Row],[ID ]],'[1]COMMERCIAL 2019 - 2021'!$D$2:$AO$3999,16,FALSE)</f>
        <v>108000</v>
      </c>
      <c r="E377" s="3">
        <f>VLOOKUP(Tableau3[[#This Row],[ID ]],'[1]COMMERCIAL 2019 - 2021'!$D$2:$AO$3999,17,FALSE)</f>
        <v>0</v>
      </c>
      <c r="F377" s="3">
        <f>VLOOKUP(Tableau3[[#This Row],[ID ]],'[1]COMMERCIAL 2019 - 2021'!$D$2:$AO$3999,20,FALSE)</f>
        <v>0</v>
      </c>
      <c r="G377" s="3">
        <f>VLOOKUP(Tableau3[[#This Row],[ID ]],'[1]COMMERCIAL 2019 - 2021'!$D$2:$AO$3999,21,FALSE)</f>
        <v>0</v>
      </c>
      <c r="H377" s="3">
        <f>VLOOKUP(Tableau3[[#This Row],[ID ]],'[1]COMMERCIAL 2019 - 2021'!$D$2:$AO$3999,22,FALSE)</f>
        <v>142988.32800000001</v>
      </c>
      <c r="I377" s="3">
        <f>VLOOKUP(Tableau3[[#This Row],[ID ]],'[1]COMMERCIAL 2019 - 2021'!$D$2:$AO$3999,23,FALSE)</f>
        <v>0</v>
      </c>
      <c r="J377" s="3">
        <f>+Tableau1[[#This Row],[Annee]]</f>
        <v>2020</v>
      </c>
      <c r="K377" s="3" t="str">
        <f>+Tableau1[[#This Row],[DESTINATION]]</f>
        <v>Niger</v>
      </c>
      <c r="L377" s="3" t="str">
        <f>+Tableau1[[#This Row],[CLIENT]]</f>
        <v>ETS KASSO IMPORT EXPORT</v>
      </c>
      <c r="M377" s="3">
        <f>Tableau1[[#This Row],[Mois]]</f>
        <v>5</v>
      </c>
    </row>
    <row r="378" spans="1:13" hidden="1" x14ac:dyDescent="0.35">
      <c r="A378" s="1" t="str">
        <f>Tableau1[[#This Row],[NUM DE FACTURE]]</f>
        <v>FAE-20-00105</v>
      </c>
      <c r="B378" s="2">
        <f>VLOOKUP(Tableau3[[#This Row],[ID ]],'[1]COMMERCIAL 2019 - 2021'!$D$2:$AO$3999,14,FALSE)</f>
        <v>0</v>
      </c>
      <c r="C378" s="3">
        <f>VLOOKUP(Tableau3[[#This Row],[ID ]],'[1]COMMERCIAL 2019 - 2021'!$D$2:$AO$3999,15,FALSE)</f>
        <v>0</v>
      </c>
      <c r="D378" s="3">
        <f>VLOOKUP(Tableau3[[#This Row],[ID ]],'[1]COMMERCIAL 2019 - 2021'!$D$2:$AO$3999,16,FALSE)</f>
        <v>135000</v>
      </c>
      <c r="E378" s="3">
        <f>VLOOKUP(Tableau3[[#This Row],[ID ]],'[1]COMMERCIAL 2019 - 2021'!$D$2:$AO$3999,17,FALSE)</f>
        <v>0</v>
      </c>
      <c r="F378" s="3">
        <f>VLOOKUP(Tableau3[[#This Row],[ID ]],'[1]COMMERCIAL 2019 - 2021'!$D$2:$AO$3999,20,FALSE)</f>
        <v>0</v>
      </c>
      <c r="G378" s="3">
        <f>VLOOKUP(Tableau3[[#This Row],[ID ]],'[1]COMMERCIAL 2019 - 2021'!$D$2:$AO$3999,21,FALSE)</f>
        <v>0</v>
      </c>
      <c r="H378" s="3">
        <f>VLOOKUP(Tableau3[[#This Row],[ID ]],'[1]COMMERCIAL 2019 - 2021'!$D$2:$AO$3999,22,FALSE)</f>
        <v>178735.41</v>
      </c>
      <c r="I378" s="3">
        <f>VLOOKUP(Tableau3[[#This Row],[ID ]],'[1]COMMERCIAL 2019 - 2021'!$D$2:$AO$3999,23,FALSE)</f>
        <v>0</v>
      </c>
      <c r="J378" s="3">
        <f>+Tableau1[[#This Row],[Annee]]</f>
        <v>2020</v>
      </c>
      <c r="K378" s="3" t="str">
        <f>+Tableau1[[#This Row],[DESTINATION]]</f>
        <v>Niger</v>
      </c>
      <c r="L378" s="3" t="str">
        <f>+Tableau1[[#This Row],[CLIENT]]</f>
        <v>ETS KASSO IMPORT EXPORT</v>
      </c>
      <c r="M378" s="3">
        <f>Tableau1[[#This Row],[Mois]]</f>
        <v>5</v>
      </c>
    </row>
    <row r="379" spans="1:13" hidden="1" x14ac:dyDescent="0.35">
      <c r="A379" s="1" t="str">
        <f>Tableau1[[#This Row],[NUM DE FACTURE]]</f>
        <v>FAE-20-00106</v>
      </c>
      <c r="B379" s="2">
        <f>VLOOKUP(Tableau3[[#This Row],[ID ]],'[1]COMMERCIAL 2019 - 2021'!$D$2:$AO$3999,14,FALSE)</f>
        <v>0</v>
      </c>
      <c r="C379" s="3">
        <f>VLOOKUP(Tableau3[[#This Row],[ID ]],'[1]COMMERCIAL 2019 - 2021'!$D$2:$AO$3999,15,FALSE)</f>
        <v>9504</v>
      </c>
      <c r="D379" s="3">
        <f>VLOOKUP(Tableau3[[#This Row],[ID ]],'[1]COMMERCIAL 2019 - 2021'!$D$2:$AO$3999,16,FALSE)</f>
        <v>7500</v>
      </c>
      <c r="E379" s="3">
        <f>VLOOKUP(Tableau3[[#This Row],[ID ]],'[1]COMMERCIAL 2019 - 2021'!$D$2:$AO$3999,17,FALSE)</f>
        <v>0</v>
      </c>
      <c r="F379" s="3">
        <f>VLOOKUP(Tableau3[[#This Row],[ID ]],'[1]COMMERCIAL 2019 - 2021'!$D$2:$AO$3999,20,FALSE)</f>
        <v>0</v>
      </c>
      <c r="G379" s="3">
        <f>VLOOKUP(Tableau3[[#This Row],[ID ]],'[1]COMMERCIAL 2019 - 2021'!$D$2:$AO$3999,21,FALSE)</f>
        <v>14446.08</v>
      </c>
      <c r="H379" s="3">
        <f>VLOOKUP(Tableau3[[#This Row],[ID ]],'[1]COMMERCIAL 2019 - 2021'!$D$2:$AO$3999,22,FALSE)</f>
        <v>11400</v>
      </c>
      <c r="I379" s="3">
        <f>VLOOKUP(Tableau3[[#This Row],[ID ]],'[1]COMMERCIAL 2019 - 2021'!$D$2:$AO$3999,23,FALSE)</f>
        <v>0</v>
      </c>
      <c r="J379" s="3">
        <f>+Tableau1[[#This Row],[Annee]]</f>
        <v>2020</v>
      </c>
      <c r="K379" s="3" t="str">
        <f>+Tableau1[[#This Row],[DESTINATION]]</f>
        <v>France</v>
      </c>
      <c r="L379" s="3" t="str">
        <f>+Tableau1[[#This Row],[CLIENT]]</f>
        <v>ARCADIA</v>
      </c>
      <c r="M379" s="3">
        <f>Tableau1[[#This Row],[Mois]]</f>
        <v>5</v>
      </c>
    </row>
    <row r="380" spans="1:13" hidden="1" x14ac:dyDescent="0.35">
      <c r="A380" s="1" t="str">
        <f>Tableau1[[#This Row],[NUM DE FACTURE]]</f>
        <v>FAE-20-00107</v>
      </c>
      <c r="B380" s="2">
        <f>VLOOKUP(Tableau3[[#This Row],[ID ]],'[1]COMMERCIAL 2019 - 2021'!$D$2:$AO$3999,14,FALSE)</f>
        <v>0</v>
      </c>
      <c r="C380" s="3">
        <f>VLOOKUP(Tableau3[[#This Row],[ID ]],'[1]COMMERCIAL 2019 - 2021'!$D$2:$AO$3999,15,FALSE)</f>
        <v>6720</v>
      </c>
      <c r="D380" s="3">
        <f>VLOOKUP(Tableau3[[#This Row],[ID ]],'[1]COMMERCIAL 2019 - 2021'!$D$2:$AO$3999,16,FALSE)</f>
        <v>4800</v>
      </c>
      <c r="E380" s="3">
        <f>VLOOKUP(Tableau3[[#This Row],[ID ]],'[1]COMMERCIAL 2019 - 2021'!$D$2:$AO$3999,17,FALSE)</f>
        <v>0</v>
      </c>
      <c r="F380" s="3">
        <f>VLOOKUP(Tableau3[[#This Row],[ID ]],'[1]COMMERCIAL 2019 - 2021'!$D$2:$AO$3999,20,FALSE)</f>
        <v>0</v>
      </c>
      <c r="G380" s="3">
        <f>VLOOKUP(Tableau3[[#This Row],[ID ]],'[1]COMMERCIAL 2019 - 2021'!$D$2:$AO$3999,21,FALSE)</f>
        <v>11098.805759999999</v>
      </c>
      <c r="H380" s="3">
        <f>VLOOKUP(Tableau3[[#This Row],[ID ]],'[1]COMMERCIAL 2019 - 2021'!$D$2:$AO$3999,22,FALSE)</f>
        <v>7927.7183999999997</v>
      </c>
      <c r="I380" s="3">
        <f>VLOOKUP(Tableau3[[#This Row],[ID ]],'[1]COMMERCIAL 2019 - 2021'!$D$2:$AO$3999,23,FALSE)</f>
        <v>0</v>
      </c>
      <c r="J380" s="3">
        <f>+Tableau1[[#This Row],[Annee]]</f>
        <v>2020</v>
      </c>
      <c r="K380" s="3" t="str">
        <f>+Tableau1[[#This Row],[DESTINATION]]</f>
        <v>Jordanie</v>
      </c>
      <c r="L380" s="3" t="str">
        <f>+Tableau1[[#This Row],[CLIENT]]</f>
        <v>ABOURA FOODS</v>
      </c>
      <c r="M380" s="3">
        <f>Tableau1[[#This Row],[Mois]]</f>
        <v>4</v>
      </c>
    </row>
    <row r="381" spans="1:13" hidden="1" x14ac:dyDescent="0.35">
      <c r="A381" s="1" t="str">
        <f>Tableau1[[#This Row],[NUM DE FACTURE]]</f>
        <v>FAE-20-00108</v>
      </c>
      <c r="B381" s="2">
        <f>VLOOKUP(Tableau3[[#This Row],[ID ]],'[1]COMMERCIAL 2019 - 2021'!$D$2:$AO$3999,14,FALSE)</f>
        <v>44016</v>
      </c>
      <c r="C381" s="3">
        <f>VLOOKUP(Tableau3[[#This Row],[ID ]],'[1]COMMERCIAL 2019 - 2021'!$D$2:$AO$3999,15,FALSE)</f>
        <v>0</v>
      </c>
      <c r="D381" s="3">
        <f>VLOOKUP(Tableau3[[#This Row],[ID ]],'[1]COMMERCIAL 2019 - 2021'!$D$2:$AO$3999,16,FALSE)</f>
        <v>0</v>
      </c>
      <c r="E381" s="3">
        <f>VLOOKUP(Tableau3[[#This Row],[ID ]],'[1]COMMERCIAL 2019 - 2021'!$D$2:$AO$3999,17,FALSE)</f>
        <v>0</v>
      </c>
      <c r="F381" s="3">
        <f>VLOOKUP(Tableau3[[#This Row],[ID ]],'[1]COMMERCIAL 2019 - 2021'!$D$2:$AO$3999,20,FALSE)</f>
        <v>66904.320000000007</v>
      </c>
      <c r="G381" s="3">
        <f>VLOOKUP(Tableau3[[#This Row],[ID ]],'[1]COMMERCIAL 2019 - 2021'!$D$2:$AO$3999,21,FALSE)</f>
        <v>0</v>
      </c>
      <c r="H381" s="3">
        <f>VLOOKUP(Tableau3[[#This Row],[ID ]],'[1]COMMERCIAL 2019 - 2021'!$D$2:$AO$3999,22,FALSE)</f>
        <v>0</v>
      </c>
      <c r="I381" s="3">
        <f>VLOOKUP(Tableau3[[#This Row],[ID ]],'[1]COMMERCIAL 2019 - 2021'!$D$2:$AO$3999,23,FALSE)</f>
        <v>0</v>
      </c>
      <c r="J381" s="3">
        <f>+Tableau1[[#This Row],[Annee]]</f>
        <v>2020</v>
      </c>
      <c r="K381" s="3" t="str">
        <f>+Tableau1[[#This Row],[DESTINATION]]</f>
        <v>Niger</v>
      </c>
      <c r="L381" s="3" t="str">
        <f>+Tableau1[[#This Row],[CLIENT]]</f>
        <v>SAHEL INTERNATIONAL TRADE</v>
      </c>
      <c r="M381" s="3">
        <f>Tableau1[[#This Row],[Mois]]</f>
        <v>4</v>
      </c>
    </row>
    <row r="382" spans="1:13" hidden="1" x14ac:dyDescent="0.35">
      <c r="A382" s="1" t="str">
        <f>Tableau1[[#This Row],[NUM DE FACTURE]]</f>
        <v>FAE-20-00109</v>
      </c>
      <c r="B382" s="2">
        <f>VLOOKUP(Tableau3[[#This Row],[ID ]],'[1]COMMERCIAL 2019 - 2021'!$D$2:$AO$3999,14,FALSE)</f>
        <v>20500</v>
      </c>
      <c r="C382" s="3">
        <f>VLOOKUP(Tableau3[[#This Row],[ID ]],'[1]COMMERCIAL 2019 - 2021'!$D$2:$AO$3999,15,FALSE)</f>
        <v>0</v>
      </c>
      <c r="D382" s="3">
        <f>VLOOKUP(Tableau3[[#This Row],[ID ]],'[1]COMMERCIAL 2019 - 2021'!$D$2:$AO$3999,16,FALSE)</f>
        <v>0</v>
      </c>
      <c r="E382" s="3">
        <f>VLOOKUP(Tableau3[[#This Row],[ID ]],'[1]COMMERCIAL 2019 - 2021'!$D$2:$AO$3999,17,FALSE)</f>
        <v>0</v>
      </c>
      <c r="F382" s="3">
        <f>VLOOKUP(Tableau3[[#This Row],[ID ]],'[1]COMMERCIAL 2019 - 2021'!$D$2:$AO$3999,20,FALSE)</f>
        <v>30340</v>
      </c>
      <c r="G382" s="3">
        <f>VLOOKUP(Tableau3[[#This Row],[ID ]],'[1]COMMERCIAL 2019 - 2021'!$D$2:$AO$3999,21,FALSE)</f>
        <v>0</v>
      </c>
      <c r="H382" s="3">
        <f>VLOOKUP(Tableau3[[#This Row],[ID ]],'[1]COMMERCIAL 2019 - 2021'!$D$2:$AO$3999,22,FALSE)</f>
        <v>0</v>
      </c>
      <c r="I382" s="3">
        <f>VLOOKUP(Tableau3[[#This Row],[ID ]],'[1]COMMERCIAL 2019 - 2021'!$D$2:$AO$3999,23,FALSE)</f>
        <v>0</v>
      </c>
      <c r="J382" s="3">
        <f>+Tableau1[[#This Row],[Annee]]</f>
        <v>2020</v>
      </c>
      <c r="K382" s="3" t="str">
        <f>+Tableau1[[#This Row],[DESTINATION]]</f>
        <v>Togo</v>
      </c>
      <c r="L382" s="3" t="str">
        <f>+Tableau1[[#This Row],[CLIENT]]</f>
        <v>SAHEL INTERNATIONAL TRADE</v>
      </c>
      <c r="M382" s="3">
        <f>Tableau1[[#This Row],[Mois]]</f>
        <v>4</v>
      </c>
    </row>
    <row r="383" spans="1:13" hidden="1" x14ac:dyDescent="0.35">
      <c r="A383" s="1" t="str">
        <f>Tableau1[[#This Row],[NUM DE FACTURE]]</f>
        <v>FAE-20-00110</v>
      </c>
      <c r="B383" s="2">
        <f>VLOOKUP(Tableau3[[#This Row],[ID ]],'[1]COMMERCIAL 2019 - 2021'!$D$2:$AO$3999,14,FALSE)</f>
        <v>0</v>
      </c>
      <c r="C383" s="3">
        <f>VLOOKUP(Tableau3[[#This Row],[ID ]],'[1]COMMERCIAL 2019 - 2021'!$D$2:$AO$3999,15,FALSE)</f>
        <v>41000</v>
      </c>
      <c r="D383" s="3">
        <f>VLOOKUP(Tableau3[[#This Row],[ID ]],'[1]COMMERCIAL 2019 - 2021'!$D$2:$AO$3999,16,FALSE)</f>
        <v>0</v>
      </c>
      <c r="E383" s="3">
        <f>VLOOKUP(Tableau3[[#This Row],[ID ]],'[1]COMMERCIAL 2019 - 2021'!$D$2:$AO$3999,17,FALSE)</f>
        <v>0</v>
      </c>
      <c r="F383" s="3">
        <f>VLOOKUP(Tableau3[[#This Row],[ID ]],'[1]COMMERCIAL 2019 - 2021'!$D$2:$AO$3999,20,FALSE)</f>
        <v>0</v>
      </c>
      <c r="G383" s="3">
        <f>VLOOKUP(Tableau3[[#This Row],[ID ]],'[1]COMMERCIAL 2019 - 2021'!$D$2:$AO$3999,21,FALSE)</f>
        <v>65190</v>
      </c>
      <c r="H383" s="3">
        <f>VLOOKUP(Tableau3[[#This Row],[ID ]],'[1]COMMERCIAL 2019 - 2021'!$D$2:$AO$3999,22,FALSE)</f>
        <v>0</v>
      </c>
      <c r="I383" s="3">
        <f>VLOOKUP(Tableau3[[#This Row],[ID ]],'[1]COMMERCIAL 2019 - 2021'!$D$2:$AO$3999,23,FALSE)</f>
        <v>0</v>
      </c>
      <c r="J383" s="3">
        <f>+Tableau1[[#This Row],[Annee]]</f>
        <v>2020</v>
      </c>
      <c r="K383" s="3" t="str">
        <f>+Tableau1[[#This Row],[DESTINATION]]</f>
        <v>Pologne</v>
      </c>
      <c r="L383" s="3" t="str">
        <f>+Tableau1[[#This Row],[CLIENT]]</f>
        <v>ARCADIA</v>
      </c>
      <c r="M383" s="3">
        <f>Tableau1[[#This Row],[Mois]]</f>
        <v>6</v>
      </c>
    </row>
    <row r="384" spans="1:13" hidden="1" x14ac:dyDescent="0.35">
      <c r="A384" s="1" t="str">
        <f>Tableau1[[#This Row],[NUM DE FACTURE]]</f>
        <v>FAE-20-00111</v>
      </c>
      <c r="B384" s="2">
        <f>VLOOKUP(Tableau3[[#This Row],[ID ]],'[1]COMMERCIAL 2019 - 2021'!$D$2:$AO$3999,14,FALSE)</f>
        <v>18000</v>
      </c>
      <c r="C384" s="3">
        <f>VLOOKUP(Tableau3[[#This Row],[ID ]],'[1]COMMERCIAL 2019 - 2021'!$D$2:$AO$3999,15,FALSE)</f>
        <v>0</v>
      </c>
      <c r="D384" s="3">
        <f>VLOOKUP(Tableau3[[#This Row],[ID ]],'[1]COMMERCIAL 2019 - 2021'!$D$2:$AO$3999,16,FALSE)</f>
        <v>0</v>
      </c>
      <c r="E384" s="3">
        <f>VLOOKUP(Tableau3[[#This Row],[ID ]],'[1]COMMERCIAL 2019 - 2021'!$D$2:$AO$3999,17,FALSE)</f>
        <v>0</v>
      </c>
      <c r="F384" s="3">
        <f>VLOOKUP(Tableau3[[#This Row],[ID ]],'[1]COMMERCIAL 2019 - 2021'!$D$2:$AO$3999,20,FALSE)</f>
        <v>29160</v>
      </c>
      <c r="G384" s="3">
        <f>VLOOKUP(Tableau3[[#This Row],[ID ]],'[1]COMMERCIAL 2019 - 2021'!$D$2:$AO$3999,21,FALSE)</f>
        <v>0</v>
      </c>
      <c r="H384" s="3">
        <f>VLOOKUP(Tableau3[[#This Row],[ID ]],'[1]COMMERCIAL 2019 - 2021'!$D$2:$AO$3999,22,FALSE)</f>
        <v>0</v>
      </c>
      <c r="I384" s="3">
        <f>VLOOKUP(Tableau3[[#This Row],[ID ]],'[1]COMMERCIAL 2019 - 2021'!$D$2:$AO$3999,23,FALSE)</f>
        <v>0</v>
      </c>
      <c r="J384" s="3">
        <f>+Tableau1[[#This Row],[Annee]]</f>
        <v>2020</v>
      </c>
      <c r="K384" s="3" t="str">
        <f>+Tableau1[[#This Row],[DESTINATION]]</f>
        <v>Ukraine</v>
      </c>
      <c r="L384" s="3" t="str">
        <f>+Tableau1[[#This Row],[CLIENT]]</f>
        <v>SAHEL INTERNATIONAL TRADE</v>
      </c>
      <c r="M384" s="3">
        <f>Tableau1[[#This Row],[Mois]]</f>
        <v>5</v>
      </c>
    </row>
    <row r="385" spans="1:13" hidden="1" x14ac:dyDescent="0.35">
      <c r="A385" s="1" t="str">
        <f>Tableau1[[#This Row],[NUM DE FACTURE]]</f>
        <v>FAE-20-00112</v>
      </c>
      <c r="B385" s="2">
        <f>VLOOKUP(Tableau3[[#This Row],[ID ]],'[1]COMMERCIAL 2019 - 2021'!$D$2:$AO$3999,14,FALSE)</f>
        <v>0</v>
      </c>
      <c r="C385" s="3">
        <f>VLOOKUP(Tableau3[[#This Row],[ID ]],'[1]COMMERCIAL 2019 - 2021'!$D$2:$AO$3999,15,FALSE)</f>
        <v>11040</v>
      </c>
      <c r="D385" s="3">
        <f>VLOOKUP(Tableau3[[#This Row],[ID ]],'[1]COMMERCIAL 2019 - 2021'!$D$2:$AO$3999,16,FALSE)</f>
        <v>14400</v>
      </c>
      <c r="E385" s="3">
        <f>VLOOKUP(Tableau3[[#This Row],[ID ]],'[1]COMMERCIAL 2019 - 2021'!$D$2:$AO$3999,17,FALSE)</f>
        <v>0</v>
      </c>
      <c r="F385" s="3">
        <f>VLOOKUP(Tableau3[[#This Row],[ID ]],'[1]COMMERCIAL 2019 - 2021'!$D$2:$AO$3999,20,FALSE)</f>
        <v>0</v>
      </c>
      <c r="G385" s="3">
        <f>VLOOKUP(Tableau3[[#This Row],[ID ]],'[1]COMMERCIAL 2019 - 2021'!$D$2:$AO$3999,21,FALSE)</f>
        <v>19375.2</v>
      </c>
      <c r="H385" s="3">
        <f>VLOOKUP(Tableau3[[#This Row],[ID ]],'[1]COMMERCIAL 2019 - 2021'!$D$2:$AO$3999,22,FALSE)</f>
        <v>23544</v>
      </c>
      <c r="I385" s="3">
        <f>VLOOKUP(Tableau3[[#This Row],[ID ]],'[1]COMMERCIAL 2019 - 2021'!$D$2:$AO$3999,23,FALSE)</f>
        <v>0</v>
      </c>
      <c r="J385" s="3">
        <f>+Tableau1[[#This Row],[Annee]]</f>
        <v>2020</v>
      </c>
      <c r="K385" s="3" t="str">
        <f>+Tableau1[[#This Row],[DESTINATION]]</f>
        <v>Canada</v>
      </c>
      <c r="L385" s="3" t="str">
        <f>+Tableau1[[#This Row],[CLIENT]]</f>
        <v>ARCADIA</v>
      </c>
      <c r="M385" s="3">
        <f>Tableau1[[#This Row],[Mois]]</f>
        <v>5</v>
      </c>
    </row>
    <row r="386" spans="1:13" hidden="1" x14ac:dyDescent="0.35">
      <c r="A386" s="1" t="str">
        <f>Tableau1[[#This Row],[NUM DE FACTURE]]</f>
        <v>FAE-20-00113</v>
      </c>
      <c r="B386" s="2">
        <f>VLOOKUP(Tableau3[[#This Row],[ID ]],'[1]COMMERCIAL 2019 - 2021'!$D$2:$AO$3999,14,FALSE)</f>
        <v>0</v>
      </c>
      <c r="C386" s="3">
        <f>VLOOKUP(Tableau3[[#This Row],[ID ]],'[1]COMMERCIAL 2019 - 2021'!$D$2:$AO$3999,15,FALSE)</f>
        <v>11040</v>
      </c>
      <c r="D386" s="3">
        <f>VLOOKUP(Tableau3[[#This Row],[ID ]],'[1]COMMERCIAL 2019 - 2021'!$D$2:$AO$3999,16,FALSE)</f>
        <v>14400</v>
      </c>
      <c r="E386" s="3">
        <f>VLOOKUP(Tableau3[[#This Row],[ID ]],'[1]COMMERCIAL 2019 - 2021'!$D$2:$AO$3999,17,FALSE)</f>
        <v>0</v>
      </c>
      <c r="F386" s="3">
        <f>VLOOKUP(Tableau3[[#This Row],[ID ]],'[1]COMMERCIAL 2019 - 2021'!$D$2:$AO$3999,20,FALSE)</f>
        <v>0</v>
      </c>
      <c r="G386" s="3">
        <f>VLOOKUP(Tableau3[[#This Row],[ID ]],'[1]COMMERCIAL 2019 - 2021'!$D$2:$AO$3999,21,FALSE)</f>
        <v>18946.599999999999</v>
      </c>
      <c r="H386" s="3">
        <f>VLOOKUP(Tableau3[[#This Row],[ID ]],'[1]COMMERCIAL 2019 - 2021'!$D$2:$AO$3999,22,FALSE)</f>
        <v>23544</v>
      </c>
      <c r="I386" s="3">
        <f>VLOOKUP(Tableau3[[#This Row],[ID ]],'[1]COMMERCIAL 2019 - 2021'!$D$2:$AO$3999,23,FALSE)</f>
        <v>0</v>
      </c>
      <c r="J386" s="3">
        <f>+Tableau1[[#This Row],[Annee]]</f>
        <v>2020</v>
      </c>
      <c r="K386" s="3" t="str">
        <f>+Tableau1[[#This Row],[DESTINATION]]</f>
        <v>Canada</v>
      </c>
      <c r="L386" s="3" t="str">
        <f>+Tableau1[[#This Row],[CLIENT]]</f>
        <v>ARCADIA</v>
      </c>
      <c r="M386" s="3">
        <f>Tableau1[[#This Row],[Mois]]</f>
        <v>5</v>
      </c>
    </row>
    <row r="387" spans="1:13" hidden="1" x14ac:dyDescent="0.35">
      <c r="A387" s="1" t="str">
        <f>Tableau1[[#This Row],[NUM DE FACTURE]]</f>
        <v>FAE-20-00114</v>
      </c>
      <c r="B387" s="2">
        <f>VLOOKUP(Tableau3[[#This Row],[ID ]],'[1]COMMERCIAL 2019 - 2021'!$D$2:$AO$3999,14,FALSE)</f>
        <v>0</v>
      </c>
      <c r="C387" s="3">
        <f>VLOOKUP(Tableau3[[#This Row],[ID ]],'[1]COMMERCIAL 2019 - 2021'!$D$2:$AO$3999,15,FALSE)</f>
        <v>11040</v>
      </c>
      <c r="D387" s="3">
        <f>VLOOKUP(Tableau3[[#This Row],[ID ]],'[1]COMMERCIAL 2019 - 2021'!$D$2:$AO$3999,16,FALSE)</f>
        <v>14400</v>
      </c>
      <c r="E387" s="3">
        <f>VLOOKUP(Tableau3[[#This Row],[ID ]],'[1]COMMERCIAL 2019 - 2021'!$D$2:$AO$3999,17,FALSE)</f>
        <v>0</v>
      </c>
      <c r="F387" s="3">
        <f>VLOOKUP(Tableau3[[#This Row],[ID ]],'[1]COMMERCIAL 2019 - 2021'!$D$2:$AO$3999,20,FALSE)</f>
        <v>0</v>
      </c>
      <c r="G387" s="3">
        <f>VLOOKUP(Tableau3[[#This Row],[ID ]],'[1]COMMERCIAL 2019 - 2021'!$D$2:$AO$3999,21,FALSE)</f>
        <v>18873.599999999999</v>
      </c>
      <c r="H387" s="3">
        <f>VLOOKUP(Tableau3[[#This Row],[ID ]],'[1]COMMERCIAL 2019 - 2021'!$D$2:$AO$3999,22,FALSE)</f>
        <v>23544</v>
      </c>
      <c r="I387" s="3">
        <f>VLOOKUP(Tableau3[[#This Row],[ID ]],'[1]COMMERCIAL 2019 - 2021'!$D$2:$AO$3999,23,FALSE)</f>
        <v>0</v>
      </c>
      <c r="J387" s="3">
        <f>+Tableau1[[#This Row],[Annee]]</f>
        <v>2020</v>
      </c>
      <c r="K387" s="3" t="str">
        <f>+Tableau1[[#This Row],[DESTINATION]]</f>
        <v>Canada</v>
      </c>
      <c r="L387" s="3" t="str">
        <f>+Tableau1[[#This Row],[CLIENT]]</f>
        <v>ARCADIA</v>
      </c>
      <c r="M387" s="3">
        <f>Tableau1[[#This Row],[Mois]]</f>
        <v>5</v>
      </c>
    </row>
    <row r="388" spans="1:13" hidden="1" x14ac:dyDescent="0.35">
      <c r="A388" s="1" t="str">
        <f>Tableau1[[#This Row],[NUM DE FACTURE]]</f>
        <v>FAE-20-00115</v>
      </c>
      <c r="B388" s="2">
        <f>VLOOKUP(Tableau3[[#This Row],[ID ]],'[1]COMMERCIAL 2019 - 2021'!$D$2:$AO$3999,14,FALSE)</f>
        <v>22008</v>
      </c>
      <c r="C388" s="3">
        <f>VLOOKUP(Tableau3[[#This Row],[ID ]],'[1]COMMERCIAL 2019 - 2021'!$D$2:$AO$3999,15,FALSE)</f>
        <v>0</v>
      </c>
      <c r="D388" s="3">
        <f>VLOOKUP(Tableau3[[#This Row],[ID ]],'[1]COMMERCIAL 2019 - 2021'!$D$2:$AO$3999,16,FALSE)</f>
        <v>0</v>
      </c>
      <c r="E388" s="3">
        <f>VLOOKUP(Tableau3[[#This Row],[ID ]],'[1]COMMERCIAL 2019 - 2021'!$D$2:$AO$3999,17,FALSE)</f>
        <v>0</v>
      </c>
      <c r="F388" s="3">
        <f>VLOOKUP(Tableau3[[#This Row],[ID ]],'[1]COMMERCIAL 2019 - 2021'!$D$2:$AO$3999,20,FALSE)</f>
        <v>33452.160000000003</v>
      </c>
      <c r="G388" s="3">
        <f>VLOOKUP(Tableau3[[#This Row],[ID ]],'[1]COMMERCIAL 2019 - 2021'!$D$2:$AO$3999,21,FALSE)</f>
        <v>0</v>
      </c>
      <c r="H388" s="3">
        <f>VLOOKUP(Tableau3[[#This Row],[ID ]],'[1]COMMERCIAL 2019 - 2021'!$D$2:$AO$3999,22,FALSE)</f>
        <v>0</v>
      </c>
      <c r="I388" s="3">
        <f>VLOOKUP(Tableau3[[#This Row],[ID ]],'[1]COMMERCIAL 2019 - 2021'!$D$2:$AO$3999,23,FALSE)</f>
        <v>0</v>
      </c>
      <c r="J388" s="3">
        <f>+Tableau1[[#This Row],[Annee]]</f>
        <v>2020</v>
      </c>
      <c r="K388" s="3" t="str">
        <f>+Tableau1[[#This Row],[DESTINATION]]</f>
        <v>Togo</v>
      </c>
      <c r="L388" s="3" t="str">
        <f>+Tableau1[[#This Row],[CLIENT]]</f>
        <v>SAHEL INTERNATIONAL TRADE</v>
      </c>
      <c r="M388" s="3">
        <f>Tableau1[[#This Row],[Mois]]</f>
        <v>5</v>
      </c>
    </row>
    <row r="389" spans="1:13" hidden="1" x14ac:dyDescent="0.35">
      <c r="A389" s="1" t="str">
        <f>Tableau1[[#This Row],[NUM DE FACTURE]]</f>
        <v>FAE-20-00116</v>
      </c>
      <c r="B389" s="2">
        <f>VLOOKUP(Tableau3[[#This Row],[ID ]],'[1]COMMERCIAL 2019 - 2021'!$D$2:$AO$3999,14,FALSE)</f>
        <v>88032</v>
      </c>
      <c r="C389" s="3">
        <f>VLOOKUP(Tableau3[[#This Row],[ID ]],'[1]COMMERCIAL 2019 - 2021'!$D$2:$AO$3999,15,FALSE)</f>
        <v>0</v>
      </c>
      <c r="D389" s="3">
        <f>VLOOKUP(Tableau3[[#This Row],[ID ]],'[1]COMMERCIAL 2019 - 2021'!$D$2:$AO$3999,16,FALSE)</f>
        <v>0</v>
      </c>
      <c r="E389" s="3">
        <f>VLOOKUP(Tableau3[[#This Row],[ID ]],'[1]COMMERCIAL 2019 - 2021'!$D$2:$AO$3999,17,FALSE)</f>
        <v>0</v>
      </c>
      <c r="F389" s="3">
        <f>VLOOKUP(Tableau3[[#This Row],[ID ]],'[1]COMMERCIAL 2019 - 2021'!$D$2:$AO$3999,20,FALSE)</f>
        <v>133808.64000000001</v>
      </c>
      <c r="G389" s="3">
        <f>VLOOKUP(Tableau3[[#This Row],[ID ]],'[1]COMMERCIAL 2019 - 2021'!$D$2:$AO$3999,21,FALSE)</f>
        <v>0</v>
      </c>
      <c r="H389" s="3">
        <f>VLOOKUP(Tableau3[[#This Row],[ID ]],'[1]COMMERCIAL 2019 - 2021'!$D$2:$AO$3999,22,FALSE)</f>
        <v>0</v>
      </c>
      <c r="I389" s="3">
        <f>VLOOKUP(Tableau3[[#This Row],[ID ]],'[1]COMMERCIAL 2019 - 2021'!$D$2:$AO$3999,23,FALSE)</f>
        <v>0</v>
      </c>
      <c r="J389" s="3">
        <f>+Tableau1[[#This Row],[Annee]]</f>
        <v>2020</v>
      </c>
      <c r="K389" s="3" t="str">
        <f>+Tableau1[[#This Row],[DESTINATION]]</f>
        <v>Burkina Faso</v>
      </c>
      <c r="L389" s="3" t="str">
        <f>+Tableau1[[#This Row],[CLIENT]]</f>
        <v>SAHEL INTERNATIONAL TRADE</v>
      </c>
      <c r="M389" s="3">
        <f>Tableau1[[#This Row],[Mois]]</f>
        <v>5</v>
      </c>
    </row>
    <row r="390" spans="1:13" hidden="1" x14ac:dyDescent="0.35">
      <c r="A390" s="1" t="str">
        <f>Tableau1[[#This Row],[NUM DE FACTURE]]</f>
        <v>FAE-20-00117</v>
      </c>
      <c r="B390" s="2">
        <f>VLOOKUP(Tableau3[[#This Row],[ID ]],'[1]COMMERCIAL 2019 - 2021'!$D$2:$AO$3999,14,FALSE)</f>
        <v>0</v>
      </c>
      <c r="C390" s="3">
        <f>VLOOKUP(Tableau3[[#This Row],[ID ]],'[1]COMMERCIAL 2019 - 2021'!$D$2:$AO$3999,15,FALSE)</f>
        <v>40000</v>
      </c>
      <c r="D390" s="3">
        <f>VLOOKUP(Tableau3[[#This Row],[ID ]],'[1]COMMERCIAL 2019 - 2021'!$D$2:$AO$3999,16,FALSE)</f>
        <v>0</v>
      </c>
      <c r="E390" s="3">
        <f>VLOOKUP(Tableau3[[#This Row],[ID ]],'[1]COMMERCIAL 2019 - 2021'!$D$2:$AO$3999,17,FALSE)</f>
        <v>0</v>
      </c>
      <c r="F390" s="3">
        <f>VLOOKUP(Tableau3[[#This Row],[ID ]],'[1]COMMERCIAL 2019 - 2021'!$D$2:$AO$3999,20,FALSE)</f>
        <v>0</v>
      </c>
      <c r="G390" s="3">
        <f>VLOOKUP(Tableau3[[#This Row],[ID ]],'[1]COMMERCIAL 2019 - 2021'!$D$2:$AO$3999,21,FALSE)</f>
        <v>63200</v>
      </c>
      <c r="H390" s="3">
        <f>VLOOKUP(Tableau3[[#This Row],[ID ]],'[1]COMMERCIAL 2019 - 2021'!$D$2:$AO$3999,22,FALSE)</f>
        <v>0</v>
      </c>
      <c r="I390" s="3">
        <f>VLOOKUP(Tableau3[[#This Row],[ID ]],'[1]COMMERCIAL 2019 - 2021'!$D$2:$AO$3999,23,FALSE)</f>
        <v>0</v>
      </c>
      <c r="J390" s="3">
        <f>+Tableau1[[#This Row],[Annee]]</f>
        <v>2020</v>
      </c>
      <c r="K390" s="3" t="str">
        <f>+Tableau1[[#This Row],[DESTINATION]]</f>
        <v>Angleterre</v>
      </c>
      <c r="L390" s="3" t="str">
        <f>+Tableau1[[#This Row],[CLIENT]]</f>
        <v>ARCADIA</v>
      </c>
      <c r="M390" s="3">
        <f>Tableau1[[#This Row],[Mois]]</f>
        <v>5</v>
      </c>
    </row>
    <row r="391" spans="1:13" hidden="1" x14ac:dyDescent="0.35">
      <c r="A391" s="1" t="str">
        <f>Tableau1[[#This Row],[NUM DE FACTURE]]</f>
        <v>FAE-20-00118</v>
      </c>
      <c r="B391" s="2">
        <f>VLOOKUP(Tableau3[[#This Row],[ID ]],'[1]COMMERCIAL 2019 - 2021'!$D$2:$AO$3999,14,FALSE)</f>
        <v>20000</v>
      </c>
      <c r="C391" s="3">
        <f>VLOOKUP(Tableau3[[#This Row],[ID ]],'[1]COMMERCIAL 2019 - 2021'!$D$2:$AO$3999,15,FALSE)</f>
        <v>0</v>
      </c>
      <c r="D391" s="3">
        <f>VLOOKUP(Tableau3[[#This Row],[ID ]],'[1]COMMERCIAL 2019 - 2021'!$D$2:$AO$3999,16,FALSE)</f>
        <v>0</v>
      </c>
      <c r="E391" s="3">
        <f>VLOOKUP(Tableau3[[#This Row],[ID ]],'[1]COMMERCIAL 2019 - 2021'!$D$2:$AO$3999,17,FALSE)</f>
        <v>0</v>
      </c>
      <c r="F391" s="3">
        <f>VLOOKUP(Tableau3[[#This Row],[ID ]],'[1]COMMERCIAL 2019 - 2021'!$D$2:$AO$3999,20,FALSE)</f>
        <v>40153.860000000008</v>
      </c>
      <c r="G391" s="3">
        <f>VLOOKUP(Tableau3[[#This Row],[ID ]],'[1]COMMERCIAL 2019 - 2021'!$D$2:$AO$3999,21,FALSE)</f>
        <v>0</v>
      </c>
      <c r="H391" s="3">
        <f>VLOOKUP(Tableau3[[#This Row],[ID ]],'[1]COMMERCIAL 2019 - 2021'!$D$2:$AO$3999,22,FALSE)</f>
        <v>0</v>
      </c>
      <c r="I391" s="3">
        <f>VLOOKUP(Tableau3[[#This Row],[ID ]],'[1]COMMERCIAL 2019 - 2021'!$D$2:$AO$3999,23,FALSE)</f>
        <v>0</v>
      </c>
      <c r="J391" s="3">
        <f>+Tableau1[[#This Row],[Annee]]</f>
        <v>2020</v>
      </c>
      <c r="K391" s="3" t="str">
        <f>+Tableau1[[#This Row],[DESTINATION]]</f>
        <v>Russie</v>
      </c>
      <c r="L391" s="3" t="str">
        <f>+Tableau1[[#This Row],[CLIENT]]</f>
        <v>ANGSTREM TRADING</v>
      </c>
      <c r="M391" s="3">
        <f>Tableau1[[#This Row],[Mois]]</f>
        <v>5</v>
      </c>
    </row>
    <row r="392" spans="1:13" hidden="1" x14ac:dyDescent="0.35">
      <c r="A392" s="1" t="str">
        <f>Tableau1[[#This Row],[NUM DE FACTURE]]</f>
        <v>FAE-20-00119</v>
      </c>
      <c r="B392" s="2">
        <f>VLOOKUP(Tableau3[[#This Row],[ID ]],'[1]COMMERCIAL 2019 - 2021'!$D$2:$AO$3999,14,FALSE)</f>
        <v>44016</v>
      </c>
      <c r="C392" s="3">
        <f>VLOOKUP(Tableau3[[#This Row],[ID ]],'[1]COMMERCIAL 2019 - 2021'!$D$2:$AO$3999,15,FALSE)</f>
        <v>44016</v>
      </c>
      <c r="D392" s="3">
        <f>VLOOKUP(Tableau3[[#This Row],[ID ]],'[1]COMMERCIAL 2019 - 2021'!$D$2:$AO$3999,16,FALSE)</f>
        <v>0</v>
      </c>
      <c r="E392" s="3">
        <f>VLOOKUP(Tableau3[[#This Row],[ID ]],'[1]COMMERCIAL 2019 - 2021'!$D$2:$AO$3999,17,FALSE)</f>
        <v>0</v>
      </c>
      <c r="F392" s="3">
        <f>VLOOKUP(Tableau3[[#This Row],[ID ]],'[1]COMMERCIAL 2019 - 2021'!$D$2:$AO$3999,20,FALSE)</f>
        <v>68788.821024000004</v>
      </c>
      <c r="G392" s="3">
        <f>VLOOKUP(Tableau3[[#This Row],[ID ]],'[1]COMMERCIAL 2019 - 2021'!$D$2:$AO$3999,21,FALSE)</f>
        <v>63944.792207999999</v>
      </c>
      <c r="H392" s="3">
        <f>VLOOKUP(Tableau3[[#This Row],[ID ]],'[1]COMMERCIAL 2019 - 2021'!$D$2:$AO$3999,22,FALSE)</f>
        <v>0</v>
      </c>
      <c r="I392" s="3">
        <f>VLOOKUP(Tableau3[[#This Row],[ID ]],'[1]COMMERCIAL 2019 - 2021'!$D$2:$AO$3999,23,FALSE)</f>
        <v>0</v>
      </c>
      <c r="J392" s="3">
        <f>+Tableau1[[#This Row],[Annee]]</f>
        <v>2020</v>
      </c>
      <c r="K392" s="3" t="str">
        <f>+Tableau1[[#This Row],[DESTINATION]]</f>
        <v>Gambie</v>
      </c>
      <c r="L392" s="3" t="str">
        <f>+Tableau1[[#This Row],[CLIENT]]</f>
        <v>E.A.S.B. NAFA</v>
      </c>
      <c r="M392" s="3">
        <f>Tableau1[[#This Row],[Mois]]</f>
        <v>5</v>
      </c>
    </row>
    <row r="393" spans="1:13" hidden="1" x14ac:dyDescent="0.35">
      <c r="A393" s="1" t="str">
        <f>Tableau1[[#This Row],[NUM DE FACTURE]]</f>
        <v>FAE-20-00120</v>
      </c>
      <c r="B393" s="2">
        <f>VLOOKUP(Tableau3[[#This Row],[ID ]],'[1]COMMERCIAL 2019 - 2021'!$D$2:$AO$3999,14,FALSE)</f>
        <v>40000</v>
      </c>
      <c r="C393" s="3">
        <f>VLOOKUP(Tableau3[[#This Row],[ID ]],'[1]COMMERCIAL 2019 - 2021'!$D$2:$AO$3999,15,FALSE)</f>
        <v>0</v>
      </c>
      <c r="D393" s="3">
        <f>VLOOKUP(Tableau3[[#This Row],[ID ]],'[1]COMMERCIAL 2019 - 2021'!$D$2:$AO$3999,16,FALSE)</f>
        <v>0</v>
      </c>
      <c r="E393" s="3">
        <f>VLOOKUP(Tableau3[[#This Row],[ID ]],'[1]COMMERCIAL 2019 - 2021'!$D$2:$AO$3999,17,FALSE)</f>
        <v>0</v>
      </c>
      <c r="F393" s="3">
        <f>VLOOKUP(Tableau3[[#This Row],[ID ]],'[1]COMMERCIAL 2019 - 2021'!$D$2:$AO$3999,20,FALSE)</f>
        <v>77898.080000000002</v>
      </c>
      <c r="G393" s="3">
        <f>VLOOKUP(Tableau3[[#This Row],[ID ]],'[1]COMMERCIAL 2019 - 2021'!$D$2:$AO$3999,21,FALSE)</f>
        <v>0</v>
      </c>
      <c r="H393" s="3">
        <f>VLOOKUP(Tableau3[[#This Row],[ID ]],'[1]COMMERCIAL 2019 - 2021'!$D$2:$AO$3999,22,FALSE)</f>
        <v>0</v>
      </c>
      <c r="I393" s="3">
        <f>VLOOKUP(Tableau3[[#This Row],[ID ]],'[1]COMMERCIAL 2019 - 2021'!$D$2:$AO$3999,23,FALSE)</f>
        <v>0</v>
      </c>
      <c r="J393" s="3">
        <f>+Tableau1[[#This Row],[Annee]]</f>
        <v>2020</v>
      </c>
      <c r="K393" s="3" t="str">
        <f>+Tableau1[[#This Row],[DESTINATION]]</f>
        <v>Russie</v>
      </c>
      <c r="L393" s="3" t="str">
        <f>+Tableau1[[#This Row],[CLIENT]]</f>
        <v>ANGSTREM TRADING</v>
      </c>
      <c r="M393" s="3">
        <f>Tableau1[[#This Row],[Mois]]</f>
        <v>6</v>
      </c>
    </row>
    <row r="394" spans="1:13" hidden="1" x14ac:dyDescent="0.35">
      <c r="A394" s="1" t="str">
        <f>Tableau1[[#This Row],[NUM DE FACTURE]]</f>
        <v>FAE-20-00121</v>
      </c>
      <c r="B394" s="2">
        <f>VLOOKUP(Tableau3[[#This Row],[ID ]],'[1]COMMERCIAL 2019 - 2021'!$D$2:$AO$3999,14,FALSE)</f>
        <v>0</v>
      </c>
      <c r="C394" s="3">
        <f>VLOOKUP(Tableau3[[#This Row],[ID ]],'[1]COMMERCIAL 2019 - 2021'!$D$2:$AO$3999,15,FALSE)</f>
        <v>40000</v>
      </c>
      <c r="D394" s="3">
        <f>VLOOKUP(Tableau3[[#This Row],[ID ]],'[1]COMMERCIAL 2019 - 2021'!$D$2:$AO$3999,16,FALSE)</f>
        <v>0</v>
      </c>
      <c r="E394" s="3">
        <f>VLOOKUP(Tableau3[[#This Row],[ID ]],'[1]COMMERCIAL 2019 - 2021'!$D$2:$AO$3999,17,FALSE)</f>
        <v>0</v>
      </c>
      <c r="F394" s="3">
        <f>VLOOKUP(Tableau3[[#This Row],[ID ]],'[1]COMMERCIAL 2019 - 2021'!$D$2:$AO$3999,20,FALSE)</f>
        <v>0</v>
      </c>
      <c r="G394" s="3">
        <f>VLOOKUP(Tableau3[[#This Row],[ID ]],'[1]COMMERCIAL 2019 - 2021'!$D$2:$AO$3999,21,FALSE)</f>
        <v>64800</v>
      </c>
      <c r="H394" s="3">
        <f>VLOOKUP(Tableau3[[#This Row],[ID ]],'[1]COMMERCIAL 2019 - 2021'!$D$2:$AO$3999,22,FALSE)</f>
        <v>0</v>
      </c>
      <c r="I394" s="3">
        <f>VLOOKUP(Tableau3[[#This Row],[ID ]],'[1]COMMERCIAL 2019 - 2021'!$D$2:$AO$3999,23,FALSE)</f>
        <v>0</v>
      </c>
      <c r="J394" s="3">
        <f>+Tableau1[[#This Row],[Annee]]</f>
        <v>2020</v>
      </c>
      <c r="K394" s="3" t="str">
        <f>+Tableau1[[#This Row],[DESTINATION]]</f>
        <v>Russie</v>
      </c>
      <c r="L394" s="3" t="str">
        <f>+Tableau1[[#This Row],[CLIENT]]</f>
        <v>STE MIDCOM INTERNATIONAL</v>
      </c>
      <c r="M394" s="3">
        <f>Tableau1[[#This Row],[Mois]]</f>
        <v>5</v>
      </c>
    </row>
    <row r="395" spans="1:13" hidden="1" x14ac:dyDescent="0.35">
      <c r="A395" s="1" t="str">
        <f>Tableau1[[#This Row],[NUM DE FACTURE]]</f>
        <v>FAE-20-00122</v>
      </c>
      <c r="B395" s="2">
        <f>VLOOKUP(Tableau3[[#This Row],[ID ]],'[1]COMMERCIAL 2019 - 2021'!$D$2:$AO$3999,14,FALSE)</f>
        <v>360</v>
      </c>
      <c r="C395" s="3">
        <f>VLOOKUP(Tableau3[[#This Row],[ID ]],'[1]COMMERCIAL 2019 - 2021'!$D$2:$AO$3999,15,FALSE)</f>
        <v>16000</v>
      </c>
      <c r="D395" s="3">
        <f>VLOOKUP(Tableau3[[#This Row],[ID ]],'[1]COMMERCIAL 2019 - 2021'!$D$2:$AO$3999,16,FALSE)</f>
        <v>0</v>
      </c>
      <c r="E395" s="3">
        <f>VLOOKUP(Tableau3[[#This Row],[ID ]],'[1]COMMERCIAL 2019 - 2021'!$D$2:$AO$3999,17,FALSE)</f>
        <v>0</v>
      </c>
      <c r="F395" s="3">
        <f>VLOOKUP(Tableau3[[#This Row],[ID ]],'[1]COMMERCIAL 2019 - 2021'!$D$2:$AO$3999,20,FALSE)</f>
        <v>1054.2155400000001</v>
      </c>
      <c r="G395" s="3">
        <f>VLOOKUP(Tableau3[[#This Row],[ID ]],'[1]COMMERCIAL 2019 - 2021'!$D$2:$AO$3999,21,FALSE)</f>
        <v>56028.641999999993</v>
      </c>
      <c r="H395" s="3">
        <f>VLOOKUP(Tableau3[[#This Row],[ID ]],'[1]COMMERCIAL 2019 - 2021'!$D$2:$AO$3999,22,FALSE)</f>
        <v>0</v>
      </c>
      <c r="I395" s="3">
        <f>VLOOKUP(Tableau3[[#This Row],[ID ]],'[1]COMMERCIAL 2019 - 2021'!$D$2:$AO$3999,23,FALSE)</f>
        <v>0</v>
      </c>
      <c r="J395" s="3">
        <f>+Tableau1[[#This Row],[Annee]]</f>
        <v>2020</v>
      </c>
      <c r="K395" s="3" t="str">
        <f>+Tableau1[[#This Row],[DESTINATION]]</f>
        <v>New Zealand</v>
      </c>
      <c r="L395" s="3" t="str">
        <f>+Tableau1[[#This Row],[CLIENT]]</f>
        <v>DAVIS TRADING CO LTD</v>
      </c>
      <c r="M395" s="3">
        <f>Tableau1[[#This Row],[Mois]]</f>
        <v>6</v>
      </c>
    </row>
    <row r="396" spans="1:13" hidden="1" x14ac:dyDescent="0.35">
      <c r="A396" s="1" t="str">
        <f>Tableau1[[#This Row],[NUM DE FACTURE]]</f>
        <v>FAE-20-00123</v>
      </c>
      <c r="B396" s="2">
        <f>VLOOKUP(Tableau3[[#This Row],[ID ]],'[1]COMMERCIAL 2019 - 2021'!$D$2:$AO$3999,14,FALSE)</f>
        <v>0</v>
      </c>
      <c r="C396" s="3">
        <f>VLOOKUP(Tableau3[[#This Row],[ID ]],'[1]COMMERCIAL 2019 - 2021'!$D$2:$AO$3999,15,FALSE)</f>
        <v>78000</v>
      </c>
      <c r="D396" s="3">
        <f>VLOOKUP(Tableau3[[#This Row],[ID ]],'[1]COMMERCIAL 2019 - 2021'!$D$2:$AO$3999,16,FALSE)</f>
        <v>0</v>
      </c>
      <c r="E396" s="3">
        <f>VLOOKUP(Tableau3[[#This Row],[ID ]],'[1]COMMERCIAL 2019 - 2021'!$D$2:$AO$3999,17,FALSE)</f>
        <v>0</v>
      </c>
      <c r="F396" s="3">
        <f>VLOOKUP(Tableau3[[#This Row],[ID ]],'[1]COMMERCIAL 2019 - 2021'!$D$2:$AO$3999,20,FALSE)</f>
        <v>0</v>
      </c>
      <c r="G396" s="3">
        <f>VLOOKUP(Tableau3[[#This Row],[ID ]],'[1]COMMERCIAL 2019 - 2021'!$D$2:$AO$3999,21,FALSE)</f>
        <v>97500</v>
      </c>
      <c r="H396" s="3">
        <f>VLOOKUP(Tableau3[[#This Row],[ID ]],'[1]COMMERCIAL 2019 - 2021'!$D$2:$AO$3999,22,FALSE)</f>
        <v>0</v>
      </c>
      <c r="I396" s="3">
        <f>VLOOKUP(Tableau3[[#This Row],[ID ]],'[1]COMMERCIAL 2019 - 2021'!$D$2:$AO$3999,23,FALSE)</f>
        <v>0</v>
      </c>
      <c r="J396" s="3">
        <f>+Tableau1[[#This Row],[Annee]]</f>
        <v>2020</v>
      </c>
      <c r="K396" s="3" t="str">
        <f>+Tableau1[[#This Row],[DESTINATION]]</f>
        <v>Niger</v>
      </c>
      <c r="L396" s="3" t="str">
        <f>+Tableau1[[#This Row],[CLIENT]]</f>
        <v>STE OMEGA TRADING</v>
      </c>
      <c r="M396" s="3">
        <f>Tableau1[[#This Row],[Mois]]</f>
        <v>6</v>
      </c>
    </row>
    <row r="397" spans="1:13" hidden="1" x14ac:dyDescent="0.35">
      <c r="A397" s="1" t="str">
        <f>Tableau1[[#This Row],[NUM DE FACTURE]]</f>
        <v>FAE-20-00124</v>
      </c>
      <c r="B397" s="2">
        <f>VLOOKUP(Tableau3[[#This Row],[ID ]],'[1]COMMERCIAL 2019 - 2021'!$D$2:$AO$3999,14,FALSE)</f>
        <v>22008</v>
      </c>
      <c r="C397" s="3">
        <f>VLOOKUP(Tableau3[[#This Row],[ID ]],'[1]COMMERCIAL 2019 - 2021'!$D$2:$AO$3999,15,FALSE)</f>
        <v>0</v>
      </c>
      <c r="D397" s="3">
        <f>VLOOKUP(Tableau3[[#This Row],[ID ]],'[1]COMMERCIAL 2019 - 2021'!$D$2:$AO$3999,16,FALSE)</f>
        <v>0</v>
      </c>
      <c r="E397" s="3">
        <f>VLOOKUP(Tableau3[[#This Row],[ID ]],'[1]COMMERCIAL 2019 - 2021'!$D$2:$AO$3999,17,FALSE)</f>
        <v>0</v>
      </c>
      <c r="F397" s="3">
        <f>VLOOKUP(Tableau3[[#This Row],[ID ]],'[1]COMMERCIAL 2019 - 2021'!$D$2:$AO$3999,20,FALSE)</f>
        <v>33452.160000000003</v>
      </c>
      <c r="G397" s="3">
        <f>VLOOKUP(Tableau3[[#This Row],[ID ]],'[1]COMMERCIAL 2019 - 2021'!$D$2:$AO$3999,21,FALSE)</f>
        <v>0</v>
      </c>
      <c r="H397" s="3">
        <f>VLOOKUP(Tableau3[[#This Row],[ID ]],'[1]COMMERCIAL 2019 - 2021'!$D$2:$AO$3999,22,FALSE)</f>
        <v>0</v>
      </c>
      <c r="I397" s="3">
        <f>VLOOKUP(Tableau3[[#This Row],[ID ]],'[1]COMMERCIAL 2019 - 2021'!$D$2:$AO$3999,23,FALSE)</f>
        <v>0</v>
      </c>
      <c r="J397" s="3">
        <f>+Tableau1[[#This Row],[Annee]]</f>
        <v>2020</v>
      </c>
      <c r="K397" s="3" t="str">
        <f>+Tableau1[[#This Row],[DESTINATION]]</f>
        <v>Niger</v>
      </c>
      <c r="L397" s="3" t="str">
        <f>+Tableau1[[#This Row],[CLIENT]]</f>
        <v>SAHEL INTERNATIONAL TRADE</v>
      </c>
      <c r="M397" s="3">
        <f>Tableau1[[#This Row],[Mois]]</f>
        <v>5</v>
      </c>
    </row>
    <row r="398" spans="1:13" hidden="1" x14ac:dyDescent="0.35">
      <c r="A398" s="1" t="str">
        <f>Tableau1[[#This Row],[NUM DE FACTURE]]</f>
        <v>FAE-20-00125</v>
      </c>
      <c r="B398" s="2">
        <f>VLOOKUP(Tableau3[[#This Row],[ID ]],'[1]COMMERCIAL 2019 - 2021'!$D$2:$AO$3999,14,FALSE)</f>
        <v>0</v>
      </c>
      <c r="C398" s="3">
        <f>VLOOKUP(Tableau3[[#This Row],[ID ]],'[1]COMMERCIAL 2019 - 2021'!$D$2:$AO$3999,15,FALSE)</f>
        <v>4994</v>
      </c>
      <c r="D398" s="3">
        <f>VLOOKUP(Tableau3[[#This Row],[ID ]],'[1]COMMERCIAL 2019 - 2021'!$D$2:$AO$3999,16,FALSE)</f>
        <v>9988</v>
      </c>
      <c r="E398" s="3">
        <f>VLOOKUP(Tableau3[[#This Row],[ID ]],'[1]COMMERCIAL 2019 - 2021'!$D$2:$AO$3999,17,FALSE)</f>
        <v>0</v>
      </c>
      <c r="F398" s="3">
        <f>VLOOKUP(Tableau3[[#This Row],[ID ]],'[1]COMMERCIAL 2019 - 2021'!$D$2:$AO$3999,20,FALSE)</f>
        <v>0</v>
      </c>
      <c r="G398" s="3">
        <f>VLOOKUP(Tableau3[[#This Row],[ID ]],'[1]COMMERCIAL 2019 - 2021'!$D$2:$AO$3999,21,FALSE)</f>
        <v>9138.8032000000003</v>
      </c>
      <c r="H398" s="3">
        <f>VLOOKUP(Tableau3[[#This Row],[ID ]],'[1]COMMERCIAL 2019 - 2021'!$D$2:$AO$3999,22,FALSE)</f>
        <v>17229.3</v>
      </c>
      <c r="I398" s="3">
        <f>VLOOKUP(Tableau3[[#This Row],[ID ]],'[1]COMMERCIAL 2019 - 2021'!$D$2:$AO$3999,23,FALSE)</f>
        <v>0</v>
      </c>
      <c r="J398" s="3">
        <f>+Tableau1[[#This Row],[Annee]]</f>
        <v>2020</v>
      </c>
      <c r="K398" s="3" t="str">
        <f>+Tableau1[[#This Row],[DESTINATION]]</f>
        <v>USA</v>
      </c>
      <c r="L398" s="3" t="str">
        <f>+Tableau1[[#This Row],[CLIENT]]</f>
        <v>ARCADIA</v>
      </c>
      <c r="M398" s="3">
        <f>Tableau1[[#This Row],[Mois]]</f>
        <v>5</v>
      </c>
    </row>
    <row r="399" spans="1:13" hidden="1" x14ac:dyDescent="0.35">
      <c r="A399" s="1" t="str">
        <f>Tableau1[[#This Row],[NUM DE FACTURE]]</f>
        <v>FAE-20-00126</v>
      </c>
      <c r="B399" s="2">
        <f>VLOOKUP(Tableau3[[#This Row],[ID ]],'[1]COMMERCIAL 2019 - 2021'!$D$2:$AO$3999,14,FALSE)</f>
        <v>21600</v>
      </c>
      <c r="C399" s="3">
        <f>VLOOKUP(Tableau3[[#This Row],[ID ]],'[1]COMMERCIAL 2019 - 2021'!$D$2:$AO$3999,15,FALSE)</f>
        <v>0</v>
      </c>
      <c r="D399" s="3">
        <f>VLOOKUP(Tableau3[[#This Row],[ID ]],'[1]COMMERCIAL 2019 - 2021'!$D$2:$AO$3999,16,FALSE)</f>
        <v>0</v>
      </c>
      <c r="E399" s="3">
        <f>VLOOKUP(Tableau3[[#This Row],[ID ]],'[1]COMMERCIAL 2019 - 2021'!$D$2:$AO$3999,17,FALSE)</f>
        <v>0</v>
      </c>
      <c r="F399" s="3">
        <f>VLOOKUP(Tableau3[[#This Row],[ID ]],'[1]COMMERCIAL 2019 - 2021'!$D$2:$AO$3999,20,FALSE)</f>
        <v>33264</v>
      </c>
      <c r="G399" s="3">
        <f>VLOOKUP(Tableau3[[#This Row],[ID ]],'[1]COMMERCIAL 2019 - 2021'!$D$2:$AO$3999,21,FALSE)</f>
        <v>0</v>
      </c>
      <c r="H399" s="3">
        <f>VLOOKUP(Tableau3[[#This Row],[ID ]],'[1]COMMERCIAL 2019 - 2021'!$D$2:$AO$3999,22,FALSE)</f>
        <v>0</v>
      </c>
      <c r="I399" s="3">
        <f>VLOOKUP(Tableau3[[#This Row],[ID ]],'[1]COMMERCIAL 2019 - 2021'!$D$2:$AO$3999,23,FALSE)</f>
        <v>0</v>
      </c>
      <c r="J399" s="3">
        <f>+Tableau1[[#This Row],[Annee]]</f>
        <v>2020</v>
      </c>
      <c r="K399" s="3" t="str">
        <f>+Tableau1[[#This Row],[DESTINATION]]</f>
        <v>Togo</v>
      </c>
      <c r="L399" s="3" t="str">
        <f>+Tableau1[[#This Row],[CLIENT]]</f>
        <v>SAHEL INTERNATIONAL TRADE</v>
      </c>
      <c r="M399" s="3">
        <f>Tableau1[[#This Row],[Mois]]</f>
        <v>5</v>
      </c>
    </row>
    <row r="400" spans="1:13" hidden="1" x14ac:dyDescent="0.35">
      <c r="A400" s="1" t="str">
        <f>Tableau1[[#This Row],[NUM DE FACTURE]]</f>
        <v>FAE-20-00127</v>
      </c>
      <c r="B400" s="2">
        <f>VLOOKUP(Tableau3[[#This Row],[ID ]],'[1]COMMERCIAL 2019 - 2021'!$D$2:$AO$3999,14,FALSE)</f>
        <v>0</v>
      </c>
      <c r="C400" s="3">
        <f>VLOOKUP(Tableau3[[#This Row],[ID ]],'[1]COMMERCIAL 2019 - 2021'!$D$2:$AO$3999,15,FALSE)</f>
        <v>18900</v>
      </c>
      <c r="D400" s="3">
        <f>VLOOKUP(Tableau3[[#This Row],[ID ]],'[1]COMMERCIAL 2019 - 2021'!$D$2:$AO$3999,16,FALSE)</f>
        <v>8400</v>
      </c>
      <c r="E400" s="3">
        <f>VLOOKUP(Tableau3[[#This Row],[ID ]],'[1]COMMERCIAL 2019 - 2021'!$D$2:$AO$3999,17,FALSE)</f>
        <v>0</v>
      </c>
      <c r="F400" s="3">
        <f>VLOOKUP(Tableau3[[#This Row],[ID ]],'[1]COMMERCIAL 2019 - 2021'!$D$2:$AO$3999,20,FALSE)</f>
        <v>0</v>
      </c>
      <c r="G400" s="3">
        <f>VLOOKUP(Tableau3[[#This Row],[ID ]],'[1]COMMERCIAL 2019 - 2021'!$D$2:$AO$3999,21,FALSE)</f>
        <v>29319.399899999993</v>
      </c>
      <c r="H400" s="3">
        <f>VLOOKUP(Tableau3[[#This Row],[ID ]],'[1]COMMERCIAL 2019 - 2021'!$D$2:$AO$3999,22,FALSE)</f>
        <v>12916.871999999999</v>
      </c>
      <c r="I400" s="3">
        <f>VLOOKUP(Tableau3[[#This Row],[ID ]],'[1]COMMERCIAL 2019 - 2021'!$D$2:$AO$3999,23,FALSE)</f>
        <v>0</v>
      </c>
      <c r="J400" s="3">
        <f>+Tableau1[[#This Row],[Annee]]</f>
        <v>2020</v>
      </c>
      <c r="K400" s="3" t="str">
        <f>+Tableau1[[#This Row],[DESTINATION]]</f>
        <v>Mayotte</v>
      </c>
      <c r="L400" s="3" t="str">
        <f>+Tableau1[[#This Row],[CLIENT]]</f>
        <v>SODIFRAM SAS</v>
      </c>
      <c r="M400" s="3">
        <f>Tableau1[[#This Row],[Mois]]</f>
        <v>5</v>
      </c>
    </row>
    <row r="401" spans="1:13" hidden="1" x14ac:dyDescent="0.35">
      <c r="A401" s="1" t="str">
        <f>Tableau1[[#This Row],[NUM DE FACTURE]]</f>
        <v>FAE-20-00128</v>
      </c>
      <c r="B401" s="2">
        <f>VLOOKUP(Tableau3[[#This Row],[ID ]],'[1]COMMERCIAL 2019 - 2021'!$D$2:$AO$3999,14,FALSE)</f>
        <v>0</v>
      </c>
      <c r="C401" s="3">
        <f>VLOOKUP(Tableau3[[#This Row],[ID ]],'[1]COMMERCIAL 2019 - 2021'!$D$2:$AO$3999,15,FALSE)</f>
        <v>18936</v>
      </c>
      <c r="D401" s="3">
        <f>VLOOKUP(Tableau3[[#This Row],[ID ]],'[1]COMMERCIAL 2019 - 2021'!$D$2:$AO$3999,16,FALSE)</f>
        <v>8400</v>
      </c>
      <c r="E401" s="3">
        <f>VLOOKUP(Tableau3[[#This Row],[ID ]],'[1]COMMERCIAL 2019 - 2021'!$D$2:$AO$3999,17,FALSE)</f>
        <v>0</v>
      </c>
      <c r="F401" s="3">
        <f>VLOOKUP(Tableau3[[#This Row],[ID ]],'[1]COMMERCIAL 2019 - 2021'!$D$2:$AO$3999,20,FALSE)</f>
        <v>0</v>
      </c>
      <c r="G401" s="3">
        <f>VLOOKUP(Tableau3[[#This Row],[ID ]],'[1]COMMERCIAL 2019 - 2021'!$D$2:$AO$3999,21,FALSE)</f>
        <v>29375.246375999999</v>
      </c>
      <c r="H401" s="3">
        <f>VLOOKUP(Tableau3[[#This Row],[ID ]],'[1]COMMERCIAL 2019 - 2021'!$D$2:$AO$3999,22,FALSE)</f>
        <v>12878.881199999998</v>
      </c>
      <c r="I401" s="3">
        <f>VLOOKUP(Tableau3[[#This Row],[ID ]],'[1]COMMERCIAL 2019 - 2021'!$D$2:$AO$3999,23,FALSE)</f>
        <v>0</v>
      </c>
      <c r="J401" s="3">
        <f>+Tableau1[[#This Row],[Annee]]</f>
        <v>2020</v>
      </c>
      <c r="K401" s="3" t="str">
        <f>+Tableau1[[#This Row],[DESTINATION]]</f>
        <v>Mayotte</v>
      </c>
      <c r="L401" s="3" t="str">
        <f>+Tableau1[[#This Row],[CLIENT]]</f>
        <v>SODIFRAM SAS</v>
      </c>
      <c r="M401" s="3">
        <f>Tableau1[[#This Row],[Mois]]</f>
        <v>5</v>
      </c>
    </row>
    <row r="402" spans="1:13" hidden="1" x14ac:dyDescent="0.35">
      <c r="A402" s="1" t="str">
        <f>Tableau1[[#This Row],[NUM DE FACTURE]]</f>
        <v>FAE-20-00129</v>
      </c>
      <c r="B402" s="2">
        <f>VLOOKUP(Tableau3[[#This Row],[ID ]],'[1]COMMERCIAL 2019 - 2021'!$D$2:$AO$3999,14,FALSE)</f>
        <v>42500</v>
      </c>
      <c r="C402" s="3">
        <f>VLOOKUP(Tableau3[[#This Row],[ID ]],'[1]COMMERCIAL 2019 - 2021'!$D$2:$AO$3999,15,FALSE)</f>
        <v>0</v>
      </c>
      <c r="D402" s="3">
        <f>VLOOKUP(Tableau3[[#This Row],[ID ]],'[1]COMMERCIAL 2019 - 2021'!$D$2:$AO$3999,16,FALSE)</f>
        <v>0</v>
      </c>
      <c r="E402" s="3">
        <f>VLOOKUP(Tableau3[[#This Row],[ID ]],'[1]COMMERCIAL 2019 - 2021'!$D$2:$AO$3999,17,FALSE)</f>
        <v>0</v>
      </c>
      <c r="F402" s="3">
        <f>VLOOKUP(Tableau3[[#This Row],[ID ]],'[1]COMMERCIAL 2019 - 2021'!$D$2:$AO$3999,20,FALSE)</f>
        <v>69275</v>
      </c>
      <c r="G402" s="3">
        <f>VLOOKUP(Tableau3[[#This Row],[ID ]],'[1]COMMERCIAL 2019 - 2021'!$D$2:$AO$3999,21,FALSE)</f>
        <v>0</v>
      </c>
      <c r="H402" s="3">
        <f>VLOOKUP(Tableau3[[#This Row],[ID ]],'[1]COMMERCIAL 2019 - 2021'!$D$2:$AO$3999,22,FALSE)</f>
        <v>0</v>
      </c>
      <c r="I402" s="3">
        <f>VLOOKUP(Tableau3[[#This Row],[ID ]],'[1]COMMERCIAL 2019 - 2021'!$D$2:$AO$3999,23,FALSE)</f>
        <v>0</v>
      </c>
      <c r="J402" s="3">
        <f>+Tableau1[[#This Row],[Annee]]</f>
        <v>2020</v>
      </c>
      <c r="K402" s="3" t="str">
        <f>+Tableau1[[#This Row],[DESTINATION]]</f>
        <v>USA</v>
      </c>
      <c r="L402" s="3" t="str">
        <f>+Tableau1[[#This Row],[CLIENT]]</f>
        <v>ARCADIA</v>
      </c>
      <c r="M402" s="3">
        <f>Tableau1[[#This Row],[Mois]]</f>
        <v>5</v>
      </c>
    </row>
    <row r="403" spans="1:13" x14ac:dyDescent="0.35">
      <c r="A403" s="1" t="str">
        <f>Tableau1[[#This Row],[NUM DE FACTURE]]</f>
        <v>FAE-20-00130</v>
      </c>
      <c r="B403" s="2">
        <f>VLOOKUP(Tableau3[[#This Row],[ID ]],'[1]COMMERCIAL 2019 - 2021'!$D$2:$AO$3999,14,FALSE)</f>
        <v>0</v>
      </c>
      <c r="C403" s="3">
        <f>VLOOKUP(Tableau3[[#This Row],[ID ]],'[1]COMMERCIAL 2019 - 2021'!$D$2:$AO$3999,15,FALSE)</f>
        <v>19800</v>
      </c>
      <c r="D403" s="3">
        <f>VLOOKUP(Tableau3[[#This Row],[ID ]],'[1]COMMERCIAL 2019 - 2021'!$D$2:$AO$3999,16,FALSE)</f>
        <v>84000</v>
      </c>
      <c r="E403" s="3">
        <f>VLOOKUP(Tableau3[[#This Row],[ID ]],'[1]COMMERCIAL 2019 - 2021'!$D$2:$AO$3999,17,FALSE)</f>
        <v>0</v>
      </c>
      <c r="F403" s="3">
        <f>VLOOKUP(Tableau3[[#This Row],[ID ]],'[1]COMMERCIAL 2019 - 2021'!$D$2:$AO$3999,20,FALSE)</f>
        <v>0</v>
      </c>
      <c r="G403" s="3">
        <f>VLOOKUP(Tableau3[[#This Row],[ID ]],'[1]COMMERCIAL 2019 - 2021'!$D$2:$AO$3999,21,FALSE)</f>
        <v>29304</v>
      </c>
      <c r="H403" s="3">
        <f>VLOOKUP(Tableau3[[#This Row],[ID ]],'[1]COMMERCIAL 2019 - 2021'!$D$2:$AO$3999,22,FALSE)</f>
        <v>116480</v>
      </c>
      <c r="I403" s="3">
        <f>VLOOKUP(Tableau3[[#This Row],[ID ]],'[1]COMMERCIAL 2019 - 2021'!$D$2:$AO$3999,23,FALSE)</f>
        <v>0</v>
      </c>
      <c r="J403" s="3">
        <f>+Tableau1[[#This Row],[Annee]]</f>
        <v>2020</v>
      </c>
      <c r="K403" s="3" t="str">
        <f>+Tableau1[[#This Row],[DESTINATION]]</f>
        <v>Gabon</v>
      </c>
      <c r="L403" s="3" t="str">
        <f>+Tableau1[[#This Row],[CLIENT]]</f>
        <v>TUNISIAN AFRICAN BUSINESS</v>
      </c>
      <c r="M403" s="3" t="e">
        <f>Tableau1[[#This Row],[Mois]]</f>
        <v>#VALUE!</v>
      </c>
    </row>
    <row r="404" spans="1:13" x14ac:dyDescent="0.35">
      <c r="A404" s="1" t="str">
        <f>Tableau1[[#This Row],[NUM DE FACTURE]]</f>
        <v>FAE-20-00131</v>
      </c>
      <c r="B404" s="2">
        <f>VLOOKUP(Tableau3[[#This Row],[ID ]],'[1]COMMERCIAL 2019 - 2021'!$D$2:$AO$3999,14,FALSE)</f>
        <v>0</v>
      </c>
      <c r="C404" s="3">
        <f>VLOOKUP(Tableau3[[#This Row],[ID ]],'[1]COMMERCIAL 2019 - 2021'!$D$2:$AO$3999,15,FALSE)</f>
        <v>19800</v>
      </c>
      <c r="D404" s="3">
        <f>VLOOKUP(Tableau3[[#This Row],[ID ]],'[1]COMMERCIAL 2019 - 2021'!$D$2:$AO$3999,16,FALSE)</f>
        <v>56000</v>
      </c>
      <c r="E404" s="3">
        <f>VLOOKUP(Tableau3[[#This Row],[ID ]],'[1]COMMERCIAL 2019 - 2021'!$D$2:$AO$3999,17,FALSE)</f>
        <v>0</v>
      </c>
      <c r="F404" s="3">
        <f>VLOOKUP(Tableau3[[#This Row],[ID ]],'[1]COMMERCIAL 2019 - 2021'!$D$2:$AO$3999,20,FALSE)</f>
        <v>0</v>
      </c>
      <c r="G404" s="3">
        <f>VLOOKUP(Tableau3[[#This Row],[ID ]],'[1]COMMERCIAL 2019 - 2021'!$D$2:$AO$3999,21,FALSE)</f>
        <v>29304</v>
      </c>
      <c r="H404" s="3">
        <f>VLOOKUP(Tableau3[[#This Row],[ID ]],'[1]COMMERCIAL 2019 - 2021'!$D$2:$AO$3999,22,FALSE)</f>
        <v>78120</v>
      </c>
      <c r="I404" s="3">
        <f>VLOOKUP(Tableau3[[#This Row],[ID ]],'[1]COMMERCIAL 2019 - 2021'!$D$2:$AO$3999,23,FALSE)</f>
        <v>0</v>
      </c>
      <c r="J404" s="3">
        <f>+Tableau1[[#This Row],[Annee]]</f>
        <v>2020</v>
      </c>
      <c r="K404" s="3" t="str">
        <f>+Tableau1[[#This Row],[DESTINATION]]</f>
        <v>Gabon</v>
      </c>
      <c r="L404" s="3" t="str">
        <f>+Tableau1[[#This Row],[CLIENT]]</f>
        <v>TUNISIAN AFRICAN BUSINESS</v>
      </c>
      <c r="M404" s="3">
        <f>Tableau1[[#This Row],[Mois]]</f>
        <v>6</v>
      </c>
    </row>
    <row r="405" spans="1:13" x14ac:dyDescent="0.35">
      <c r="A405" s="1" t="str">
        <f>Tableau1[[#This Row],[NUM DE FACTURE]]</f>
        <v>FAE-20-00132</v>
      </c>
      <c r="B405" s="2">
        <f>VLOOKUP(Tableau3[[#This Row],[ID ]],'[1]COMMERCIAL 2019 - 2021'!$D$2:$AO$3999,14,FALSE)</f>
        <v>57600</v>
      </c>
      <c r="C405" s="3">
        <f>VLOOKUP(Tableau3[[#This Row],[ID ]],'[1]COMMERCIAL 2019 - 2021'!$D$2:$AO$3999,15,FALSE)</f>
        <v>0</v>
      </c>
      <c r="D405" s="3">
        <f>VLOOKUP(Tableau3[[#This Row],[ID ]],'[1]COMMERCIAL 2019 - 2021'!$D$2:$AO$3999,16,FALSE)</f>
        <v>0</v>
      </c>
      <c r="E405" s="3">
        <f>VLOOKUP(Tableau3[[#This Row],[ID ]],'[1]COMMERCIAL 2019 - 2021'!$D$2:$AO$3999,17,FALSE)</f>
        <v>0</v>
      </c>
      <c r="F405" s="3">
        <f>VLOOKUP(Tableau3[[#This Row],[ID ]],'[1]COMMERCIAL 2019 - 2021'!$D$2:$AO$3999,20,FALSE)</f>
        <v>90432</v>
      </c>
      <c r="G405" s="3">
        <f>VLOOKUP(Tableau3[[#This Row],[ID ]],'[1]COMMERCIAL 2019 - 2021'!$D$2:$AO$3999,21,FALSE)</f>
        <v>0</v>
      </c>
      <c r="H405" s="3">
        <f>VLOOKUP(Tableau3[[#This Row],[ID ]],'[1]COMMERCIAL 2019 - 2021'!$D$2:$AO$3999,22,FALSE)</f>
        <v>0</v>
      </c>
      <c r="I405" s="3">
        <f>VLOOKUP(Tableau3[[#This Row],[ID ]],'[1]COMMERCIAL 2019 - 2021'!$D$2:$AO$3999,23,FALSE)</f>
        <v>0</v>
      </c>
      <c r="J405" s="3">
        <f>+Tableau1[[#This Row],[Annee]]</f>
        <v>2020</v>
      </c>
      <c r="K405" s="3" t="str">
        <f>+Tableau1[[#This Row],[DESTINATION]]</f>
        <v>Sierra Leone</v>
      </c>
      <c r="L405" s="3" t="str">
        <f>+Tableau1[[#This Row],[CLIENT]]</f>
        <v>TUNISIAN AFRICAN BUSINESS</v>
      </c>
      <c r="M405" s="3">
        <f>Tableau1[[#This Row],[Mois]]</f>
        <v>5</v>
      </c>
    </row>
    <row r="406" spans="1:13" x14ac:dyDescent="0.35">
      <c r="A406" s="1" t="str">
        <f>Tableau1[[#This Row],[NUM DE FACTURE]]</f>
        <v>FAE-20-00133</v>
      </c>
      <c r="B406" s="2">
        <f>VLOOKUP(Tableau3[[#This Row],[ID ]],'[1]COMMERCIAL 2019 - 2021'!$D$2:$AO$3999,14,FALSE)</f>
        <v>0</v>
      </c>
      <c r="C406" s="3">
        <f>VLOOKUP(Tableau3[[#This Row],[ID ]],'[1]COMMERCIAL 2019 - 2021'!$D$2:$AO$3999,15,FALSE)</f>
        <v>0</v>
      </c>
      <c r="D406" s="3">
        <f>VLOOKUP(Tableau3[[#This Row],[ID ]],'[1]COMMERCIAL 2019 - 2021'!$D$2:$AO$3999,16,FALSE)</f>
        <v>84000</v>
      </c>
      <c r="E406" s="3">
        <f>VLOOKUP(Tableau3[[#This Row],[ID ]],'[1]COMMERCIAL 2019 - 2021'!$D$2:$AO$3999,17,FALSE)</f>
        <v>0</v>
      </c>
      <c r="F406" s="3">
        <f>VLOOKUP(Tableau3[[#This Row],[ID ]],'[1]COMMERCIAL 2019 - 2021'!$D$2:$AO$3999,20,FALSE)</f>
        <v>0</v>
      </c>
      <c r="G406" s="3">
        <f>VLOOKUP(Tableau3[[#This Row],[ID ]],'[1]COMMERCIAL 2019 - 2021'!$D$2:$AO$3999,21,FALSE)</f>
        <v>0</v>
      </c>
      <c r="H406" s="3">
        <f>VLOOKUP(Tableau3[[#This Row],[ID ]],'[1]COMMERCIAL 2019 - 2021'!$D$2:$AO$3999,22,FALSE)</f>
        <v>115080</v>
      </c>
      <c r="I406" s="3">
        <f>VLOOKUP(Tableau3[[#This Row],[ID ]],'[1]COMMERCIAL 2019 - 2021'!$D$2:$AO$3999,23,FALSE)</f>
        <v>0</v>
      </c>
      <c r="J406" s="3">
        <f>+Tableau1[[#This Row],[Annee]]</f>
        <v>2020</v>
      </c>
      <c r="K406" s="3" t="str">
        <f>+Tableau1[[#This Row],[DESTINATION]]</f>
        <v>Gabon</v>
      </c>
      <c r="L406" s="3" t="str">
        <f>+Tableau1[[#This Row],[CLIENT]]</f>
        <v>TUNISIAN AFRICAN BUSINESS</v>
      </c>
      <c r="M406" s="3">
        <f>Tableau1[[#This Row],[Mois]]</f>
        <v>6</v>
      </c>
    </row>
    <row r="407" spans="1:13" x14ac:dyDescent="0.35">
      <c r="A407" s="1" t="str">
        <f>Tableau1[[#This Row],[NUM DE FACTURE]]</f>
        <v>FAE-20-00134</v>
      </c>
      <c r="B407" s="2">
        <f>VLOOKUP(Tableau3[[#This Row],[ID ]],'[1]COMMERCIAL 2019 - 2021'!$D$2:$AO$3999,14,FALSE)</f>
        <v>0</v>
      </c>
      <c r="C407" s="3">
        <f>VLOOKUP(Tableau3[[#This Row],[ID ]],'[1]COMMERCIAL 2019 - 2021'!$D$2:$AO$3999,15,FALSE)</f>
        <v>0</v>
      </c>
      <c r="D407" s="3">
        <f>VLOOKUP(Tableau3[[#This Row],[ID ]],'[1]COMMERCIAL 2019 - 2021'!$D$2:$AO$3999,16,FALSE)</f>
        <v>28000</v>
      </c>
      <c r="E407" s="3">
        <f>VLOOKUP(Tableau3[[#This Row],[ID ]],'[1]COMMERCIAL 2019 - 2021'!$D$2:$AO$3999,17,FALSE)</f>
        <v>0</v>
      </c>
      <c r="F407" s="3">
        <f>VLOOKUP(Tableau3[[#This Row],[ID ]],'[1]COMMERCIAL 2019 - 2021'!$D$2:$AO$3999,20,FALSE)</f>
        <v>0</v>
      </c>
      <c r="G407" s="3">
        <f>VLOOKUP(Tableau3[[#This Row],[ID ]],'[1]COMMERCIAL 2019 - 2021'!$D$2:$AO$3999,21,FALSE)</f>
        <v>0</v>
      </c>
      <c r="H407" s="3">
        <f>VLOOKUP(Tableau3[[#This Row],[ID ]],'[1]COMMERCIAL 2019 - 2021'!$D$2:$AO$3999,22,FALSE)</f>
        <v>38360</v>
      </c>
      <c r="I407" s="3">
        <f>VLOOKUP(Tableau3[[#This Row],[ID ]],'[1]COMMERCIAL 2019 - 2021'!$D$2:$AO$3999,23,FALSE)</f>
        <v>0</v>
      </c>
      <c r="J407" s="3">
        <f>+Tableau1[[#This Row],[Annee]]</f>
        <v>2020</v>
      </c>
      <c r="K407" s="3" t="str">
        <f>+Tableau1[[#This Row],[DESTINATION]]</f>
        <v>Gabon</v>
      </c>
      <c r="L407" s="3" t="str">
        <f>+Tableau1[[#This Row],[CLIENT]]</f>
        <v>TUNISIAN AFRICAN BUSINESS</v>
      </c>
      <c r="M407" s="3">
        <f>Tableau1[[#This Row],[Mois]]</f>
        <v>6</v>
      </c>
    </row>
    <row r="408" spans="1:13" hidden="1" x14ac:dyDescent="0.35">
      <c r="A408" s="1" t="str">
        <f>Tableau1[[#This Row],[NUM DE FACTURE]]</f>
        <v>FAE-20-00135</v>
      </c>
      <c r="B408" s="2">
        <f>VLOOKUP(Tableau3[[#This Row],[ID ]],'[1]COMMERCIAL 2019 - 2021'!$D$2:$AO$3999,14,FALSE)</f>
        <v>0</v>
      </c>
      <c r="C408" s="3">
        <f>VLOOKUP(Tableau3[[#This Row],[ID ]],'[1]COMMERCIAL 2019 - 2021'!$D$2:$AO$3999,15,FALSE)</f>
        <v>0</v>
      </c>
      <c r="D408" s="3">
        <f>VLOOKUP(Tableau3[[#This Row],[ID ]],'[1]COMMERCIAL 2019 - 2021'!$D$2:$AO$3999,16,FALSE)</f>
        <v>280000</v>
      </c>
      <c r="E408" s="3">
        <f>VLOOKUP(Tableau3[[#This Row],[ID ]],'[1]COMMERCIAL 2019 - 2021'!$D$2:$AO$3999,17,FALSE)</f>
        <v>0</v>
      </c>
      <c r="F408" s="3">
        <f>VLOOKUP(Tableau3[[#This Row],[ID ]],'[1]COMMERCIAL 2019 - 2021'!$D$2:$AO$3999,20,FALSE)</f>
        <v>0</v>
      </c>
      <c r="G408" s="3">
        <f>VLOOKUP(Tableau3[[#This Row],[ID ]],'[1]COMMERCIAL 2019 - 2021'!$D$2:$AO$3999,21,FALSE)</f>
        <v>0</v>
      </c>
      <c r="H408" s="3">
        <f>VLOOKUP(Tableau3[[#This Row],[ID ]],'[1]COMMERCIAL 2019 - 2021'!$D$2:$AO$3999,22,FALSE)</f>
        <v>347200</v>
      </c>
      <c r="I408" s="3">
        <f>VLOOKUP(Tableau3[[#This Row],[ID ]],'[1]COMMERCIAL 2019 - 2021'!$D$2:$AO$3999,23,FALSE)</f>
        <v>0</v>
      </c>
      <c r="J408" s="3">
        <f>+Tableau1[[#This Row],[Annee]]</f>
        <v>2020</v>
      </c>
      <c r="K408" s="3" t="str">
        <f>+Tableau1[[#This Row],[DESTINATION]]</f>
        <v>Niger</v>
      </c>
      <c r="L408" s="3" t="str">
        <f>+Tableau1[[#This Row],[CLIENT]]</f>
        <v>SAHEL INTERNATIONAL TRADE</v>
      </c>
      <c r="M408" s="3" t="e">
        <f>Tableau1[[#This Row],[Mois]]</f>
        <v>#VALUE!</v>
      </c>
    </row>
    <row r="409" spans="1:13" hidden="1" x14ac:dyDescent="0.35">
      <c r="A409" s="1" t="str">
        <f>Tableau1[[#This Row],[NUM DE FACTURE]]</f>
        <v>FAE-20-00136</v>
      </c>
      <c r="B409" s="2">
        <f>VLOOKUP(Tableau3[[#This Row],[ID ]],'[1]COMMERCIAL 2019 - 2021'!$D$2:$AO$3999,14,FALSE)</f>
        <v>57600</v>
      </c>
      <c r="C409" s="3">
        <f>VLOOKUP(Tableau3[[#This Row],[ID ]],'[1]COMMERCIAL 2019 - 2021'!$D$2:$AO$3999,15,FALSE)</f>
        <v>0</v>
      </c>
      <c r="D409" s="3">
        <f>VLOOKUP(Tableau3[[#This Row],[ID ]],'[1]COMMERCIAL 2019 - 2021'!$D$2:$AO$3999,16,FALSE)</f>
        <v>0</v>
      </c>
      <c r="E409" s="3">
        <f>VLOOKUP(Tableau3[[#This Row],[ID ]],'[1]COMMERCIAL 2019 - 2021'!$D$2:$AO$3999,17,FALSE)</f>
        <v>0</v>
      </c>
      <c r="F409" s="3">
        <f>VLOOKUP(Tableau3[[#This Row],[ID ]],'[1]COMMERCIAL 2019 - 2021'!$D$2:$AO$3999,20,FALSE)</f>
        <v>90432</v>
      </c>
      <c r="G409" s="3">
        <f>VLOOKUP(Tableau3[[#This Row],[ID ]],'[1]COMMERCIAL 2019 - 2021'!$D$2:$AO$3999,21,FALSE)</f>
        <v>0</v>
      </c>
      <c r="H409" s="3">
        <f>VLOOKUP(Tableau3[[#This Row],[ID ]],'[1]COMMERCIAL 2019 - 2021'!$D$2:$AO$3999,22,FALSE)</f>
        <v>0</v>
      </c>
      <c r="I409" s="3">
        <f>VLOOKUP(Tableau3[[#This Row],[ID ]],'[1]COMMERCIAL 2019 - 2021'!$D$2:$AO$3999,23,FALSE)</f>
        <v>0</v>
      </c>
      <c r="J409" s="3">
        <f>+Tableau1[[#This Row],[Annee]]</f>
        <v>2020</v>
      </c>
      <c r="K409" s="3" t="str">
        <f>+Tableau1[[#This Row],[DESTINATION]]</f>
        <v>Burkina Faso</v>
      </c>
      <c r="L409" s="3" t="str">
        <f>+Tableau1[[#This Row],[CLIENT]]</f>
        <v>STE DE COMMERCE INTERNATIONAL</v>
      </c>
      <c r="M409" s="3" t="e">
        <f>Tableau1[[#This Row],[Mois]]</f>
        <v>#VALUE!</v>
      </c>
    </row>
    <row r="410" spans="1:13" hidden="1" x14ac:dyDescent="0.35">
      <c r="A410" s="1" t="str">
        <f>Tableau1[[#This Row],[NUM DE FACTURE]]</f>
        <v>FAE-20-00137</v>
      </c>
      <c r="B410" s="2">
        <f>VLOOKUP(Tableau3[[#This Row],[ID ]],'[1]COMMERCIAL 2019 - 2021'!$D$2:$AO$3999,14,FALSE)</f>
        <v>20000</v>
      </c>
      <c r="C410" s="3">
        <f>VLOOKUP(Tableau3[[#This Row],[ID ]],'[1]COMMERCIAL 2019 - 2021'!$D$2:$AO$3999,15,FALSE)</f>
        <v>0</v>
      </c>
      <c r="D410" s="3">
        <f>VLOOKUP(Tableau3[[#This Row],[ID ]],'[1]COMMERCIAL 2019 - 2021'!$D$2:$AO$3999,16,FALSE)</f>
        <v>0</v>
      </c>
      <c r="E410" s="3">
        <f>VLOOKUP(Tableau3[[#This Row],[ID ]],'[1]COMMERCIAL 2019 - 2021'!$D$2:$AO$3999,17,FALSE)</f>
        <v>0</v>
      </c>
      <c r="F410" s="3">
        <f>VLOOKUP(Tableau3[[#This Row],[ID ]],'[1]COMMERCIAL 2019 - 2021'!$D$2:$AO$3999,20,FALSE)</f>
        <v>34800</v>
      </c>
      <c r="G410" s="3">
        <f>VLOOKUP(Tableau3[[#This Row],[ID ]],'[1]COMMERCIAL 2019 - 2021'!$D$2:$AO$3999,21,FALSE)</f>
        <v>0</v>
      </c>
      <c r="H410" s="3">
        <f>VLOOKUP(Tableau3[[#This Row],[ID ]],'[1]COMMERCIAL 2019 - 2021'!$D$2:$AO$3999,22,FALSE)</f>
        <v>0</v>
      </c>
      <c r="I410" s="3">
        <f>VLOOKUP(Tableau3[[#This Row],[ID ]],'[1]COMMERCIAL 2019 - 2021'!$D$2:$AO$3999,23,FALSE)</f>
        <v>0</v>
      </c>
      <c r="J410" s="3">
        <f>+Tableau1[[#This Row],[Annee]]</f>
        <v>2020</v>
      </c>
      <c r="K410" s="3" t="str">
        <f>+Tableau1[[#This Row],[DESTINATION]]</f>
        <v>Russie</v>
      </c>
      <c r="L410" s="3" t="str">
        <f>+Tableau1[[#This Row],[CLIENT]]</f>
        <v>STE MIDCOM INTERNATIONAL</v>
      </c>
      <c r="M410" s="3" t="e">
        <f>Tableau1[[#This Row],[Mois]]</f>
        <v>#VALUE!</v>
      </c>
    </row>
    <row r="411" spans="1:13" hidden="1" x14ac:dyDescent="0.35">
      <c r="A411" s="1" t="str">
        <f>Tableau1[[#This Row],[NUM DE FACTURE]]</f>
        <v>FAE-20-00138</v>
      </c>
      <c r="B411" s="2">
        <f>VLOOKUP(Tableau3[[#This Row],[ID ]],'[1]COMMERCIAL 2019 - 2021'!$D$2:$AO$3999,14,FALSE)</f>
        <v>40000</v>
      </c>
      <c r="C411" s="3">
        <f>VLOOKUP(Tableau3[[#This Row],[ID ]],'[1]COMMERCIAL 2019 - 2021'!$D$2:$AO$3999,15,FALSE)</f>
        <v>0</v>
      </c>
      <c r="D411" s="3">
        <f>VLOOKUP(Tableau3[[#This Row],[ID ]],'[1]COMMERCIAL 2019 - 2021'!$D$2:$AO$3999,16,FALSE)</f>
        <v>0</v>
      </c>
      <c r="E411" s="3">
        <f>VLOOKUP(Tableau3[[#This Row],[ID ]],'[1]COMMERCIAL 2019 - 2021'!$D$2:$AO$3999,17,FALSE)</f>
        <v>0</v>
      </c>
      <c r="F411" s="3">
        <f>VLOOKUP(Tableau3[[#This Row],[ID ]],'[1]COMMERCIAL 2019 - 2021'!$D$2:$AO$3999,20,FALSE)</f>
        <v>80761.98</v>
      </c>
      <c r="G411" s="3">
        <f>VLOOKUP(Tableau3[[#This Row],[ID ]],'[1]COMMERCIAL 2019 - 2021'!$D$2:$AO$3999,21,FALSE)</f>
        <v>0</v>
      </c>
      <c r="H411" s="3">
        <f>VLOOKUP(Tableau3[[#This Row],[ID ]],'[1]COMMERCIAL 2019 - 2021'!$D$2:$AO$3999,22,FALSE)</f>
        <v>0</v>
      </c>
      <c r="I411" s="3">
        <f>VLOOKUP(Tableau3[[#This Row],[ID ]],'[1]COMMERCIAL 2019 - 2021'!$D$2:$AO$3999,23,FALSE)</f>
        <v>0</v>
      </c>
      <c r="J411" s="3">
        <f>+Tableau1[[#This Row],[Annee]]</f>
        <v>2020</v>
      </c>
      <c r="K411" s="3" t="str">
        <f>+Tableau1[[#This Row],[DESTINATION]]</f>
        <v>Russie</v>
      </c>
      <c r="L411" s="3" t="str">
        <f>+Tableau1[[#This Row],[CLIENT]]</f>
        <v>ANGSTREM TRADING</v>
      </c>
      <c r="M411" s="3">
        <f>Tableau1[[#This Row],[Mois]]</f>
        <v>6</v>
      </c>
    </row>
    <row r="412" spans="1:13" hidden="1" x14ac:dyDescent="0.35">
      <c r="A412" s="1" t="str">
        <f>Tableau1[[#This Row],[NUM DE FACTURE]]</f>
        <v>FAE-20-00139</v>
      </c>
      <c r="B412" s="2">
        <f>VLOOKUP(Tableau3[[#This Row],[ID ]],'[1]COMMERCIAL 2019 - 2021'!$D$2:$AO$3999,14,FALSE)</f>
        <v>0</v>
      </c>
      <c r="C412" s="3">
        <f>VLOOKUP(Tableau3[[#This Row],[ID ]],'[1]COMMERCIAL 2019 - 2021'!$D$2:$AO$3999,15,FALSE)</f>
        <v>20000</v>
      </c>
      <c r="D412" s="3">
        <f>VLOOKUP(Tableau3[[#This Row],[ID ]],'[1]COMMERCIAL 2019 - 2021'!$D$2:$AO$3999,16,FALSE)</f>
        <v>0</v>
      </c>
      <c r="E412" s="3">
        <f>VLOOKUP(Tableau3[[#This Row],[ID ]],'[1]COMMERCIAL 2019 - 2021'!$D$2:$AO$3999,17,FALSE)</f>
        <v>0</v>
      </c>
      <c r="F412" s="3">
        <f>VLOOKUP(Tableau3[[#This Row],[ID ]],'[1]COMMERCIAL 2019 - 2021'!$D$2:$AO$3999,20,FALSE)</f>
        <v>0</v>
      </c>
      <c r="G412" s="3">
        <f>VLOOKUP(Tableau3[[#This Row],[ID ]],'[1]COMMERCIAL 2019 - 2021'!$D$2:$AO$3999,21,FALSE)</f>
        <v>33000</v>
      </c>
      <c r="H412" s="3">
        <f>VLOOKUP(Tableau3[[#This Row],[ID ]],'[1]COMMERCIAL 2019 - 2021'!$D$2:$AO$3999,22,FALSE)</f>
        <v>0</v>
      </c>
      <c r="I412" s="3">
        <f>VLOOKUP(Tableau3[[#This Row],[ID ]],'[1]COMMERCIAL 2019 - 2021'!$D$2:$AO$3999,23,FALSE)</f>
        <v>0</v>
      </c>
      <c r="J412" s="3">
        <f>+Tableau1[[#This Row],[Annee]]</f>
        <v>2020</v>
      </c>
      <c r="K412" s="3" t="str">
        <f>+Tableau1[[#This Row],[DESTINATION]]</f>
        <v>Angleterre</v>
      </c>
      <c r="L412" s="3" t="str">
        <f>+Tableau1[[#This Row],[CLIENT]]</f>
        <v>ARCADIA</v>
      </c>
      <c r="M412" s="3">
        <f>Tableau1[[#This Row],[Mois]]</f>
        <v>6</v>
      </c>
    </row>
    <row r="413" spans="1:13" hidden="1" x14ac:dyDescent="0.35">
      <c r="A413" s="1" t="str">
        <f>Tableau1[[#This Row],[NUM DE FACTURE]]</f>
        <v>FAE-20-00140</v>
      </c>
      <c r="B413" s="2">
        <f>VLOOKUP(Tableau3[[#This Row],[ID ]],'[1]COMMERCIAL 2019 - 2021'!$D$2:$AO$3999,14,FALSE)</f>
        <v>84000</v>
      </c>
      <c r="C413" s="3">
        <f>VLOOKUP(Tableau3[[#This Row],[ID ]],'[1]COMMERCIAL 2019 - 2021'!$D$2:$AO$3999,15,FALSE)</f>
        <v>428400</v>
      </c>
      <c r="D413" s="3">
        <f>VLOOKUP(Tableau3[[#This Row],[ID ]],'[1]COMMERCIAL 2019 - 2021'!$D$2:$AO$3999,16,FALSE)</f>
        <v>67200</v>
      </c>
      <c r="E413" s="3">
        <f>VLOOKUP(Tableau3[[#This Row],[ID ]],'[1]COMMERCIAL 2019 - 2021'!$D$2:$AO$3999,17,FALSE)</f>
        <v>0</v>
      </c>
      <c r="F413" s="3">
        <f>VLOOKUP(Tableau3[[#This Row],[ID ]],'[1]COMMERCIAL 2019 - 2021'!$D$2:$AO$3999,20,FALSE)</f>
        <v>141283.46400000004</v>
      </c>
      <c r="G413" s="3">
        <f>VLOOKUP(Tableau3[[#This Row],[ID ]],'[1]COMMERCIAL 2019 - 2021'!$D$2:$AO$3999,21,FALSE)</f>
        <v>685626.22861439968</v>
      </c>
      <c r="H413" s="3">
        <f>VLOOKUP(Tableau3[[#This Row],[ID ]],'[1]COMMERCIAL 2019 - 2021'!$D$2:$AO$3999,22,FALSE)</f>
        <v>105917.34658560003</v>
      </c>
      <c r="I413" s="3">
        <f>VLOOKUP(Tableau3[[#This Row],[ID ]],'[1]COMMERCIAL 2019 - 2021'!$D$2:$AO$3999,23,FALSE)</f>
        <v>0</v>
      </c>
      <c r="J413" s="3">
        <f>+Tableau1[[#This Row],[Annee]]</f>
        <v>2020</v>
      </c>
      <c r="K413" s="3" t="str">
        <f>+Tableau1[[#This Row],[DESTINATION]]</f>
        <v>Libye</v>
      </c>
      <c r="L413" s="3" t="str">
        <f>+Tableau1[[#This Row],[CLIENT]]</f>
        <v>STE AL MAJMOUA MOTTAHIDA</v>
      </c>
      <c r="M413" s="3">
        <f>Tableau1[[#This Row],[Mois]]</f>
        <v>6</v>
      </c>
    </row>
    <row r="414" spans="1:13" hidden="1" x14ac:dyDescent="0.35">
      <c r="A414" s="1" t="str">
        <f>Tableau1[[#This Row],[NUM DE FACTURE]]</f>
        <v>FAE-20-00141</v>
      </c>
      <c r="B414" s="2">
        <f>VLOOKUP(Tableau3[[#This Row],[ID ]],'[1]COMMERCIAL 2019 - 2021'!$D$2:$AO$3999,14,FALSE)</f>
        <v>0</v>
      </c>
      <c r="C414" s="3">
        <f>VLOOKUP(Tableau3[[#This Row],[ID ]],'[1]COMMERCIAL 2019 - 2021'!$D$2:$AO$3999,15,FALSE)</f>
        <v>794544</v>
      </c>
      <c r="D414" s="3">
        <f>VLOOKUP(Tableau3[[#This Row],[ID ]],'[1]COMMERCIAL 2019 - 2021'!$D$2:$AO$3999,16,FALSE)</f>
        <v>100416</v>
      </c>
      <c r="E414" s="3">
        <f>VLOOKUP(Tableau3[[#This Row],[ID ]],'[1]COMMERCIAL 2019 - 2021'!$D$2:$AO$3999,17,FALSE)</f>
        <v>0</v>
      </c>
      <c r="F414" s="3">
        <f>VLOOKUP(Tableau3[[#This Row],[ID ]],'[1]COMMERCIAL 2019 - 2021'!$D$2:$AO$3999,20,FALSE)</f>
        <v>0</v>
      </c>
      <c r="G414" s="3">
        <f>VLOOKUP(Tableau3[[#This Row],[ID ]],'[1]COMMERCIAL 2019 - 2021'!$D$2:$AO$3999,21,FALSE)</f>
        <v>1206316.2293640007</v>
      </c>
      <c r="H414" s="3">
        <f>VLOOKUP(Tableau3[[#This Row],[ID ]],'[1]COMMERCIAL 2019 - 2021'!$D$2:$AO$3999,22,FALSE)</f>
        <v>152456.56689599997</v>
      </c>
      <c r="I414" s="3">
        <f>VLOOKUP(Tableau3[[#This Row],[ID ]],'[1]COMMERCIAL 2019 - 2021'!$D$2:$AO$3999,23,FALSE)</f>
        <v>0</v>
      </c>
      <c r="J414" s="3">
        <f>+Tableau1[[#This Row],[Annee]]</f>
        <v>2020</v>
      </c>
      <c r="K414" s="3" t="str">
        <f>+Tableau1[[#This Row],[DESTINATION]]</f>
        <v>Libye</v>
      </c>
      <c r="L414" s="3" t="str">
        <f>+Tableau1[[#This Row],[CLIENT]]</f>
        <v>AL JAWDA AL RAEDA</v>
      </c>
      <c r="M414" s="3">
        <f>Tableau1[[#This Row],[Mois]]</f>
        <v>6</v>
      </c>
    </row>
    <row r="415" spans="1:13" hidden="1" x14ac:dyDescent="0.35">
      <c r="A415" s="1" t="str">
        <f>Tableau1[[#This Row],[NUM DE FACTURE]]</f>
        <v>FAE-20-00142</v>
      </c>
      <c r="B415" s="2">
        <f>VLOOKUP(Tableau3[[#This Row],[ID ]],'[1]COMMERCIAL 2019 - 2021'!$D$2:$AO$3999,14,FALSE)</f>
        <v>0</v>
      </c>
      <c r="C415" s="3">
        <f>VLOOKUP(Tableau3[[#This Row],[ID ]],'[1]COMMERCIAL 2019 - 2021'!$D$2:$AO$3999,15,FALSE)</f>
        <v>188000</v>
      </c>
      <c r="D415" s="3">
        <f>VLOOKUP(Tableau3[[#This Row],[ID ]],'[1]COMMERCIAL 2019 - 2021'!$D$2:$AO$3999,16,FALSE)</f>
        <v>90000</v>
      </c>
      <c r="E415" s="3">
        <f>VLOOKUP(Tableau3[[#This Row],[ID ]],'[1]COMMERCIAL 2019 - 2021'!$D$2:$AO$3999,17,FALSE)</f>
        <v>0</v>
      </c>
      <c r="F415" s="3">
        <f>VLOOKUP(Tableau3[[#This Row],[ID ]],'[1]COMMERCIAL 2019 - 2021'!$D$2:$AO$3999,20,FALSE)</f>
        <v>0</v>
      </c>
      <c r="G415" s="3">
        <f>VLOOKUP(Tableau3[[#This Row],[ID ]],'[1]COMMERCIAL 2019 - 2021'!$D$2:$AO$3999,21,FALSE)</f>
        <v>292410.03000000003</v>
      </c>
      <c r="H415" s="3">
        <f>VLOOKUP(Tableau3[[#This Row],[ID ]],'[1]COMMERCIAL 2019 - 2021'!$D$2:$AO$3999,22,FALSE)</f>
        <v>139983.52499999999</v>
      </c>
      <c r="I415" s="3">
        <f>VLOOKUP(Tableau3[[#This Row],[ID ]],'[1]COMMERCIAL 2019 - 2021'!$D$2:$AO$3999,23,FALSE)</f>
        <v>0</v>
      </c>
      <c r="J415" s="3">
        <f>+Tableau1[[#This Row],[Annee]]</f>
        <v>2020</v>
      </c>
      <c r="K415" s="3" t="str">
        <f>+Tableau1[[#This Row],[DESTINATION]]</f>
        <v>Tchad</v>
      </c>
      <c r="L415" s="3" t="str">
        <f>+Tableau1[[#This Row],[CLIENT]]</f>
        <v>TOYOTA TSUSHO UK LTD</v>
      </c>
      <c r="M415" s="3" t="e">
        <f>Tableau1[[#This Row],[Mois]]</f>
        <v>#VALUE!</v>
      </c>
    </row>
    <row r="416" spans="1:13" hidden="1" x14ac:dyDescent="0.35">
      <c r="A416" s="1" t="str">
        <f>Tableau1[[#This Row],[NUM DE FACTURE]]</f>
        <v>FAE-20-00143</v>
      </c>
      <c r="B416" s="2">
        <f>VLOOKUP(Tableau3[[#This Row],[ID ]],'[1]COMMERCIAL 2019 - 2021'!$D$2:$AO$3999,14,FALSE)</f>
        <v>18000</v>
      </c>
      <c r="C416" s="3">
        <f>VLOOKUP(Tableau3[[#This Row],[ID ]],'[1]COMMERCIAL 2019 - 2021'!$D$2:$AO$3999,15,FALSE)</f>
        <v>37404</v>
      </c>
      <c r="D416" s="3">
        <f>VLOOKUP(Tableau3[[#This Row],[ID ]],'[1]COMMERCIAL 2019 - 2021'!$D$2:$AO$3999,16,FALSE)</f>
        <v>0</v>
      </c>
      <c r="E416" s="3">
        <f>VLOOKUP(Tableau3[[#This Row],[ID ]],'[1]COMMERCIAL 2019 - 2021'!$D$2:$AO$3999,17,FALSE)</f>
        <v>0</v>
      </c>
      <c r="F416" s="3">
        <f>VLOOKUP(Tableau3[[#This Row],[ID ]],'[1]COMMERCIAL 2019 - 2021'!$D$2:$AO$3999,20,FALSE)</f>
        <v>27480</v>
      </c>
      <c r="G416" s="3">
        <f>VLOOKUP(Tableau3[[#This Row],[ID ]],'[1]COMMERCIAL 2019 - 2021'!$D$2:$AO$3999,21,FALSE)</f>
        <v>51617.52</v>
      </c>
      <c r="H416" s="3">
        <f>VLOOKUP(Tableau3[[#This Row],[ID ]],'[1]COMMERCIAL 2019 - 2021'!$D$2:$AO$3999,22,FALSE)</f>
        <v>0</v>
      </c>
      <c r="I416" s="3">
        <f>VLOOKUP(Tableau3[[#This Row],[ID ]],'[1]COMMERCIAL 2019 - 2021'!$D$2:$AO$3999,23,FALSE)</f>
        <v>0</v>
      </c>
      <c r="J416" s="3">
        <f>+Tableau1[[#This Row],[Annee]]</f>
        <v>2020</v>
      </c>
      <c r="K416" s="3" t="str">
        <f>+Tableau1[[#This Row],[DESTINATION]]</f>
        <v>Burkina Faso</v>
      </c>
      <c r="L416" s="3" t="str">
        <f>+Tableau1[[#This Row],[CLIENT]]</f>
        <v>SAHEL INTERNATIONAL TRADE</v>
      </c>
      <c r="M416" s="3">
        <f>Tableau1[[#This Row],[Mois]]</f>
        <v>6</v>
      </c>
    </row>
    <row r="417" spans="1:13" hidden="1" x14ac:dyDescent="0.35">
      <c r="A417" s="1" t="str">
        <f>Tableau1[[#This Row],[NUM DE FACTURE]]</f>
        <v>FAE-20-00144</v>
      </c>
      <c r="B417" s="2">
        <f>VLOOKUP(Tableau3[[#This Row],[ID ]],'[1]COMMERCIAL 2019 - 2021'!$D$2:$AO$3999,14,FALSE)</f>
        <v>18000</v>
      </c>
      <c r="C417" s="3">
        <f>VLOOKUP(Tableau3[[#This Row],[ID ]],'[1]COMMERCIAL 2019 - 2021'!$D$2:$AO$3999,15,FALSE)</f>
        <v>37404</v>
      </c>
      <c r="D417" s="3">
        <f>VLOOKUP(Tableau3[[#This Row],[ID ]],'[1]COMMERCIAL 2019 - 2021'!$D$2:$AO$3999,16,FALSE)</f>
        <v>0</v>
      </c>
      <c r="E417" s="3">
        <f>VLOOKUP(Tableau3[[#This Row],[ID ]],'[1]COMMERCIAL 2019 - 2021'!$D$2:$AO$3999,17,FALSE)</f>
        <v>0</v>
      </c>
      <c r="F417" s="3">
        <f>VLOOKUP(Tableau3[[#This Row],[ID ]],'[1]COMMERCIAL 2019 - 2021'!$D$2:$AO$3999,20,FALSE)</f>
        <v>29280</v>
      </c>
      <c r="G417" s="3">
        <f>VLOOKUP(Tableau3[[#This Row],[ID ]],'[1]COMMERCIAL 2019 - 2021'!$D$2:$AO$3999,21,FALSE)</f>
        <v>55357.919999999998</v>
      </c>
      <c r="H417" s="3">
        <f>VLOOKUP(Tableau3[[#This Row],[ID ]],'[1]COMMERCIAL 2019 - 2021'!$D$2:$AO$3999,22,FALSE)</f>
        <v>0</v>
      </c>
      <c r="I417" s="3">
        <f>VLOOKUP(Tableau3[[#This Row],[ID ]],'[1]COMMERCIAL 2019 - 2021'!$D$2:$AO$3999,23,FALSE)</f>
        <v>0</v>
      </c>
      <c r="J417" s="3">
        <f>+Tableau1[[#This Row],[Annee]]</f>
        <v>2020</v>
      </c>
      <c r="K417" s="3" t="str">
        <f>+Tableau1[[#This Row],[DESTINATION]]</f>
        <v>Burkina Faso</v>
      </c>
      <c r="L417" s="3" t="str">
        <f>+Tableau1[[#This Row],[CLIENT]]</f>
        <v>SAHEL INTERNATIONAL TRADE</v>
      </c>
      <c r="M417" s="3">
        <f>Tableau1[[#This Row],[Mois]]</f>
        <v>6</v>
      </c>
    </row>
    <row r="418" spans="1:13" hidden="1" x14ac:dyDescent="0.35">
      <c r="A418" s="1" t="str">
        <f>Tableau1[[#This Row],[NUM DE FACTURE]]</f>
        <v>FAE-20-00145</v>
      </c>
      <c r="B418" s="2">
        <f>VLOOKUP(Tableau3[[#This Row],[ID ]],'[1]COMMERCIAL 2019 - 2021'!$D$2:$AO$3999,14,FALSE)</f>
        <v>0</v>
      </c>
      <c r="C418" s="3">
        <f>VLOOKUP(Tableau3[[#This Row],[ID ]],'[1]COMMERCIAL 2019 - 2021'!$D$2:$AO$3999,15,FALSE)</f>
        <v>132000</v>
      </c>
      <c r="D418" s="3">
        <f>VLOOKUP(Tableau3[[#This Row],[ID ]],'[1]COMMERCIAL 2019 - 2021'!$D$2:$AO$3999,16,FALSE)</f>
        <v>0</v>
      </c>
      <c r="E418" s="3">
        <f>VLOOKUP(Tableau3[[#This Row],[ID ]],'[1]COMMERCIAL 2019 - 2021'!$D$2:$AO$3999,17,FALSE)</f>
        <v>0</v>
      </c>
      <c r="F418" s="3">
        <f>VLOOKUP(Tableau3[[#This Row],[ID ]],'[1]COMMERCIAL 2019 - 2021'!$D$2:$AO$3999,20,FALSE)</f>
        <v>0</v>
      </c>
      <c r="G418" s="3">
        <f>VLOOKUP(Tableau3[[#This Row],[ID ]],'[1]COMMERCIAL 2019 - 2021'!$D$2:$AO$3999,21,FALSE)</f>
        <v>165000</v>
      </c>
      <c r="H418" s="3">
        <f>VLOOKUP(Tableau3[[#This Row],[ID ]],'[1]COMMERCIAL 2019 - 2021'!$D$2:$AO$3999,22,FALSE)</f>
        <v>0</v>
      </c>
      <c r="I418" s="3">
        <f>VLOOKUP(Tableau3[[#This Row],[ID ]],'[1]COMMERCIAL 2019 - 2021'!$D$2:$AO$3999,23,FALSE)</f>
        <v>0</v>
      </c>
      <c r="J418" s="3">
        <f>+Tableau1[[#This Row],[Annee]]</f>
        <v>2020</v>
      </c>
      <c r="K418" s="3" t="str">
        <f>+Tableau1[[#This Row],[DESTINATION]]</f>
        <v>Niger</v>
      </c>
      <c r="L418" s="3" t="str">
        <f>+Tableau1[[#This Row],[CLIENT]]</f>
        <v>SAHEL INTERNATIONAL TRADE</v>
      </c>
      <c r="M418" s="3">
        <f>Tableau1[[#This Row],[Mois]]</f>
        <v>6</v>
      </c>
    </row>
    <row r="419" spans="1:13" hidden="1" x14ac:dyDescent="0.35">
      <c r="A419" s="1" t="str">
        <f>Tableau1[[#This Row],[NUM DE FACTURE]]</f>
        <v>FAE-20-00146</v>
      </c>
      <c r="B419" s="2">
        <f>VLOOKUP(Tableau3[[#This Row],[ID ]],'[1]COMMERCIAL 2019 - 2021'!$D$2:$AO$3999,14,FALSE)</f>
        <v>19200</v>
      </c>
      <c r="C419" s="3">
        <f>VLOOKUP(Tableau3[[#This Row],[ID ]],'[1]COMMERCIAL 2019 - 2021'!$D$2:$AO$3999,15,FALSE)</f>
        <v>0</v>
      </c>
      <c r="D419" s="3">
        <f>VLOOKUP(Tableau3[[#This Row],[ID ]],'[1]COMMERCIAL 2019 - 2021'!$D$2:$AO$3999,16,FALSE)</f>
        <v>0</v>
      </c>
      <c r="E419" s="3">
        <f>VLOOKUP(Tableau3[[#This Row],[ID ]],'[1]COMMERCIAL 2019 - 2021'!$D$2:$AO$3999,17,FALSE)</f>
        <v>0</v>
      </c>
      <c r="F419" s="3">
        <f>VLOOKUP(Tableau3[[#This Row],[ID ]],'[1]COMMERCIAL 2019 - 2021'!$D$2:$AO$3999,20,FALSE)</f>
        <v>32064</v>
      </c>
      <c r="G419" s="3">
        <f>VLOOKUP(Tableau3[[#This Row],[ID ]],'[1]COMMERCIAL 2019 - 2021'!$D$2:$AO$3999,21,FALSE)</f>
        <v>0</v>
      </c>
      <c r="H419" s="3">
        <f>VLOOKUP(Tableau3[[#This Row],[ID ]],'[1]COMMERCIAL 2019 - 2021'!$D$2:$AO$3999,22,FALSE)</f>
        <v>0</v>
      </c>
      <c r="I419" s="3">
        <f>VLOOKUP(Tableau3[[#This Row],[ID ]],'[1]COMMERCIAL 2019 - 2021'!$D$2:$AO$3999,23,FALSE)</f>
        <v>0</v>
      </c>
      <c r="J419" s="3">
        <f>+Tableau1[[#This Row],[Annee]]</f>
        <v>2020</v>
      </c>
      <c r="K419" s="3" t="str">
        <f>+Tableau1[[#This Row],[DESTINATION]]</f>
        <v>Burkina Faso</v>
      </c>
      <c r="L419" s="3" t="str">
        <f>+Tableau1[[#This Row],[CLIENT]]</f>
        <v>SAHEL INTERNATIONAL TRADE</v>
      </c>
      <c r="M419" s="3">
        <f>Tableau1[[#This Row],[Mois]]</f>
        <v>6</v>
      </c>
    </row>
    <row r="420" spans="1:13" x14ac:dyDescent="0.35">
      <c r="A420" s="1" t="str">
        <f>Tableau1[[#This Row],[NUM DE FACTURE]]</f>
        <v>FAE-20-00147</v>
      </c>
      <c r="B420" s="2">
        <f>VLOOKUP(Tableau3[[#This Row],[ID ]],'[1]COMMERCIAL 2019 - 2021'!$D$2:$AO$3999,14,FALSE)</f>
        <v>0</v>
      </c>
      <c r="C420" s="3">
        <f>VLOOKUP(Tableau3[[#This Row],[ID ]],'[1]COMMERCIAL 2019 - 2021'!$D$2:$AO$3999,15,FALSE)</f>
        <v>110040</v>
      </c>
      <c r="D420" s="3">
        <f>VLOOKUP(Tableau3[[#This Row],[ID ]],'[1]COMMERCIAL 2019 - 2021'!$D$2:$AO$3999,16,FALSE)</f>
        <v>0</v>
      </c>
      <c r="E420" s="3">
        <f>VLOOKUP(Tableau3[[#This Row],[ID ]],'[1]COMMERCIAL 2019 - 2021'!$D$2:$AO$3999,17,FALSE)</f>
        <v>0</v>
      </c>
      <c r="F420" s="3">
        <f>VLOOKUP(Tableau3[[#This Row],[ID ]],'[1]COMMERCIAL 2019 - 2021'!$D$2:$AO$3999,20,FALSE)</f>
        <v>0</v>
      </c>
      <c r="G420" s="3">
        <f>VLOOKUP(Tableau3[[#This Row],[ID ]],'[1]COMMERCIAL 2019 - 2021'!$D$2:$AO$3999,21,FALSE)</f>
        <v>147453.6</v>
      </c>
      <c r="H420" s="3">
        <f>VLOOKUP(Tableau3[[#This Row],[ID ]],'[1]COMMERCIAL 2019 - 2021'!$D$2:$AO$3999,22,FALSE)</f>
        <v>0</v>
      </c>
      <c r="I420" s="3">
        <f>VLOOKUP(Tableau3[[#This Row],[ID ]],'[1]COMMERCIAL 2019 - 2021'!$D$2:$AO$3999,23,FALSE)</f>
        <v>0</v>
      </c>
      <c r="J420" s="3">
        <f>+Tableau1[[#This Row],[Annee]]</f>
        <v>2020</v>
      </c>
      <c r="K420" s="3" t="str">
        <f>+Tableau1[[#This Row],[DESTINATION]]</f>
        <v>Sénégal</v>
      </c>
      <c r="L420" s="3" t="str">
        <f>+Tableau1[[#This Row],[CLIENT]]</f>
        <v>TUNISIAN AFRICAN BUSINESS</v>
      </c>
      <c r="M420" s="3">
        <f>Tableau1[[#This Row],[Mois]]</f>
        <v>6</v>
      </c>
    </row>
    <row r="421" spans="1:13" hidden="1" x14ac:dyDescent="0.35">
      <c r="A421" s="1" t="str">
        <f>Tableau1[[#This Row],[NUM DE FACTURE]]</f>
        <v>FAE-20-00148</v>
      </c>
      <c r="B421" s="2">
        <f>VLOOKUP(Tableau3[[#This Row],[ID ]],'[1]COMMERCIAL 2019 - 2021'!$D$2:$AO$3999,14,FALSE)</f>
        <v>0</v>
      </c>
      <c r="C421" s="3">
        <f>VLOOKUP(Tableau3[[#This Row],[ID ]],'[1]COMMERCIAL 2019 - 2021'!$D$2:$AO$3999,15,FALSE)</f>
        <v>0</v>
      </c>
      <c r="D421" s="3">
        <f>VLOOKUP(Tableau3[[#This Row],[ID ]],'[1]COMMERCIAL 2019 - 2021'!$D$2:$AO$3999,16,FALSE)</f>
        <v>84000</v>
      </c>
      <c r="E421" s="3">
        <f>VLOOKUP(Tableau3[[#This Row],[ID ]],'[1]COMMERCIAL 2019 - 2021'!$D$2:$AO$3999,17,FALSE)</f>
        <v>0</v>
      </c>
      <c r="F421" s="3">
        <f>VLOOKUP(Tableau3[[#This Row],[ID ]],'[1]COMMERCIAL 2019 - 2021'!$D$2:$AO$3999,20,FALSE)</f>
        <v>0</v>
      </c>
      <c r="G421" s="3">
        <f>VLOOKUP(Tableau3[[#This Row],[ID ]],'[1]COMMERCIAL 2019 - 2021'!$D$2:$AO$3999,21,FALSE)</f>
        <v>0</v>
      </c>
      <c r="H421" s="3">
        <f>VLOOKUP(Tableau3[[#This Row],[ID ]],'[1]COMMERCIAL 2019 - 2021'!$D$2:$AO$3999,22,FALSE)</f>
        <v>117600</v>
      </c>
      <c r="I421" s="3">
        <f>VLOOKUP(Tableau3[[#This Row],[ID ]],'[1]COMMERCIAL 2019 - 2021'!$D$2:$AO$3999,23,FALSE)</f>
        <v>0</v>
      </c>
      <c r="J421" s="3">
        <f>+Tableau1[[#This Row],[Annee]]</f>
        <v>2020</v>
      </c>
      <c r="K421" s="3" t="str">
        <f>+Tableau1[[#This Row],[DESTINATION]]</f>
        <v>Cap Vert</v>
      </c>
      <c r="L421" s="3" t="str">
        <f>+Tableau1[[#This Row],[CLIENT]]</f>
        <v>STE DE COMMERCE INTERNATIONAL</v>
      </c>
      <c r="M421" s="3">
        <f>Tableau1[[#This Row],[Mois]]</f>
        <v>6</v>
      </c>
    </row>
    <row r="422" spans="1:13" hidden="1" x14ac:dyDescent="0.35">
      <c r="A422" s="1" t="str">
        <f>Tableau1[[#This Row],[NUM DE FACTURE]]</f>
        <v>FAE-20-00149</v>
      </c>
      <c r="B422" s="2">
        <f>VLOOKUP(Tableau3[[#This Row],[ID ]],'[1]COMMERCIAL 2019 - 2021'!$D$2:$AO$3999,14,FALSE)</f>
        <v>0</v>
      </c>
      <c r="C422" s="3">
        <f>VLOOKUP(Tableau3[[#This Row],[ID ]],'[1]COMMERCIAL 2019 - 2021'!$D$2:$AO$3999,15,FALSE)</f>
        <v>13680</v>
      </c>
      <c r="D422" s="3">
        <f>VLOOKUP(Tableau3[[#This Row],[ID ]],'[1]COMMERCIAL 2019 - 2021'!$D$2:$AO$3999,16,FALSE)</f>
        <v>13656</v>
      </c>
      <c r="E422" s="3">
        <f>VLOOKUP(Tableau3[[#This Row],[ID ]],'[1]COMMERCIAL 2019 - 2021'!$D$2:$AO$3999,17,FALSE)</f>
        <v>0</v>
      </c>
      <c r="F422" s="3">
        <f>VLOOKUP(Tableau3[[#This Row],[ID ]],'[1]COMMERCIAL 2019 - 2021'!$D$2:$AO$3999,20,FALSE)</f>
        <v>0</v>
      </c>
      <c r="G422" s="3">
        <f>VLOOKUP(Tableau3[[#This Row],[ID ]],'[1]COMMERCIAL 2019 - 2021'!$D$2:$AO$3999,21,FALSE)</f>
        <v>31085.171519999996</v>
      </c>
      <c r="H422" s="3">
        <f>VLOOKUP(Tableau3[[#This Row],[ID ]],'[1]COMMERCIAL 2019 - 2021'!$D$2:$AO$3999,22,FALSE)</f>
        <v>21229.872768000001</v>
      </c>
      <c r="I422" s="3">
        <f>VLOOKUP(Tableau3[[#This Row],[ID ]],'[1]COMMERCIAL 2019 - 2021'!$D$2:$AO$3999,23,FALSE)</f>
        <v>0</v>
      </c>
      <c r="J422" s="3">
        <f>+Tableau1[[#This Row],[Annee]]</f>
        <v>2020</v>
      </c>
      <c r="K422" s="3" t="str">
        <f>+Tableau1[[#This Row],[DESTINATION]]</f>
        <v>Mayotte</v>
      </c>
      <c r="L422" s="3" t="str">
        <f>+Tableau1[[#This Row],[CLIENT]]</f>
        <v>SODIFRAM SAS</v>
      </c>
      <c r="M422" s="3">
        <f>Tableau1[[#This Row],[Mois]]</f>
        <v>6</v>
      </c>
    </row>
    <row r="423" spans="1:13" hidden="1" x14ac:dyDescent="0.35">
      <c r="A423" s="1" t="str">
        <f>Tableau1[[#This Row],[NUM DE FACTURE]]</f>
        <v>FAE-20-00150</v>
      </c>
      <c r="B423" s="2">
        <f>VLOOKUP(Tableau3[[#This Row],[ID ]],'[1]COMMERCIAL 2019 - 2021'!$D$2:$AO$3999,14,FALSE)</f>
        <v>0</v>
      </c>
      <c r="C423" s="3">
        <f>VLOOKUP(Tableau3[[#This Row],[ID ]],'[1]COMMERCIAL 2019 - 2021'!$D$2:$AO$3999,15,FALSE)</f>
        <v>19176</v>
      </c>
      <c r="D423" s="3">
        <f>VLOOKUP(Tableau3[[#This Row],[ID ]],'[1]COMMERCIAL 2019 - 2021'!$D$2:$AO$3999,16,FALSE)</f>
        <v>8160</v>
      </c>
      <c r="E423" s="3">
        <f>VLOOKUP(Tableau3[[#This Row],[ID ]],'[1]COMMERCIAL 2019 - 2021'!$D$2:$AO$3999,17,FALSE)</f>
        <v>0</v>
      </c>
      <c r="F423" s="3">
        <f>VLOOKUP(Tableau3[[#This Row],[ID ]],'[1]COMMERCIAL 2019 - 2021'!$D$2:$AO$3999,20,FALSE)</f>
        <v>0</v>
      </c>
      <c r="G423" s="3">
        <f>VLOOKUP(Tableau3[[#This Row],[ID ]],'[1]COMMERCIAL 2019 - 2021'!$D$2:$AO$3999,21,FALSE)</f>
        <v>39712.594463999994</v>
      </c>
      <c r="H423" s="3">
        <f>VLOOKUP(Tableau3[[#This Row],[ID ]],'[1]COMMERCIAL 2019 - 2021'!$D$2:$AO$3999,22,FALSE)</f>
        <v>12655.501439999998</v>
      </c>
      <c r="I423" s="3">
        <f>VLOOKUP(Tableau3[[#This Row],[ID ]],'[1]COMMERCIAL 2019 - 2021'!$D$2:$AO$3999,23,FALSE)</f>
        <v>0</v>
      </c>
      <c r="J423" s="3">
        <f>+Tableau1[[#This Row],[Annee]]</f>
        <v>2020</v>
      </c>
      <c r="K423" s="3" t="str">
        <f>+Tableau1[[#This Row],[DESTINATION]]</f>
        <v>Mayotte</v>
      </c>
      <c r="L423" s="3" t="str">
        <f>+Tableau1[[#This Row],[CLIENT]]</f>
        <v>SODIFRAM SAS</v>
      </c>
      <c r="M423" s="3">
        <f>Tableau1[[#This Row],[Mois]]</f>
        <v>6</v>
      </c>
    </row>
    <row r="424" spans="1:13" hidden="1" x14ac:dyDescent="0.35">
      <c r="A424" s="1" t="str">
        <f>Tableau1[[#This Row],[NUM DE FACTURE]]</f>
        <v>FAE-20-00151</v>
      </c>
      <c r="B424" s="2">
        <f>VLOOKUP(Tableau3[[#This Row],[ID ]],'[1]COMMERCIAL 2019 - 2021'!$D$2:$AO$3999,14,FALSE)</f>
        <v>14448</v>
      </c>
      <c r="C424" s="3">
        <f>VLOOKUP(Tableau3[[#This Row],[ID ]],'[1]COMMERCIAL 2019 - 2021'!$D$2:$AO$3999,15,FALSE)</f>
        <v>159852</v>
      </c>
      <c r="D424" s="3">
        <f>VLOOKUP(Tableau3[[#This Row],[ID ]],'[1]COMMERCIAL 2019 - 2021'!$D$2:$AO$3999,16,FALSE)</f>
        <v>0</v>
      </c>
      <c r="E424" s="3">
        <f>VLOOKUP(Tableau3[[#This Row],[ID ]],'[1]COMMERCIAL 2019 - 2021'!$D$2:$AO$3999,17,FALSE)</f>
        <v>0</v>
      </c>
      <c r="F424" s="3">
        <f>VLOOKUP(Tableau3[[#This Row],[ID ]],'[1]COMMERCIAL 2019 - 2021'!$D$2:$AO$3999,20,FALSE)</f>
        <v>23274.404748000004</v>
      </c>
      <c r="G424" s="3">
        <f>VLOOKUP(Tableau3[[#This Row],[ID ]],'[1]COMMERCIAL 2019 - 2021'!$D$2:$AO$3999,21,FALSE)</f>
        <v>214257.43861199994</v>
      </c>
      <c r="H424" s="3">
        <f>VLOOKUP(Tableau3[[#This Row],[ID ]],'[1]COMMERCIAL 2019 - 2021'!$D$2:$AO$3999,22,FALSE)</f>
        <v>0</v>
      </c>
      <c r="I424" s="3">
        <f>VLOOKUP(Tableau3[[#This Row],[ID ]],'[1]COMMERCIAL 2019 - 2021'!$D$2:$AO$3999,23,FALSE)</f>
        <v>0</v>
      </c>
      <c r="J424" s="3">
        <f>+Tableau1[[#This Row],[Annee]]</f>
        <v>2020</v>
      </c>
      <c r="K424" s="3" t="str">
        <f>+Tableau1[[#This Row],[DESTINATION]]</f>
        <v>Guinée</v>
      </c>
      <c r="L424" s="3" t="str">
        <f>+Tableau1[[#This Row],[CLIENT]]</f>
        <v>SAWABA - GUINEE</v>
      </c>
      <c r="M424" s="3" t="e">
        <f>Tableau1[[#This Row],[Mois]]</f>
        <v>#VALUE!</v>
      </c>
    </row>
    <row r="425" spans="1:13" hidden="1" x14ac:dyDescent="0.35">
      <c r="A425" s="1" t="str">
        <f>Tableau1[[#This Row],[NUM DE FACTURE]]</f>
        <v>FAE-20-00152</v>
      </c>
      <c r="B425" s="2">
        <f>VLOOKUP(Tableau3[[#This Row],[ID ]],'[1]COMMERCIAL 2019 - 2021'!$D$2:$AO$3999,14,FALSE)</f>
        <v>57600</v>
      </c>
      <c r="C425" s="3">
        <f>VLOOKUP(Tableau3[[#This Row],[ID ]],'[1]COMMERCIAL 2019 - 2021'!$D$2:$AO$3999,15,FALSE)</f>
        <v>25800</v>
      </c>
      <c r="D425" s="3">
        <f>VLOOKUP(Tableau3[[#This Row],[ID ]],'[1]COMMERCIAL 2019 - 2021'!$D$2:$AO$3999,16,FALSE)</f>
        <v>0</v>
      </c>
      <c r="E425" s="3">
        <f>VLOOKUP(Tableau3[[#This Row],[ID ]],'[1]COMMERCIAL 2019 - 2021'!$D$2:$AO$3999,17,FALSE)</f>
        <v>0</v>
      </c>
      <c r="F425" s="3">
        <f>VLOOKUP(Tableau3[[#This Row],[ID ]],'[1]COMMERCIAL 2019 - 2021'!$D$2:$AO$3999,20,FALSE)</f>
        <v>98743.103999999992</v>
      </c>
      <c r="G425" s="3">
        <f>VLOOKUP(Tableau3[[#This Row],[ID ]],'[1]COMMERCIAL 2019 - 2021'!$D$2:$AO$3999,21,FALSE)</f>
        <v>37962.952049999993</v>
      </c>
      <c r="H425" s="3">
        <f>VLOOKUP(Tableau3[[#This Row],[ID ]],'[1]COMMERCIAL 2019 - 2021'!$D$2:$AO$3999,22,FALSE)</f>
        <v>0</v>
      </c>
      <c r="I425" s="3">
        <f>VLOOKUP(Tableau3[[#This Row],[ID ]],'[1]COMMERCIAL 2019 - 2021'!$D$2:$AO$3999,23,FALSE)</f>
        <v>0</v>
      </c>
      <c r="J425" s="3">
        <f>+Tableau1[[#This Row],[Annee]]</f>
        <v>2020</v>
      </c>
      <c r="K425" s="3" t="str">
        <f>+Tableau1[[#This Row],[DESTINATION]]</f>
        <v>Gambie</v>
      </c>
      <c r="L425" s="3" t="str">
        <f>+Tableau1[[#This Row],[CLIENT]]</f>
        <v>MAMUDOU BAH T/A TEDOUGNAL FARM</v>
      </c>
      <c r="M425" s="3">
        <f>Tableau1[[#This Row],[Mois]]</f>
        <v>6</v>
      </c>
    </row>
    <row r="426" spans="1:13" hidden="1" x14ac:dyDescent="0.35">
      <c r="A426" s="1" t="str">
        <f>Tableau1[[#This Row],[NUM DE FACTURE]]</f>
        <v>FAE-20-00153</v>
      </c>
      <c r="B426" s="2">
        <f>VLOOKUP(Tableau3[[#This Row],[ID ]],'[1]COMMERCIAL 2019 - 2021'!$D$2:$AO$3999,14,FALSE)</f>
        <v>0</v>
      </c>
      <c r="C426" s="3">
        <f>VLOOKUP(Tableau3[[#This Row],[ID ]],'[1]COMMERCIAL 2019 - 2021'!$D$2:$AO$3999,15,FALSE)</f>
        <v>2304</v>
      </c>
      <c r="D426" s="3">
        <f>VLOOKUP(Tableau3[[#This Row],[ID ]],'[1]COMMERCIAL 2019 - 2021'!$D$2:$AO$3999,16,FALSE)</f>
        <v>3000</v>
      </c>
      <c r="E426" s="3">
        <f>VLOOKUP(Tableau3[[#This Row],[ID ]],'[1]COMMERCIAL 2019 - 2021'!$D$2:$AO$3999,17,FALSE)</f>
        <v>0</v>
      </c>
      <c r="F426" s="3">
        <f>VLOOKUP(Tableau3[[#This Row],[ID ]],'[1]COMMERCIAL 2019 - 2021'!$D$2:$AO$3999,20,FALSE)</f>
        <v>0</v>
      </c>
      <c r="G426" s="3">
        <f>VLOOKUP(Tableau3[[#This Row],[ID ]],'[1]COMMERCIAL 2019 - 2021'!$D$2:$AO$3999,21,FALSE)</f>
        <v>4078.08</v>
      </c>
      <c r="H426" s="3">
        <f>VLOOKUP(Tableau3[[#This Row],[ID ]],'[1]COMMERCIAL 2019 - 2021'!$D$2:$AO$3999,22,FALSE)</f>
        <v>5160</v>
      </c>
      <c r="I426" s="3">
        <f>VLOOKUP(Tableau3[[#This Row],[ID ]],'[1]COMMERCIAL 2019 - 2021'!$D$2:$AO$3999,23,FALSE)</f>
        <v>0</v>
      </c>
      <c r="J426" s="3">
        <f>+Tableau1[[#This Row],[Annee]]</f>
        <v>2020</v>
      </c>
      <c r="K426" s="3" t="str">
        <f>+Tableau1[[#This Row],[DESTINATION]]</f>
        <v>Iles Maurice</v>
      </c>
      <c r="L426" s="3" t="str">
        <f>+Tableau1[[#This Row],[CLIENT]]</f>
        <v xml:space="preserve">BO ET CO </v>
      </c>
      <c r="M426" s="3">
        <f>Tableau1[[#This Row],[Mois]]</f>
        <v>7</v>
      </c>
    </row>
    <row r="427" spans="1:13" hidden="1" x14ac:dyDescent="0.35">
      <c r="A427" s="1" t="str">
        <f>Tableau1[[#This Row],[NUM DE FACTURE]]</f>
        <v>FAE-20-00154</v>
      </c>
      <c r="B427" s="2">
        <f>VLOOKUP(Tableau3[[#This Row],[ID ]],'[1]COMMERCIAL 2019 - 2021'!$D$2:$AO$3999,14,FALSE)</f>
        <v>0</v>
      </c>
      <c r="C427" s="3">
        <f>VLOOKUP(Tableau3[[#This Row],[ID ]],'[1]COMMERCIAL 2019 - 2021'!$D$2:$AO$3999,15,FALSE)</f>
        <v>279984</v>
      </c>
      <c r="D427" s="3">
        <f>VLOOKUP(Tableau3[[#This Row],[ID ]],'[1]COMMERCIAL 2019 - 2021'!$D$2:$AO$3999,16,FALSE)</f>
        <v>20016</v>
      </c>
      <c r="E427" s="3">
        <f>VLOOKUP(Tableau3[[#This Row],[ID ]],'[1]COMMERCIAL 2019 - 2021'!$D$2:$AO$3999,17,FALSE)</f>
        <v>0</v>
      </c>
      <c r="F427" s="3">
        <f>VLOOKUP(Tableau3[[#This Row],[ID ]],'[1]COMMERCIAL 2019 - 2021'!$D$2:$AO$3999,20,FALSE)</f>
        <v>0</v>
      </c>
      <c r="G427" s="3">
        <f>VLOOKUP(Tableau3[[#This Row],[ID ]],'[1]COMMERCIAL 2019 - 2021'!$D$2:$AO$3999,21,FALSE)</f>
        <v>435107.13602400006</v>
      </c>
      <c r="H427" s="3">
        <f>VLOOKUP(Tableau3[[#This Row],[ID ]],'[1]COMMERCIAL 2019 - 2021'!$D$2:$AO$3999,22,FALSE)</f>
        <v>22245.638975999995</v>
      </c>
      <c r="I427" s="3">
        <f>VLOOKUP(Tableau3[[#This Row],[ID ]],'[1]COMMERCIAL 2019 - 2021'!$D$2:$AO$3999,23,FALSE)</f>
        <v>0</v>
      </c>
      <c r="J427" s="3">
        <f>+Tableau1[[#This Row],[Annee]]</f>
        <v>2020</v>
      </c>
      <c r="K427" s="3" t="str">
        <f>+Tableau1[[#This Row],[DESTINATION]]</f>
        <v>Libye</v>
      </c>
      <c r="L427" s="3" t="str">
        <f>+Tableau1[[#This Row],[CLIENT]]</f>
        <v>ALAM ELAMAN FOOD IMPORT CO</v>
      </c>
      <c r="M427" s="3">
        <f>Tableau1[[#This Row],[Mois]]</f>
        <v>6</v>
      </c>
    </row>
    <row r="428" spans="1:13" hidden="1" x14ac:dyDescent="0.35">
      <c r="A428" s="1" t="str">
        <f>Tableau1[[#This Row],[NUM DE FACTURE]]</f>
        <v>FAE-20-00155</v>
      </c>
      <c r="B428" s="2">
        <f>VLOOKUP(Tableau3[[#This Row],[ID ]],'[1]COMMERCIAL 2019 - 2021'!$D$2:$AO$3999,14,FALSE)</f>
        <v>0</v>
      </c>
      <c r="C428" s="3">
        <f>VLOOKUP(Tableau3[[#This Row],[ID ]],'[1]COMMERCIAL 2019 - 2021'!$D$2:$AO$3999,15,FALSE)</f>
        <v>16800</v>
      </c>
      <c r="D428" s="3">
        <f>VLOOKUP(Tableau3[[#This Row],[ID ]],'[1]COMMERCIAL 2019 - 2021'!$D$2:$AO$3999,16,FALSE)</f>
        <v>5400</v>
      </c>
      <c r="E428" s="3">
        <f>VLOOKUP(Tableau3[[#This Row],[ID ]],'[1]COMMERCIAL 2019 - 2021'!$D$2:$AO$3999,17,FALSE)</f>
        <v>1200</v>
      </c>
      <c r="F428" s="3">
        <f>VLOOKUP(Tableau3[[#This Row],[ID ]],'[1]COMMERCIAL 2019 - 2021'!$D$2:$AO$3999,20,FALSE)</f>
        <v>0</v>
      </c>
      <c r="G428" s="3">
        <f>VLOOKUP(Tableau3[[#This Row],[ID ]],'[1]COMMERCIAL 2019 - 2021'!$D$2:$AO$3999,21,FALSE)</f>
        <v>26880</v>
      </c>
      <c r="H428" s="3">
        <f>VLOOKUP(Tableau3[[#This Row],[ID ]],'[1]COMMERCIAL 2019 - 2021'!$D$2:$AO$3999,22,FALSE)</f>
        <v>8478</v>
      </c>
      <c r="I428" s="3">
        <f>VLOOKUP(Tableau3[[#This Row],[ID ]],'[1]COMMERCIAL 2019 - 2021'!$D$2:$AO$3999,23,FALSE)</f>
        <v>2796</v>
      </c>
      <c r="J428" s="3">
        <f>+Tableau1[[#This Row],[Annee]]</f>
        <v>2020</v>
      </c>
      <c r="K428" s="3" t="str">
        <f>+Tableau1[[#This Row],[DESTINATION]]</f>
        <v>Bahrein</v>
      </c>
      <c r="L428" s="3" t="str">
        <f>+Tableau1[[#This Row],[CLIENT]]</f>
        <v>ARCADIA</v>
      </c>
      <c r="M428" s="3">
        <f>Tableau1[[#This Row],[Mois]]</f>
        <v>6</v>
      </c>
    </row>
    <row r="429" spans="1:13" hidden="1" x14ac:dyDescent="0.35">
      <c r="A429" s="1" t="str">
        <f>Tableau1[[#This Row],[NUM DE FACTURE]]</f>
        <v>FAE-20-00156</v>
      </c>
      <c r="B429" s="2">
        <f>VLOOKUP(Tableau3[[#This Row],[ID ]],'[1]COMMERCIAL 2019 - 2021'!$D$2:$AO$3999,14,FALSE)</f>
        <v>0</v>
      </c>
      <c r="C429" s="3">
        <f>VLOOKUP(Tableau3[[#This Row],[ID ]],'[1]COMMERCIAL 2019 - 2021'!$D$2:$AO$3999,15,FALSE)</f>
        <v>0</v>
      </c>
      <c r="D429" s="3">
        <f>VLOOKUP(Tableau3[[#This Row],[ID ]],'[1]COMMERCIAL 2019 - 2021'!$D$2:$AO$3999,16,FALSE)</f>
        <v>56000</v>
      </c>
      <c r="E429" s="3">
        <f>VLOOKUP(Tableau3[[#This Row],[ID ]],'[1]COMMERCIAL 2019 - 2021'!$D$2:$AO$3999,17,FALSE)</f>
        <v>0</v>
      </c>
      <c r="F429" s="3">
        <f>VLOOKUP(Tableau3[[#This Row],[ID ]],'[1]COMMERCIAL 2019 - 2021'!$D$2:$AO$3999,20,FALSE)</f>
        <v>0</v>
      </c>
      <c r="G429" s="3">
        <f>VLOOKUP(Tableau3[[#This Row],[ID ]],'[1]COMMERCIAL 2019 - 2021'!$D$2:$AO$3999,21,FALSE)</f>
        <v>0</v>
      </c>
      <c r="H429" s="3">
        <f>VLOOKUP(Tableau3[[#This Row],[ID ]],'[1]COMMERCIAL 2019 - 2021'!$D$2:$AO$3999,22,FALSE)</f>
        <v>75040</v>
      </c>
      <c r="I429" s="3">
        <f>VLOOKUP(Tableau3[[#This Row],[ID ]],'[1]COMMERCIAL 2019 - 2021'!$D$2:$AO$3999,23,FALSE)</f>
        <v>0</v>
      </c>
      <c r="J429" s="3">
        <f>+Tableau1[[#This Row],[Annee]]</f>
        <v>2020</v>
      </c>
      <c r="K429" s="3" t="str">
        <f>+Tableau1[[#This Row],[DESTINATION]]</f>
        <v>Madagascar</v>
      </c>
      <c r="L429" s="3" t="str">
        <f>+Tableau1[[#This Row],[CLIENT]]</f>
        <v>STE AL BADR</v>
      </c>
      <c r="M429" s="3">
        <f>Tableau1[[#This Row],[Mois]]</f>
        <v>8</v>
      </c>
    </row>
    <row r="430" spans="1:13" hidden="1" x14ac:dyDescent="0.35">
      <c r="A430" s="1" t="str">
        <f>Tableau1[[#This Row],[NUM DE FACTURE]]</f>
        <v>FAE-20-00157</v>
      </c>
      <c r="B430" s="2">
        <f>VLOOKUP(Tableau3[[#This Row],[ID ]],'[1]COMMERCIAL 2019 - 2021'!$D$2:$AO$3999,14,FALSE)</f>
        <v>44016</v>
      </c>
      <c r="C430" s="3">
        <f>VLOOKUP(Tableau3[[#This Row],[ID ]],'[1]COMMERCIAL 2019 - 2021'!$D$2:$AO$3999,15,FALSE)</f>
        <v>0</v>
      </c>
      <c r="D430" s="3">
        <f>VLOOKUP(Tableau3[[#This Row],[ID ]],'[1]COMMERCIAL 2019 - 2021'!$D$2:$AO$3999,16,FALSE)</f>
        <v>0</v>
      </c>
      <c r="E430" s="3">
        <f>VLOOKUP(Tableau3[[#This Row],[ID ]],'[1]COMMERCIAL 2019 - 2021'!$D$2:$AO$3999,17,FALSE)</f>
        <v>0</v>
      </c>
      <c r="F430" s="3">
        <f>VLOOKUP(Tableau3[[#This Row],[ID ]],'[1]COMMERCIAL 2019 - 2021'!$D$2:$AO$3999,20,FALSE)</f>
        <v>66904.320000000007</v>
      </c>
      <c r="G430" s="3">
        <f>VLOOKUP(Tableau3[[#This Row],[ID ]],'[1]COMMERCIAL 2019 - 2021'!$D$2:$AO$3999,21,FALSE)</f>
        <v>0</v>
      </c>
      <c r="H430" s="3">
        <f>VLOOKUP(Tableau3[[#This Row],[ID ]],'[1]COMMERCIAL 2019 - 2021'!$D$2:$AO$3999,22,FALSE)</f>
        <v>0</v>
      </c>
      <c r="I430" s="3">
        <f>VLOOKUP(Tableau3[[#This Row],[ID ]],'[1]COMMERCIAL 2019 - 2021'!$D$2:$AO$3999,23,FALSE)</f>
        <v>0</v>
      </c>
      <c r="J430" s="3">
        <f>+Tableau1[[#This Row],[Annee]]</f>
        <v>2020</v>
      </c>
      <c r="K430" s="3" t="str">
        <f>+Tableau1[[#This Row],[DESTINATION]]</f>
        <v>Togo</v>
      </c>
      <c r="L430" s="3" t="str">
        <f>+Tableau1[[#This Row],[CLIENT]]</f>
        <v>SAHEL INTERNATIONAL TRADE</v>
      </c>
      <c r="M430" s="3">
        <f>Tableau1[[#This Row],[Mois]]</f>
        <v>6</v>
      </c>
    </row>
    <row r="431" spans="1:13" hidden="1" x14ac:dyDescent="0.35">
      <c r="A431" s="1" t="str">
        <f>Tableau1[[#This Row],[NUM DE FACTURE]]</f>
        <v>FAE-20-00158</v>
      </c>
      <c r="B431" s="2">
        <f>VLOOKUP(Tableau3[[#This Row],[ID ]],'[1]COMMERCIAL 2019 - 2021'!$D$2:$AO$3999,14,FALSE)</f>
        <v>0</v>
      </c>
      <c r="C431" s="3">
        <f>VLOOKUP(Tableau3[[#This Row],[ID ]],'[1]COMMERCIAL 2019 - 2021'!$D$2:$AO$3999,15,FALSE)</f>
        <v>4540</v>
      </c>
      <c r="D431" s="3">
        <f>VLOOKUP(Tableau3[[#This Row],[ID ]],'[1]COMMERCIAL 2019 - 2021'!$D$2:$AO$3999,16,FALSE)</f>
        <v>0</v>
      </c>
      <c r="E431" s="3">
        <f>VLOOKUP(Tableau3[[#This Row],[ID ]],'[1]COMMERCIAL 2019 - 2021'!$D$2:$AO$3999,17,FALSE)</f>
        <v>0</v>
      </c>
      <c r="F431" s="3">
        <f>VLOOKUP(Tableau3[[#This Row],[ID ]],'[1]COMMERCIAL 2019 - 2021'!$D$2:$AO$3999,20,FALSE)</f>
        <v>0</v>
      </c>
      <c r="G431" s="3">
        <f>VLOOKUP(Tableau3[[#This Row],[ID ]],'[1]COMMERCIAL 2019 - 2021'!$D$2:$AO$3999,21,FALSE)</f>
        <v>8444</v>
      </c>
      <c r="H431" s="3">
        <f>VLOOKUP(Tableau3[[#This Row],[ID ]],'[1]COMMERCIAL 2019 - 2021'!$D$2:$AO$3999,22,FALSE)</f>
        <v>0</v>
      </c>
      <c r="I431" s="3">
        <f>VLOOKUP(Tableau3[[#This Row],[ID ]],'[1]COMMERCIAL 2019 - 2021'!$D$2:$AO$3999,23,FALSE)</f>
        <v>0</v>
      </c>
      <c r="J431" s="3">
        <f>+Tableau1[[#This Row],[Annee]]</f>
        <v>2020</v>
      </c>
      <c r="K431" s="3" t="str">
        <f>+Tableau1[[#This Row],[DESTINATION]]</f>
        <v>USA</v>
      </c>
      <c r="L431" s="3" t="str">
        <f>+Tableau1[[#This Row],[CLIENT]]</f>
        <v>ARCADIA</v>
      </c>
      <c r="M431" s="3">
        <f>Tableau1[[#This Row],[Mois]]</f>
        <v>6</v>
      </c>
    </row>
    <row r="432" spans="1:13" hidden="1" x14ac:dyDescent="0.35">
      <c r="A432" s="1" t="str">
        <f>Tableau1[[#This Row],[NUM DE FACTURE]]</f>
        <v>FAE-20-00159</v>
      </c>
      <c r="B432" s="2">
        <f>VLOOKUP(Tableau3[[#This Row],[ID ]],'[1]COMMERCIAL 2019 - 2021'!$D$2:$AO$3999,14,FALSE)</f>
        <v>7200</v>
      </c>
      <c r="C432" s="3">
        <f>VLOOKUP(Tableau3[[#This Row],[ID ]],'[1]COMMERCIAL 2019 - 2021'!$D$2:$AO$3999,15,FALSE)</f>
        <v>38400</v>
      </c>
      <c r="D432" s="3">
        <f>VLOOKUP(Tableau3[[#This Row],[ID ]],'[1]COMMERCIAL 2019 - 2021'!$D$2:$AO$3999,16,FALSE)</f>
        <v>0</v>
      </c>
      <c r="E432" s="3">
        <f>VLOOKUP(Tableau3[[#This Row],[ID ]],'[1]COMMERCIAL 2019 - 2021'!$D$2:$AO$3999,17,FALSE)</f>
        <v>0</v>
      </c>
      <c r="F432" s="3">
        <f>VLOOKUP(Tableau3[[#This Row],[ID ]],'[1]COMMERCIAL 2019 - 2021'!$D$2:$AO$3999,20,FALSE)</f>
        <v>11016</v>
      </c>
      <c r="G432" s="3">
        <f>VLOOKUP(Tableau3[[#This Row],[ID ]],'[1]COMMERCIAL 2019 - 2021'!$D$2:$AO$3999,21,FALSE)</f>
        <v>57372</v>
      </c>
      <c r="H432" s="3">
        <f>VLOOKUP(Tableau3[[#This Row],[ID ]],'[1]COMMERCIAL 2019 - 2021'!$D$2:$AO$3999,22,FALSE)</f>
        <v>0</v>
      </c>
      <c r="I432" s="3">
        <f>VLOOKUP(Tableau3[[#This Row],[ID ]],'[1]COMMERCIAL 2019 - 2021'!$D$2:$AO$3999,23,FALSE)</f>
        <v>0</v>
      </c>
      <c r="J432" s="3">
        <f>+Tableau1[[#This Row],[Annee]]</f>
        <v>2020</v>
      </c>
      <c r="K432" s="3" t="str">
        <f>+Tableau1[[#This Row],[DESTINATION]]</f>
        <v>Libéria</v>
      </c>
      <c r="L432" s="3" t="str">
        <f>+Tableau1[[#This Row],[CLIENT]]</f>
        <v>STE DE COMMERCE INTERNATIONAL</v>
      </c>
      <c r="M432" s="3">
        <f>Tableau1[[#This Row],[Mois]]</f>
        <v>6</v>
      </c>
    </row>
    <row r="433" spans="1:13" x14ac:dyDescent="0.35">
      <c r="A433" s="1" t="str">
        <f>Tableau1[[#This Row],[NUM DE FACTURE]]</f>
        <v>FAE-20-00160</v>
      </c>
      <c r="B433" s="2">
        <f>VLOOKUP(Tableau3[[#This Row],[ID ]],'[1]COMMERCIAL 2019 - 2021'!$D$2:$AO$3999,14,FALSE)</f>
        <v>0</v>
      </c>
      <c r="C433" s="3">
        <f>VLOOKUP(Tableau3[[#This Row],[ID ]],'[1]COMMERCIAL 2019 - 2021'!$D$2:$AO$3999,15,FALSE)</f>
        <v>24000</v>
      </c>
      <c r="D433" s="3">
        <f>VLOOKUP(Tableau3[[#This Row],[ID ]],'[1]COMMERCIAL 2019 - 2021'!$D$2:$AO$3999,16,FALSE)</f>
        <v>0</v>
      </c>
      <c r="E433" s="3">
        <f>VLOOKUP(Tableau3[[#This Row],[ID ]],'[1]COMMERCIAL 2019 - 2021'!$D$2:$AO$3999,17,FALSE)</f>
        <v>0</v>
      </c>
      <c r="F433" s="3">
        <f>VLOOKUP(Tableau3[[#This Row],[ID ]],'[1]COMMERCIAL 2019 - 2021'!$D$2:$AO$3999,20,FALSE)</f>
        <v>0</v>
      </c>
      <c r="G433" s="3">
        <f>VLOOKUP(Tableau3[[#This Row],[ID ]],'[1]COMMERCIAL 2019 - 2021'!$D$2:$AO$3999,21,FALSE)</f>
        <v>37200</v>
      </c>
      <c r="H433" s="3">
        <f>VLOOKUP(Tableau3[[#This Row],[ID ]],'[1]COMMERCIAL 2019 - 2021'!$D$2:$AO$3999,22,FALSE)</f>
        <v>0</v>
      </c>
      <c r="I433" s="3">
        <f>VLOOKUP(Tableau3[[#This Row],[ID ]],'[1]COMMERCIAL 2019 - 2021'!$D$2:$AO$3999,23,FALSE)</f>
        <v>0</v>
      </c>
      <c r="J433" s="3">
        <f>+Tableau1[[#This Row],[Annee]]</f>
        <v>2020</v>
      </c>
      <c r="K433" s="3" t="str">
        <f>+Tableau1[[#This Row],[DESTINATION]]</f>
        <v>Sierra Leone</v>
      </c>
      <c r="L433" s="3" t="str">
        <f>+Tableau1[[#This Row],[CLIENT]]</f>
        <v>TUNISIAN AFRICAN BUSINESS</v>
      </c>
      <c r="M433" s="3">
        <f>Tableau1[[#This Row],[Mois]]</f>
        <v>6</v>
      </c>
    </row>
    <row r="434" spans="1:13" hidden="1" x14ac:dyDescent="0.35">
      <c r="A434" s="1" t="str">
        <f>Tableau1[[#This Row],[NUM DE FACTURE]]</f>
        <v>FAE-20-00161</v>
      </c>
      <c r="B434" s="2">
        <f>VLOOKUP(Tableau3[[#This Row],[ID ]],'[1]COMMERCIAL 2019 - 2021'!$D$2:$AO$3999,14,FALSE)</f>
        <v>0</v>
      </c>
      <c r="C434" s="3">
        <f>VLOOKUP(Tableau3[[#This Row],[ID ]],'[1]COMMERCIAL 2019 - 2021'!$D$2:$AO$3999,15,FALSE)</f>
        <v>80400</v>
      </c>
      <c r="D434" s="3">
        <f>VLOOKUP(Tableau3[[#This Row],[ID ]],'[1]COMMERCIAL 2019 - 2021'!$D$2:$AO$3999,16,FALSE)</f>
        <v>0</v>
      </c>
      <c r="E434" s="3">
        <f>VLOOKUP(Tableau3[[#This Row],[ID ]],'[1]COMMERCIAL 2019 - 2021'!$D$2:$AO$3999,17,FALSE)</f>
        <v>0</v>
      </c>
      <c r="F434" s="3">
        <f>VLOOKUP(Tableau3[[#This Row],[ID ]],'[1]COMMERCIAL 2019 - 2021'!$D$2:$AO$3999,20,FALSE)</f>
        <v>0</v>
      </c>
      <c r="G434" s="3">
        <f>VLOOKUP(Tableau3[[#This Row],[ID ]],'[1]COMMERCIAL 2019 - 2021'!$D$2:$AO$3999,21,FALSE)</f>
        <v>117128.24759999997</v>
      </c>
      <c r="H434" s="3">
        <f>VLOOKUP(Tableau3[[#This Row],[ID ]],'[1]COMMERCIAL 2019 - 2021'!$D$2:$AO$3999,22,FALSE)</f>
        <v>0</v>
      </c>
      <c r="I434" s="3">
        <f>VLOOKUP(Tableau3[[#This Row],[ID ]],'[1]COMMERCIAL 2019 - 2021'!$D$2:$AO$3999,23,FALSE)</f>
        <v>0</v>
      </c>
      <c r="J434" s="3">
        <f>+Tableau1[[#This Row],[Annee]]</f>
        <v>2020</v>
      </c>
      <c r="K434" s="3" t="str">
        <f>+Tableau1[[#This Row],[DESTINATION]]</f>
        <v>Guinée</v>
      </c>
      <c r="L434" s="3" t="str">
        <f>+Tableau1[[#This Row],[CLIENT]]</f>
        <v>BAH MAMADOU SALIOU</v>
      </c>
      <c r="M434" s="3">
        <f>Tableau1[[#This Row],[Mois]]</f>
        <v>6</v>
      </c>
    </row>
    <row r="435" spans="1:13" hidden="1" x14ac:dyDescent="0.35">
      <c r="A435" s="1" t="str">
        <f>Tableau1[[#This Row],[NUM DE FACTURE]]</f>
        <v>FAE-20-00162</v>
      </c>
      <c r="B435" s="2">
        <f>VLOOKUP(Tableau3[[#This Row],[ID ]],'[1]COMMERCIAL 2019 - 2021'!$D$2:$AO$3999,14,FALSE)</f>
        <v>0</v>
      </c>
      <c r="C435" s="3">
        <f>VLOOKUP(Tableau3[[#This Row],[ID ]],'[1]COMMERCIAL 2019 - 2021'!$D$2:$AO$3999,15,FALSE)</f>
        <v>0</v>
      </c>
      <c r="D435" s="3">
        <f>VLOOKUP(Tableau3[[#This Row],[ID ]],'[1]COMMERCIAL 2019 - 2021'!$D$2:$AO$3999,16,FALSE)</f>
        <v>168000</v>
      </c>
      <c r="E435" s="3">
        <f>VLOOKUP(Tableau3[[#This Row],[ID ]],'[1]COMMERCIAL 2019 - 2021'!$D$2:$AO$3999,17,FALSE)</f>
        <v>0</v>
      </c>
      <c r="F435" s="3">
        <f>VLOOKUP(Tableau3[[#This Row],[ID ]],'[1]COMMERCIAL 2019 - 2021'!$D$2:$AO$3999,20,FALSE)</f>
        <v>0</v>
      </c>
      <c r="G435" s="3">
        <f>VLOOKUP(Tableau3[[#This Row],[ID ]],'[1]COMMERCIAL 2019 - 2021'!$D$2:$AO$3999,21,FALSE)</f>
        <v>0</v>
      </c>
      <c r="H435" s="3">
        <f>VLOOKUP(Tableau3[[#This Row],[ID ]],'[1]COMMERCIAL 2019 - 2021'!$D$2:$AO$3999,22,FALSE)</f>
        <v>218400</v>
      </c>
      <c r="I435" s="3">
        <f>VLOOKUP(Tableau3[[#This Row],[ID ]],'[1]COMMERCIAL 2019 - 2021'!$D$2:$AO$3999,23,FALSE)</f>
        <v>0</v>
      </c>
      <c r="J435" s="3">
        <f>+Tableau1[[#This Row],[Annee]]</f>
        <v>2020</v>
      </c>
      <c r="K435" s="3" t="str">
        <f>+Tableau1[[#This Row],[DESTINATION]]</f>
        <v>Niger</v>
      </c>
      <c r="L435" s="3" t="str">
        <f>+Tableau1[[#This Row],[CLIENT]]</f>
        <v>STE OMEGA TRADING</v>
      </c>
      <c r="M435" s="3">
        <f>Tableau1[[#This Row],[Mois]]</f>
        <v>7</v>
      </c>
    </row>
    <row r="436" spans="1:13" hidden="1" x14ac:dyDescent="0.35">
      <c r="A436" s="1" t="str">
        <f>Tableau1[[#This Row],[NUM DE FACTURE]]</f>
        <v>FAE-20-00163</v>
      </c>
      <c r="B436" s="2">
        <f>VLOOKUP(Tableau3[[#This Row],[ID ]],'[1]COMMERCIAL 2019 - 2021'!$D$2:$AO$3999,14,FALSE)</f>
        <v>0</v>
      </c>
      <c r="C436" s="3">
        <f>VLOOKUP(Tableau3[[#This Row],[ID ]],'[1]COMMERCIAL 2019 - 2021'!$D$2:$AO$3999,15,FALSE)</f>
        <v>102500</v>
      </c>
      <c r="D436" s="3">
        <f>VLOOKUP(Tableau3[[#This Row],[ID ]],'[1]COMMERCIAL 2019 - 2021'!$D$2:$AO$3999,16,FALSE)</f>
        <v>0</v>
      </c>
      <c r="E436" s="3">
        <f>VLOOKUP(Tableau3[[#This Row],[ID ]],'[1]COMMERCIAL 2019 - 2021'!$D$2:$AO$3999,17,FALSE)</f>
        <v>0</v>
      </c>
      <c r="F436" s="3">
        <f>VLOOKUP(Tableau3[[#This Row],[ID ]],'[1]COMMERCIAL 2019 - 2021'!$D$2:$AO$3999,20,FALSE)</f>
        <v>0</v>
      </c>
      <c r="G436" s="3">
        <f>VLOOKUP(Tableau3[[#This Row],[ID ]],'[1]COMMERCIAL 2019 - 2021'!$D$2:$AO$3999,21,FALSE)</f>
        <v>178350</v>
      </c>
      <c r="H436" s="3">
        <f>VLOOKUP(Tableau3[[#This Row],[ID ]],'[1]COMMERCIAL 2019 - 2021'!$D$2:$AO$3999,22,FALSE)</f>
        <v>0</v>
      </c>
      <c r="I436" s="3">
        <f>VLOOKUP(Tableau3[[#This Row],[ID ]],'[1]COMMERCIAL 2019 - 2021'!$D$2:$AO$3999,23,FALSE)</f>
        <v>0</v>
      </c>
      <c r="J436" s="3">
        <f>+Tableau1[[#This Row],[Annee]]</f>
        <v>2020</v>
      </c>
      <c r="K436" s="3" t="str">
        <f>+Tableau1[[#This Row],[DESTINATION]]</f>
        <v>Russie</v>
      </c>
      <c r="L436" s="3" t="str">
        <f>+Tableau1[[#This Row],[CLIENT]]</f>
        <v>STE MIDCOM INTERNATIONAL</v>
      </c>
      <c r="M436" s="3">
        <f>Tableau1[[#This Row],[Mois]]</f>
        <v>7</v>
      </c>
    </row>
    <row r="437" spans="1:13" hidden="1" x14ac:dyDescent="0.35">
      <c r="A437" s="1" t="str">
        <f>Tableau1[[#This Row],[NUM DE FACTURE]]</f>
        <v>FAE-20-00164</v>
      </c>
      <c r="B437" s="2">
        <f>VLOOKUP(Tableau3[[#This Row],[ID ]],'[1]COMMERCIAL 2019 - 2021'!$D$2:$AO$3999,14,FALSE)</f>
        <v>0</v>
      </c>
      <c r="C437" s="3">
        <f>VLOOKUP(Tableau3[[#This Row],[ID ]],'[1]COMMERCIAL 2019 - 2021'!$D$2:$AO$3999,15,FALSE)</f>
        <v>0</v>
      </c>
      <c r="D437" s="3">
        <f>VLOOKUP(Tableau3[[#This Row],[ID ]],'[1]COMMERCIAL 2019 - 2021'!$D$2:$AO$3999,16,FALSE)</f>
        <v>26000</v>
      </c>
      <c r="E437" s="3">
        <f>VLOOKUP(Tableau3[[#This Row],[ID ]],'[1]COMMERCIAL 2019 - 2021'!$D$2:$AO$3999,17,FALSE)</f>
        <v>0</v>
      </c>
      <c r="F437" s="3">
        <f>VLOOKUP(Tableau3[[#This Row],[ID ]],'[1]COMMERCIAL 2019 - 2021'!$D$2:$AO$3999,20,FALSE)</f>
        <v>0</v>
      </c>
      <c r="G437" s="3">
        <f>VLOOKUP(Tableau3[[#This Row],[ID ]],'[1]COMMERCIAL 2019 - 2021'!$D$2:$AO$3999,21,FALSE)</f>
        <v>0</v>
      </c>
      <c r="H437" s="3">
        <f>VLOOKUP(Tableau3[[#This Row],[ID ]],'[1]COMMERCIAL 2019 - 2021'!$D$2:$AO$3999,22,FALSE)</f>
        <v>41340</v>
      </c>
      <c r="I437" s="3">
        <f>VLOOKUP(Tableau3[[#This Row],[ID ]],'[1]COMMERCIAL 2019 - 2021'!$D$2:$AO$3999,23,FALSE)</f>
        <v>0</v>
      </c>
      <c r="J437" s="3">
        <f>+Tableau1[[#This Row],[Annee]]</f>
        <v>2020</v>
      </c>
      <c r="K437" s="3" t="str">
        <f>+Tableau1[[#This Row],[DESTINATION]]</f>
        <v>Burkina Faso</v>
      </c>
      <c r="L437" s="3" t="str">
        <f>+Tableau1[[#This Row],[CLIENT]]</f>
        <v>STE MIDCOM INTERNATIONAL</v>
      </c>
      <c r="M437" s="3">
        <f>Tableau1[[#This Row],[Mois]]</f>
        <v>7</v>
      </c>
    </row>
    <row r="438" spans="1:13" hidden="1" x14ac:dyDescent="0.35">
      <c r="A438" s="1" t="str">
        <f>Tableau1[[#This Row],[NUM DE FACTURE]]</f>
        <v>FAE-20-00165</v>
      </c>
      <c r="B438" s="2">
        <f>VLOOKUP(Tableau3[[#This Row],[ID ]],'[1]COMMERCIAL 2019 - 2021'!$D$2:$AO$3999,14,FALSE)</f>
        <v>0</v>
      </c>
      <c r="C438" s="3">
        <f>VLOOKUP(Tableau3[[#This Row],[ID ]],'[1]COMMERCIAL 2019 - 2021'!$D$2:$AO$3999,15,FALSE)</f>
        <v>0</v>
      </c>
      <c r="D438" s="3">
        <f>VLOOKUP(Tableau3[[#This Row],[ID ]],'[1]COMMERCIAL 2019 - 2021'!$D$2:$AO$3999,16,FALSE)</f>
        <v>52000</v>
      </c>
      <c r="E438" s="3">
        <f>VLOOKUP(Tableau3[[#This Row],[ID ]],'[1]COMMERCIAL 2019 - 2021'!$D$2:$AO$3999,17,FALSE)</f>
        <v>0</v>
      </c>
      <c r="F438" s="3">
        <f>VLOOKUP(Tableau3[[#This Row],[ID ]],'[1]COMMERCIAL 2019 - 2021'!$D$2:$AO$3999,20,FALSE)</f>
        <v>0</v>
      </c>
      <c r="G438" s="3">
        <f>VLOOKUP(Tableau3[[#This Row],[ID ]],'[1]COMMERCIAL 2019 - 2021'!$D$2:$AO$3999,21,FALSE)</f>
        <v>0</v>
      </c>
      <c r="H438" s="3">
        <f>VLOOKUP(Tableau3[[#This Row],[ID ]],'[1]COMMERCIAL 2019 - 2021'!$D$2:$AO$3999,22,FALSE)</f>
        <v>77315.650500000003</v>
      </c>
      <c r="I438" s="3">
        <f>VLOOKUP(Tableau3[[#This Row],[ID ]],'[1]COMMERCIAL 2019 - 2021'!$D$2:$AO$3999,23,FALSE)</f>
        <v>0</v>
      </c>
      <c r="J438" s="3">
        <f>+Tableau1[[#This Row],[Annee]]</f>
        <v>2020</v>
      </c>
      <c r="K438" s="3" t="str">
        <f>+Tableau1[[#This Row],[DESTINATION]]</f>
        <v>Gabon</v>
      </c>
      <c r="L438" s="3" t="str">
        <f>+Tableau1[[#This Row],[CLIENT]]</f>
        <v>TIMBI MADINA</v>
      </c>
      <c r="M438" s="3" t="e">
        <f>Tableau1[[#This Row],[Mois]]</f>
        <v>#VALUE!</v>
      </c>
    </row>
    <row r="439" spans="1:13" hidden="1" x14ac:dyDescent="0.35">
      <c r="A439" s="1" t="str">
        <f>Tableau1[[#This Row],[NUM DE FACTURE]]</f>
        <v>FAE-20-00166</v>
      </c>
      <c r="B439" s="2">
        <f>VLOOKUP(Tableau3[[#This Row],[ID ]],'[1]COMMERCIAL 2019 - 2021'!$D$2:$AO$3999,14,FALSE)</f>
        <v>0</v>
      </c>
      <c r="C439" s="3">
        <f>VLOOKUP(Tableau3[[#This Row],[ID ]],'[1]COMMERCIAL 2019 - 2021'!$D$2:$AO$3999,15,FALSE)</f>
        <v>211440</v>
      </c>
      <c r="D439" s="3">
        <f>VLOOKUP(Tableau3[[#This Row],[ID ]],'[1]COMMERCIAL 2019 - 2021'!$D$2:$AO$3999,16,FALSE)</f>
        <v>0</v>
      </c>
      <c r="E439" s="3">
        <f>VLOOKUP(Tableau3[[#This Row],[ID ]],'[1]COMMERCIAL 2019 - 2021'!$D$2:$AO$3999,17,FALSE)</f>
        <v>0</v>
      </c>
      <c r="F439" s="3">
        <f>VLOOKUP(Tableau3[[#This Row],[ID ]],'[1]COMMERCIAL 2019 - 2021'!$D$2:$AO$3999,20,FALSE)</f>
        <v>0</v>
      </c>
      <c r="G439" s="3">
        <f>VLOOKUP(Tableau3[[#This Row],[ID ]],'[1]COMMERCIAL 2019 - 2021'!$D$2:$AO$3999,21,FALSE)</f>
        <v>264300</v>
      </c>
      <c r="H439" s="3">
        <f>VLOOKUP(Tableau3[[#This Row],[ID ]],'[1]COMMERCIAL 2019 - 2021'!$D$2:$AO$3999,22,FALSE)</f>
        <v>0</v>
      </c>
      <c r="I439" s="3">
        <f>VLOOKUP(Tableau3[[#This Row],[ID ]],'[1]COMMERCIAL 2019 - 2021'!$D$2:$AO$3999,23,FALSE)</f>
        <v>0</v>
      </c>
      <c r="J439" s="3">
        <f>+Tableau1[[#This Row],[Annee]]</f>
        <v>2020</v>
      </c>
      <c r="K439" s="3" t="str">
        <f>+Tableau1[[#This Row],[DESTINATION]]</f>
        <v>Niger</v>
      </c>
      <c r="L439" s="3" t="str">
        <f>+Tableau1[[#This Row],[CLIENT]]</f>
        <v>SAHEL INTERNATIONAL TRADE</v>
      </c>
      <c r="M439" s="3" t="e">
        <f>Tableau1[[#This Row],[Mois]]</f>
        <v>#VALUE!</v>
      </c>
    </row>
    <row r="440" spans="1:13" hidden="1" x14ac:dyDescent="0.35">
      <c r="A440" s="1" t="str">
        <f>Tableau1[[#This Row],[NUM DE FACTURE]]</f>
        <v>FAE-20-00167</v>
      </c>
      <c r="B440" s="2">
        <f>VLOOKUP(Tableau3[[#This Row],[ID ]],'[1]COMMERCIAL 2019 - 2021'!$D$2:$AO$3999,14,FALSE)</f>
        <v>0</v>
      </c>
      <c r="C440" s="3">
        <f>VLOOKUP(Tableau3[[#This Row],[ID ]],'[1]COMMERCIAL 2019 - 2021'!$D$2:$AO$3999,15,FALSE)</f>
        <v>20000</v>
      </c>
      <c r="D440" s="3">
        <f>VLOOKUP(Tableau3[[#This Row],[ID ]],'[1]COMMERCIAL 2019 - 2021'!$D$2:$AO$3999,16,FALSE)</f>
        <v>0</v>
      </c>
      <c r="E440" s="3">
        <f>VLOOKUP(Tableau3[[#This Row],[ID ]],'[1]COMMERCIAL 2019 - 2021'!$D$2:$AO$3999,17,FALSE)</f>
        <v>0</v>
      </c>
      <c r="F440" s="3">
        <f>VLOOKUP(Tableau3[[#This Row],[ID ]],'[1]COMMERCIAL 2019 - 2021'!$D$2:$AO$3999,20,FALSE)</f>
        <v>0</v>
      </c>
      <c r="G440" s="3">
        <f>VLOOKUP(Tableau3[[#This Row],[ID ]],'[1]COMMERCIAL 2019 - 2021'!$D$2:$AO$3999,21,FALSE)</f>
        <v>33000</v>
      </c>
      <c r="H440" s="3">
        <f>VLOOKUP(Tableau3[[#This Row],[ID ]],'[1]COMMERCIAL 2019 - 2021'!$D$2:$AO$3999,22,FALSE)</f>
        <v>0</v>
      </c>
      <c r="I440" s="3">
        <f>VLOOKUP(Tableau3[[#This Row],[ID ]],'[1]COMMERCIAL 2019 - 2021'!$D$2:$AO$3999,23,FALSE)</f>
        <v>0</v>
      </c>
      <c r="J440" s="3">
        <f>+Tableau1[[#This Row],[Annee]]</f>
        <v>2020</v>
      </c>
      <c r="K440" s="3" t="str">
        <f>+Tableau1[[#This Row],[DESTINATION]]</f>
        <v>Angleterre</v>
      </c>
      <c r="L440" s="3" t="str">
        <f>+Tableau1[[#This Row],[CLIENT]]</f>
        <v>ARCADIA</v>
      </c>
      <c r="M440" s="3">
        <f>Tableau1[[#This Row],[Mois]]</f>
        <v>7</v>
      </c>
    </row>
    <row r="441" spans="1:13" hidden="1" x14ac:dyDescent="0.35">
      <c r="A441" s="1" t="str">
        <f>Tableau1[[#This Row],[NUM DE FACTURE]]</f>
        <v>FAE-20-00168</v>
      </c>
      <c r="B441" s="2">
        <f>VLOOKUP(Tableau3[[#This Row],[ID ]],'[1]COMMERCIAL 2019 - 2021'!$D$2:$AO$3999,14,FALSE)</f>
        <v>0</v>
      </c>
      <c r="C441" s="3">
        <f>VLOOKUP(Tableau3[[#This Row],[ID ]],'[1]COMMERCIAL 2019 - 2021'!$D$2:$AO$3999,15,FALSE)</f>
        <v>198300</v>
      </c>
      <c r="D441" s="3">
        <f>VLOOKUP(Tableau3[[#This Row],[ID ]],'[1]COMMERCIAL 2019 - 2021'!$D$2:$AO$3999,16,FALSE)</f>
        <v>0</v>
      </c>
      <c r="E441" s="3">
        <f>VLOOKUP(Tableau3[[#This Row],[ID ]],'[1]COMMERCIAL 2019 - 2021'!$D$2:$AO$3999,17,FALSE)</f>
        <v>0</v>
      </c>
      <c r="F441" s="3">
        <f>VLOOKUP(Tableau3[[#This Row],[ID ]],'[1]COMMERCIAL 2019 - 2021'!$D$2:$AO$3999,20,FALSE)</f>
        <v>0</v>
      </c>
      <c r="G441" s="3">
        <f>VLOOKUP(Tableau3[[#This Row],[ID ]],'[1]COMMERCIAL 2019 - 2021'!$D$2:$AO$3999,21,FALSE)</f>
        <v>247875</v>
      </c>
      <c r="H441" s="3">
        <f>VLOOKUP(Tableau3[[#This Row],[ID ]],'[1]COMMERCIAL 2019 - 2021'!$D$2:$AO$3999,22,FALSE)</f>
        <v>0</v>
      </c>
      <c r="I441" s="3">
        <f>VLOOKUP(Tableau3[[#This Row],[ID ]],'[1]COMMERCIAL 2019 - 2021'!$D$2:$AO$3999,23,FALSE)</f>
        <v>0</v>
      </c>
      <c r="J441" s="3">
        <f>+Tableau1[[#This Row],[Annee]]</f>
        <v>2020</v>
      </c>
      <c r="K441" s="3" t="str">
        <f>+Tableau1[[#This Row],[DESTINATION]]</f>
        <v>Niger</v>
      </c>
      <c r="L441" s="3" t="str">
        <f>+Tableau1[[#This Row],[CLIENT]]</f>
        <v>SAHEL INTERNATIONAL TRADE</v>
      </c>
      <c r="M441" s="3">
        <f>Tableau1[[#This Row],[Mois]]</f>
        <v>7</v>
      </c>
    </row>
    <row r="442" spans="1:13" hidden="1" x14ac:dyDescent="0.35">
      <c r="A442" s="1" t="str">
        <f>Tableau1[[#This Row],[NUM DE FACTURE]]</f>
        <v>FAE-20-00169</v>
      </c>
      <c r="B442" s="2">
        <f>VLOOKUP(Tableau3[[#This Row],[ID ]],'[1]COMMERCIAL 2019 - 2021'!$D$2:$AO$3999,14,FALSE)</f>
        <v>66024</v>
      </c>
      <c r="C442" s="3">
        <f>VLOOKUP(Tableau3[[#This Row],[ID ]],'[1]COMMERCIAL 2019 - 2021'!$D$2:$AO$3999,15,FALSE)</f>
        <v>0</v>
      </c>
      <c r="D442" s="3">
        <f>VLOOKUP(Tableau3[[#This Row],[ID ]],'[1]COMMERCIAL 2019 - 2021'!$D$2:$AO$3999,16,FALSE)</f>
        <v>0</v>
      </c>
      <c r="E442" s="3">
        <f>VLOOKUP(Tableau3[[#This Row],[ID ]],'[1]COMMERCIAL 2019 - 2021'!$D$2:$AO$3999,17,FALSE)</f>
        <v>0</v>
      </c>
      <c r="F442" s="3">
        <f>VLOOKUP(Tableau3[[#This Row],[ID ]],'[1]COMMERCIAL 2019 - 2021'!$D$2:$AO$3999,20,FALSE)</f>
        <v>105638.39999999999</v>
      </c>
      <c r="G442" s="3">
        <f>VLOOKUP(Tableau3[[#This Row],[ID ]],'[1]COMMERCIAL 2019 - 2021'!$D$2:$AO$3999,21,FALSE)</f>
        <v>0</v>
      </c>
      <c r="H442" s="3">
        <f>VLOOKUP(Tableau3[[#This Row],[ID ]],'[1]COMMERCIAL 2019 - 2021'!$D$2:$AO$3999,22,FALSE)</f>
        <v>0</v>
      </c>
      <c r="I442" s="3">
        <f>VLOOKUP(Tableau3[[#This Row],[ID ]],'[1]COMMERCIAL 2019 - 2021'!$D$2:$AO$3999,23,FALSE)</f>
        <v>0</v>
      </c>
      <c r="J442" s="3">
        <f>+Tableau1[[#This Row],[Annee]]</f>
        <v>2020</v>
      </c>
      <c r="K442" s="3" t="str">
        <f>+Tableau1[[#This Row],[DESTINATION]]</f>
        <v>Niger</v>
      </c>
      <c r="L442" s="3" t="str">
        <f>+Tableau1[[#This Row],[CLIENT]]</f>
        <v>STE OMEGA TRADING</v>
      </c>
      <c r="M442" s="3">
        <f>Tableau1[[#This Row],[Mois]]</f>
        <v>7</v>
      </c>
    </row>
    <row r="443" spans="1:13" hidden="1" x14ac:dyDescent="0.35">
      <c r="A443" s="1" t="str">
        <f>Tableau1[[#This Row],[NUM DE FACTURE]]</f>
        <v>FAE-20-00170</v>
      </c>
      <c r="B443" s="2">
        <f>VLOOKUP(Tableau3[[#This Row],[ID ]],'[1]COMMERCIAL 2019 - 2021'!$D$2:$AO$3999,14,FALSE)</f>
        <v>20000</v>
      </c>
      <c r="C443" s="3">
        <f>VLOOKUP(Tableau3[[#This Row],[ID ]],'[1]COMMERCIAL 2019 - 2021'!$D$2:$AO$3999,15,FALSE)</f>
        <v>0</v>
      </c>
      <c r="D443" s="3">
        <f>VLOOKUP(Tableau3[[#This Row],[ID ]],'[1]COMMERCIAL 2019 - 2021'!$D$2:$AO$3999,16,FALSE)</f>
        <v>0</v>
      </c>
      <c r="E443" s="3">
        <f>VLOOKUP(Tableau3[[#This Row],[ID ]],'[1]COMMERCIAL 2019 - 2021'!$D$2:$AO$3999,17,FALSE)</f>
        <v>0</v>
      </c>
      <c r="F443" s="3">
        <f>VLOOKUP(Tableau3[[#This Row],[ID ]],'[1]COMMERCIAL 2019 - 2021'!$D$2:$AO$3999,20,FALSE)</f>
        <v>38619.195</v>
      </c>
      <c r="G443" s="3">
        <f>VLOOKUP(Tableau3[[#This Row],[ID ]],'[1]COMMERCIAL 2019 - 2021'!$D$2:$AO$3999,21,FALSE)</f>
        <v>0</v>
      </c>
      <c r="H443" s="3">
        <f>VLOOKUP(Tableau3[[#This Row],[ID ]],'[1]COMMERCIAL 2019 - 2021'!$D$2:$AO$3999,22,FALSE)</f>
        <v>0</v>
      </c>
      <c r="I443" s="3">
        <f>VLOOKUP(Tableau3[[#This Row],[ID ]],'[1]COMMERCIAL 2019 - 2021'!$D$2:$AO$3999,23,FALSE)</f>
        <v>0</v>
      </c>
      <c r="J443" s="3">
        <f>+Tableau1[[#This Row],[Annee]]</f>
        <v>2020</v>
      </c>
      <c r="K443" s="3" t="str">
        <f>+Tableau1[[#This Row],[DESTINATION]]</f>
        <v>Russie</v>
      </c>
      <c r="L443" s="3" t="str">
        <f>+Tableau1[[#This Row],[CLIENT]]</f>
        <v>ANGSTREM TRADING</v>
      </c>
      <c r="M443" s="3">
        <f>Tableau1[[#This Row],[Mois]]</f>
        <v>8</v>
      </c>
    </row>
    <row r="444" spans="1:13" hidden="1" x14ac:dyDescent="0.35">
      <c r="A444" s="1" t="str">
        <f>Tableau1[[#This Row],[NUM DE FACTURE]]</f>
        <v>FAE-20-00171</v>
      </c>
      <c r="B444" s="2">
        <f>VLOOKUP(Tableau3[[#This Row],[ID ]],'[1]COMMERCIAL 2019 - 2021'!$D$2:$AO$3999,14,FALSE)</f>
        <v>45600</v>
      </c>
      <c r="C444" s="3">
        <f>VLOOKUP(Tableau3[[#This Row],[ID ]],'[1]COMMERCIAL 2019 - 2021'!$D$2:$AO$3999,15,FALSE)</f>
        <v>331200</v>
      </c>
      <c r="D444" s="3">
        <f>VLOOKUP(Tableau3[[#This Row],[ID ]],'[1]COMMERCIAL 2019 - 2021'!$D$2:$AO$3999,16,FALSE)</f>
        <v>19200</v>
      </c>
      <c r="E444" s="3">
        <f>VLOOKUP(Tableau3[[#This Row],[ID ]],'[1]COMMERCIAL 2019 - 2021'!$D$2:$AO$3999,17,FALSE)</f>
        <v>48000</v>
      </c>
      <c r="F444" s="3">
        <f>VLOOKUP(Tableau3[[#This Row],[ID ]],'[1]COMMERCIAL 2019 - 2021'!$D$2:$AO$3999,20,FALSE)</f>
        <v>101630.453265</v>
      </c>
      <c r="G444" s="3">
        <f>VLOOKUP(Tableau3[[#This Row],[ID ]],'[1]COMMERCIAL 2019 - 2021'!$D$2:$AO$3999,21,FALSE)</f>
        <v>499584.2328</v>
      </c>
      <c r="H444" s="3">
        <f>VLOOKUP(Tableau3[[#This Row],[ID ]],'[1]COMMERCIAL 2019 - 2021'!$D$2:$AO$3999,22,FALSE)</f>
        <v>28961.4048</v>
      </c>
      <c r="I444" s="3">
        <f>VLOOKUP(Tableau3[[#This Row],[ID ]],'[1]COMMERCIAL 2019 - 2021'!$D$2:$AO$3999,23,FALSE)</f>
        <v>101575.52450000001</v>
      </c>
      <c r="J444" s="3">
        <f>+Tableau1[[#This Row],[Annee]]</f>
        <v>2020</v>
      </c>
      <c r="K444" s="3" t="str">
        <f>+Tableau1[[#This Row],[DESTINATION]]</f>
        <v>Libye</v>
      </c>
      <c r="L444" s="3" t="str">
        <f>+Tableau1[[#This Row],[CLIENT]]</f>
        <v>STE AL MAJMOUA MOTTAHIDA</v>
      </c>
      <c r="M444" s="3">
        <f>Tableau1[[#This Row],[Mois]]</f>
        <v>7</v>
      </c>
    </row>
    <row r="445" spans="1:13" x14ac:dyDescent="0.35">
      <c r="A445" s="1" t="str">
        <f>Tableau1[[#This Row],[NUM DE FACTURE]]</f>
        <v>FAE-20-00172</v>
      </c>
      <c r="B445" s="2">
        <f>VLOOKUP(Tableau3[[#This Row],[ID ]],'[1]COMMERCIAL 2019 - 2021'!$D$2:$AO$3999,14,FALSE)</f>
        <v>22008</v>
      </c>
      <c r="C445" s="3">
        <f>VLOOKUP(Tableau3[[#This Row],[ID ]],'[1]COMMERCIAL 2019 - 2021'!$D$2:$AO$3999,15,FALSE)</f>
        <v>0</v>
      </c>
      <c r="D445" s="3">
        <f>VLOOKUP(Tableau3[[#This Row],[ID ]],'[1]COMMERCIAL 2019 - 2021'!$D$2:$AO$3999,16,FALSE)</f>
        <v>0</v>
      </c>
      <c r="E445" s="3">
        <f>VLOOKUP(Tableau3[[#This Row],[ID ]],'[1]COMMERCIAL 2019 - 2021'!$D$2:$AO$3999,17,FALSE)</f>
        <v>0</v>
      </c>
      <c r="F445" s="3">
        <f>VLOOKUP(Tableau3[[#This Row],[ID ]],'[1]COMMERCIAL 2019 - 2021'!$D$2:$AO$3999,20,FALSE)</f>
        <v>32791.919999999998</v>
      </c>
      <c r="G445" s="3">
        <f>VLOOKUP(Tableau3[[#This Row],[ID ]],'[1]COMMERCIAL 2019 - 2021'!$D$2:$AO$3999,21,FALSE)</f>
        <v>0</v>
      </c>
      <c r="H445" s="3">
        <f>VLOOKUP(Tableau3[[#This Row],[ID ]],'[1]COMMERCIAL 2019 - 2021'!$D$2:$AO$3999,22,FALSE)</f>
        <v>0</v>
      </c>
      <c r="I445" s="3">
        <f>VLOOKUP(Tableau3[[#This Row],[ID ]],'[1]COMMERCIAL 2019 - 2021'!$D$2:$AO$3999,23,FALSE)</f>
        <v>0</v>
      </c>
      <c r="J445" s="3">
        <f>+Tableau1[[#This Row],[Annee]]</f>
        <v>2020</v>
      </c>
      <c r="K445" s="3" t="str">
        <f>+Tableau1[[#This Row],[DESTINATION]]</f>
        <v>Sierra Leone</v>
      </c>
      <c r="L445" s="3" t="str">
        <f>+Tableau1[[#This Row],[CLIENT]]</f>
        <v>TUNISIAN AFRICAN BUSINESS</v>
      </c>
      <c r="M445" s="3">
        <f>Tableau1[[#This Row],[Mois]]</f>
        <v>7</v>
      </c>
    </row>
    <row r="446" spans="1:13" hidden="1" x14ac:dyDescent="0.35">
      <c r="A446" s="1" t="str">
        <f>Tableau1[[#This Row],[NUM DE FACTURE]]</f>
        <v>FAE-20-00173</v>
      </c>
      <c r="B446" s="2">
        <f>VLOOKUP(Tableau3[[#This Row],[ID ]],'[1]COMMERCIAL 2019 - 2021'!$D$2:$AO$3999,14,FALSE)</f>
        <v>0</v>
      </c>
      <c r="C446" s="3">
        <f>VLOOKUP(Tableau3[[#This Row],[ID ]],'[1]COMMERCIAL 2019 - 2021'!$D$2:$AO$3999,15,FALSE)</f>
        <v>16944</v>
      </c>
      <c r="D446" s="3">
        <f>VLOOKUP(Tableau3[[#This Row],[ID ]],'[1]COMMERCIAL 2019 - 2021'!$D$2:$AO$3999,16,FALSE)</f>
        <v>6000</v>
      </c>
      <c r="E446" s="3">
        <f>VLOOKUP(Tableau3[[#This Row],[ID ]],'[1]COMMERCIAL 2019 - 2021'!$D$2:$AO$3999,17,FALSE)</f>
        <v>1780</v>
      </c>
      <c r="F446" s="3">
        <f>VLOOKUP(Tableau3[[#This Row],[ID ]],'[1]COMMERCIAL 2019 - 2021'!$D$2:$AO$3999,20,FALSE)</f>
        <v>0</v>
      </c>
      <c r="G446" s="3">
        <f>VLOOKUP(Tableau3[[#This Row],[ID ]],'[1]COMMERCIAL 2019 - 2021'!$D$2:$AO$3999,21,FALSE)</f>
        <v>28958.658984000002</v>
      </c>
      <c r="H446" s="3">
        <f>VLOOKUP(Tableau3[[#This Row],[ID ]],'[1]COMMERCIAL 2019 - 2021'!$D$2:$AO$3999,22,FALSE)</f>
        <v>9729.1785000000018</v>
      </c>
      <c r="I446" s="3">
        <f>VLOOKUP(Tableau3[[#This Row],[ID ]],'[1]COMMERCIAL 2019 - 2021'!$D$2:$AO$3999,23,FALSE)</f>
        <v>5179.26235</v>
      </c>
      <c r="J446" s="3">
        <f>+Tableau1[[#This Row],[Annee]]</f>
        <v>2020</v>
      </c>
      <c r="K446" s="3" t="str">
        <f>+Tableau1[[#This Row],[DESTINATION]]</f>
        <v>France</v>
      </c>
      <c r="L446" s="3" t="str">
        <f>+Tableau1[[#This Row],[CLIENT]]</f>
        <v>SOPALIM</v>
      </c>
      <c r="M446" s="3">
        <f>Tableau1[[#This Row],[Mois]]</f>
        <v>7</v>
      </c>
    </row>
    <row r="447" spans="1:13" hidden="1" x14ac:dyDescent="0.35">
      <c r="A447" s="1" t="str">
        <f>Tableau1[[#This Row],[NUM DE FACTURE]]</f>
        <v>FAE-20-00174</v>
      </c>
      <c r="B447" s="2">
        <f>VLOOKUP(Tableau3[[#This Row],[ID ]],'[1]COMMERCIAL 2019 - 2021'!$D$2:$AO$3999,14,FALSE)</f>
        <v>0</v>
      </c>
      <c r="C447" s="3">
        <f>VLOOKUP(Tableau3[[#This Row],[ID ]],'[1]COMMERCIAL 2019 - 2021'!$D$2:$AO$3999,15,FALSE)</f>
        <v>0</v>
      </c>
      <c r="D447" s="3">
        <f>VLOOKUP(Tableau3[[#This Row],[ID ]],'[1]COMMERCIAL 2019 - 2021'!$D$2:$AO$3999,16,FALSE)</f>
        <v>112000</v>
      </c>
      <c r="E447" s="3">
        <f>VLOOKUP(Tableau3[[#This Row],[ID ]],'[1]COMMERCIAL 2019 - 2021'!$D$2:$AO$3999,17,FALSE)</f>
        <v>0</v>
      </c>
      <c r="F447" s="3">
        <f>VLOOKUP(Tableau3[[#This Row],[ID ]],'[1]COMMERCIAL 2019 - 2021'!$D$2:$AO$3999,20,FALSE)</f>
        <v>0</v>
      </c>
      <c r="G447" s="3">
        <f>VLOOKUP(Tableau3[[#This Row],[ID ]],'[1]COMMERCIAL 2019 - 2021'!$D$2:$AO$3999,21,FALSE)</f>
        <v>0</v>
      </c>
      <c r="H447" s="3">
        <f>VLOOKUP(Tableau3[[#This Row],[ID ]],'[1]COMMERCIAL 2019 - 2021'!$D$2:$AO$3999,22,FALSE)</f>
        <v>145600</v>
      </c>
      <c r="I447" s="3">
        <f>VLOOKUP(Tableau3[[#This Row],[ID ]],'[1]COMMERCIAL 2019 - 2021'!$D$2:$AO$3999,23,FALSE)</f>
        <v>0</v>
      </c>
      <c r="J447" s="3">
        <f>+Tableau1[[#This Row],[Annee]]</f>
        <v>2020</v>
      </c>
      <c r="K447" s="3" t="str">
        <f>+Tableau1[[#This Row],[DESTINATION]]</f>
        <v>Niger</v>
      </c>
      <c r="L447" s="3" t="str">
        <f>+Tableau1[[#This Row],[CLIENT]]</f>
        <v>STE OMEGA TRADING</v>
      </c>
      <c r="M447" s="3">
        <f>Tableau1[[#This Row],[Mois]]</f>
        <v>7</v>
      </c>
    </row>
    <row r="448" spans="1:13" hidden="1" x14ac:dyDescent="0.35">
      <c r="A448" s="1" t="str">
        <f>Tableau1[[#This Row],[NUM DE FACTURE]]</f>
        <v>FAE-20-00175</v>
      </c>
      <c r="B448" s="2">
        <f>VLOOKUP(Tableau3[[#This Row],[ID ]],'[1]COMMERCIAL 2019 - 2021'!$D$2:$AO$3999,14,FALSE)</f>
        <v>0</v>
      </c>
      <c r="C448" s="3">
        <f>VLOOKUP(Tableau3[[#This Row],[ID ]],'[1]COMMERCIAL 2019 - 2021'!$D$2:$AO$3999,15,FALSE)</f>
        <v>0</v>
      </c>
      <c r="D448" s="3">
        <f>VLOOKUP(Tableau3[[#This Row],[ID ]],'[1]COMMERCIAL 2019 - 2021'!$D$2:$AO$3999,16,FALSE)</f>
        <v>56016</v>
      </c>
      <c r="E448" s="3">
        <f>VLOOKUP(Tableau3[[#This Row],[ID ]],'[1]COMMERCIAL 2019 - 2021'!$D$2:$AO$3999,17,FALSE)</f>
        <v>0</v>
      </c>
      <c r="F448" s="3">
        <f>VLOOKUP(Tableau3[[#This Row],[ID ]],'[1]COMMERCIAL 2019 - 2021'!$D$2:$AO$3999,20,FALSE)</f>
        <v>0</v>
      </c>
      <c r="G448" s="3">
        <f>VLOOKUP(Tableau3[[#This Row],[ID ]],'[1]COMMERCIAL 2019 - 2021'!$D$2:$AO$3999,21,FALSE)</f>
        <v>0</v>
      </c>
      <c r="H448" s="3">
        <f>VLOOKUP(Tableau3[[#This Row],[ID ]],'[1]COMMERCIAL 2019 - 2021'!$D$2:$AO$3999,22,FALSE)</f>
        <v>76181.759999999995</v>
      </c>
      <c r="I448" s="3">
        <f>VLOOKUP(Tableau3[[#This Row],[ID ]],'[1]COMMERCIAL 2019 - 2021'!$D$2:$AO$3999,23,FALSE)</f>
        <v>0</v>
      </c>
      <c r="J448" s="3">
        <f>+Tableau1[[#This Row],[Annee]]</f>
        <v>2020</v>
      </c>
      <c r="K448" s="3" t="str">
        <f>+Tableau1[[#This Row],[DESTINATION]]</f>
        <v>Togo</v>
      </c>
      <c r="L448" s="3" t="str">
        <f>+Tableau1[[#This Row],[CLIENT]]</f>
        <v>SAHEL INTERNATIONAL TRADE</v>
      </c>
      <c r="M448" s="3">
        <f>Tableau1[[#This Row],[Mois]]</f>
        <v>7</v>
      </c>
    </row>
    <row r="449" spans="1:13" hidden="1" x14ac:dyDescent="0.35">
      <c r="A449" s="1" t="str">
        <f>Tableau1[[#This Row],[NUM DE FACTURE]]</f>
        <v>FAE-20-00176</v>
      </c>
      <c r="B449" s="2">
        <f>VLOOKUP(Tableau3[[#This Row],[ID ]],'[1]COMMERCIAL 2019 - 2021'!$D$2:$AO$3999,14,FALSE)</f>
        <v>43608</v>
      </c>
      <c r="C449" s="3">
        <f>VLOOKUP(Tableau3[[#This Row],[ID ]],'[1]COMMERCIAL 2019 - 2021'!$D$2:$AO$3999,15,FALSE)</f>
        <v>0</v>
      </c>
      <c r="D449" s="3">
        <f>VLOOKUP(Tableau3[[#This Row],[ID ]],'[1]COMMERCIAL 2019 - 2021'!$D$2:$AO$3999,16,FALSE)</f>
        <v>0</v>
      </c>
      <c r="E449" s="3">
        <f>VLOOKUP(Tableau3[[#This Row],[ID ]],'[1]COMMERCIAL 2019 - 2021'!$D$2:$AO$3999,17,FALSE)</f>
        <v>0</v>
      </c>
      <c r="F449" s="3">
        <f>VLOOKUP(Tableau3[[#This Row],[ID ]],'[1]COMMERCIAL 2019 - 2021'!$D$2:$AO$3999,20,FALSE)</f>
        <v>68916.960000000006</v>
      </c>
      <c r="G449" s="3">
        <f>VLOOKUP(Tableau3[[#This Row],[ID ]],'[1]COMMERCIAL 2019 - 2021'!$D$2:$AO$3999,21,FALSE)</f>
        <v>0</v>
      </c>
      <c r="H449" s="3">
        <f>VLOOKUP(Tableau3[[#This Row],[ID ]],'[1]COMMERCIAL 2019 - 2021'!$D$2:$AO$3999,22,FALSE)</f>
        <v>0</v>
      </c>
      <c r="I449" s="3">
        <f>VLOOKUP(Tableau3[[#This Row],[ID ]],'[1]COMMERCIAL 2019 - 2021'!$D$2:$AO$3999,23,FALSE)</f>
        <v>0</v>
      </c>
      <c r="J449" s="3">
        <f>+Tableau1[[#This Row],[Annee]]</f>
        <v>2020</v>
      </c>
      <c r="K449" s="3" t="str">
        <f>+Tableau1[[#This Row],[DESTINATION]]</f>
        <v>Togo</v>
      </c>
      <c r="L449" s="3" t="str">
        <f>+Tableau1[[#This Row],[CLIENT]]</f>
        <v>SAHEL INTERNATIONAL TRADE</v>
      </c>
      <c r="M449" s="3">
        <f>Tableau1[[#This Row],[Mois]]</f>
        <v>7</v>
      </c>
    </row>
    <row r="450" spans="1:13" hidden="1" x14ac:dyDescent="0.35">
      <c r="A450" s="1" t="str">
        <f>Tableau1[[#This Row],[NUM DE FACTURE]]</f>
        <v>FAE-20-00177</v>
      </c>
      <c r="B450" s="2">
        <f>VLOOKUP(Tableau3[[#This Row],[ID ]],'[1]COMMERCIAL 2019 - 2021'!$D$2:$AO$3999,14,FALSE)</f>
        <v>18030</v>
      </c>
      <c r="C450" s="3">
        <f>VLOOKUP(Tableau3[[#This Row],[ID ]],'[1]COMMERCIAL 2019 - 2021'!$D$2:$AO$3999,15,FALSE)</f>
        <v>0</v>
      </c>
      <c r="D450" s="3">
        <f>VLOOKUP(Tableau3[[#This Row],[ID ]],'[1]COMMERCIAL 2019 - 2021'!$D$2:$AO$3999,16,FALSE)</f>
        <v>0</v>
      </c>
      <c r="E450" s="3">
        <f>VLOOKUP(Tableau3[[#This Row],[ID ]],'[1]COMMERCIAL 2019 - 2021'!$D$2:$AO$3999,17,FALSE)</f>
        <v>0</v>
      </c>
      <c r="F450" s="3">
        <f>VLOOKUP(Tableau3[[#This Row],[ID ]],'[1]COMMERCIAL 2019 - 2021'!$D$2:$AO$3999,20,FALSE)</f>
        <v>31161</v>
      </c>
      <c r="G450" s="3">
        <f>VLOOKUP(Tableau3[[#This Row],[ID ]],'[1]COMMERCIAL 2019 - 2021'!$D$2:$AO$3999,21,FALSE)</f>
        <v>0</v>
      </c>
      <c r="H450" s="3">
        <f>VLOOKUP(Tableau3[[#This Row],[ID ]],'[1]COMMERCIAL 2019 - 2021'!$D$2:$AO$3999,22,FALSE)</f>
        <v>0</v>
      </c>
      <c r="I450" s="3">
        <f>VLOOKUP(Tableau3[[#This Row],[ID ]],'[1]COMMERCIAL 2019 - 2021'!$D$2:$AO$3999,23,FALSE)</f>
        <v>0</v>
      </c>
      <c r="J450" s="3">
        <f>+Tableau1[[#This Row],[Annee]]</f>
        <v>2020</v>
      </c>
      <c r="K450" s="3" t="str">
        <f>+Tableau1[[#This Row],[DESTINATION]]</f>
        <v>Ukraine</v>
      </c>
      <c r="L450" s="3" t="str">
        <f>+Tableau1[[#This Row],[CLIENT]]</f>
        <v>SAHEL INTERNATIONAL TRADE</v>
      </c>
      <c r="M450" s="3">
        <f>Tableau1[[#This Row],[Mois]]</f>
        <v>7</v>
      </c>
    </row>
    <row r="451" spans="1:13" hidden="1" x14ac:dyDescent="0.35">
      <c r="A451" s="1" t="str">
        <f>Tableau1[[#This Row],[NUM DE FACTURE]]</f>
        <v>FAE-20-00178</v>
      </c>
      <c r="B451" s="2">
        <f>VLOOKUP(Tableau3[[#This Row],[ID ]],'[1]COMMERCIAL 2019 - 2021'!$D$2:$AO$3999,14,FALSE)</f>
        <v>0</v>
      </c>
      <c r="C451" s="3">
        <f>VLOOKUP(Tableau3[[#This Row],[ID ]],'[1]COMMERCIAL 2019 - 2021'!$D$2:$AO$3999,15,FALSE)</f>
        <v>0</v>
      </c>
      <c r="D451" s="3">
        <f>VLOOKUP(Tableau3[[#This Row],[ID ]],'[1]COMMERCIAL 2019 - 2021'!$D$2:$AO$3999,16,FALSE)</f>
        <v>50400</v>
      </c>
      <c r="E451" s="3">
        <f>VLOOKUP(Tableau3[[#This Row],[ID ]],'[1]COMMERCIAL 2019 - 2021'!$D$2:$AO$3999,17,FALSE)</f>
        <v>0</v>
      </c>
      <c r="F451" s="3">
        <f>VLOOKUP(Tableau3[[#This Row],[ID ]],'[1]COMMERCIAL 2019 - 2021'!$D$2:$AO$3999,20,FALSE)</f>
        <v>0</v>
      </c>
      <c r="G451" s="3">
        <f>VLOOKUP(Tableau3[[#This Row],[ID ]],'[1]COMMERCIAL 2019 - 2021'!$D$2:$AO$3999,21,FALSE)</f>
        <v>0</v>
      </c>
      <c r="H451" s="3">
        <f>VLOOKUP(Tableau3[[#This Row],[ID ]],'[1]COMMERCIAL 2019 - 2021'!$D$2:$AO$3999,22,FALSE)</f>
        <v>78624</v>
      </c>
      <c r="I451" s="3">
        <f>VLOOKUP(Tableau3[[#This Row],[ID ]],'[1]COMMERCIAL 2019 - 2021'!$D$2:$AO$3999,23,FALSE)</f>
        <v>0</v>
      </c>
      <c r="J451" s="3">
        <f>+Tableau1[[#This Row],[Annee]]</f>
        <v>2020</v>
      </c>
      <c r="K451" s="3" t="str">
        <f>+Tableau1[[#This Row],[DESTINATION]]</f>
        <v xml:space="preserve">Japon </v>
      </c>
      <c r="L451" s="3" t="str">
        <f>+Tableau1[[#This Row],[CLIENT]]</f>
        <v>ARCADIA</v>
      </c>
      <c r="M451" s="3">
        <f>Tableau1[[#This Row],[Mois]]</f>
        <v>7</v>
      </c>
    </row>
    <row r="452" spans="1:13" hidden="1" x14ac:dyDescent="0.35">
      <c r="A452" s="1" t="str">
        <f>Tableau1[[#This Row],[NUM DE FACTURE]]</f>
        <v>FAE-20-00179</v>
      </c>
      <c r="B452" s="2">
        <f>VLOOKUP(Tableau3[[#This Row],[ID ]],'[1]COMMERCIAL 2019 - 2021'!$D$2:$AO$3999,14,FALSE)</f>
        <v>0</v>
      </c>
      <c r="C452" s="3">
        <f>VLOOKUP(Tableau3[[#This Row],[ID ]],'[1]COMMERCIAL 2019 - 2021'!$D$2:$AO$3999,15,FALSE)</f>
        <v>20000</v>
      </c>
      <c r="D452" s="3">
        <f>VLOOKUP(Tableau3[[#This Row],[ID ]],'[1]COMMERCIAL 2019 - 2021'!$D$2:$AO$3999,16,FALSE)</f>
        <v>0</v>
      </c>
      <c r="E452" s="3">
        <f>VLOOKUP(Tableau3[[#This Row],[ID ]],'[1]COMMERCIAL 2019 - 2021'!$D$2:$AO$3999,17,FALSE)</f>
        <v>0</v>
      </c>
      <c r="F452" s="3">
        <f>VLOOKUP(Tableau3[[#This Row],[ID ]],'[1]COMMERCIAL 2019 - 2021'!$D$2:$AO$3999,20,FALSE)</f>
        <v>0</v>
      </c>
      <c r="G452" s="3">
        <f>VLOOKUP(Tableau3[[#This Row],[ID ]],'[1]COMMERCIAL 2019 - 2021'!$D$2:$AO$3999,21,FALSE)</f>
        <v>33000</v>
      </c>
      <c r="H452" s="3">
        <f>VLOOKUP(Tableau3[[#This Row],[ID ]],'[1]COMMERCIAL 2019 - 2021'!$D$2:$AO$3999,22,FALSE)</f>
        <v>0</v>
      </c>
      <c r="I452" s="3">
        <f>VLOOKUP(Tableau3[[#This Row],[ID ]],'[1]COMMERCIAL 2019 - 2021'!$D$2:$AO$3999,23,FALSE)</f>
        <v>0</v>
      </c>
      <c r="J452" s="3">
        <f>+Tableau1[[#This Row],[Annee]]</f>
        <v>2020</v>
      </c>
      <c r="K452" s="3" t="str">
        <f>+Tableau1[[#This Row],[DESTINATION]]</f>
        <v>Angleterre</v>
      </c>
      <c r="L452" s="3" t="str">
        <f>+Tableau1[[#This Row],[CLIENT]]</f>
        <v>ARCADIA</v>
      </c>
      <c r="M452" s="3">
        <f>Tableau1[[#This Row],[Mois]]</f>
        <v>7</v>
      </c>
    </row>
    <row r="453" spans="1:13" hidden="1" x14ac:dyDescent="0.35">
      <c r="A453" s="1" t="str">
        <f>Tableau1[[#This Row],[NUM DE FACTURE]]</f>
        <v>FAE-20-00180</v>
      </c>
      <c r="B453" s="2">
        <f>VLOOKUP(Tableau3[[#This Row],[ID ]],'[1]COMMERCIAL 2019 - 2021'!$D$2:$AO$3999,14,FALSE)</f>
        <v>0</v>
      </c>
      <c r="C453" s="3">
        <f>VLOOKUP(Tableau3[[#This Row],[ID ]],'[1]COMMERCIAL 2019 - 2021'!$D$2:$AO$3999,15,FALSE)</f>
        <v>20000</v>
      </c>
      <c r="D453" s="3">
        <f>VLOOKUP(Tableau3[[#This Row],[ID ]],'[1]COMMERCIAL 2019 - 2021'!$D$2:$AO$3999,16,FALSE)</f>
        <v>0</v>
      </c>
      <c r="E453" s="3">
        <f>VLOOKUP(Tableau3[[#This Row],[ID ]],'[1]COMMERCIAL 2019 - 2021'!$D$2:$AO$3999,17,FALSE)</f>
        <v>0</v>
      </c>
      <c r="F453" s="3">
        <f>VLOOKUP(Tableau3[[#This Row],[ID ]],'[1]COMMERCIAL 2019 - 2021'!$D$2:$AO$3999,20,FALSE)</f>
        <v>0</v>
      </c>
      <c r="G453" s="3">
        <f>VLOOKUP(Tableau3[[#This Row],[ID ]],'[1]COMMERCIAL 2019 - 2021'!$D$2:$AO$3999,21,FALSE)</f>
        <v>33000</v>
      </c>
      <c r="H453" s="3">
        <f>VLOOKUP(Tableau3[[#This Row],[ID ]],'[1]COMMERCIAL 2019 - 2021'!$D$2:$AO$3999,22,FALSE)</f>
        <v>0</v>
      </c>
      <c r="I453" s="3">
        <f>VLOOKUP(Tableau3[[#This Row],[ID ]],'[1]COMMERCIAL 2019 - 2021'!$D$2:$AO$3999,23,FALSE)</f>
        <v>0</v>
      </c>
      <c r="J453" s="3">
        <f>+Tableau1[[#This Row],[Annee]]</f>
        <v>2020</v>
      </c>
      <c r="K453" s="3" t="str">
        <f>+Tableau1[[#This Row],[DESTINATION]]</f>
        <v>Angleterre</v>
      </c>
      <c r="L453" s="3" t="str">
        <f>+Tableau1[[#This Row],[CLIENT]]</f>
        <v>ARCADIA</v>
      </c>
      <c r="M453" s="3">
        <f>Tableau1[[#This Row],[Mois]]</f>
        <v>7</v>
      </c>
    </row>
    <row r="454" spans="1:13" hidden="1" x14ac:dyDescent="0.35">
      <c r="A454" s="1" t="str">
        <f>Tableau1[[#This Row],[NUM DE FACTURE]]</f>
        <v>FAE-20-00181</v>
      </c>
      <c r="B454" s="2">
        <f>VLOOKUP(Tableau3[[#This Row],[ID ]],'[1]COMMERCIAL 2019 - 2021'!$D$2:$AO$3999,14,FALSE)</f>
        <v>0</v>
      </c>
      <c r="C454" s="3">
        <f>VLOOKUP(Tableau3[[#This Row],[ID ]],'[1]COMMERCIAL 2019 - 2021'!$D$2:$AO$3999,15,FALSE)</f>
        <v>0</v>
      </c>
      <c r="D454" s="3">
        <f>VLOOKUP(Tableau3[[#This Row],[ID ]],'[1]COMMERCIAL 2019 - 2021'!$D$2:$AO$3999,16,FALSE)</f>
        <v>20157.86</v>
      </c>
      <c r="E454" s="3">
        <f>VLOOKUP(Tableau3[[#This Row],[ID ]],'[1]COMMERCIAL 2019 - 2021'!$D$2:$AO$3999,17,FALSE)</f>
        <v>0</v>
      </c>
      <c r="F454" s="3">
        <f>VLOOKUP(Tableau3[[#This Row],[ID ]],'[1]COMMERCIAL 2019 - 2021'!$D$2:$AO$3999,20,FALSE)</f>
        <v>0</v>
      </c>
      <c r="G454" s="3">
        <f>VLOOKUP(Tableau3[[#This Row],[ID ]],'[1]COMMERCIAL 2019 - 2021'!$D$2:$AO$3999,21,FALSE)</f>
        <v>0</v>
      </c>
      <c r="H454" s="3">
        <f>VLOOKUP(Tableau3[[#This Row],[ID ]],'[1]COMMERCIAL 2019 - 2021'!$D$2:$AO$3999,22,FALSE)</f>
        <v>34771.86</v>
      </c>
      <c r="I454" s="3">
        <f>VLOOKUP(Tableau3[[#This Row],[ID ]],'[1]COMMERCIAL 2019 - 2021'!$D$2:$AO$3999,23,FALSE)</f>
        <v>0</v>
      </c>
      <c r="J454" s="3">
        <f>+Tableau1[[#This Row],[Annee]]</f>
        <v>2020</v>
      </c>
      <c r="K454" s="3" t="str">
        <f>+Tableau1[[#This Row],[DESTINATION]]</f>
        <v>USA</v>
      </c>
      <c r="L454" s="3" t="str">
        <f>+Tableau1[[#This Row],[CLIENT]]</f>
        <v>ARCADIA</v>
      </c>
      <c r="M454" s="3">
        <f>Tableau1[[#This Row],[Mois]]</f>
        <v>7</v>
      </c>
    </row>
    <row r="455" spans="1:13" x14ac:dyDescent="0.35">
      <c r="A455" s="1" t="str">
        <f>Tableau1[[#This Row],[NUM DE FACTURE]]</f>
        <v>FAE-20-00182</v>
      </c>
      <c r="B455" s="2">
        <f>VLOOKUP(Tableau3[[#This Row],[ID ]],'[1]COMMERCIAL 2019 - 2021'!$D$2:$AO$3999,14,FALSE)</f>
        <v>0</v>
      </c>
      <c r="C455" s="3">
        <f>VLOOKUP(Tableau3[[#This Row],[ID ]],'[1]COMMERCIAL 2019 - 2021'!$D$2:$AO$3999,15,FALSE)</f>
        <v>110040</v>
      </c>
      <c r="D455" s="3">
        <f>VLOOKUP(Tableau3[[#This Row],[ID ]],'[1]COMMERCIAL 2019 - 2021'!$D$2:$AO$3999,16,FALSE)</f>
        <v>0</v>
      </c>
      <c r="E455" s="3">
        <f>VLOOKUP(Tableau3[[#This Row],[ID ]],'[1]COMMERCIAL 2019 - 2021'!$D$2:$AO$3999,17,FALSE)</f>
        <v>0</v>
      </c>
      <c r="F455" s="3">
        <f>VLOOKUP(Tableau3[[#This Row],[ID ]],'[1]COMMERCIAL 2019 - 2021'!$D$2:$AO$3999,20,FALSE)</f>
        <v>0</v>
      </c>
      <c r="G455" s="3">
        <f>VLOOKUP(Tableau3[[#This Row],[ID ]],'[1]COMMERCIAL 2019 - 2021'!$D$2:$AO$3999,21,FALSE)</f>
        <v>148333.92000000001</v>
      </c>
      <c r="H455" s="3">
        <f>VLOOKUP(Tableau3[[#This Row],[ID ]],'[1]COMMERCIAL 2019 - 2021'!$D$2:$AO$3999,22,FALSE)</f>
        <v>0</v>
      </c>
      <c r="I455" s="3">
        <f>VLOOKUP(Tableau3[[#This Row],[ID ]],'[1]COMMERCIAL 2019 - 2021'!$D$2:$AO$3999,23,FALSE)</f>
        <v>0</v>
      </c>
      <c r="J455" s="3">
        <f>+Tableau1[[#This Row],[Annee]]</f>
        <v>2020</v>
      </c>
      <c r="K455" s="3" t="str">
        <f>+Tableau1[[#This Row],[DESTINATION]]</f>
        <v>Sénégal</v>
      </c>
      <c r="L455" s="3" t="str">
        <f>+Tableau1[[#This Row],[CLIENT]]</f>
        <v>TUNISIAN AFRICAN BUSINESS</v>
      </c>
      <c r="M455" s="3">
        <f>Tableau1[[#This Row],[Mois]]</f>
        <v>7</v>
      </c>
    </row>
    <row r="456" spans="1:13" hidden="1" x14ac:dyDescent="0.35">
      <c r="A456" s="1" t="str">
        <f>Tableau1[[#This Row],[NUM DE FACTURE]]</f>
        <v>FAE-20-00183</v>
      </c>
      <c r="B456" s="2">
        <f>VLOOKUP(Tableau3[[#This Row],[ID ]],'[1]COMMERCIAL 2019 - 2021'!$D$2:$AO$3999,14,FALSE)</f>
        <v>28080</v>
      </c>
      <c r="C456" s="3">
        <f>VLOOKUP(Tableau3[[#This Row],[ID ]],'[1]COMMERCIAL 2019 - 2021'!$D$2:$AO$3999,15,FALSE)</f>
        <v>262236</v>
      </c>
      <c r="D456" s="3">
        <f>VLOOKUP(Tableau3[[#This Row],[ID ]],'[1]COMMERCIAL 2019 - 2021'!$D$2:$AO$3999,16,FALSE)</f>
        <v>0</v>
      </c>
      <c r="E456" s="3">
        <f>VLOOKUP(Tableau3[[#This Row],[ID ]],'[1]COMMERCIAL 2019 - 2021'!$D$2:$AO$3999,17,FALSE)</f>
        <v>0</v>
      </c>
      <c r="F456" s="3">
        <f>VLOOKUP(Tableau3[[#This Row],[ID ]],'[1]COMMERCIAL 2019 - 2021'!$D$2:$AO$3999,20,FALSE)</f>
        <v>47417.48505000001</v>
      </c>
      <c r="G456" s="3">
        <f>VLOOKUP(Tableau3[[#This Row],[ID ]],'[1]COMMERCIAL 2019 - 2021'!$D$2:$AO$3999,21,FALSE)</f>
        <v>367475.67148500006</v>
      </c>
      <c r="H456" s="3">
        <f>VLOOKUP(Tableau3[[#This Row],[ID ]],'[1]COMMERCIAL 2019 - 2021'!$D$2:$AO$3999,22,FALSE)</f>
        <v>0</v>
      </c>
      <c r="I456" s="3">
        <f>VLOOKUP(Tableau3[[#This Row],[ID ]],'[1]COMMERCIAL 2019 - 2021'!$D$2:$AO$3999,23,FALSE)</f>
        <v>0</v>
      </c>
      <c r="J456" s="3">
        <f>+Tableau1[[#This Row],[Annee]]</f>
        <v>2020</v>
      </c>
      <c r="K456" s="3" t="str">
        <f>+Tableau1[[#This Row],[DESTINATION]]</f>
        <v>Guinée</v>
      </c>
      <c r="L456" s="3" t="str">
        <f>+Tableau1[[#This Row],[CLIENT]]</f>
        <v>SAWABA - GUINEE</v>
      </c>
      <c r="M456" s="3">
        <f>Tableau1[[#This Row],[Mois]]</f>
        <v>7</v>
      </c>
    </row>
    <row r="457" spans="1:13" hidden="1" x14ac:dyDescent="0.35">
      <c r="A457" s="1" t="str">
        <f>Tableau1[[#This Row],[NUM DE FACTURE]]</f>
        <v>FAE-20-00184</v>
      </c>
      <c r="B457" s="2">
        <f>VLOOKUP(Tableau3[[#This Row],[ID ]],'[1]COMMERCIAL 2019 - 2021'!$D$2:$AO$3999,14,FALSE)</f>
        <v>40000</v>
      </c>
      <c r="C457" s="3">
        <f>VLOOKUP(Tableau3[[#This Row],[ID ]],'[1]COMMERCIAL 2019 - 2021'!$D$2:$AO$3999,15,FALSE)</f>
        <v>0</v>
      </c>
      <c r="D457" s="3">
        <f>VLOOKUP(Tableau3[[#This Row],[ID ]],'[1]COMMERCIAL 2019 - 2021'!$D$2:$AO$3999,16,FALSE)</f>
        <v>0</v>
      </c>
      <c r="E457" s="3">
        <f>VLOOKUP(Tableau3[[#This Row],[ID ]],'[1]COMMERCIAL 2019 - 2021'!$D$2:$AO$3999,17,FALSE)</f>
        <v>0</v>
      </c>
      <c r="F457" s="3">
        <f>VLOOKUP(Tableau3[[#This Row],[ID ]],'[1]COMMERCIAL 2019 - 2021'!$D$2:$AO$3999,20,FALSE)</f>
        <v>76630.559999999998</v>
      </c>
      <c r="G457" s="3">
        <f>VLOOKUP(Tableau3[[#This Row],[ID ]],'[1]COMMERCIAL 2019 - 2021'!$D$2:$AO$3999,21,FALSE)</f>
        <v>0</v>
      </c>
      <c r="H457" s="3">
        <f>VLOOKUP(Tableau3[[#This Row],[ID ]],'[1]COMMERCIAL 2019 - 2021'!$D$2:$AO$3999,22,FALSE)</f>
        <v>0</v>
      </c>
      <c r="I457" s="3">
        <f>VLOOKUP(Tableau3[[#This Row],[ID ]],'[1]COMMERCIAL 2019 - 2021'!$D$2:$AO$3999,23,FALSE)</f>
        <v>0</v>
      </c>
      <c r="J457" s="3">
        <f>+Tableau1[[#This Row],[Annee]]</f>
        <v>2020</v>
      </c>
      <c r="K457" s="3" t="str">
        <f>+Tableau1[[#This Row],[DESTINATION]]</f>
        <v>Russie</v>
      </c>
      <c r="L457" s="3" t="str">
        <f>+Tableau1[[#This Row],[CLIENT]]</f>
        <v>ANGSTREM TRADING</v>
      </c>
      <c r="M457" s="3">
        <f>Tableau1[[#This Row],[Mois]]</f>
        <v>7</v>
      </c>
    </row>
    <row r="458" spans="1:13" hidden="1" x14ac:dyDescent="0.35">
      <c r="A458" s="1" t="str">
        <f>Tableau1[[#This Row],[NUM DE FACTURE]]</f>
        <v>FAE-20-00185</v>
      </c>
      <c r="B458" s="2">
        <f>VLOOKUP(Tableau3[[#This Row],[ID ]],'[1]COMMERCIAL 2019 - 2021'!$D$2:$AO$3999,14,FALSE)</f>
        <v>0</v>
      </c>
      <c r="C458" s="3">
        <f>VLOOKUP(Tableau3[[#This Row],[ID ]],'[1]COMMERCIAL 2019 - 2021'!$D$2:$AO$3999,15,FALSE)</f>
        <v>0</v>
      </c>
      <c r="D458" s="3">
        <f>VLOOKUP(Tableau3[[#This Row],[ID ]],'[1]COMMERCIAL 2019 - 2021'!$D$2:$AO$3999,16,FALSE)</f>
        <v>280000</v>
      </c>
      <c r="E458" s="3">
        <f>VLOOKUP(Tableau3[[#This Row],[ID ]],'[1]COMMERCIAL 2019 - 2021'!$D$2:$AO$3999,17,FALSE)</f>
        <v>0</v>
      </c>
      <c r="F458" s="3">
        <f>VLOOKUP(Tableau3[[#This Row],[ID ]],'[1]COMMERCIAL 2019 - 2021'!$D$2:$AO$3999,20,FALSE)</f>
        <v>0</v>
      </c>
      <c r="G458" s="3">
        <f>VLOOKUP(Tableau3[[#This Row],[ID ]],'[1]COMMERCIAL 2019 - 2021'!$D$2:$AO$3999,21,FALSE)</f>
        <v>0</v>
      </c>
      <c r="H458" s="3">
        <f>VLOOKUP(Tableau3[[#This Row],[ID ]],'[1]COMMERCIAL 2019 - 2021'!$D$2:$AO$3999,22,FALSE)</f>
        <v>347200</v>
      </c>
      <c r="I458" s="3">
        <f>VLOOKUP(Tableau3[[#This Row],[ID ]],'[1]COMMERCIAL 2019 - 2021'!$D$2:$AO$3999,23,FALSE)</f>
        <v>0</v>
      </c>
      <c r="J458" s="3">
        <f>+Tableau1[[#This Row],[Annee]]</f>
        <v>2020</v>
      </c>
      <c r="K458" s="3" t="str">
        <f>+Tableau1[[#This Row],[DESTINATION]]</f>
        <v>Niger</v>
      </c>
      <c r="L458" s="3" t="str">
        <f>+Tableau1[[#This Row],[CLIENT]]</f>
        <v>SAHEL INTERNATIONAL TRADE</v>
      </c>
      <c r="M458" s="3">
        <f>Tableau1[[#This Row],[Mois]]</f>
        <v>7</v>
      </c>
    </row>
    <row r="459" spans="1:13" hidden="1" x14ac:dyDescent="0.35">
      <c r="A459" s="1" t="str">
        <f>Tableau1[[#This Row],[NUM DE FACTURE]]</f>
        <v>FAE-20-00186</v>
      </c>
      <c r="B459" s="2">
        <f>VLOOKUP(Tableau3[[#This Row],[ID ]],'[1]COMMERCIAL 2019 - 2021'!$D$2:$AO$3999,14,FALSE)</f>
        <v>41500</v>
      </c>
      <c r="C459" s="3">
        <f>VLOOKUP(Tableau3[[#This Row],[ID ]],'[1]COMMERCIAL 2019 - 2021'!$D$2:$AO$3999,15,FALSE)</f>
        <v>0</v>
      </c>
      <c r="D459" s="3">
        <f>VLOOKUP(Tableau3[[#This Row],[ID ]],'[1]COMMERCIAL 2019 - 2021'!$D$2:$AO$3999,16,FALSE)</f>
        <v>0</v>
      </c>
      <c r="E459" s="3">
        <f>VLOOKUP(Tableau3[[#This Row],[ID ]],'[1]COMMERCIAL 2019 - 2021'!$D$2:$AO$3999,17,FALSE)</f>
        <v>0</v>
      </c>
      <c r="F459" s="3">
        <f>VLOOKUP(Tableau3[[#This Row],[ID ]],'[1]COMMERCIAL 2019 - 2021'!$D$2:$AO$3999,20,FALSE)</f>
        <v>65570</v>
      </c>
      <c r="G459" s="3">
        <f>VLOOKUP(Tableau3[[#This Row],[ID ]],'[1]COMMERCIAL 2019 - 2021'!$D$2:$AO$3999,21,FALSE)</f>
        <v>0</v>
      </c>
      <c r="H459" s="3">
        <f>VLOOKUP(Tableau3[[#This Row],[ID ]],'[1]COMMERCIAL 2019 - 2021'!$D$2:$AO$3999,22,FALSE)</f>
        <v>0</v>
      </c>
      <c r="I459" s="3">
        <f>VLOOKUP(Tableau3[[#This Row],[ID ]],'[1]COMMERCIAL 2019 - 2021'!$D$2:$AO$3999,23,FALSE)</f>
        <v>0</v>
      </c>
      <c r="J459" s="3">
        <f>+Tableau1[[#This Row],[Annee]]</f>
        <v>2020</v>
      </c>
      <c r="K459" s="3" t="str">
        <f>+Tableau1[[#This Row],[DESTINATION]]</f>
        <v>Togo</v>
      </c>
      <c r="L459" s="3" t="str">
        <f>+Tableau1[[#This Row],[CLIENT]]</f>
        <v>SAHEL INTERNATIONAL TRADE</v>
      </c>
      <c r="M459" s="3">
        <f>Tableau1[[#This Row],[Mois]]</f>
        <v>8</v>
      </c>
    </row>
    <row r="460" spans="1:13" hidden="1" x14ac:dyDescent="0.35">
      <c r="A460" s="1" t="str">
        <f>Tableau1[[#This Row],[NUM DE FACTURE]]</f>
        <v>FAE-20-00187</v>
      </c>
      <c r="B460" s="2">
        <f>VLOOKUP(Tableau3[[#This Row],[ID ]],'[1]COMMERCIAL 2019 - 2021'!$D$2:$AO$3999,14,FALSE)</f>
        <v>40000</v>
      </c>
      <c r="C460" s="3">
        <f>VLOOKUP(Tableau3[[#This Row],[ID ]],'[1]COMMERCIAL 2019 - 2021'!$D$2:$AO$3999,15,FALSE)</f>
        <v>0</v>
      </c>
      <c r="D460" s="3">
        <f>VLOOKUP(Tableau3[[#This Row],[ID ]],'[1]COMMERCIAL 2019 - 2021'!$D$2:$AO$3999,16,FALSE)</f>
        <v>0</v>
      </c>
      <c r="E460" s="3">
        <f>VLOOKUP(Tableau3[[#This Row],[ID ]],'[1]COMMERCIAL 2019 - 2021'!$D$2:$AO$3999,17,FALSE)</f>
        <v>0</v>
      </c>
      <c r="F460" s="3">
        <f>VLOOKUP(Tableau3[[#This Row],[ID ]],'[1]COMMERCIAL 2019 - 2021'!$D$2:$AO$3999,20,FALSE)</f>
        <v>64000</v>
      </c>
      <c r="G460" s="3">
        <f>VLOOKUP(Tableau3[[#This Row],[ID ]],'[1]COMMERCIAL 2019 - 2021'!$D$2:$AO$3999,21,FALSE)</f>
        <v>0</v>
      </c>
      <c r="H460" s="3">
        <f>VLOOKUP(Tableau3[[#This Row],[ID ]],'[1]COMMERCIAL 2019 - 2021'!$D$2:$AO$3999,22,FALSE)</f>
        <v>0</v>
      </c>
      <c r="I460" s="3">
        <f>VLOOKUP(Tableau3[[#This Row],[ID ]],'[1]COMMERCIAL 2019 - 2021'!$D$2:$AO$3999,23,FALSE)</f>
        <v>0</v>
      </c>
      <c r="J460" s="3">
        <f>+Tableau1[[#This Row],[Annee]]</f>
        <v>2020</v>
      </c>
      <c r="K460" s="3" t="str">
        <f>+Tableau1[[#This Row],[DESTINATION]]</f>
        <v>Gabon</v>
      </c>
      <c r="L460" s="3" t="str">
        <f>+Tableau1[[#This Row],[CLIENT]]</f>
        <v>STE DE COMMERCE INTERNATIONAL</v>
      </c>
      <c r="M460" s="3">
        <f>Tableau1[[#This Row],[Mois]]</f>
        <v>8</v>
      </c>
    </row>
    <row r="461" spans="1:13" hidden="1" x14ac:dyDescent="0.35">
      <c r="A461" s="1" t="str">
        <f>Tableau1[[#This Row],[NUM DE FACTURE]]</f>
        <v>FAE-20-00188</v>
      </c>
      <c r="B461" s="2">
        <f>VLOOKUP(Tableau3[[#This Row],[ID ]],'[1]COMMERCIAL 2019 - 2021'!$D$2:$AO$3999,14,FALSE)</f>
        <v>57600</v>
      </c>
      <c r="C461" s="3">
        <f>VLOOKUP(Tableau3[[#This Row],[ID ]],'[1]COMMERCIAL 2019 - 2021'!$D$2:$AO$3999,15,FALSE)</f>
        <v>0</v>
      </c>
      <c r="D461" s="3">
        <f>VLOOKUP(Tableau3[[#This Row],[ID ]],'[1]COMMERCIAL 2019 - 2021'!$D$2:$AO$3999,16,FALSE)</f>
        <v>0</v>
      </c>
      <c r="E461" s="3">
        <f>VLOOKUP(Tableau3[[#This Row],[ID ]],'[1]COMMERCIAL 2019 - 2021'!$D$2:$AO$3999,17,FALSE)</f>
        <v>0</v>
      </c>
      <c r="F461" s="3">
        <f>VLOOKUP(Tableau3[[#This Row],[ID ]],'[1]COMMERCIAL 2019 - 2021'!$D$2:$AO$3999,20,FALSE)</f>
        <v>83896.940160000013</v>
      </c>
      <c r="G461" s="3">
        <f>VLOOKUP(Tableau3[[#This Row],[ID ]],'[1]COMMERCIAL 2019 - 2021'!$D$2:$AO$3999,21,FALSE)</f>
        <v>0</v>
      </c>
      <c r="H461" s="3">
        <f>VLOOKUP(Tableau3[[#This Row],[ID ]],'[1]COMMERCIAL 2019 - 2021'!$D$2:$AO$3999,22,FALSE)</f>
        <v>0</v>
      </c>
      <c r="I461" s="3">
        <f>VLOOKUP(Tableau3[[#This Row],[ID ]],'[1]COMMERCIAL 2019 - 2021'!$D$2:$AO$3999,23,FALSE)</f>
        <v>0</v>
      </c>
      <c r="J461" s="3">
        <f>+Tableau1[[#This Row],[Annee]]</f>
        <v>2020</v>
      </c>
      <c r="K461" s="3" t="str">
        <f>+Tableau1[[#This Row],[DESTINATION]]</f>
        <v>Gambie</v>
      </c>
      <c r="L461" s="3" t="str">
        <f>+Tableau1[[#This Row],[CLIENT]]</f>
        <v>MAMUDOU BAH T/A TEDOUGNAL FARM</v>
      </c>
      <c r="M461" s="3">
        <f>Tableau1[[#This Row],[Mois]]</f>
        <v>7</v>
      </c>
    </row>
    <row r="462" spans="1:13" hidden="1" x14ac:dyDescent="0.35">
      <c r="A462" s="1" t="str">
        <f>Tableau1[[#This Row],[NUM DE FACTURE]]</f>
        <v>FAE-20-00189</v>
      </c>
      <c r="B462" s="2">
        <f>VLOOKUP(Tableau3[[#This Row],[ID ]],'[1]COMMERCIAL 2019 - 2021'!$D$2:$AO$3999,14,FALSE)</f>
        <v>0</v>
      </c>
      <c r="C462" s="3">
        <f>VLOOKUP(Tableau3[[#This Row],[ID ]],'[1]COMMERCIAL 2019 - 2021'!$D$2:$AO$3999,15,FALSE)</f>
        <v>706560</v>
      </c>
      <c r="D462" s="3">
        <f>VLOOKUP(Tableau3[[#This Row],[ID ]],'[1]COMMERCIAL 2019 - 2021'!$D$2:$AO$3999,16,FALSE)</f>
        <v>176640</v>
      </c>
      <c r="E462" s="3">
        <f>VLOOKUP(Tableau3[[#This Row],[ID ]],'[1]COMMERCIAL 2019 - 2021'!$D$2:$AO$3999,17,FALSE)</f>
        <v>0</v>
      </c>
      <c r="F462" s="3">
        <f>VLOOKUP(Tableau3[[#This Row],[ID ]],'[1]COMMERCIAL 2019 - 2021'!$D$2:$AO$3999,20,FALSE)</f>
        <v>0</v>
      </c>
      <c r="G462" s="3">
        <f>VLOOKUP(Tableau3[[#This Row],[ID ]],'[1]COMMERCIAL 2019 - 2021'!$D$2:$AO$3999,21,FALSE)</f>
        <v>1102089.1084799981</v>
      </c>
      <c r="H462" s="3">
        <f>VLOOKUP(Tableau3[[#This Row],[ID ]],'[1]COMMERCIAL 2019 - 2021'!$D$2:$AO$3999,22,FALSE)</f>
        <v>275522.2771200001</v>
      </c>
      <c r="I462" s="3">
        <f>VLOOKUP(Tableau3[[#This Row],[ID ]],'[1]COMMERCIAL 2019 - 2021'!$D$2:$AO$3999,23,FALSE)</f>
        <v>0</v>
      </c>
      <c r="J462" s="3">
        <f>+Tableau1[[#This Row],[Annee]]</f>
        <v>2020</v>
      </c>
      <c r="K462" s="3" t="str">
        <f>+Tableau1[[#This Row],[DESTINATION]]</f>
        <v>Libye</v>
      </c>
      <c r="L462" s="3" t="str">
        <f>+Tableau1[[#This Row],[CLIENT]]</f>
        <v>AL JAWDA AL RAEDA</v>
      </c>
      <c r="M462" s="3" t="e">
        <f>Tableau1[[#This Row],[Mois]]</f>
        <v>#VALUE!</v>
      </c>
    </row>
    <row r="463" spans="1:13" hidden="1" x14ac:dyDescent="0.35">
      <c r="A463" s="1" t="str">
        <f>Tableau1[[#This Row],[NUM DE FACTURE]]</f>
        <v>FAE-20-00190</v>
      </c>
      <c r="B463" s="2">
        <f>VLOOKUP(Tableau3[[#This Row],[ID ]],'[1]COMMERCIAL 2019 - 2021'!$D$2:$AO$3999,14,FALSE)</f>
        <v>0</v>
      </c>
      <c r="C463" s="3">
        <f>VLOOKUP(Tableau3[[#This Row],[ID ]],'[1]COMMERCIAL 2019 - 2021'!$D$2:$AO$3999,15,FALSE)</f>
        <v>132480</v>
      </c>
      <c r="D463" s="3">
        <f>VLOOKUP(Tableau3[[#This Row],[ID ]],'[1]COMMERCIAL 2019 - 2021'!$D$2:$AO$3999,16,FALSE)</f>
        <v>33120</v>
      </c>
      <c r="E463" s="3">
        <f>VLOOKUP(Tableau3[[#This Row],[ID ]],'[1]COMMERCIAL 2019 - 2021'!$D$2:$AO$3999,17,FALSE)</f>
        <v>0</v>
      </c>
      <c r="F463" s="3">
        <f>VLOOKUP(Tableau3[[#This Row],[ID ]],'[1]COMMERCIAL 2019 - 2021'!$D$2:$AO$3999,20,FALSE)</f>
        <v>0</v>
      </c>
      <c r="G463" s="3">
        <f>VLOOKUP(Tableau3[[#This Row],[ID ]],'[1]COMMERCIAL 2019 - 2021'!$D$2:$AO$3999,21,FALSE)</f>
        <v>225667.45871999997</v>
      </c>
      <c r="H463" s="3">
        <f>VLOOKUP(Tableau3[[#This Row],[ID ]],'[1]COMMERCIAL 2019 - 2021'!$D$2:$AO$3999,22,FALSE)</f>
        <v>56416.864679999991</v>
      </c>
      <c r="I463" s="3">
        <f>VLOOKUP(Tableau3[[#This Row],[ID ]],'[1]COMMERCIAL 2019 - 2021'!$D$2:$AO$3999,23,FALSE)</f>
        <v>0</v>
      </c>
      <c r="J463" s="3">
        <f>+Tableau1[[#This Row],[Annee]]</f>
        <v>2020</v>
      </c>
      <c r="K463" s="3" t="str">
        <f>+Tableau1[[#This Row],[DESTINATION]]</f>
        <v>Libye</v>
      </c>
      <c r="L463" s="3" t="str">
        <f>+Tableau1[[#This Row],[CLIENT]]</f>
        <v>ALATHEER ALZAHER COMPANY FOR</v>
      </c>
      <c r="M463" s="3">
        <f>Tableau1[[#This Row],[Mois]]</f>
        <v>7</v>
      </c>
    </row>
    <row r="464" spans="1:13" hidden="1" x14ac:dyDescent="0.35">
      <c r="A464" s="1" t="str">
        <f>Tableau1[[#This Row],[NUM DE FACTURE]]</f>
        <v>FAE-20-00191</v>
      </c>
      <c r="B464" s="2">
        <f>VLOOKUP(Tableau3[[#This Row],[ID ]],'[1]COMMERCIAL 2019 - 2021'!$D$2:$AO$3999,14,FALSE)</f>
        <v>0</v>
      </c>
      <c r="C464" s="3">
        <f>VLOOKUP(Tableau3[[#This Row],[ID ]],'[1]COMMERCIAL 2019 - 2021'!$D$2:$AO$3999,15,FALSE)</f>
        <v>0</v>
      </c>
      <c r="D464" s="3">
        <f>VLOOKUP(Tableau3[[#This Row],[ID ]],'[1]COMMERCIAL 2019 - 2021'!$D$2:$AO$3999,16,FALSE)</f>
        <v>108000</v>
      </c>
      <c r="E464" s="3">
        <f>VLOOKUP(Tableau3[[#This Row],[ID ]],'[1]COMMERCIAL 2019 - 2021'!$D$2:$AO$3999,17,FALSE)</f>
        <v>0</v>
      </c>
      <c r="F464" s="3">
        <f>VLOOKUP(Tableau3[[#This Row],[ID ]],'[1]COMMERCIAL 2019 - 2021'!$D$2:$AO$3999,20,FALSE)</f>
        <v>0</v>
      </c>
      <c r="G464" s="3">
        <f>VLOOKUP(Tableau3[[#This Row],[ID ]],'[1]COMMERCIAL 2019 - 2021'!$D$2:$AO$3999,21,FALSE)</f>
        <v>0</v>
      </c>
      <c r="H464" s="3">
        <f>VLOOKUP(Tableau3[[#This Row],[ID ]],'[1]COMMERCIAL 2019 - 2021'!$D$2:$AO$3999,22,FALSE)</f>
        <v>150017.454</v>
      </c>
      <c r="I464" s="3">
        <f>VLOOKUP(Tableau3[[#This Row],[ID ]],'[1]COMMERCIAL 2019 - 2021'!$D$2:$AO$3999,23,FALSE)</f>
        <v>0</v>
      </c>
      <c r="J464" s="3">
        <f>+Tableau1[[#This Row],[Annee]]</f>
        <v>2020</v>
      </c>
      <c r="K464" s="3" t="str">
        <f>+Tableau1[[#This Row],[DESTINATION]]</f>
        <v>Niger</v>
      </c>
      <c r="L464" s="3" t="str">
        <f>+Tableau1[[#This Row],[CLIENT]]</f>
        <v>ETS KASSO IMPORT EXPORT</v>
      </c>
      <c r="M464" s="3">
        <f>Tableau1[[#This Row],[Mois]]</f>
        <v>7</v>
      </c>
    </row>
    <row r="465" spans="1:13" hidden="1" x14ac:dyDescent="0.35">
      <c r="A465" s="1" t="str">
        <f>Tableau1[[#This Row],[NUM DE FACTURE]]</f>
        <v>FAE-20-00192</v>
      </c>
      <c r="B465" s="2">
        <f>VLOOKUP(Tableau3[[#This Row],[ID ]],'[1]COMMERCIAL 2019 - 2021'!$D$2:$AO$3999,14,FALSE)</f>
        <v>0</v>
      </c>
      <c r="C465" s="3">
        <f>VLOOKUP(Tableau3[[#This Row],[ID ]],'[1]COMMERCIAL 2019 - 2021'!$D$2:$AO$3999,15,FALSE)</f>
        <v>0</v>
      </c>
      <c r="D465" s="3">
        <f>VLOOKUP(Tableau3[[#This Row],[ID ]],'[1]COMMERCIAL 2019 - 2021'!$D$2:$AO$3999,16,FALSE)</f>
        <v>108000</v>
      </c>
      <c r="E465" s="3">
        <f>VLOOKUP(Tableau3[[#This Row],[ID ]],'[1]COMMERCIAL 2019 - 2021'!$D$2:$AO$3999,17,FALSE)</f>
        <v>0</v>
      </c>
      <c r="F465" s="3">
        <f>VLOOKUP(Tableau3[[#This Row],[ID ]],'[1]COMMERCIAL 2019 - 2021'!$D$2:$AO$3999,20,FALSE)</f>
        <v>0</v>
      </c>
      <c r="G465" s="3">
        <f>VLOOKUP(Tableau3[[#This Row],[ID ]],'[1]COMMERCIAL 2019 - 2021'!$D$2:$AO$3999,21,FALSE)</f>
        <v>0</v>
      </c>
      <c r="H465" s="3">
        <f>VLOOKUP(Tableau3[[#This Row],[ID ]],'[1]COMMERCIAL 2019 - 2021'!$D$2:$AO$3999,22,FALSE)</f>
        <v>150017.454</v>
      </c>
      <c r="I465" s="3">
        <f>VLOOKUP(Tableau3[[#This Row],[ID ]],'[1]COMMERCIAL 2019 - 2021'!$D$2:$AO$3999,23,FALSE)</f>
        <v>0</v>
      </c>
      <c r="J465" s="3">
        <f>+Tableau1[[#This Row],[Annee]]</f>
        <v>2020</v>
      </c>
      <c r="K465" s="3" t="str">
        <f>+Tableau1[[#This Row],[DESTINATION]]</f>
        <v>Niger</v>
      </c>
      <c r="L465" s="3" t="str">
        <f>+Tableau1[[#This Row],[CLIENT]]</f>
        <v>ETS KASSO IMPORT EXPORT</v>
      </c>
      <c r="M465" s="3">
        <f>Tableau1[[#This Row],[Mois]]</f>
        <v>7</v>
      </c>
    </row>
    <row r="466" spans="1:13" x14ac:dyDescent="0.35">
      <c r="A466" s="1" t="str">
        <f>Tableau1[[#This Row],[NUM DE FACTURE]]</f>
        <v>FAE-20-00193</v>
      </c>
      <c r="B466" s="2">
        <f>VLOOKUP(Tableau3[[#This Row],[ID ]],'[1]COMMERCIAL 2019 - 2021'!$D$2:$AO$3999,14,FALSE)</f>
        <v>0</v>
      </c>
      <c r="C466" s="3">
        <f>VLOOKUP(Tableau3[[#This Row],[ID ]],'[1]COMMERCIAL 2019 - 2021'!$D$2:$AO$3999,15,FALSE)</f>
        <v>154056</v>
      </c>
      <c r="D466" s="3">
        <f>VLOOKUP(Tableau3[[#This Row],[ID ]],'[1]COMMERCIAL 2019 - 2021'!$D$2:$AO$3999,16,FALSE)</f>
        <v>0</v>
      </c>
      <c r="E466" s="3">
        <f>VLOOKUP(Tableau3[[#This Row],[ID ]],'[1]COMMERCIAL 2019 - 2021'!$D$2:$AO$3999,17,FALSE)</f>
        <v>0</v>
      </c>
      <c r="F466" s="3">
        <f>VLOOKUP(Tableau3[[#This Row],[ID ]],'[1]COMMERCIAL 2019 - 2021'!$D$2:$AO$3999,20,FALSE)</f>
        <v>0</v>
      </c>
      <c r="G466" s="3">
        <f>VLOOKUP(Tableau3[[#This Row],[ID ]],'[1]COMMERCIAL 2019 - 2021'!$D$2:$AO$3999,21,FALSE)</f>
        <v>209956.32</v>
      </c>
      <c r="H466" s="3">
        <f>VLOOKUP(Tableau3[[#This Row],[ID ]],'[1]COMMERCIAL 2019 - 2021'!$D$2:$AO$3999,22,FALSE)</f>
        <v>0</v>
      </c>
      <c r="I466" s="3">
        <f>VLOOKUP(Tableau3[[#This Row],[ID ]],'[1]COMMERCIAL 2019 - 2021'!$D$2:$AO$3999,23,FALSE)</f>
        <v>0</v>
      </c>
      <c r="J466" s="3">
        <f>+Tableau1[[#This Row],[Annee]]</f>
        <v>2020</v>
      </c>
      <c r="K466" s="3" t="str">
        <f>+Tableau1[[#This Row],[DESTINATION]]</f>
        <v>Sénégal</v>
      </c>
      <c r="L466" s="3" t="str">
        <f>+Tableau1[[#This Row],[CLIENT]]</f>
        <v>TUNISIAN AFRICAN BUSINESS</v>
      </c>
      <c r="M466" s="3">
        <f>Tableau1[[#This Row],[Mois]]</f>
        <v>7</v>
      </c>
    </row>
    <row r="467" spans="1:13" x14ac:dyDescent="0.35">
      <c r="A467" s="1" t="str">
        <f>Tableau1[[#This Row],[NUM DE FACTURE]]</f>
        <v>FAE-20-00194</v>
      </c>
      <c r="B467" s="2">
        <f>VLOOKUP(Tableau3[[#This Row],[ID ]],'[1]COMMERCIAL 2019 - 2021'!$D$2:$AO$3999,14,FALSE)</f>
        <v>109224</v>
      </c>
      <c r="C467" s="3">
        <f>VLOOKUP(Tableau3[[#This Row],[ID ]],'[1]COMMERCIAL 2019 - 2021'!$D$2:$AO$3999,15,FALSE)</f>
        <v>18000</v>
      </c>
      <c r="D467" s="3">
        <f>VLOOKUP(Tableau3[[#This Row],[ID ]],'[1]COMMERCIAL 2019 - 2021'!$D$2:$AO$3999,16,FALSE)</f>
        <v>8400</v>
      </c>
      <c r="E467" s="3">
        <f>VLOOKUP(Tableau3[[#This Row],[ID ]],'[1]COMMERCIAL 2019 - 2021'!$D$2:$AO$3999,17,FALSE)</f>
        <v>0</v>
      </c>
      <c r="F467" s="3">
        <f>VLOOKUP(Tableau3[[#This Row],[ID ]],'[1]COMMERCIAL 2019 - 2021'!$D$2:$AO$3999,20,FALSE)</f>
        <v>175622.39999999999</v>
      </c>
      <c r="G467" s="3">
        <f>VLOOKUP(Tableau3[[#This Row],[ID ]],'[1]COMMERCIAL 2019 - 2021'!$D$2:$AO$3999,21,FALSE)</f>
        <v>28620</v>
      </c>
      <c r="H467" s="3">
        <f>VLOOKUP(Tableau3[[#This Row],[ID ]],'[1]COMMERCIAL 2019 - 2021'!$D$2:$AO$3999,22,FALSE)</f>
        <v>11760</v>
      </c>
      <c r="I467" s="3">
        <f>VLOOKUP(Tableau3[[#This Row],[ID ]],'[1]COMMERCIAL 2019 - 2021'!$D$2:$AO$3999,23,FALSE)</f>
        <v>0</v>
      </c>
      <c r="J467" s="3">
        <f>+Tableau1[[#This Row],[Annee]]</f>
        <v>2020</v>
      </c>
      <c r="K467" s="3" t="str">
        <f>+Tableau1[[#This Row],[DESTINATION]]</f>
        <v>Sierra Leone</v>
      </c>
      <c r="L467" s="3" t="str">
        <f>+Tableau1[[#This Row],[CLIENT]]</f>
        <v>TUNISIAN AFRICAN BUSINESS</v>
      </c>
      <c r="M467" s="3">
        <f>Tableau1[[#This Row],[Mois]]</f>
        <v>7</v>
      </c>
    </row>
    <row r="468" spans="1:13" hidden="1" x14ac:dyDescent="0.35">
      <c r="A468" s="1" t="str">
        <f>Tableau1[[#This Row],[NUM DE FACTURE]]</f>
        <v>FAE-20-00195</v>
      </c>
      <c r="B468" s="2">
        <f>VLOOKUP(Tableau3[[#This Row],[ID ]],'[1]COMMERCIAL 2019 - 2021'!$D$2:$AO$3999,14,FALSE)</f>
        <v>242088</v>
      </c>
      <c r="C468" s="3">
        <f>VLOOKUP(Tableau3[[#This Row],[ID ]],'[1]COMMERCIAL 2019 - 2021'!$D$2:$AO$3999,15,FALSE)</f>
        <v>0</v>
      </c>
      <c r="D468" s="3">
        <f>VLOOKUP(Tableau3[[#This Row],[ID ]],'[1]COMMERCIAL 2019 - 2021'!$D$2:$AO$3999,16,FALSE)</f>
        <v>0</v>
      </c>
      <c r="E468" s="3">
        <f>VLOOKUP(Tableau3[[#This Row],[ID ]],'[1]COMMERCIAL 2019 - 2021'!$D$2:$AO$3999,17,FALSE)</f>
        <v>0</v>
      </c>
      <c r="F468" s="3">
        <f>VLOOKUP(Tableau3[[#This Row],[ID ]],'[1]COMMERCIAL 2019 - 2021'!$D$2:$AO$3999,20,FALSE)</f>
        <v>418411.10018400004</v>
      </c>
      <c r="G468" s="3">
        <f>VLOOKUP(Tableau3[[#This Row],[ID ]],'[1]COMMERCIAL 2019 - 2021'!$D$2:$AO$3999,21,FALSE)</f>
        <v>0</v>
      </c>
      <c r="H468" s="3">
        <f>VLOOKUP(Tableau3[[#This Row],[ID ]],'[1]COMMERCIAL 2019 - 2021'!$D$2:$AO$3999,22,FALSE)</f>
        <v>0</v>
      </c>
      <c r="I468" s="3">
        <f>VLOOKUP(Tableau3[[#This Row],[ID ]],'[1]COMMERCIAL 2019 - 2021'!$D$2:$AO$3999,23,FALSE)</f>
        <v>0</v>
      </c>
      <c r="J468" s="3">
        <f>+Tableau1[[#This Row],[Annee]]</f>
        <v>2020</v>
      </c>
      <c r="K468" s="3" t="str">
        <f>+Tableau1[[#This Row],[DESTINATION]]</f>
        <v>Libye</v>
      </c>
      <c r="L468" s="3" t="str">
        <f>+Tableau1[[#This Row],[CLIENT]]</f>
        <v>STE AL MAJMOUA MOTTAHIDA</v>
      </c>
      <c r="M468" s="3">
        <f>Tableau1[[#This Row],[Mois]]</f>
        <v>7</v>
      </c>
    </row>
    <row r="469" spans="1:13" hidden="1" x14ac:dyDescent="0.35">
      <c r="A469" s="1" t="str">
        <f>Tableau1[[#This Row],[NUM DE FACTURE]]</f>
        <v>FAE-20-00196</v>
      </c>
      <c r="B469" s="2">
        <f>VLOOKUP(Tableau3[[#This Row],[ID ]],'[1]COMMERCIAL 2019 - 2021'!$D$2:$AO$3999,14,FALSE)</f>
        <v>0</v>
      </c>
      <c r="C469" s="3">
        <f>VLOOKUP(Tableau3[[#This Row],[ID ]],'[1]COMMERCIAL 2019 - 2021'!$D$2:$AO$3999,15,FALSE)</f>
        <v>16419.52</v>
      </c>
      <c r="D469" s="3">
        <f>VLOOKUP(Tableau3[[#This Row],[ID ]],'[1]COMMERCIAL 2019 - 2021'!$D$2:$AO$3999,16,FALSE)</f>
        <v>2400</v>
      </c>
      <c r="E469" s="3">
        <f>VLOOKUP(Tableau3[[#This Row],[ID ]],'[1]COMMERCIAL 2019 - 2021'!$D$2:$AO$3999,17,FALSE)</f>
        <v>6390</v>
      </c>
      <c r="F469" s="3">
        <f>VLOOKUP(Tableau3[[#This Row],[ID ]],'[1]COMMERCIAL 2019 - 2021'!$D$2:$AO$3999,20,FALSE)</f>
        <v>0</v>
      </c>
      <c r="G469" s="3">
        <f>VLOOKUP(Tableau3[[#This Row],[ID ]],'[1]COMMERCIAL 2019 - 2021'!$D$2:$AO$3999,21,FALSE)</f>
        <v>26122.696</v>
      </c>
      <c r="H469" s="3">
        <f>VLOOKUP(Tableau3[[#This Row],[ID ]],'[1]COMMERCIAL 2019 - 2021'!$D$2:$AO$3999,22,FALSE)</f>
        <v>3672</v>
      </c>
      <c r="I469" s="3">
        <f>VLOOKUP(Tableau3[[#This Row],[ID ]],'[1]COMMERCIAL 2019 - 2021'!$D$2:$AO$3999,23,FALSE)</f>
        <v>29418.400000000001</v>
      </c>
      <c r="J469" s="3">
        <f>+Tableau1[[#This Row],[Annee]]</f>
        <v>2020</v>
      </c>
      <c r="K469" s="3" t="str">
        <f>+Tableau1[[#This Row],[DESTINATION]]</f>
        <v>Canada</v>
      </c>
      <c r="L469" s="3" t="str">
        <f>+Tableau1[[#This Row],[CLIENT]]</f>
        <v>ARCADIA</v>
      </c>
      <c r="M469" s="3">
        <f>Tableau1[[#This Row],[Mois]]</f>
        <v>7</v>
      </c>
    </row>
    <row r="470" spans="1:13" hidden="1" x14ac:dyDescent="0.35">
      <c r="A470" s="1" t="str">
        <f>Tableau1[[#This Row],[NUM DE FACTURE]]</f>
        <v>FAE-20-00197</v>
      </c>
      <c r="B470" s="2">
        <f>VLOOKUP(Tableau3[[#This Row],[ID ]],'[1]COMMERCIAL 2019 - 2021'!$D$2:$AO$3999,14,FALSE)</f>
        <v>0</v>
      </c>
      <c r="C470" s="3">
        <f>VLOOKUP(Tableau3[[#This Row],[ID ]],'[1]COMMERCIAL 2019 - 2021'!$D$2:$AO$3999,15,FALSE)</f>
        <v>15984</v>
      </c>
      <c r="D470" s="3">
        <f>VLOOKUP(Tableau3[[#This Row],[ID ]],'[1]COMMERCIAL 2019 - 2021'!$D$2:$AO$3999,16,FALSE)</f>
        <v>11280</v>
      </c>
      <c r="E470" s="3">
        <f>VLOOKUP(Tableau3[[#This Row],[ID ]],'[1]COMMERCIAL 2019 - 2021'!$D$2:$AO$3999,17,FALSE)</f>
        <v>0</v>
      </c>
      <c r="F470" s="3">
        <f>VLOOKUP(Tableau3[[#This Row],[ID ]],'[1]COMMERCIAL 2019 - 2021'!$D$2:$AO$3999,20,FALSE)</f>
        <v>0</v>
      </c>
      <c r="G470" s="3">
        <f>VLOOKUP(Tableau3[[#This Row],[ID ]],'[1]COMMERCIAL 2019 - 2021'!$D$2:$AO$3999,21,FALSE)</f>
        <v>39743.170895999996</v>
      </c>
      <c r="H470" s="3">
        <f>VLOOKUP(Tableau3[[#This Row],[ID ]],'[1]COMMERCIAL 2019 - 2021'!$D$2:$AO$3999,22,FALSE)</f>
        <v>13088.2752</v>
      </c>
      <c r="I470" s="3">
        <f>VLOOKUP(Tableau3[[#This Row],[ID ]],'[1]COMMERCIAL 2019 - 2021'!$D$2:$AO$3999,23,FALSE)</f>
        <v>0</v>
      </c>
      <c r="J470" s="3">
        <f>+Tableau1[[#This Row],[Annee]]</f>
        <v>2020</v>
      </c>
      <c r="K470" s="3" t="str">
        <f>+Tableau1[[#This Row],[DESTINATION]]</f>
        <v>Mayotte</v>
      </c>
      <c r="L470" s="3" t="str">
        <f>+Tableau1[[#This Row],[CLIENT]]</f>
        <v>SODIFRAM SAS</v>
      </c>
      <c r="M470" s="3">
        <f>Tableau1[[#This Row],[Mois]]</f>
        <v>10</v>
      </c>
    </row>
    <row r="471" spans="1:13" hidden="1" x14ac:dyDescent="0.35">
      <c r="A471" s="1" t="str">
        <f>Tableau1[[#This Row],[NUM DE FACTURE]]</f>
        <v>FAE-20-00198</v>
      </c>
      <c r="B471" s="2">
        <f>VLOOKUP(Tableau3[[#This Row],[ID ]],'[1]COMMERCIAL 2019 - 2021'!$D$2:$AO$3999,14,FALSE)</f>
        <v>0</v>
      </c>
      <c r="C471" s="3">
        <f>VLOOKUP(Tableau3[[#This Row],[ID ]],'[1]COMMERCIAL 2019 - 2021'!$D$2:$AO$3999,15,FALSE)</f>
        <v>0</v>
      </c>
      <c r="D471" s="3">
        <f>VLOOKUP(Tableau3[[#This Row],[ID ]],'[1]COMMERCIAL 2019 - 2021'!$D$2:$AO$3999,16,FALSE)</f>
        <v>277000</v>
      </c>
      <c r="E471" s="3">
        <f>VLOOKUP(Tableau3[[#This Row],[ID ]],'[1]COMMERCIAL 2019 - 2021'!$D$2:$AO$3999,17,FALSE)</f>
        <v>0</v>
      </c>
      <c r="F471" s="3">
        <f>VLOOKUP(Tableau3[[#This Row],[ID ]],'[1]COMMERCIAL 2019 - 2021'!$D$2:$AO$3999,20,FALSE)</f>
        <v>0</v>
      </c>
      <c r="G471" s="3">
        <f>VLOOKUP(Tableau3[[#This Row],[ID ]],'[1]COMMERCIAL 2019 - 2021'!$D$2:$AO$3999,21,FALSE)</f>
        <v>0</v>
      </c>
      <c r="H471" s="3">
        <f>VLOOKUP(Tableau3[[#This Row],[ID ]],'[1]COMMERCIAL 2019 - 2021'!$D$2:$AO$3999,22,FALSE)</f>
        <v>343480</v>
      </c>
      <c r="I471" s="3">
        <f>VLOOKUP(Tableau3[[#This Row],[ID ]],'[1]COMMERCIAL 2019 - 2021'!$D$2:$AO$3999,23,FALSE)</f>
        <v>0</v>
      </c>
      <c r="J471" s="3">
        <f>+Tableau1[[#This Row],[Annee]]</f>
        <v>2020</v>
      </c>
      <c r="K471" s="3" t="str">
        <f>+Tableau1[[#This Row],[DESTINATION]]</f>
        <v>Niger</v>
      </c>
      <c r="L471" s="3" t="str">
        <f>+Tableau1[[#This Row],[CLIENT]]</f>
        <v>SAHEL INTERNATIONAL TRADE</v>
      </c>
      <c r="M471" s="3">
        <f>Tableau1[[#This Row],[Mois]]</f>
        <v>8</v>
      </c>
    </row>
    <row r="472" spans="1:13" hidden="1" x14ac:dyDescent="0.35">
      <c r="A472" s="1" t="str">
        <f>Tableau1[[#This Row],[NUM DE FACTURE]]</f>
        <v>FAE-20-00199</v>
      </c>
      <c r="B472" s="2">
        <f>VLOOKUP(Tableau3[[#This Row],[ID ]],'[1]COMMERCIAL 2019 - 2021'!$D$2:$AO$3999,14,FALSE)</f>
        <v>0</v>
      </c>
      <c r="C472" s="3">
        <f>VLOOKUP(Tableau3[[#This Row],[ID ]],'[1]COMMERCIAL 2019 - 2021'!$D$2:$AO$3999,15,FALSE)</f>
        <v>304200</v>
      </c>
      <c r="D472" s="3">
        <f>VLOOKUP(Tableau3[[#This Row],[ID ]],'[1]COMMERCIAL 2019 - 2021'!$D$2:$AO$3999,16,FALSE)</f>
        <v>0</v>
      </c>
      <c r="E472" s="3">
        <f>VLOOKUP(Tableau3[[#This Row],[ID ]],'[1]COMMERCIAL 2019 - 2021'!$D$2:$AO$3999,17,FALSE)</f>
        <v>0</v>
      </c>
      <c r="F472" s="3">
        <f>VLOOKUP(Tableau3[[#This Row],[ID ]],'[1]COMMERCIAL 2019 - 2021'!$D$2:$AO$3999,20,FALSE)</f>
        <v>0</v>
      </c>
      <c r="G472" s="3">
        <f>VLOOKUP(Tableau3[[#This Row],[ID ]],'[1]COMMERCIAL 2019 - 2021'!$D$2:$AO$3999,21,FALSE)</f>
        <v>380250</v>
      </c>
      <c r="H472" s="3">
        <f>VLOOKUP(Tableau3[[#This Row],[ID ]],'[1]COMMERCIAL 2019 - 2021'!$D$2:$AO$3999,22,FALSE)</f>
        <v>0</v>
      </c>
      <c r="I472" s="3">
        <f>VLOOKUP(Tableau3[[#This Row],[ID ]],'[1]COMMERCIAL 2019 - 2021'!$D$2:$AO$3999,23,FALSE)</f>
        <v>0</v>
      </c>
      <c r="J472" s="3">
        <f>+Tableau1[[#This Row],[Annee]]</f>
        <v>2020</v>
      </c>
      <c r="K472" s="3" t="str">
        <f>+Tableau1[[#This Row],[DESTINATION]]</f>
        <v>Niger</v>
      </c>
      <c r="L472" s="3" t="str">
        <f>+Tableau1[[#This Row],[CLIENT]]</f>
        <v>SAHEL INTERNATIONAL TRADE</v>
      </c>
      <c r="M472" s="3">
        <f>Tableau1[[#This Row],[Mois]]</f>
        <v>8</v>
      </c>
    </row>
    <row r="473" spans="1:13" hidden="1" x14ac:dyDescent="0.35">
      <c r="A473" s="1" t="str">
        <f>Tableau1[[#This Row],[NUM DE FACTURE]]</f>
        <v>FAE-20-00200</v>
      </c>
      <c r="B473" s="2">
        <f>VLOOKUP(Tableau3[[#This Row],[ID ]],'[1]COMMERCIAL 2019 - 2021'!$D$2:$AO$3999,14,FALSE)</f>
        <v>43404</v>
      </c>
      <c r="C473" s="3">
        <f>VLOOKUP(Tableau3[[#This Row],[ID ]],'[1]COMMERCIAL 2019 - 2021'!$D$2:$AO$3999,15,FALSE)</f>
        <v>0</v>
      </c>
      <c r="D473" s="3">
        <f>VLOOKUP(Tableau3[[#This Row],[ID ]],'[1]COMMERCIAL 2019 - 2021'!$D$2:$AO$3999,16,FALSE)</f>
        <v>0</v>
      </c>
      <c r="E473" s="3">
        <f>VLOOKUP(Tableau3[[#This Row],[ID ]],'[1]COMMERCIAL 2019 - 2021'!$D$2:$AO$3999,17,FALSE)</f>
        <v>0</v>
      </c>
      <c r="F473" s="3">
        <f>VLOOKUP(Tableau3[[#This Row],[ID ]],'[1]COMMERCIAL 2019 - 2021'!$D$2:$AO$3999,20,FALSE)</f>
        <v>70962.48</v>
      </c>
      <c r="G473" s="3">
        <f>VLOOKUP(Tableau3[[#This Row],[ID ]],'[1]COMMERCIAL 2019 - 2021'!$D$2:$AO$3999,21,FALSE)</f>
        <v>0</v>
      </c>
      <c r="H473" s="3">
        <f>VLOOKUP(Tableau3[[#This Row],[ID ]],'[1]COMMERCIAL 2019 - 2021'!$D$2:$AO$3999,22,FALSE)</f>
        <v>0</v>
      </c>
      <c r="I473" s="3">
        <f>VLOOKUP(Tableau3[[#This Row],[ID ]],'[1]COMMERCIAL 2019 - 2021'!$D$2:$AO$3999,23,FALSE)</f>
        <v>0</v>
      </c>
      <c r="J473" s="3">
        <f>+Tableau1[[#This Row],[Annee]]</f>
        <v>2020</v>
      </c>
      <c r="K473" s="3" t="str">
        <f>+Tableau1[[#This Row],[DESTINATION]]</f>
        <v>Togo</v>
      </c>
      <c r="L473" s="3" t="str">
        <f>+Tableau1[[#This Row],[CLIENT]]</f>
        <v>SAHEL INTERNATIONAL TRADE</v>
      </c>
      <c r="M473" s="3">
        <f>Tableau1[[#This Row],[Mois]]</f>
        <v>8</v>
      </c>
    </row>
    <row r="474" spans="1:13" hidden="1" x14ac:dyDescent="0.35">
      <c r="A474" s="1" t="str">
        <f>Tableau1[[#This Row],[NUM DE FACTURE]]</f>
        <v>FAE-20-00201</v>
      </c>
      <c r="B474" s="2">
        <f>VLOOKUP(Tableau3[[#This Row],[ID ]],'[1]COMMERCIAL 2019 - 2021'!$D$2:$AO$3999,14,FALSE)</f>
        <v>0</v>
      </c>
      <c r="C474" s="3">
        <f>VLOOKUP(Tableau3[[#This Row],[ID ]],'[1]COMMERCIAL 2019 - 2021'!$D$2:$AO$3999,15,FALSE)</f>
        <v>246000</v>
      </c>
      <c r="D474" s="3">
        <f>VLOOKUP(Tableau3[[#This Row],[ID ]],'[1]COMMERCIAL 2019 - 2021'!$D$2:$AO$3999,16,FALSE)</f>
        <v>0</v>
      </c>
      <c r="E474" s="3">
        <f>VLOOKUP(Tableau3[[#This Row],[ID ]],'[1]COMMERCIAL 2019 - 2021'!$D$2:$AO$3999,17,FALSE)</f>
        <v>0</v>
      </c>
      <c r="F474" s="3">
        <f>VLOOKUP(Tableau3[[#This Row],[ID ]],'[1]COMMERCIAL 2019 - 2021'!$D$2:$AO$3999,20,FALSE)</f>
        <v>0</v>
      </c>
      <c r="G474" s="3">
        <f>VLOOKUP(Tableau3[[#This Row],[ID ]],'[1]COMMERCIAL 2019 - 2021'!$D$2:$AO$3999,21,FALSE)</f>
        <v>415740</v>
      </c>
      <c r="H474" s="3">
        <f>VLOOKUP(Tableau3[[#This Row],[ID ]],'[1]COMMERCIAL 2019 - 2021'!$D$2:$AO$3999,22,FALSE)</f>
        <v>0</v>
      </c>
      <c r="I474" s="3">
        <f>VLOOKUP(Tableau3[[#This Row],[ID ]],'[1]COMMERCIAL 2019 - 2021'!$D$2:$AO$3999,23,FALSE)</f>
        <v>0</v>
      </c>
      <c r="J474" s="3">
        <f>+Tableau1[[#This Row],[Annee]]</f>
        <v>2020</v>
      </c>
      <c r="K474" s="3" t="str">
        <f>+Tableau1[[#This Row],[DESTINATION]]</f>
        <v>Russie</v>
      </c>
      <c r="L474" s="3" t="str">
        <f>+Tableau1[[#This Row],[CLIENT]]</f>
        <v>STE MIDCOM INTERNATIONAL</v>
      </c>
      <c r="M474" s="3">
        <f>Tableau1[[#This Row],[Mois]]</f>
        <v>8</v>
      </c>
    </row>
    <row r="475" spans="1:13" hidden="1" x14ac:dyDescent="0.35">
      <c r="A475" s="1" t="str">
        <f>Tableau1[[#This Row],[NUM DE FACTURE]]</f>
        <v>FAE-20-00202</v>
      </c>
      <c r="B475" s="2">
        <f>VLOOKUP(Tableau3[[#This Row],[ID ]],'[1]COMMERCIAL 2019 - 2021'!$D$2:$AO$3999,14,FALSE)</f>
        <v>0</v>
      </c>
      <c r="C475" s="3">
        <f>VLOOKUP(Tableau3[[#This Row],[ID ]],'[1]COMMERCIAL 2019 - 2021'!$D$2:$AO$3999,15,FALSE)</f>
        <v>0</v>
      </c>
      <c r="D475" s="3">
        <f>VLOOKUP(Tableau3[[#This Row],[ID ]],'[1]COMMERCIAL 2019 - 2021'!$D$2:$AO$3999,16,FALSE)</f>
        <v>280000</v>
      </c>
      <c r="E475" s="3">
        <f>VLOOKUP(Tableau3[[#This Row],[ID ]],'[1]COMMERCIAL 2019 - 2021'!$D$2:$AO$3999,17,FALSE)</f>
        <v>0</v>
      </c>
      <c r="F475" s="3">
        <f>VLOOKUP(Tableau3[[#This Row],[ID ]],'[1]COMMERCIAL 2019 - 2021'!$D$2:$AO$3999,20,FALSE)</f>
        <v>0</v>
      </c>
      <c r="G475" s="3">
        <f>VLOOKUP(Tableau3[[#This Row],[ID ]],'[1]COMMERCIAL 2019 - 2021'!$D$2:$AO$3999,21,FALSE)</f>
        <v>0</v>
      </c>
      <c r="H475" s="3">
        <f>VLOOKUP(Tableau3[[#This Row],[ID ]],'[1]COMMERCIAL 2019 - 2021'!$D$2:$AO$3999,22,FALSE)</f>
        <v>355600</v>
      </c>
      <c r="I475" s="3">
        <f>VLOOKUP(Tableau3[[#This Row],[ID ]],'[1]COMMERCIAL 2019 - 2021'!$D$2:$AO$3999,23,FALSE)</f>
        <v>0</v>
      </c>
      <c r="J475" s="3">
        <f>+Tableau1[[#This Row],[Annee]]</f>
        <v>2020</v>
      </c>
      <c r="K475" s="3" t="str">
        <f>+Tableau1[[#This Row],[DESTINATION]]</f>
        <v>Niger</v>
      </c>
      <c r="L475" s="3" t="str">
        <f>+Tableau1[[#This Row],[CLIENT]]</f>
        <v>STE OMEGA TRADING</v>
      </c>
      <c r="M475" s="3">
        <f>Tableau1[[#This Row],[Mois]]</f>
        <v>9</v>
      </c>
    </row>
    <row r="476" spans="1:13" hidden="1" x14ac:dyDescent="0.35">
      <c r="A476" s="1" t="str">
        <f>Tableau1[[#This Row],[NUM DE FACTURE]]</f>
        <v>FAE-20-00203</v>
      </c>
      <c r="B476" s="2">
        <f>VLOOKUP(Tableau3[[#This Row],[ID ]],'[1]COMMERCIAL 2019 - 2021'!$D$2:$AO$3999,14,FALSE)</f>
        <v>5700</v>
      </c>
      <c r="C476" s="3">
        <f>VLOOKUP(Tableau3[[#This Row],[ID ]],'[1]COMMERCIAL 2019 - 2021'!$D$2:$AO$3999,15,FALSE)</f>
        <v>4320</v>
      </c>
      <c r="D476" s="3">
        <f>VLOOKUP(Tableau3[[#This Row],[ID ]],'[1]COMMERCIAL 2019 - 2021'!$D$2:$AO$3999,16,FALSE)</f>
        <v>0</v>
      </c>
      <c r="E476" s="3">
        <f>VLOOKUP(Tableau3[[#This Row],[ID ]],'[1]COMMERCIAL 2019 - 2021'!$D$2:$AO$3999,17,FALSE)</f>
        <v>10250</v>
      </c>
      <c r="F476" s="3">
        <f>VLOOKUP(Tableau3[[#This Row],[ID ]],'[1]COMMERCIAL 2019 - 2021'!$D$2:$AO$3999,20,FALSE)</f>
        <v>9347.2019999999993</v>
      </c>
      <c r="G476" s="3">
        <f>VLOOKUP(Tableau3[[#This Row],[ID ]],'[1]COMMERCIAL 2019 - 2021'!$D$2:$AO$3999,21,FALSE)</f>
        <v>7084.1952000000001</v>
      </c>
      <c r="H476" s="3">
        <f>VLOOKUP(Tableau3[[#This Row],[ID ]],'[1]COMMERCIAL 2019 - 2021'!$D$2:$AO$3999,22,FALSE)</f>
        <v>0</v>
      </c>
      <c r="I476" s="3">
        <f>VLOOKUP(Tableau3[[#This Row],[ID ]],'[1]COMMERCIAL 2019 - 2021'!$D$2:$AO$3999,23,FALSE)</f>
        <v>36350.230000000003</v>
      </c>
      <c r="J476" s="3">
        <f>+Tableau1[[#This Row],[Annee]]</f>
        <v>2020</v>
      </c>
      <c r="K476" s="3" t="str">
        <f>+Tableau1[[#This Row],[DESTINATION]]</f>
        <v>Jordanie</v>
      </c>
      <c r="L476" s="3" t="str">
        <f>+Tableau1[[#This Row],[CLIENT]]</f>
        <v>ABOURA FOODS</v>
      </c>
      <c r="M476" s="3">
        <f>Tableau1[[#This Row],[Mois]]</f>
        <v>8</v>
      </c>
    </row>
    <row r="477" spans="1:13" x14ac:dyDescent="0.35">
      <c r="A477" s="1" t="str">
        <f>Tableau1[[#This Row],[NUM DE FACTURE]]</f>
        <v>FAE-20-00204</v>
      </c>
      <c r="B477" s="2">
        <f>VLOOKUP(Tableau3[[#This Row],[ID ]],'[1]COMMERCIAL 2019 - 2021'!$D$2:$AO$3999,14,FALSE)</f>
        <v>0</v>
      </c>
      <c r="C477" s="3">
        <f>VLOOKUP(Tableau3[[#This Row],[ID ]],'[1]COMMERCIAL 2019 - 2021'!$D$2:$AO$3999,15,FALSE)</f>
        <v>0</v>
      </c>
      <c r="D477" s="3">
        <f>VLOOKUP(Tableau3[[#This Row],[ID ]],'[1]COMMERCIAL 2019 - 2021'!$D$2:$AO$3999,16,FALSE)</f>
        <v>52000</v>
      </c>
      <c r="E477" s="3">
        <f>VLOOKUP(Tableau3[[#This Row],[ID ]],'[1]COMMERCIAL 2019 - 2021'!$D$2:$AO$3999,17,FALSE)</f>
        <v>0</v>
      </c>
      <c r="F477" s="3">
        <f>VLOOKUP(Tableau3[[#This Row],[ID ]],'[1]COMMERCIAL 2019 - 2021'!$D$2:$AO$3999,20,FALSE)</f>
        <v>0</v>
      </c>
      <c r="G477" s="3">
        <f>VLOOKUP(Tableau3[[#This Row],[ID ]],'[1]COMMERCIAL 2019 - 2021'!$D$2:$AO$3999,21,FALSE)</f>
        <v>0</v>
      </c>
      <c r="H477" s="3">
        <f>VLOOKUP(Tableau3[[#This Row],[ID ]],'[1]COMMERCIAL 2019 - 2021'!$D$2:$AO$3999,22,FALSE)</f>
        <v>72540</v>
      </c>
      <c r="I477" s="3">
        <f>VLOOKUP(Tableau3[[#This Row],[ID ]],'[1]COMMERCIAL 2019 - 2021'!$D$2:$AO$3999,23,FALSE)</f>
        <v>0</v>
      </c>
      <c r="J477" s="3">
        <f>+Tableau1[[#This Row],[Annee]]</f>
        <v>2020</v>
      </c>
      <c r="K477" s="3" t="str">
        <f>+Tableau1[[#This Row],[DESTINATION]]</f>
        <v>Sénégal</v>
      </c>
      <c r="L477" s="3" t="str">
        <f>+Tableau1[[#This Row],[CLIENT]]</f>
        <v>TUNISIAN AFRICAN BUSINESS</v>
      </c>
      <c r="M477" s="3">
        <f>Tableau1[[#This Row],[Mois]]</f>
        <v>8</v>
      </c>
    </row>
    <row r="478" spans="1:13" x14ac:dyDescent="0.35">
      <c r="A478" s="1" t="str">
        <f>Tableau1[[#This Row],[NUM DE FACTURE]]</f>
        <v>FAE-20-00205</v>
      </c>
      <c r="B478" s="2">
        <f>VLOOKUP(Tableau3[[#This Row],[ID ]],'[1]COMMERCIAL 2019 - 2021'!$D$2:$AO$3999,14,FALSE)</f>
        <v>0</v>
      </c>
      <c r="C478" s="3">
        <f>VLOOKUP(Tableau3[[#This Row],[ID ]],'[1]COMMERCIAL 2019 - 2021'!$D$2:$AO$3999,15,FALSE)</f>
        <v>43200</v>
      </c>
      <c r="D478" s="3">
        <f>VLOOKUP(Tableau3[[#This Row],[ID ]],'[1]COMMERCIAL 2019 - 2021'!$D$2:$AO$3999,16,FALSE)</f>
        <v>4800</v>
      </c>
      <c r="E478" s="3">
        <f>VLOOKUP(Tableau3[[#This Row],[ID ]],'[1]COMMERCIAL 2019 - 2021'!$D$2:$AO$3999,17,FALSE)</f>
        <v>0</v>
      </c>
      <c r="F478" s="3">
        <f>VLOOKUP(Tableau3[[#This Row],[ID ]],'[1]COMMERCIAL 2019 - 2021'!$D$2:$AO$3999,20,FALSE)</f>
        <v>0</v>
      </c>
      <c r="G478" s="3">
        <f>VLOOKUP(Tableau3[[#This Row],[ID ]],'[1]COMMERCIAL 2019 - 2021'!$D$2:$AO$3999,21,FALSE)</f>
        <v>68688</v>
      </c>
      <c r="H478" s="3">
        <f>VLOOKUP(Tableau3[[#This Row],[ID ]],'[1]COMMERCIAL 2019 - 2021'!$D$2:$AO$3999,22,FALSE)</f>
        <v>6720</v>
      </c>
      <c r="I478" s="3">
        <f>VLOOKUP(Tableau3[[#This Row],[ID ]],'[1]COMMERCIAL 2019 - 2021'!$D$2:$AO$3999,23,FALSE)</f>
        <v>0</v>
      </c>
      <c r="J478" s="3">
        <f>+Tableau1[[#This Row],[Annee]]</f>
        <v>2020</v>
      </c>
      <c r="K478" s="3" t="str">
        <f>+Tableau1[[#This Row],[DESTINATION]]</f>
        <v>Sierra Leone</v>
      </c>
      <c r="L478" s="3" t="str">
        <f>+Tableau1[[#This Row],[CLIENT]]</f>
        <v>TUNISIAN AFRICAN BUSINESS</v>
      </c>
      <c r="M478" s="3">
        <f>Tableau1[[#This Row],[Mois]]</f>
        <v>9</v>
      </c>
    </row>
    <row r="479" spans="1:13" hidden="1" x14ac:dyDescent="0.35">
      <c r="A479" s="1" t="str">
        <f>Tableau1[[#This Row],[NUM DE FACTURE]]</f>
        <v>FAE-20-00206</v>
      </c>
      <c r="B479" s="2">
        <f>VLOOKUP(Tableau3[[#This Row],[ID ]],'[1]COMMERCIAL 2019 - 2021'!$D$2:$AO$3999,14,FALSE)</f>
        <v>0</v>
      </c>
      <c r="C479" s="3">
        <f>VLOOKUP(Tableau3[[#This Row],[ID ]],'[1]COMMERCIAL 2019 - 2021'!$D$2:$AO$3999,15,FALSE)</f>
        <v>23426</v>
      </c>
      <c r="D479" s="3">
        <f>VLOOKUP(Tableau3[[#This Row],[ID ]],'[1]COMMERCIAL 2019 - 2021'!$D$2:$AO$3999,16,FALSE)</f>
        <v>0</v>
      </c>
      <c r="E479" s="3">
        <f>VLOOKUP(Tableau3[[#This Row],[ID ]],'[1]COMMERCIAL 2019 - 2021'!$D$2:$AO$3999,17,FALSE)</f>
        <v>0</v>
      </c>
      <c r="F479" s="3">
        <f>VLOOKUP(Tableau3[[#This Row],[ID ]],'[1]COMMERCIAL 2019 - 2021'!$D$2:$AO$3999,20,FALSE)</f>
        <v>0</v>
      </c>
      <c r="G479" s="3">
        <f>VLOOKUP(Tableau3[[#This Row],[ID ]],'[1]COMMERCIAL 2019 - 2021'!$D$2:$AO$3999,21,FALSE)</f>
        <v>51157.635264000011</v>
      </c>
      <c r="H479" s="3">
        <f>VLOOKUP(Tableau3[[#This Row],[ID ]],'[1]COMMERCIAL 2019 - 2021'!$D$2:$AO$3999,22,FALSE)</f>
        <v>0</v>
      </c>
      <c r="I479" s="3">
        <f>VLOOKUP(Tableau3[[#This Row],[ID ]],'[1]COMMERCIAL 2019 - 2021'!$D$2:$AO$3999,23,FALSE)</f>
        <v>0</v>
      </c>
      <c r="J479" s="3">
        <f>+Tableau1[[#This Row],[Annee]]</f>
        <v>2020</v>
      </c>
      <c r="K479" s="3" t="str">
        <f>+Tableau1[[#This Row],[DESTINATION]]</f>
        <v>Canada</v>
      </c>
      <c r="L479" s="3" t="str">
        <f>+Tableau1[[#This Row],[CLIENT]]</f>
        <v>GREEN WORLD FOOD EXPRESS</v>
      </c>
      <c r="M479" s="3">
        <f>Tableau1[[#This Row],[Mois]]</f>
        <v>8</v>
      </c>
    </row>
    <row r="480" spans="1:13" hidden="1" x14ac:dyDescent="0.35">
      <c r="A480" s="1" t="str">
        <f>Tableau1[[#This Row],[NUM DE FACTURE]]</f>
        <v>FAE-20-00207</v>
      </c>
      <c r="B480" s="2">
        <f>VLOOKUP(Tableau3[[#This Row],[ID ]],'[1]COMMERCIAL 2019 - 2021'!$D$2:$AO$3999,14,FALSE)</f>
        <v>0</v>
      </c>
      <c r="C480" s="3">
        <f>VLOOKUP(Tableau3[[#This Row],[ID ]],'[1]COMMERCIAL 2019 - 2021'!$D$2:$AO$3999,15,FALSE)</f>
        <v>1906.8</v>
      </c>
      <c r="D480" s="3">
        <f>VLOOKUP(Tableau3[[#This Row],[ID ]],'[1]COMMERCIAL 2019 - 2021'!$D$2:$AO$3999,16,FALSE)</f>
        <v>0</v>
      </c>
      <c r="E480" s="3">
        <f>VLOOKUP(Tableau3[[#This Row],[ID ]],'[1]COMMERCIAL 2019 - 2021'!$D$2:$AO$3999,17,FALSE)</f>
        <v>0</v>
      </c>
      <c r="F480" s="3">
        <f>VLOOKUP(Tableau3[[#This Row],[ID ]],'[1]COMMERCIAL 2019 - 2021'!$D$2:$AO$3999,20,FALSE)</f>
        <v>0</v>
      </c>
      <c r="G480" s="3">
        <f>VLOOKUP(Tableau3[[#This Row],[ID ]],'[1]COMMERCIAL 2019 - 2021'!$D$2:$AO$3999,21,FALSE)</f>
        <v>3565.59</v>
      </c>
      <c r="H480" s="3">
        <f>VLOOKUP(Tableau3[[#This Row],[ID ]],'[1]COMMERCIAL 2019 - 2021'!$D$2:$AO$3999,22,FALSE)</f>
        <v>0</v>
      </c>
      <c r="I480" s="3">
        <f>VLOOKUP(Tableau3[[#This Row],[ID ]],'[1]COMMERCIAL 2019 - 2021'!$D$2:$AO$3999,23,FALSE)</f>
        <v>0</v>
      </c>
      <c r="J480" s="3">
        <f>+Tableau1[[#This Row],[Annee]]</f>
        <v>2020</v>
      </c>
      <c r="K480" s="3" t="str">
        <f>+Tableau1[[#This Row],[DESTINATION]]</f>
        <v>USA</v>
      </c>
      <c r="L480" s="3" t="str">
        <f>+Tableau1[[#This Row],[CLIENT]]</f>
        <v>ARCADIA</v>
      </c>
      <c r="M480" s="3">
        <f>Tableau1[[#This Row],[Mois]]</f>
        <v>8</v>
      </c>
    </row>
    <row r="481" spans="1:13" hidden="1" x14ac:dyDescent="0.35">
      <c r="A481" s="1" t="str">
        <f>Tableau1[[#This Row],[NUM DE FACTURE]]</f>
        <v>FAE-20-00208</v>
      </c>
      <c r="B481" s="2">
        <f>VLOOKUP(Tableau3[[#This Row],[ID ]],'[1]COMMERCIAL 2019 - 2021'!$D$2:$AO$3999,14,FALSE)</f>
        <v>0</v>
      </c>
      <c r="C481" s="3">
        <f>VLOOKUP(Tableau3[[#This Row],[ID ]],'[1]COMMERCIAL 2019 - 2021'!$D$2:$AO$3999,15,FALSE)</f>
        <v>0</v>
      </c>
      <c r="D481" s="3">
        <f>VLOOKUP(Tableau3[[#This Row],[ID ]],'[1]COMMERCIAL 2019 - 2021'!$D$2:$AO$3999,16,FALSE)</f>
        <v>33600</v>
      </c>
      <c r="E481" s="3">
        <f>VLOOKUP(Tableau3[[#This Row],[ID ]],'[1]COMMERCIAL 2019 - 2021'!$D$2:$AO$3999,17,FALSE)</f>
        <v>0</v>
      </c>
      <c r="F481" s="3">
        <f>VLOOKUP(Tableau3[[#This Row],[ID ]],'[1]COMMERCIAL 2019 - 2021'!$D$2:$AO$3999,20,FALSE)</f>
        <v>0</v>
      </c>
      <c r="G481" s="3">
        <f>VLOOKUP(Tableau3[[#This Row],[ID ]],'[1]COMMERCIAL 2019 - 2021'!$D$2:$AO$3999,21,FALSE)</f>
        <v>0</v>
      </c>
      <c r="H481" s="3">
        <f>VLOOKUP(Tableau3[[#This Row],[ID ]],'[1]COMMERCIAL 2019 - 2021'!$D$2:$AO$3999,22,FALSE)</f>
        <v>52416</v>
      </c>
      <c r="I481" s="3">
        <f>VLOOKUP(Tableau3[[#This Row],[ID ]],'[1]COMMERCIAL 2019 - 2021'!$D$2:$AO$3999,23,FALSE)</f>
        <v>0</v>
      </c>
      <c r="J481" s="3">
        <f>+Tableau1[[#This Row],[Annee]]</f>
        <v>2020</v>
      </c>
      <c r="K481" s="3" t="str">
        <f>+Tableau1[[#This Row],[DESTINATION]]</f>
        <v>Japon</v>
      </c>
      <c r="L481" s="3" t="str">
        <f>+Tableau1[[#This Row],[CLIENT]]</f>
        <v>ARCADIA</v>
      </c>
      <c r="M481" s="3">
        <f>Tableau1[[#This Row],[Mois]]</f>
        <v>9</v>
      </c>
    </row>
    <row r="482" spans="1:13" hidden="1" x14ac:dyDescent="0.35">
      <c r="A482" s="1" t="str">
        <f>Tableau1[[#This Row],[NUM DE FACTURE]]</f>
        <v>FAE-20-00209</v>
      </c>
      <c r="B482" s="2">
        <f>VLOOKUP(Tableau3[[#This Row],[ID ]],'[1]COMMERCIAL 2019 - 2021'!$D$2:$AO$3999,14,FALSE)</f>
        <v>43608</v>
      </c>
      <c r="C482" s="3">
        <f>VLOOKUP(Tableau3[[#This Row],[ID ]],'[1]COMMERCIAL 2019 - 2021'!$D$2:$AO$3999,15,FALSE)</f>
        <v>0</v>
      </c>
      <c r="D482" s="3">
        <f>VLOOKUP(Tableau3[[#This Row],[ID ]],'[1]COMMERCIAL 2019 - 2021'!$D$2:$AO$3999,16,FALSE)</f>
        <v>0</v>
      </c>
      <c r="E482" s="3">
        <f>VLOOKUP(Tableau3[[#This Row],[ID ]],'[1]COMMERCIAL 2019 - 2021'!$D$2:$AO$3999,17,FALSE)</f>
        <v>0</v>
      </c>
      <c r="F482" s="3">
        <f>VLOOKUP(Tableau3[[#This Row],[ID ]],'[1]COMMERCIAL 2019 - 2021'!$D$2:$AO$3999,20,FALSE)</f>
        <v>68916.960000000006</v>
      </c>
      <c r="G482" s="3">
        <f>VLOOKUP(Tableau3[[#This Row],[ID ]],'[1]COMMERCIAL 2019 - 2021'!$D$2:$AO$3999,21,FALSE)</f>
        <v>0</v>
      </c>
      <c r="H482" s="3">
        <f>VLOOKUP(Tableau3[[#This Row],[ID ]],'[1]COMMERCIAL 2019 - 2021'!$D$2:$AO$3999,22,FALSE)</f>
        <v>0</v>
      </c>
      <c r="I482" s="3">
        <f>VLOOKUP(Tableau3[[#This Row],[ID ]],'[1]COMMERCIAL 2019 - 2021'!$D$2:$AO$3999,23,FALSE)</f>
        <v>0</v>
      </c>
      <c r="J482" s="3">
        <f>+Tableau1[[#This Row],[Annee]]</f>
        <v>2020</v>
      </c>
      <c r="K482" s="3" t="str">
        <f>+Tableau1[[#This Row],[DESTINATION]]</f>
        <v>Togo</v>
      </c>
      <c r="L482" s="3" t="str">
        <f>+Tableau1[[#This Row],[CLIENT]]</f>
        <v>SAHEL INTERNATIONAL TRADE</v>
      </c>
      <c r="M482" s="3">
        <f>Tableau1[[#This Row],[Mois]]</f>
        <v>8</v>
      </c>
    </row>
    <row r="483" spans="1:13" hidden="1" x14ac:dyDescent="0.35">
      <c r="A483" s="1" t="str">
        <f>Tableau1[[#This Row],[NUM DE FACTURE]]</f>
        <v>FAE-20-00210</v>
      </c>
      <c r="B483" s="2">
        <f>VLOOKUP(Tableau3[[#This Row],[ID ]],'[1]COMMERCIAL 2019 - 2021'!$D$2:$AO$3999,14,FALSE)</f>
        <v>5490</v>
      </c>
      <c r="C483" s="3">
        <f>VLOOKUP(Tableau3[[#This Row],[ID ]],'[1]COMMERCIAL 2019 - 2021'!$D$2:$AO$3999,15,FALSE)</f>
        <v>840</v>
      </c>
      <c r="D483" s="3">
        <f>VLOOKUP(Tableau3[[#This Row],[ID ]],'[1]COMMERCIAL 2019 - 2021'!$D$2:$AO$3999,16,FALSE)</f>
        <v>0</v>
      </c>
      <c r="E483" s="3">
        <f>VLOOKUP(Tableau3[[#This Row],[ID ]],'[1]COMMERCIAL 2019 - 2021'!$D$2:$AO$3999,17,FALSE)</f>
        <v>0</v>
      </c>
      <c r="F483" s="3">
        <f>VLOOKUP(Tableau3[[#This Row],[ID ]],'[1]COMMERCIAL 2019 - 2021'!$D$2:$AO$3999,20,FALSE)</f>
        <v>10163.700000000001</v>
      </c>
      <c r="G483" s="3">
        <f>VLOOKUP(Tableau3[[#This Row],[ID ]],'[1]COMMERCIAL 2019 - 2021'!$D$2:$AO$3999,21,FALSE)</f>
        <v>1554</v>
      </c>
      <c r="H483" s="3">
        <f>VLOOKUP(Tableau3[[#This Row],[ID ]],'[1]COMMERCIAL 2019 - 2021'!$D$2:$AO$3999,22,FALSE)</f>
        <v>0</v>
      </c>
      <c r="I483" s="3">
        <f>VLOOKUP(Tableau3[[#This Row],[ID ]],'[1]COMMERCIAL 2019 - 2021'!$D$2:$AO$3999,23,FALSE)</f>
        <v>0</v>
      </c>
      <c r="J483" s="3">
        <f>+Tableau1[[#This Row],[Annee]]</f>
        <v>2020</v>
      </c>
      <c r="K483" s="3" t="str">
        <f>+Tableau1[[#This Row],[DESTINATION]]</f>
        <v>Japon</v>
      </c>
      <c r="L483" s="3" t="str">
        <f>+Tableau1[[#This Row],[CLIENT]]</f>
        <v>ARCADIA</v>
      </c>
      <c r="M483" s="3">
        <f>Tableau1[[#This Row],[Mois]]</f>
        <v>8</v>
      </c>
    </row>
    <row r="484" spans="1:13" hidden="1" x14ac:dyDescent="0.35">
      <c r="A484" s="1" t="str">
        <f>Tableau1[[#This Row],[NUM DE FACTURE]]</f>
        <v>FAE-20-00211</v>
      </c>
      <c r="B484" s="2">
        <f>VLOOKUP(Tableau3[[#This Row],[ID ]],'[1]COMMERCIAL 2019 - 2021'!$D$2:$AO$3999,14,FALSE)</f>
        <v>198072</v>
      </c>
      <c r="C484" s="3">
        <f>VLOOKUP(Tableau3[[#This Row],[ID ]],'[1]COMMERCIAL 2019 - 2021'!$D$2:$AO$3999,15,FALSE)</f>
        <v>0</v>
      </c>
      <c r="D484" s="3">
        <f>VLOOKUP(Tableau3[[#This Row],[ID ]],'[1]COMMERCIAL 2019 - 2021'!$D$2:$AO$3999,16,FALSE)</f>
        <v>0</v>
      </c>
      <c r="E484" s="3">
        <f>VLOOKUP(Tableau3[[#This Row],[ID ]],'[1]COMMERCIAL 2019 - 2021'!$D$2:$AO$3999,17,FALSE)</f>
        <v>0</v>
      </c>
      <c r="F484" s="3">
        <f>VLOOKUP(Tableau3[[#This Row],[ID ]],'[1]COMMERCIAL 2019 - 2021'!$D$2:$AO$3999,20,FALSE)</f>
        <v>336128.58014400007</v>
      </c>
      <c r="G484" s="3">
        <f>VLOOKUP(Tableau3[[#This Row],[ID ]],'[1]COMMERCIAL 2019 - 2021'!$D$2:$AO$3999,21,FALSE)</f>
        <v>0</v>
      </c>
      <c r="H484" s="3">
        <f>VLOOKUP(Tableau3[[#This Row],[ID ]],'[1]COMMERCIAL 2019 - 2021'!$D$2:$AO$3999,22,FALSE)</f>
        <v>0</v>
      </c>
      <c r="I484" s="3">
        <f>VLOOKUP(Tableau3[[#This Row],[ID ]],'[1]COMMERCIAL 2019 - 2021'!$D$2:$AO$3999,23,FALSE)</f>
        <v>0</v>
      </c>
      <c r="J484" s="3">
        <f>+Tableau1[[#This Row],[Annee]]</f>
        <v>2020</v>
      </c>
      <c r="K484" s="3" t="str">
        <f>+Tableau1[[#This Row],[DESTINATION]]</f>
        <v>Libye</v>
      </c>
      <c r="L484" s="3" t="str">
        <f>+Tableau1[[#This Row],[CLIENT]]</f>
        <v>STE AL MAJMOUA MOTTAHIDA</v>
      </c>
      <c r="M484" s="3">
        <f>Tableau1[[#This Row],[Mois]]</f>
        <v>8</v>
      </c>
    </row>
    <row r="485" spans="1:13" x14ac:dyDescent="0.35">
      <c r="A485" s="1" t="str">
        <f>Tableau1[[#This Row],[NUM DE FACTURE]]</f>
        <v>FAE-20-00212</v>
      </c>
      <c r="B485" s="2">
        <f>VLOOKUP(Tableau3[[#This Row],[ID ]],'[1]COMMERCIAL 2019 - 2021'!$D$2:$AO$3999,14,FALSE)</f>
        <v>0</v>
      </c>
      <c r="C485" s="3">
        <f>VLOOKUP(Tableau3[[#This Row],[ID ]],'[1]COMMERCIAL 2019 - 2021'!$D$2:$AO$3999,15,FALSE)</f>
        <v>264096</v>
      </c>
      <c r="D485" s="3">
        <f>VLOOKUP(Tableau3[[#This Row],[ID ]],'[1]COMMERCIAL 2019 - 2021'!$D$2:$AO$3999,16,FALSE)</f>
        <v>0</v>
      </c>
      <c r="E485" s="3">
        <f>VLOOKUP(Tableau3[[#This Row],[ID ]],'[1]COMMERCIAL 2019 - 2021'!$D$2:$AO$3999,17,FALSE)</f>
        <v>0</v>
      </c>
      <c r="F485" s="3">
        <f>VLOOKUP(Tableau3[[#This Row],[ID ]],'[1]COMMERCIAL 2019 - 2021'!$D$2:$AO$3999,20,FALSE)</f>
        <v>0</v>
      </c>
      <c r="G485" s="3">
        <f>VLOOKUP(Tableau3[[#This Row],[ID ]],'[1]COMMERCIAL 2019 - 2021'!$D$2:$AO$3999,21,FALSE)</f>
        <v>358290.24</v>
      </c>
      <c r="H485" s="3">
        <f>VLOOKUP(Tableau3[[#This Row],[ID ]],'[1]COMMERCIAL 2019 - 2021'!$D$2:$AO$3999,22,FALSE)</f>
        <v>0</v>
      </c>
      <c r="I485" s="3">
        <f>VLOOKUP(Tableau3[[#This Row],[ID ]],'[1]COMMERCIAL 2019 - 2021'!$D$2:$AO$3999,23,FALSE)</f>
        <v>0</v>
      </c>
      <c r="J485" s="3">
        <f>+Tableau1[[#This Row],[Annee]]</f>
        <v>2020</v>
      </c>
      <c r="K485" s="3" t="str">
        <f>+Tableau1[[#This Row],[DESTINATION]]</f>
        <v>Sénégal</v>
      </c>
      <c r="L485" s="3" t="str">
        <f>+Tableau1[[#This Row],[CLIENT]]</f>
        <v>TUNISIAN AFRICAN BUSINESS</v>
      </c>
      <c r="M485" s="3">
        <f>Tableau1[[#This Row],[Mois]]</f>
        <v>8</v>
      </c>
    </row>
    <row r="486" spans="1:13" hidden="1" x14ac:dyDescent="0.35">
      <c r="A486" s="1" t="str">
        <f>Tableau1[[#This Row],[NUM DE FACTURE]]</f>
        <v>FAE-20-00213</v>
      </c>
      <c r="B486" s="2">
        <f>VLOOKUP(Tableau3[[#This Row],[ID ]],'[1]COMMERCIAL 2019 - 2021'!$D$2:$AO$3999,14,FALSE)</f>
        <v>0</v>
      </c>
      <c r="C486" s="3">
        <f>VLOOKUP(Tableau3[[#This Row],[ID ]],'[1]COMMERCIAL 2019 - 2021'!$D$2:$AO$3999,15,FALSE)</f>
        <v>0</v>
      </c>
      <c r="D486" s="3">
        <f>VLOOKUP(Tableau3[[#This Row],[ID ]],'[1]COMMERCIAL 2019 - 2021'!$D$2:$AO$3999,16,FALSE)</f>
        <v>108000</v>
      </c>
      <c r="E486" s="3">
        <f>VLOOKUP(Tableau3[[#This Row],[ID ]],'[1]COMMERCIAL 2019 - 2021'!$D$2:$AO$3999,17,FALSE)</f>
        <v>0</v>
      </c>
      <c r="F486" s="3">
        <f>VLOOKUP(Tableau3[[#This Row],[ID ]],'[1]COMMERCIAL 2019 - 2021'!$D$2:$AO$3999,20,FALSE)</f>
        <v>0</v>
      </c>
      <c r="G486" s="3">
        <f>VLOOKUP(Tableau3[[#This Row],[ID ]],'[1]COMMERCIAL 2019 - 2021'!$D$2:$AO$3999,21,FALSE)</f>
        <v>0</v>
      </c>
      <c r="H486" s="3">
        <f>VLOOKUP(Tableau3[[#This Row],[ID ]],'[1]COMMERCIAL 2019 - 2021'!$D$2:$AO$3999,22,FALSE)</f>
        <v>154052.712</v>
      </c>
      <c r="I486" s="3">
        <f>VLOOKUP(Tableau3[[#This Row],[ID ]],'[1]COMMERCIAL 2019 - 2021'!$D$2:$AO$3999,23,FALSE)</f>
        <v>0</v>
      </c>
      <c r="J486" s="3">
        <f>+Tableau1[[#This Row],[Annee]]</f>
        <v>2020</v>
      </c>
      <c r="K486" s="3" t="str">
        <f>+Tableau1[[#This Row],[DESTINATION]]</f>
        <v>Niger</v>
      </c>
      <c r="L486" s="3" t="str">
        <f>+Tableau1[[#This Row],[CLIENT]]</f>
        <v>ETS KASSO IMPORT EXPORT</v>
      </c>
      <c r="M486" s="3">
        <f>Tableau1[[#This Row],[Mois]]</f>
        <v>8</v>
      </c>
    </row>
    <row r="487" spans="1:13" hidden="1" x14ac:dyDescent="0.35">
      <c r="A487" s="1" t="str">
        <f>Tableau1[[#This Row],[NUM DE FACTURE]]</f>
        <v>FAE-20-00214</v>
      </c>
      <c r="B487" s="2">
        <f>VLOOKUP(Tableau3[[#This Row],[ID ]],'[1]COMMERCIAL 2019 - 2021'!$D$2:$AO$3999,14,FALSE)</f>
        <v>0</v>
      </c>
      <c r="C487" s="3">
        <f>VLOOKUP(Tableau3[[#This Row],[ID ]],'[1]COMMERCIAL 2019 - 2021'!$D$2:$AO$3999,15,FALSE)</f>
        <v>0</v>
      </c>
      <c r="D487" s="3">
        <f>VLOOKUP(Tableau3[[#This Row],[ID ]],'[1]COMMERCIAL 2019 - 2021'!$D$2:$AO$3999,16,FALSE)</f>
        <v>108000</v>
      </c>
      <c r="E487" s="3">
        <f>VLOOKUP(Tableau3[[#This Row],[ID ]],'[1]COMMERCIAL 2019 - 2021'!$D$2:$AO$3999,17,FALSE)</f>
        <v>0</v>
      </c>
      <c r="F487" s="3">
        <f>VLOOKUP(Tableau3[[#This Row],[ID ]],'[1]COMMERCIAL 2019 - 2021'!$D$2:$AO$3999,20,FALSE)</f>
        <v>0</v>
      </c>
      <c r="G487" s="3">
        <f>VLOOKUP(Tableau3[[#This Row],[ID ]],'[1]COMMERCIAL 2019 - 2021'!$D$2:$AO$3999,21,FALSE)</f>
        <v>0</v>
      </c>
      <c r="H487" s="3">
        <f>VLOOKUP(Tableau3[[#This Row],[ID ]],'[1]COMMERCIAL 2019 - 2021'!$D$2:$AO$3999,22,FALSE)</f>
        <v>154119.24</v>
      </c>
      <c r="I487" s="3">
        <f>VLOOKUP(Tableau3[[#This Row],[ID ]],'[1]COMMERCIAL 2019 - 2021'!$D$2:$AO$3999,23,FALSE)</f>
        <v>0</v>
      </c>
      <c r="J487" s="3">
        <f>+Tableau1[[#This Row],[Annee]]</f>
        <v>2020</v>
      </c>
      <c r="K487" s="3" t="str">
        <f>+Tableau1[[#This Row],[DESTINATION]]</f>
        <v>Niger</v>
      </c>
      <c r="L487" s="3" t="str">
        <f>+Tableau1[[#This Row],[CLIENT]]</f>
        <v>ETS KASSO IMPORT EXPORT</v>
      </c>
      <c r="M487" s="3">
        <f>Tableau1[[#This Row],[Mois]]</f>
        <v>8</v>
      </c>
    </row>
    <row r="488" spans="1:13" hidden="1" x14ac:dyDescent="0.35">
      <c r="A488" s="1" t="str">
        <f>Tableau1[[#This Row],[NUM DE FACTURE]]</f>
        <v>FAE-20-00215</v>
      </c>
      <c r="B488" s="2">
        <f>VLOOKUP(Tableau3[[#This Row],[ID ]],'[1]COMMERCIAL 2019 - 2021'!$D$2:$AO$3999,14,FALSE)</f>
        <v>0</v>
      </c>
      <c r="C488" s="3">
        <f>VLOOKUP(Tableau3[[#This Row],[ID ]],'[1]COMMERCIAL 2019 - 2021'!$D$2:$AO$3999,15,FALSE)</f>
        <v>0</v>
      </c>
      <c r="D488" s="3">
        <f>VLOOKUP(Tableau3[[#This Row],[ID ]],'[1]COMMERCIAL 2019 - 2021'!$D$2:$AO$3999,16,FALSE)</f>
        <v>108000</v>
      </c>
      <c r="E488" s="3">
        <f>VLOOKUP(Tableau3[[#This Row],[ID ]],'[1]COMMERCIAL 2019 - 2021'!$D$2:$AO$3999,17,FALSE)</f>
        <v>0</v>
      </c>
      <c r="F488" s="3">
        <f>VLOOKUP(Tableau3[[#This Row],[ID ]],'[1]COMMERCIAL 2019 - 2021'!$D$2:$AO$3999,20,FALSE)</f>
        <v>0</v>
      </c>
      <c r="G488" s="3">
        <f>VLOOKUP(Tableau3[[#This Row],[ID ]],'[1]COMMERCIAL 2019 - 2021'!$D$2:$AO$3999,21,FALSE)</f>
        <v>0</v>
      </c>
      <c r="H488" s="3">
        <f>VLOOKUP(Tableau3[[#This Row],[ID ]],'[1]COMMERCIAL 2019 - 2021'!$D$2:$AO$3999,22,FALSE)</f>
        <v>154468.51199999999</v>
      </c>
      <c r="I488" s="3">
        <f>VLOOKUP(Tableau3[[#This Row],[ID ]],'[1]COMMERCIAL 2019 - 2021'!$D$2:$AO$3999,23,FALSE)</f>
        <v>0</v>
      </c>
      <c r="J488" s="3">
        <f>+Tableau1[[#This Row],[Annee]]</f>
        <v>2020</v>
      </c>
      <c r="K488" s="3" t="str">
        <f>+Tableau1[[#This Row],[DESTINATION]]</f>
        <v>Niger</v>
      </c>
      <c r="L488" s="3" t="str">
        <f>+Tableau1[[#This Row],[CLIENT]]</f>
        <v>ETS KASSO IMPORT EXPORT</v>
      </c>
      <c r="M488" s="3">
        <f>Tableau1[[#This Row],[Mois]]</f>
        <v>8</v>
      </c>
    </row>
    <row r="489" spans="1:13" hidden="1" x14ac:dyDescent="0.35">
      <c r="A489" s="1" t="str">
        <f>Tableau1[[#This Row],[NUM DE FACTURE]]</f>
        <v>FAE-20-00216</v>
      </c>
      <c r="B489" s="2">
        <f>VLOOKUP(Tableau3[[#This Row],[ID ]],'[1]COMMERCIAL 2019 - 2021'!$D$2:$AO$3999,14,FALSE)</f>
        <v>220080</v>
      </c>
      <c r="C489" s="3">
        <f>VLOOKUP(Tableau3[[#This Row],[ID ]],'[1]COMMERCIAL 2019 - 2021'!$D$2:$AO$3999,15,FALSE)</f>
        <v>0</v>
      </c>
      <c r="D489" s="3">
        <f>VLOOKUP(Tableau3[[#This Row],[ID ]],'[1]COMMERCIAL 2019 - 2021'!$D$2:$AO$3999,16,FALSE)</f>
        <v>0</v>
      </c>
      <c r="E489" s="3">
        <f>VLOOKUP(Tableau3[[#This Row],[ID ]],'[1]COMMERCIAL 2019 - 2021'!$D$2:$AO$3999,17,FALSE)</f>
        <v>0</v>
      </c>
      <c r="F489" s="3">
        <f>VLOOKUP(Tableau3[[#This Row],[ID ]],'[1]COMMERCIAL 2019 - 2021'!$D$2:$AO$3999,20,FALSE)</f>
        <v>379825.83827999985</v>
      </c>
      <c r="G489" s="3">
        <f>VLOOKUP(Tableau3[[#This Row],[ID ]],'[1]COMMERCIAL 2019 - 2021'!$D$2:$AO$3999,21,FALSE)</f>
        <v>0</v>
      </c>
      <c r="H489" s="3">
        <f>VLOOKUP(Tableau3[[#This Row],[ID ]],'[1]COMMERCIAL 2019 - 2021'!$D$2:$AO$3999,22,FALSE)</f>
        <v>0</v>
      </c>
      <c r="I489" s="3">
        <f>VLOOKUP(Tableau3[[#This Row],[ID ]],'[1]COMMERCIAL 2019 - 2021'!$D$2:$AO$3999,23,FALSE)</f>
        <v>0</v>
      </c>
      <c r="J489" s="3">
        <f>+Tableau1[[#This Row],[Annee]]</f>
        <v>2020</v>
      </c>
      <c r="K489" s="3" t="str">
        <f>+Tableau1[[#This Row],[DESTINATION]]</f>
        <v>Libye</v>
      </c>
      <c r="L489" s="3" t="str">
        <f>+Tableau1[[#This Row],[CLIENT]]</f>
        <v>ALAM ELAMAN FOOD IMPORT CO</v>
      </c>
      <c r="M489" s="3">
        <f>Tableau1[[#This Row],[Mois]]</f>
        <v>8</v>
      </c>
    </row>
    <row r="490" spans="1:13" hidden="1" x14ac:dyDescent="0.35">
      <c r="A490" s="1" t="str">
        <f>Tableau1[[#This Row],[NUM DE FACTURE]]</f>
        <v>FAE-20-00217</v>
      </c>
      <c r="B490" s="2">
        <f>VLOOKUP(Tableau3[[#This Row],[ID ]],'[1]COMMERCIAL 2019 - 2021'!$D$2:$AO$3999,14,FALSE)</f>
        <v>20750</v>
      </c>
      <c r="C490" s="3">
        <f>VLOOKUP(Tableau3[[#This Row],[ID ]],'[1]COMMERCIAL 2019 - 2021'!$D$2:$AO$3999,15,FALSE)</f>
        <v>0</v>
      </c>
      <c r="D490" s="3">
        <f>VLOOKUP(Tableau3[[#This Row],[ID ]],'[1]COMMERCIAL 2019 - 2021'!$D$2:$AO$3999,16,FALSE)</f>
        <v>0</v>
      </c>
      <c r="E490" s="3">
        <f>VLOOKUP(Tableau3[[#This Row],[ID ]],'[1]COMMERCIAL 2019 - 2021'!$D$2:$AO$3999,17,FALSE)</f>
        <v>0</v>
      </c>
      <c r="F490" s="3">
        <f>VLOOKUP(Tableau3[[#This Row],[ID ]],'[1]COMMERCIAL 2019 - 2021'!$D$2:$AO$3999,20,FALSE)</f>
        <v>32785</v>
      </c>
      <c r="G490" s="3">
        <f>VLOOKUP(Tableau3[[#This Row],[ID ]],'[1]COMMERCIAL 2019 - 2021'!$D$2:$AO$3999,21,FALSE)</f>
        <v>0</v>
      </c>
      <c r="H490" s="3">
        <f>VLOOKUP(Tableau3[[#This Row],[ID ]],'[1]COMMERCIAL 2019 - 2021'!$D$2:$AO$3999,22,FALSE)</f>
        <v>0</v>
      </c>
      <c r="I490" s="3">
        <f>VLOOKUP(Tableau3[[#This Row],[ID ]],'[1]COMMERCIAL 2019 - 2021'!$D$2:$AO$3999,23,FALSE)</f>
        <v>0</v>
      </c>
      <c r="J490" s="3">
        <f>+Tableau1[[#This Row],[Annee]]</f>
        <v>2020</v>
      </c>
      <c r="K490" s="3" t="str">
        <f>+Tableau1[[#This Row],[DESTINATION]]</f>
        <v>Togo</v>
      </c>
      <c r="L490" s="3" t="str">
        <f>+Tableau1[[#This Row],[CLIENT]]</f>
        <v>SAHEL INTERNATIONAL TRADE</v>
      </c>
      <c r="M490" s="3">
        <f>Tableau1[[#This Row],[Mois]]</f>
        <v>9</v>
      </c>
    </row>
    <row r="491" spans="1:13" hidden="1" x14ac:dyDescent="0.35">
      <c r="A491" s="1" t="str">
        <f>Tableau1[[#This Row],[NUM DE FACTURE]]</f>
        <v>FAE-20-00218</v>
      </c>
      <c r="B491" s="2">
        <f>VLOOKUP(Tableau3[[#This Row],[ID ]],'[1]COMMERCIAL 2019 - 2021'!$D$2:$AO$3999,14,FALSE)</f>
        <v>19200</v>
      </c>
      <c r="C491" s="3">
        <f>VLOOKUP(Tableau3[[#This Row],[ID ]],'[1]COMMERCIAL 2019 - 2021'!$D$2:$AO$3999,15,FALSE)</f>
        <v>0</v>
      </c>
      <c r="D491" s="3">
        <f>VLOOKUP(Tableau3[[#This Row],[ID ]],'[1]COMMERCIAL 2019 - 2021'!$D$2:$AO$3999,16,FALSE)</f>
        <v>0</v>
      </c>
      <c r="E491" s="3">
        <f>VLOOKUP(Tableau3[[#This Row],[ID ]],'[1]COMMERCIAL 2019 - 2021'!$D$2:$AO$3999,17,FALSE)</f>
        <v>0</v>
      </c>
      <c r="F491" s="3">
        <f>VLOOKUP(Tableau3[[#This Row],[ID ]],'[1]COMMERCIAL 2019 - 2021'!$D$2:$AO$3999,20,FALSE)</f>
        <v>32064</v>
      </c>
      <c r="G491" s="3">
        <f>VLOOKUP(Tableau3[[#This Row],[ID ]],'[1]COMMERCIAL 2019 - 2021'!$D$2:$AO$3999,21,FALSE)</f>
        <v>0</v>
      </c>
      <c r="H491" s="3">
        <f>VLOOKUP(Tableau3[[#This Row],[ID ]],'[1]COMMERCIAL 2019 - 2021'!$D$2:$AO$3999,22,FALSE)</f>
        <v>0</v>
      </c>
      <c r="I491" s="3">
        <f>VLOOKUP(Tableau3[[#This Row],[ID ]],'[1]COMMERCIAL 2019 - 2021'!$D$2:$AO$3999,23,FALSE)</f>
        <v>0</v>
      </c>
      <c r="J491" s="3">
        <f>+Tableau1[[#This Row],[Annee]]</f>
        <v>2020</v>
      </c>
      <c r="K491" s="3" t="str">
        <f>+Tableau1[[#This Row],[DESTINATION]]</f>
        <v>Burkina Faso</v>
      </c>
      <c r="L491" s="3" t="str">
        <f>+Tableau1[[#This Row],[CLIENT]]</f>
        <v>SAHEL INTERNATIONAL TRADE</v>
      </c>
      <c r="M491" s="3">
        <f>Tableau1[[#This Row],[Mois]]</f>
        <v>9</v>
      </c>
    </row>
    <row r="492" spans="1:13" hidden="1" x14ac:dyDescent="0.35">
      <c r="A492" s="1" t="str">
        <f>Tableau1[[#This Row],[NUM DE FACTURE]]</f>
        <v>FAE-20-00219</v>
      </c>
      <c r="B492" s="2">
        <f>VLOOKUP(Tableau3[[#This Row],[ID ]],'[1]COMMERCIAL 2019 - 2021'!$D$2:$AO$3999,14,FALSE)</f>
        <v>2400</v>
      </c>
      <c r="C492" s="3">
        <f>VLOOKUP(Tableau3[[#This Row],[ID ]],'[1]COMMERCIAL 2019 - 2021'!$D$2:$AO$3999,15,FALSE)</f>
        <v>16350</v>
      </c>
      <c r="D492" s="3">
        <f>VLOOKUP(Tableau3[[#This Row],[ID ]],'[1]COMMERCIAL 2019 - 2021'!$D$2:$AO$3999,16,FALSE)</f>
        <v>0</v>
      </c>
      <c r="E492" s="3">
        <f>VLOOKUP(Tableau3[[#This Row],[ID ]],'[1]COMMERCIAL 2019 - 2021'!$D$2:$AO$3999,17,FALSE)</f>
        <v>3450</v>
      </c>
      <c r="F492" s="3">
        <f>VLOOKUP(Tableau3[[#This Row],[ID ]],'[1]COMMERCIAL 2019 - 2021'!$D$2:$AO$3999,20,FALSE)</f>
        <v>4032</v>
      </c>
      <c r="G492" s="3">
        <f>VLOOKUP(Tableau3[[#This Row],[ID ]],'[1]COMMERCIAL 2019 - 2021'!$D$2:$AO$3999,21,FALSE)</f>
        <v>27022.5</v>
      </c>
      <c r="H492" s="3">
        <f>VLOOKUP(Tableau3[[#This Row],[ID ]],'[1]COMMERCIAL 2019 - 2021'!$D$2:$AO$3999,22,FALSE)</f>
        <v>0</v>
      </c>
      <c r="I492" s="3">
        <f>VLOOKUP(Tableau3[[#This Row],[ID ]],'[1]COMMERCIAL 2019 - 2021'!$D$2:$AO$3999,23,FALSE)</f>
        <v>11235</v>
      </c>
      <c r="J492" s="3">
        <f>+Tableau1[[#This Row],[Annee]]</f>
        <v>2020</v>
      </c>
      <c r="K492" s="3" t="str">
        <f>+Tableau1[[#This Row],[DESTINATION]]</f>
        <v>Qatar</v>
      </c>
      <c r="L492" s="3" t="str">
        <f>+Tableau1[[#This Row],[CLIENT]]</f>
        <v>GOLDEN PEARL</v>
      </c>
      <c r="M492" s="3">
        <f>Tableau1[[#This Row],[Mois]]</f>
        <v>9</v>
      </c>
    </row>
    <row r="493" spans="1:13" hidden="1" x14ac:dyDescent="0.35">
      <c r="A493" s="1" t="str">
        <f>Tableau1[[#This Row],[NUM DE FACTURE]]</f>
        <v>FAE-20-00220</v>
      </c>
      <c r="B493" s="2">
        <f>VLOOKUP(Tableau3[[#This Row],[ID ]],'[1]COMMERCIAL 2019 - 2021'!$D$2:$AO$3999,14,FALSE)</f>
        <v>0</v>
      </c>
      <c r="C493" s="3">
        <f>VLOOKUP(Tableau3[[#This Row],[ID ]],'[1]COMMERCIAL 2019 - 2021'!$D$2:$AO$3999,15,FALSE)</f>
        <v>137200</v>
      </c>
      <c r="D493" s="3">
        <f>VLOOKUP(Tableau3[[#This Row],[ID ]],'[1]COMMERCIAL 2019 - 2021'!$D$2:$AO$3999,16,FALSE)</f>
        <v>0</v>
      </c>
      <c r="E493" s="3">
        <f>VLOOKUP(Tableau3[[#This Row],[ID ]],'[1]COMMERCIAL 2019 - 2021'!$D$2:$AO$3999,17,FALSE)</f>
        <v>0</v>
      </c>
      <c r="F493" s="3">
        <f>VLOOKUP(Tableau3[[#This Row],[ID ]],'[1]COMMERCIAL 2019 - 2021'!$D$2:$AO$3999,20,FALSE)</f>
        <v>0</v>
      </c>
      <c r="G493" s="3">
        <f>VLOOKUP(Tableau3[[#This Row],[ID ]],'[1]COMMERCIAL 2019 - 2021'!$D$2:$AO$3999,21,FALSE)</f>
        <v>186592</v>
      </c>
      <c r="H493" s="3">
        <f>VLOOKUP(Tableau3[[#This Row],[ID ]],'[1]COMMERCIAL 2019 - 2021'!$D$2:$AO$3999,22,FALSE)</f>
        <v>0</v>
      </c>
      <c r="I493" s="3">
        <f>VLOOKUP(Tableau3[[#This Row],[ID ]],'[1]COMMERCIAL 2019 - 2021'!$D$2:$AO$3999,23,FALSE)</f>
        <v>0</v>
      </c>
      <c r="J493" s="3">
        <f>+Tableau1[[#This Row],[Annee]]</f>
        <v>2020</v>
      </c>
      <c r="K493" s="3" t="str">
        <f>+Tableau1[[#This Row],[DESTINATION]]</f>
        <v>Niger</v>
      </c>
      <c r="L493" s="3" t="str">
        <f>+Tableau1[[#This Row],[CLIENT]]</f>
        <v>STE DE COMMERCE INTERNATIONAL</v>
      </c>
      <c r="M493" s="3">
        <f>Tableau1[[#This Row],[Mois]]</f>
        <v>9</v>
      </c>
    </row>
    <row r="494" spans="1:13" hidden="1" x14ac:dyDescent="0.35">
      <c r="A494" s="1" t="str">
        <f>Tableau1[[#This Row],[NUM DE FACTURE]]</f>
        <v>FAE-20-00221</v>
      </c>
      <c r="B494" s="2">
        <f>VLOOKUP(Tableau3[[#This Row],[ID ]],'[1]COMMERCIAL 2019 - 2021'!$D$2:$AO$3999,14,FALSE)</f>
        <v>240</v>
      </c>
      <c r="C494" s="3">
        <f>VLOOKUP(Tableau3[[#This Row],[ID ]],'[1]COMMERCIAL 2019 - 2021'!$D$2:$AO$3999,15,FALSE)</f>
        <v>18480</v>
      </c>
      <c r="D494" s="3">
        <f>VLOOKUP(Tableau3[[#This Row],[ID ]],'[1]COMMERCIAL 2019 - 2021'!$D$2:$AO$3999,16,FALSE)</f>
        <v>240</v>
      </c>
      <c r="E494" s="3">
        <f>VLOOKUP(Tableau3[[#This Row],[ID ]],'[1]COMMERCIAL 2019 - 2021'!$D$2:$AO$3999,17,FALSE)</f>
        <v>2580</v>
      </c>
      <c r="F494" s="3">
        <f>VLOOKUP(Tableau3[[#This Row],[ID ]],'[1]COMMERCIAL 2019 - 2021'!$D$2:$AO$3999,20,FALSE)</f>
        <v>495.06378000000007</v>
      </c>
      <c r="G494" s="3">
        <f>VLOOKUP(Tableau3[[#This Row],[ID ]],'[1]COMMERCIAL 2019 - 2021'!$D$2:$AO$3999,21,FALSE)</f>
        <v>35020.889760000005</v>
      </c>
      <c r="H494" s="3">
        <f>VLOOKUP(Tableau3[[#This Row],[ID ]],'[1]COMMERCIAL 2019 - 2021'!$D$2:$AO$3999,22,FALSE)</f>
        <v>436.59168000000005</v>
      </c>
      <c r="I494" s="3">
        <f>VLOOKUP(Tableau3[[#This Row],[ID ]],'[1]COMMERCIAL 2019 - 2021'!$D$2:$AO$3999,23,FALSE)</f>
        <v>10137.113069999999</v>
      </c>
      <c r="J494" s="3">
        <f>+Tableau1[[#This Row],[Annee]]</f>
        <v>2020</v>
      </c>
      <c r="K494" s="3" t="str">
        <f>+Tableau1[[#This Row],[DESTINATION]]</f>
        <v>France</v>
      </c>
      <c r="L494" s="3" t="str">
        <f>+Tableau1[[#This Row],[CLIENT]]</f>
        <v>STE OMRANE SAS</v>
      </c>
      <c r="M494" s="3">
        <f>Tableau1[[#This Row],[Mois]]</f>
        <v>10</v>
      </c>
    </row>
    <row r="495" spans="1:13" hidden="1" x14ac:dyDescent="0.35">
      <c r="A495" s="1" t="str">
        <f>Tableau1[[#This Row],[NUM DE FACTURE]]</f>
        <v>FAE-20-00222</v>
      </c>
      <c r="B495" s="2">
        <f>VLOOKUP(Tableau3[[#This Row],[ID ]],'[1]COMMERCIAL 2019 - 2021'!$D$2:$AO$3999,14,FALSE)</f>
        <v>96000</v>
      </c>
      <c r="C495" s="3">
        <f>VLOOKUP(Tableau3[[#This Row],[ID ]],'[1]COMMERCIAL 2019 - 2021'!$D$2:$AO$3999,15,FALSE)</f>
        <v>0</v>
      </c>
      <c r="D495" s="3">
        <f>VLOOKUP(Tableau3[[#This Row],[ID ]],'[1]COMMERCIAL 2019 - 2021'!$D$2:$AO$3999,16,FALSE)</f>
        <v>0</v>
      </c>
      <c r="E495" s="3">
        <f>VLOOKUP(Tableau3[[#This Row],[ID ]],'[1]COMMERCIAL 2019 - 2021'!$D$2:$AO$3999,17,FALSE)</f>
        <v>0</v>
      </c>
      <c r="F495" s="3">
        <f>VLOOKUP(Tableau3[[#This Row],[ID ]],'[1]COMMERCIAL 2019 - 2021'!$D$2:$AO$3999,20,FALSE)</f>
        <v>156480</v>
      </c>
      <c r="G495" s="3">
        <f>VLOOKUP(Tableau3[[#This Row],[ID ]],'[1]COMMERCIAL 2019 - 2021'!$D$2:$AO$3999,21,FALSE)</f>
        <v>0</v>
      </c>
      <c r="H495" s="3">
        <f>VLOOKUP(Tableau3[[#This Row],[ID ]],'[1]COMMERCIAL 2019 - 2021'!$D$2:$AO$3999,22,FALSE)</f>
        <v>0</v>
      </c>
      <c r="I495" s="3">
        <f>VLOOKUP(Tableau3[[#This Row],[ID ]],'[1]COMMERCIAL 2019 - 2021'!$D$2:$AO$3999,23,FALSE)</f>
        <v>0</v>
      </c>
      <c r="J495" s="3">
        <f>+Tableau1[[#This Row],[Annee]]</f>
        <v>2020</v>
      </c>
      <c r="K495" s="3" t="str">
        <f>+Tableau1[[#This Row],[DESTINATION]]</f>
        <v>Niger</v>
      </c>
      <c r="L495" s="3" t="str">
        <f>+Tableau1[[#This Row],[CLIENT]]</f>
        <v>STE AL BADR</v>
      </c>
      <c r="M495" s="3">
        <f>Tableau1[[#This Row],[Mois]]</f>
        <v>9</v>
      </c>
    </row>
    <row r="496" spans="1:13" hidden="1" x14ac:dyDescent="0.35">
      <c r="A496" s="1" t="str">
        <f>Tableau1[[#This Row],[NUM DE FACTURE]]</f>
        <v>FAE-20-00223</v>
      </c>
      <c r="B496" s="2">
        <f>VLOOKUP(Tableau3[[#This Row],[ID ]],'[1]COMMERCIAL 2019 - 2021'!$D$2:$AO$3999,14,FALSE)</f>
        <v>0</v>
      </c>
      <c r="C496" s="3">
        <f>VLOOKUP(Tableau3[[#This Row],[ID ]],'[1]COMMERCIAL 2019 - 2021'!$D$2:$AO$3999,15,FALSE)</f>
        <v>2088</v>
      </c>
      <c r="D496" s="3">
        <f>VLOOKUP(Tableau3[[#This Row],[ID ]],'[1]COMMERCIAL 2019 - 2021'!$D$2:$AO$3999,16,FALSE)</f>
        <v>1500</v>
      </c>
      <c r="E496" s="3">
        <f>VLOOKUP(Tableau3[[#This Row],[ID ]],'[1]COMMERCIAL 2019 - 2021'!$D$2:$AO$3999,17,FALSE)</f>
        <v>0</v>
      </c>
      <c r="F496" s="3">
        <f>VLOOKUP(Tableau3[[#This Row],[ID ]],'[1]COMMERCIAL 2019 - 2021'!$D$2:$AO$3999,20,FALSE)</f>
        <v>0</v>
      </c>
      <c r="G496" s="3">
        <f>VLOOKUP(Tableau3[[#This Row],[ID ]],'[1]COMMERCIAL 2019 - 2021'!$D$2:$AO$3999,21,FALSE)</f>
        <v>3477.6</v>
      </c>
      <c r="H496" s="3">
        <f>VLOOKUP(Tableau3[[#This Row],[ID ]],'[1]COMMERCIAL 2019 - 2021'!$D$2:$AO$3999,22,FALSE)</f>
        <v>2475</v>
      </c>
      <c r="I496" s="3">
        <f>VLOOKUP(Tableau3[[#This Row],[ID ]],'[1]COMMERCIAL 2019 - 2021'!$D$2:$AO$3999,23,FALSE)</f>
        <v>0</v>
      </c>
      <c r="J496" s="3">
        <f>+Tableau1[[#This Row],[Annee]]</f>
        <v>2020</v>
      </c>
      <c r="K496" s="3" t="str">
        <f>+Tableau1[[#This Row],[DESTINATION]]</f>
        <v>OMAN</v>
      </c>
      <c r="L496" s="3" t="str">
        <f>+Tableau1[[#This Row],[CLIENT]]</f>
        <v>ARCADIA</v>
      </c>
      <c r="M496" s="3">
        <f>Tableau1[[#This Row],[Mois]]</f>
        <v>9</v>
      </c>
    </row>
    <row r="497" spans="1:13" hidden="1" x14ac:dyDescent="0.35">
      <c r="A497" s="1" t="str">
        <f>Tableau1[[#This Row],[NUM DE FACTURE]]</f>
        <v>FAE-20-00224</v>
      </c>
      <c r="B497" s="2">
        <f>VLOOKUP(Tableau3[[#This Row],[ID ]],'[1]COMMERCIAL 2019 - 2021'!$D$2:$AO$3999,14,FALSE)</f>
        <v>19000</v>
      </c>
      <c r="C497" s="3">
        <f>VLOOKUP(Tableau3[[#This Row],[ID ]],'[1]COMMERCIAL 2019 - 2021'!$D$2:$AO$3999,15,FALSE)</f>
        <v>1000</v>
      </c>
      <c r="D497" s="3">
        <f>VLOOKUP(Tableau3[[#This Row],[ID ]],'[1]COMMERCIAL 2019 - 2021'!$D$2:$AO$3999,16,FALSE)</f>
        <v>0</v>
      </c>
      <c r="E497" s="3">
        <f>VLOOKUP(Tableau3[[#This Row],[ID ]],'[1]COMMERCIAL 2019 - 2021'!$D$2:$AO$3999,17,FALSE)</f>
        <v>0</v>
      </c>
      <c r="F497" s="3">
        <f>VLOOKUP(Tableau3[[#This Row],[ID ]],'[1]COMMERCIAL 2019 - 2021'!$D$2:$AO$3999,20,FALSE)</f>
        <v>33060</v>
      </c>
      <c r="G497" s="3">
        <f>VLOOKUP(Tableau3[[#This Row],[ID ]],'[1]COMMERCIAL 2019 - 2021'!$D$2:$AO$3999,21,FALSE)</f>
        <v>1690</v>
      </c>
      <c r="H497" s="3">
        <f>VLOOKUP(Tableau3[[#This Row],[ID ]],'[1]COMMERCIAL 2019 - 2021'!$D$2:$AO$3999,22,FALSE)</f>
        <v>0</v>
      </c>
      <c r="I497" s="3">
        <f>VLOOKUP(Tableau3[[#This Row],[ID ]],'[1]COMMERCIAL 2019 - 2021'!$D$2:$AO$3999,23,FALSE)</f>
        <v>0</v>
      </c>
      <c r="J497" s="3">
        <f>+Tableau1[[#This Row],[Annee]]</f>
        <v>2020</v>
      </c>
      <c r="K497" s="3" t="str">
        <f>+Tableau1[[#This Row],[DESTINATION]]</f>
        <v>Russie</v>
      </c>
      <c r="L497" s="3" t="str">
        <f>+Tableau1[[#This Row],[CLIENT]]</f>
        <v>STE MIDCOM INTERNATIONAL</v>
      </c>
      <c r="M497" s="3">
        <f>Tableau1[[#This Row],[Mois]]</f>
        <v>9</v>
      </c>
    </row>
    <row r="498" spans="1:13" hidden="1" x14ac:dyDescent="0.35">
      <c r="A498" s="1" t="str">
        <f>Tableau1[[#This Row],[NUM DE FACTURE]]</f>
        <v>FAE-20-00225</v>
      </c>
      <c r="B498" s="2">
        <f>VLOOKUP(Tableau3[[#This Row],[ID ]],'[1]COMMERCIAL 2019 - 2021'!$D$2:$AO$3999,14,FALSE)</f>
        <v>0</v>
      </c>
      <c r="C498" s="3">
        <f>VLOOKUP(Tableau3[[#This Row],[ID ]],'[1]COMMERCIAL 2019 - 2021'!$D$2:$AO$3999,15,FALSE)</f>
        <v>820416</v>
      </c>
      <c r="D498" s="3">
        <f>VLOOKUP(Tableau3[[#This Row],[ID ]],'[1]COMMERCIAL 2019 - 2021'!$D$2:$AO$3999,16,FALSE)</f>
        <v>180384</v>
      </c>
      <c r="E498" s="3">
        <f>VLOOKUP(Tableau3[[#This Row],[ID ]],'[1]COMMERCIAL 2019 - 2021'!$D$2:$AO$3999,17,FALSE)</f>
        <v>0</v>
      </c>
      <c r="F498" s="3">
        <f>VLOOKUP(Tableau3[[#This Row],[ID ]],'[1]COMMERCIAL 2019 - 2021'!$D$2:$AO$3999,20,FALSE)</f>
        <v>0</v>
      </c>
      <c r="G498" s="3">
        <f>VLOOKUP(Tableau3[[#This Row],[ID ]],'[1]COMMERCIAL 2019 - 2021'!$D$2:$AO$3999,21,FALSE)</f>
        <v>1270248.2468640003</v>
      </c>
      <c r="H498" s="3">
        <f>VLOOKUP(Tableau3[[#This Row],[ID ]],'[1]COMMERCIAL 2019 - 2021'!$D$2:$AO$3999,22,FALSE)</f>
        <v>279288.14133600006</v>
      </c>
      <c r="I498" s="3">
        <f>VLOOKUP(Tableau3[[#This Row],[ID ]],'[1]COMMERCIAL 2019 - 2021'!$D$2:$AO$3999,23,FALSE)</f>
        <v>0</v>
      </c>
      <c r="J498" s="3">
        <f>+Tableau1[[#This Row],[Annee]]</f>
        <v>2020</v>
      </c>
      <c r="K498" s="3" t="str">
        <f>+Tableau1[[#This Row],[DESTINATION]]</f>
        <v>Libye</v>
      </c>
      <c r="L498" s="3" t="str">
        <f>+Tableau1[[#This Row],[CLIENT]]</f>
        <v>AL JAWDA AL RAEDA</v>
      </c>
      <c r="M498" s="3">
        <f>Tableau1[[#This Row],[Mois]]</f>
        <v>9</v>
      </c>
    </row>
    <row r="499" spans="1:13" hidden="1" x14ac:dyDescent="0.35">
      <c r="A499" s="1" t="str">
        <f>Tableau1[[#This Row],[NUM DE FACTURE]]</f>
        <v>FAE-20-00226</v>
      </c>
      <c r="B499" s="2">
        <f>VLOOKUP(Tableau3[[#This Row],[ID ]],'[1]COMMERCIAL 2019 - 2021'!$D$2:$AO$3999,14,FALSE)</f>
        <v>84000</v>
      </c>
      <c r="C499" s="3">
        <f>VLOOKUP(Tableau3[[#This Row],[ID ]],'[1]COMMERCIAL 2019 - 2021'!$D$2:$AO$3999,15,FALSE)</f>
        <v>370800</v>
      </c>
      <c r="D499" s="3">
        <f>VLOOKUP(Tableau3[[#This Row],[ID ]],'[1]COMMERCIAL 2019 - 2021'!$D$2:$AO$3999,16,FALSE)</f>
        <v>124800</v>
      </c>
      <c r="E499" s="3">
        <f>VLOOKUP(Tableau3[[#This Row],[ID ]],'[1]COMMERCIAL 2019 - 2021'!$D$2:$AO$3999,17,FALSE)</f>
        <v>0</v>
      </c>
      <c r="F499" s="3">
        <f>VLOOKUP(Tableau3[[#This Row],[ID ]],'[1]COMMERCIAL 2019 - 2021'!$D$2:$AO$3999,20,FALSE)</f>
        <v>137275.068</v>
      </c>
      <c r="G499" s="3">
        <f>VLOOKUP(Tableau3[[#This Row],[ID ]],'[1]COMMERCIAL 2019 - 2021'!$D$2:$AO$3999,21,FALSE)</f>
        <v>575418.1932000001</v>
      </c>
      <c r="H499" s="3">
        <f>VLOOKUP(Tableau3[[#This Row],[ID ]],'[1]COMMERCIAL 2019 - 2021'!$D$2:$AO$3999,22,FALSE)</f>
        <v>193668.25920000003</v>
      </c>
      <c r="I499" s="3">
        <f>VLOOKUP(Tableau3[[#This Row],[ID ]],'[1]COMMERCIAL 2019 - 2021'!$D$2:$AO$3999,23,FALSE)</f>
        <v>0</v>
      </c>
      <c r="J499" s="3">
        <f>+Tableau1[[#This Row],[Annee]]</f>
        <v>2020</v>
      </c>
      <c r="K499" s="3" t="str">
        <f>+Tableau1[[#This Row],[DESTINATION]]</f>
        <v>Libye</v>
      </c>
      <c r="L499" s="3" t="str">
        <f>+Tableau1[[#This Row],[CLIENT]]</f>
        <v>STE AL MAJMOUA MOTTAHIDA</v>
      </c>
      <c r="M499" s="3">
        <f>Tableau1[[#This Row],[Mois]]</f>
        <v>9</v>
      </c>
    </row>
    <row r="500" spans="1:13" hidden="1" x14ac:dyDescent="0.35">
      <c r="A500" s="1" t="str">
        <f>Tableau1[[#This Row],[NUM DE FACTURE]]</f>
        <v>FAE-20-00227</v>
      </c>
      <c r="B500" s="2">
        <f>VLOOKUP(Tableau3[[#This Row],[ID ]],'[1]COMMERCIAL 2019 - 2021'!$D$2:$AO$3999,14,FALSE)</f>
        <v>242088</v>
      </c>
      <c r="C500" s="3">
        <f>VLOOKUP(Tableau3[[#This Row],[ID ]],'[1]COMMERCIAL 2019 - 2021'!$D$2:$AO$3999,15,FALSE)</f>
        <v>0</v>
      </c>
      <c r="D500" s="3">
        <f>VLOOKUP(Tableau3[[#This Row],[ID ]],'[1]COMMERCIAL 2019 - 2021'!$D$2:$AO$3999,16,FALSE)</f>
        <v>0</v>
      </c>
      <c r="E500" s="3">
        <f>VLOOKUP(Tableau3[[#This Row],[ID ]],'[1]COMMERCIAL 2019 - 2021'!$D$2:$AO$3999,17,FALSE)</f>
        <v>0</v>
      </c>
      <c r="F500" s="3">
        <f>VLOOKUP(Tableau3[[#This Row],[ID ]],'[1]COMMERCIAL 2019 - 2021'!$D$2:$AO$3999,20,FALSE)</f>
        <v>432936.86435999995</v>
      </c>
      <c r="G500" s="3">
        <f>VLOOKUP(Tableau3[[#This Row],[ID ]],'[1]COMMERCIAL 2019 - 2021'!$D$2:$AO$3999,21,FALSE)</f>
        <v>0</v>
      </c>
      <c r="H500" s="3">
        <f>VLOOKUP(Tableau3[[#This Row],[ID ]],'[1]COMMERCIAL 2019 - 2021'!$D$2:$AO$3999,22,FALSE)</f>
        <v>0</v>
      </c>
      <c r="I500" s="3">
        <f>VLOOKUP(Tableau3[[#This Row],[ID ]],'[1]COMMERCIAL 2019 - 2021'!$D$2:$AO$3999,23,FALSE)</f>
        <v>0</v>
      </c>
      <c r="J500" s="3">
        <f>+Tableau1[[#This Row],[Annee]]</f>
        <v>2020</v>
      </c>
      <c r="K500" s="3" t="str">
        <f>+Tableau1[[#This Row],[DESTINATION]]</f>
        <v>Libye</v>
      </c>
      <c r="L500" s="3" t="str">
        <f>+Tableau1[[#This Row],[CLIENT]]</f>
        <v>AL HAMAT AL DAWLIA</v>
      </c>
      <c r="M500" s="3">
        <f>Tableau1[[#This Row],[Mois]]</f>
        <v>9</v>
      </c>
    </row>
    <row r="501" spans="1:13" hidden="1" x14ac:dyDescent="0.35">
      <c r="A501" s="1" t="str">
        <f>Tableau1[[#This Row],[NUM DE FACTURE]]</f>
        <v>FAE-20-00228</v>
      </c>
      <c r="B501" s="2">
        <f>VLOOKUP(Tableau3[[#This Row],[ID ]],'[1]COMMERCIAL 2019 - 2021'!$D$2:$AO$3999,14,FALSE)</f>
        <v>0</v>
      </c>
      <c r="C501" s="3">
        <f>VLOOKUP(Tableau3[[#This Row],[ID ]],'[1]COMMERCIAL 2019 - 2021'!$D$2:$AO$3999,15,FALSE)</f>
        <v>0</v>
      </c>
      <c r="D501" s="3">
        <f>VLOOKUP(Tableau3[[#This Row],[ID ]],'[1]COMMERCIAL 2019 - 2021'!$D$2:$AO$3999,16,FALSE)</f>
        <v>108000</v>
      </c>
      <c r="E501" s="3">
        <f>VLOOKUP(Tableau3[[#This Row],[ID ]],'[1]COMMERCIAL 2019 - 2021'!$D$2:$AO$3999,17,FALSE)</f>
        <v>0</v>
      </c>
      <c r="F501" s="3">
        <f>VLOOKUP(Tableau3[[#This Row],[ID ]],'[1]COMMERCIAL 2019 - 2021'!$D$2:$AO$3999,20,FALSE)</f>
        <v>0</v>
      </c>
      <c r="G501" s="3">
        <f>VLOOKUP(Tableau3[[#This Row],[ID ]],'[1]COMMERCIAL 2019 - 2021'!$D$2:$AO$3999,21,FALSE)</f>
        <v>0</v>
      </c>
      <c r="H501" s="3">
        <f>VLOOKUP(Tableau3[[#This Row],[ID ]],'[1]COMMERCIAL 2019 - 2021'!$D$2:$AO$3999,22,FALSE)</f>
        <v>153938.66399999999</v>
      </c>
      <c r="I501" s="3">
        <f>VLOOKUP(Tableau3[[#This Row],[ID ]],'[1]COMMERCIAL 2019 - 2021'!$D$2:$AO$3999,23,FALSE)</f>
        <v>0</v>
      </c>
      <c r="J501" s="3">
        <f>+Tableau1[[#This Row],[Annee]]</f>
        <v>2020</v>
      </c>
      <c r="K501" s="3" t="str">
        <f>+Tableau1[[#This Row],[DESTINATION]]</f>
        <v>Niger</v>
      </c>
      <c r="L501" s="3" t="str">
        <f>+Tableau1[[#This Row],[CLIENT]]</f>
        <v>ETS KASSO IMPORT EXPORT</v>
      </c>
      <c r="M501" s="3">
        <f>Tableau1[[#This Row],[Mois]]</f>
        <v>9</v>
      </c>
    </row>
    <row r="502" spans="1:13" hidden="1" x14ac:dyDescent="0.35">
      <c r="A502" s="1" t="str">
        <f>Tableau1[[#This Row],[NUM DE FACTURE]]</f>
        <v>FAE-20-00229</v>
      </c>
      <c r="B502" s="2">
        <f>VLOOKUP(Tableau3[[#This Row],[ID ]],'[1]COMMERCIAL 2019 - 2021'!$D$2:$AO$3999,14,FALSE)</f>
        <v>0</v>
      </c>
      <c r="C502" s="3">
        <f>VLOOKUP(Tableau3[[#This Row],[ID ]],'[1]COMMERCIAL 2019 - 2021'!$D$2:$AO$3999,15,FALSE)</f>
        <v>0</v>
      </c>
      <c r="D502" s="3">
        <f>VLOOKUP(Tableau3[[#This Row],[ID ]],'[1]COMMERCIAL 2019 - 2021'!$D$2:$AO$3999,16,FALSE)</f>
        <v>108000</v>
      </c>
      <c r="E502" s="3">
        <f>VLOOKUP(Tableau3[[#This Row],[ID ]],'[1]COMMERCIAL 2019 - 2021'!$D$2:$AO$3999,17,FALSE)</f>
        <v>0</v>
      </c>
      <c r="F502" s="3">
        <f>VLOOKUP(Tableau3[[#This Row],[ID ]],'[1]COMMERCIAL 2019 - 2021'!$D$2:$AO$3999,20,FALSE)</f>
        <v>0</v>
      </c>
      <c r="G502" s="3">
        <f>VLOOKUP(Tableau3[[#This Row],[ID ]],'[1]COMMERCIAL 2019 - 2021'!$D$2:$AO$3999,21,FALSE)</f>
        <v>0</v>
      </c>
      <c r="H502" s="3">
        <f>VLOOKUP(Tableau3[[#This Row],[ID ]],'[1]COMMERCIAL 2019 - 2021'!$D$2:$AO$3999,22,FALSE)</f>
        <v>153938.66399999999</v>
      </c>
      <c r="I502" s="3">
        <f>VLOOKUP(Tableau3[[#This Row],[ID ]],'[1]COMMERCIAL 2019 - 2021'!$D$2:$AO$3999,23,FALSE)</f>
        <v>0</v>
      </c>
      <c r="J502" s="3">
        <f>+Tableau1[[#This Row],[Annee]]</f>
        <v>2020</v>
      </c>
      <c r="K502" s="3" t="str">
        <f>+Tableau1[[#This Row],[DESTINATION]]</f>
        <v>Niger</v>
      </c>
      <c r="L502" s="3" t="str">
        <f>+Tableau1[[#This Row],[CLIENT]]</f>
        <v>ETS KASSO IMPORT EXPORT</v>
      </c>
      <c r="M502" s="3">
        <f>Tableau1[[#This Row],[Mois]]</f>
        <v>9</v>
      </c>
    </row>
    <row r="503" spans="1:13" hidden="1" x14ac:dyDescent="0.35">
      <c r="A503" s="1" t="str">
        <f>Tableau1[[#This Row],[NUM DE FACTURE]]</f>
        <v>FAE-20-00230</v>
      </c>
      <c r="B503" s="2">
        <f>VLOOKUP(Tableau3[[#This Row],[ID ]],'[1]COMMERCIAL 2019 - 2021'!$D$2:$AO$3999,14,FALSE)</f>
        <v>20000</v>
      </c>
      <c r="C503" s="3">
        <f>VLOOKUP(Tableau3[[#This Row],[ID ]],'[1]COMMERCIAL 2019 - 2021'!$D$2:$AO$3999,15,FALSE)</f>
        <v>0</v>
      </c>
      <c r="D503" s="3">
        <f>VLOOKUP(Tableau3[[#This Row],[ID ]],'[1]COMMERCIAL 2019 - 2021'!$D$2:$AO$3999,16,FALSE)</f>
        <v>0</v>
      </c>
      <c r="E503" s="3">
        <f>VLOOKUP(Tableau3[[#This Row],[ID ]],'[1]COMMERCIAL 2019 - 2021'!$D$2:$AO$3999,17,FALSE)</f>
        <v>0</v>
      </c>
      <c r="F503" s="3">
        <f>VLOOKUP(Tableau3[[#This Row],[ID ]],'[1]COMMERCIAL 2019 - 2021'!$D$2:$AO$3999,20,FALSE)</f>
        <v>39767.729999999996</v>
      </c>
      <c r="G503" s="3">
        <f>VLOOKUP(Tableau3[[#This Row],[ID ]],'[1]COMMERCIAL 2019 - 2021'!$D$2:$AO$3999,21,FALSE)</f>
        <v>0</v>
      </c>
      <c r="H503" s="3">
        <f>VLOOKUP(Tableau3[[#This Row],[ID ]],'[1]COMMERCIAL 2019 - 2021'!$D$2:$AO$3999,22,FALSE)</f>
        <v>0</v>
      </c>
      <c r="I503" s="3">
        <f>VLOOKUP(Tableau3[[#This Row],[ID ]],'[1]COMMERCIAL 2019 - 2021'!$D$2:$AO$3999,23,FALSE)</f>
        <v>0</v>
      </c>
      <c r="J503" s="3">
        <f>+Tableau1[[#This Row],[Annee]]</f>
        <v>2020</v>
      </c>
      <c r="K503" s="3" t="str">
        <f>+Tableau1[[#This Row],[DESTINATION]]</f>
        <v>Gabon</v>
      </c>
      <c r="L503" s="3" t="str">
        <f>+Tableau1[[#This Row],[CLIENT]]</f>
        <v>ADVENS France</v>
      </c>
      <c r="M503" s="3">
        <f>Tableau1[[#This Row],[Mois]]</f>
        <v>9</v>
      </c>
    </row>
    <row r="504" spans="1:13" hidden="1" x14ac:dyDescent="0.35">
      <c r="A504" s="1" t="str">
        <f>Tableau1[[#This Row],[NUM DE FACTURE]]</f>
        <v>FAE-20-00231</v>
      </c>
      <c r="B504" s="2">
        <f>VLOOKUP(Tableau3[[#This Row],[ID ]],'[1]COMMERCIAL 2019 - 2021'!$D$2:$AO$3999,14,FALSE)</f>
        <v>600</v>
      </c>
      <c r="C504" s="3">
        <f>VLOOKUP(Tableau3[[#This Row],[ID ]],'[1]COMMERCIAL 2019 - 2021'!$D$2:$AO$3999,15,FALSE)</f>
        <v>105600</v>
      </c>
      <c r="D504" s="3">
        <f>VLOOKUP(Tableau3[[#This Row],[ID ]],'[1]COMMERCIAL 2019 - 2021'!$D$2:$AO$3999,16,FALSE)</f>
        <v>0</v>
      </c>
      <c r="E504" s="3">
        <f>VLOOKUP(Tableau3[[#This Row],[ID ]],'[1]COMMERCIAL 2019 - 2021'!$D$2:$AO$3999,17,FALSE)</f>
        <v>0</v>
      </c>
      <c r="F504" s="3">
        <f>VLOOKUP(Tableau3[[#This Row],[ID ]],'[1]COMMERCIAL 2019 - 2021'!$D$2:$AO$3999,20,FALSE)</f>
        <v>1113.8598</v>
      </c>
      <c r="G504" s="3">
        <f>VLOOKUP(Tableau3[[#This Row],[ID ]],'[1]COMMERCIAL 2019 - 2021'!$D$2:$AO$3999,21,FALSE)</f>
        <v>156487.5312</v>
      </c>
      <c r="H504" s="3">
        <f>VLOOKUP(Tableau3[[#This Row],[ID ]],'[1]COMMERCIAL 2019 - 2021'!$D$2:$AO$3999,22,FALSE)</f>
        <v>0</v>
      </c>
      <c r="I504" s="3">
        <f>VLOOKUP(Tableau3[[#This Row],[ID ]],'[1]COMMERCIAL 2019 - 2021'!$D$2:$AO$3999,23,FALSE)</f>
        <v>0</v>
      </c>
      <c r="J504" s="3">
        <f>+Tableau1[[#This Row],[Annee]]</f>
        <v>2020</v>
      </c>
      <c r="K504" s="3" t="str">
        <f>+Tableau1[[#This Row],[DESTINATION]]</f>
        <v>Guinée</v>
      </c>
      <c r="L504" s="3" t="str">
        <f>+Tableau1[[#This Row],[CLIENT]]</f>
        <v>BAH MAMADOU SALIOU</v>
      </c>
      <c r="M504" s="3">
        <f>Tableau1[[#This Row],[Mois]]</f>
        <v>9</v>
      </c>
    </row>
    <row r="505" spans="1:13" x14ac:dyDescent="0.35">
      <c r="A505" s="1" t="str">
        <f>Tableau1[[#This Row],[NUM DE FACTURE]]</f>
        <v>FAE-20-00232</v>
      </c>
      <c r="B505" s="2">
        <f>VLOOKUP(Tableau3[[#This Row],[ID ]],'[1]COMMERCIAL 2019 - 2021'!$D$2:$AO$3999,14,FALSE)</f>
        <v>0</v>
      </c>
      <c r="C505" s="3">
        <f>VLOOKUP(Tableau3[[#This Row],[ID ]],'[1]COMMERCIAL 2019 - 2021'!$D$2:$AO$3999,15,FALSE)</f>
        <v>0</v>
      </c>
      <c r="D505" s="3">
        <f>VLOOKUP(Tableau3[[#This Row],[ID ]],'[1]COMMERCIAL 2019 - 2021'!$D$2:$AO$3999,16,FALSE)</f>
        <v>84000</v>
      </c>
      <c r="E505" s="3">
        <f>VLOOKUP(Tableau3[[#This Row],[ID ]],'[1]COMMERCIAL 2019 - 2021'!$D$2:$AO$3999,17,FALSE)</f>
        <v>0</v>
      </c>
      <c r="F505" s="3">
        <f>VLOOKUP(Tableau3[[#This Row],[ID ]],'[1]COMMERCIAL 2019 - 2021'!$D$2:$AO$3999,20,FALSE)</f>
        <v>0</v>
      </c>
      <c r="G505" s="3">
        <f>VLOOKUP(Tableau3[[#This Row],[ID ]],'[1]COMMERCIAL 2019 - 2021'!$D$2:$AO$3999,21,FALSE)</f>
        <v>0</v>
      </c>
      <c r="H505" s="3">
        <f>VLOOKUP(Tableau3[[#This Row],[ID ]],'[1]COMMERCIAL 2019 - 2021'!$D$2:$AO$3999,22,FALSE)</f>
        <v>115080</v>
      </c>
      <c r="I505" s="3">
        <f>VLOOKUP(Tableau3[[#This Row],[ID ]],'[1]COMMERCIAL 2019 - 2021'!$D$2:$AO$3999,23,FALSE)</f>
        <v>0</v>
      </c>
      <c r="J505" s="3">
        <f>+Tableau1[[#This Row],[Annee]]</f>
        <v>2020</v>
      </c>
      <c r="K505" s="3" t="str">
        <f>+Tableau1[[#This Row],[DESTINATION]]</f>
        <v>Gabon</v>
      </c>
      <c r="L505" s="3" t="str">
        <f>+Tableau1[[#This Row],[CLIENT]]</f>
        <v>TUNISIAN AFRICAN BUSINESS</v>
      </c>
      <c r="M505" s="3">
        <f>Tableau1[[#This Row],[Mois]]</f>
        <v>9</v>
      </c>
    </row>
    <row r="506" spans="1:13" x14ac:dyDescent="0.35">
      <c r="A506" s="1" t="str">
        <f>Tableau1[[#This Row],[NUM DE FACTURE]]</f>
        <v>FAE-20-00233</v>
      </c>
      <c r="B506" s="2">
        <f>VLOOKUP(Tableau3[[#This Row],[ID ]],'[1]COMMERCIAL 2019 - 2021'!$D$2:$AO$3999,14,FALSE)</f>
        <v>0</v>
      </c>
      <c r="C506" s="3">
        <f>VLOOKUP(Tableau3[[#This Row],[ID ]],'[1]COMMERCIAL 2019 - 2021'!$D$2:$AO$3999,15,FALSE)</f>
        <v>0</v>
      </c>
      <c r="D506" s="3">
        <f>VLOOKUP(Tableau3[[#This Row],[ID ]],'[1]COMMERCIAL 2019 - 2021'!$D$2:$AO$3999,16,FALSE)</f>
        <v>156000</v>
      </c>
      <c r="E506" s="3">
        <f>VLOOKUP(Tableau3[[#This Row],[ID ]],'[1]COMMERCIAL 2019 - 2021'!$D$2:$AO$3999,17,FALSE)</f>
        <v>0</v>
      </c>
      <c r="F506" s="3">
        <f>VLOOKUP(Tableau3[[#This Row],[ID ]],'[1]COMMERCIAL 2019 - 2021'!$D$2:$AO$3999,20,FALSE)</f>
        <v>0</v>
      </c>
      <c r="G506" s="3">
        <f>VLOOKUP(Tableau3[[#This Row],[ID ]],'[1]COMMERCIAL 2019 - 2021'!$D$2:$AO$3999,21,FALSE)</f>
        <v>0</v>
      </c>
      <c r="H506" s="3">
        <f>VLOOKUP(Tableau3[[#This Row],[ID ]],'[1]COMMERCIAL 2019 - 2021'!$D$2:$AO$3999,22,FALSE)</f>
        <v>217620</v>
      </c>
      <c r="I506" s="3">
        <f>VLOOKUP(Tableau3[[#This Row],[ID ]],'[1]COMMERCIAL 2019 - 2021'!$D$2:$AO$3999,23,FALSE)</f>
        <v>0</v>
      </c>
      <c r="J506" s="3">
        <f>+Tableau1[[#This Row],[Annee]]</f>
        <v>2020</v>
      </c>
      <c r="K506" s="3" t="str">
        <f>+Tableau1[[#This Row],[DESTINATION]]</f>
        <v>Sénégal</v>
      </c>
      <c r="L506" s="3" t="str">
        <f>+Tableau1[[#This Row],[CLIENT]]</f>
        <v>TUNISIAN AFRICAN BUSINESS</v>
      </c>
      <c r="M506" s="3">
        <f>Tableau1[[#This Row],[Mois]]</f>
        <v>9</v>
      </c>
    </row>
    <row r="507" spans="1:13" hidden="1" x14ac:dyDescent="0.35">
      <c r="A507" s="1" t="str">
        <f>Tableau1[[#This Row],[NUM DE FACTURE]]</f>
        <v>FAE-20-00234</v>
      </c>
      <c r="B507" s="2">
        <f>VLOOKUP(Tableau3[[#This Row],[ID ]],'[1]COMMERCIAL 2019 - 2021'!$D$2:$AO$3999,14,FALSE)</f>
        <v>0</v>
      </c>
      <c r="C507" s="3">
        <f>VLOOKUP(Tableau3[[#This Row],[ID ]],'[1]COMMERCIAL 2019 - 2021'!$D$2:$AO$3999,15,FALSE)</f>
        <v>166800</v>
      </c>
      <c r="D507" s="3">
        <f>VLOOKUP(Tableau3[[#This Row],[ID ]],'[1]COMMERCIAL 2019 - 2021'!$D$2:$AO$3999,16,FALSE)</f>
        <v>111200</v>
      </c>
      <c r="E507" s="3">
        <f>VLOOKUP(Tableau3[[#This Row],[ID ]],'[1]COMMERCIAL 2019 - 2021'!$D$2:$AO$3999,17,FALSE)</f>
        <v>0</v>
      </c>
      <c r="F507" s="3">
        <f>VLOOKUP(Tableau3[[#This Row],[ID ]],'[1]COMMERCIAL 2019 - 2021'!$D$2:$AO$3999,20,FALSE)</f>
        <v>0</v>
      </c>
      <c r="G507" s="3">
        <f>VLOOKUP(Tableau3[[#This Row],[ID ]],'[1]COMMERCIAL 2019 - 2021'!$D$2:$AO$3999,21,FALSE)</f>
        <v>276968.56440000003</v>
      </c>
      <c r="H507" s="3">
        <f>VLOOKUP(Tableau3[[#This Row],[ID ]],'[1]COMMERCIAL 2019 - 2021'!$D$2:$AO$3999,22,FALSE)</f>
        <v>184645.70960000006</v>
      </c>
      <c r="I507" s="3">
        <f>VLOOKUP(Tableau3[[#This Row],[ID ]],'[1]COMMERCIAL 2019 - 2021'!$D$2:$AO$3999,23,FALSE)</f>
        <v>0</v>
      </c>
      <c r="J507" s="3">
        <f>+Tableau1[[#This Row],[Annee]]</f>
        <v>2020</v>
      </c>
      <c r="K507" s="3" t="str">
        <f>+Tableau1[[#This Row],[DESTINATION]]</f>
        <v>Tchad</v>
      </c>
      <c r="L507" s="3" t="str">
        <f>+Tableau1[[#This Row],[CLIENT]]</f>
        <v>TOYOTA TSUSHO UK LTD</v>
      </c>
      <c r="M507" s="3">
        <f>Tableau1[[#This Row],[Mois]]</f>
        <v>9</v>
      </c>
    </row>
    <row r="508" spans="1:13" hidden="1" x14ac:dyDescent="0.35">
      <c r="A508" s="1" t="str">
        <f>Tableau1[[#This Row],[NUM DE FACTURE]]</f>
        <v>FAE-20-00235</v>
      </c>
      <c r="B508" s="2">
        <f>VLOOKUP(Tableau3[[#This Row],[ID ]],'[1]COMMERCIAL 2019 - 2021'!$D$2:$AO$3999,14,FALSE)</f>
        <v>0</v>
      </c>
      <c r="C508" s="3">
        <f>VLOOKUP(Tableau3[[#This Row],[ID ]],'[1]COMMERCIAL 2019 - 2021'!$D$2:$AO$3999,15,FALSE)</f>
        <v>236040</v>
      </c>
      <c r="D508" s="3">
        <f>VLOOKUP(Tableau3[[#This Row],[ID ]],'[1]COMMERCIAL 2019 - 2021'!$D$2:$AO$3999,16,FALSE)</f>
        <v>0</v>
      </c>
      <c r="E508" s="3">
        <f>VLOOKUP(Tableau3[[#This Row],[ID ]],'[1]COMMERCIAL 2019 - 2021'!$D$2:$AO$3999,17,FALSE)</f>
        <v>0</v>
      </c>
      <c r="F508" s="3">
        <f>VLOOKUP(Tableau3[[#This Row],[ID ]],'[1]COMMERCIAL 2019 - 2021'!$D$2:$AO$3999,20,FALSE)</f>
        <v>0</v>
      </c>
      <c r="G508" s="3">
        <f>VLOOKUP(Tableau3[[#This Row],[ID ]],'[1]COMMERCIAL 2019 - 2021'!$D$2:$AO$3999,21,FALSE)</f>
        <v>326360.85678000015</v>
      </c>
      <c r="H508" s="3">
        <f>VLOOKUP(Tableau3[[#This Row],[ID ]],'[1]COMMERCIAL 2019 - 2021'!$D$2:$AO$3999,22,FALSE)</f>
        <v>0</v>
      </c>
      <c r="I508" s="3">
        <f>VLOOKUP(Tableau3[[#This Row],[ID ]],'[1]COMMERCIAL 2019 - 2021'!$D$2:$AO$3999,23,FALSE)</f>
        <v>0</v>
      </c>
      <c r="J508" s="3">
        <f>+Tableau1[[#This Row],[Annee]]</f>
        <v>2020</v>
      </c>
      <c r="K508" s="3" t="str">
        <f>+Tableau1[[#This Row],[DESTINATION]]</f>
        <v>Guinee</v>
      </c>
      <c r="L508" s="3" t="str">
        <f>+Tableau1[[#This Row],[CLIENT]]</f>
        <v>SAWABA - GUINEE</v>
      </c>
      <c r="M508" s="3">
        <f>Tableau1[[#This Row],[Mois]]</f>
        <v>9</v>
      </c>
    </row>
    <row r="509" spans="1:13" hidden="1" x14ac:dyDescent="0.35">
      <c r="A509" s="1" t="str">
        <f>Tableau1[[#This Row],[NUM DE FACTURE]]</f>
        <v>FAE-20-00236</v>
      </c>
      <c r="B509" s="2">
        <f>VLOOKUP(Tableau3[[#This Row],[ID ]],'[1]COMMERCIAL 2019 - 2021'!$D$2:$AO$3999,14,FALSE)</f>
        <v>88032</v>
      </c>
      <c r="C509" s="3">
        <f>VLOOKUP(Tableau3[[#This Row],[ID ]],'[1]COMMERCIAL 2019 - 2021'!$D$2:$AO$3999,15,FALSE)</f>
        <v>0</v>
      </c>
      <c r="D509" s="3">
        <f>VLOOKUP(Tableau3[[#This Row],[ID ]],'[1]COMMERCIAL 2019 - 2021'!$D$2:$AO$3999,16,FALSE)</f>
        <v>0</v>
      </c>
      <c r="E509" s="3">
        <f>VLOOKUP(Tableau3[[#This Row],[ID ]],'[1]COMMERCIAL 2019 - 2021'!$D$2:$AO$3999,17,FALSE)</f>
        <v>0</v>
      </c>
      <c r="F509" s="3">
        <f>VLOOKUP(Tableau3[[#This Row],[ID ]],'[1]COMMERCIAL 2019 - 2021'!$D$2:$AO$3999,20,FALSE)</f>
        <v>142611.84</v>
      </c>
      <c r="G509" s="3">
        <f>VLOOKUP(Tableau3[[#This Row],[ID ]],'[1]COMMERCIAL 2019 - 2021'!$D$2:$AO$3999,21,FALSE)</f>
        <v>0</v>
      </c>
      <c r="H509" s="3">
        <f>VLOOKUP(Tableau3[[#This Row],[ID ]],'[1]COMMERCIAL 2019 - 2021'!$D$2:$AO$3999,22,FALSE)</f>
        <v>0</v>
      </c>
      <c r="I509" s="3">
        <f>VLOOKUP(Tableau3[[#This Row],[ID ]],'[1]COMMERCIAL 2019 - 2021'!$D$2:$AO$3999,23,FALSE)</f>
        <v>0</v>
      </c>
      <c r="J509" s="3">
        <f>+Tableau1[[#This Row],[Annee]]</f>
        <v>2020</v>
      </c>
      <c r="K509" s="3" t="str">
        <f>+Tableau1[[#This Row],[DESTINATION]]</f>
        <v>Burkina Faso</v>
      </c>
      <c r="L509" s="3" t="str">
        <f>+Tableau1[[#This Row],[CLIENT]]</f>
        <v>SAHEL INTERNATIONAL TRADE</v>
      </c>
      <c r="M509" s="3">
        <f>Tableau1[[#This Row],[Mois]]</f>
        <v>9</v>
      </c>
    </row>
    <row r="510" spans="1:13" hidden="1" x14ac:dyDescent="0.35">
      <c r="A510" s="1" t="str">
        <f>Tableau1[[#This Row],[NUM DE FACTURE]]</f>
        <v>FAE-20-00237</v>
      </c>
      <c r="B510" s="2">
        <f>VLOOKUP(Tableau3[[#This Row],[ID ]],'[1]COMMERCIAL 2019 - 2021'!$D$2:$AO$3999,14,FALSE)</f>
        <v>22008</v>
      </c>
      <c r="C510" s="3">
        <f>VLOOKUP(Tableau3[[#This Row],[ID ]],'[1]COMMERCIAL 2019 - 2021'!$D$2:$AO$3999,15,FALSE)</f>
        <v>0</v>
      </c>
      <c r="D510" s="3">
        <f>VLOOKUP(Tableau3[[#This Row],[ID ]],'[1]COMMERCIAL 2019 - 2021'!$D$2:$AO$3999,16,FALSE)</f>
        <v>0</v>
      </c>
      <c r="E510" s="3">
        <f>VLOOKUP(Tableau3[[#This Row],[ID ]],'[1]COMMERCIAL 2019 - 2021'!$D$2:$AO$3999,17,FALSE)</f>
        <v>0</v>
      </c>
      <c r="F510" s="3">
        <f>VLOOKUP(Tableau3[[#This Row],[ID ]],'[1]COMMERCIAL 2019 - 2021'!$D$2:$AO$3999,20,FALSE)</f>
        <v>35652.959999999999</v>
      </c>
      <c r="G510" s="3">
        <f>VLOOKUP(Tableau3[[#This Row],[ID ]],'[1]COMMERCIAL 2019 - 2021'!$D$2:$AO$3999,21,FALSE)</f>
        <v>0</v>
      </c>
      <c r="H510" s="3">
        <f>VLOOKUP(Tableau3[[#This Row],[ID ]],'[1]COMMERCIAL 2019 - 2021'!$D$2:$AO$3999,22,FALSE)</f>
        <v>0</v>
      </c>
      <c r="I510" s="3">
        <f>VLOOKUP(Tableau3[[#This Row],[ID ]],'[1]COMMERCIAL 2019 - 2021'!$D$2:$AO$3999,23,FALSE)</f>
        <v>0</v>
      </c>
      <c r="J510" s="3">
        <f>+Tableau1[[#This Row],[Annee]]</f>
        <v>2020</v>
      </c>
      <c r="K510" s="3" t="str">
        <f>+Tableau1[[#This Row],[DESTINATION]]</f>
        <v>Burkina Faso</v>
      </c>
      <c r="L510" s="3" t="str">
        <f>+Tableau1[[#This Row],[CLIENT]]</f>
        <v>SAHEL INTERNATIONAL TRADE</v>
      </c>
      <c r="M510" s="3">
        <f>Tableau1[[#This Row],[Mois]]</f>
        <v>9</v>
      </c>
    </row>
    <row r="511" spans="1:13" hidden="1" x14ac:dyDescent="0.35">
      <c r="A511" s="1" t="str">
        <f>Tableau1[[#This Row],[NUM DE FACTURE]]</f>
        <v>FAE-20-00238</v>
      </c>
      <c r="B511" s="2">
        <f>VLOOKUP(Tableau3[[#This Row],[ID ]],'[1]COMMERCIAL 2019 - 2021'!$D$2:$AO$3999,14,FALSE)</f>
        <v>0</v>
      </c>
      <c r="C511" s="3">
        <f>VLOOKUP(Tableau3[[#This Row],[ID ]],'[1]COMMERCIAL 2019 - 2021'!$D$2:$AO$3999,15,FALSE)</f>
        <v>20000</v>
      </c>
      <c r="D511" s="3">
        <f>VLOOKUP(Tableau3[[#This Row],[ID ]],'[1]COMMERCIAL 2019 - 2021'!$D$2:$AO$3999,16,FALSE)</f>
        <v>0</v>
      </c>
      <c r="E511" s="3">
        <f>VLOOKUP(Tableau3[[#This Row],[ID ]],'[1]COMMERCIAL 2019 - 2021'!$D$2:$AO$3999,17,FALSE)</f>
        <v>0</v>
      </c>
      <c r="F511" s="3">
        <f>VLOOKUP(Tableau3[[#This Row],[ID ]],'[1]COMMERCIAL 2019 - 2021'!$D$2:$AO$3999,20,FALSE)</f>
        <v>0</v>
      </c>
      <c r="G511" s="3">
        <f>VLOOKUP(Tableau3[[#This Row],[ID ]],'[1]COMMERCIAL 2019 - 2021'!$D$2:$AO$3999,21,FALSE)</f>
        <v>33000</v>
      </c>
      <c r="H511" s="3">
        <f>VLOOKUP(Tableau3[[#This Row],[ID ]],'[1]COMMERCIAL 2019 - 2021'!$D$2:$AO$3999,22,FALSE)</f>
        <v>0</v>
      </c>
      <c r="I511" s="3">
        <f>VLOOKUP(Tableau3[[#This Row],[ID ]],'[1]COMMERCIAL 2019 - 2021'!$D$2:$AO$3999,23,FALSE)</f>
        <v>0</v>
      </c>
      <c r="J511" s="3">
        <f>+Tableau1[[#This Row],[Annee]]</f>
        <v>2020</v>
      </c>
      <c r="K511" s="3" t="str">
        <f>+Tableau1[[#This Row],[DESTINATION]]</f>
        <v>Angleterre</v>
      </c>
      <c r="L511" s="3" t="str">
        <f>+Tableau1[[#This Row],[CLIENT]]</f>
        <v>ARCADIA</v>
      </c>
      <c r="M511" s="3">
        <f>Tableau1[[#This Row],[Mois]]</f>
        <v>9</v>
      </c>
    </row>
    <row r="512" spans="1:13" hidden="1" x14ac:dyDescent="0.35">
      <c r="A512" s="1" t="str">
        <f>Tableau1[[#This Row],[NUM DE FACTURE]]</f>
        <v>FAE-20-00239</v>
      </c>
      <c r="B512" s="2">
        <f>VLOOKUP(Tableau3[[#This Row],[ID ]],'[1]COMMERCIAL 2019 - 2021'!$D$2:$AO$3999,14,FALSE)</f>
        <v>0</v>
      </c>
      <c r="C512" s="3">
        <f>VLOOKUP(Tableau3[[#This Row],[ID ]],'[1]COMMERCIAL 2019 - 2021'!$D$2:$AO$3999,15,FALSE)</f>
        <v>0</v>
      </c>
      <c r="D512" s="3">
        <f>VLOOKUP(Tableau3[[#This Row],[ID ]],'[1]COMMERCIAL 2019 - 2021'!$D$2:$AO$3999,16,FALSE)</f>
        <v>20157.599999999999</v>
      </c>
      <c r="E512" s="3">
        <f>VLOOKUP(Tableau3[[#This Row],[ID ]],'[1]COMMERCIAL 2019 - 2021'!$D$2:$AO$3999,17,FALSE)</f>
        <v>0</v>
      </c>
      <c r="F512" s="3">
        <f>VLOOKUP(Tableau3[[#This Row],[ID ]],'[1]COMMERCIAL 2019 - 2021'!$D$2:$AO$3999,20,FALSE)</f>
        <v>0</v>
      </c>
      <c r="G512" s="3">
        <f>VLOOKUP(Tableau3[[#This Row],[ID ]],'[1]COMMERCIAL 2019 - 2021'!$D$2:$AO$3999,21,FALSE)</f>
        <v>0</v>
      </c>
      <c r="H512" s="3">
        <f>VLOOKUP(Tableau3[[#This Row],[ID ]],'[1]COMMERCIAL 2019 - 2021'!$D$2:$AO$3999,22,FALSE)</f>
        <v>34771.86</v>
      </c>
      <c r="I512" s="3">
        <f>VLOOKUP(Tableau3[[#This Row],[ID ]],'[1]COMMERCIAL 2019 - 2021'!$D$2:$AO$3999,23,FALSE)</f>
        <v>0</v>
      </c>
      <c r="J512" s="3">
        <f>+Tableau1[[#This Row],[Annee]]</f>
        <v>2020</v>
      </c>
      <c r="K512" s="3" t="str">
        <f>+Tableau1[[#This Row],[DESTINATION]]</f>
        <v>USA</v>
      </c>
      <c r="L512" s="3" t="str">
        <f>+Tableau1[[#This Row],[CLIENT]]</f>
        <v>ARCADIA</v>
      </c>
      <c r="M512" s="3">
        <f>Tableau1[[#This Row],[Mois]]</f>
        <v>10</v>
      </c>
    </row>
    <row r="513" spans="1:13" hidden="1" x14ac:dyDescent="0.35">
      <c r="A513" s="1" t="str">
        <f>Tableau1[[#This Row],[NUM DE FACTURE]]</f>
        <v>FAE-20-00240</v>
      </c>
      <c r="B513" s="2">
        <f>VLOOKUP(Tableau3[[#This Row],[ID ]],'[1]COMMERCIAL 2019 - 2021'!$D$2:$AO$3999,14,FALSE)</f>
        <v>57600</v>
      </c>
      <c r="C513" s="3">
        <f>VLOOKUP(Tableau3[[#This Row],[ID ]],'[1]COMMERCIAL 2019 - 2021'!$D$2:$AO$3999,15,FALSE)</f>
        <v>0</v>
      </c>
      <c r="D513" s="3">
        <f>VLOOKUP(Tableau3[[#This Row],[ID ]],'[1]COMMERCIAL 2019 - 2021'!$D$2:$AO$3999,16,FALSE)</f>
        <v>0</v>
      </c>
      <c r="E513" s="3">
        <f>VLOOKUP(Tableau3[[#This Row],[ID ]],'[1]COMMERCIAL 2019 - 2021'!$D$2:$AO$3999,17,FALSE)</f>
        <v>0</v>
      </c>
      <c r="F513" s="3">
        <f>VLOOKUP(Tableau3[[#This Row],[ID ]],'[1]COMMERCIAL 2019 - 2021'!$D$2:$AO$3999,20,FALSE)</f>
        <v>93888</v>
      </c>
      <c r="G513" s="3">
        <f>VLOOKUP(Tableau3[[#This Row],[ID ]],'[1]COMMERCIAL 2019 - 2021'!$D$2:$AO$3999,21,FALSE)</f>
        <v>0</v>
      </c>
      <c r="H513" s="3">
        <f>VLOOKUP(Tableau3[[#This Row],[ID ]],'[1]COMMERCIAL 2019 - 2021'!$D$2:$AO$3999,22,FALSE)</f>
        <v>0</v>
      </c>
      <c r="I513" s="3">
        <f>VLOOKUP(Tableau3[[#This Row],[ID ]],'[1]COMMERCIAL 2019 - 2021'!$D$2:$AO$3999,23,FALSE)</f>
        <v>0</v>
      </c>
      <c r="J513" s="3">
        <f>+Tableau1[[#This Row],[Annee]]</f>
        <v>2020</v>
      </c>
      <c r="K513" s="3" t="str">
        <f>+Tableau1[[#This Row],[DESTINATION]]</f>
        <v>Gambie</v>
      </c>
      <c r="L513" s="3" t="str">
        <f>+Tableau1[[#This Row],[CLIENT]]</f>
        <v>STE DE COMMERCE INTERNATIONAL</v>
      </c>
      <c r="M513" s="3">
        <f>Tableau1[[#This Row],[Mois]]</f>
        <v>10</v>
      </c>
    </row>
    <row r="514" spans="1:13" x14ac:dyDescent="0.35">
      <c r="A514" s="1" t="str">
        <f>Tableau1[[#This Row],[NUM DE FACTURE]]</f>
        <v>FAE-20-00241</v>
      </c>
      <c r="B514" s="2">
        <f>VLOOKUP(Tableau3[[#This Row],[ID ]],'[1]COMMERCIAL 2019 - 2021'!$D$2:$AO$3999,14,FALSE)</f>
        <v>1200</v>
      </c>
      <c r="C514" s="3">
        <f>VLOOKUP(Tableau3[[#This Row],[ID ]],'[1]COMMERCIAL 2019 - 2021'!$D$2:$AO$3999,15,FALSE)</f>
        <v>18960</v>
      </c>
      <c r="D514" s="3">
        <f>VLOOKUP(Tableau3[[#This Row],[ID ]],'[1]COMMERCIAL 2019 - 2021'!$D$2:$AO$3999,16,FALSE)</f>
        <v>84000</v>
      </c>
      <c r="E514" s="3">
        <f>VLOOKUP(Tableau3[[#This Row],[ID ]],'[1]COMMERCIAL 2019 - 2021'!$D$2:$AO$3999,17,FALSE)</f>
        <v>0</v>
      </c>
      <c r="F514" s="3">
        <f>VLOOKUP(Tableau3[[#This Row],[ID ]],'[1]COMMERCIAL 2019 - 2021'!$D$2:$AO$3999,20,FALSE)</f>
        <v>1920</v>
      </c>
      <c r="G514" s="3">
        <f>VLOOKUP(Tableau3[[#This Row],[ID ]],'[1]COMMERCIAL 2019 - 2021'!$D$2:$AO$3999,21,FALSE)</f>
        <v>30146.400000000001</v>
      </c>
      <c r="H514" s="3">
        <f>VLOOKUP(Tableau3[[#This Row],[ID ]],'[1]COMMERCIAL 2019 - 2021'!$D$2:$AO$3999,22,FALSE)</f>
        <v>118160</v>
      </c>
      <c r="I514" s="3">
        <f>VLOOKUP(Tableau3[[#This Row],[ID ]],'[1]COMMERCIAL 2019 - 2021'!$D$2:$AO$3999,23,FALSE)</f>
        <v>0</v>
      </c>
      <c r="J514" s="3">
        <f>+Tableau1[[#This Row],[Annee]]</f>
        <v>2020</v>
      </c>
      <c r="K514" s="3" t="str">
        <f>+Tableau1[[#This Row],[DESTINATION]]</f>
        <v>Gabon</v>
      </c>
      <c r="L514" s="3" t="str">
        <f>+Tableau1[[#This Row],[CLIENT]]</f>
        <v>TUNISIAN AFRICAN BUSINESS</v>
      </c>
      <c r="M514" s="3" t="e">
        <f>Tableau1[[#This Row],[Mois]]</f>
        <v>#VALUE!</v>
      </c>
    </row>
    <row r="515" spans="1:13" hidden="1" x14ac:dyDescent="0.35">
      <c r="A515" s="1" t="str">
        <f>Tableau1[[#This Row],[NUM DE FACTURE]]</f>
        <v>FAE-20-00242</v>
      </c>
      <c r="B515" s="2">
        <f>VLOOKUP(Tableau3[[#This Row],[ID ]],'[1]COMMERCIAL 2019 - 2021'!$D$2:$AO$3999,14,FALSE)</f>
        <v>0</v>
      </c>
      <c r="C515" s="3">
        <f>VLOOKUP(Tableau3[[#This Row],[ID ]],'[1]COMMERCIAL 2019 - 2021'!$D$2:$AO$3999,15,FALSE)</f>
        <v>18050</v>
      </c>
      <c r="D515" s="3">
        <f>VLOOKUP(Tableau3[[#This Row],[ID ]],'[1]COMMERCIAL 2019 - 2021'!$D$2:$AO$3999,16,FALSE)</f>
        <v>0</v>
      </c>
      <c r="E515" s="3">
        <f>VLOOKUP(Tableau3[[#This Row],[ID ]],'[1]COMMERCIAL 2019 - 2021'!$D$2:$AO$3999,17,FALSE)</f>
        <v>0</v>
      </c>
      <c r="F515" s="3">
        <f>VLOOKUP(Tableau3[[#This Row],[ID ]],'[1]COMMERCIAL 2019 - 2021'!$D$2:$AO$3999,20,FALSE)</f>
        <v>0</v>
      </c>
      <c r="G515" s="3">
        <f>VLOOKUP(Tableau3[[#This Row],[ID ]],'[1]COMMERCIAL 2019 - 2021'!$D$2:$AO$3999,21,FALSE)</f>
        <v>60865.044749999994</v>
      </c>
      <c r="H515" s="3">
        <f>VLOOKUP(Tableau3[[#This Row],[ID ]],'[1]COMMERCIAL 2019 - 2021'!$D$2:$AO$3999,22,FALSE)</f>
        <v>0</v>
      </c>
      <c r="I515" s="3">
        <f>VLOOKUP(Tableau3[[#This Row],[ID ]],'[1]COMMERCIAL 2019 - 2021'!$D$2:$AO$3999,23,FALSE)</f>
        <v>0</v>
      </c>
      <c r="J515" s="3">
        <f>+Tableau1[[#This Row],[Annee]]</f>
        <v>2020</v>
      </c>
      <c r="K515" s="3" t="str">
        <f>+Tableau1[[#This Row],[DESTINATION]]</f>
        <v>New Zealand</v>
      </c>
      <c r="L515" s="3" t="str">
        <f>+Tableau1[[#This Row],[CLIENT]]</f>
        <v>DAVIS TRADING CO LTD</v>
      </c>
      <c r="M515" s="3">
        <f>Tableau1[[#This Row],[Mois]]</f>
        <v>9</v>
      </c>
    </row>
    <row r="516" spans="1:13" hidden="1" x14ac:dyDescent="0.35">
      <c r="A516" s="1" t="str">
        <f>Tableau1[[#This Row],[NUM DE FACTURE]]</f>
        <v>FAE-20-00243</v>
      </c>
      <c r="B516" s="2">
        <f>VLOOKUP(Tableau3[[#This Row],[ID ]],'[1]COMMERCIAL 2019 - 2021'!$D$2:$AO$3999,14,FALSE)</f>
        <v>20000</v>
      </c>
      <c r="C516" s="3">
        <f>VLOOKUP(Tableau3[[#This Row],[ID ]],'[1]COMMERCIAL 2019 - 2021'!$D$2:$AO$3999,15,FALSE)</f>
        <v>0</v>
      </c>
      <c r="D516" s="3">
        <f>VLOOKUP(Tableau3[[#This Row],[ID ]],'[1]COMMERCIAL 2019 - 2021'!$D$2:$AO$3999,16,FALSE)</f>
        <v>0</v>
      </c>
      <c r="E516" s="3">
        <f>VLOOKUP(Tableau3[[#This Row],[ID ]],'[1]COMMERCIAL 2019 - 2021'!$D$2:$AO$3999,17,FALSE)</f>
        <v>0</v>
      </c>
      <c r="F516" s="3">
        <f>VLOOKUP(Tableau3[[#This Row],[ID ]],'[1]COMMERCIAL 2019 - 2021'!$D$2:$AO$3999,20,FALSE)</f>
        <v>33600</v>
      </c>
      <c r="G516" s="3">
        <f>VLOOKUP(Tableau3[[#This Row],[ID ]],'[1]COMMERCIAL 2019 - 2021'!$D$2:$AO$3999,21,FALSE)</f>
        <v>0</v>
      </c>
      <c r="H516" s="3">
        <f>VLOOKUP(Tableau3[[#This Row],[ID ]],'[1]COMMERCIAL 2019 - 2021'!$D$2:$AO$3999,22,FALSE)</f>
        <v>0</v>
      </c>
      <c r="I516" s="3">
        <f>VLOOKUP(Tableau3[[#This Row],[ID ]],'[1]COMMERCIAL 2019 - 2021'!$D$2:$AO$3999,23,FALSE)</f>
        <v>0</v>
      </c>
      <c r="J516" s="3">
        <f>+Tableau1[[#This Row],[Annee]]</f>
        <v>2020</v>
      </c>
      <c r="K516" s="3" t="str">
        <f>+Tableau1[[#This Row],[DESTINATION]]</f>
        <v>Cameroun</v>
      </c>
      <c r="L516" s="3" t="str">
        <f>+Tableau1[[#This Row],[CLIENT]]</f>
        <v>SYNERGY INTERNATIONAL</v>
      </c>
      <c r="M516" s="3">
        <f>Tableau1[[#This Row],[Mois]]</f>
        <v>10</v>
      </c>
    </row>
    <row r="517" spans="1:13" hidden="1" x14ac:dyDescent="0.35">
      <c r="A517" s="1" t="str">
        <f>Tableau1[[#This Row],[NUM DE FACTURE]]</f>
        <v>FAE-20-00244</v>
      </c>
      <c r="B517" s="2">
        <f>VLOOKUP(Tableau3[[#This Row],[ID ]],'[1]COMMERCIAL 2019 - 2021'!$D$2:$AO$3999,14,FALSE)</f>
        <v>0</v>
      </c>
      <c r="C517" s="3">
        <f>VLOOKUP(Tableau3[[#This Row],[ID ]],'[1]COMMERCIAL 2019 - 2021'!$D$2:$AO$3999,15,FALSE)</f>
        <v>38900</v>
      </c>
      <c r="D517" s="3">
        <f>VLOOKUP(Tableau3[[#This Row],[ID ]],'[1]COMMERCIAL 2019 - 2021'!$D$2:$AO$3999,16,FALSE)</f>
        <v>3500</v>
      </c>
      <c r="E517" s="3">
        <f>VLOOKUP(Tableau3[[#This Row],[ID ]],'[1]COMMERCIAL 2019 - 2021'!$D$2:$AO$3999,17,FALSE)</f>
        <v>250</v>
      </c>
      <c r="F517" s="3">
        <f>VLOOKUP(Tableau3[[#This Row],[ID ]],'[1]COMMERCIAL 2019 - 2021'!$D$2:$AO$3999,20,FALSE)</f>
        <v>0</v>
      </c>
      <c r="G517" s="3">
        <f>VLOOKUP(Tableau3[[#This Row],[ID ]],'[1]COMMERCIAL 2019 - 2021'!$D$2:$AO$3999,21,FALSE)</f>
        <v>53483.869999999988</v>
      </c>
      <c r="H517" s="3">
        <f>VLOOKUP(Tableau3[[#This Row],[ID ]],'[1]COMMERCIAL 2019 - 2021'!$D$2:$AO$3999,22,FALSE)</f>
        <v>4884.8140000000003</v>
      </c>
      <c r="I517" s="3">
        <f>VLOOKUP(Tableau3[[#This Row],[ID ]],'[1]COMMERCIAL 2019 - 2021'!$D$2:$AO$3999,23,FALSE)</f>
        <v>996.33600000000001</v>
      </c>
      <c r="J517" s="3">
        <f>+Tableau1[[#This Row],[Annee]]</f>
        <v>2020</v>
      </c>
      <c r="K517" s="3" t="str">
        <f>+Tableau1[[#This Row],[DESTINATION]]</f>
        <v>Madagascar</v>
      </c>
      <c r="L517" s="3" t="str">
        <f>+Tableau1[[#This Row],[CLIENT]]</f>
        <v>RNK DISTRIBUTION</v>
      </c>
      <c r="M517" s="3">
        <f>Tableau1[[#This Row],[Mois]]</f>
        <v>10</v>
      </c>
    </row>
    <row r="518" spans="1:13" hidden="1" x14ac:dyDescent="0.35">
      <c r="A518" s="1" t="str">
        <f>Tableau1[[#This Row],[NUM DE FACTURE]]</f>
        <v>FAE-20-00245</v>
      </c>
      <c r="B518" s="2">
        <f>VLOOKUP(Tableau3[[#This Row],[ID ]],'[1]COMMERCIAL 2019 - 2021'!$D$2:$AO$3999,14,FALSE)</f>
        <v>220080</v>
      </c>
      <c r="C518" s="3">
        <f>VLOOKUP(Tableau3[[#This Row],[ID ]],'[1]COMMERCIAL 2019 - 2021'!$D$2:$AO$3999,15,FALSE)</f>
        <v>0</v>
      </c>
      <c r="D518" s="3">
        <f>VLOOKUP(Tableau3[[#This Row],[ID ]],'[1]COMMERCIAL 2019 - 2021'!$D$2:$AO$3999,16,FALSE)</f>
        <v>0</v>
      </c>
      <c r="E518" s="3">
        <f>VLOOKUP(Tableau3[[#This Row],[ID ]],'[1]COMMERCIAL 2019 - 2021'!$D$2:$AO$3999,17,FALSE)</f>
        <v>0</v>
      </c>
      <c r="F518" s="3">
        <f>VLOOKUP(Tableau3[[#This Row],[ID ]],'[1]COMMERCIAL 2019 - 2021'!$D$2:$AO$3999,20,FALSE)</f>
        <v>383444.61372000002</v>
      </c>
      <c r="G518" s="3">
        <f>VLOOKUP(Tableau3[[#This Row],[ID ]],'[1]COMMERCIAL 2019 - 2021'!$D$2:$AO$3999,21,FALSE)</f>
        <v>0</v>
      </c>
      <c r="H518" s="3">
        <f>VLOOKUP(Tableau3[[#This Row],[ID ]],'[1]COMMERCIAL 2019 - 2021'!$D$2:$AO$3999,22,FALSE)</f>
        <v>0</v>
      </c>
      <c r="I518" s="3">
        <f>VLOOKUP(Tableau3[[#This Row],[ID ]],'[1]COMMERCIAL 2019 - 2021'!$D$2:$AO$3999,23,FALSE)</f>
        <v>0</v>
      </c>
      <c r="J518" s="3">
        <f>+Tableau1[[#This Row],[Annee]]</f>
        <v>2020</v>
      </c>
      <c r="K518" s="3" t="str">
        <f>+Tableau1[[#This Row],[DESTINATION]]</f>
        <v>Libye</v>
      </c>
      <c r="L518" s="3" t="str">
        <f>+Tableau1[[#This Row],[CLIENT]]</f>
        <v>ALAM ELAMAN FOOD IMPORT CO</v>
      </c>
      <c r="M518" s="3">
        <f>Tableau1[[#This Row],[Mois]]</f>
        <v>10</v>
      </c>
    </row>
    <row r="519" spans="1:13" hidden="1" x14ac:dyDescent="0.35">
      <c r="A519" s="1" t="str">
        <f>Tableau1[[#This Row],[NUM DE FACTURE]]</f>
        <v>FAE-20-00246</v>
      </c>
      <c r="B519" s="2">
        <f>VLOOKUP(Tableau3[[#This Row],[ID ]],'[1]COMMERCIAL 2019 - 2021'!$D$2:$AO$3999,14,FALSE)</f>
        <v>1200</v>
      </c>
      <c r="C519" s="3">
        <f>VLOOKUP(Tableau3[[#This Row],[ID ]],'[1]COMMERCIAL 2019 - 2021'!$D$2:$AO$3999,15,FALSE)</f>
        <v>14328</v>
      </c>
      <c r="D519" s="3">
        <f>VLOOKUP(Tableau3[[#This Row],[ID ]],'[1]COMMERCIAL 2019 - 2021'!$D$2:$AO$3999,16,FALSE)</f>
        <v>9000</v>
      </c>
      <c r="E519" s="3">
        <f>VLOOKUP(Tableau3[[#This Row],[ID ]],'[1]COMMERCIAL 2019 - 2021'!$D$2:$AO$3999,17,FALSE)</f>
        <v>3070</v>
      </c>
      <c r="F519" s="3">
        <f>VLOOKUP(Tableau3[[#This Row],[ID ]],'[1]COMMERCIAL 2019 - 2021'!$D$2:$AO$3999,20,FALSE)</f>
        <v>2181.3792000000003</v>
      </c>
      <c r="G519" s="3">
        <f>VLOOKUP(Tableau3[[#This Row],[ID ]],'[1]COMMERCIAL 2019 - 2021'!$D$2:$AO$3999,21,FALSE)</f>
        <v>26150.062223999998</v>
      </c>
      <c r="H519" s="3">
        <f>VLOOKUP(Tableau3[[#This Row],[ID ]],'[1]COMMERCIAL 2019 - 2021'!$D$2:$AO$3999,22,FALSE)</f>
        <v>15483.896999999999</v>
      </c>
      <c r="I519" s="3">
        <f>VLOOKUP(Tableau3[[#This Row],[ID ]],'[1]COMMERCIAL 2019 - 2021'!$D$2:$AO$3999,23,FALSE)</f>
        <v>10912.089760000001</v>
      </c>
      <c r="J519" s="3">
        <f>+Tableau1[[#This Row],[Annee]]</f>
        <v>2020</v>
      </c>
      <c r="K519" s="3" t="str">
        <f>+Tableau1[[#This Row],[DESTINATION]]</f>
        <v>France</v>
      </c>
      <c r="L519" s="3" t="str">
        <f>+Tableau1[[#This Row],[CLIENT]]</f>
        <v>SOPALIM</v>
      </c>
      <c r="M519" s="3">
        <f>Tableau1[[#This Row],[Mois]]</f>
        <v>10</v>
      </c>
    </row>
    <row r="520" spans="1:13" hidden="1" x14ac:dyDescent="0.35">
      <c r="A520" s="1" t="str">
        <f>Tableau1[[#This Row],[NUM DE FACTURE]]</f>
        <v>FAE-20-00247</v>
      </c>
      <c r="B520" s="2">
        <f>VLOOKUP(Tableau3[[#This Row],[ID ]],'[1]COMMERCIAL 2019 - 2021'!$D$2:$AO$3999,14,FALSE)</f>
        <v>0</v>
      </c>
      <c r="C520" s="3">
        <f>VLOOKUP(Tableau3[[#This Row],[ID ]],'[1]COMMERCIAL 2019 - 2021'!$D$2:$AO$3999,15,FALSE)</f>
        <v>16800</v>
      </c>
      <c r="D520" s="3">
        <f>VLOOKUP(Tableau3[[#This Row],[ID ]],'[1]COMMERCIAL 2019 - 2021'!$D$2:$AO$3999,16,FALSE)</f>
        <v>6000</v>
      </c>
      <c r="E520" s="3">
        <f>VLOOKUP(Tableau3[[#This Row],[ID ]],'[1]COMMERCIAL 2019 - 2021'!$D$2:$AO$3999,17,FALSE)</f>
        <v>1680</v>
      </c>
      <c r="F520" s="3">
        <f>VLOOKUP(Tableau3[[#This Row],[ID ]],'[1]COMMERCIAL 2019 - 2021'!$D$2:$AO$3999,20,FALSE)</f>
        <v>0</v>
      </c>
      <c r="G520" s="3">
        <f>VLOOKUP(Tableau3[[#This Row],[ID ]],'[1]COMMERCIAL 2019 - 2021'!$D$2:$AO$3999,21,FALSE)</f>
        <v>28965.157200000001</v>
      </c>
      <c r="H520" s="3">
        <f>VLOOKUP(Tableau3[[#This Row],[ID ]],'[1]COMMERCIAL 2019 - 2021'!$D$2:$AO$3999,22,FALSE)</f>
        <v>10344.699000000001</v>
      </c>
      <c r="I520" s="3">
        <f>VLOOKUP(Tableau3[[#This Row],[ID ]],'[1]COMMERCIAL 2019 - 2021'!$D$2:$AO$3999,23,FALSE)</f>
        <v>7954.357860000001</v>
      </c>
      <c r="J520" s="3">
        <f>+Tableau1[[#This Row],[Annee]]</f>
        <v>2020</v>
      </c>
      <c r="K520" s="3" t="str">
        <f>+Tableau1[[#This Row],[DESTINATION]]</f>
        <v>France</v>
      </c>
      <c r="L520" s="3" t="str">
        <f>+Tableau1[[#This Row],[CLIENT]]</f>
        <v>DISTREUROP</v>
      </c>
      <c r="M520" s="3">
        <f>Tableau1[[#This Row],[Mois]]</f>
        <v>10</v>
      </c>
    </row>
    <row r="521" spans="1:13" hidden="1" x14ac:dyDescent="0.35">
      <c r="A521" s="1" t="str">
        <f>Tableau1[[#This Row],[NUM DE FACTURE]]</f>
        <v>FAE-20-00248</v>
      </c>
      <c r="B521" s="2">
        <f>VLOOKUP(Tableau3[[#This Row],[ID ]],'[1]COMMERCIAL 2019 - 2021'!$D$2:$AO$3999,14,FALSE)</f>
        <v>0</v>
      </c>
      <c r="C521" s="3">
        <f>VLOOKUP(Tableau3[[#This Row],[ID ]],'[1]COMMERCIAL 2019 - 2021'!$D$2:$AO$3999,15,FALSE)</f>
        <v>46680</v>
      </c>
      <c r="D521" s="3">
        <f>VLOOKUP(Tableau3[[#This Row],[ID ]],'[1]COMMERCIAL 2019 - 2021'!$D$2:$AO$3999,16,FALSE)</f>
        <v>18144</v>
      </c>
      <c r="E521" s="3">
        <f>VLOOKUP(Tableau3[[#This Row],[ID ]],'[1]COMMERCIAL 2019 - 2021'!$D$2:$AO$3999,17,FALSE)</f>
        <v>10200</v>
      </c>
      <c r="F521" s="3">
        <f>VLOOKUP(Tableau3[[#This Row],[ID ]],'[1]COMMERCIAL 2019 - 2021'!$D$2:$AO$3999,20,FALSE)</f>
        <v>0</v>
      </c>
      <c r="G521" s="3">
        <f>VLOOKUP(Tableau3[[#This Row],[ID ]],'[1]COMMERCIAL 2019 - 2021'!$D$2:$AO$3999,21,FALSE)</f>
        <v>79822.8</v>
      </c>
      <c r="H521" s="3">
        <f>VLOOKUP(Tableau3[[#This Row],[ID ]],'[1]COMMERCIAL 2019 - 2021'!$D$2:$AO$3999,22,FALSE)</f>
        <v>30119.040000000001</v>
      </c>
      <c r="I521" s="3">
        <f>VLOOKUP(Tableau3[[#This Row],[ID ]],'[1]COMMERCIAL 2019 - 2021'!$D$2:$AO$3999,23,FALSE)</f>
        <v>35376</v>
      </c>
      <c r="J521" s="3">
        <f>+Tableau1[[#This Row],[Annee]]</f>
        <v>2020</v>
      </c>
      <c r="K521" s="3" t="str">
        <f>+Tableau1[[#This Row],[DESTINATION]]</f>
        <v>Canada</v>
      </c>
      <c r="L521" s="3" t="str">
        <f>+Tableau1[[#This Row],[CLIENT]]</f>
        <v>ARCADIA</v>
      </c>
      <c r="M521" s="3">
        <f>Tableau1[[#This Row],[Mois]]</f>
        <v>10</v>
      </c>
    </row>
    <row r="522" spans="1:13" hidden="1" x14ac:dyDescent="0.35">
      <c r="A522" s="1" t="str">
        <f>Tableau1[[#This Row],[NUM DE FACTURE]]</f>
        <v>FAE-20-00249</v>
      </c>
      <c r="B522" s="2">
        <f>VLOOKUP(Tableau3[[#This Row],[ID ]],'[1]COMMERCIAL 2019 - 2021'!$D$2:$AO$3999,14,FALSE)</f>
        <v>17975</v>
      </c>
      <c r="C522" s="3">
        <f>VLOOKUP(Tableau3[[#This Row],[ID ]],'[1]COMMERCIAL 2019 - 2021'!$D$2:$AO$3999,15,FALSE)</f>
        <v>0</v>
      </c>
      <c r="D522" s="3">
        <f>VLOOKUP(Tableau3[[#This Row],[ID ]],'[1]COMMERCIAL 2019 - 2021'!$D$2:$AO$3999,16,FALSE)</f>
        <v>0</v>
      </c>
      <c r="E522" s="3">
        <f>VLOOKUP(Tableau3[[#This Row],[ID ]],'[1]COMMERCIAL 2019 - 2021'!$D$2:$AO$3999,17,FALSE)</f>
        <v>0</v>
      </c>
      <c r="F522" s="3">
        <f>VLOOKUP(Tableau3[[#This Row],[ID ]],'[1]COMMERCIAL 2019 - 2021'!$D$2:$AO$3999,20,FALSE)</f>
        <v>30872</v>
      </c>
      <c r="G522" s="3">
        <f>VLOOKUP(Tableau3[[#This Row],[ID ]],'[1]COMMERCIAL 2019 - 2021'!$D$2:$AO$3999,21,FALSE)</f>
        <v>0</v>
      </c>
      <c r="H522" s="3">
        <f>VLOOKUP(Tableau3[[#This Row],[ID ]],'[1]COMMERCIAL 2019 - 2021'!$D$2:$AO$3999,22,FALSE)</f>
        <v>0</v>
      </c>
      <c r="I522" s="3">
        <f>VLOOKUP(Tableau3[[#This Row],[ID ]],'[1]COMMERCIAL 2019 - 2021'!$D$2:$AO$3999,23,FALSE)</f>
        <v>0</v>
      </c>
      <c r="J522" s="3">
        <f>+Tableau1[[#This Row],[Annee]]</f>
        <v>2020</v>
      </c>
      <c r="K522" s="3" t="str">
        <f>+Tableau1[[#This Row],[DESTINATION]]</f>
        <v>Ukraine</v>
      </c>
      <c r="L522" s="3" t="str">
        <f>+Tableau1[[#This Row],[CLIENT]]</f>
        <v>SAHEL INTERNATIONAL TRADE</v>
      </c>
      <c r="M522" s="3">
        <f>Tableau1[[#This Row],[Mois]]</f>
        <v>10</v>
      </c>
    </row>
    <row r="523" spans="1:13" hidden="1" x14ac:dyDescent="0.35">
      <c r="A523" s="1" t="str">
        <f>Tableau1[[#This Row],[NUM DE FACTURE]]</f>
        <v>FAE-20-00250</v>
      </c>
      <c r="B523" s="2">
        <f>VLOOKUP(Tableau3[[#This Row],[ID ]],'[1]COMMERCIAL 2019 - 2021'!$D$2:$AO$3999,14,FALSE)</f>
        <v>43200</v>
      </c>
      <c r="C523" s="3">
        <f>VLOOKUP(Tableau3[[#This Row],[ID ]],'[1]COMMERCIAL 2019 - 2021'!$D$2:$AO$3999,15,FALSE)</f>
        <v>0</v>
      </c>
      <c r="D523" s="3">
        <f>VLOOKUP(Tableau3[[#This Row],[ID ]],'[1]COMMERCIAL 2019 - 2021'!$D$2:$AO$3999,16,FALSE)</f>
        <v>0</v>
      </c>
      <c r="E523" s="3">
        <f>VLOOKUP(Tableau3[[#This Row],[ID ]],'[1]COMMERCIAL 2019 - 2021'!$D$2:$AO$3999,17,FALSE)</f>
        <v>0</v>
      </c>
      <c r="F523" s="3">
        <f>VLOOKUP(Tableau3[[#This Row],[ID ]],'[1]COMMERCIAL 2019 - 2021'!$D$2:$AO$3999,20,FALSE)</f>
        <v>70848</v>
      </c>
      <c r="G523" s="3">
        <f>VLOOKUP(Tableau3[[#This Row],[ID ]],'[1]COMMERCIAL 2019 - 2021'!$D$2:$AO$3999,21,FALSE)</f>
        <v>0</v>
      </c>
      <c r="H523" s="3">
        <f>VLOOKUP(Tableau3[[#This Row],[ID ]],'[1]COMMERCIAL 2019 - 2021'!$D$2:$AO$3999,22,FALSE)</f>
        <v>0</v>
      </c>
      <c r="I523" s="3">
        <f>VLOOKUP(Tableau3[[#This Row],[ID ]],'[1]COMMERCIAL 2019 - 2021'!$D$2:$AO$3999,23,FALSE)</f>
        <v>0</v>
      </c>
      <c r="J523" s="3">
        <f>+Tableau1[[#This Row],[Annee]]</f>
        <v>2020</v>
      </c>
      <c r="K523" s="3" t="str">
        <f>+Tableau1[[#This Row],[DESTINATION]]</f>
        <v>Togo</v>
      </c>
      <c r="L523" s="3" t="str">
        <f>+Tableau1[[#This Row],[CLIENT]]</f>
        <v>SAHEL INTERNATIONAL TRADE</v>
      </c>
      <c r="M523" s="3">
        <f>Tableau1[[#This Row],[Mois]]</f>
        <v>10</v>
      </c>
    </row>
    <row r="524" spans="1:13" hidden="1" x14ac:dyDescent="0.35">
      <c r="A524" s="1" t="str">
        <f>Tableau1[[#This Row],[NUM DE FACTURE]]</f>
        <v>FAE-20-00251</v>
      </c>
      <c r="B524" s="2">
        <f>VLOOKUP(Tableau3[[#This Row],[ID ]],'[1]COMMERCIAL 2019 - 2021'!$D$2:$AO$3999,14,FALSE)</f>
        <v>32808</v>
      </c>
      <c r="C524" s="3">
        <f>VLOOKUP(Tableau3[[#This Row],[ID ]],'[1]COMMERCIAL 2019 - 2021'!$D$2:$AO$3999,15,FALSE)</f>
        <v>73200</v>
      </c>
      <c r="D524" s="3">
        <f>VLOOKUP(Tableau3[[#This Row],[ID ]],'[1]COMMERCIAL 2019 - 2021'!$D$2:$AO$3999,16,FALSE)</f>
        <v>1200</v>
      </c>
      <c r="E524" s="3">
        <f>VLOOKUP(Tableau3[[#This Row],[ID ]],'[1]COMMERCIAL 2019 - 2021'!$D$2:$AO$3999,17,FALSE)</f>
        <v>0</v>
      </c>
      <c r="F524" s="3">
        <f>VLOOKUP(Tableau3[[#This Row],[ID ]],'[1]COMMERCIAL 2019 - 2021'!$D$2:$AO$3999,20,FALSE)</f>
        <v>53609.04</v>
      </c>
      <c r="G524" s="3">
        <f>VLOOKUP(Tableau3[[#This Row],[ID ]],'[1]COMMERCIAL 2019 - 2021'!$D$2:$AO$3999,21,FALSE)</f>
        <v>108336</v>
      </c>
      <c r="H524" s="3">
        <f>VLOOKUP(Tableau3[[#This Row],[ID ]],'[1]COMMERCIAL 2019 - 2021'!$D$2:$AO$3999,22,FALSE)</f>
        <v>1776</v>
      </c>
      <c r="I524" s="3">
        <f>VLOOKUP(Tableau3[[#This Row],[ID ]],'[1]COMMERCIAL 2019 - 2021'!$D$2:$AO$3999,23,FALSE)</f>
        <v>0</v>
      </c>
      <c r="J524" s="3">
        <f>+Tableau1[[#This Row],[Annee]]</f>
        <v>2020</v>
      </c>
      <c r="K524" s="3" t="str">
        <f>+Tableau1[[#This Row],[DESTINATION]]</f>
        <v>Burkina Faso</v>
      </c>
      <c r="L524" s="3" t="str">
        <f>+Tableau1[[#This Row],[CLIENT]]</f>
        <v>SAHEL INTERNATIONAL TRADE</v>
      </c>
      <c r="M524" s="3">
        <f>Tableau1[[#This Row],[Mois]]</f>
        <v>10</v>
      </c>
    </row>
    <row r="525" spans="1:13" hidden="1" x14ac:dyDescent="0.35">
      <c r="A525" s="1" t="str">
        <f>Tableau1[[#This Row],[NUM DE FACTURE]]</f>
        <v>FAE-20-00252</v>
      </c>
      <c r="B525" s="2">
        <f>VLOOKUP(Tableau3[[#This Row],[ID ]],'[1]COMMERCIAL 2019 - 2021'!$D$2:$AO$3999,14,FALSE)</f>
        <v>0</v>
      </c>
      <c r="C525" s="3">
        <f>VLOOKUP(Tableau3[[#This Row],[ID ]],'[1]COMMERCIAL 2019 - 2021'!$D$2:$AO$3999,15,FALSE)</f>
        <v>0</v>
      </c>
      <c r="D525" s="3">
        <f>VLOOKUP(Tableau3[[#This Row],[ID ]],'[1]COMMERCIAL 2019 - 2021'!$D$2:$AO$3999,16,FALSE)</f>
        <v>280000</v>
      </c>
      <c r="E525" s="3">
        <f>VLOOKUP(Tableau3[[#This Row],[ID ]],'[1]COMMERCIAL 2019 - 2021'!$D$2:$AO$3999,17,FALSE)</f>
        <v>0</v>
      </c>
      <c r="F525" s="3">
        <f>VLOOKUP(Tableau3[[#This Row],[ID ]],'[1]COMMERCIAL 2019 - 2021'!$D$2:$AO$3999,20,FALSE)</f>
        <v>0</v>
      </c>
      <c r="G525" s="3">
        <f>VLOOKUP(Tableau3[[#This Row],[ID ]],'[1]COMMERCIAL 2019 - 2021'!$D$2:$AO$3999,21,FALSE)</f>
        <v>0</v>
      </c>
      <c r="H525" s="3">
        <f>VLOOKUP(Tableau3[[#This Row],[ID ]],'[1]COMMERCIAL 2019 - 2021'!$D$2:$AO$3999,22,FALSE)</f>
        <v>364000</v>
      </c>
      <c r="I525" s="3">
        <f>VLOOKUP(Tableau3[[#This Row],[ID ]],'[1]COMMERCIAL 2019 - 2021'!$D$2:$AO$3999,23,FALSE)</f>
        <v>0</v>
      </c>
      <c r="J525" s="3">
        <f>+Tableau1[[#This Row],[Annee]]</f>
        <v>2020</v>
      </c>
      <c r="K525" s="3" t="str">
        <f>+Tableau1[[#This Row],[DESTINATION]]</f>
        <v>Niger</v>
      </c>
      <c r="L525" s="3" t="str">
        <f>+Tableau1[[#This Row],[CLIENT]]</f>
        <v>STE DE COMMERCE INTERNATIONAL</v>
      </c>
      <c r="M525" s="3">
        <f>Tableau1[[#This Row],[Mois]]</f>
        <v>10</v>
      </c>
    </row>
    <row r="526" spans="1:13" hidden="1" x14ac:dyDescent="0.35">
      <c r="A526" s="1" t="str">
        <f>Tableau1[[#This Row],[NUM DE FACTURE]]</f>
        <v>FAE-20-00253</v>
      </c>
      <c r="B526" s="2">
        <f>VLOOKUP(Tableau3[[#This Row],[ID ]],'[1]COMMERCIAL 2019 - 2021'!$D$2:$AO$3999,14,FALSE)</f>
        <v>57600</v>
      </c>
      <c r="C526" s="3">
        <f>VLOOKUP(Tableau3[[#This Row],[ID ]],'[1]COMMERCIAL 2019 - 2021'!$D$2:$AO$3999,15,FALSE)</f>
        <v>0</v>
      </c>
      <c r="D526" s="3">
        <f>VLOOKUP(Tableau3[[#This Row],[ID ]],'[1]COMMERCIAL 2019 - 2021'!$D$2:$AO$3999,16,FALSE)</f>
        <v>0</v>
      </c>
      <c r="E526" s="3">
        <f>VLOOKUP(Tableau3[[#This Row],[ID ]],'[1]COMMERCIAL 2019 - 2021'!$D$2:$AO$3999,17,FALSE)</f>
        <v>0</v>
      </c>
      <c r="F526" s="3">
        <f>VLOOKUP(Tableau3[[#This Row],[ID ]],'[1]COMMERCIAL 2019 - 2021'!$D$2:$AO$3999,20,FALSE)</f>
        <v>93888</v>
      </c>
      <c r="G526" s="3">
        <f>VLOOKUP(Tableau3[[#This Row],[ID ]],'[1]COMMERCIAL 2019 - 2021'!$D$2:$AO$3999,21,FALSE)</f>
        <v>0</v>
      </c>
      <c r="H526" s="3">
        <f>VLOOKUP(Tableau3[[#This Row],[ID ]],'[1]COMMERCIAL 2019 - 2021'!$D$2:$AO$3999,22,FALSE)</f>
        <v>0</v>
      </c>
      <c r="I526" s="3">
        <f>VLOOKUP(Tableau3[[#This Row],[ID ]],'[1]COMMERCIAL 2019 - 2021'!$D$2:$AO$3999,23,FALSE)</f>
        <v>0</v>
      </c>
      <c r="J526" s="3">
        <f>+Tableau1[[#This Row],[Annee]]</f>
        <v>2020</v>
      </c>
      <c r="K526" s="3" t="str">
        <f>+Tableau1[[#This Row],[DESTINATION]]</f>
        <v>Burkina Faso</v>
      </c>
      <c r="L526" s="3" t="str">
        <f>+Tableau1[[#This Row],[CLIENT]]</f>
        <v>STE DE COMMERCE INTERNATIONAL</v>
      </c>
      <c r="M526" s="3">
        <f>Tableau1[[#This Row],[Mois]]</f>
        <v>10</v>
      </c>
    </row>
    <row r="527" spans="1:13" hidden="1" x14ac:dyDescent="0.35">
      <c r="A527" s="1" t="str">
        <f>Tableau1[[#This Row],[NUM DE FACTURE]]</f>
        <v>FAE-20-00254</v>
      </c>
      <c r="B527" s="2">
        <f>VLOOKUP(Tableau3[[#This Row],[ID ]],'[1]COMMERCIAL 2019 - 2021'!$D$2:$AO$3999,14,FALSE)</f>
        <v>9360</v>
      </c>
      <c r="C527" s="3">
        <f>VLOOKUP(Tableau3[[#This Row],[ID ]],'[1]COMMERCIAL 2019 - 2021'!$D$2:$AO$3999,15,FALSE)</f>
        <v>14400</v>
      </c>
      <c r="D527" s="3">
        <f>VLOOKUP(Tableau3[[#This Row],[ID ]],'[1]COMMERCIAL 2019 - 2021'!$D$2:$AO$3999,16,FALSE)</f>
        <v>1800</v>
      </c>
      <c r="E527" s="3">
        <f>VLOOKUP(Tableau3[[#This Row],[ID ]],'[1]COMMERCIAL 2019 - 2021'!$D$2:$AO$3999,17,FALSE)</f>
        <v>2050</v>
      </c>
      <c r="F527" s="3">
        <f>VLOOKUP(Tableau3[[#This Row],[ID ]],'[1]COMMERCIAL 2019 - 2021'!$D$2:$AO$3999,20,FALSE)</f>
        <v>15616.8</v>
      </c>
      <c r="G527" s="3">
        <f>VLOOKUP(Tableau3[[#This Row],[ID ]],'[1]COMMERCIAL 2019 - 2021'!$D$2:$AO$3999,21,FALSE)</f>
        <v>25860</v>
      </c>
      <c r="H527" s="3">
        <f>VLOOKUP(Tableau3[[#This Row],[ID ]],'[1]COMMERCIAL 2019 - 2021'!$D$2:$AO$3999,22,FALSE)</f>
        <v>2970</v>
      </c>
      <c r="I527" s="3">
        <f>VLOOKUP(Tableau3[[#This Row],[ID ]],'[1]COMMERCIAL 2019 - 2021'!$D$2:$AO$3999,23,FALSE)</f>
        <v>3165</v>
      </c>
      <c r="J527" s="3">
        <f>+Tableau1[[#This Row],[Annee]]</f>
        <v>2020</v>
      </c>
      <c r="K527" s="3" t="str">
        <f>+Tableau1[[#This Row],[DESTINATION]]</f>
        <v>Qatar</v>
      </c>
      <c r="L527" s="3" t="str">
        <f>+Tableau1[[#This Row],[CLIENT]]</f>
        <v>GOLDEN PEARL</v>
      </c>
      <c r="M527" s="3">
        <f>Tableau1[[#This Row],[Mois]]</f>
        <v>10</v>
      </c>
    </row>
    <row r="528" spans="1:13" hidden="1" x14ac:dyDescent="0.35">
      <c r="A528" s="1" t="str">
        <f>Tableau1[[#This Row],[NUM DE FACTURE]]</f>
        <v>FAE-20-00255</v>
      </c>
      <c r="B528" s="2">
        <f>VLOOKUP(Tableau3[[#This Row],[ID ]],'[1]COMMERCIAL 2019 - 2021'!$D$2:$AO$3999,14,FALSE)</f>
        <v>38000</v>
      </c>
      <c r="C528" s="3">
        <f>VLOOKUP(Tableau3[[#This Row],[ID ]],'[1]COMMERCIAL 2019 - 2021'!$D$2:$AO$3999,15,FALSE)</f>
        <v>0</v>
      </c>
      <c r="D528" s="3">
        <f>VLOOKUP(Tableau3[[#This Row],[ID ]],'[1]COMMERCIAL 2019 - 2021'!$D$2:$AO$3999,16,FALSE)</f>
        <v>0</v>
      </c>
      <c r="E528" s="3">
        <f>VLOOKUP(Tableau3[[#This Row],[ID ]],'[1]COMMERCIAL 2019 - 2021'!$D$2:$AO$3999,17,FALSE)</f>
        <v>0</v>
      </c>
      <c r="F528" s="3">
        <f>VLOOKUP(Tableau3[[#This Row],[ID ]],'[1]COMMERCIAL 2019 - 2021'!$D$2:$AO$3999,20,FALSE)</f>
        <v>64140</v>
      </c>
      <c r="G528" s="3">
        <f>VLOOKUP(Tableau3[[#This Row],[ID ]],'[1]COMMERCIAL 2019 - 2021'!$D$2:$AO$3999,21,FALSE)</f>
        <v>0</v>
      </c>
      <c r="H528" s="3">
        <f>VLOOKUP(Tableau3[[#This Row],[ID ]],'[1]COMMERCIAL 2019 - 2021'!$D$2:$AO$3999,22,FALSE)</f>
        <v>0</v>
      </c>
      <c r="I528" s="3">
        <f>VLOOKUP(Tableau3[[#This Row],[ID ]],'[1]COMMERCIAL 2019 - 2021'!$D$2:$AO$3999,23,FALSE)</f>
        <v>0</v>
      </c>
      <c r="J528" s="3">
        <f>+Tableau1[[#This Row],[Annee]]</f>
        <v>2020</v>
      </c>
      <c r="K528" s="3" t="str">
        <f>+Tableau1[[#This Row],[DESTINATION]]</f>
        <v>Niger</v>
      </c>
      <c r="L528" s="3" t="str">
        <f>+Tableau1[[#This Row],[CLIENT]]</f>
        <v>STE OMEGA TRADING</v>
      </c>
      <c r="M528" s="3">
        <f>Tableau1[[#This Row],[Mois]]</f>
        <v>10</v>
      </c>
    </row>
    <row r="529" spans="1:13" hidden="1" x14ac:dyDescent="0.35">
      <c r="A529" s="1" t="str">
        <f>Tableau1[[#This Row],[NUM DE FACTURE]]</f>
        <v>FAE-20-00256</v>
      </c>
      <c r="B529" s="2">
        <f>VLOOKUP(Tableau3[[#This Row],[ID ]],'[1]COMMERCIAL 2019 - 2021'!$D$2:$AO$3999,14,FALSE)</f>
        <v>0</v>
      </c>
      <c r="C529" s="3">
        <f>VLOOKUP(Tableau3[[#This Row],[ID ]],'[1]COMMERCIAL 2019 - 2021'!$D$2:$AO$3999,15,FALSE)</f>
        <v>78000</v>
      </c>
      <c r="D529" s="3">
        <f>VLOOKUP(Tableau3[[#This Row],[ID ]],'[1]COMMERCIAL 2019 - 2021'!$D$2:$AO$3999,16,FALSE)</f>
        <v>0</v>
      </c>
      <c r="E529" s="3">
        <f>VLOOKUP(Tableau3[[#This Row],[ID ]],'[1]COMMERCIAL 2019 - 2021'!$D$2:$AO$3999,17,FALSE)</f>
        <v>0</v>
      </c>
      <c r="F529" s="3">
        <f>VLOOKUP(Tableau3[[#This Row],[ID ]],'[1]COMMERCIAL 2019 - 2021'!$D$2:$AO$3999,20,FALSE)</f>
        <v>0</v>
      </c>
      <c r="G529" s="3">
        <f>VLOOKUP(Tableau3[[#This Row],[ID ]],'[1]COMMERCIAL 2019 - 2021'!$D$2:$AO$3999,21,FALSE)</f>
        <v>102960</v>
      </c>
      <c r="H529" s="3">
        <f>VLOOKUP(Tableau3[[#This Row],[ID ]],'[1]COMMERCIAL 2019 - 2021'!$D$2:$AO$3999,22,FALSE)</f>
        <v>0</v>
      </c>
      <c r="I529" s="3">
        <f>VLOOKUP(Tableau3[[#This Row],[ID ]],'[1]COMMERCIAL 2019 - 2021'!$D$2:$AO$3999,23,FALSE)</f>
        <v>0</v>
      </c>
      <c r="J529" s="3">
        <f>+Tableau1[[#This Row],[Annee]]</f>
        <v>2020</v>
      </c>
      <c r="K529" s="3" t="str">
        <f>+Tableau1[[#This Row],[DESTINATION]]</f>
        <v>Niger</v>
      </c>
      <c r="L529" s="3" t="str">
        <f>+Tableau1[[#This Row],[CLIENT]]</f>
        <v>STE OMEGA TRADING</v>
      </c>
      <c r="M529" s="3">
        <f>Tableau1[[#This Row],[Mois]]</f>
        <v>10</v>
      </c>
    </row>
    <row r="530" spans="1:13" hidden="1" x14ac:dyDescent="0.35">
      <c r="A530" s="1" t="str">
        <f>Tableau1[[#This Row],[NUM DE FACTURE]]</f>
        <v>FAE-20-00257</v>
      </c>
      <c r="B530" s="2">
        <f>VLOOKUP(Tableau3[[#This Row],[ID ]],'[1]COMMERCIAL 2019 - 2021'!$D$2:$AO$3999,14,FALSE)</f>
        <v>0</v>
      </c>
      <c r="C530" s="3">
        <f>VLOOKUP(Tableau3[[#This Row],[ID ]],'[1]COMMERCIAL 2019 - 2021'!$D$2:$AO$3999,15,FALSE)</f>
        <v>19500</v>
      </c>
      <c r="D530" s="3">
        <f>VLOOKUP(Tableau3[[#This Row],[ID ]],'[1]COMMERCIAL 2019 - 2021'!$D$2:$AO$3999,16,FALSE)</f>
        <v>0</v>
      </c>
      <c r="E530" s="3">
        <f>VLOOKUP(Tableau3[[#This Row],[ID ]],'[1]COMMERCIAL 2019 - 2021'!$D$2:$AO$3999,17,FALSE)</f>
        <v>0</v>
      </c>
      <c r="F530" s="3">
        <f>VLOOKUP(Tableau3[[#This Row],[ID ]],'[1]COMMERCIAL 2019 - 2021'!$D$2:$AO$3999,20,FALSE)</f>
        <v>0</v>
      </c>
      <c r="G530" s="3">
        <f>VLOOKUP(Tableau3[[#This Row],[ID ]],'[1]COMMERCIAL 2019 - 2021'!$D$2:$AO$3999,21,FALSE)</f>
        <v>32955</v>
      </c>
      <c r="H530" s="3">
        <f>VLOOKUP(Tableau3[[#This Row],[ID ]],'[1]COMMERCIAL 2019 - 2021'!$D$2:$AO$3999,22,FALSE)</f>
        <v>0</v>
      </c>
      <c r="I530" s="3">
        <f>VLOOKUP(Tableau3[[#This Row],[ID ]],'[1]COMMERCIAL 2019 - 2021'!$D$2:$AO$3999,23,FALSE)</f>
        <v>0</v>
      </c>
      <c r="J530" s="3">
        <f>+Tableau1[[#This Row],[Annee]]</f>
        <v>2020</v>
      </c>
      <c r="K530" s="3" t="str">
        <f>+Tableau1[[#This Row],[DESTINATION]]</f>
        <v>Russie</v>
      </c>
      <c r="L530" s="3" t="str">
        <f>+Tableau1[[#This Row],[CLIENT]]</f>
        <v>STE MIDCOM INTERNATIONAL</v>
      </c>
      <c r="M530" s="3">
        <f>Tableau1[[#This Row],[Mois]]</f>
        <v>11</v>
      </c>
    </row>
    <row r="531" spans="1:13" hidden="1" x14ac:dyDescent="0.35">
      <c r="A531" s="1" t="str">
        <f>Tableau1[[#This Row],[NUM DE FACTURE]]</f>
        <v>FAE-20-00258</v>
      </c>
      <c r="B531" s="2">
        <f>VLOOKUP(Tableau3[[#This Row],[ID ]],'[1]COMMERCIAL 2019 - 2021'!$D$2:$AO$3999,14,FALSE)</f>
        <v>0</v>
      </c>
      <c r="C531" s="3">
        <f>VLOOKUP(Tableau3[[#This Row],[ID ]],'[1]COMMERCIAL 2019 - 2021'!$D$2:$AO$3999,15,FALSE)</f>
        <v>231600</v>
      </c>
      <c r="D531" s="3">
        <f>VLOOKUP(Tableau3[[#This Row],[ID ]],'[1]COMMERCIAL 2019 - 2021'!$D$2:$AO$3999,16,FALSE)</f>
        <v>0</v>
      </c>
      <c r="E531" s="3">
        <f>VLOOKUP(Tableau3[[#This Row],[ID ]],'[1]COMMERCIAL 2019 - 2021'!$D$2:$AO$3999,17,FALSE)</f>
        <v>0</v>
      </c>
      <c r="F531" s="3">
        <f>VLOOKUP(Tableau3[[#This Row],[ID ]],'[1]COMMERCIAL 2019 - 2021'!$D$2:$AO$3999,20,FALSE)</f>
        <v>0</v>
      </c>
      <c r="G531" s="3">
        <f>VLOOKUP(Tableau3[[#This Row],[ID ]],'[1]COMMERCIAL 2019 - 2021'!$D$2:$AO$3999,21,FALSE)</f>
        <v>317585.89619999973</v>
      </c>
      <c r="H531" s="3">
        <f>VLOOKUP(Tableau3[[#This Row],[ID ]],'[1]COMMERCIAL 2019 - 2021'!$D$2:$AO$3999,22,FALSE)</f>
        <v>0</v>
      </c>
      <c r="I531" s="3">
        <f>VLOOKUP(Tableau3[[#This Row],[ID ]],'[1]COMMERCIAL 2019 - 2021'!$D$2:$AO$3999,23,FALSE)</f>
        <v>0</v>
      </c>
      <c r="J531" s="3">
        <f>+Tableau1[[#This Row],[Annee]]</f>
        <v>2020</v>
      </c>
      <c r="K531" s="3" t="str">
        <f>+Tableau1[[#This Row],[DESTINATION]]</f>
        <v>Guinée</v>
      </c>
      <c r="L531" s="3" t="str">
        <f>+Tableau1[[#This Row],[CLIENT]]</f>
        <v>SAWABA - GUINEE</v>
      </c>
      <c r="M531" s="3">
        <f>Tableau1[[#This Row],[Mois]]</f>
        <v>11</v>
      </c>
    </row>
    <row r="532" spans="1:13" hidden="1" x14ac:dyDescent="0.35">
      <c r="A532" s="1" t="str">
        <f>Tableau1[[#This Row],[NUM DE FACTURE]]</f>
        <v>FAE-20-00259</v>
      </c>
      <c r="B532" s="2">
        <f>VLOOKUP(Tableau3[[#This Row],[ID ]],'[1]COMMERCIAL 2019 - 2021'!$D$2:$AO$3999,14,FALSE)</f>
        <v>20000</v>
      </c>
      <c r="C532" s="3">
        <f>VLOOKUP(Tableau3[[#This Row],[ID ]],'[1]COMMERCIAL 2019 - 2021'!$D$2:$AO$3999,15,FALSE)</f>
        <v>0</v>
      </c>
      <c r="D532" s="3">
        <f>VLOOKUP(Tableau3[[#This Row],[ID ]],'[1]COMMERCIAL 2019 - 2021'!$D$2:$AO$3999,16,FALSE)</f>
        <v>0</v>
      </c>
      <c r="E532" s="3">
        <f>VLOOKUP(Tableau3[[#This Row],[ID ]],'[1]COMMERCIAL 2019 - 2021'!$D$2:$AO$3999,17,FALSE)</f>
        <v>0</v>
      </c>
      <c r="F532" s="3">
        <f>VLOOKUP(Tableau3[[#This Row],[ID ]],'[1]COMMERCIAL 2019 - 2021'!$D$2:$AO$3999,20,FALSE)</f>
        <v>37657.72</v>
      </c>
      <c r="G532" s="3">
        <f>VLOOKUP(Tableau3[[#This Row],[ID ]],'[1]COMMERCIAL 2019 - 2021'!$D$2:$AO$3999,21,FALSE)</f>
        <v>0</v>
      </c>
      <c r="H532" s="3">
        <f>VLOOKUP(Tableau3[[#This Row],[ID ]],'[1]COMMERCIAL 2019 - 2021'!$D$2:$AO$3999,22,FALSE)</f>
        <v>0</v>
      </c>
      <c r="I532" s="3">
        <f>VLOOKUP(Tableau3[[#This Row],[ID ]],'[1]COMMERCIAL 2019 - 2021'!$D$2:$AO$3999,23,FALSE)</f>
        <v>0</v>
      </c>
      <c r="J532" s="3">
        <f>+Tableau1[[#This Row],[Annee]]</f>
        <v>2020</v>
      </c>
      <c r="K532" s="3" t="str">
        <f>+Tableau1[[#This Row],[DESTINATION]]</f>
        <v>Russie</v>
      </c>
      <c r="L532" s="3" t="str">
        <f>+Tableau1[[#This Row],[CLIENT]]</f>
        <v>ANGSTREM TRADING</v>
      </c>
      <c r="M532" s="3">
        <f>Tableau1[[#This Row],[Mois]]</f>
        <v>10</v>
      </c>
    </row>
    <row r="533" spans="1:13" hidden="1" x14ac:dyDescent="0.35">
      <c r="A533" s="1" t="str">
        <f>Tableau1[[#This Row],[NUM DE FACTURE]]</f>
        <v>FAE-20-00260</v>
      </c>
      <c r="B533" s="2">
        <f>VLOOKUP(Tableau3[[#This Row],[ID ]],'[1]COMMERCIAL 2019 - 2021'!$D$2:$AO$3999,14,FALSE)</f>
        <v>6000</v>
      </c>
      <c r="C533" s="3">
        <f>VLOOKUP(Tableau3[[#This Row],[ID ]],'[1]COMMERCIAL 2019 - 2021'!$D$2:$AO$3999,15,FALSE)</f>
        <v>9000</v>
      </c>
      <c r="D533" s="3">
        <f>VLOOKUP(Tableau3[[#This Row],[ID ]],'[1]COMMERCIAL 2019 - 2021'!$D$2:$AO$3999,16,FALSE)</f>
        <v>3000</v>
      </c>
      <c r="E533" s="3">
        <f>VLOOKUP(Tableau3[[#This Row],[ID ]],'[1]COMMERCIAL 2019 - 2021'!$D$2:$AO$3999,17,FALSE)</f>
        <v>6370</v>
      </c>
      <c r="F533" s="3">
        <f>VLOOKUP(Tableau3[[#This Row],[ID ]],'[1]COMMERCIAL 2019 - 2021'!$D$2:$AO$3999,20,FALSE)</f>
        <v>10963.722</v>
      </c>
      <c r="G533" s="3">
        <f>VLOOKUP(Tableau3[[#This Row],[ID ]],'[1]COMMERCIAL 2019 - 2021'!$D$2:$AO$3999,21,FALSE)</f>
        <v>19953.974039999997</v>
      </c>
      <c r="H533" s="3">
        <f>VLOOKUP(Tableau3[[#This Row],[ID ]],'[1]COMMERCIAL 2019 - 2021'!$D$2:$AO$3999,22,FALSE)</f>
        <v>5358.2099999999991</v>
      </c>
      <c r="I533" s="3">
        <f>VLOOKUP(Tableau3[[#This Row],[ID ]],'[1]COMMERCIAL 2019 - 2021'!$D$2:$AO$3999,23,FALSE)</f>
        <v>14913.684499999998</v>
      </c>
      <c r="J533" s="3">
        <f>+Tableau1[[#This Row],[Annee]]</f>
        <v>2020</v>
      </c>
      <c r="K533" s="3" t="str">
        <f>+Tableau1[[#This Row],[DESTINATION]]</f>
        <v>OMAN</v>
      </c>
      <c r="L533" s="3" t="str">
        <f>+Tableau1[[#This Row],[CLIENT]]</f>
        <v>MAJAN GULF FOODS LLC</v>
      </c>
      <c r="M533" s="3">
        <f>Tableau1[[#This Row],[Mois]]</f>
        <v>10</v>
      </c>
    </row>
    <row r="534" spans="1:13" hidden="1" x14ac:dyDescent="0.35">
      <c r="A534" s="1" t="str">
        <f>Tableau1[[#This Row],[NUM DE FACTURE]]</f>
        <v>FAE-20-00261</v>
      </c>
      <c r="B534" s="2">
        <f>VLOOKUP(Tableau3[[#This Row],[ID ]],'[1]COMMERCIAL 2019 - 2021'!$D$2:$AO$3999,14,FALSE)</f>
        <v>0</v>
      </c>
      <c r="C534" s="3">
        <f>VLOOKUP(Tableau3[[#This Row],[ID ]],'[1]COMMERCIAL 2019 - 2021'!$D$2:$AO$3999,15,FALSE)</f>
        <v>20000</v>
      </c>
      <c r="D534" s="3">
        <f>VLOOKUP(Tableau3[[#This Row],[ID ]],'[1]COMMERCIAL 2019 - 2021'!$D$2:$AO$3999,16,FALSE)</f>
        <v>0</v>
      </c>
      <c r="E534" s="3">
        <f>VLOOKUP(Tableau3[[#This Row],[ID ]],'[1]COMMERCIAL 2019 - 2021'!$D$2:$AO$3999,17,FALSE)</f>
        <v>0</v>
      </c>
      <c r="F534" s="3">
        <f>VLOOKUP(Tableau3[[#This Row],[ID ]],'[1]COMMERCIAL 2019 - 2021'!$D$2:$AO$3999,20,FALSE)</f>
        <v>0</v>
      </c>
      <c r="G534" s="3">
        <f>VLOOKUP(Tableau3[[#This Row],[ID ]],'[1]COMMERCIAL 2019 - 2021'!$D$2:$AO$3999,21,FALSE)</f>
        <v>33000</v>
      </c>
      <c r="H534" s="3">
        <f>VLOOKUP(Tableau3[[#This Row],[ID ]],'[1]COMMERCIAL 2019 - 2021'!$D$2:$AO$3999,22,FALSE)</f>
        <v>0</v>
      </c>
      <c r="I534" s="3">
        <f>VLOOKUP(Tableau3[[#This Row],[ID ]],'[1]COMMERCIAL 2019 - 2021'!$D$2:$AO$3999,23,FALSE)</f>
        <v>0</v>
      </c>
      <c r="J534" s="3">
        <f>+Tableau1[[#This Row],[Annee]]</f>
        <v>2020</v>
      </c>
      <c r="K534" s="3" t="str">
        <f>+Tableau1[[#This Row],[DESTINATION]]</f>
        <v>Angleterre</v>
      </c>
      <c r="L534" s="3" t="str">
        <f>+Tableau1[[#This Row],[CLIENT]]</f>
        <v>ARCADIA</v>
      </c>
      <c r="M534" s="3">
        <f>Tableau1[[#This Row],[Mois]]</f>
        <v>11</v>
      </c>
    </row>
    <row r="535" spans="1:13" hidden="1" x14ac:dyDescent="0.35">
      <c r="A535" s="1" t="str">
        <f>Tableau1[[#This Row],[NUM DE FACTURE]]</f>
        <v>FAE-20-00262</v>
      </c>
      <c r="B535" s="2">
        <f>VLOOKUP(Tableau3[[#This Row],[ID ]],'[1]COMMERCIAL 2019 - 2021'!$D$2:$AO$3999,14,FALSE)</f>
        <v>0</v>
      </c>
      <c r="C535" s="3">
        <f>VLOOKUP(Tableau3[[#This Row],[ID ]],'[1]COMMERCIAL 2019 - 2021'!$D$2:$AO$3999,15,FALSE)</f>
        <v>19976</v>
      </c>
      <c r="D535" s="3">
        <f>VLOOKUP(Tableau3[[#This Row],[ID ]],'[1]COMMERCIAL 2019 - 2021'!$D$2:$AO$3999,16,FALSE)</f>
        <v>0</v>
      </c>
      <c r="E535" s="3">
        <f>VLOOKUP(Tableau3[[#This Row],[ID ]],'[1]COMMERCIAL 2019 - 2021'!$D$2:$AO$3999,17,FALSE)</f>
        <v>0</v>
      </c>
      <c r="F535" s="3">
        <f>VLOOKUP(Tableau3[[#This Row],[ID ]],'[1]COMMERCIAL 2019 - 2021'!$D$2:$AO$3999,20,FALSE)</f>
        <v>0</v>
      </c>
      <c r="G535" s="3">
        <f>VLOOKUP(Tableau3[[#This Row],[ID ]],'[1]COMMERCIAL 2019 - 2021'!$D$2:$AO$3999,21,FALSE)</f>
        <v>33759.440000000002</v>
      </c>
      <c r="H535" s="3">
        <f>VLOOKUP(Tableau3[[#This Row],[ID ]],'[1]COMMERCIAL 2019 - 2021'!$D$2:$AO$3999,22,FALSE)</f>
        <v>0</v>
      </c>
      <c r="I535" s="3">
        <f>VLOOKUP(Tableau3[[#This Row],[ID ]],'[1]COMMERCIAL 2019 - 2021'!$D$2:$AO$3999,23,FALSE)</f>
        <v>0</v>
      </c>
      <c r="J535" s="3">
        <f>+Tableau1[[#This Row],[Annee]]</f>
        <v>2020</v>
      </c>
      <c r="K535" s="3" t="str">
        <f>+Tableau1[[#This Row],[DESTINATION]]</f>
        <v>USA</v>
      </c>
      <c r="L535" s="3" t="str">
        <f>+Tableau1[[#This Row],[CLIENT]]</f>
        <v>ARCADIA</v>
      </c>
      <c r="M535" s="3">
        <f>Tableau1[[#This Row],[Mois]]</f>
        <v>10</v>
      </c>
    </row>
    <row r="536" spans="1:13" x14ac:dyDescent="0.35">
      <c r="A536" s="1" t="str">
        <f>Tableau1[[#This Row],[NUM DE FACTURE]]</f>
        <v>FAE-20-00263</v>
      </c>
      <c r="B536" s="2">
        <f>VLOOKUP(Tableau3[[#This Row],[ID ]],'[1]COMMERCIAL 2019 - 2021'!$D$2:$AO$3999,14,FALSE)</f>
        <v>0</v>
      </c>
      <c r="C536" s="3">
        <f>VLOOKUP(Tableau3[[#This Row],[ID ]],'[1]COMMERCIAL 2019 - 2021'!$D$2:$AO$3999,15,FALSE)</f>
        <v>0</v>
      </c>
      <c r="D536" s="3">
        <f>VLOOKUP(Tableau3[[#This Row],[ID ]],'[1]COMMERCIAL 2019 - 2021'!$D$2:$AO$3999,16,FALSE)</f>
        <v>260000</v>
      </c>
      <c r="E536" s="3">
        <f>VLOOKUP(Tableau3[[#This Row],[ID ]],'[1]COMMERCIAL 2019 - 2021'!$D$2:$AO$3999,17,FALSE)</f>
        <v>0</v>
      </c>
      <c r="F536" s="3">
        <f>VLOOKUP(Tableau3[[#This Row],[ID ]],'[1]COMMERCIAL 2019 - 2021'!$D$2:$AO$3999,20,FALSE)</f>
        <v>0</v>
      </c>
      <c r="G536" s="3">
        <f>VLOOKUP(Tableau3[[#This Row],[ID ]],'[1]COMMERCIAL 2019 - 2021'!$D$2:$AO$3999,21,FALSE)</f>
        <v>0</v>
      </c>
      <c r="H536" s="3">
        <f>VLOOKUP(Tableau3[[#This Row],[ID ]],'[1]COMMERCIAL 2019 - 2021'!$D$2:$AO$3999,22,FALSE)</f>
        <v>362700</v>
      </c>
      <c r="I536" s="3">
        <f>VLOOKUP(Tableau3[[#This Row],[ID ]],'[1]COMMERCIAL 2019 - 2021'!$D$2:$AO$3999,23,FALSE)</f>
        <v>0</v>
      </c>
      <c r="J536" s="3">
        <f>+Tableau1[[#This Row],[Annee]]</f>
        <v>2020</v>
      </c>
      <c r="K536" s="3" t="str">
        <f>+Tableau1[[#This Row],[DESTINATION]]</f>
        <v>Sénégal</v>
      </c>
      <c r="L536" s="3" t="str">
        <f>+Tableau1[[#This Row],[CLIENT]]</f>
        <v>TUNISIAN AFRICAN BUSINESS</v>
      </c>
      <c r="M536" s="3">
        <f>Tableau1[[#This Row],[Mois]]</f>
        <v>10</v>
      </c>
    </row>
    <row r="537" spans="1:13" x14ac:dyDescent="0.35">
      <c r="A537" s="1" t="str">
        <f>Tableau1[[#This Row],[NUM DE FACTURE]]</f>
        <v>FAE-20-00264</v>
      </c>
      <c r="B537" s="2">
        <f>VLOOKUP(Tableau3[[#This Row],[ID ]],'[1]COMMERCIAL 2019 - 2021'!$D$2:$AO$3999,14,FALSE)</f>
        <v>21600</v>
      </c>
      <c r="C537" s="3">
        <f>VLOOKUP(Tableau3[[#This Row],[ID ]],'[1]COMMERCIAL 2019 - 2021'!$D$2:$AO$3999,15,FALSE)</f>
        <v>42000</v>
      </c>
      <c r="D537" s="3">
        <f>VLOOKUP(Tableau3[[#This Row],[ID ]],'[1]COMMERCIAL 2019 - 2021'!$D$2:$AO$3999,16,FALSE)</f>
        <v>12000</v>
      </c>
      <c r="E537" s="3">
        <f>VLOOKUP(Tableau3[[#This Row],[ID ]],'[1]COMMERCIAL 2019 - 2021'!$D$2:$AO$3999,17,FALSE)</f>
        <v>0</v>
      </c>
      <c r="F537" s="3">
        <f>VLOOKUP(Tableau3[[#This Row],[ID ]],'[1]COMMERCIAL 2019 - 2021'!$D$2:$AO$3999,20,FALSE)</f>
        <v>34992</v>
      </c>
      <c r="G537" s="3">
        <f>VLOOKUP(Tableau3[[#This Row],[ID ]],'[1]COMMERCIAL 2019 - 2021'!$D$2:$AO$3999,21,FALSE)</f>
        <v>64428</v>
      </c>
      <c r="H537" s="3">
        <f>VLOOKUP(Tableau3[[#This Row],[ID ]],'[1]COMMERCIAL 2019 - 2021'!$D$2:$AO$3999,22,FALSE)</f>
        <v>16800</v>
      </c>
      <c r="I537" s="3">
        <f>VLOOKUP(Tableau3[[#This Row],[ID ]],'[1]COMMERCIAL 2019 - 2021'!$D$2:$AO$3999,23,FALSE)</f>
        <v>0</v>
      </c>
      <c r="J537" s="3">
        <f>+Tableau1[[#This Row],[Annee]]</f>
        <v>2020</v>
      </c>
      <c r="K537" s="3" t="str">
        <f>+Tableau1[[#This Row],[DESTINATION]]</f>
        <v>Sierra Leone</v>
      </c>
      <c r="L537" s="3" t="str">
        <f>+Tableau1[[#This Row],[CLIENT]]</f>
        <v>TUNISIAN AFRICAN BUSINESS</v>
      </c>
      <c r="M537" s="3">
        <f>Tableau1[[#This Row],[Mois]]</f>
        <v>10</v>
      </c>
    </row>
    <row r="538" spans="1:13" x14ac:dyDescent="0.35">
      <c r="A538" s="1" t="str">
        <f>Tableau1[[#This Row],[NUM DE FACTURE]]</f>
        <v>FAE-20-00265</v>
      </c>
      <c r="B538" s="2">
        <f>VLOOKUP(Tableau3[[#This Row],[ID ]],'[1]COMMERCIAL 2019 - 2021'!$D$2:$AO$3999,14,FALSE)</f>
        <v>96908</v>
      </c>
      <c r="C538" s="3">
        <f>VLOOKUP(Tableau3[[#This Row],[ID ]],'[1]COMMERCIAL 2019 - 2021'!$D$2:$AO$3999,15,FALSE)</f>
        <v>36012</v>
      </c>
      <c r="D538" s="3">
        <f>VLOOKUP(Tableau3[[#This Row],[ID ]],'[1]COMMERCIAL 2019 - 2021'!$D$2:$AO$3999,16,FALSE)</f>
        <v>6000</v>
      </c>
      <c r="E538" s="3">
        <f>VLOOKUP(Tableau3[[#This Row],[ID ]],'[1]COMMERCIAL 2019 - 2021'!$D$2:$AO$3999,17,FALSE)</f>
        <v>0</v>
      </c>
      <c r="F538" s="3">
        <f>VLOOKUP(Tableau3[[#This Row],[ID ]],'[1]COMMERCIAL 2019 - 2021'!$D$2:$AO$3999,20,FALSE)</f>
        <v>156036.79999999999</v>
      </c>
      <c r="G538" s="3">
        <f>VLOOKUP(Tableau3[[#This Row],[ID ]],'[1]COMMERCIAL 2019 - 2021'!$D$2:$AO$3999,21,FALSE)</f>
        <v>56258.879999999997</v>
      </c>
      <c r="H538" s="3">
        <f>VLOOKUP(Tableau3[[#This Row],[ID ]],'[1]COMMERCIAL 2019 - 2021'!$D$2:$AO$3999,22,FALSE)</f>
        <v>9540</v>
      </c>
      <c r="I538" s="3">
        <f>VLOOKUP(Tableau3[[#This Row],[ID ]],'[1]COMMERCIAL 2019 - 2021'!$D$2:$AO$3999,23,FALSE)</f>
        <v>0</v>
      </c>
      <c r="J538" s="3">
        <f>+Tableau1[[#This Row],[Annee]]</f>
        <v>2020</v>
      </c>
      <c r="K538" s="3" t="str">
        <f>+Tableau1[[#This Row],[DESTINATION]]</f>
        <v>Sierra Leone</v>
      </c>
      <c r="L538" s="3" t="str">
        <f>+Tableau1[[#This Row],[CLIENT]]</f>
        <v>TUNISIAN AFRICAN BUSINESS</v>
      </c>
      <c r="M538" s="3">
        <f>Tableau1[[#This Row],[Mois]]</f>
        <v>10</v>
      </c>
    </row>
    <row r="539" spans="1:13" x14ac:dyDescent="0.35">
      <c r="A539" s="1" t="str">
        <f>Tableau1[[#This Row],[NUM DE FACTURE]]</f>
        <v>FAE-20-00266</v>
      </c>
      <c r="B539" s="2">
        <f>VLOOKUP(Tableau3[[#This Row],[ID ]],'[1]COMMERCIAL 2019 - 2021'!$D$2:$AO$3999,14,FALSE)</f>
        <v>0</v>
      </c>
      <c r="C539" s="3">
        <f>VLOOKUP(Tableau3[[#This Row],[ID ]],'[1]COMMERCIAL 2019 - 2021'!$D$2:$AO$3999,15,FALSE)</f>
        <v>176064</v>
      </c>
      <c r="D539" s="3">
        <f>VLOOKUP(Tableau3[[#This Row],[ID ]],'[1]COMMERCIAL 2019 - 2021'!$D$2:$AO$3999,16,FALSE)</f>
        <v>0</v>
      </c>
      <c r="E539" s="3">
        <f>VLOOKUP(Tableau3[[#This Row],[ID ]],'[1]COMMERCIAL 2019 - 2021'!$D$2:$AO$3999,17,FALSE)</f>
        <v>0</v>
      </c>
      <c r="F539" s="3">
        <f>VLOOKUP(Tableau3[[#This Row],[ID ]],'[1]COMMERCIAL 2019 - 2021'!$D$2:$AO$3999,20,FALSE)</f>
        <v>0</v>
      </c>
      <c r="G539" s="3">
        <f>VLOOKUP(Tableau3[[#This Row],[ID ]],'[1]COMMERCIAL 2019 - 2021'!$D$2:$AO$3999,21,FALSE)</f>
        <v>245609.28</v>
      </c>
      <c r="H539" s="3">
        <f>VLOOKUP(Tableau3[[#This Row],[ID ]],'[1]COMMERCIAL 2019 - 2021'!$D$2:$AO$3999,22,FALSE)</f>
        <v>0</v>
      </c>
      <c r="I539" s="3">
        <f>VLOOKUP(Tableau3[[#This Row],[ID ]],'[1]COMMERCIAL 2019 - 2021'!$D$2:$AO$3999,23,FALSE)</f>
        <v>0</v>
      </c>
      <c r="J539" s="3">
        <f>+Tableau1[[#This Row],[Annee]]</f>
        <v>2020</v>
      </c>
      <c r="K539" s="3" t="str">
        <f>+Tableau1[[#This Row],[DESTINATION]]</f>
        <v>Sénégal</v>
      </c>
      <c r="L539" s="3" t="str">
        <f>+Tableau1[[#This Row],[CLIENT]]</f>
        <v>TUNISIAN AFRICAN BUSINESS</v>
      </c>
      <c r="M539" s="3">
        <f>Tableau1[[#This Row],[Mois]]</f>
        <v>11</v>
      </c>
    </row>
    <row r="540" spans="1:13" hidden="1" x14ac:dyDescent="0.35">
      <c r="A540" s="1" t="str">
        <f>Tableau1[[#This Row],[NUM DE FACTURE]]</f>
        <v>FAE-20-00267</v>
      </c>
      <c r="B540" s="2">
        <f>VLOOKUP(Tableau3[[#This Row],[ID ]],'[1]COMMERCIAL 2019 - 2021'!$D$2:$AO$3999,14,FALSE)</f>
        <v>0</v>
      </c>
      <c r="C540" s="3">
        <f>VLOOKUP(Tableau3[[#This Row],[ID ]],'[1]COMMERCIAL 2019 - 2021'!$D$2:$AO$3999,15,FALSE)</f>
        <v>204300</v>
      </c>
      <c r="D540" s="3">
        <f>VLOOKUP(Tableau3[[#This Row],[ID ]],'[1]COMMERCIAL 2019 - 2021'!$D$2:$AO$3999,16,FALSE)</f>
        <v>28000</v>
      </c>
      <c r="E540" s="3">
        <f>VLOOKUP(Tableau3[[#This Row],[ID ]],'[1]COMMERCIAL 2019 - 2021'!$D$2:$AO$3999,17,FALSE)</f>
        <v>0</v>
      </c>
      <c r="F540" s="3">
        <f>VLOOKUP(Tableau3[[#This Row],[ID ]],'[1]COMMERCIAL 2019 - 2021'!$D$2:$AO$3999,20,FALSE)</f>
        <v>0</v>
      </c>
      <c r="G540" s="3">
        <f>VLOOKUP(Tableau3[[#This Row],[ID ]],'[1]COMMERCIAL 2019 - 2021'!$D$2:$AO$3999,21,FALSE)</f>
        <v>277848</v>
      </c>
      <c r="H540" s="3">
        <f>VLOOKUP(Tableau3[[#This Row],[ID ]],'[1]COMMERCIAL 2019 - 2021'!$D$2:$AO$3999,22,FALSE)</f>
        <v>36960</v>
      </c>
      <c r="I540" s="3">
        <f>VLOOKUP(Tableau3[[#This Row],[ID ]],'[1]COMMERCIAL 2019 - 2021'!$D$2:$AO$3999,23,FALSE)</f>
        <v>0</v>
      </c>
      <c r="J540" s="3">
        <f>+Tableau1[[#This Row],[Annee]]</f>
        <v>2020</v>
      </c>
      <c r="K540" s="3" t="str">
        <f>+Tableau1[[#This Row],[DESTINATION]]</f>
        <v>Niger</v>
      </c>
      <c r="L540" s="3" t="str">
        <f>+Tableau1[[#This Row],[CLIENT]]</f>
        <v>STE DE COMMERCE INTERNATIONAL</v>
      </c>
      <c r="M540" s="3">
        <f>Tableau1[[#This Row],[Mois]]</f>
        <v>10</v>
      </c>
    </row>
    <row r="541" spans="1:13" hidden="1" x14ac:dyDescent="0.35">
      <c r="A541" s="1" t="str">
        <f>Tableau1[[#This Row],[NUM DE FACTURE]]</f>
        <v>FAE-20-00268</v>
      </c>
      <c r="B541" s="2">
        <f>VLOOKUP(Tableau3[[#This Row],[ID ]],'[1]COMMERCIAL 2019 - 2021'!$D$2:$AO$3999,14,FALSE)</f>
        <v>0</v>
      </c>
      <c r="C541" s="3">
        <f>VLOOKUP(Tableau3[[#This Row],[ID ]],'[1]COMMERCIAL 2019 - 2021'!$D$2:$AO$3999,15,FALSE)</f>
        <v>19644</v>
      </c>
      <c r="D541" s="3">
        <f>VLOOKUP(Tableau3[[#This Row],[ID ]],'[1]COMMERCIAL 2019 - 2021'!$D$2:$AO$3999,16,FALSE)</f>
        <v>7668</v>
      </c>
      <c r="E541" s="3">
        <f>VLOOKUP(Tableau3[[#This Row],[ID ]],'[1]COMMERCIAL 2019 - 2021'!$D$2:$AO$3999,17,FALSE)</f>
        <v>0</v>
      </c>
      <c r="F541" s="3">
        <f>VLOOKUP(Tableau3[[#This Row],[ID ]],'[1]COMMERCIAL 2019 - 2021'!$D$2:$AO$3999,20,FALSE)</f>
        <v>0</v>
      </c>
      <c r="G541" s="3">
        <f>VLOOKUP(Tableau3[[#This Row],[ID ]],'[1]COMMERCIAL 2019 - 2021'!$D$2:$AO$3999,21,FALSE)</f>
        <v>31289.807892000004</v>
      </c>
      <c r="H541" s="3">
        <f>VLOOKUP(Tableau3[[#This Row],[ID ]],'[1]COMMERCIAL 2019 - 2021'!$D$2:$AO$3999,22,FALSE)</f>
        <v>12104.30652</v>
      </c>
      <c r="I541" s="3">
        <f>VLOOKUP(Tableau3[[#This Row],[ID ]],'[1]COMMERCIAL 2019 - 2021'!$D$2:$AO$3999,23,FALSE)</f>
        <v>0</v>
      </c>
      <c r="J541" s="3">
        <f>+Tableau1[[#This Row],[Annee]]</f>
        <v>2020</v>
      </c>
      <c r="K541" s="3" t="str">
        <f>+Tableau1[[#This Row],[DESTINATION]]</f>
        <v>Mayotte</v>
      </c>
      <c r="L541" s="3" t="str">
        <f>+Tableau1[[#This Row],[CLIENT]]</f>
        <v>SODIFRAM SAS</v>
      </c>
      <c r="M541" s="3">
        <f>Tableau1[[#This Row],[Mois]]</f>
        <v>11</v>
      </c>
    </row>
    <row r="542" spans="1:13" hidden="1" x14ac:dyDescent="0.35">
      <c r="A542" s="1" t="str">
        <f>Tableau1[[#This Row],[NUM DE FACTURE]]</f>
        <v>FAE-20-00269</v>
      </c>
      <c r="B542" s="2">
        <f>VLOOKUP(Tableau3[[#This Row],[ID ]],'[1]COMMERCIAL 2019 - 2021'!$D$2:$AO$3999,14,FALSE)</f>
        <v>38400</v>
      </c>
      <c r="C542" s="3">
        <f>VLOOKUP(Tableau3[[#This Row],[ID ]],'[1]COMMERCIAL 2019 - 2021'!$D$2:$AO$3999,15,FALSE)</f>
        <v>44016</v>
      </c>
      <c r="D542" s="3">
        <f>VLOOKUP(Tableau3[[#This Row],[ID ]],'[1]COMMERCIAL 2019 - 2021'!$D$2:$AO$3999,16,FALSE)</f>
        <v>0</v>
      </c>
      <c r="E542" s="3">
        <f>VLOOKUP(Tableau3[[#This Row],[ID ]],'[1]COMMERCIAL 2019 - 2021'!$D$2:$AO$3999,17,FALSE)</f>
        <v>0</v>
      </c>
      <c r="F542" s="3">
        <f>VLOOKUP(Tableau3[[#This Row],[ID ]],'[1]COMMERCIAL 2019 - 2021'!$D$2:$AO$3999,20,FALSE)</f>
        <v>63316.224000000002</v>
      </c>
      <c r="G542" s="3">
        <f>VLOOKUP(Tableau3[[#This Row],[ID ]],'[1]COMMERCIAL 2019 - 2021'!$D$2:$AO$3999,21,FALSE)</f>
        <v>63198.165623999994</v>
      </c>
      <c r="H542" s="3">
        <f>VLOOKUP(Tableau3[[#This Row],[ID ]],'[1]COMMERCIAL 2019 - 2021'!$D$2:$AO$3999,22,FALSE)</f>
        <v>0</v>
      </c>
      <c r="I542" s="3">
        <f>VLOOKUP(Tableau3[[#This Row],[ID ]],'[1]COMMERCIAL 2019 - 2021'!$D$2:$AO$3999,23,FALSE)</f>
        <v>0</v>
      </c>
      <c r="J542" s="3">
        <f>+Tableau1[[#This Row],[Annee]]</f>
        <v>2020</v>
      </c>
      <c r="K542" s="3" t="str">
        <f>+Tableau1[[#This Row],[DESTINATION]]</f>
        <v>Gambie</v>
      </c>
      <c r="L542" s="3" t="str">
        <f>+Tableau1[[#This Row],[CLIENT]]</f>
        <v>MAMUDOU BAH T/A TEDOUGNAL FARM</v>
      </c>
      <c r="M542" s="3">
        <f>Tableau1[[#This Row],[Mois]]</f>
        <v>11</v>
      </c>
    </row>
    <row r="543" spans="1:13" hidden="1" x14ac:dyDescent="0.35">
      <c r="A543" s="1" t="str">
        <f>Tableau1[[#This Row],[NUM DE FACTURE]]</f>
        <v>FAE-20-00270</v>
      </c>
      <c r="B543" s="2">
        <f>VLOOKUP(Tableau3[[#This Row],[ID ]],'[1]COMMERCIAL 2019 - 2021'!$D$2:$AO$3999,14,FALSE)</f>
        <v>60000</v>
      </c>
      <c r="C543" s="3">
        <f>VLOOKUP(Tableau3[[#This Row],[ID ]],'[1]COMMERCIAL 2019 - 2021'!$D$2:$AO$3999,15,FALSE)</f>
        <v>0</v>
      </c>
      <c r="D543" s="3">
        <f>VLOOKUP(Tableau3[[#This Row],[ID ]],'[1]COMMERCIAL 2019 - 2021'!$D$2:$AO$3999,16,FALSE)</f>
        <v>0</v>
      </c>
      <c r="E543" s="3">
        <f>VLOOKUP(Tableau3[[#This Row],[ID ]],'[1]COMMERCIAL 2019 - 2021'!$D$2:$AO$3999,17,FALSE)</f>
        <v>0</v>
      </c>
      <c r="F543" s="3">
        <f>VLOOKUP(Tableau3[[#This Row],[ID ]],'[1]COMMERCIAL 2019 - 2021'!$D$2:$AO$3999,20,FALSE)</f>
        <v>112044.96</v>
      </c>
      <c r="G543" s="3">
        <f>VLOOKUP(Tableau3[[#This Row],[ID ]],'[1]COMMERCIAL 2019 - 2021'!$D$2:$AO$3999,21,FALSE)</f>
        <v>0</v>
      </c>
      <c r="H543" s="3">
        <f>VLOOKUP(Tableau3[[#This Row],[ID ]],'[1]COMMERCIAL 2019 - 2021'!$D$2:$AO$3999,22,FALSE)</f>
        <v>0</v>
      </c>
      <c r="I543" s="3">
        <f>VLOOKUP(Tableau3[[#This Row],[ID ]],'[1]COMMERCIAL 2019 - 2021'!$D$2:$AO$3999,23,FALSE)</f>
        <v>0</v>
      </c>
      <c r="J543" s="3">
        <f>+Tableau1[[#This Row],[Annee]]</f>
        <v>2020</v>
      </c>
      <c r="K543" s="3" t="str">
        <f>+Tableau1[[#This Row],[DESTINATION]]</f>
        <v>Russie</v>
      </c>
      <c r="L543" s="3" t="str">
        <f>+Tableau1[[#This Row],[CLIENT]]</f>
        <v>ANGSTREM TRADING</v>
      </c>
      <c r="M543" s="3">
        <f>Tableau1[[#This Row],[Mois]]</f>
        <v>11</v>
      </c>
    </row>
    <row r="544" spans="1:13" hidden="1" x14ac:dyDescent="0.35">
      <c r="A544" s="1" t="str">
        <f>Tableau1[[#This Row],[NUM DE FACTURE]]</f>
        <v>FAE-20-00271</v>
      </c>
      <c r="B544" s="2">
        <f>VLOOKUP(Tableau3[[#This Row],[ID ]],'[1]COMMERCIAL 2019 - 2021'!$D$2:$AO$3999,14,FALSE)</f>
        <v>0</v>
      </c>
      <c r="C544" s="3">
        <f>VLOOKUP(Tableau3[[#This Row],[ID ]],'[1]COMMERCIAL 2019 - 2021'!$D$2:$AO$3999,15,FALSE)</f>
        <v>188460</v>
      </c>
      <c r="D544" s="3">
        <f>VLOOKUP(Tableau3[[#This Row],[ID ]],'[1]COMMERCIAL 2019 - 2021'!$D$2:$AO$3999,16,FALSE)</f>
        <v>0</v>
      </c>
      <c r="E544" s="3">
        <f>VLOOKUP(Tableau3[[#This Row],[ID ]],'[1]COMMERCIAL 2019 - 2021'!$D$2:$AO$3999,17,FALSE)</f>
        <v>0</v>
      </c>
      <c r="F544" s="3">
        <f>VLOOKUP(Tableau3[[#This Row],[ID ]],'[1]COMMERCIAL 2019 - 2021'!$D$2:$AO$3999,20,FALSE)</f>
        <v>0</v>
      </c>
      <c r="G544" s="3">
        <f>VLOOKUP(Tableau3[[#This Row],[ID ]],'[1]COMMERCIAL 2019 - 2021'!$D$2:$AO$3999,21,FALSE)</f>
        <v>235575</v>
      </c>
      <c r="H544" s="3">
        <f>VLOOKUP(Tableau3[[#This Row],[ID ]],'[1]COMMERCIAL 2019 - 2021'!$D$2:$AO$3999,22,FALSE)</f>
        <v>0</v>
      </c>
      <c r="I544" s="3">
        <f>VLOOKUP(Tableau3[[#This Row],[ID ]],'[1]COMMERCIAL 2019 - 2021'!$D$2:$AO$3999,23,FALSE)</f>
        <v>0</v>
      </c>
      <c r="J544" s="3">
        <f>+Tableau1[[#This Row],[Annee]]</f>
        <v>2020</v>
      </c>
      <c r="K544" s="3" t="str">
        <f>+Tableau1[[#This Row],[DESTINATION]]</f>
        <v>Niger</v>
      </c>
      <c r="L544" s="3" t="str">
        <f>+Tableau1[[#This Row],[CLIENT]]</f>
        <v>SAHEL INTERNATIONAL TRADE</v>
      </c>
      <c r="M544" s="3">
        <f>Tableau1[[#This Row],[Mois]]</f>
        <v>10</v>
      </c>
    </row>
    <row r="545" spans="1:13" hidden="1" x14ac:dyDescent="0.35">
      <c r="A545" s="1" t="str">
        <f>Tableau1[[#This Row],[NUM DE FACTURE]]</f>
        <v>FAE-20-00272</v>
      </c>
      <c r="B545" s="2">
        <f>VLOOKUP(Tableau3[[#This Row],[ID ]],'[1]COMMERCIAL 2019 - 2021'!$D$2:$AO$3999,14,FALSE)</f>
        <v>57600</v>
      </c>
      <c r="C545" s="3">
        <f>VLOOKUP(Tableau3[[#This Row],[ID ]],'[1]COMMERCIAL 2019 - 2021'!$D$2:$AO$3999,15,FALSE)</f>
        <v>0</v>
      </c>
      <c r="D545" s="3">
        <f>VLOOKUP(Tableau3[[#This Row],[ID ]],'[1]COMMERCIAL 2019 - 2021'!$D$2:$AO$3999,16,FALSE)</f>
        <v>0</v>
      </c>
      <c r="E545" s="3">
        <f>VLOOKUP(Tableau3[[#This Row],[ID ]],'[1]COMMERCIAL 2019 - 2021'!$D$2:$AO$3999,17,FALSE)</f>
        <v>0</v>
      </c>
      <c r="F545" s="3">
        <f>VLOOKUP(Tableau3[[#This Row],[ID ]],'[1]COMMERCIAL 2019 - 2021'!$D$2:$AO$3999,20,FALSE)</f>
        <v>93888</v>
      </c>
      <c r="G545" s="3">
        <f>VLOOKUP(Tableau3[[#This Row],[ID ]],'[1]COMMERCIAL 2019 - 2021'!$D$2:$AO$3999,21,FALSE)</f>
        <v>0</v>
      </c>
      <c r="H545" s="3">
        <f>VLOOKUP(Tableau3[[#This Row],[ID ]],'[1]COMMERCIAL 2019 - 2021'!$D$2:$AO$3999,22,FALSE)</f>
        <v>0</v>
      </c>
      <c r="I545" s="3">
        <f>VLOOKUP(Tableau3[[#This Row],[ID ]],'[1]COMMERCIAL 2019 - 2021'!$D$2:$AO$3999,23,FALSE)</f>
        <v>0</v>
      </c>
      <c r="J545" s="3">
        <f>+Tableau1[[#This Row],[Annee]]</f>
        <v>2020</v>
      </c>
      <c r="K545" s="3" t="str">
        <f>+Tableau1[[#This Row],[DESTINATION]]</f>
        <v>Gambie</v>
      </c>
      <c r="L545" s="3" t="str">
        <f>+Tableau1[[#This Row],[CLIENT]]</f>
        <v>STE DE COMMERCE INTERNATIONAL</v>
      </c>
      <c r="M545" s="3">
        <f>Tableau1[[#This Row],[Mois]]</f>
        <v>11</v>
      </c>
    </row>
    <row r="546" spans="1:13" hidden="1" x14ac:dyDescent="0.35">
      <c r="A546" s="1" t="str">
        <f>Tableau1[[#This Row],[NUM DE FACTURE]]</f>
        <v>FAE-20-00273</v>
      </c>
      <c r="B546" s="2">
        <f>VLOOKUP(Tableau3[[#This Row],[ID ]],'[1]COMMERCIAL 2019 - 2021'!$D$2:$AO$3999,14,FALSE)</f>
        <v>20000</v>
      </c>
      <c r="C546" s="3">
        <f>VLOOKUP(Tableau3[[#This Row],[ID ]],'[1]COMMERCIAL 2019 - 2021'!$D$2:$AO$3999,15,FALSE)</f>
        <v>0</v>
      </c>
      <c r="D546" s="3">
        <f>VLOOKUP(Tableau3[[#This Row],[ID ]],'[1]COMMERCIAL 2019 - 2021'!$D$2:$AO$3999,16,FALSE)</f>
        <v>0</v>
      </c>
      <c r="E546" s="3">
        <f>VLOOKUP(Tableau3[[#This Row],[ID ]],'[1]COMMERCIAL 2019 - 2021'!$D$2:$AO$3999,17,FALSE)</f>
        <v>0</v>
      </c>
      <c r="F546" s="3">
        <f>VLOOKUP(Tableau3[[#This Row],[ID ]],'[1]COMMERCIAL 2019 - 2021'!$D$2:$AO$3999,20,FALSE)</f>
        <v>32000</v>
      </c>
      <c r="G546" s="3">
        <f>VLOOKUP(Tableau3[[#This Row],[ID ]],'[1]COMMERCIAL 2019 - 2021'!$D$2:$AO$3999,21,FALSE)</f>
        <v>0</v>
      </c>
      <c r="H546" s="3">
        <f>VLOOKUP(Tableau3[[#This Row],[ID ]],'[1]COMMERCIAL 2019 - 2021'!$D$2:$AO$3999,22,FALSE)</f>
        <v>0</v>
      </c>
      <c r="I546" s="3">
        <f>VLOOKUP(Tableau3[[#This Row],[ID ]],'[1]COMMERCIAL 2019 - 2021'!$D$2:$AO$3999,23,FALSE)</f>
        <v>0</v>
      </c>
      <c r="J546" s="3">
        <f>+Tableau1[[#This Row],[Annee]]</f>
        <v>2020</v>
      </c>
      <c r="K546" s="3" t="str">
        <f>+Tableau1[[#This Row],[DESTINATION]]</f>
        <v>Gabon</v>
      </c>
      <c r="L546" s="3" t="str">
        <f>+Tableau1[[#This Row],[CLIENT]]</f>
        <v>STE DE COMMERCE INTERNATIONAL</v>
      </c>
      <c r="M546" s="3">
        <f>Tableau1[[#This Row],[Mois]]</f>
        <v>12</v>
      </c>
    </row>
    <row r="547" spans="1:13" hidden="1" x14ac:dyDescent="0.35">
      <c r="A547" s="1" t="str">
        <f>Tableau1[[#This Row],[NUM DE FACTURE]]</f>
        <v>FAE-20-00274</v>
      </c>
      <c r="B547" s="2">
        <f>VLOOKUP(Tableau3[[#This Row],[ID ]],'[1]COMMERCIAL 2019 - 2021'!$D$2:$AO$3999,14,FALSE)</f>
        <v>19200</v>
      </c>
      <c r="C547" s="3">
        <f>VLOOKUP(Tableau3[[#This Row],[ID ]],'[1]COMMERCIAL 2019 - 2021'!$D$2:$AO$3999,15,FALSE)</f>
        <v>0</v>
      </c>
      <c r="D547" s="3">
        <f>VLOOKUP(Tableau3[[#This Row],[ID ]],'[1]COMMERCIAL 2019 - 2021'!$D$2:$AO$3999,16,FALSE)</f>
        <v>0</v>
      </c>
      <c r="E547" s="3">
        <f>VLOOKUP(Tableau3[[#This Row],[ID ]],'[1]COMMERCIAL 2019 - 2021'!$D$2:$AO$3999,17,FALSE)</f>
        <v>0</v>
      </c>
      <c r="F547" s="3">
        <f>VLOOKUP(Tableau3[[#This Row],[ID ]],'[1]COMMERCIAL 2019 - 2021'!$D$2:$AO$3999,20,FALSE)</f>
        <v>32064</v>
      </c>
      <c r="G547" s="3">
        <f>VLOOKUP(Tableau3[[#This Row],[ID ]],'[1]COMMERCIAL 2019 - 2021'!$D$2:$AO$3999,21,FALSE)</f>
        <v>0</v>
      </c>
      <c r="H547" s="3">
        <f>VLOOKUP(Tableau3[[#This Row],[ID ]],'[1]COMMERCIAL 2019 - 2021'!$D$2:$AO$3999,22,FALSE)</f>
        <v>0</v>
      </c>
      <c r="I547" s="3">
        <f>VLOOKUP(Tableau3[[#This Row],[ID ]],'[1]COMMERCIAL 2019 - 2021'!$D$2:$AO$3999,23,FALSE)</f>
        <v>0</v>
      </c>
      <c r="J547" s="3">
        <f>+Tableau1[[#This Row],[Annee]]</f>
        <v>2020</v>
      </c>
      <c r="K547" s="3" t="str">
        <f>+Tableau1[[#This Row],[DESTINATION]]</f>
        <v>Burkina Faso</v>
      </c>
      <c r="L547" s="3" t="str">
        <f>+Tableau1[[#This Row],[CLIENT]]</f>
        <v>SAHEL INTERNATIONAL TRADE</v>
      </c>
      <c r="M547" s="3">
        <f>Tableau1[[#This Row],[Mois]]</f>
        <v>11</v>
      </c>
    </row>
    <row r="548" spans="1:13" hidden="1" x14ac:dyDescent="0.35">
      <c r="A548" s="1" t="str">
        <f>Tableau1[[#This Row],[NUM DE FACTURE]]</f>
        <v>FAE-20-00275</v>
      </c>
      <c r="B548" s="2">
        <f>VLOOKUP(Tableau3[[#This Row],[ID ]],'[1]COMMERCIAL 2019 - 2021'!$D$2:$AO$3999,14,FALSE)</f>
        <v>0</v>
      </c>
      <c r="C548" s="3">
        <f>VLOOKUP(Tableau3[[#This Row],[ID ]],'[1]COMMERCIAL 2019 - 2021'!$D$2:$AO$3999,15,FALSE)</f>
        <v>0</v>
      </c>
      <c r="D548" s="3">
        <f>VLOOKUP(Tableau3[[#This Row],[ID ]],'[1]COMMERCIAL 2019 - 2021'!$D$2:$AO$3999,16,FALSE)</f>
        <v>0</v>
      </c>
      <c r="E548" s="3">
        <f>VLOOKUP(Tableau3[[#This Row],[ID ]],'[1]COMMERCIAL 2019 - 2021'!$D$2:$AO$3999,17,FALSE)</f>
        <v>35000</v>
      </c>
      <c r="F548" s="3">
        <f>VLOOKUP(Tableau3[[#This Row],[ID ]],'[1]COMMERCIAL 2019 - 2021'!$D$2:$AO$3999,20,FALSE)</f>
        <v>0</v>
      </c>
      <c r="G548" s="3">
        <f>VLOOKUP(Tableau3[[#This Row],[ID ]],'[1]COMMERCIAL 2019 - 2021'!$D$2:$AO$3999,21,FALSE)</f>
        <v>0</v>
      </c>
      <c r="H548" s="3">
        <f>VLOOKUP(Tableau3[[#This Row],[ID ]],'[1]COMMERCIAL 2019 - 2021'!$D$2:$AO$3999,22,FALSE)</f>
        <v>0</v>
      </c>
      <c r="I548" s="3">
        <f>VLOOKUP(Tableau3[[#This Row],[ID ]],'[1]COMMERCIAL 2019 - 2021'!$D$2:$AO$3999,23,FALSE)</f>
        <v>124471.515</v>
      </c>
      <c r="J548" s="3">
        <f>+Tableau1[[#This Row],[Annee]]</f>
        <v>2020</v>
      </c>
      <c r="K548" s="3" t="str">
        <f>+Tableau1[[#This Row],[DESTINATION]]</f>
        <v>Liban</v>
      </c>
      <c r="L548" s="3" t="str">
        <f>+Tableau1[[#This Row],[CLIENT]]</f>
        <v>VALENCIA FOR MARKETING</v>
      </c>
      <c r="M548" s="3">
        <f>Tableau1[[#This Row],[Mois]]</f>
        <v>11</v>
      </c>
    </row>
    <row r="549" spans="1:13" hidden="1" x14ac:dyDescent="0.35">
      <c r="A549" s="1" t="str">
        <f>Tableau1[[#This Row],[NUM DE FACTURE]]</f>
        <v>FAE-20-00276</v>
      </c>
      <c r="B549" s="2">
        <f>VLOOKUP(Tableau3[[#This Row],[ID ]],'[1]COMMERCIAL 2019 - 2021'!$D$2:$AO$3999,14,FALSE)</f>
        <v>0</v>
      </c>
      <c r="C549" s="3">
        <f>VLOOKUP(Tableau3[[#This Row],[ID ]],'[1]COMMERCIAL 2019 - 2021'!$D$2:$AO$3999,15,FALSE)</f>
        <v>12960</v>
      </c>
      <c r="D549" s="3">
        <f>VLOOKUP(Tableau3[[#This Row],[ID ]],'[1]COMMERCIAL 2019 - 2021'!$D$2:$AO$3999,16,FALSE)</f>
        <v>4500</v>
      </c>
      <c r="E549" s="3">
        <f>VLOOKUP(Tableau3[[#This Row],[ID ]],'[1]COMMERCIAL 2019 - 2021'!$D$2:$AO$3999,17,FALSE)</f>
        <v>860</v>
      </c>
      <c r="F549" s="3">
        <f>VLOOKUP(Tableau3[[#This Row],[ID ]],'[1]COMMERCIAL 2019 - 2021'!$D$2:$AO$3999,20,FALSE)</f>
        <v>0</v>
      </c>
      <c r="G549" s="3">
        <f>VLOOKUP(Tableau3[[#This Row],[ID ]],'[1]COMMERCIAL 2019 - 2021'!$D$2:$AO$3999,21,FALSE)</f>
        <v>23048.380223999997</v>
      </c>
      <c r="H549" s="3">
        <f>VLOOKUP(Tableau3[[#This Row],[ID ]],'[1]COMMERCIAL 2019 - 2021'!$D$2:$AO$3999,22,FALSE)</f>
        <v>7769.2481999999991</v>
      </c>
      <c r="I549" s="3">
        <f>VLOOKUP(Tableau3[[#This Row],[ID ]],'[1]COMMERCIAL 2019 - 2021'!$D$2:$AO$3999,23,FALSE)</f>
        <v>3414.7046600000003</v>
      </c>
      <c r="J549" s="3">
        <f>+Tableau1[[#This Row],[Annee]]</f>
        <v>2020</v>
      </c>
      <c r="K549" s="3" t="str">
        <f>+Tableau1[[#This Row],[DESTINATION]]</f>
        <v>France</v>
      </c>
      <c r="L549" s="3" t="str">
        <f>+Tableau1[[#This Row],[CLIENT]]</f>
        <v>CENTRAL FOOD</v>
      </c>
      <c r="M549" s="3">
        <f>Tableau1[[#This Row],[Mois]]</f>
        <v>11</v>
      </c>
    </row>
    <row r="550" spans="1:13" hidden="1" x14ac:dyDescent="0.35">
      <c r="A550" s="1" t="str">
        <f>Tableau1[[#This Row],[NUM DE FACTURE]]</f>
        <v>FAE-20-00277</v>
      </c>
      <c r="B550" s="2">
        <f>VLOOKUP(Tableau3[[#This Row],[ID ]],'[1]COMMERCIAL 2019 - 2021'!$D$2:$AO$3999,14,FALSE)</f>
        <v>3600</v>
      </c>
      <c r="C550" s="3">
        <f>VLOOKUP(Tableau3[[#This Row],[ID ]],'[1]COMMERCIAL 2019 - 2021'!$D$2:$AO$3999,15,FALSE)</f>
        <v>6936</v>
      </c>
      <c r="D550" s="3">
        <f>VLOOKUP(Tableau3[[#This Row],[ID ]],'[1]COMMERCIAL 2019 - 2021'!$D$2:$AO$3999,16,FALSE)</f>
        <v>1500</v>
      </c>
      <c r="E550" s="3">
        <f>VLOOKUP(Tableau3[[#This Row],[ID ]],'[1]COMMERCIAL 2019 - 2021'!$D$2:$AO$3999,17,FALSE)</f>
        <v>0</v>
      </c>
      <c r="F550" s="3">
        <f>VLOOKUP(Tableau3[[#This Row],[ID ]],'[1]COMMERCIAL 2019 - 2021'!$D$2:$AO$3999,20,FALSE)</f>
        <v>6480</v>
      </c>
      <c r="G550" s="3">
        <f>VLOOKUP(Tableau3[[#This Row],[ID ]],'[1]COMMERCIAL 2019 - 2021'!$D$2:$AO$3999,21,FALSE)</f>
        <v>12484.8</v>
      </c>
      <c r="H550" s="3">
        <f>VLOOKUP(Tableau3[[#This Row],[ID ]],'[1]COMMERCIAL 2019 - 2021'!$D$2:$AO$3999,22,FALSE)</f>
        <v>2700</v>
      </c>
      <c r="I550" s="3">
        <f>VLOOKUP(Tableau3[[#This Row],[ID ]],'[1]COMMERCIAL 2019 - 2021'!$D$2:$AO$3999,23,FALSE)</f>
        <v>0</v>
      </c>
      <c r="J550" s="3">
        <f>+Tableau1[[#This Row],[Annee]]</f>
        <v>2020</v>
      </c>
      <c r="K550" s="3" t="str">
        <f>+Tableau1[[#This Row],[DESTINATION]]</f>
        <v>France</v>
      </c>
      <c r="L550" s="3" t="str">
        <f>+Tableau1[[#This Row],[CLIENT]]</f>
        <v>HMM EXPORT</v>
      </c>
      <c r="M550" s="3">
        <f>Tableau1[[#This Row],[Mois]]</f>
        <v>11</v>
      </c>
    </row>
    <row r="551" spans="1:13" hidden="1" x14ac:dyDescent="0.35">
      <c r="A551" s="1" t="str">
        <f>Tableau1[[#This Row],[NUM DE FACTURE]]</f>
        <v>FAE-20-00278</v>
      </c>
      <c r="B551" s="2">
        <f>VLOOKUP(Tableau3[[#This Row],[ID ]],'[1]COMMERCIAL 2019 - 2021'!$D$2:$AO$3999,14,FALSE)</f>
        <v>7500</v>
      </c>
      <c r="C551" s="3">
        <f>VLOOKUP(Tableau3[[#This Row],[ID ]],'[1]COMMERCIAL 2019 - 2021'!$D$2:$AO$3999,15,FALSE)</f>
        <v>13440</v>
      </c>
      <c r="D551" s="3">
        <f>VLOOKUP(Tableau3[[#This Row],[ID ]],'[1]COMMERCIAL 2019 - 2021'!$D$2:$AO$3999,16,FALSE)</f>
        <v>1920</v>
      </c>
      <c r="E551" s="3">
        <f>VLOOKUP(Tableau3[[#This Row],[ID ]],'[1]COMMERCIAL 2019 - 2021'!$D$2:$AO$3999,17,FALSE)</f>
        <v>1500</v>
      </c>
      <c r="F551" s="3">
        <f>VLOOKUP(Tableau3[[#This Row],[ID ]],'[1]COMMERCIAL 2019 - 2021'!$D$2:$AO$3999,20,FALSE)</f>
        <v>15013.380480295566</v>
      </c>
      <c r="G551" s="3">
        <f>VLOOKUP(Tableau3[[#This Row],[ID ]],'[1]COMMERCIAL 2019 - 2021'!$D$2:$AO$3999,21,FALSE)</f>
        <v>26903.977820689652</v>
      </c>
      <c r="H551" s="3">
        <f>VLOOKUP(Tableau3[[#This Row],[ID ]],'[1]COMMERCIAL 2019 - 2021'!$D$2:$AO$3999,22,FALSE)</f>
        <v>3843.4254029556641</v>
      </c>
      <c r="I551" s="3">
        <f>VLOOKUP(Tableau3[[#This Row],[ID ]],'[1]COMMERCIAL 2019 - 2021'!$D$2:$AO$3999,23,FALSE)</f>
        <v>5818.1820960591131</v>
      </c>
      <c r="J551" s="3">
        <f>+Tableau1[[#This Row],[Annee]]</f>
        <v>2020</v>
      </c>
      <c r="K551" s="3" t="str">
        <f>+Tableau1[[#This Row],[DESTINATION]]</f>
        <v>Jordanie</v>
      </c>
      <c r="L551" s="3" t="str">
        <f>+Tableau1[[#This Row],[CLIENT]]</f>
        <v>ABOURA FOODS</v>
      </c>
      <c r="M551" s="3">
        <f>Tableau1[[#This Row],[Mois]]</f>
        <v>11</v>
      </c>
    </row>
    <row r="552" spans="1:13" hidden="1" x14ac:dyDescent="0.35">
      <c r="A552" s="1" t="str">
        <f>Tableau1[[#This Row],[NUM DE FACTURE]]</f>
        <v>FAE-20-00279</v>
      </c>
      <c r="B552" s="2">
        <f>VLOOKUP(Tableau3[[#This Row],[ID ]],'[1]COMMERCIAL 2019 - 2021'!$D$2:$AO$3999,14,FALSE)</f>
        <v>0</v>
      </c>
      <c r="C552" s="3">
        <f>VLOOKUP(Tableau3[[#This Row],[ID ]],'[1]COMMERCIAL 2019 - 2021'!$D$2:$AO$3999,15,FALSE)</f>
        <v>15360</v>
      </c>
      <c r="D552" s="3">
        <f>VLOOKUP(Tableau3[[#This Row],[ID ]],'[1]COMMERCIAL 2019 - 2021'!$D$2:$AO$3999,16,FALSE)</f>
        <v>0</v>
      </c>
      <c r="E552" s="3">
        <f>VLOOKUP(Tableau3[[#This Row],[ID ]],'[1]COMMERCIAL 2019 - 2021'!$D$2:$AO$3999,17,FALSE)</f>
        <v>0</v>
      </c>
      <c r="F552" s="3">
        <f>VLOOKUP(Tableau3[[#This Row],[ID ]],'[1]COMMERCIAL 2019 - 2021'!$D$2:$AO$3999,20,FALSE)</f>
        <v>0</v>
      </c>
      <c r="G552" s="3">
        <f>VLOOKUP(Tableau3[[#This Row],[ID ]],'[1]COMMERCIAL 2019 - 2021'!$D$2:$AO$3999,21,FALSE)</f>
        <v>26265.599999999999</v>
      </c>
      <c r="H552" s="3">
        <f>VLOOKUP(Tableau3[[#This Row],[ID ]],'[1]COMMERCIAL 2019 - 2021'!$D$2:$AO$3999,22,FALSE)</f>
        <v>0</v>
      </c>
      <c r="I552" s="3">
        <f>VLOOKUP(Tableau3[[#This Row],[ID ]],'[1]COMMERCIAL 2019 - 2021'!$D$2:$AO$3999,23,FALSE)</f>
        <v>0</v>
      </c>
      <c r="J552" s="3">
        <f>+Tableau1[[#This Row],[Annee]]</f>
        <v>2020</v>
      </c>
      <c r="K552" s="3" t="str">
        <f>+Tableau1[[#This Row],[DESTINATION]]</f>
        <v>Canada</v>
      </c>
      <c r="L552" s="3" t="str">
        <f>+Tableau1[[#This Row],[CLIENT]]</f>
        <v>ARCADIA</v>
      </c>
      <c r="M552" s="3">
        <f>Tableau1[[#This Row],[Mois]]</f>
        <v>11</v>
      </c>
    </row>
    <row r="553" spans="1:13" hidden="1" x14ac:dyDescent="0.35">
      <c r="A553" s="1" t="str">
        <f>Tableau1[[#This Row],[NUM DE FACTURE]]</f>
        <v>FAE-20-00280</v>
      </c>
      <c r="B553" s="2">
        <f>VLOOKUP(Tableau3[[#This Row],[ID ]],'[1]COMMERCIAL 2019 - 2021'!$D$2:$AO$3999,14,FALSE)</f>
        <v>1800</v>
      </c>
      <c r="C553" s="3">
        <f>VLOOKUP(Tableau3[[#This Row],[ID ]],'[1]COMMERCIAL 2019 - 2021'!$D$2:$AO$3999,15,FALSE)</f>
        <v>20160</v>
      </c>
      <c r="D553" s="3">
        <f>VLOOKUP(Tableau3[[#This Row],[ID ]],'[1]COMMERCIAL 2019 - 2021'!$D$2:$AO$3999,16,FALSE)</f>
        <v>2400</v>
      </c>
      <c r="E553" s="3">
        <f>VLOOKUP(Tableau3[[#This Row],[ID ]],'[1]COMMERCIAL 2019 - 2021'!$D$2:$AO$3999,17,FALSE)</f>
        <v>0</v>
      </c>
      <c r="F553" s="3">
        <f>VLOOKUP(Tableau3[[#This Row],[ID ]],'[1]COMMERCIAL 2019 - 2021'!$D$2:$AO$3999,20,FALSE)</f>
        <v>3738.6427832512318</v>
      </c>
      <c r="G553" s="3">
        <f>VLOOKUP(Tableau3[[#This Row],[ID ]],'[1]COMMERCIAL 2019 - 2021'!$D$2:$AO$3999,21,FALSE)</f>
        <v>42429.275652413788</v>
      </c>
      <c r="H553" s="3">
        <f>VLOOKUP(Tableau3[[#This Row],[ID ]],'[1]COMMERCIAL 2019 - 2021'!$D$2:$AO$3999,22,FALSE)</f>
        <v>4852.362644334974</v>
      </c>
      <c r="I553" s="3">
        <f>VLOOKUP(Tableau3[[#This Row],[ID ]],'[1]COMMERCIAL 2019 - 2021'!$D$2:$AO$3999,23,FALSE)</f>
        <v>0</v>
      </c>
      <c r="J553" s="3">
        <f>+Tableau1[[#This Row],[Annee]]</f>
        <v>2020</v>
      </c>
      <c r="K553" s="3" t="str">
        <f>+Tableau1[[#This Row],[DESTINATION]]</f>
        <v>Dubai</v>
      </c>
      <c r="L553" s="3" t="str">
        <f>+Tableau1[[#This Row],[CLIENT]]</f>
        <v>A LUISI GENERAL TRADING / ALGT</v>
      </c>
      <c r="M553" s="3">
        <f>Tableau1[[#This Row],[Mois]]</f>
        <v>11</v>
      </c>
    </row>
    <row r="554" spans="1:13" hidden="1" x14ac:dyDescent="0.35">
      <c r="A554" s="1" t="str">
        <f>Tableau1[[#This Row],[NUM DE FACTURE]]</f>
        <v>FAE-20-00281</v>
      </c>
      <c r="B554" s="2">
        <f>VLOOKUP(Tableau3[[#This Row],[ID ]],'[1]COMMERCIAL 2019 - 2021'!$D$2:$AO$3999,14,FALSE)</f>
        <v>0</v>
      </c>
      <c r="C554" s="3">
        <f>VLOOKUP(Tableau3[[#This Row],[ID ]],'[1]COMMERCIAL 2019 - 2021'!$D$2:$AO$3999,15,FALSE)</f>
        <v>94368</v>
      </c>
      <c r="D554" s="3">
        <f>VLOOKUP(Tableau3[[#This Row],[ID ]],'[1]COMMERCIAL 2019 - 2021'!$D$2:$AO$3999,16,FALSE)</f>
        <v>27936</v>
      </c>
      <c r="E554" s="3">
        <f>VLOOKUP(Tableau3[[#This Row],[ID ]],'[1]COMMERCIAL 2019 - 2021'!$D$2:$AO$3999,17,FALSE)</f>
        <v>0</v>
      </c>
      <c r="F554" s="3">
        <f>VLOOKUP(Tableau3[[#This Row],[ID ]],'[1]COMMERCIAL 2019 - 2021'!$D$2:$AO$3999,20,FALSE)</f>
        <v>0</v>
      </c>
      <c r="G554" s="3">
        <f>VLOOKUP(Tableau3[[#This Row],[ID ]],'[1]COMMERCIAL 2019 - 2021'!$D$2:$AO$3999,21,FALSE)</f>
        <v>161022.075733551</v>
      </c>
      <c r="H554" s="3">
        <f>VLOOKUP(Tableau3[[#This Row],[ID ]],'[1]COMMERCIAL 2019 - 2021'!$D$2:$AO$3999,22,FALSE)</f>
        <v>47667.776234448975</v>
      </c>
      <c r="I554" s="3">
        <f>VLOOKUP(Tableau3[[#This Row],[ID ]],'[1]COMMERCIAL 2019 - 2021'!$D$2:$AO$3999,23,FALSE)</f>
        <v>0</v>
      </c>
      <c r="J554" s="3">
        <f>+Tableau1[[#This Row],[Annee]]</f>
        <v>2020</v>
      </c>
      <c r="K554" s="3" t="str">
        <f>+Tableau1[[#This Row],[DESTINATION]]</f>
        <v>Libye</v>
      </c>
      <c r="L554" s="3" t="str">
        <f>+Tableau1[[#This Row],[CLIENT]]</f>
        <v>STE AL MAJMOUA MOTTAHIDA</v>
      </c>
      <c r="M554" s="3">
        <f>Tableau1[[#This Row],[Mois]]</f>
        <v>11</v>
      </c>
    </row>
    <row r="555" spans="1:13" hidden="1" x14ac:dyDescent="0.35">
      <c r="A555" s="1" t="str">
        <f>Tableau1[[#This Row],[NUM DE FACTURE]]</f>
        <v>FAE-20-00282</v>
      </c>
      <c r="B555" s="2">
        <f>VLOOKUP(Tableau3[[#This Row],[ID ]],'[1]COMMERCIAL 2019 - 2021'!$D$2:$AO$3999,14,FALSE)</f>
        <v>88032</v>
      </c>
      <c r="C555" s="3">
        <f>VLOOKUP(Tableau3[[#This Row],[ID ]],'[1]COMMERCIAL 2019 - 2021'!$D$2:$AO$3999,15,FALSE)</f>
        <v>0</v>
      </c>
      <c r="D555" s="3">
        <f>VLOOKUP(Tableau3[[#This Row],[ID ]],'[1]COMMERCIAL 2019 - 2021'!$D$2:$AO$3999,16,FALSE)</f>
        <v>0</v>
      </c>
      <c r="E555" s="3">
        <f>VLOOKUP(Tableau3[[#This Row],[ID ]],'[1]COMMERCIAL 2019 - 2021'!$D$2:$AO$3999,17,FALSE)</f>
        <v>0</v>
      </c>
      <c r="F555" s="3">
        <f>VLOOKUP(Tableau3[[#This Row],[ID ]],'[1]COMMERCIAL 2019 - 2021'!$D$2:$AO$3999,20,FALSE)</f>
        <v>142611.84</v>
      </c>
      <c r="G555" s="3">
        <f>VLOOKUP(Tableau3[[#This Row],[ID ]],'[1]COMMERCIAL 2019 - 2021'!$D$2:$AO$3999,21,FALSE)</f>
        <v>0</v>
      </c>
      <c r="H555" s="3">
        <f>VLOOKUP(Tableau3[[#This Row],[ID ]],'[1]COMMERCIAL 2019 - 2021'!$D$2:$AO$3999,22,FALSE)</f>
        <v>0</v>
      </c>
      <c r="I555" s="3">
        <f>VLOOKUP(Tableau3[[#This Row],[ID ]],'[1]COMMERCIAL 2019 - 2021'!$D$2:$AO$3999,23,FALSE)</f>
        <v>0</v>
      </c>
      <c r="J555" s="3">
        <f>+Tableau1[[#This Row],[Annee]]</f>
        <v>2020</v>
      </c>
      <c r="K555" s="3" t="str">
        <f>+Tableau1[[#This Row],[DESTINATION]]</f>
        <v>Burkina Faso</v>
      </c>
      <c r="L555" s="3" t="str">
        <f>+Tableau1[[#This Row],[CLIENT]]</f>
        <v>SAHEL INTERNATIONAL TRADE</v>
      </c>
      <c r="M555" s="3">
        <f>Tableau1[[#This Row],[Mois]]</f>
        <v>11</v>
      </c>
    </row>
    <row r="556" spans="1:13" hidden="1" x14ac:dyDescent="0.35">
      <c r="A556" s="1" t="str">
        <f>Tableau1[[#This Row],[NUM DE FACTURE]]</f>
        <v>FAE-20-00283</v>
      </c>
      <c r="B556" s="2">
        <f>VLOOKUP(Tableau3[[#This Row],[ID ]],'[1]COMMERCIAL 2019 - 2021'!$D$2:$AO$3999,14,FALSE)</f>
        <v>0</v>
      </c>
      <c r="C556" s="3">
        <f>VLOOKUP(Tableau3[[#This Row],[ID ]],'[1]COMMERCIAL 2019 - 2021'!$D$2:$AO$3999,15,FALSE)</f>
        <v>0</v>
      </c>
      <c r="D556" s="3">
        <f>VLOOKUP(Tableau3[[#This Row],[ID ]],'[1]COMMERCIAL 2019 - 2021'!$D$2:$AO$3999,16,FALSE)</f>
        <v>108000</v>
      </c>
      <c r="E556" s="3">
        <f>VLOOKUP(Tableau3[[#This Row],[ID ]],'[1]COMMERCIAL 2019 - 2021'!$D$2:$AO$3999,17,FALSE)</f>
        <v>0</v>
      </c>
      <c r="F556" s="3">
        <f>VLOOKUP(Tableau3[[#This Row],[ID ]],'[1]COMMERCIAL 2019 - 2021'!$D$2:$AO$3999,20,FALSE)</f>
        <v>0</v>
      </c>
      <c r="G556" s="3">
        <f>VLOOKUP(Tableau3[[#This Row],[ID ]],'[1]COMMERCIAL 2019 - 2021'!$D$2:$AO$3999,21,FALSE)</f>
        <v>0</v>
      </c>
      <c r="H556" s="3">
        <f>VLOOKUP(Tableau3[[#This Row],[ID ]],'[1]COMMERCIAL 2019 - 2021'!$D$2:$AO$3999,22,FALSE)</f>
        <v>146948.25599999999</v>
      </c>
      <c r="I556" s="3">
        <f>VLOOKUP(Tableau3[[#This Row],[ID ]],'[1]COMMERCIAL 2019 - 2021'!$D$2:$AO$3999,23,FALSE)</f>
        <v>0</v>
      </c>
      <c r="J556" s="3">
        <f>+Tableau1[[#This Row],[Annee]]</f>
        <v>2020</v>
      </c>
      <c r="K556" s="3" t="str">
        <f>+Tableau1[[#This Row],[DESTINATION]]</f>
        <v>Niger</v>
      </c>
      <c r="L556" s="3" t="str">
        <f>+Tableau1[[#This Row],[CLIENT]]</f>
        <v>ETS KASSO IMPORT EXPORT</v>
      </c>
      <c r="M556" s="3">
        <f>Tableau1[[#This Row],[Mois]]</f>
        <v>11</v>
      </c>
    </row>
    <row r="557" spans="1:13" hidden="1" x14ac:dyDescent="0.35">
      <c r="A557" s="1" t="str">
        <f>Tableau1[[#This Row],[NUM DE FACTURE]]</f>
        <v>FAE-20-00284</v>
      </c>
      <c r="B557" s="2">
        <f>VLOOKUP(Tableau3[[#This Row],[ID ]],'[1]COMMERCIAL 2019 - 2021'!$D$2:$AO$3999,14,FALSE)</f>
        <v>0</v>
      </c>
      <c r="C557" s="3">
        <f>VLOOKUP(Tableau3[[#This Row],[ID ]],'[1]COMMERCIAL 2019 - 2021'!$D$2:$AO$3999,15,FALSE)</f>
        <v>0</v>
      </c>
      <c r="D557" s="3">
        <f>VLOOKUP(Tableau3[[#This Row],[ID ]],'[1]COMMERCIAL 2019 - 2021'!$D$2:$AO$3999,16,FALSE)</f>
        <v>108000</v>
      </c>
      <c r="E557" s="3">
        <f>VLOOKUP(Tableau3[[#This Row],[ID ]],'[1]COMMERCIAL 2019 - 2021'!$D$2:$AO$3999,17,FALSE)</f>
        <v>0</v>
      </c>
      <c r="F557" s="3">
        <f>VLOOKUP(Tableau3[[#This Row],[ID ]],'[1]COMMERCIAL 2019 - 2021'!$D$2:$AO$3999,20,FALSE)</f>
        <v>0</v>
      </c>
      <c r="G557" s="3">
        <f>VLOOKUP(Tableau3[[#This Row],[ID ]],'[1]COMMERCIAL 2019 - 2021'!$D$2:$AO$3999,21,FALSE)</f>
        <v>0</v>
      </c>
      <c r="H557" s="3">
        <f>VLOOKUP(Tableau3[[#This Row],[ID ]],'[1]COMMERCIAL 2019 - 2021'!$D$2:$AO$3999,22,FALSE)</f>
        <v>146948.25599999999</v>
      </c>
      <c r="I557" s="3">
        <f>VLOOKUP(Tableau3[[#This Row],[ID ]],'[1]COMMERCIAL 2019 - 2021'!$D$2:$AO$3999,23,FALSE)</f>
        <v>0</v>
      </c>
      <c r="J557" s="3">
        <f>+Tableau1[[#This Row],[Annee]]</f>
        <v>2020</v>
      </c>
      <c r="K557" s="3" t="str">
        <f>+Tableau1[[#This Row],[DESTINATION]]</f>
        <v>Niger</v>
      </c>
      <c r="L557" s="3" t="str">
        <f>+Tableau1[[#This Row],[CLIENT]]</f>
        <v>ETS KASSO IMPORT EXPORT</v>
      </c>
      <c r="M557" s="3">
        <f>Tableau1[[#This Row],[Mois]]</f>
        <v>11</v>
      </c>
    </row>
    <row r="558" spans="1:13" hidden="1" x14ac:dyDescent="0.35">
      <c r="A558" s="1" t="str">
        <f>Tableau1[[#This Row],[NUM DE FACTURE]]</f>
        <v>FAE-20-00285</v>
      </c>
      <c r="B558" s="2">
        <f>VLOOKUP(Tableau3[[#This Row],[ID ]],'[1]COMMERCIAL 2019 - 2021'!$D$2:$AO$3999,14,FALSE)</f>
        <v>0</v>
      </c>
      <c r="C558" s="3">
        <f>VLOOKUP(Tableau3[[#This Row],[ID ]],'[1]COMMERCIAL 2019 - 2021'!$D$2:$AO$3999,15,FALSE)</f>
        <v>0</v>
      </c>
      <c r="D558" s="3">
        <f>VLOOKUP(Tableau3[[#This Row],[ID ]],'[1]COMMERCIAL 2019 - 2021'!$D$2:$AO$3999,16,FALSE)</f>
        <v>108000</v>
      </c>
      <c r="E558" s="3">
        <f>VLOOKUP(Tableau3[[#This Row],[ID ]],'[1]COMMERCIAL 2019 - 2021'!$D$2:$AO$3999,17,FALSE)</f>
        <v>0</v>
      </c>
      <c r="F558" s="3">
        <f>VLOOKUP(Tableau3[[#This Row],[ID ]],'[1]COMMERCIAL 2019 - 2021'!$D$2:$AO$3999,20,FALSE)</f>
        <v>0</v>
      </c>
      <c r="G558" s="3">
        <f>VLOOKUP(Tableau3[[#This Row],[ID ]],'[1]COMMERCIAL 2019 - 2021'!$D$2:$AO$3999,21,FALSE)</f>
        <v>0</v>
      </c>
      <c r="H558" s="3">
        <f>VLOOKUP(Tableau3[[#This Row],[ID ]],'[1]COMMERCIAL 2019 - 2021'!$D$2:$AO$3999,22,FALSE)</f>
        <v>147206.80799999996</v>
      </c>
      <c r="I558" s="3">
        <f>VLOOKUP(Tableau3[[#This Row],[ID ]],'[1]COMMERCIAL 2019 - 2021'!$D$2:$AO$3999,23,FALSE)</f>
        <v>0</v>
      </c>
      <c r="J558" s="3">
        <f>+Tableau1[[#This Row],[Annee]]</f>
        <v>2020</v>
      </c>
      <c r="K558" s="3" t="str">
        <f>+Tableau1[[#This Row],[DESTINATION]]</f>
        <v>Niger</v>
      </c>
      <c r="L558" s="3" t="str">
        <f>+Tableau1[[#This Row],[CLIENT]]</f>
        <v>ETS KASSO IMPORT EXPORT</v>
      </c>
      <c r="M558" s="3">
        <f>Tableau1[[#This Row],[Mois]]</f>
        <v>11</v>
      </c>
    </row>
    <row r="559" spans="1:13" hidden="1" x14ac:dyDescent="0.35">
      <c r="A559" s="1" t="str">
        <f>Tableau1[[#This Row],[NUM DE FACTURE]]</f>
        <v>FAE-20-00286</v>
      </c>
      <c r="B559" s="2">
        <f>VLOOKUP(Tableau3[[#This Row],[ID ]],'[1]COMMERCIAL 2019 - 2021'!$D$2:$AO$3999,14,FALSE)</f>
        <v>0</v>
      </c>
      <c r="C559" s="3">
        <f>VLOOKUP(Tableau3[[#This Row],[ID ]],'[1]COMMERCIAL 2019 - 2021'!$D$2:$AO$3999,15,FALSE)</f>
        <v>0</v>
      </c>
      <c r="D559" s="3">
        <f>VLOOKUP(Tableau3[[#This Row],[ID ]],'[1]COMMERCIAL 2019 - 2021'!$D$2:$AO$3999,16,FALSE)</f>
        <v>108000</v>
      </c>
      <c r="E559" s="3">
        <f>VLOOKUP(Tableau3[[#This Row],[ID ]],'[1]COMMERCIAL 2019 - 2021'!$D$2:$AO$3999,17,FALSE)</f>
        <v>0</v>
      </c>
      <c r="F559" s="3">
        <f>VLOOKUP(Tableau3[[#This Row],[ID ]],'[1]COMMERCIAL 2019 - 2021'!$D$2:$AO$3999,20,FALSE)</f>
        <v>0</v>
      </c>
      <c r="G559" s="3">
        <f>VLOOKUP(Tableau3[[#This Row],[ID ]],'[1]COMMERCIAL 2019 - 2021'!$D$2:$AO$3999,21,FALSE)</f>
        <v>0</v>
      </c>
      <c r="H559" s="3">
        <f>VLOOKUP(Tableau3[[#This Row],[ID ]],'[1]COMMERCIAL 2019 - 2021'!$D$2:$AO$3999,22,FALSE)</f>
        <v>147206.80799999996</v>
      </c>
      <c r="I559" s="3">
        <f>VLOOKUP(Tableau3[[#This Row],[ID ]],'[1]COMMERCIAL 2019 - 2021'!$D$2:$AO$3999,23,FALSE)</f>
        <v>0</v>
      </c>
      <c r="J559" s="3">
        <f>+Tableau1[[#This Row],[Annee]]</f>
        <v>2020</v>
      </c>
      <c r="K559" s="3" t="str">
        <f>+Tableau1[[#This Row],[DESTINATION]]</f>
        <v>Niger</v>
      </c>
      <c r="L559" s="3" t="str">
        <f>+Tableau1[[#This Row],[CLIENT]]</f>
        <v>ETS KASSO IMPORT EXPORT</v>
      </c>
      <c r="M559" s="3">
        <f>Tableau1[[#This Row],[Mois]]</f>
        <v>11</v>
      </c>
    </row>
    <row r="560" spans="1:13" hidden="1" x14ac:dyDescent="0.35">
      <c r="A560" s="1" t="str">
        <f>Tableau1[[#This Row],[NUM DE FACTURE]]</f>
        <v>FAE-20-00287</v>
      </c>
      <c r="B560" s="2">
        <f>VLOOKUP(Tableau3[[#This Row],[ID ]],'[1]COMMERCIAL 2019 - 2021'!$D$2:$AO$3999,14,FALSE)</f>
        <v>0</v>
      </c>
      <c r="C560" s="3">
        <f>VLOOKUP(Tableau3[[#This Row],[ID ]],'[1]COMMERCIAL 2019 - 2021'!$D$2:$AO$3999,15,FALSE)</f>
        <v>14528</v>
      </c>
      <c r="D560" s="3">
        <f>VLOOKUP(Tableau3[[#This Row],[ID ]],'[1]COMMERCIAL 2019 - 2021'!$D$2:$AO$3999,16,FALSE)</f>
        <v>4800</v>
      </c>
      <c r="E560" s="3">
        <f>VLOOKUP(Tableau3[[#This Row],[ID ]],'[1]COMMERCIAL 2019 - 2021'!$D$2:$AO$3999,17,FALSE)</f>
        <v>2400</v>
      </c>
      <c r="F560" s="3">
        <f>VLOOKUP(Tableau3[[#This Row],[ID ]],'[1]COMMERCIAL 2019 - 2021'!$D$2:$AO$3999,20,FALSE)</f>
        <v>0</v>
      </c>
      <c r="G560" s="3">
        <f>VLOOKUP(Tableau3[[#This Row],[ID ]],'[1]COMMERCIAL 2019 - 2021'!$D$2:$AO$3999,21,FALSE)</f>
        <v>25569.279999999999</v>
      </c>
      <c r="H560" s="3">
        <f>VLOOKUP(Tableau3[[#This Row],[ID ]],'[1]COMMERCIAL 2019 - 2021'!$D$2:$AO$3999,22,FALSE)</f>
        <v>8496</v>
      </c>
      <c r="I560" s="3">
        <f>VLOOKUP(Tableau3[[#This Row],[ID ]],'[1]COMMERCIAL 2019 - 2021'!$D$2:$AO$3999,23,FALSE)</f>
        <v>10720</v>
      </c>
      <c r="J560" s="3">
        <f>+Tableau1[[#This Row],[Annee]]</f>
        <v>2020</v>
      </c>
      <c r="K560" s="3" t="str">
        <f>+Tableau1[[#This Row],[DESTINATION]]</f>
        <v>Canada</v>
      </c>
      <c r="L560" s="3" t="str">
        <f>+Tableau1[[#This Row],[CLIENT]]</f>
        <v>ARCADIA</v>
      </c>
      <c r="M560" s="3">
        <f>Tableau1[[#This Row],[Mois]]</f>
        <v>11</v>
      </c>
    </row>
    <row r="561" spans="1:13" hidden="1" x14ac:dyDescent="0.35">
      <c r="A561" s="1" t="str">
        <f>Tableau1[[#This Row],[NUM DE FACTURE]]</f>
        <v>FAE-20-00288</v>
      </c>
      <c r="B561" s="2">
        <f>VLOOKUP(Tableau3[[#This Row],[ID ]],'[1]COMMERCIAL 2019 - 2021'!$D$2:$AO$3999,14,FALSE)</f>
        <v>41500</v>
      </c>
      <c r="C561" s="3">
        <f>VLOOKUP(Tableau3[[#This Row],[ID ]],'[1]COMMERCIAL 2019 - 2021'!$D$2:$AO$3999,15,FALSE)</f>
        <v>0</v>
      </c>
      <c r="D561" s="3">
        <f>VLOOKUP(Tableau3[[#This Row],[ID ]],'[1]COMMERCIAL 2019 - 2021'!$D$2:$AO$3999,16,FALSE)</f>
        <v>0</v>
      </c>
      <c r="E561" s="3">
        <f>VLOOKUP(Tableau3[[#This Row],[ID ]],'[1]COMMERCIAL 2019 - 2021'!$D$2:$AO$3999,17,FALSE)</f>
        <v>0</v>
      </c>
      <c r="F561" s="3">
        <f>VLOOKUP(Tableau3[[#This Row],[ID ]],'[1]COMMERCIAL 2019 - 2021'!$D$2:$AO$3999,20,FALSE)</f>
        <v>65570</v>
      </c>
      <c r="G561" s="3">
        <f>VLOOKUP(Tableau3[[#This Row],[ID ]],'[1]COMMERCIAL 2019 - 2021'!$D$2:$AO$3999,21,FALSE)</f>
        <v>0</v>
      </c>
      <c r="H561" s="3">
        <f>VLOOKUP(Tableau3[[#This Row],[ID ]],'[1]COMMERCIAL 2019 - 2021'!$D$2:$AO$3999,22,FALSE)</f>
        <v>0</v>
      </c>
      <c r="I561" s="3">
        <f>VLOOKUP(Tableau3[[#This Row],[ID ]],'[1]COMMERCIAL 2019 - 2021'!$D$2:$AO$3999,23,FALSE)</f>
        <v>0</v>
      </c>
      <c r="J561" s="3">
        <f>+Tableau1[[#This Row],[Annee]]</f>
        <v>2020</v>
      </c>
      <c r="K561" s="3" t="str">
        <f>+Tableau1[[#This Row],[DESTINATION]]</f>
        <v>Togo</v>
      </c>
      <c r="L561" s="3" t="str">
        <f>+Tableau1[[#This Row],[CLIENT]]</f>
        <v>SAHEL INTERNATIONAL TRADE</v>
      </c>
      <c r="M561" s="3">
        <f>Tableau1[[#This Row],[Mois]]</f>
        <v>11</v>
      </c>
    </row>
    <row r="562" spans="1:13" x14ac:dyDescent="0.35">
      <c r="A562" s="1" t="str">
        <f>Tableau1[[#This Row],[NUM DE FACTURE]]</f>
        <v>FAE-20-00289</v>
      </c>
      <c r="B562" s="2">
        <f>VLOOKUP(Tableau3[[#This Row],[ID ]],'[1]COMMERCIAL 2019 - 2021'!$D$2:$AO$3999,14,FALSE)</f>
        <v>0</v>
      </c>
      <c r="C562" s="3">
        <f>VLOOKUP(Tableau3[[#This Row],[ID ]],'[1]COMMERCIAL 2019 - 2021'!$D$2:$AO$3999,15,FALSE)</f>
        <v>0</v>
      </c>
      <c r="D562" s="3">
        <f>VLOOKUP(Tableau3[[#This Row],[ID ]],'[1]COMMERCIAL 2019 - 2021'!$D$2:$AO$3999,16,FALSE)</f>
        <v>312000</v>
      </c>
      <c r="E562" s="3">
        <f>VLOOKUP(Tableau3[[#This Row],[ID ]],'[1]COMMERCIAL 2019 - 2021'!$D$2:$AO$3999,17,FALSE)</f>
        <v>0</v>
      </c>
      <c r="F562" s="3">
        <f>VLOOKUP(Tableau3[[#This Row],[ID ]],'[1]COMMERCIAL 2019 - 2021'!$D$2:$AO$3999,20,FALSE)</f>
        <v>0</v>
      </c>
      <c r="G562" s="3">
        <f>VLOOKUP(Tableau3[[#This Row],[ID ]],'[1]COMMERCIAL 2019 - 2021'!$D$2:$AO$3999,21,FALSE)</f>
        <v>0</v>
      </c>
      <c r="H562" s="3">
        <f>VLOOKUP(Tableau3[[#This Row],[ID ]],'[1]COMMERCIAL 2019 - 2021'!$D$2:$AO$3999,22,FALSE)</f>
        <v>435240</v>
      </c>
      <c r="I562" s="3">
        <f>VLOOKUP(Tableau3[[#This Row],[ID ]],'[1]COMMERCIAL 2019 - 2021'!$D$2:$AO$3999,23,FALSE)</f>
        <v>0</v>
      </c>
      <c r="J562" s="3">
        <f>+Tableau1[[#This Row],[Annee]]</f>
        <v>2020</v>
      </c>
      <c r="K562" s="3" t="str">
        <f>+Tableau1[[#This Row],[DESTINATION]]</f>
        <v>Sénégal</v>
      </c>
      <c r="L562" s="3" t="str">
        <f>+Tableau1[[#This Row],[CLIENT]]</f>
        <v>TUNISIAN AFRICAN BUSINESS</v>
      </c>
      <c r="M562" s="3">
        <f>Tableau1[[#This Row],[Mois]]</f>
        <v>11</v>
      </c>
    </row>
    <row r="563" spans="1:13" hidden="1" x14ac:dyDescent="0.35">
      <c r="A563" s="1" t="str">
        <f>Tableau1[[#This Row],[NUM DE FACTURE]]</f>
        <v>FAE-20-00290</v>
      </c>
      <c r="B563" s="2">
        <f>VLOOKUP(Tableau3[[#This Row],[ID ]],'[1]COMMERCIAL 2019 - 2021'!$D$2:$AO$3999,14,FALSE)</f>
        <v>0</v>
      </c>
      <c r="C563" s="3">
        <f>VLOOKUP(Tableau3[[#This Row],[ID ]],'[1]COMMERCIAL 2019 - 2021'!$D$2:$AO$3999,15,FALSE)</f>
        <v>0</v>
      </c>
      <c r="D563" s="3">
        <f>VLOOKUP(Tableau3[[#This Row],[ID ]],'[1]COMMERCIAL 2019 - 2021'!$D$2:$AO$3999,16,FALSE)</f>
        <v>280000</v>
      </c>
      <c r="E563" s="3">
        <f>VLOOKUP(Tableau3[[#This Row],[ID ]],'[1]COMMERCIAL 2019 - 2021'!$D$2:$AO$3999,17,FALSE)</f>
        <v>0</v>
      </c>
      <c r="F563" s="3">
        <f>VLOOKUP(Tableau3[[#This Row],[ID ]],'[1]COMMERCIAL 2019 - 2021'!$D$2:$AO$3999,20,FALSE)</f>
        <v>0</v>
      </c>
      <c r="G563" s="3">
        <f>VLOOKUP(Tableau3[[#This Row],[ID ]],'[1]COMMERCIAL 2019 - 2021'!$D$2:$AO$3999,21,FALSE)</f>
        <v>0</v>
      </c>
      <c r="H563" s="3">
        <f>VLOOKUP(Tableau3[[#This Row],[ID ]],'[1]COMMERCIAL 2019 - 2021'!$D$2:$AO$3999,22,FALSE)</f>
        <v>364000</v>
      </c>
      <c r="I563" s="3">
        <f>VLOOKUP(Tableau3[[#This Row],[ID ]],'[1]COMMERCIAL 2019 - 2021'!$D$2:$AO$3999,23,FALSE)</f>
        <v>0</v>
      </c>
      <c r="J563" s="3">
        <f>+Tableau1[[#This Row],[Annee]]</f>
        <v>2020</v>
      </c>
      <c r="K563" s="3" t="str">
        <f>+Tableau1[[#This Row],[DESTINATION]]</f>
        <v>Niger</v>
      </c>
      <c r="L563" s="3" t="str">
        <f>+Tableau1[[#This Row],[CLIENT]]</f>
        <v>STE DE COMMERCE INTERNATIONAL</v>
      </c>
      <c r="M563" s="3">
        <f>Tableau1[[#This Row],[Mois]]</f>
        <v>11</v>
      </c>
    </row>
    <row r="564" spans="1:13" hidden="1" x14ac:dyDescent="0.35">
      <c r="A564" s="1" t="str">
        <f>Tableau1[[#This Row],[NUM DE FACTURE]]</f>
        <v>FAE-20-00291</v>
      </c>
      <c r="B564" s="2">
        <f>VLOOKUP(Tableau3[[#This Row],[ID ]],'[1]COMMERCIAL 2019 - 2021'!$D$2:$AO$3999,14,FALSE)</f>
        <v>43200</v>
      </c>
      <c r="C564" s="3">
        <f>VLOOKUP(Tableau3[[#This Row],[ID ]],'[1]COMMERCIAL 2019 - 2021'!$D$2:$AO$3999,15,FALSE)</f>
        <v>0</v>
      </c>
      <c r="D564" s="3">
        <f>VLOOKUP(Tableau3[[#This Row],[ID ]],'[1]COMMERCIAL 2019 - 2021'!$D$2:$AO$3999,16,FALSE)</f>
        <v>0</v>
      </c>
      <c r="E564" s="3">
        <f>VLOOKUP(Tableau3[[#This Row],[ID ]],'[1]COMMERCIAL 2019 - 2021'!$D$2:$AO$3999,17,FALSE)</f>
        <v>0</v>
      </c>
      <c r="F564" s="3">
        <f>VLOOKUP(Tableau3[[#This Row],[ID ]],'[1]COMMERCIAL 2019 - 2021'!$D$2:$AO$3999,20,FALSE)</f>
        <v>70848</v>
      </c>
      <c r="G564" s="3">
        <f>VLOOKUP(Tableau3[[#This Row],[ID ]],'[1]COMMERCIAL 2019 - 2021'!$D$2:$AO$3999,21,FALSE)</f>
        <v>0</v>
      </c>
      <c r="H564" s="3">
        <f>VLOOKUP(Tableau3[[#This Row],[ID ]],'[1]COMMERCIAL 2019 - 2021'!$D$2:$AO$3999,22,FALSE)</f>
        <v>0</v>
      </c>
      <c r="I564" s="3">
        <f>VLOOKUP(Tableau3[[#This Row],[ID ]],'[1]COMMERCIAL 2019 - 2021'!$D$2:$AO$3999,23,FALSE)</f>
        <v>0</v>
      </c>
      <c r="J564" s="3">
        <f>+Tableau1[[#This Row],[Annee]]</f>
        <v>2020</v>
      </c>
      <c r="K564" s="3" t="str">
        <f>+Tableau1[[#This Row],[DESTINATION]]</f>
        <v>Togo</v>
      </c>
      <c r="L564" s="3" t="str">
        <f>+Tableau1[[#This Row],[CLIENT]]</f>
        <v>SAHEL INTERNATIONAL TRADE</v>
      </c>
      <c r="M564" s="3">
        <f>Tableau1[[#This Row],[Mois]]</f>
        <v>11</v>
      </c>
    </row>
    <row r="565" spans="1:13" hidden="1" x14ac:dyDescent="0.35">
      <c r="A565" s="1" t="str">
        <f>Tableau1[[#This Row],[NUM DE FACTURE]]</f>
        <v>FAE-20-00292</v>
      </c>
      <c r="B565" s="2">
        <f>VLOOKUP(Tableau3[[#This Row],[ID ]],'[1]COMMERCIAL 2019 - 2021'!$D$2:$AO$3999,14,FALSE)</f>
        <v>43060</v>
      </c>
      <c r="C565" s="3">
        <f>VLOOKUP(Tableau3[[#This Row],[ID ]],'[1]COMMERCIAL 2019 - 2021'!$D$2:$AO$3999,15,FALSE)</f>
        <v>0</v>
      </c>
      <c r="D565" s="3">
        <f>VLOOKUP(Tableau3[[#This Row],[ID ]],'[1]COMMERCIAL 2019 - 2021'!$D$2:$AO$3999,16,FALSE)</f>
        <v>0</v>
      </c>
      <c r="E565" s="3">
        <f>VLOOKUP(Tableau3[[#This Row],[ID ]],'[1]COMMERCIAL 2019 - 2021'!$D$2:$AO$3999,17,FALSE)</f>
        <v>0</v>
      </c>
      <c r="F565" s="3">
        <f>VLOOKUP(Tableau3[[#This Row],[ID ]],'[1]COMMERCIAL 2019 - 2021'!$D$2:$AO$3999,20,FALSE)</f>
        <v>70089.2</v>
      </c>
      <c r="G565" s="3">
        <f>VLOOKUP(Tableau3[[#This Row],[ID ]],'[1]COMMERCIAL 2019 - 2021'!$D$2:$AO$3999,21,FALSE)</f>
        <v>0</v>
      </c>
      <c r="H565" s="3">
        <f>VLOOKUP(Tableau3[[#This Row],[ID ]],'[1]COMMERCIAL 2019 - 2021'!$D$2:$AO$3999,22,FALSE)</f>
        <v>0</v>
      </c>
      <c r="I565" s="3">
        <f>VLOOKUP(Tableau3[[#This Row],[ID ]],'[1]COMMERCIAL 2019 - 2021'!$D$2:$AO$3999,23,FALSE)</f>
        <v>0</v>
      </c>
      <c r="J565" s="3">
        <f>+Tableau1[[#This Row],[Annee]]</f>
        <v>2020</v>
      </c>
      <c r="K565" s="3" t="str">
        <f>+Tableau1[[#This Row],[DESTINATION]]</f>
        <v>Togo</v>
      </c>
      <c r="L565" s="3" t="str">
        <f>+Tableau1[[#This Row],[CLIENT]]</f>
        <v>SAHEL INTERNATIONAL TRADE</v>
      </c>
      <c r="M565" s="3">
        <f>Tableau1[[#This Row],[Mois]]</f>
        <v>11</v>
      </c>
    </row>
    <row r="566" spans="1:13" hidden="1" x14ac:dyDescent="0.35">
      <c r="A566" s="1" t="str">
        <f>Tableau1[[#This Row],[NUM DE FACTURE]]</f>
        <v>FAE-20-00293</v>
      </c>
      <c r="B566" s="2">
        <f>VLOOKUP(Tableau3[[#This Row],[ID ]],'[1]COMMERCIAL 2019 - 2021'!$D$2:$AO$3999,14,FALSE)</f>
        <v>19200</v>
      </c>
      <c r="C566" s="3">
        <f>VLOOKUP(Tableau3[[#This Row],[ID ]],'[1]COMMERCIAL 2019 - 2021'!$D$2:$AO$3999,15,FALSE)</f>
        <v>0</v>
      </c>
      <c r="D566" s="3">
        <f>VLOOKUP(Tableau3[[#This Row],[ID ]],'[1]COMMERCIAL 2019 - 2021'!$D$2:$AO$3999,16,FALSE)</f>
        <v>0</v>
      </c>
      <c r="E566" s="3">
        <f>VLOOKUP(Tableau3[[#This Row],[ID ]],'[1]COMMERCIAL 2019 - 2021'!$D$2:$AO$3999,17,FALSE)</f>
        <v>0</v>
      </c>
      <c r="F566" s="3">
        <f>VLOOKUP(Tableau3[[#This Row],[ID ]],'[1]COMMERCIAL 2019 - 2021'!$D$2:$AO$3999,20,FALSE)</f>
        <v>29952</v>
      </c>
      <c r="G566" s="3">
        <f>VLOOKUP(Tableau3[[#This Row],[ID ]],'[1]COMMERCIAL 2019 - 2021'!$D$2:$AO$3999,21,FALSE)</f>
        <v>0</v>
      </c>
      <c r="H566" s="3">
        <f>VLOOKUP(Tableau3[[#This Row],[ID ]],'[1]COMMERCIAL 2019 - 2021'!$D$2:$AO$3999,22,FALSE)</f>
        <v>0</v>
      </c>
      <c r="I566" s="3">
        <f>VLOOKUP(Tableau3[[#This Row],[ID ]],'[1]COMMERCIAL 2019 - 2021'!$D$2:$AO$3999,23,FALSE)</f>
        <v>0</v>
      </c>
      <c r="J566" s="3">
        <f>+Tableau1[[#This Row],[Annee]]</f>
        <v>2020</v>
      </c>
      <c r="K566" s="3" t="str">
        <f>+Tableau1[[#This Row],[DESTINATION]]</f>
        <v>Guinee Bissau</v>
      </c>
      <c r="L566" s="3" t="str">
        <f>+Tableau1[[#This Row],[CLIENT]]</f>
        <v>STE MIDCOM INTERNATIONAL</v>
      </c>
      <c r="M566" s="3">
        <f>Tableau1[[#This Row],[Mois]]</f>
        <v>11</v>
      </c>
    </row>
    <row r="567" spans="1:13" hidden="1" x14ac:dyDescent="0.35">
      <c r="A567" s="1" t="str">
        <f>Tableau1[[#This Row],[NUM DE FACTURE]]</f>
        <v>FAE-20-00294</v>
      </c>
      <c r="B567" s="2">
        <f>VLOOKUP(Tableau3[[#This Row],[ID ]],'[1]COMMERCIAL 2019 - 2021'!$D$2:$AO$3999,14,FALSE)</f>
        <v>0</v>
      </c>
      <c r="C567" s="3">
        <f>VLOOKUP(Tableau3[[#This Row],[ID ]],'[1]COMMERCIAL 2019 - 2021'!$D$2:$AO$3999,15,FALSE)</f>
        <v>15480</v>
      </c>
      <c r="D567" s="3">
        <f>VLOOKUP(Tableau3[[#This Row],[ID ]],'[1]COMMERCIAL 2019 - 2021'!$D$2:$AO$3999,16,FALSE)</f>
        <v>0</v>
      </c>
      <c r="E567" s="3">
        <f>VLOOKUP(Tableau3[[#This Row],[ID ]],'[1]COMMERCIAL 2019 - 2021'!$D$2:$AO$3999,17,FALSE)</f>
        <v>0</v>
      </c>
      <c r="F567" s="3">
        <f>VLOOKUP(Tableau3[[#This Row],[ID ]],'[1]COMMERCIAL 2019 - 2021'!$D$2:$AO$3999,20,FALSE)</f>
        <v>0</v>
      </c>
      <c r="G567" s="3">
        <f>VLOOKUP(Tableau3[[#This Row],[ID ]],'[1]COMMERCIAL 2019 - 2021'!$D$2:$AO$3999,21,FALSE)</f>
        <v>51716.093399999991</v>
      </c>
      <c r="H567" s="3">
        <f>VLOOKUP(Tableau3[[#This Row],[ID ]],'[1]COMMERCIAL 2019 - 2021'!$D$2:$AO$3999,22,FALSE)</f>
        <v>0</v>
      </c>
      <c r="I567" s="3">
        <f>VLOOKUP(Tableau3[[#This Row],[ID ]],'[1]COMMERCIAL 2019 - 2021'!$D$2:$AO$3999,23,FALSE)</f>
        <v>0</v>
      </c>
      <c r="J567" s="3">
        <f>+Tableau1[[#This Row],[Annee]]</f>
        <v>2020</v>
      </c>
      <c r="K567" s="3" t="str">
        <f>+Tableau1[[#This Row],[DESTINATION]]</f>
        <v>New Zealand</v>
      </c>
      <c r="L567" s="3" t="str">
        <f>+Tableau1[[#This Row],[CLIENT]]</f>
        <v>DAVIS TRADING CO LTD</v>
      </c>
      <c r="M567" s="3">
        <f>Tableau1[[#This Row],[Mois]]</f>
        <v>11</v>
      </c>
    </row>
    <row r="568" spans="1:13" hidden="1" x14ac:dyDescent="0.35">
      <c r="A568" s="1" t="str">
        <f>Tableau1[[#This Row],[NUM DE FACTURE]]</f>
        <v>FAE-20-00295</v>
      </c>
      <c r="B568" s="2">
        <f>VLOOKUP(Tableau3[[#This Row],[ID ]],'[1]COMMERCIAL 2019 - 2021'!$D$2:$AO$3999,14,FALSE)</f>
        <v>0</v>
      </c>
      <c r="C568" s="3">
        <f>VLOOKUP(Tableau3[[#This Row],[ID ]],'[1]COMMERCIAL 2019 - 2021'!$D$2:$AO$3999,15,FALSE)</f>
        <v>20000</v>
      </c>
      <c r="D568" s="3">
        <f>VLOOKUP(Tableau3[[#This Row],[ID ]],'[1]COMMERCIAL 2019 - 2021'!$D$2:$AO$3999,16,FALSE)</f>
        <v>0</v>
      </c>
      <c r="E568" s="3">
        <f>VLOOKUP(Tableau3[[#This Row],[ID ]],'[1]COMMERCIAL 2019 - 2021'!$D$2:$AO$3999,17,FALSE)</f>
        <v>0</v>
      </c>
      <c r="F568" s="3">
        <f>VLOOKUP(Tableau3[[#This Row],[ID ]],'[1]COMMERCIAL 2019 - 2021'!$D$2:$AO$3999,20,FALSE)</f>
        <v>0</v>
      </c>
      <c r="G568" s="3">
        <f>VLOOKUP(Tableau3[[#This Row],[ID ]],'[1]COMMERCIAL 2019 - 2021'!$D$2:$AO$3999,21,FALSE)</f>
        <v>33900</v>
      </c>
      <c r="H568" s="3">
        <f>VLOOKUP(Tableau3[[#This Row],[ID ]],'[1]COMMERCIAL 2019 - 2021'!$D$2:$AO$3999,22,FALSE)</f>
        <v>0</v>
      </c>
      <c r="I568" s="3">
        <f>VLOOKUP(Tableau3[[#This Row],[ID ]],'[1]COMMERCIAL 2019 - 2021'!$D$2:$AO$3999,23,FALSE)</f>
        <v>0</v>
      </c>
      <c r="J568" s="3">
        <f>+Tableau1[[#This Row],[Annee]]</f>
        <v>2020</v>
      </c>
      <c r="K568" s="3" t="str">
        <f>+Tableau1[[#This Row],[DESTINATION]]</f>
        <v>Angleterre</v>
      </c>
      <c r="L568" s="3" t="str">
        <f>+Tableau1[[#This Row],[CLIENT]]</f>
        <v>ARCADIA</v>
      </c>
      <c r="M568" s="3">
        <f>Tableau1[[#This Row],[Mois]]</f>
        <v>11</v>
      </c>
    </row>
    <row r="569" spans="1:13" hidden="1" x14ac:dyDescent="0.35">
      <c r="A569" s="1" t="str">
        <f>Tableau1[[#This Row],[NUM DE FACTURE]]</f>
        <v>FAE-20-00296</v>
      </c>
      <c r="B569" s="2">
        <f>VLOOKUP(Tableau3[[#This Row],[ID ]],'[1]COMMERCIAL 2019 - 2021'!$D$2:$AO$3999,14,FALSE)</f>
        <v>19200</v>
      </c>
      <c r="C569" s="3">
        <f>VLOOKUP(Tableau3[[#This Row],[ID ]],'[1]COMMERCIAL 2019 - 2021'!$D$2:$AO$3999,15,FALSE)</f>
        <v>0</v>
      </c>
      <c r="D569" s="3">
        <f>VLOOKUP(Tableau3[[#This Row],[ID ]],'[1]COMMERCIAL 2019 - 2021'!$D$2:$AO$3999,16,FALSE)</f>
        <v>0</v>
      </c>
      <c r="E569" s="3">
        <f>VLOOKUP(Tableau3[[#This Row],[ID ]],'[1]COMMERCIAL 2019 - 2021'!$D$2:$AO$3999,17,FALSE)</f>
        <v>0</v>
      </c>
      <c r="F569" s="3">
        <f>VLOOKUP(Tableau3[[#This Row],[ID ]],'[1]COMMERCIAL 2019 - 2021'!$D$2:$AO$3999,20,FALSE)</f>
        <v>32064</v>
      </c>
      <c r="G569" s="3">
        <f>VLOOKUP(Tableau3[[#This Row],[ID ]],'[1]COMMERCIAL 2019 - 2021'!$D$2:$AO$3999,21,FALSE)</f>
        <v>0</v>
      </c>
      <c r="H569" s="3">
        <f>VLOOKUP(Tableau3[[#This Row],[ID ]],'[1]COMMERCIAL 2019 - 2021'!$D$2:$AO$3999,22,FALSE)</f>
        <v>0</v>
      </c>
      <c r="I569" s="3">
        <f>VLOOKUP(Tableau3[[#This Row],[ID ]],'[1]COMMERCIAL 2019 - 2021'!$D$2:$AO$3999,23,FALSE)</f>
        <v>0</v>
      </c>
      <c r="J569" s="3">
        <f>+Tableau1[[#This Row],[Annee]]</f>
        <v>2020</v>
      </c>
      <c r="K569" s="3" t="str">
        <f>+Tableau1[[#This Row],[DESTINATION]]</f>
        <v>Burkina Faso</v>
      </c>
      <c r="L569" s="3" t="str">
        <f>+Tableau1[[#This Row],[CLIENT]]</f>
        <v>SAHEL INTERNATIONAL TRADE</v>
      </c>
      <c r="M569" s="3">
        <f>Tableau1[[#This Row],[Mois]]</f>
        <v>11</v>
      </c>
    </row>
    <row r="570" spans="1:13" hidden="1" x14ac:dyDescent="0.35">
      <c r="A570" s="1" t="str">
        <f>Tableau1[[#This Row],[NUM DE FACTURE]]</f>
        <v>FAE-20-00297</v>
      </c>
      <c r="B570" s="2">
        <f>VLOOKUP(Tableau3[[#This Row],[ID ]],'[1]COMMERCIAL 2019 - 2021'!$D$2:$AO$3999,14,FALSE)</f>
        <v>0</v>
      </c>
      <c r="C570" s="3">
        <f>VLOOKUP(Tableau3[[#This Row],[ID ]],'[1]COMMERCIAL 2019 - 2021'!$D$2:$AO$3999,15,FALSE)</f>
        <v>41000</v>
      </c>
      <c r="D570" s="3">
        <f>VLOOKUP(Tableau3[[#This Row],[ID ]],'[1]COMMERCIAL 2019 - 2021'!$D$2:$AO$3999,16,FALSE)</f>
        <v>0</v>
      </c>
      <c r="E570" s="3">
        <f>VLOOKUP(Tableau3[[#This Row],[ID ]],'[1]COMMERCIAL 2019 - 2021'!$D$2:$AO$3999,17,FALSE)</f>
        <v>0</v>
      </c>
      <c r="F570" s="3">
        <f>VLOOKUP(Tableau3[[#This Row],[ID ]],'[1]COMMERCIAL 2019 - 2021'!$D$2:$AO$3999,20,FALSE)</f>
        <v>0</v>
      </c>
      <c r="G570" s="3">
        <f>VLOOKUP(Tableau3[[#This Row],[ID ]],'[1]COMMERCIAL 2019 - 2021'!$D$2:$AO$3999,21,FALSE)</f>
        <v>69700</v>
      </c>
      <c r="H570" s="3">
        <f>VLOOKUP(Tableau3[[#This Row],[ID ]],'[1]COMMERCIAL 2019 - 2021'!$D$2:$AO$3999,22,FALSE)</f>
        <v>0</v>
      </c>
      <c r="I570" s="3">
        <f>VLOOKUP(Tableau3[[#This Row],[ID ]],'[1]COMMERCIAL 2019 - 2021'!$D$2:$AO$3999,23,FALSE)</f>
        <v>0</v>
      </c>
      <c r="J570" s="3">
        <f>+Tableau1[[#This Row],[Annee]]</f>
        <v>2020</v>
      </c>
      <c r="K570" s="3" t="str">
        <f>+Tableau1[[#This Row],[DESTINATION]]</f>
        <v>Pologne</v>
      </c>
      <c r="L570" s="3" t="str">
        <f>+Tableau1[[#This Row],[CLIENT]]</f>
        <v>ARCADIA</v>
      </c>
      <c r="M570" s="3">
        <f>Tableau1[[#This Row],[Mois]]</f>
        <v>12</v>
      </c>
    </row>
    <row r="571" spans="1:13" hidden="1" x14ac:dyDescent="0.35">
      <c r="A571" s="1" t="str">
        <f>Tableau1[[#This Row],[NUM DE FACTURE]]</f>
        <v>FAE-20-00298</v>
      </c>
      <c r="B571" s="2">
        <f>VLOOKUP(Tableau3[[#This Row],[ID ]],'[1]COMMERCIAL 2019 - 2021'!$D$2:$AO$3999,14,FALSE)</f>
        <v>0</v>
      </c>
      <c r="C571" s="3">
        <f>VLOOKUP(Tableau3[[#This Row],[ID ]],'[1]COMMERCIAL 2019 - 2021'!$D$2:$AO$3999,15,FALSE)</f>
        <v>20388</v>
      </c>
      <c r="D571" s="3">
        <f>VLOOKUP(Tableau3[[#This Row],[ID ]],'[1]COMMERCIAL 2019 - 2021'!$D$2:$AO$3999,16,FALSE)</f>
        <v>6948</v>
      </c>
      <c r="E571" s="3">
        <f>VLOOKUP(Tableau3[[#This Row],[ID ]],'[1]COMMERCIAL 2019 - 2021'!$D$2:$AO$3999,17,FALSE)</f>
        <v>0</v>
      </c>
      <c r="F571" s="3">
        <f>VLOOKUP(Tableau3[[#This Row],[ID ]],'[1]COMMERCIAL 2019 - 2021'!$D$2:$AO$3999,20,FALSE)</f>
        <v>0</v>
      </c>
      <c r="G571" s="3">
        <f>VLOOKUP(Tableau3[[#This Row],[ID ]],'[1]COMMERCIAL 2019 - 2021'!$D$2:$AO$3999,21,FALSE)</f>
        <v>39862.616803453901</v>
      </c>
      <c r="H571" s="3">
        <f>VLOOKUP(Tableau3[[#This Row],[ID ]],'[1]COMMERCIAL 2019 - 2021'!$D$2:$AO$3999,22,FALSE)</f>
        <v>13426.290898546093</v>
      </c>
      <c r="I571" s="3">
        <f>VLOOKUP(Tableau3[[#This Row],[ID ]],'[1]COMMERCIAL 2019 - 2021'!$D$2:$AO$3999,23,FALSE)</f>
        <v>0</v>
      </c>
      <c r="J571" s="3">
        <f>+Tableau1[[#This Row],[Annee]]</f>
        <v>2020</v>
      </c>
      <c r="K571" s="3" t="str">
        <f>+Tableau1[[#This Row],[DESTINATION]]</f>
        <v>Mayotte</v>
      </c>
      <c r="L571" s="3" t="str">
        <f>+Tableau1[[#This Row],[CLIENT]]</f>
        <v>SODIFRAM SAS</v>
      </c>
      <c r="M571" s="3">
        <f>Tableau1[[#This Row],[Mois]]</f>
        <v>11</v>
      </c>
    </row>
    <row r="572" spans="1:13" hidden="1" x14ac:dyDescent="0.35">
      <c r="A572" s="1" t="str">
        <f>Tableau1[[#This Row],[NUM DE FACTURE]]</f>
        <v>FAE-20-00299</v>
      </c>
      <c r="B572" s="2">
        <f>VLOOKUP(Tableau3[[#This Row],[ID ]],'[1]COMMERCIAL 2019 - 2021'!$D$2:$AO$3999,14,FALSE)</f>
        <v>0</v>
      </c>
      <c r="C572" s="3">
        <f>VLOOKUP(Tableau3[[#This Row],[ID ]],'[1]COMMERCIAL 2019 - 2021'!$D$2:$AO$3999,15,FALSE)</f>
        <v>73400</v>
      </c>
      <c r="D572" s="3">
        <f>VLOOKUP(Tableau3[[#This Row],[ID ]],'[1]COMMERCIAL 2019 - 2021'!$D$2:$AO$3999,16,FALSE)</f>
        <v>112000</v>
      </c>
      <c r="E572" s="3">
        <f>VLOOKUP(Tableau3[[#This Row],[ID ]],'[1]COMMERCIAL 2019 - 2021'!$D$2:$AO$3999,17,FALSE)</f>
        <v>0</v>
      </c>
      <c r="F572" s="3">
        <f>VLOOKUP(Tableau3[[#This Row],[ID ]],'[1]COMMERCIAL 2019 - 2021'!$D$2:$AO$3999,20,FALSE)</f>
        <v>0</v>
      </c>
      <c r="G572" s="3">
        <f>VLOOKUP(Tableau3[[#This Row],[ID ]],'[1]COMMERCIAL 2019 - 2021'!$D$2:$AO$3999,21,FALSE)</f>
        <v>99824</v>
      </c>
      <c r="H572" s="3">
        <f>VLOOKUP(Tableau3[[#This Row],[ID ]],'[1]COMMERCIAL 2019 - 2021'!$D$2:$AO$3999,22,FALSE)</f>
        <v>145600</v>
      </c>
      <c r="I572" s="3">
        <f>VLOOKUP(Tableau3[[#This Row],[ID ]],'[1]COMMERCIAL 2019 - 2021'!$D$2:$AO$3999,23,FALSE)</f>
        <v>0</v>
      </c>
      <c r="J572" s="3">
        <f>+Tableau1[[#This Row],[Annee]]</f>
        <v>2020</v>
      </c>
      <c r="K572" s="3" t="str">
        <f>+Tableau1[[#This Row],[DESTINATION]]</f>
        <v>Niger</v>
      </c>
      <c r="L572" s="3" t="str">
        <f>+Tableau1[[#This Row],[CLIENT]]</f>
        <v>STE DE COMMERCE INTERNATIONAL</v>
      </c>
      <c r="M572" s="3">
        <f>Tableau1[[#This Row],[Mois]]</f>
        <v>11</v>
      </c>
    </row>
    <row r="573" spans="1:13" hidden="1" x14ac:dyDescent="0.35">
      <c r="A573" s="1" t="str">
        <f>Tableau1[[#This Row],[NUM DE FACTURE]]</f>
        <v>FAE-20-00300</v>
      </c>
      <c r="B573" s="2">
        <f>VLOOKUP(Tableau3[[#This Row],[ID ]],'[1]COMMERCIAL 2019 - 2021'!$D$2:$AO$3999,14,FALSE)</f>
        <v>0</v>
      </c>
      <c r="C573" s="3">
        <f>VLOOKUP(Tableau3[[#This Row],[ID ]],'[1]COMMERCIAL 2019 - 2021'!$D$2:$AO$3999,15,FALSE)</f>
        <v>196800</v>
      </c>
      <c r="D573" s="3">
        <f>VLOOKUP(Tableau3[[#This Row],[ID ]],'[1]COMMERCIAL 2019 - 2021'!$D$2:$AO$3999,16,FALSE)</f>
        <v>0</v>
      </c>
      <c r="E573" s="3">
        <f>VLOOKUP(Tableau3[[#This Row],[ID ]],'[1]COMMERCIAL 2019 - 2021'!$D$2:$AO$3999,17,FALSE)</f>
        <v>0</v>
      </c>
      <c r="F573" s="3">
        <f>VLOOKUP(Tableau3[[#This Row],[ID ]],'[1]COMMERCIAL 2019 - 2021'!$D$2:$AO$3999,20,FALSE)</f>
        <v>0</v>
      </c>
      <c r="G573" s="3">
        <f>VLOOKUP(Tableau3[[#This Row],[ID ]],'[1]COMMERCIAL 2019 - 2021'!$D$2:$AO$3999,21,FALSE)</f>
        <v>255840</v>
      </c>
      <c r="H573" s="3">
        <f>VLOOKUP(Tableau3[[#This Row],[ID ]],'[1]COMMERCIAL 2019 - 2021'!$D$2:$AO$3999,22,FALSE)</f>
        <v>0</v>
      </c>
      <c r="I573" s="3">
        <f>VLOOKUP(Tableau3[[#This Row],[ID ]],'[1]COMMERCIAL 2019 - 2021'!$D$2:$AO$3999,23,FALSE)</f>
        <v>0</v>
      </c>
      <c r="J573" s="3">
        <f>+Tableau1[[#This Row],[Annee]]</f>
        <v>2020</v>
      </c>
      <c r="K573" s="3" t="str">
        <f>+Tableau1[[#This Row],[DESTINATION]]</f>
        <v>Niger</v>
      </c>
      <c r="L573" s="3" t="str">
        <f>+Tableau1[[#This Row],[CLIENT]]</f>
        <v>SAHEL INTERNATIONAL TRADE</v>
      </c>
      <c r="M573" s="3">
        <f>Tableau1[[#This Row],[Mois]]</f>
        <v>11</v>
      </c>
    </row>
    <row r="574" spans="1:13" hidden="1" x14ac:dyDescent="0.35">
      <c r="A574" s="1" t="str">
        <f>Tableau1[[#This Row],[NUM DE FACTURE]]</f>
        <v>FAE-20-00301</v>
      </c>
      <c r="B574" s="2">
        <f>VLOOKUP(Tableau3[[#This Row],[ID ]],'[1]COMMERCIAL 2019 - 2021'!$D$2:$AO$3999,14,FALSE)</f>
        <v>0</v>
      </c>
      <c r="C574" s="3">
        <f>VLOOKUP(Tableau3[[#This Row],[ID ]],'[1]COMMERCIAL 2019 - 2021'!$D$2:$AO$3999,15,FALSE)</f>
        <v>12528</v>
      </c>
      <c r="D574" s="3">
        <f>VLOOKUP(Tableau3[[#This Row],[ID ]],'[1]COMMERCIAL 2019 - 2021'!$D$2:$AO$3999,16,FALSE)</f>
        <v>10500</v>
      </c>
      <c r="E574" s="3">
        <f>VLOOKUP(Tableau3[[#This Row],[ID ]],'[1]COMMERCIAL 2019 - 2021'!$D$2:$AO$3999,17,FALSE)</f>
        <v>1840</v>
      </c>
      <c r="F574" s="3">
        <f>VLOOKUP(Tableau3[[#This Row],[ID ]],'[1]COMMERCIAL 2019 - 2021'!$D$2:$AO$3999,20,FALSE)</f>
        <v>0</v>
      </c>
      <c r="G574" s="3">
        <f>VLOOKUP(Tableau3[[#This Row],[ID ]],'[1]COMMERCIAL 2019 - 2021'!$D$2:$AO$3999,21,FALSE)</f>
        <v>22667.258052000005</v>
      </c>
      <c r="H574" s="3">
        <f>VLOOKUP(Tableau3[[#This Row],[ID ]],'[1]COMMERCIAL 2019 - 2021'!$D$2:$AO$3999,22,FALSE)</f>
        <v>18484.483500000002</v>
      </c>
      <c r="I574" s="3">
        <f>VLOOKUP(Tableau3[[#This Row],[ID ]],'[1]COMMERCIAL 2019 - 2021'!$D$2:$AO$3999,23,FALSE)</f>
        <v>9031.6425199999994</v>
      </c>
      <c r="J574" s="3">
        <f>+Tableau1[[#This Row],[Annee]]</f>
        <v>2020</v>
      </c>
      <c r="K574" s="3" t="str">
        <f>+Tableau1[[#This Row],[DESTINATION]]</f>
        <v>France</v>
      </c>
      <c r="L574" s="3" t="str">
        <f>+Tableau1[[#This Row],[CLIENT]]</f>
        <v>MBCD RUNGIS</v>
      </c>
      <c r="M574" s="3">
        <f>Tableau1[[#This Row],[Mois]]</f>
        <v>12</v>
      </c>
    </row>
    <row r="575" spans="1:13" hidden="1" x14ac:dyDescent="0.35">
      <c r="A575" s="1" t="str">
        <f>Tableau1[[#This Row],[NUM DE FACTURE]]</f>
        <v>FAE-20-00302</v>
      </c>
      <c r="B575" s="2">
        <f>VLOOKUP(Tableau3[[#This Row],[ID ]],'[1]COMMERCIAL 2019 - 2021'!$D$2:$AO$3999,14,FALSE)</f>
        <v>17975</v>
      </c>
      <c r="C575" s="3">
        <f>VLOOKUP(Tableau3[[#This Row],[ID ]],'[1]COMMERCIAL 2019 - 2021'!$D$2:$AO$3999,15,FALSE)</f>
        <v>0</v>
      </c>
      <c r="D575" s="3">
        <f>VLOOKUP(Tableau3[[#This Row],[ID ]],'[1]COMMERCIAL 2019 - 2021'!$D$2:$AO$3999,16,FALSE)</f>
        <v>0</v>
      </c>
      <c r="E575" s="3">
        <f>VLOOKUP(Tableau3[[#This Row],[ID ]],'[1]COMMERCIAL 2019 - 2021'!$D$2:$AO$3999,17,FALSE)</f>
        <v>0</v>
      </c>
      <c r="F575" s="3">
        <f>VLOOKUP(Tableau3[[#This Row],[ID ]],'[1]COMMERCIAL 2019 - 2021'!$D$2:$AO$3999,20,FALSE)</f>
        <v>30872</v>
      </c>
      <c r="G575" s="3">
        <f>VLOOKUP(Tableau3[[#This Row],[ID ]],'[1]COMMERCIAL 2019 - 2021'!$D$2:$AO$3999,21,FALSE)</f>
        <v>0</v>
      </c>
      <c r="H575" s="3">
        <f>VLOOKUP(Tableau3[[#This Row],[ID ]],'[1]COMMERCIAL 2019 - 2021'!$D$2:$AO$3999,22,FALSE)</f>
        <v>0</v>
      </c>
      <c r="I575" s="3">
        <f>VLOOKUP(Tableau3[[#This Row],[ID ]],'[1]COMMERCIAL 2019 - 2021'!$D$2:$AO$3999,23,FALSE)</f>
        <v>0</v>
      </c>
      <c r="J575" s="3">
        <f>+Tableau1[[#This Row],[Annee]]</f>
        <v>2020</v>
      </c>
      <c r="K575" s="3" t="str">
        <f>+Tableau1[[#This Row],[DESTINATION]]</f>
        <v>Ukraine</v>
      </c>
      <c r="L575" s="3" t="str">
        <f>+Tableau1[[#This Row],[CLIENT]]</f>
        <v>SAHEL INTERNATIONAL TRADE</v>
      </c>
      <c r="M575" s="3">
        <f>Tableau1[[#This Row],[Mois]]</f>
        <v>11</v>
      </c>
    </row>
    <row r="576" spans="1:13" hidden="1" x14ac:dyDescent="0.35">
      <c r="A576" s="1" t="str">
        <f>Tableau1[[#This Row],[NUM DE FACTURE]]</f>
        <v>FAE-20-00303</v>
      </c>
      <c r="B576" s="2">
        <f>VLOOKUP(Tableau3[[#This Row],[ID ]],'[1]COMMERCIAL 2019 - 2021'!$D$2:$AO$3999,14,FALSE)</f>
        <v>0</v>
      </c>
      <c r="C576" s="3">
        <f>VLOOKUP(Tableau3[[#This Row],[ID ]],'[1]COMMERCIAL 2019 - 2021'!$D$2:$AO$3999,15,FALSE)</f>
        <v>0</v>
      </c>
      <c r="D576" s="3">
        <f>VLOOKUP(Tableau3[[#This Row],[ID ]],'[1]COMMERCIAL 2019 - 2021'!$D$2:$AO$3999,16,FALSE)</f>
        <v>52000</v>
      </c>
      <c r="E576" s="3">
        <f>VLOOKUP(Tableau3[[#This Row],[ID ]],'[1]COMMERCIAL 2019 - 2021'!$D$2:$AO$3999,17,FALSE)</f>
        <v>0</v>
      </c>
      <c r="F576" s="3">
        <f>VLOOKUP(Tableau3[[#This Row],[ID ]],'[1]COMMERCIAL 2019 - 2021'!$D$2:$AO$3999,20,FALSE)</f>
        <v>0</v>
      </c>
      <c r="G576" s="3">
        <f>VLOOKUP(Tableau3[[#This Row],[ID ]],'[1]COMMERCIAL 2019 - 2021'!$D$2:$AO$3999,21,FALSE)</f>
        <v>0</v>
      </c>
      <c r="H576" s="3">
        <f>VLOOKUP(Tableau3[[#This Row],[ID ]],'[1]COMMERCIAL 2019 - 2021'!$D$2:$AO$3999,22,FALSE)</f>
        <v>76180</v>
      </c>
      <c r="I576" s="3">
        <f>VLOOKUP(Tableau3[[#This Row],[ID ]],'[1]COMMERCIAL 2019 - 2021'!$D$2:$AO$3999,23,FALSE)</f>
        <v>0</v>
      </c>
      <c r="J576" s="3">
        <f>+Tableau1[[#This Row],[Annee]]</f>
        <v>2020</v>
      </c>
      <c r="K576" s="3" t="str">
        <f>+Tableau1[[#This Row],[DESTINATION]]</f>
        <v>Guinee Equatoriale</v>
      </c>
      <c r="L576" s="3" t="str">
        <f>+Tableau1[[#This Row],[CLIENT]]</f>
        <v>STE DE COMMERCE INTERNATIONAL</v>
      </c>
      <c r="M576" s="3">
        <f>Tableau1[[#This Row],[Mois]]</f>
        <v>11</v>
      </c>
    </row>
    <row r="577" spans="1:13" hidden="1" x14ac:dyDescent="0.35">
      <c r="A577" s="1" t="str">
        <f>Tableau1[[#This Row],[NUM DE FACTURE]]</f>
        <v>FAE-20-00304</v>
      </c>
      <c r="B577" s="2">
        <f>VLOOKUP(Tableau3[[#This Row],[ID ]],'[1]COMMERCIAL 2019 - 2021'!$D$2:$AO$3999,14,FALSE)</f>
        <v>76800</v>
      </c>
      <c r="C577" s="3">
        <f>VLOOKUP(Tableau3[[#This Row],[ID ]],'[1]COMMERCIAL 2019 - 2021'!$D$2:$AO$3999,15,FALSE)</f>
        <v>0</v>
      </c>
      <c r="D577" s="3">
        <f>VLOOKUP(Tableau3[[#This Row],[ID ]],'[1]COMMERCIAL 2019 - 2021'!$D$2:$AO$3999,16,FALSE)</f>
        <v>0</v>
      </c>
      <c r="E577" s="3">
        <f>VLOOKUP(Tableau3[[#This Row],[ID ]],'[1]COMMERCIAL 2019 - 2021'!$D$2:$AO$3999,17,FALSE)</f>
        <v>0</v>
      </c>
      <c r="F577" s="3">
        <f>VLOOKUP(Tableau3[[#This Row],[ID ]],'[1]COMMERCIAL 2019 - 2021'!$D$2:$AO$3999,20,FALSE)</f>
        <v>127488</v>
      </c>
      <c r="G577" s="3">
        <f>VLOOKUP(Tableau3[[#This Row],[ID ]],'[1]COMMERCIAL 2019 - 2021'!$D$2:$AO$3999,21,FALSE)</f>
        <v>0</v>
      </c>
      <c r="H577" s="3">
        <f>VLOOKUP(Tableau3[[#This Row],[ID ]],'[1]COMMERCIAL 2019 - 2021'!$D$2:$AO$3999,22,FALSE)</f>
        <v>0</v>
      </c>
      <c r="I577" s="3">
        <f>VLOOKUP(Tableau3[[#This Row],[ID ]],'[1]COMMERCIAL 2019 - 2021'!$D$2:$AO$3999,23,FALSE)</f>
        <v>0</v>
      </c>
      <c r="J577" s="3">
        <f>+Tableau1[[#This Row],[Annee]]</f>
        <v>2020</v>
      </c>
      <c r="K577" s="3" t="str">
        <f>+Tableau1[[#This Row],[DESTINATION]]</f>
        <v>Sénégal</v>
      </c>
      <c r="L577" s="3" t="str">
        <f>+Tableau1[[#This Row],[CLIENT]]</f>
        <v>SAHEL INTERNATIONAL TRADE</v>
      </c>
      <c r="M577" s="3">
        <f>Tableau1[[#This Row],[Mois]]</f>
        <v>12</v>
      </c>
    </row>
    <row r="578" spans="1:13" hidden="1" x14ac:dyDescent="0.35">
      <c r="A578" s="1" t="str">
        <f>Tableau1[[#This Row],[NUM DE FACTURE]]</f>
        <v>FAE-20-00305</v>
      </c>
      <c r="B578" s="2">
        <f>VLOOKUP(Tableau3[[#This Row],[ID ]],'[1]COMMERCIAL 2019 - 2021'!$D$2:$AO$3999,14,FALSE)</f>
        <v>19008</v>
      </c>
      <c r="C578" s="3">
        <f>VLOOKUP(Tableau3[[#This Row],[ID ]],'[1]COMMERCIAL 2019 - 2021'!$D$2:$AO$3999,15,FALSE)</f>
        <v>60000</v>
      </c>
      <c r="D578" s="3">
        <f>VLOOKUP(Tableau3[[#This Row],[ID ]],'[1]COMMERCIAL 2019 - 2021'!$D$2:$AO$3999,16,FALSE)</f>
        <v>0</v>
      </c>
      <c r="E578" s="3">
        <f>VLOOKUP(Tableau3[[#This Row],[ID ]],'[1]COMMERCIAL 2019 - 2021'!$D$2:$AO$3999,17,FALSE)</f>
        <v>0</v>
      </c>
      <c r="F578" s="3">
        <f>VLOOKUP(Tableau3[[#This Row],[ID ]],'[1]COMMERCIAL 2019 - 2021'!$D$2:$AO$3999,20,FALSE)</f>
        <v>31173.119999999999</v>
      </c>
      <c r="G578" s="3">
        <f>VLOOKUP(Tableau3[[#This Row],[ID ]],'[1]COMMERCIAL 2019 - 2021'!$D$2:$AO$3999,21,FALSE)</f>
        <v>88800</v>
      </c>
      <c r="H578" s="3">
        <f>VLOOKUP(Tableau3[[#This Row],[ID ]],'[1]COMMERCIAL 2019 - 2021'!$D$2:$AO$3999,22,FALSE)</f>
        <v>0</v>
      </c>
      <c r="I578" s="3">
        <f>VLOOKUP(Tableau3[[#This Row],[ID ]],'[1]COMMERCIAL 2019 - 2021'!$D$2:$AO$3999,23,FALSE)</f>
        <v>0</v>
      </c>
      <c r="J578" s="3">
        <f>+Tableau1[[#This Row],[Annee]]</f>
        <v>2020</v>
      </c>
      <c r="K578" s="3" t="str">
        <f>+Tableau1[[#This Row],[DESTINATION]]</f>
        <v>Burkina Faso</v>
      </c>
      <c r="L578" s="3" t="str">
        <f>+Tableau1[[#This Row],[CLIENT]]</f>
        <v>SAHEL INTERNATIONAL TRADE</v>
      </c>
      <c r="M578" s="3">
        <f>Tableau1[[#This Row],[Mois]]</f>
        <v>12</v>
      </c>
    </row>
    <row r="579" spans="1:13" hidden="1" x14ac:dyDescent="0.35">
      <c r="A579" s="1" t="str">
        <f>Tableau1[[#This Row],[NUM DE FACTURE]]</f>
        <v>FAE-20-00306</v>
      </c>
      <c r="B579" s="2">
        <f>VLOOKUP(Tableau3[[#This Row],[ID ]],'[1]COMMERCIAL 2019 - 2021'!$D$2:$AO$3999,14,FALSE)</f>
        <v>38400</v>
      </c>
      <c r="C579" s="3">
        <f>VLOOKUP(Tableau3[[#This Row],[ID ]],'[1]COMMERCIAL 2019 - 2021'!$D$2:$AO$3999,15,FALSE)</f>
        <v>0</v>
      </c>
      <c r="D579" s="3">
        <f>VLOOKUP(Tableau3[[#This Row],[ID ]],'[1]COMMERCIAL 2019 - 2021'!$D$2:$AO$3999,16,FALSE)</f>
        <v>0</v>
      </c>
      <c r="E579" s="3">
        <f>VLOOKUP(Tableau3[[#This Row],[ID ]],'[1]COMMERCIAL 2019 - 2021'!$D$2:$AO$3999,17,FALSE)</f>
        <v>0</v>
      </c>
      <c r="F579" s="3">
        <f>VLOOKUP(Tableau3[[#This Row],[ID ]],'[1]COMMERCIAL 2019 - 2021'!$D$2:$AO$3999,20,FALSE)</f>
        <v>71477.528000000006</v>
      </c>
      <c r="G579" s="3">
        <f>VLOOKUP(Tableau3[[#This Row],[ID ]],'[1]COMMERCIAL 2019 - 2021'!$D$2:$AO$3999,21,FALSE)</f>
        <v>0</v>
      </c>
      <c r="H579" s="3">
        <f>VLOOKUP(Tableau3[[#This Row],[ID ]],'[1]COMMERCIAL 2019 - 2021'!$D$2:$AO$3999,22,FALSE)</f>
        <v>0</v>
      </c>
      <c r="I579" s="3">
        <f>VLOOKUP(Tableau3[[#This Row],[ID ]],'[1]COMMERCIAL 2019 - 2021'!$D$2:$AO$3999,23,FALSE)</f>
        <v>0</v>
      </c>
      <c r="J579" s="3">
        <f>+Tableau1[[#This Row],[Annee]]</f>
        <v>2020</v>
      </c>
      <c r="K579" s="3" t="str">
        <f>+Tableau1[[#This Row],[DESTINATION]]</f>
        <v>Gambie</v>
      </c>
      <c r="L579" s="3" t="str">
        <f>+Tableau1[[#This Row],[CLIENT]]</f>
        <v>MAMUDOU BAH T/A TEDOUGNAL FARM</v>
      </c>
      <c r="M579" s="3">
        <f>Tableau1[[#This Row],[Mois]]</f>
        <v>12</v>
      </c>
    </row>
    <row r="580" spans="1:13" hidden="1" x14ac:dyDescent="0.35">
      <c r="A580" s="1" t="str">
        <f>Tableau1[[#This Row],[NUM DE FACTURE]]</f>
        <v>FAE-20-00307</v>
      </c>
      <c r="B580" s="2">
        <f>VLOOKUP(Tableau3[[#This Row],[ID ]],'[1]COMMERCIAL 2019 - 2021'!$D$2:$AO$3999,14,FALSE)</f>
        <v>20000</v>
      </c>
      <c r="C580" s="3">
        <f>VLOOKUP(Tableau3[[#This Row],[ID ]],'[1]COMMERCIAL 2019 - 2021'!$D$2:$AO$3999,15,FALSE)</f>
        <v>0</v>
      </c>
      <c r="D580" s="3">
        <f>VLOOKUP(Tableau3[[#This Row],[ID ]],'[1]COMMERCIAL 2019 - 2021'!$D$2:$AO$3999,16,FALSE)</f>
        <v>0</v>
      </c>
      <c r="E580" s="3">
        <f>VLOOKUP(Tableau3[[#This Row],[ID ]],'[1]COMMERCIAL 2019 - 2021'!$D$2:$AO$3999,17,FALSE)</f>
        <v>0</v>
      </c>
      <c r="F580" s="3">
        <f>VLOOKUP(Tableau3[[#This Row],[ID ]],'[1]COMMERCIAL 2019 - 2021'!$D$2:$AO$3999,20,FALSE)</f>
        <v>38134.154999999999</v>
      </c>
      <c r="G580" s="3">
        <f>VLOOKUP(Tableau3[[#This Row],[ID ]],'[1]COMMERCIAL 2019 - 2021'!$D$2:$AO$3999,21,FALSE)</f>
        <v>0</v>
      </c>
      <c r="H580" s="3">
        <f>VLOOKUP(Tableau3[[#This Row],[ID ]],'[1]COMMERCIAL 2019 - 2021'!$D$2:$AO$3999,22,FALSE)</f>
        <v>0</v>
      </c>
      <c r="I580" s="3">
        <f>VLOOKUP(Tableau3[[#This Row],[ID ]],'[1]COMMERCIAL 2019 - 2021'!$D$2:$AO$3999,23,FALSE)</f>
        <v>0</v>
      </c>
      <c r="J580" s="3">
        <f>+Tableau1[[#This Row],[Annee]]</f>
        <v>2020</v>
      </c>
      <c r="K580" s="3" t="str">
        <f>+Tableau1[[#This Row],[DESTINATION]]</f>
        <v>Russie</v>
      </c>
      <c r="L580" s="3" t="str">
        <f>+Tableau1[[#This Row],[CLIENT]]</f>
        <v>ANGSTREM TRADING</v>
      </c>
      <c r="M580" s="3">
        <f>Tableau1[[#This Row],[Mois]]</f>
        <v>12</v>
      </c>
    </row>
    <row r="581" spans="1:13" hidden="1" x14ac:dyDescent="0.35">
      <c r="A581" s="1" t="str">
        <f>Tableau1[[#This Row],[NUM DE FACTURE]]</f>
        <v>FAE-20-00308</v>
      </c>
      <c r="B581" s="2">
        <f>VLOOKUP(Tableau3[[#This Row],[ID ]],'[1]COMMERCIAL 2019 - 2021'!$D$2:$AO$3999,14,FALSE)</f>
        <v>0</v>
      </c>
      <c r="C581" s="3">
        <f>VLOOKUP(Tableau3[[#This Row],[ID ]],'[1]COMMERCIAL 2019 - 2021'!$D$2:$AO$3999,15,FALSE)</f>
        <v>22800</v>
      </c>
      <c r="D581" s="3">
        <f>VLOOKUP(Tableau3[[#This Row],[ID ]],'[1]COMMERCIAL 2019 - 2021'!$D$2:$AO$3999,16,FALSE)</f>
        <v>0</v>
      </c>
      <c r="E581" s="3">
        <f>VLOOKUP(Tableau3[[#This Row],[ID ]],'[1]COMMERCIAL 2019 - 2021'!$D$2:$AO$3999,17,FALSE)</f>
        <v>0</v>
      </c>
      <c r="F581" s="3">
        <f>VLOOKUP(Tableau3[[#This Row],[ID ]],'[1]COMMERCIAL 2019 - 2021'!$D$2:$AO$3999,20,FALSE)</f>
        <v>0</v>
      </c>
      <c r="G581" s="3">
        <f>VLOOKUP(Tableau3[[#This Row],[ID ]],'[1]COMMERCIAL 2019 - 2021'!$D$2:$AO$3999,21,FALSE)</f>
        <v>33744</v>
      </c>
      <c r="H581" s="3">
        <f>VLOOKUP(Tableau3[[#This Row],[ID ]],'[1]COMMERCIAL 2019 - 2021'!$D$2:$AO$3999,22,FALSE)</f>
        <v>0</v>
      </c>
      <c r="I581" s="3">
        <f>VLOOKUP(Tableau3[[#This Row],[ID ]],'[1]COMMERCIAL 2019 - 2021'!$D$2:$AO$3999,23,FALSE)</f>
        <v>0</v>
      </c>
      <c r="J581" s="3">
        <f>+Tableau1[[#This Row],[Annee]]</f>
        <v>2020</v>
      </c>
      <c r="K581" s="3" t="str">
        <f>+Tableau1[[#This Row],[DESTINATION]]</f>
        <v>Cap Vert</v>
      </c>
      <c r="L581" s="3" t="str">
        <f>+Tableau1[[#This Row],[CLIENT]]</f>
        <v>STE DE COMMERCE INTERNATIONAL</v>
      </c>
      <c r="M581" s="3">
        <f>Tableau1[[#This Row],[Mois]]</f>
        <v>12</v>
      </c>
    </row>
    <row r="582" spans="1:13" x14ac:dyDescent="0.35">
      <c r="A582" s="1" t="str">
        <f>Tableau1[[#This Row],[NUM DE FACTURE]]</f>
        <v>FAE-20-00309</v>
      </c>
      <c r="B582" s="2">
        <f>VLOOKUP(Tableau3[[#This Row],[ID ]],'[1]COMMERCIAL 2019 - 2021'!$D$2:$AO$3999,14,FALSE)</f>
        <v>3360</v>
      </c>
      <c r="C582" s="3">
        <f>VLOOKUP(Tableau3[[#This Row],[ID ]],'[1]COMMERCIAL 2019 - 2021'!$D$2:$AO$3999,15,FALSE)</f>
        <v>20280</v>
      </c>
      <c r="D582" s="3">
        <f>VLOOKUP(Tableau3[[#This Row],[ID ]],'[1]COMMERCIAL 2019 - 2021'!$D$2:$AO$3999,16,FALSE)</f>
        <v>56000</v>
      </c>
      <c r="E582" s="3">
        <f>VLOOKUP(Tableau3[[#This Row],[ID ]],'[1]COMMERCIAL 2019 - 2021'!$D$2:$AO$3999,17,FALSE)</f>
        <v>0</v>
      </c>
      <c r="F582" s="3">
        <f>VLOOKUP(Tableau3[[#This Row],[ID ]],'[1]COMMERCIAL 2019 - 2021'!$D$2:$AO$3999,20,FALSE)</f>
        <v>5476.8</v>
      </c>
      <c r="G582" s="3">
        <f>VLOOKUP(Tableau3[[#This Row],[ID ]],'[1]COMMERCIAL 2019 - 2021'!$D$2:$AO$3999,21,FALSE)</f>
        <v>32853.599999999999</v>
      </c>
      <c r="H582" s="3">
        <f>VLOOKUP(Tableau3[[#This Row],[ID ]],'[1]COMMERCIAL 2019 - 2021'!$D$2:$AO$3999,22,FALSE)</f>
        <v>79450</v>
      </c>
      <c r="I582" s="3">
        <f>VLOOKUP(Tableau3[[#This Row],[ID ]],'[1]COMMERCIAL 2019 - 2021'!$D$2:$AO$3999,23,FALSE)</f>
        <v>0</v>
      </c>
      <c r="J582" s="3">
        <f>+Tableau1[[#This Row],[Annee]]</f>
        <v>2020</v>
      </c>
      <c r="K582" s="3" t="str">
        <f>+Tableau1[[#This Row],[DESTINATION]]</f>
        <v>Gabon</v>
      </c>
      <c r="L582" s="3" t="str">
        <f>+Tableau1[[#This Row],[CLIENT]]</f>
        <v>TUNISIAN AFRICAN BUSINESS</v>
      </c>
      <c r="M582" s="3">
        <f>Tableau1[[#This Row],[Mois]]</f>
        <v>12</v>
      </c>
    </row>
    <row r="583" spans="1:13" hidden="1" x14ac:dyDescent="0.35">
      <c r="A583" s="1" t="str">
        <f>Tableau1[[#This Row],[NUM DE FACTURE]]</f>
        <v>FAE-20-00310</v>
      </c>
      <c r="B583" s="2">
        <f>VLOOKUP(Tableau3[[#This Row],[ID ]],'[1]COMMERCIAL 2019 - 2021'!$D$2:$AO$3999,14,FALSE)</f>
        <v>0</v>
      </c>
      <c r="C583" s="3">
        <f>VLOOKUP(Tableau3[[#This Row],[ID ]],'[1]COMMERCIAL 2019 - 2021'!$D$2:$AO$3999,15,FALSE)</f>
        <v>0</v>
      </c>
      <c r="D583" s="3">
        <f>VLOOKUP(Tableau3[[#This Row],[ID ]],'[1]COMMERCIAL 2019 - 2021'!$D$2:$AO$3999,16,FALSE)</f>
        <v>560000</v>
      </c>
      <c r="E583" s="3">
        <f>VLOOKUP(Tableau3[[#This Row],[ID ]],'[1]COMMERCIAL 2019 - 2021'!$D$2:$AO$3999,17,FALSE)</f>
        <v>0</v>
      </c>
      <c r="F583" s="3">
        <f>VLOOKUP(Tableau3[[#This Row],[ID ]],'[1]COMMERCIAL 2019 - 2021'!$D$2:$AO$3999,20,FALSE)</f>
        <v>0</v>
      </c>
      <c r="G583" s="3">
        <f>VLOOKUP(Tableau3[[#This Row],[ID ]],'[1]COMMERCIAL 2019 - 2021'!$D$2:$AO$3999,21,FALSE)</f>
        <v>0</v>
      </c>
      <c r="H583" s="3">
        <f>VLOOKUP(Tableau3[[#This Row],[ID ]],'[1]COMMERCIAL 2019 - 2021'!$D$2:$AO$3999,22,FALSE)</f>
        <v>736400</v>
      </c>
      <c r="I583" s="3">
        <f>VLOOKUP(Tableau3[[#This Row],[ID ]],'[1]COMMERCIAL 2019 - 2021'!$D$2:$AO$3999,23,FALSE)</f>
        <v>0</v>
      </c>
      <c r="J583" s="3">
        <f>+Tableau1[[#This Row],[Annee]]</f>
        <v>2020</v>
      </c>
      <c r="K583" s="3" t="str">
        <f>+Tableau1[[#This Row],[DESTINATION]]</f>
        <v>Niger</v>
      </c>
      <c r="L583" s="3" t="str">
        <f>+Tableau1[[#This Row],[CLIENT]]</f>
        <v>STE DE COMMERCE INTERNATIONAL</v>
      </c>
      <c r="M583" s="3">
        <f>Tableau1[[#This Row],[Mois]]</f>
        <v>12</v>
      </c>
    </row>
    <row r="584" spans="1:13" hidden="1" x14ac:dyDescent="0.35">
      <c r="A584" s="1" t="str">
        <f>Tableau1[[#This Row],[NUM DE FACTURE]]</f>
        <v>FAE-20-00311</v>
      </c>
      <c r="B584" s="2">
        <f>VLOOKUP(Tableau3[[#This Row],[ID ]],'[1]COMMERCIAL 2019 - 2021'!$D$2:$AO$3999,14,FALSE)</f>
        <v>44016</v>
      </c>
      <c r="C584" s="3">
        <f>VLOOKUP(Tableau3[[#This Row],[ID ]],'[1]COMMERCIAL 2019 - 2021'!$D$2:$AO$3999,15,FALSE)</f>
        <v>0</v>
      </c>
      <c r="D584" s="3">
        <f>VLOOKUP(Tableau3[[#This Row],[ID ]],'[1]COMMERCIAL 2019 - 2021'!$D$2:$AO$3999,16,FALSE)</f>
        <v>0</v>
      </c>
      <c r="E584" s="3">
        <f>VLOOKUP(Tableau3[[#This Row],[ID ]],'[1]COMMERCIAL 2019 - 2021'!$D$2:$AO$3999,17,FALSE)</f>
        <v>0</v>
      </c>
      <c r="F584" s="3">
        <f>VLOOKUP(Tableau3[[#This Row],[ID ]],'[1]COMMERCIAL 2019 - 2021'!$D$2:$AO$3999,20,FALSE)</f>
        <v>73506.720000000001</v>
      </c>
      <c r="G584" s="3">
        <f>VLOOKUP(Tableau3[[#This Row],[ID ]],'[1]COMMERCIAL 2019 - 2021'!$D$2:$AO$3999,21,FALSE)</f>
        <v>0</v>
      </c>
      <c r="H584" s="3">
        <f>VLOOKUP(Tableau3[[#This Row],[ID ]],'[1]COMMERCIAL 2019 - 2021'!$D$2:$AO$3999,22,FALSE)</f>
        <v>0</v>
      </c>
      <c r="I584" s="3">
        <f>VLOOKUP(Tableau3[[#This Row],[ID ]],'[1]COMMERCIAL 2019 - 2021'!$D$2:$AO$3999,23,FALSE)</f>
        <v>0</v>
      </c>
      <c r="J584" s="3">
        <f>+Tableau1[[#This Row],[Annee]]</f>
        <v>2020</v>
      </c>
      <c r="K584" s="3" t="str">
        <f>+Tableau1[[#This Row],[DESTINATION]]</f>
        <v>Burkina Faso</v>
      </c>
      <c r="L584" s="3" t="str">
        <f>+Tableau1[[#This Row],[CLIENT]]</f>
        <v>SAHEL INTERNATIONAL TRADE</v>
      </c>
      <c r="M584" s="3">
        <f>Tableau1[[#This Row],[Mois]]</f>
        <v>12</v>
      </c>
    </row>
    <row r="585" spans="1:13" hidden="1" x14ac:dyDescent="0.35">
      <c r="A585" s="1" t="str">
        <f>Tableau1[[#This Row],[NUM DE FACTURE]]</f>
        <v>FAE-20-00312</v>
      </c>
      <c r="B585" s="2">
        <f>VLOOKUP(Tableau3[[#This Row],[ID ]],'[1]COMMERCIAL 2019 - 2021'!$D$2:$AO$3999,14,FALSE)</f>
        <v>0</v>
      </c>
      <c r="C585" s="3">
        <f>VLOOKUP(Tableau3[[#This Row],[ID ]],'[1]COMMERCIAL 2019 - 2021'!$D$2:$AO$3999,15,FALSE)</f>
        <v>0</v>
      </c>
      <c r="D585" s="3">
        <f>VLOOKUP(Tableau3[[#This Row],[ID ]],'[1]COMMERCIAL 2019 - 2021'!$D$2:$AO$3999,16,FALSE)</f>
        <v>0</v>
      </c>
      <c r="E585" s="3">
        <f>VLOOKUP(Tableau3[[#This Row],[ID ]],'[1]COMMERCIAL 2019 - 2021'!$D$2:$AO$3999,17,FALSE)</f>
        <v>25600</v>
      </c>
      <c r="F585" s="3">
        <f>VLOOKUP(Tableau3[[#This Row],[ID ]],'[1]COMMERCIAL 2019 - 2021'!$D$2:$AO$3999,20,FALSE)</f>
        <v>0</v>
      </c>
      <c r="G585" s="3">
        <f>VLOOKUP(Tableau3[[#This Row],[ID ]],'[1]COMMERCIAL 2019 - 2021'!$D$2:$AO$3999,21,FALSE)</f>
        <v>0</v>
      </c>
      <c r="H585" s="3">
        <f>VLOOKUP(Tableau3[[#This Row],[ID ]],'[1]COMMERCIAL 2019 - 2021'!$D$2:$AO$3999,22,FALSE)</f>
        <v>0</v>
      </c>
      <c r="I585" s="3">
        <f>VLOOKUP(Tableau3[[#This Row],[ID ]],'[1]COMMERCIAL 2019 - 2021'!$D$2:$AO$3999,23,FALSE)</f>
        <v>76928</v>
      </c>
      <c r="J585" s="3">
        <f>+Tableau1[[#This Row],[Annee]]</f>
        <v>2020</v>
      </c>
      <c r="K585" s="3" t="str">
        <f>+Tableau1[[#This Row],[DESTINATION]]</f>
        <v>Canada</v>
      </c>
      <c r="L585" s="3" t="str">
        <f>+Tableau1[[#This Row],[CLIENT]]</f>
        <v>ARCADIA</v>
      </c>
      <c r="M585" s="3">
        <f>Tableau1[[#This Row],[Mois]]</f>
        <v>12</v>
      </c>
    </row>
    <row r="586" spans="1:13" hidden="1" x14ac:dyDescent="0.35">
      <c r="A586" s="1" t="str">
        <f>Tableau1[[#This Row],[NUM DE FACTURE]]</f>
        <v>FAE-20-00313</v>
      </c>
      <c r="B586" s="2">
        <f>VLOOKUP(Tableau3[[#This Row],[ID ]],'[1]COMMERCIAL 2019 - 2021'!$D$2:$AO$3999,14,FALSE)</f>
        <v>0</v>
      </c>
      <c r="C586" s="3">
        <f>VLOOKUP(Tableau3[[#This Row],[ID ]],'[1]COMMERCIAL 2019 - 2021'!$D$2:$AO$3999,15,FALSE)</f>
        <v>0</v>
      </c>
      <c r="D586" s="3">
        <f>VLOOKUP(Tableau3[[#This Row],[ID ]],'[1]COMMERCIAL 2019 - 2021'!$D$2:$AO$3999,16,FALSE)</f>
        <v>20157.599999999999</v>
      </c>
      <c r="E586" s="3">
        <f>VLOOKUP(Tableau3[[#This Row],[ID ]],'[1]COMMERCIAL 2019 - 2021'!$D$2:$AO$3999,17,FALSE)</f>
        <v>0</v>
      </c>
      <c r="F586" s="3">
        <f>VLOOKUP(Tableau3[[#This Row],[ID ]],'[1]COMMERCIAL 2019 - 2021'!$D$2:$AO$3999,20,FALSE)</f>
        <v>0</v>
      </c>
      <c r="G586" s="3">
        <f>VLOOKUP(Tableau3[[#This Row],[ID ]],'[1]COMMERCIAL 2019 - 2021'!$D$2:$AO$3999,21,FALSE)</f>
        <v>0</v>
      </c>
      <c r="H586" s="3">
        <f>VLOOKUP(Tableau3[[#This Row],[ID ]],'[1]COMMERCIAL 2019 - 2021'!$D$2:$AO$3999,22,FALSE)</f>
        <v>34771.86</v>
      </c>
      <c r="I586" s="3">
        <f>VLOOKUP(Tableau3[[#This Row],[ID ]],'[1]COMMERCIAL 2019 - 2021'!$D$2:$AO$3999,23,FALSE)</f>
        <v>0</v>
      </c>
      <c r="J586" s="3">
        <f>+Tableau1[[#This Row],[Annee]]</f>
        <v>2020</v>
      </c>
      <c r="K586" s="3" t="str">
        <f>+Tableau1[[#This Row],[DESTINATION]]</f>
        <v>USA</v>
      </c>
      <c r="L586" s="3" t="str">
        <f>+Tableau1[[#This Row],[CLIENT]]</f>
        <v>ARCADIA</v>
      </c>
      <c r="M586" s="3">
        <f>Tableau1[[#This Row],[Mois]]</f>
        <v>12</v>
      </c>
    </row>
    <row r="587" spans="1:13" hidden="1" x14ac:dyDescent="0.35">
      <c r="A587" s="1" t="str">
        <f>Tableau1[[#This Row],[NUM DE FACTURE]]</f>
        <v>FAE-20-00314</v>
      </c>
      <c r="B587" s="2">
        <f>VLOOKUP(Tableau3[[#This Row],[ID ]],'[1]COMMERCIAL 2019 - 2021'!$D$2:$AO$3999,14,FALSE)</f>
        <v>0</v>
      </c>
      <c r="C587" s="3">
        <f>VLOOKUP(Tableau3[[#This Row],[ID ]],'[1]COMMERCIAL 2019 - 2021'!$D$2:$AO$3999,15,FALSE)</f>
        <v>131600</v>
      </c>
      <c r="D587" s="3">
        <f>VLOOKUP(Tableau3[[#This Row],[ID ]],'[1]COMMERCIAL 2019 - 2021'!$D$2:$AO$3999,16,FALSE)</f>
        <v>0</v>
      </c>
      <c r="E587" s="3">
        <f>VLOOKUP(Tableau3[[#This Row],[ID ]],'[1]COMMERCIAL 2019 - 2021'!$D$2:$AO$3999,17,FALSE)</f>
        <v>0</v>
      </c>
      <c r="F587" s="3">
        <f>VLOOKUP(Tableau3[[#This Row],[ID ]],'[1]COMMERCIAL 2019 - 2021'!$D$2:$AO$3999,20,FALSE)</f>
        <v>0</v>
      </c>
      <c r="G587" s="3">
        <f>VLOOKUP(Tableau3[[#This Row],[ID ]],'[1]COMMERCIAL 2019 - 2021'!$D$2:$AO$3999,21,FALSE)</f>
        <v>171080</v>
      </c>
      <c r="H587" s="3">
        <f>VLOOKUP(Tableau3[[#This Row],[ID ]],'[1]COMMERCIAL 2019 - 2021'!$D$2:$AO$3999,22,FALSE)</f>
        <v>0</v>
      </c>
      <c r="I587" s="3">
        <f>VLOOKUP(Tableau3[[#This Row],[ID ]],'[1]COMMERCIAL 2019 - 2021'!$D$2:$AO$3999,23,FALSE)</f>
        <v>0</v>
      </c>
      <c r="J587" s="3">
        <f>+Tableau1[[#This Row],[Annee]]</f>
        <v>2020</v>
      </c>
      <c r="K587" s="3" t="str">
        <f>+Tableau1[[#This Row],[DESTINATION]]</f>
        <v>Niger</v>
      </c>
      <c r="L587" s="3" t="str">
        <f>+Tableau1[[#This Row],[CLIENT]]</f>
        <v>SAHEL INTERNATIONAL TRADE</v>
      </c>
      <c r="M587" s="3">
        <f>Tableau1[[#This Row],[Mois]]</f>
        <v>12</v>
      </c>
    </row>
    <row r="588" spans="1:13" hidden="1" x14ac:dyDescent="0.35">
      <c r="A588" s="1" t="str">
        <f>Tableau1[[#This Row],[NUM DE FACTURE]]</f>
        <v>FAE-20-00315</v>
      </c>
      <c r="B588" s="2">
        <f>VLOOKUP(Tableau3[[#This Row],[ID ]],'[1]COMMERCIAL 2019 - 2021'!$D$2:$AO$3999,14,FALSE)</f>
        <v>0</v>
      </c>
      <c r="C588" s="3">
        <f>VLOOKUP(Tableau3[[#This Row],[ID ]],'[1]COMMERCIAL 2019 - 2021'!$D$2:$AO$3999,15,FALSE)</f>
        <v>199020</v>
      </c>
      <c r="D588" s="3">
        <f>VLOOKUP(Tableau3[[#This Row],[ID ]],'[1]COMMERCIAL 2019 - 2021'!$D$2:$AO$3999,16,FALSE)</f>
        <v>0</v>
      </c>
      <c r="E588" s="3">
        <f>VLOOKUP(Tableau3[[#This Row],[ID ]],'[1]COMMERCIAL 2019 - 2021'!$D$2:$AO$3999,17,FALSE)</f>
        <v>0</v>
      </c>
      <c r="F588" s="3">
        <f>VLOOKUP(Tableau3[[#This Row],[ID ]],'[1]COMMERCIAL 2019 - 2021'!$D$2:$AO$3999,20,FALSE)</f>
        <v>0</v>
      </c>
      <c r="G588" s="3">
        <f>VLOOKUP(Tableau3[[#This Row],[ID ]],'[1]COMMERCIAL 2019 - 2021'!$D$2:$AO$3999,21,FALSE)</f>
        <v>248775</v>
      </c>
      <c r="H588" s="3">
        <f>VLOOKUP(Tableau3[[#This Row],[ID ]],'[1]COMMERCIAL 2019 - 2021'!$D$2:$AO$3999,22,FALSE)</f>
        <v>0</v>
      </c>
      <c r="I588" s="3">
        <f>VLOOKUP(Tableau3[[#This Row],[ID ]],'[1]COMMERCIAL 2019 - 2021'!$D$2:$AO$3999,23,FALSE)</f>
        <v>0</v>
      </c>
      <c r="J588" s="3">
        <f>+Tableau1[[#This Row],[Annee]]</f>
        <v>2020</v>
      </c>
      <c r="K588" s="3" t="str">
        <f>+Tableau1[[#This Row],[DESTINATION]]</f>
        <v>Niger</v>
      </c>
      <c r="L588" s="3" t="str">
        <f>+Tableau1[[#This Row],[CLIENT]]</f>
        <v>SAHEL INTERNATIONAL TRADE</v>
      </c>
      <c r="M588" s="3">
        <f>Tableau1[[#This Row],[Mois]]</f>
        <v>12</v>
      </c>
    </row>
    <row r="589" spans="1:13" hidden="1" x14ac:dyDescent="0.35">
      <c r="A589" s="1" t="str">
        <f>Tableau1[[#This Row],[NUM DE FACTURE]]</f>
        <v>FAE-20-00316</v>
      </c>
      <c r="B589" s="2">
        <f>VLOOKUP(Tableau3[[#This Row],[ID ]],'[1]COMMERCIAL 2019 - 2021'!$D$2:$AO$3999,14,FALSE)</f>
        <v>35950</v>
      </c>
      <c r="C589" s="3">
        <f>VLOOKUP(Tableau3[[#This Row],[ID ]],'[1]COMMERCIAL 2019 - 2021'!$D$2:$AO$3999,15,FALSE)</f>
        <v>0</v>
      </c>
      <c r="D589" s="3">
        <f>VLOOKUP(Tableau3[[#This Row],[ID ]],'[1]COMMERCIAL 2019 - 2021'!$D$2:$AO$3999,16,FALSE)</f>
        <v>0</v>
      </c>
      <c r="E589" s="3">
        <f>VLOOKUP(Tableau3[[#This Row],[ID ]],'[1]COMMERCIAL 2019 - 2021'!$D$2:$AO$3999,17,FALSE)</f>
        <v>0</v>
      </c>
      <c r="F589" s="3">
        <f>VLOOKUP(Tableau3[[#This Row],[ID ]],'[1]COMMERCIAL 2019 - 2021'!$D$2:$AO$3999,20,FALSE)</f>
        <v>63541.5</v>
      </c>
      <c r="G589" s="3">
        <f>VLOOKUP(Tableau3[[#This Row],[ID ]],'[1]COMMERCIAL 2019 - 2021'!$D$2:$AO$3999,21,FALSE)</f>
        <v>0</v>
      </c>
      <c r="H589" s="3">
        <f>VLOOKUP(Tableau3[[#This Row],[ID ]],'[1]COMMERCIAL 2019 - 2021'!$D$2:$AO$3999,22,FALSE)</f>
        <v>0</v>
      </c>
      <c r="I589" s="3">
        <f>VLOOKUP(Tableau3[[#This Row],[ID ]],'[1]COMMERCIAL 2019 - 2021'!$D$2:$AO$3999,23,FALSE)</f>
        <v>0</v>
      </c>
      <c r="J589" s="3">
        <f>+Tableau1[[#This Row],[Annee]]</f>
        <v>2020</v>
      </c>
      <c r="K589" s="3" t="str">
        <f>+Tableau1[[#This Row],[DESTINATION]]</f>
        <v>Ukraine</v>
      </c>
      <c r="L589" s="3" t="str">
        <f>+Tableau1[[#This Row],[CLIENT]]</f>
        <v>SAHEL INTERNATIONAL TRADE</v>
      </c>
      <c r="M589" s="3">
        <f>Tableau1[[#This Row],[Mois]]</f>
        <v>12</v>
      </c>
    </row>
    <row r="590" spans="1:13" hidden="1" x14ac:dyDescent="0.35">
      <c r="A590" s="1" t="str">
        <f>Tableau1[[#This Row],[NUM DE FACTURE]]</f>
        <v>FAE-20-00317</v>
      </c>
      <c r="B590" s="2">
        <f>VLOOKUP(Tableau3[[#This Row],[ID ]],'[1]COMMERCIAL 2019 - 2021'!$D$2:$AO$3999,14,FALSE)</f>
        <v>40000</v>
      </c>
      <c r="C590" s="3">
        <f>VLOOKUP(Tableau3[[#This Row],[ID ]],'[1]COMMERCIAL 2019 - 2021'!$D$2:$AO$3999,15,FALSE)</f>
        <v>0</v>
      </c>
      <c r="D590" s="3">
        <f>VLOOKUP(Tableau3[[#This Row],[ID ]],'[1]COMMERCIAL 2019 - 2021'!$D$2:$AO$3999,16,FALSE)</f>
        <v>0</v>
      </c>
      <c r="E590" s="3">
        <f>VLOOKUP(Tableau3[[#This Row],[ID ]],'[1]COMMERCIAL 2019 - 2021'!$D$2:$AO$3999,17,FALSE)</f>
        <v>0</v>
      </c>
      <c r="F590" s="3">
        <f>VLOOKUP(Tableau3[[#This Row],[ID ]],'[1]COMMERCIAL 2019 - 2021'!$D$2:$AO$3999,20,FALSE)</f>
        <v>73021.119999999995</v>
      </c>
      <c r="G590" s="3">
        <f>VLOOKUP(Tableau3[[#This Row],[ID ]],'[1]COMMERCIAL 2019 - 2021'!$D$2:$AO$3999,21,FALSE)</f>
        <v>0</v>
      </c>
      <c r="H590" s="3">
        <f>VLOOKUP(Tableau3[[#This Row],[ID ]],'[1]COMMERCIAL 2019 - 2021'!$D$2:$AO$3999,22,FALSE)</f>
        <v>0</v>
      </c>
      <c r="I590" s="3">
        <f>VLOOKUP(Tableau3[[#This Row],[ID ]],'[1]COMMERCIAL 2019 - 2021'!$D$2:$AO$3999,23,FALSE)</f>
        <v>0</v>
      </c>
      <c r="J590" s="3">
        <f>+Tableau1[[#This Row],[Annee]]</f>
        <v>2020</v>
      </c>
      <c r="K590" s="3" t="str">
        <f>+Tableau1[[#This Row],[DESTINATION]]</f>
        <v>Russie</v>
      </c>
      <c r="L590" s="3" t="str">
        <f>+Tableau1[[#This Row],[CLIENT]]</f>
        <v>ANGSTREM TRADING</v>
      </c>
      <c r="M590" s="3">
        <f>Tableau1[[#This Row],[Mois]]</f>
        <v>12</v>
      </c>
    </row>
    <row r="591" spans="1:13" hidden="1" x14ac:dyDescent="0.35">
      <c r="A591" s="1" t="str">
        <f>Tableau1[[#This Row],[NUM DE FACTURE]]</f>
        <v>FAE-20-00318</v>
      </c>
      <c r="B591" s="2">
        <f>VLOOKUP(Tableau3[[#This Row],[ID ]],'[1]COMMERCIAL 2019 - 2021'!$D$2:$AO$3999,14,FALSE)</f>
        <v>0</v>
      </c>
      <c r="C591" s="3">
        <f>VLOOKUP(Tableau3[[#This Row],[ID ]],'[1]COMMERCIAL 2019 - 2021'!$D$2:$AO$3999,15,FALSE)</f>
        <v>17720</v>
      </c>
      <c r="D591" s="3">
        <f>VLOOKUP(Tableau3[[#This Row],[ID ]],'[1]COMMERCIAL 2019 - 2021'!$D$2:$AO$3999,16,FALSE)</f>
        <v>0</v>
      </c>
      <c r="E591" s="3">
        <f>VLOOKUP(Tableau3[[#This Row],[ID ]],'[1]COMMERCIAL 2019 - 2021'!$D$2:$AO$3999,17,FALSE)</f>
        <v>0</v>
      </c>
      <c r="F591" s="3">
        <f>VLOOKUP(Tableau3[[#This Row],[ID ]],'[1]COMMERCIAL 2019 - 2021'!$D$2:$AO$3999,20,FALSE)</f>
        <v>0</v>
      </c>
      <c r="G591" s="3">
        <f>VLOOKUP(Tableau3[[#This Row],[ID ]],'[1]COMMERCIAL 2019 - 2021'!$D$2:$AO$3999,21,FALSE)</f>
        <v>57859.573040000003</v>
      </c>
      <c r="H591" s="3">
        <f>VLOOKUP(Tableau3[[#This Row],[ID ]],'[1]COMMERCIAL 2019 - 2021'!$D$2:$AO$3999,22,FALSE)</f>
        <v>0</v>
      </c>
      <c r="I591" s="3">
        <f>VLOOKUP(Tableau3[[#This Row],[ID ]],'[1]COMMERCIAL 2019 - 2021'!$D$2:$AO$3999,23,FALSE)</f>
        <v>0</v>
      </c>
      <c r="J591" s="3">
        <f>+Tableau1[[#This Row],[Annee]]</f>
        <v>2020</v>
      </c>
      <c r="K591" s="3" t="str">
        <f>+Tableau1[[#This Row],[DESTINATION]]</f>
        <v>New Zealand</v>
      </c>
      <c r="L591" s="3" t="str">
        <f>+Tableau1[[#This Row],[CLIENT]]</f>
        <v>DAVIS TRADING CO LTD</v>
      </c>
      <c r="M591" s="3">
        <f>Tableau1[[#This Row],[Mois]]</f>
        <v>12</v>
      </c>
    </row>
    <row r="592" spans="1:13" hidden="1" x14ac:dyDescent="0.35">
      <c r="A592" s="1" t="str">
        <f>Tableau1[[#This Row],[NUM DE FACTURE]]</f>
        <v>FAE-20-00319</v>
      </c>
      <c r="B592" s="2">
        <f>VLOOKUP(Tableau3[[#This Row],[ID ]],'[1]COMMERCIAL 2019 - 2021'!$D$2:$AO$3999,14,FALSE)</f>
        <v>7200</v>
      </c>
      <c r="C592" s="3">
        <f>VLOOKUP(Tableau3[[#This Row],[ID ]],'[1]COMMERCIAL 2019 - 2021'!$D$2:$AO$3999,15,FALSE)</f>
        <v>31000</v>
      </c>
      <c r="D592" s="3">
        <f>VLOOKUP(Tableau3[[#This Row],[ID ]],'[1]COMMERCIAL 2019 - 2021'!$D$2:$AO$3999,16,FALSE)</f>
        <v>12000</v>
      </c>
      <c r="E592" s="3">
        <f>VLOOKUP(Tableau3[[#This Row],[ID ]],'[1]COMMERCIAL 2019 - 2021'!$D$2:$AO$3999,17,FALSE)</f>
        <v>2650</v>
      </c>
      <c r="F592" s="3">
        <f>VLOOKUP(Tableau3[[#This Row],[ID ]],'[1]COMMERCIAL 2019 - 2021'!$D$2:$AO$3999,20,FALSE)</f>
        <v>11988</v>
      </c>
      <c r="G592" s="3">
        <f>VLOOKUP(Tableau3[[#This Row],[ID ]],'[1]COMMERCIAL 2019 - 2021'!$D$2:$AO$3999,21,FALSE)</f>
        <v>51170</v>
      </c>
      <c r="H592" s="3">
        <f>VLOOKUP(Tableau3[[#This Row],[ID ]],'[1]COMMERCIAL 2019 - 2021'!$D$2:$AO$3999,22,FALSE)</f>
        <v>19800</v>
      </c>
      <c r="I592" s="3">
        <f>VLOOKUP(Tableau3[[#This Row],[ID ]],'[1]COMMERCIAL 2019 - 2021'!$D$2:$AO$3999,23,FALSE)</f>
        <v>8765</v>
      </c>
      <c r="J592" s="3">
        <f>+Tableau1[[#This Row],[Annee]]</f>
        <v>2020</v>
      </c>
      <c r="K592" s="3" t="str">
        <f>+Tableau1[[#This Row],[DESTINATION]]</f>
        <v>Qatar</v>
      </c>
      <c r="L592" s="3" t="str">
        <f>+Tableau1[[#This Row],[CLIENT]]</f>
        <v>GOLDEN PEARL</v>
      </c>
      <c r="M592" s="3">
        <f>Tableau1[[#This Row],[Mois]]</f>
        <v>12</v>
      </c>
    </row>
    <row r="593" spans="1:13" x14ac:dyDescent="0.35">
      <c r="A593" s="1" t="str">
        <f>Tableau1[[#This Row],[NUM DE FACTURE]]</f>
        <v>FAE-20-00320</v>
      </c>
      <c r="B593" s="2">
        <f>VLOOKUP(Tableau3[[#This Row],[ID ]],'[1]COMMERCIAL 2019 - 2021'!$D$2:$AO$3999,14,FALSE)</f>
        <v>129224</v>
      </c>
      <c r="C593" s="3">
        <f>VLOOKUP(Tableau3[[#This Row],[ID ]],'[1]COMMERCIAL 2019 - 2021'!$D$2:$AO$3999,15,FALSE)</f>
        <v>19200</v>
      </c>
      <c r="D593" s="3">
        <f>VLOOKUP(Tableau3[[#This Row],[ID ]],'[1]COMMERCIAL 2019 - 2021'!$D$2:$AO$3999,16,FALSE)</f>
        <v>8400</v>
      </c>
      <c r="E593" s="3">
        <f>VLOOKUP(Tableau3[[#This Row],[ID ]],'[1]COMMERCIAL 2019 - 2021'!$D$2:$AO$3999,17,FALSE)</f>
        <v>0</v>
      </c>
      <c r="F593" s="3">
        <f>VLOOKUP(Tableau3[[#This Row],[ID ]],'[1]COMMERCIAL 2019 - 2021'!$D$2:$AO$3999,20,FALSE)</f>
        <v>211499.12</v>
      </c>
      <c r="G593" s="3">
        <f>VLOOKUP(Tableau3[[#This Row],[ID ]],'[1]COMMERCIAL 2019 - 2021'!$D$2:$AO$3999,21,FALSE)</f>
        <v>28416</v>
      </c>
      <c r="H593" s="3">
        <f>VLOOKUP(Tableau3[[#This Row],[ID ]],'[1]COMMERCIAL 2019 - 2021'!$D$2:$AO$3999,22,FALSE)</f>
        <v>11760</v>
      </c>
      <c r="I593" s="3">
        <f>VLOOKUP(Tableau3[[#This Row],[ID ]],'[1]COMMERCIAL 2019 - 2021'!$D$2:$AO$3999,23,FALSE)</f>
        <v>0</v>
      </c>
      <c r="J593" s="3">
        <f>+Tableau1[[#This Row],[Annee]]</f>
        <v>2020</v>
      </c>
      <c r="K593" s="3" t="str">
        <f>+Tableau1[[#This Row],[DESTINATION]]</f>
        <v>Sierra Leone</v>
      </c>
      <c r="L593" s="3" t="str">
        <f>+Tableau1[[#This Row],[CLIENT]]</f>
        <v>TUNISIAN AFRICAN BUSINESS</v>
      </c>
      <c r="M593" s="3">
        <f>Tableau1[[#This Row],[Mois]]</f>
        <v>12</v>
      </c>
    </row>
    <row r="594" spans="1:13" x14ac:dyDescent="0.35">
      <c r="A594" s="1" t="str">
        <f>Tableau1[[#This Row],[NUM DE FACTURE]]</f>
        <v>FAE-20-00321</v>
      </c>
      <c r="B594" s="2">
        <f>VLOOKUP(Tableau3[[#This Row],[ID ]],'[1]COMMERCIAL 2019 - 2021'!$D$2:$AO$3999,14,FALSE)</f>
        <v>102624</v>
      </c>
      <c r="C594" s="3">
        <f>VLOOKUP(Tableau3[[#This Row],[ID ]],'[1]COMMERCIAL 2019 - 2021'!$D$2:$AO$3999,15,FALSE)</f>
        <v>43800</v>
      </c>
      <c r="D594" s="3">
        <f>VLOOKUP(Tableau3[[#This Row],[ID ]],'[1]COMMERCIAL 2019 - 2021'!$D$2:$AO$3999,16,FALSE)</f>
        <v>0</v>
      </c>
      <c r="E594" s="3">
        <f>VLOOKUP(Tableau3[[#This Row],[ID ]],'[1]COMMERCIAL 2019 - 2021'!$D$2:$AO$3999,17,FALSE)</f>
        <v>0</v>
      </c>
      <c r="F594" s="3">
        <f>VLOOKUP(Tableau3[[#This Row],[ID ]],'[1]COMMERCIAL 2019 - 2021'!$D$2:$AO$3999,20,FALSE)</f>
        <v>168141.12</v>
      </c>
      <c r="G594" s="3">
        <f>VLOOKUP(Tableau3[[#This Row],[ID ]],'[1]COMMERCIAL 2019 - 2021'!$D$2:$AO$3999,21,FALSE)</f>
        <v>65190</v>
      </c>
      <c r="H594" s="3">
        <f>VLOOKUP(Tableau3[[#This Row],[ID ]],'[1]COMMERCIAL 2019 - 2021'!$D$2:$AO$3999,22,FALSE)</f>
        <v>0</v>
      </c>
      <c r="I594" s="3">
        <f>VLOOKUP(Tableau3[[#This Row],[ID ]],'[1]COMMERCIAL 2019 - 2021'!$D$2:$AO$3999,23,FALSE)</f>
        <v>0</v>
      </c>
      <c r="J594" s="3">
        <f>+Tableau1[[#This Row],[Annee]]</f>
        <v>2020</v>
      </c>
      <c r="K594" s="3" t="str">
        <f>+Tableau1[[#This Row],[DESTINATION]]</f>
        <v>Sierra Leone</v>
      </c>
      <c r="L594" s="3" t="str">
        <f>+Tableau1[[#This Row],[CLIENT]]</f>
        <v>TUNISIAN AFRICAN BUSINESS</v>
      </c>
      <c r="M594" s="3">
        <f>Tableau1[[#This Row],[Mois]]</f>
        <v>12</v>
      </c>
    </row>
    <row r="595" spans="1:13" hidden="1" x14ac:dyDescent="0.35">
      <c r="A595" s="1" t="str">
        <f>Tableau1[[#This Row],[NUM DE FACTURE]]</f>
        <v>FAE-20-00322</v>
      </c>
      <c r="B595" s="2">
        <f>VLOOKUP(Tableau3[[#This Row],[ID ]],'[1]COMMERCIAL 2019 - 2021'!$D$2:$AO$3999,14,FALSE)</f>
        <v>0</v>
      </c>
      <c r="C595" s="3">
        <f>VLOOKUP(Tableau3[[#This Row],[ID ]],'[1]COMMERCIAL 2019 - 2021'!$D$2:$AO$3999,15,FALSE)</f>
        <v>20121</v>
      </c>
      <c r="D595" s="3">
        <f>VLOOKUP(Tableau3[[#This Row],[ID ]],'[1]COMMERCIAL 2019 - 2021'!$D$2:$AO$3999,16,FALSE)</f>
        <v>1800</v>
      </c>
      <c r="E595" s="3">
        <f>VLOOKUP(Tableau3[[#This Row],[ID ]],'[1]COMMERCIAL 2019 - 2021'!$D$2:$AO$3999,17,FALSE)</f>
        <v>2724</v>
      </c>
      <c r="F595" s="3">
        <f>VLOOKUP(Tableau3[[#This Row],[ID ]],'[1]COMMERCIAL 2019 - 2021'!$D$2:$AO$3999,20,FALSE)</f>
        <v>0</v>
      </c>
      <c r="G595" s="3">
        <f>VLOOKUP(Tableau3[[#This Row],[ID ]],'[1]COMMERCIAL 2019 - 2021'!$D$2:$AO$3999,21,FALSE)</f>
        <v>35413.452799999999</v>
      </c>
      <c r="H595" s="3">
        <f>VLOOKUP(Tableau3[[#This Row],[ID ]],'[1]COMMERCIAL 2019 - 2021'!$D$2:$AO$3999,22,FALSE)</f>
        <v>3078</v>
      </c>
      <c r="I595" s="3">
        <f>VLOOKUP(Tableau3[[#This Row],[ID ]],'[1]COMMERCIAL 2019 - 2021'!$D$2:$AO$3999,23,FALSE)</f>
        <v>6265.2</v>
      </c>
      <c r="J595" s="3">
        <f>+Tableau1[[#This Row],[Annee]]</f>
        <v>2020</v>
      </c>
      <c r="K595" s="3" t="str">
        <f>+Tableau1[[#This Row],[DESTINATION]]</f>
        <v>Canada</v>
      </c>
      <c r="L595" s="3" t="str">
        <f>+Tableau1[[#This Row],[CLIENT]]</f>
        <v>ARCADIA</v>
      </c>
      <c r="M595" s="3">
        <f>Tableau1[[#This Row],[Mois]]</f>
        <v>12</v>
      </c>
    </row>
    <row r="596" spans="1:13" hidden="1" x14ac:dyDescent="0.35">
      <c r="A596" s="1" t="str">
        <f>Tableau1[[#This Row],[NUM DE FACTURE]]</f>
        <v>FAE-20-00323</v>
      </c>
      <c r="B596" s="2">
        <f>VLOOKUP(Tableau3[[#This Row],[ID ]],'[1]COMMERCIAL 2019 - 2021'!$D$2:$AO$3999,14,FALSE)</f>
        <v>0</v>
      </c>
      <c r="C596" s="3">
        <f>VLOOKUP(Tableau3[[#This Row],[ID ]],'[1]COMMERCIAL 2019 - 2021'!$D$2:$AO$3999,15,FALSE)</f>
        <v>50544</v>
      </c>
      <c r="D596" s="3">
        <f>VLOOKUP(Tableau3[[#This Row],[ID ]],'[1]COMMERCIAL 2019 - 2021'!$D$2:$AO$3999,16,FALSE)</f>
        <v>18000</v>
      </c>
      <c r="E596" s="3">
        <f>VLOOKUP(Tableau3[[#This Row],[ID ]],'[1]COMMERCIAL 2019 - 2021'!$D$2:$AO$3999,17,FALSE)</f>
        <v>0</v>
      </c>
      <c r="F596" s="3">
        <f>VLOOKUP(Tableau3[[#This Row],[ID ]],'[1]COMMERCIAL 2019 - 2021'!$D$2:$AO$3999,20,FALSE)</f>
        <v>0</v>
      </c>
      <c r="G596" s="3">
        <f>VLOOKUP(Tableau3[[#This Row],[ID ]],'[1]COMMERCIAL 2019 - 2021'!$D$2:$AO$3999,21,FALSE)</f>
        <v>109963.97232337816</v>
      </c>
      <c r="H596" s="3">
        <f>VLOOKUP(Tableau3[[#This Row],[ID ]],'[1]COMMERCIAL 2019 - 2021'!$D$2:$AO$3999,22,FALSE)</f>
        <v>38865.011804621856</v>
      </c>
      <c r="I596" s="3">
        <f>VLOOKUP(Tableau3[[#This Row],[ID ]],'[1]COMMERCIAL 2019 - 2021'!$D$2:$AO$3999,23,FALSE)</f>
        <v>0</v>
      </c>
      <c r="J596" s="3">
        <f>+Tableau1[[#This Row],[Annee]]</f>
        <v>2020</v>
      </c>
      <c r="K596" s="3" t="str">
        <f>+Tableau1[[#This Row],[DESTINATION]]</f>
        <v>Mayotte</v>
      </c>
      <c r="L596" s="3" t="str">
        <f>+Tableau1[[#This Row],[CLIENT]]</f>
        <v>SODIFRAM SAS</v>
      </c>
      <c r="M596" s="3">
        <f>Tableau1[[#This Row],[Mois]]</f>
        <v>12</v>
      </c>
    </row>
    <row r="597" spans="1:13" hidden="1" x14ac:dyDescent="0.35">
      <c r="A597" s="1" t="str">
        <f>Tableau1[[#This Row],[NUM DE FACTURE]]</f>
        <v>FAE-20-00324</v>
      </c>
      <c r="B597" s="2">
        <f>VLOOKUP(Tableau3[[#This Row],[ID ]],'[1]COMMERCIAL 2019 - 2021'!$D$2:$AO$3999,14,FALSE)</f>
        <v>480</v>
      </c>
      <c r="C597" s="3">
        <f>VLOOKUP(Tableau3[[#This Row],[ID ]],'[1]COMMERCIAL 2019 - 2021'!$D$2:$AO$3999,15,FALSE)</f>
        <v>15504</v>
      </c>
      <c r="D597" s="3">
        <f>VLOOKUP(Tableau3[[#This Row],[ID ]],'[1]COMMERCIAL 2019 - 2021'!$D$2:$AO$3999,16,FALSE)</f>
        <v>1500</v>
      </c>
      <c r="E597" s="3">
        <f>VLOOKUP(Tableau3[[#This Row],[ID ]],'[1]COMMERCIAL 2019 - 2021'!$D$2:$AO$3999,17,FALSE)</f>
        <v>1520</v>
      </c>
      <c r="F597" s="3">
        <f>VLOOKUP(Tableau3[[#This Row],[ID ]],'[1]COMMERCIAL 2019 - 2021'!$D$2:$AO$3999,20,FALSE)</f>
        <v>900.66383999999994</v>
      </c>
      <c r="G597" s="3">
        <f>VLOOKUP(Tableau3[[#This Row],[ID ]],'[1]COMMERCIAL 2019 - 2021'!$D$2:$AO$3999,21,FALSE)</f>
        <v>28640.320055999997</v>
      </c>
      <c r="H597" s="3">
        <f>VLOOKUP(Tableau3[[#This Row],[ID ]],'[1]COMMERCIAL 2019 - 2021'!$D$2:$AO$3999,22,FALSE)</f>
        <v>2765.1959999999999</v>
      </c>
      <c r="I597" s="3">
        <f>VLOOKUP(Tableau3[[#This Row],[ID ]],'[1]COMMERCIAL 2019 - 2021'!$D$2:$AO$3999,23,FALSE)</f>
        <v>6070.2636000000002</v>
      </c>
      <c r="J597" s="3">
        <f>+Tableau1[[#This Row],[Annee]]</f>
        <v>2020</v>
      </c>
      <c r="K597" s="3" t="str">
        <f>+Tableau1[[#This Row],[DESTINATION]]</f>
        <v>France</v>
      </c>
      <c r="L597" s="3" t="str">
        <f>+Tableau1[[#This Row],[CLIENT]]</f>
        <v>STE OMRANE SAS</v>
      </c>
      <c r="M597" s="3">
        <f>Tableau1[[#This Row],[Mois]]</f>
        <v>12</v>
      </c>
    </row>
    <row r="598" spans="1:13" hidden="1" x14ac:dyDescent="0.35">
      <c r="A598" s="1" t="str">
        <f>Tableau1[[#This Row],[NUM DE FACTURE]]</f>
        <v>FAE-20-00325</v>
      </c>
      <c r="B598" s="2">
        <f>VLOOKUP(Tableau3[[#This Row],[ID ]],'[1]COMMERCIAL 2019 - 2021'!$D$2:$AO$3999,14,FALSE)</f>
        <v>0</v>
      </c>
      <c r="C598" s="3">
        <f>VLOOKUP(Tableau3[[#This Row],[ID ]],'[1]COMMERCIAL 2019 - 2021'!$D$2:$AO$3999,15,FALSE)</f>
        <v>0</v>
      </c>
      <c r="D598" s="3">
        <f>VLOOKUP(Tableau3[[#This Row],[ID ]],'[1]COMMERCIAL 2019 - 2021'!$D$2:$AO$3999,16,FALSE)</f>
        <v>0</v>
      </c>
      <c r="E598" s="3">
        <f>VLOOKUP(Tableau3[[#This Row],[ID ]],'[1]COMMERCIAL 2019 - 2021'!$D$2:$AO$3999,17,FALSE)</f>
        <v>7500</v>
      </c>
      <c r="F598" s="3">
        <f>VLOOKUP(Tableau3[[#This Row],[ID ]],'[1]COMMERCIAL 2019 - 2021'!$D$2:$AO$3999,20,FALSE)</f>
        <v>0</v>
      </c>
      <c r="G598" s="3">
        <f>VLOOKUP(Tableau3[[#This Row],[ID ]],'[1]COMMERCIAL 2019 - 2021'!$D$2:$AO$3999,21,FALSE)</f>
        <v>0</v>
      </c>
      <c r="H598" s="3">
        <f>VLOOKUP(Tableau3[[#This Row],[ID ]],'[1]COMMERCIAL 2019 - 2021'!$D$2:$AO$3999,22,FALSE)</f>
        <v>0</v>
      </c>
      <c r="I598" s="3">
        <f>VLOOKUP(Tableau3[[#This Row],[ID ]],'[1]COMMERCIAL 2019 - 2021'!$D$2:$AO$3999,23,FALSE)</f>
        <v>33074.271999999997</v>
      </c>
      <c r="J598" s="3">
        <f>+Tableau1[[#This Row],[Annee]]</f>
        <v>2020</v>
      </c>
      <c r="K598" s="3" t="str">
        <f>+Tableau1[[#This Row],[DESTINATION]]</f>
        <v>Jordanie</v>
      </c>
      <c r="L598" s="3" t="str">
        <f>+Tableau1[[#This Row],[CLIENT]]</f>
        <v>ABOURA FOODS</v>
      </c>
      <c r="M598" s="3">
        <f>Tableau1[[#This Row],[Mois]]</f>
        <v>12</v>
      </c>
    </row>
    <row r="599" spans="1:13" hidden="1" x14ac:dyDescent="0.35">
      <c r="A599" s="1" t="str">
        <f>Tableau1[[#This Row],[NUM DE FACTURE]]</f>
        <v>FAE-20-00326</v>
      </c>
      <c r="B599" s="2">
        <f>VLOOKUP(Tableau3[[#This Row],[ID ]],'[1]COMMERCIAL 2019 - 2021'!$D$2:$AO$3999,14,FALSE)</f>
        <v>0</v>
      </c>
      <c r="C599" s="3">
        <f>VLOOKUP(Tableau3[[#This Row],[ID ]],'[1]COMMERCIAL 2019 - 2021'!$D$2:$AO$3999,15,FALSE)</f>
        <v>15984</v>
      </c>
      <c r="D599" s="3">
        <f>VLOOKUP(Tableau3[[#This Row],[ID ]],'[1]COMMERCIAL 2019 - 2021'!$D$2:$AO$3999,16,FALSE)</f>
        <v>11388</v>
      </c>
      <c r="E599" s="3">
        <f>VLOOKUP(Tableau3[[#This Row],[ID ]],'[1]COMMERCIAL 2019 - 2021'!$D$2:$AO$3999,17,FALSE)</f>
        <v>0</v>
      </c>
      <c r="F599" s="3">
        <f>VLOOKUP(Tableau3[[#This Row],[ID ]],'[1]COMMERCIAL 2019 - 2021'!$D$2:$AO$3999,20,FALSE)</f>
        <v>0</v>
      </c>
      <c r="G599" s="3">
        <f>VLOOKUP(Tableau3[[#This Row],[ID ]],'[1]COMMERCIAL 2019 - 2021'!$D$2:$AO$3999,21,FALSE)</f>
        <v>34552.428016971506</v>
      </c>
      <c r="H599" s="3">
        <f>VLOOKUP(Tableau3[[#This Row],[ID ]],'[1]COMMERCIAL 2019 - 2021'!$D$2:$AO$3999,22,FALSE)</f>
        <v>24404.620705028494</v>
      </c>
      <c r="I599" s="3">
        <f>VLOOKUP(Tableau3[[#This Row],[ID ]],'[1]COMMERCIAL 2019 - 2021'!$D$2:$AO$3999,23,FALSE)</f>
        <v>0</v>
      </c>
      <c r="J599" s="3">
        <f>+Tableau1[[#This Row],[Annee]]</f>
        <v>2020</v>
      </c>
      <c r="K599" s="3" t="str">
        <f>+Tableau1[[#This Row],[DESTINATION]]</f>
        <v>Mayotte</v>
      </c>
      <c r="L599" s="3" t="str">
        <f>+Tableau1[[#This Row],[CLIENT]]</f>
        <v>SODISCOUNT</v>
      </c>
      <c r="M599" s="3">
        <f>Tableau1[[#This Row],[Mois]]</f>
        <v>12</v>
      </c>
    </row>
    <row r="600" spans="1:13" hidden="1" x14ac:dyDescent="0.35">
      <c r="A600" s="1" t="str">
        <f>Tableau1[[#This Row],[NUM DE FACTURE]]</f>
        <v>FAE-20-00327</v>
      </c>
      <c r="B600" s="2">
        <f>VLOOKUP(Tableau3[[#This Row],[ID ]],'[1]COMMERCIAL 2019 - 2021'!$D$2:$AO$3999,14,FALSE)</f>
        <v>22008</v>
      </c>
      <c r="C600" s="3">
        <f>VLOOKUP(Tableau3[[#This Row],[ID ]],'[1]COMMERCIAL 2019 - 2021'!$D$2:$AO$3999,15,FALSE)</f>
        <v>0</v>
      </c>
      <c r="D600" s="3">
        <f>VLOOKUP(Tableau3[[#This Row],[ID ]],'[1]COMMERCIAL 2019 - 2021'!$D$2:$AO$3999,16,FALSE)</f>
        <v>0</v>
      </c>
      <c r="E600" s="3">
        <f>VLOOKUP(Tableau3[[#This Row],[ID ]],'[1]COMMERCIAL 2019 - 2021'!$D$2:$AO$3999,17,FALSE)</f>
        <v>0</v>
      </c>
      <c r="F600" s="3">
        <f>VLOOKUP(Tableau3[[#This Row],[ID ]],'[1]COMMERCIAL 2019 - 2021'!$D$2:$AO$3999,20,FALSE)</f>
        <v>36753.360000000001</v>
      </c>
      <c r="G600" s="3">
        <f>VLOOKUP(Tableau3[[#This Row],[ID ]],'[1]COMMERCIAL 2019 - 2021'!$D$2:$AO$3999,21,FALSE)</f>
        <v>0</v>
      </c>
      <c r="H600" s="3">
        <f>VLOOKUP(Tableau3[[#This Row],[ID ]],'[1]COMMERCIAL 2019 - 2021'!$D$2:$AO$3999,22,FALSE)</f>
        <v>0</v>
      </c>
      <c r="I600" s="3">
        <f>VLOOKUP(Tableau3[[#This Row],[ID ]],'[1]COMMERCIAL 2019 - 2021'!$D$2:$AO$3999,23,FALSE)</f>
        <v>0</v>
      </c>
      <c r="J600" s="3">
        <f>+Tableau1[[#This Row],[Annee]]</f>
        <v>2020</v>
      </c>
      <c r="K600" s="3" t="str">
        <f>+Tableau1[[#This Row],[DESTINATION]]</f>
        <v>Burkina Faso</v>
      </c>
      <c r="L600" s="3" t="str">
        <f>+Tableau1[[#This Row],[CLIENT]]</f>
        <v>SAHEL INTERNATIONAL TRADE</v>
      </c>
      <c r="M600" s="3">
        <f>Tableau1[[#This Row],[Mois]]</f>
        <v>12</v>
      </c>
    </row>
    <row r="601" spans="1:13" hidden="1" x14ac:dyDescent="0.35">
      <c r="A601" s="1" t="str">
        <f>Tableau1[[#This Row],[NUM DE FACTURE]]</f>
        <v>FAE-20-00328</v>
      </c>
      <c r="B601" s="2">
        <f>VLOOKUP(Tableau3[[#This Row],[ID ]],'[1]COMMERCIAL 2019 - 2021'!$D$2:$AO$3999,14,FALSE)</f>
        <v>19200</v>
      </c>
      <c r="C601" s="3">
        <f>VLOOKUP(Tableau3[[#This Row],[ID ]],'[1]COMMERCIAL 2019 - 2021'!$D$2:$AO$3999,15,FALSE)</f>
        <v>0</v>
      </c>
      <c r="D601" s="3">
        <f>VLOOKUP(Tableau3[[#This Row],[ID ]],'[1]COMMERCIAL 2019 - 2021'!$D$2:$AO$3999,16,FALSE)</f>
        <v>0</v>
      </c>
      <c r="E601" s="3">
        <f>VLOOKUP(Tableau3[[#This Row],[ID ]],'[1]COMMERCIAL 2019 - 2021'!$D$2:$AO$3999,17,FALSE)</f>
        <v>0</v>
      </c>
      <c r="F601" s="3">
        <f>VLOOKUP(Tableau3[[#This Row],[ID ]],'[1]COMMERCIAL 2019 - 2021'!$D$2:$AO$3999,20,FALSE)</f>
        <v>33024</v>
      </c>
      <c r="G601" s="3">
        <f>VLOOKUP(Tableau3[[#This Row],[ID ]],'[1]COMMERCIAL 2019 - 2021'!$D$2:$AO$3999,21,FALSE)</f>
        <v>0</v>
      </c>
      <c r="H601" s="3">
        <f>VLOOKUP(Tableau3[[#This Row],[ID ]],'[1]COMMERCIAL 2019 - 2021'!$D$2:$AO$3999,22,FALSE)</f>
        <v>0</v>
      </c>
      <c r="I601" s="3">
        <f>VLOOKUP(Tableau3[[#This Row],[ID ]],'[1]COMMERCIAL 2019 - 2021'!$D$2:$AO$3999,23,FALSE)</f>
        <v>0</v>
      </c>
      <c r="J601" s="3">
        <f>+Tableau1[[#This Row],[Annee]]</f>
        <v>2020</v>
      </c>
      <c r="K601" s="3" t="str">
        <f>+Tableau1[[#This Row],[DESTINATION]]</f>
        <v>Burkina Faso</v>
      </c>
      <c r="L601" s="3" t="str">
        <f>+Tableau1[[#This Row],[CLIENT]]</f>
        <v>SAHEL INTERNATIONAL TRADE</v>
      </c>
      <c r="M601" s="3">
        <f>Tableau1[[#This Row],[Mois]]</f>
        <v>12</v>
      </c>
    </row>
    <row r="602" spans="1:13" hidden="1" x14ac:dyDescent="0.35">
      <c r="A602" s="1" t="str">
        <f>Tableau1[[#This Row],[NUM DE FACTURE]]</f>
        <v>FAE-20-00329</v>
      </c>
      <c r="B602" s="2">
        <f>VLOOKUP(Tableau3[[#This Row],[ID ]],'[1]COMMERCIAL 2019 - 2021'!$D$2:$AO$3999,14,FALSE)</f>
        <v>0</v>
      </c>
      <c r="C602" s="3">
        <f>VLOOKUP(Tableau3[[#This Row],[ID ]],'[1]COMMERCIAL 2019 - 2021'!$D$2:$AO$3999,15,FALSE)</f>
        <v>21580</v>
      </c>
      <c r="D602" s="3">
        <f>VLOOKUP(Tableau3[[#This Row],[ID ]],'[1]COMMERCIAL 2019 - 2021'!$D$2:$AO$3999,16,FALSE)</f>
        <v>0</v>
      </c>
      <c r="E602" s="3">
        <f>VLOOKUP(Tableau3[[#This Row],[ID ]],'[1]COMMERCIAL 2019 - 2021'!$D$2:$AO$3999,17,FALSE)</f>
        <v>0</v>
      </c>
      <c r="F602" s="3">
        <f>VLOOKUP(Tableau3[[#This Row],[ID ]],'[1]COMMERCIAL 2019 - 2021'!$D$2:$AO$3999,20,FALSE)</f>
        <v>0</v>
      </c>
      <c r="G602" s="3">
        <f>VLOOKUP(Tableau3[[#This Row],[ID ]],'[1]COMMERCIAL 2019 - 2021'!$D$2:$AO$3999,21,FALSE)</f>
        <v>26975</v>
      </c>
      <c r="H602" s="3">
        <f>VLOOKUP(Tableau3[[#This Row],[ID ]],'[1]COMMERCIAL 2019 - 2021'!$D$2:$AO$3999,22,FALSE)</f>
        <v>0</v>
      </c>
      <c r="I602" s="3">
        <f>VLOOKUP(Tableau3[[#This Row],[ID ]],'[1]COMMERCIAL 2019 - 2021'!$D$2:$AO$3999,23,FALSE)</f>
        <v>0</v>
      </c>
      <c r="J602" s="3">
        <f>+Tableau1[[#This Row],[Annee]]</f>
        <v>2020</v>
      </c>
      <c r="K602" s="3" t="str">
        <f>+Tableau1[[#This Row],[DESTINATION]]</f>
        <v>Niger</v>
      </c>
      <c r="L602" s="3" t="str">
        <f>+Tableau1[[#This Row],[CLIENT]]</f>
        <v>SAHEL INTERNATIONAL TRADE</v>
      </c>
      <c r="M602" s="3">
        <f>Tableau1[[#This Row],[Mois]]</f>
        <v>12</v>
      </c>
    </row>
    <row r="603" spans="1:13" hidden="1" x14ac:dyDescent="0.35">
      <c r="A603" s="1" t="str">
        <f>Tableau1[[#This Row],[NUM DE FACTURE]]</f>
        <v>FAE-20-00330</v>
      </c>
      <c r="B603" s="2">
        <f>VLOOKUP(Tableau3[[#This Row],[ID ]],'[1]COMMERCIAL 2019 - 2021'!$D$2:$AO$3999,14,FALSE)</f>
        <v>76800</v>
      </c>
      <c r="C603" s="3">
        <f>VLOOKUP(Tableau3[[#This Row],[ID ]],'[1]COMMERCIAL 2019 - 2021'!$D$2:$AO$3999,15,FALSE)</f>
        <v>0</v>
      </c>
      <c r="D603" s="3">
        <f>VLOOKUP(Tableau3[[#This Row],[ID ]],'[1]COMMERCIAL 2019 - 2021'!$D$2:$AO$3999,16,FALSE)</f>
        <v>0</v>
      </c>
      <c r="E603" s="3">
        <f>VLOOKUP(Tableau3[[#This Row],[ID ]],'[1]COMMERCIAL 2019 - 2021'!$D$2:$AO$3999,17,FALSE)</f>
        <v>0</v>
      </c>
      <c r="F603" s="3">
        <f>VLOOKUP(Tableau3[[#This Row],[ID ]],'[1]COMMERCIAL 2019 - 2021'!$D$2:$AO$3999,20,FALSE)</f>
        <v>129024</v>
      </c>
      <c r="G603" s="3">
        <f>VLOOKUP(Tableau3[[#This Row],[ID ]],'[1]COMMERCIAL 2019 - 2021'!$D$2:$AO$3999,21,FALSE)</f>
        <v>0</v>
      </c>
      <c r="H603" s="3">
        <f>VLOOKUP(Tableau3[[#This Row],[ID ]],'[1]COMMERCIAL 2019 - 2021'!$D$2:$AO$3999,22,FALSE)</f>
        <v>0</v>
      </c>
      <c r="I603" s="3">
        <f>VLOOKUP(Tableau3[[#This Row],[ID ]],'[1]COMMERCIAL 2019 - 2021'!$D$2:$AO$3999,23,FALSE)</f>
        <v>0</v>
      </c>
      <c r="J603" s="3">
        <f>+Tableau1[[#This Row],[Annee]]</f>
        <v>2020</v>
      </c>
      <c r="K603" s="3" t="str">
        <f>+Tableau1[[#This Row],[DESTINATION]]</f>
        <v>Gambie</v>
      </c>
      <c r="L603" s="3" t="str">
        <f>+Tableau1[[#This Row],[CLIENT]]</f>
        <v>STE DE COMMERCE INTERNATIONAL</v>
      </c>
      <c r="M603" s="3">
        <f>Tableau1[[#This Row],[Mois]]</f>
        <v>12</v>
      </c>
    </row>
    <row r="604" spans="1:13" hidden="1" x14ac:dyDescent="0.35">
      <c r="A604" s="1" t="str">
        <f>Tableau1[[#This Row],[NUM DE FACTURE]]</f>
        <v>FAE-20-00331</v>
      </c>
      <c r="B604" s="2">
        <f>VLOOKUP(Tableau3[[#This Row],[ID ]],'[1]COMMERCIAL 2019 - 2021'!$D$2:$AO$3999,14,FALSE)</f>
        <v>40000</v>
      </c>
      <c r="C604" s="3">
        <f>VLOOKUP(Tableau3[[#This Row],[ID ]],'[1]COMMERCIAL 2019 - 2021'!$D$2:$AO$3999,15,FALSE)</f>
        <v>0</v>
      </c>
      <c r="D604" s="3">
        <f>VLOOKUP(Tableau3[[#This Row],[ID ]],'[1]COMMERCIAL 2019 - 2021'!$D$2:$AO$3999,16,FALSE)</f>
        <v>28000</v>
      </c>
      <c r="E604" s="3">
        <f>VLOOKUP(Tableau3[[#This Row],[ID ]],'[1]COMMERCIAL 2019 - 2021'!$D$2:$AO$3999,17,FALSE)</f>
        <v>0</v>
      </c>
      <c r="F604" s="3">
        <f>VLOOKUP(Tableau3[[#This Row],[ID ]],'[1]COMMERCIAL 2019 - 2021'!$D$2:$AO$3999,20,FALSE)</f>
        <v>65200</v>
      </c>
      <c r="G604" s="3">
        <f>VLOOKUP(Tableau3[[#This Row],[ID ]],'[1]COMMERCIAL 2019 - 2021'!$D$2:$AO$3999,21,FALSE)</f>
        <v>0</v>
      </c>
      <c r="H604" s="3">
        <f>VLOOKUP(Tableau3[[#This Row],[ID ]],'[1]COMMERCIAL 2019 - 2021'!$D$2:$AO$3999,22,FALSE)</f>
        <v>39200</v>
      </c>
      <c r="I604" s="3">
        <f>VLOOKUP(Tableau3[[#This Row],[ID ]],'[1]COMMERCIAL 2019 - 2021'!$D$2:$AO$3999,23,FALSE)</f>
        <v>0</v>
      </c>
      <c r="J604" s="3">
        <f>+Tableau1[[#This Row],[Annee]]</f>
        <v>2020</v>
      </c>
      <c r="K604" s="3" t="str">
        <f>+Tableau1[[#This Row],[DESTINATION]]</f>
        <v>Gabon</v>
      </c>
      <c r="L604" s="3" t="str">
        <f>+Tableau1[[#This Row],[CLIENT]]</f>
        <v>STE DE COMMERCE INTERNATIONAL</v>
      </c>
      <c r="M604" s="3">
        <f>Tableau1[[#This Row],[Mois]]</f>
        <v>12</v>
      </c>
    </row>
    <row r="605" spans="1:13" hidden="1" x14ac:dyDescent="0.35">
      <c r="A605" s="1" t="str">
        <f>Tableau1[[#This Row],[NUM DE FACTURE]]</f>
        <v>FAE-20-00332</v>
      </c>
      <c r="B605" s="2">
        <f>VLOOKUP(Tableau3[[#This Row],[ID ]],'[1]COMMERCIAL 2019 - 2021'!$D$2:$AO$3999,14,FALSE)</f>
        <v>10000</v>
      </c>
      <c r="C605" s="3">
        <f>VLOOKUP(Tableau3[[#This Row],[ID ]],'[1]COMMERCIAL 2019 - 2021'!$D$2:$AO$3999,15,FALSE)</f>
        <v>0</v>
      </c>
      <c r="D605" s="3">
        <f>VLOOKUP(Tableau3[[#This Row],[ID ]],'[1]COMMERCIAL 2019 - 2021'!$D$2:$AO$3999,16,FALSE)</f>
        <v>14000</v>
      </c>
      <c r="E605" s="3">
        <f>VLOOKUP(Tableau3[[#This Row],[ID ]],'[1]COMMERCIAL 2019 - 2021'!$D$2:$AO$3999,17,FALSE)</f>
        <v>0</v>
      </c>
      <c r="F605" s="3">
        <f>VLOOKUP(Tableau3[[#This Row],[ID ]],'[1]COMMERCIAL 2019 - 2021'!$D$2:$AO$3999,20,FALSE)</f>
        <v>16300</v>
      </c>
      <c r="G605" s="3">
        <f>VLOOKUP(Tableau3[[#This Row],[ID ]],'[1]COMMERCIAL 2019 - 2021'!$D$2:$AO$3999,21,FALSE)</f>
        <v>0</v>
      </c>
      <c r="H605" s="3">
        <f>VLOOKUP(Tableau3[[#This Row],[ID ]],'[1]COMMERCIAL 2019 - 2021'!$D$2:$AO$3999,22,FALSE)</f>
        <v>19600</v>
      </c>
      <c r="I605" s="3">
        <f>VLOOKUP(Tableau3[[#This Row],[ID ]],'[1]COMMERCIAL 2019 - 2021'!$D$2:$AO$3999,23,FALSE)</f>
        <v>0</v>
      </c>
      <c r="J605" s="3">
        <f>+Tableau1[[#This Row],[Annee]]</f>
        <v>2020</v>
      </c>
      <c r="K605" s="3" t="str">
        <f>+Tableau1[[#This Row],[DESTINATION]]</f>
        <v>Gabon</v>
      </c>
      <c r="L605" s="3" t="str">
        <f>+Tableau1[[#This Row],[CLIENT]]</f>
        <v>STE DE COMMERCE INTERNATIONAL</v>
      </c>
      <c r="M605" s="3">
        <f>Tableau1[[#This Row],[Mois]]</f>
        <v>12</v>
      </c>
    </row>
    <row r="606" spans="1:13" x14ac:dyDescent="0.35">
      <c r="A606" s="1" t="str">
        <f>Tableau1[[#This Row],[NUM DE FACTURE]]</f>
        <v>FAE-20-00333</v>
      </c>
      <c r="B606" s="2">
        <f>VLOOKUP(Tableau3[[#This Row],[ID ]],'[1]COMMERCIAL 2019 - 2021'!$D$2:$AO$3999,14,FALSE)</f>
        <v>0</v>
      </c>
      <c r="C606" s="3">
        <f>VLOOKUP(Tableau3[[#This Row],[ID ]],'[1]COMMERCIAL 2019 - 2021'!$D$2:$AO$3999,15,FALSE)</f>
        <v>45600</v>
      </c>
      <c r="D606" s="3">
        <f>VLOOKUP(Tableau3[[#This Row],[ID ]],'[1]COMMERCIAL 2019 - 2021'!$D$2:$AO$3999,16,FALSE)</f>
        <v>0</v>
      </c>
      <c r="E606" s="3">
        <f>VLOOKUP(Tableau3[[#This Row],[ID ]],'[1]COMMERCIAL 2019 - 2021'!$D$2:$AO$3999,17,FALSE)</f>
        <v>0</v>
      </c>
      <c r="F606" s="3">
        <f>VLOOKUP(Tableau3[[#This Row],[ID ]],'[1]COMMERCIAL 2019 - 2021'!$D$2:$AO$3999,20,FALSE)</f>
        <v>0</v>
      </c>
      <c r="G606" s="3">
        <f>VLOOKUP(Tableau3[[#This Row],[ID ]],'[1]COMMERCIAL 2019 - 2021'!$D$2:$AO$3999,21,FALSE)</f>
        <v>67488</v>
      </c>
      <c r="H606" s="3">
        <f>VLOOKUP(Tableau3[[#This Row],[ID ]],'[1]COMMERCIAL 2019 - 2021'!$D$2:$AO$3999,22,FALSE)</f>
        <v>0</v>
      </c>
      <c r="I606" s="3">
        <f>VLOOKUP(Tableau3[[#This Row],[ID ]],'[1]COMMERCIAL 2019 - 2021'!$D$2:$AO$3999,23,FALSE)</f>
        <v>0</v>
      </c>
      <c r="J606" s="3">
        <f>+Tableau1[[#This Row],[Annee]]</f>
        <v>2020</v>
      </c>
      <c r="K606" s="3" t="str">
        <f>+Tableau1[[#This Row],[DESTINATION]]</f>
        <v>Sierra Leone</v>
      </c>
      <c r="L606" s="3" t="str">
        <f>+Tableau1[[#This Row],[CLIENT]]</f>
        <v>TUNISIAN AFRICAN BUSINESS</v>
      </c>
      <c r="M606" s="3">
        <f>Tableau1[[#This Row],[Mois]]</f>
        <v>12</v>
      </c>
    </row>
    <row r="607" spans="1:13" hidden="1" x14ac:dyDescent="0.35">
      <c r="A607" s="1" t="str">
        <f>Tableau1[[#This Row],[NUM DE FACTURE]]</f>
        <v>FAE-20-00334</v>
      </c>
      <c r="B607" s="2">
        <f>VLOOKUP(Tableau3[[#This Row],[ID ]],'[1]COMMERCIAL 2019 - 2021'!$D$2:$AO$3999,14,FALSE)</f>
        <v>20400</v>
      </c>
      <c r="C607" s="3">
        <f>VLOOKUP(Tableau3[[#This Row],[ID ]],'[1]COMMERCIAL 2019 - 2021'!$D$2:$AO$3999,15,FALSE)</f>
        <v>0</v>
      </c>
      <c r="D607" s="3">
        <f>VLOOKUP(Tableau3[[#This Row],[ID ]],'[1]COMMERCIAL 2019 - 2021'!$D$2:$AO$3999,16,FALSE)</f>
        <v>0</v>
      </c>
      <c r="E607" s="3">
        <f>VLOOKUP(Tableau3[[#This Row],[ID ]],'[1]COMMERCIAL 2019 - 2021'!$D$2:$AO$3999,17,FALSE)</f>
        <v>0</v>
      </c>
      <c r="F607" s="3">
        <f>VLOOKUP(Tableau3[[#This Row],[ID ]],'[1]COMMERCIAL 2019 - 2021'!$D$2:$AO$3999,20,FALSE)</f>
        <v>34476</v>
      </c>
      <c r="G607" s="3">
        <f>VLOOKUP(Tableau3[[#This Row],[ID ]],'[1]COMMERCIAL 2019 - 2021'!$D$2:$AO$3999,21,FALSE)</f>
        <v>0</v>
      </c>
      <c r="H607" s="3">
        <f>VLOOKUP(Tableau3[[#This Row],[ID ]],'[1]COMMERCIAL 2019 - 2021'!$D$2:$AO$3999,22,FALSE)</f>
        <v>0</v>
      </c>
      <c r="I607" s="3">
        <f>VLOOKUP(Tableau3[[#This Row],[ID ]],'[1]COMMERCIAL 2019 - 2021'!$D$2:$AO$3999,23,FALSE)</f>
        <v>0</v>
      </c>
      <c r="J607" s="3">
        <f>+Tableau1[[#This Row],[Annee]]</f>
        <v>2020</v>
      </c>
      <c r="K607" s="3" t="str">
        <f>+Tableau1[[#This Row],[DESTINATION]]</f>
        <v>Guinee Bissau</v>
      </c>
      <c r="L607" s="3" t="str">
        <f>+Tableau1[[#This Row],[CLIENT]]</f>
        <v>STE MIDCOM INTERNATIONAL</v>
      </c>
      <c r="M607" s="3">
        <f>Tableau1[[#This Row],[Mois]]</f>
        <v>12</v>
      </c>
    </row>
    <row r="608" spans="1:13" x14ac:dyDescent="0.35">
      <c r="A608" s="1" t="str">
        <f>Tableau1[[#This Row],[NUM DE FACTURE]]</f>
        <v>FAE-21-00001</v>
      </c>
      <c r="B608" s="2">
        <f>VLOOKUP(Tableau3[[#This Row],[ID ]],'[1]COMMERCIAL 2019 - 2021'!$D$2:$AO$3999,14,FALSE)</f>
        <v>0</v>
      </c>
      <c r="C608" s="3">
        <f>VLOOKUP(Tableau3[[#This Row],[ID ]],'[1]COMMERCIAL 2019 - 2021'!$D$2:$AO$3999,15,FALSE)</f>
        <v>0</v>
      </c>
      <c r="D608" s="3">
        <f>VLOOKUP(Tableau3[[#This Row],[ID ]],'[1]COMMERCIAL 2019 - 2021'!$D$2:$AO$3999,16,FALSE)</f>
        <v>156000</v>
      </c>
      <c r="E608" s="3">
        <f>VLOOKUP(Tableau3[[#This Row],[ID ]],'[1]COMMERCIAL 2019 - 2021'!$D$2:$AO$3999,17,FALSE)</f>
        <v>0</v>
      </c>
      <c r="F608" s="3">
        <f>VLOOKUP(Tableau3[[#This Row],[ID ]],'[1]COMMERCIAL 2019 - 2021'!$D$2:$AO$3999,20,FALSE)</f>
        <v>0</v>
      </c>
      <c r="G608" s="3">
        <f>VLOOKUP(Tableau3[[#This Row],[ID ]],'[1]COMMERCIAL 2019 - 2021'!$D$2:$AO$3999,21,FALSE)</f>
        <v>0</v>
      </c>
      <c r="H608" s="3">
        <f>VLOOKUP(Tableau3[[#This Row],[ID ]],'[1]COMMERCIAL 2019 - 2021'!$D$2:$AO$3999,22,FALSE)</f>
        <v>221520</v>
      </c>
      <c r="I608" s="3">
        <f>VLOOKUP(Tableau3[[#This Row],[ID ]],'[1]COMMERCIAL 2019 - 2021'!$D$2:$AO$3999,23,FALSE)</f>
        <v>0</v>
      </c>
      <c r="J608" s="3">
        <f>+Tableau1[[#This Row],[Annee]]</f>
        <v>2021</v>
      </c>
      <c r="K608" s="3" t="str">
        <f>+Tableau1[[#This Row],[DESTINATION]]</f>
        <v>Sénégal</v>
      </c>
      <c r="L608" s="3" t="str">
        <f>+Tableau1[[#This Row],[CLIENT]]</f>
        <v>TUNISIAN AFRICAN BUSINESS</v>
      </c>
      <c r="M608" s="3">
        <f>Tableau1[[#This Row],[Mois]]</f>
        <v>1</v>
      </c>
    </row>
    <row r="609" spans="1:13" hidden="1" x14ac:dyDescent="0.35">
      <c r="A609" s="1" t="str">
        <f>Tableau1[[#This Row],[NUM DE FACTURE]]</f>
        <v>FAE-21-00002</v>
      </c>
      <c r="B609" s="2">
        <f>VLOOKUP(Tableau3[[#This Row],[ID ]],'[1]COMMERCIAL 2019 - 2021'!$D$2:$AO$3999,14,FALSE)</f>
        <v>96000</v>
      </c>
      <c r="C609" s="3">
        <f>VLOOKUP(Tableau3[[#This Row],[ID ]],'[1]COMMERCIAL 2019 - 2021'!$D$2:$AO$3999,15,FALSE)</f>
        <v>0</v>
      </c>
      <c r="D609" s="3">
        <f>VLOOKUP(Tableau3[[#This Row],[ID ]],'[1]COMMERCIAL 2019 - 2021'!$D$2:$AO$3999,16,FALSE)</f>
        <v>0</v>
      </c>
      <c r="E609" s="3">
        <f>VLOOKUP(Tableau3[[#This Row],[ID ]],'[1]COMMERCIAL 2019 - 2021'!$D$2:$AO$3999,17,FALSE)</f>
        <v>0</v>
      </c>
      <c r="F609" s="3">
        <f>VLOOKUP(Tableau3[[#This Row],[ID ]],'[1]COMMERCIAL 2019 - 2021'!$D$2:$AO$3999,20,FALSE)</f>
        <v>161280</v>
      </c>
      <c r="G609" s="3">
        <f>VLOOKUP(Tableau3[[#This Row],[ID ]],'[1]COMMERCIAL 2019 - 2021'!$D$2:$AO$3999,21,FALSE)</f>
        <v>0</v>
      </c>
      <c r="H609" s="3">
        <f>VLOOKUP(Tableau3[[#This Row],[ID ]],'[1]COMMERCIAL 2019 - 2021'!$D$2:$AO$3999,22,FALSE)</f>
        <v>0</v>
      </c>
      <c r="I609" s="3">
        <f>VLOOKUP(Tableau3[[#This Row],[ID ]],'[1]COMMERCIAL 2019 - 2021'!$D$2:$AO$3999,23,FALSE)</f>
        <v>0</v>
      </c>
      <c r="J609" s="3">
        <f>+Tableau1[[#This Row],[Annee]]</f>
        <v>2021</v>
      </c>
      <c r="K609" s="3" t="str">
        <f>+Tableau1[[#This Row],[DESTINATION]]</f>
        <v>Gambie</v>
      </c>
      <c r="L609" s="3" t="str">
        <f>+Tableau1[[#This Row],[CLIENT]]</f>
        <v>STE DE COMMERCE INTERNATIONAL</v>
      </c>
      <c r="M609" s="3">
        <f>Tableau1[[#This Row],[Mois]]</f>
        <v>1</v>
      </c>
    </row>
    <row r="610" spans="1:13" hidden="1" x14ac:dyDescent="0.35">
      <c r="A610" s="1" t="str">
        <f>Tableau1[[#This Row],[NUM DE FACTURE]]</f>
        <v>FAE-21-00003</v>
      </c>
      <c r="B610" s="2">
        <f>VLOOKUP(Tableau3[[#This Row],[ID ]],'[1]COMMERCIAL 2019 - 2021'!$D$2:$AO$3999,14,FALSE)</f>
        <v>76800</v>
      </c>
      <c r="C610" s="3">
        <f>VLOOKUP(Tableau3[[#This Row],[ID ]],'[1]COMMERCIAL 2019 - 2021'!$D$2:$AO$3999,15,FALSE)</f>
        <v>0</v>
      </c>
      <c r="D610" s="3">
        <f>VLOOKUP(Tableau3[[#This Row],[ID ]],'[1]COMMERCIAL 2019 - 2021'!$D$2:$AO$3999,16,FALSE)</f>
        <v>0</v>
      </c>
      <c r="E610" s="3">
        <f>VLOOKUP(Tableau3[[#This Row],[ID ]],'[1]COMMERCIAL 2019 - 2021'!$D$2:$AO$3999,17,FALSE)</f>
        <v>0</v>
      </c>
      <c r="F610" s="3">
        <f>VLOOKUP(Tableau3[[#This Row],[ID ]],'[1]COMMERCIAL 2019 - 2021'!$D$2:$AO$3999,20,FALSE)</f>
        <v>129024</v>
      </c>
      <c r="G610" s="3">
        <f>VLOOKUP(Tableau3[[#This Row],[ID ]],'[1]COMMERCIAL 2019 - 2021'!$D$2:$AO$3999,21,FALSE)</f>
        <v>0</v>
      </c>
      <c r="H610" s="3">
        <f>VLOOKUP(Tableau3[[#This Row],[ID ]],'[1]COMMERCIAL 2019 - 2021'!$D$2:$AO$3999,22,FALSE)</f>
        <v>0</v>
      </c>
      <c r="I610" s="3">
        <f>VLOOKUP(Tableau3[[#This Row],[ID ]],'[1]COMMERCIAL 2019 - 2021'!$D$2:$AO$3999,23,FALSE)</f>
        <v>0</v>
      </c>
      <c r="J610" s="3">
        <f>+Tableau1[[#This Row],[Annee]]</f>
        <v>2021</v>
      </c>
      <c r="K610" s="3" t="str">
        <f>+Tableau1[[#This Row],[DESTINATION]]</f>
        <v>Gambie</v>
      </c>
      <c r="L610" s="3" t="str">
        <f>+Tableau1[[#This Row],[CLIENT]]</f>
        <v>STE DE COMMERCE INTERNATIONAL</v>
      </c>
      <c r="M610" s="3">
        <f>Tableau1[[#This Row],[Mois]]</f>
        <v>1</v>
      </c>
    </row>
    <row r="611" spans="1:13" hidden="1" x14ac:dyDescent="0.35">
      <c r="A611" s="1" t="str">
        <f>Tableau1[[#This Row],[NUM DE FACTURE]]</f>
        <v>FAE-21-00004</v>
      </c>
      <c r="B611" s="2">
        <f>VLOOKUP(Tableau3[[#This Row],[ID ]],'[1]COMMERCIAL 2019 - 2021'!$D$2:$AO$3999,14,FALSE)</f>
        <v>0</v>
      </c>
      <c r="C611" s="3">
        <f>VLOOKUP(Tableau3[[#This Row],[ID ]],'[1]COMMERCIAL 2019 - 2021'!$D$2:$AO$3999,15,FALSE)</f>
        <v>10800</v>
      </c>
      <c r="D611" s="3">
        <f>VLOOKUP(Tableau3[[#This Row],[ID ]],'[1]COMMERCIAL 2019 - 2021'!$D$2:$AO$3999,16,FALSE)</f>
        <v>0</v>
      </c>
      <c r="E611" s="3">
        <f>VLOOKUP(Tableau3[[#This Row],[ID ]],'[1]COMMERCIAL 2019 - 2021'!$D$2:$AO$3999,17,FALSE)</f>
        <v>0</v>
      </c>
      <c r="F611" s="3">
        <f>VLOOKUP(Tableau3[[#This Row],[ID ]],'[1]COMMERCIAL 2019 - 2021'!$D$2:$AO$3999,20,FALSE)</f>
        <v>0</v>
      </c>
      <c r="G611" s="3">
        <f>VLOOKUP(Tableau3[[#This Row],[ID ]],'[1]COMMERCIAL 2019 - 2021'!$D$2:$AO$3999,21,FALSE)</f>
        <v>25070.207399999999</v>
      </c>
      <c r="H611" s="3">
        <f>VLOOKUP(Tableau3[[#This Row],[ID ]],'[1]COMMERCIAL 2019 - 2021'!$D$2:$AO$3999,22,FALSE)</f>
        <v>0</v>
      </c>
      <c r="I611" s="3">
        <f>VLOOKUP(Tableau3[[#This Row],[ID ]],'[1]COMMERCIAL 2019 - 2021'!$D$2:$AO$3999,23,FALSE)</f>
        <v>0</v>
      </c>
      <c r="J611" s="3">
        <f>+Tableau1[[#This Row],[Annee]]</f>
        <v>2021</v>
      </c>
      <c r="K611" s="3" t="str">
        <f>+Tableau1[[#This Row],[DESTINATION]]</f>
        <v>Mayotte</v>
      </c>
      <c r="L611" s="3" t="str">
        <f>+Tableau1[[#This Row],[CLIENT]]</f>
        <v>SODIFRAM SAS</v>
      </c>
      <c r="M611" s="3">
        <f>Tableau1[[#This Row],[Mois]]</f>
        <v>1</v>
      </c>
    </row>
    <row r="612" spans="1:13" hidden="1" x14ac:dyDescent="0.35">
      <c r="A612" s="1" t="str">
        <f>Tableau1[[#This Row],[NUM DE FACTURE]]</f>
        <v>FAE-21-00005</v>
      </c>
      <c r="B612" s="2">
        <f>VLOOKUP(Tableau3[[#This Row],[ID ]],'[1]COMMERCIAL 2019 - 2021'!$D$2:$AO$3999,14,FALSE)</f>
        <v>0</v>
      </c>
      <c r="C612" s="3">
        <f>VLOOKUP(Tableau3[[#This Row],[ID ]],'[1]COMMERCIAL 2019 - 2021'!$D$2:$AO$3999,15,FALSE)</f>
        <v>18876</v>
      </c>
      <c r="D612" s="3">
        <f>VLOOKUP(Tableau3[[#This Row],[ID ]],'[1]COMMERCIAL 2019 - 2021'!$D$2:$AO$3999,16,FALSE)</f>
        <v>8460</v>
      </c>
      <c r="E612" s="3">
        <f>VLOOKUP(Tableau3[[#This Row],[ID ]],'[1]COMMERCIAL 2019 - 2021'!$D$2:$AO$3999,17,FALSE)</f>
        <v>0</v>
      </c>
      <c r="F612" s="3">
        <f>VLOOKUP(Tableau3[[#This Row],[ID ]],'[1]COMMERCIAL 2019 - 2021'!$D$2:$AO$3999,20,FALSE)</f>
        <v>0</v>
      </c>
      <c r="G612" s="3">
        <f>VLOOKUP(Tableau3[[#This Row],[ID ]],'[1]COMMERCIAL 2019 - 2021'!$D$2:$AO$3999,21,FALSE)</f>
        <v>40739.56392388235</v>
      </c>
      <c r="H612" s="3">
        <f>VLOOKUP(Tableau3[[#This Row],[ID ]],'[1]COMMERCIAL 2019 - 2021'!$D$2:$AO$3999,22,FALSE)</f>
        <v>18046.691660117649</v>
      </c>
      <c r="I612" s="3">
        <f>VLOOKUP(Tableau3[[#This Row],[ID ]],'[1]COMMERCIAL 2019 - 2021'!$D$2:$AO$3999,23,FALSE)</f>
        <v>0</v>
      </c>
      <c r="J612" s="3">
        <f>+Tableau1[[#This Row],[Annee]]</f>
        <v>2021</v>
      </c>
      <c r="K612" s="3" t="str">
        <f>+Tableau1[[#This Row],[DESTINATION]]</f>
        <v>Mayotte</v>
      </c>
      <c r="L612" s="3" t="str">
        <f>+Tableau1[[#This Row],[CLIENT]]</f>
        <v>SODIFRAM SAS</v>
      </c>
      <c r="M612" s="3">
        <f>Tableau1[[#This Row],[Mois]]</f>
        <v>1</v>
      </c>
    </row>
    <row r="613" spans="1:13" hidden="1" x14ac:dyDescent="0.35">
      <c r="A613" s="1" t="str">
        <f>Tableau1[[#This Row],[NUM DE FACTURE]]</f>
        <v>FAE-21-00006</v>
      </c>
      <c r="B613" s="2">
        <f>VLOOKUP(Tableau3[[#This Row],[ID ]],'[1]COMMERCIAL 2019 - 2021'!$D$2:$AO$3999,14,FALSE)</f>
        <v>19200</v>
      </c>
      <c r="C613" s="3">
        <f>VLOOKUP(Tableau3[[#This Row],[ID ]],'[1]COMMERCIAL 2019 - 2021'!$D$2:$AO$3999,15,FALSE)</f>
        <v>0</v>
      </c>
      <c r="D613" s="3">
        <f>VLOOKUP(Tableau3[[#This Row],[ID ]],'[1]COMMERCIAL 2019 - 2021'!$D$2:$AO$3999,16,FALSE)</f>
        <v>0</v>
      </c>
      <c r="E613" s="3">
        <f>VLOOKUP(Tableau3[[#This Row],[ID ]],'[1]COMMERCIAL 2019 - 2021'!$D$2:$AO$3999,17,FALSE)</f>
        <v>0</v>
      </c>
      <c r="F613" s="3">
        <f>VLOOKUP(Tableau3[[#This Row],[ID ]],'[1]COMMERCIAL 2019 - 2021'!$D$2:$AO$3999,20,FALSE)</f>
        <v>39628.582400000007</v>
      </c>
      <c r="G613" s="3">
        <f>VLOOKUP(Tableau3[[#This Row],[ID ]],'[1]COMMERCIAL 2019 - 2021'!$D$2:$AO$3999,21,FALSE)</f>
        <v>0</v>
      </c>
      <c r="H613" s="3">
        <f>VLOOKUP(Tableau3[[#This Row],[ID ]],'[1]COMMERCIAL 2019 - 2021'!$D$2:$AO$3999,22,FALSE)</f>
        <v>0</v>
      </c>
      <c r="I613" s="3">
        <f>VLOOKUP(Tableau3[[#This Row],[ID ]],'[1]COMMERCIAL 2019 - 2021'!$D$2:$AO$3999,23,FALSE)</f>
        <v>0</v>
      </c>
      <c r="J613" s="3">
        <f>+Tableau1[[#This Row],[Annee]]</f>
        <v>2021</v>
      </c>
      <c r="K613" s="3" t="str">
        <f>+Tableau1[[#This Row],[DESTINATION]]</f>
        <v>Mauritanie</v>
      </c>
      <c r="L613" s="3" t="str">
        <f>+Tableau1[[#This Row],[CLIENT]]</f>
        <v>MATMATA TRADING</v>
      </c>
      <c r="M613" s="3">
        <f>Tableau1[[#This Row],[Mois]]</f>
        <v>1</v>
      </c>
    </row>
    <row r="614" spans="1:13" hidden="1" x14ac:dyDescent="0.35">
      <c r="A614" s="1" t="str">
        <f>Tableau1[[#This Row],[NUM DE FACTURE]]</f>
        <v>FAE-21-00007</v>
      </c>
      <c r="B614" s="2">
        <f>VLOOKUP(Tableau3[[#This Row],[ID ]],'[1]COMMERCIAL 2019 - 2021'!$D$2:$AO$3999,14,FALSE)</f>
        <v>22008</v>
      </c>
      <c r="C614" s="3">
        <f>VLOOKUP(Tableau3[[#This Row],[ID ]],'[1]COMMERCIAL 2019 - 2021'!$D$2:$AO$3999,15,FALSE)</f>
        <v>0</v>
      </c>
      <c r="D614" s="3">
        <f>VLOOKUP(Tableau3[[#This Row],[ID ]],'[1]COMMERCIAL 2019 - 2021'!$D$2:$AO$3999,16,FALSE)</f>
        <v>0</v>
      </c>
      <c r="E614" s="3">
        <f>VLOOKUP(Tableau3[[#This Row],[ID ]],'[1]COMMERCIAL 2019 - 2021'!$D$2:$AO$3999,17,FALSE)</f>
        <v>0</v>
      </c>
      <c r="F614" s="3">
        <f>VLOOKUP(Tableau3[[#This Row],[ID ]],'[1]COMMERCIAL 2019 - 2021'!$D$2:$AO$3999,20,FALSE)</f>
        <v>36753.360000000001</v>
      </c>
      <c r="G614" s="3">
        <f>VLOOKUP(Tableau3[[#This Row],[ID ]],'[1]COMMERCIAL 2019 - 2021'!$D$2:$AO$3999,21,FALSE)</f>
        <v>0</v>
      </c>
      <c r="H614" s="3">
        <f>VLOOKUP(Tableau3[[#This Row],[ID ]],'[1]COMMERCIAL 2019 - 2021'!$D$2:$AO$3999,22,FALSE)</f>
        <v>0</v>
      </c>
      <c r="I614" s="3">
        <f>VLOOKUP(Tableau3[[#This Row],[ID ]],'[1]COMMERCIAL 2019 - 2021'!$D$2:$AO$3999,23,FALSE)</f>
        <v>0</v>
      </c>
      <c r="J614" s="3">
        <f>+Tableau1[[#This Row],[Annee]]</f>
        <v>2021</v>
      </c>
      <c r="K614" s="3" t="str">
        <f>+Tableau1[[#This Row],[DESTINATION]]</f>
        <v>Togo</v>
      </c>
      <c r="L614" s="3" t="str">
        <f>+Tableau1[[#This Row],[CLIENT]]</f>
        <v>SAHEL INTERNATIONAL TRADE</v>
      </c>
      <c r="M614" s="3">
        <f>Tableau1[[#This Row],[Mois]]</f>
        <v>2</v>
      </c>
    </row>
    <row r="615" spans="1:13" hidden="1" x14ac:dyDescent="0.35">
      <c r="A615" s="1" t="str">
        <f>Tableau1[[#This Row],[NUM DE FACTURE]]</f>
        <v>FAE-21-00008</v>
      </c>
      <c r="B615" s="2">
        <f>VLOOKUP(Tableau3[[#This Row],[ID ]],'[1]COMMERCIAL 2019 - 2021'!$D$2:$AO$3999,14,FALSE)</f>
        <v>41500</v>
      </c>
      <c r="C615" s="3">
        <f>VLOOKUP(Tableau3[[#This Row],[ID ]],'[1]COMMERCIAL 2019 - 2021'!$D$2:$AO$3999,15,FALSE)</f>
        <v>0</v>
      </c>
      <c r="D615" s="3">
        <f>VLOOKUP(Tableau3[[#This Row],[ID ]],'[1]COMMERCIAL 2019 - 2021'!$D$2:$AO$3999,16,FALSE)</f>
        <v>0</v>
      </c>
      <c r="E615" s="3">
        <f>VLOOKUP(Tableau3[[#This Row],[ID ]],'[1]COMMERCIAL 2019 - 2021'!$D$2:$AO$3999,17,FALSE)</f>
        <v>0</v>
      </c>
      <c r="F615" s="3">
        <f>VLOOKUP(Tableau3[[#This Row],[ID ]],'[1]COMMERCIAL 2019 - 2021'!$D$2:$AO$3999,20,FALSE)</f>
        <v>67645</v>
      </c>
      <c r="G615" s="3">
        <f>VLOOKUP(Tableau3[[#This Row],[ID ]],'[1]COMMERCIAL 2019 - 2021'!$D$2:$AO$3999,21,FALSE)</f>
        <v>0</v>
      </c>
      <c r="H615" s="3">
        <f>VLOOKUP(Tableau3[[#This Row],[ID ]],'[1]COMMERCIAL 2019 - 2021'!$D$2:$AO$3999,22,FALSE)</f>
        <v>0</v>
      </c>
      <c r="I615" s="3">
        <f>VLOOKUP(Tableau3[[#This Row],[ID ]],'[1]COMMERCIAL 2019 - 2021'!$D$2:$AO$3999,23,FALSE)</f>
        <v>0</v>
      </c>
      <c r="J615" s="3">
        <f>+Tableau1[[#This Row],[Annee]]</f>
        <v>2021</v>
      </c>
      <c r="K615" s="3" t="str">
        <f>+Tableau1[[#This Row],[DESTINATION]]</f>
        <v>Togo</v>
      </c>
      <c r="L615" s="3" t="str">
        <f>+Tableau1[[#This Row],[CLIENT]]</f>
        <v>SAHEL INTERNATIONAL TRADE</v>
      </c>
      <c r="M615" s="3">
        <f>Tableau1[[#This Row],[Mois]]</f>
        <v>1</v>
      </c>
    </row>
    <row r="616" spans="1:13" hidden="1" x14ac:dyDescent="0.35">
      <c r="A616" s="1" t="str">
        <f>Tableau1[[#This Row],[NUM DE FACTURE]]</f>
        <v>FAE-21-00009</v>
      </c>
      <c r="B616" s="2">
        <f>VLOOKUP(Tableau3[[#This Row],[ID ]],'[1]COMMERCIAL 2019 - 2021'!$D$2:$AO$3999,14,FALSE)</f>
        <v>19200</v>
      </c>
      <c r="C616" s="3">
        <f>VLOOKUP(Tableau3[[#This Row],[ID ]],'[1]COMMERCIAL 2019 - 2021'!$D$2:$AO$3999,15,FALSE)</f>
        <v>0</v>
      </c>
      <c r="D616" s="3">
        <f>VLOOKUP(Tableau3[[#This Row],[ID ]],'[1]COMMERCIAL 2019 - 2021'!$D$2:$AO$3999,16,FALSE)</f>
        <v>0</v>
      </c>
      <c r="E616" s="3">
        <f>VLOOKUP(Tableau3[[#This Row],[ID ]],'[1]COMMERCIAL 2019 - 2021'!$D$2:$AO$3999,17,FALSE)</f>
        <v>0</v>
      </c>
      <c r="F616" s="3">
        <f>VLOOKUP(Tableau3[[#This Row],[ID ]],'[1]COMMERCIAL 2019 - 2021'!$D$2:$AO$3999,20,FALSE)</f>
        <v>33024</v>
      </c>
      <c r="G616" s="3">
        <f>VLOOKUP(Tableau3[[#This Row],[ID ]],'[1]COMMERCIAL 2019 - 2021'!$D$2:$AO$3999,21,FALSE)</f>
        <v>0</v>
      </c>
      <c r="H616" s="3">
        <f>VLOOKUP(Tableau3[[#This Row],[ID ]],'[1]COMMERCIAL 2019 - 2021'!$D$2:$AO$3999,22,FALSE)</f>
        <v>0</v>
      </c>
      <c r="I616" s="3">
        <f>VLOOKUP(Tableau3[[#This Row],[ID ]],'[1]COMMERCIAL 2019 - 2021'!$D$2:$AO$3999,23,FALSE)</f>
        <v>0</v>
      </c>
      <c r="J616" s="3">
        <f>+Tableau1[[#This Row],[Annee]]</f>
        <v>2021</v>
      </c>
      <c r="K616" s="3" t="str">
        <f>+Tableau1[[#This Row],[DESTINATION]]</f>
        <v>Burkina Faso</v>
      </c>
      <c r="L616" s="3" t="str">
        <f>+Tableau1[[#This Row],[CLIENT]]</f>
        <v>SAHEL INTERNATIONAL TRADE</v>
      </c>
      <c r="M616" s="3">
        <f>Tableau1[[#This Row],[Mois]]</f>
        <v>2</v>
      </c>
    </row>
    <row r="617" spans="1:13" hidden="1" x14ac:dyDescent="0.35">
      <c r="A617" s="1" t="str">
        <f>Tableau1[[#This Row],[NUM DE FACTURE]]</f>
        <v>FAE-21-00010</v>
      </c>
      <c r="B617" s="2">
        <f>VLOOKUP(Tableau3[[#This Row],[ID ]],'[1]COMMERCIAL 2019 - 2021'!$D$2:$AO$3999,14,FALSE)</f>
        <v>35950</v>
      </c>
      <c r="C617" s="3">
        <f>VLOOKUP(Tableau3[[#This Row],[ID ]],'[1]COMMERCIAL 2019 - 2021'!$D$2:$AO$3999,15,FALSE)</f>
        <v>0</v>
      </c>
      <c r="D617" s="3">
        <f>VLOOKUP(Tableau3[[#This Row],[ID ]],'[1]COMMERCIAL 2019 - 2021'!$D$2:$AO$3999,16,FALSE)</f>
        <v>0</v>
      </c>
      <c r="E617" s="3">
        <f>VLOOKUP(Tableau3[[#This Row],[ID ]],'[1]COMMERCIAL 2019 - 2021'!$D$2:$AO$3999,17,FALSE)</f>
        <v>0</v>
      </c>
      <c r="F617" s="3">
        <f>VLOOKUP(Tableau3[[#This Row],[ID ]],'[1]COMMERCIAL 2019 - 2021'!$D$2:$AO$3999,20,FALSE)</f>
        <v>63541.5</v>
      </c>
      <c r="G617" s="3">
        <f>VLOOKUP(Tableau3[[#This Row],[ID ]],'[1]COMMERCIAL 2019 - 2021'!$D$2:$AO$3999,21,FALSE)</f>
        <v>0</v>
      </c>
      <c r="H617" s="3">
        <f>VLOOKUP(Tableau3[[#This Row],[ID ]],'[1]COMMERCIAL 2019 - 2021'!$D$2:$AO$3999,22,FALSE)</f>
        <v>0</v>
      </c>
      <c r="I617" s="3">
        <f>VLOOKUP(Tableau3[[#This Row],[ID ]],'[1]COMMERCIAL 2019 - 2021'!$D$2:$AO$3999,23,FALSE)</f>
        <v>0</v>
      </c>
      <c r="J617" s="3">
        <f>+Tableau1[[#This Row],[Annee]]</f>
        <v>2021</v>
      </c>
      <c r="K617" s="3" t="str">
        <f>+Tableau1[[#This Row],[DESTINATION]]</f>
        <v>Ukraine</v>
      </c>
      <c r="L617" s="3" t="str">
        <f>+Tableau1[[#This Row],[CLIENT]]</f>
        <v>SAHEL INTERNATIONAL TRADE</v>
      </c>
      <c r="M617" s="3">
        <f>Tableau1[[#This Row],[Mois]]</f>
        <v>1</v>
      </c>
    </row>
    <row r="618" spans="1:13" hidden="1" x14ac:dyDescent="0.35">
      <c r="A618" s="1" t="str">
        <f>Tableau1[[#This Row],[NUM DE FACTURE]]</f>
        <v>FAE-21-00011</v>
      </c>
      <c r="B618" s="2">
        <f>VLOOKUP(Tableau3[[#This Row],[ID ]],'[1]COMMERCIAL 2019 - 2021'!$D$2:$AO$3999,14,FALSE)</f>
        <v>44016</v>
      </c>
      <c r="C618" s="3">
        <f>VLOOKUP(Tableau3[[#This Row],[ID ]],'[1]COMMERCIAL 2019 - 2021'!$D$2:$AO$3999,15,FALSE)</f>
        <v>0</v>
      </c>
      <c r="D618" s="3">
        <f>VLOOKUP(Tableau3[[#This Row],[ID ]],'[1]COMMERCIAL 2019 - 2021'!$D$2:$AO$3999,16,FALSE)</f>
        <v>0</v>
      </c>
      <c r="E618" s="3">
        <f>VLOOKUP(Tableau3[[#This Row],[ID ]],'[1]COMMERCIAL 2019 - 2021'!$D$2:$AO$3999,17,FALSE)</f>
        <v>0</v>
      </c>
      <c r="F618" s="3">
        <f>VLOOKUP(Tableau3[[#This Row],[ID ]],'[1]COMMERCIAL 2019 - 2021'!$D$2:$AO$3999,20,FALSE)</f>
        <v>73506.720000000001</v>
      </c>
      <c r="G618" s="3">
        <f>VLOOKUP(Tableau3[[#This Row],[ID ]],'[1]COMMERCIAL 2019 - 2021'!$D$2:$AO$3999,21,FALSE)</f>
        <v>0</v>
      </c>
      <c r="H618" s="3">
        <f>VLOOKUP(Tableau3[[#This Row],[ID ]],'[1]COMMERCIAL 2019 - 2021'!$D$2:$AO$3999,22,FALSE)</f>
        <v>0</v>
      </c>
      <c r="I618" s="3">
        <f>VLOOKUP(Tableau3[[#This Row],[ID ]],'[1]COMMERCIAL 2019 - 2021'!$D$2:$AO$3999,23,FALSE)</f>
        <v>0</v>
      </c>
      <c r="J618" s="3">
        <f>+Tableau1[[#This Row],[Annee]]</f>
        <v>2021</v>
      </c>
      <c r="K618" s="3" t="str">
        <f>+Tableau1[[#This Row],[DESTINATION]]</f>
        <v>Burkina Faso</v>
      </c>
      <c r="L618" s="3" t="str">
        <f>+Tableau1[[#This Row],[CLIENT]]</f>
        <v>SAHEL INTERNATIONAL TRADE</v>
      </c>
      <c r="M618" s="3">
        <f>Tableau1[[#This Row],[Mois]]</f>
        <v>1</v>
      </c>
    </row>
    <row r="619" spans="1:13" hidden="1" x14ac:dyDescent="0.35">
      <c r="A619" s="1" t="str">
        <f>Tableau1[[#This Row],[NUM DE FACTURE]]</f>
        <v>FAE-21-00012</v>
      </c>
      <c r="B619" s="2">
        <f>VLOOKUP(Tableau3[[#This Row],[ID ]],'[1]COMMERCIAL 2019 - 2021'!$D$2:$AO$3999,14,FALSE)</f>
        <v>28800</v>
      </c>
      <c r="C619" s="3">
        <f>VLOOKUP(Tableau3[[#This Row],[ID ]],'[1]COMMERCIAL 2019 - 2021'!$D$2:$AO$3999,15,FALSE)</f>
        <v>250320</v>
      </c>
      <c r="D619" s="3">
        <f>VLOOKUP(Tableau3[[#This Row],[ID ]],'[1]COMMERCIAL 2019 - 2021'!$D$2:$AO$3999,16,FALSE)</f>
        <v>0</v>
      </c>
      <c r="E619" s="3">
        <f>VLOOKUP(Tableau3[[#This Row],[ID ]],'[1]COMMERCIAL 2019 - 2021'!$D$2:$AO$3999,17,FALSE)</f>
        <v>0</v>
      </c>
      <c r="F619" s="3">
        <f>VLOOKUP(Tableau3[[#This Row],[ID ]],'[1]COMMERCIAL 2019 - 2021'!$D$2:$AO$3999,20,FALSE)</f>
        <v>58626.647236457437</v>
      </c>
      <c r="G619" s="3">
        <f>VLOOKUP(Tableau3[[#This Row],[ID ]],'[1]COMMERCIAL 2019 - 2021'!$D$2:$AO$3999,21,FALSE)</f>
        <v>441198.26456354256</v>
      </c>
      <c r="H619" s="3">
        <f>VLOOKUP(Tableau3[[#This Row],[ID ]],'[1]COMMERCIAL 2019 - 2021'!$D$2:$AO$3999,22,FALSE)</f>
        <v>0</v>
      </c>
      <c r="I619" s="3">
        <f>VLOOKUP(Tableau3[[#This Row],[ID ]],'[1]COMMERCIAL 2019 - 2021'!$D$2:$AO$3999,23,FALSE)</f>
        <v>0</v>
      </c>
      <c r="J619" s="3">
        <f>+Tableau1[[#This Row],[Annee]]</f>
        <v>2021</v>
      </c>
      <c r="K619" s="3" t="str">
        <f>+Tableau1[[#This Row],[DESTINATION]]</f>
        <v>Guinée</v>
      </c>
      <c r="L619" s="3" t="str">
        <f>+Tableau1[[#This Row],[CLIENT]]</f>
        <v>SAWABA - GUINEE</v>
      </c>
      <c r="M619" s="3">
        <f>Tableau1[[#This Row],[Mois]]</f>
        <v>1</v>
      </c>
    </row>
    <row r="620" spans="1:13" hidden="1" x14ac:dyDescent="0.35">
      <c r="A620" s="1" t="str">
        <f>Tableau1[[#This Row],[NUM DE FACTURE]]</f>
        <v>FAE-21-00013</v>
      </c>
      <c r="B620" s="2">
        <f>VLOOKUP(Tableau3[[#This Row],[ID ]],'[1]COMMERCIAL 2019 - 2021'!$D$2:$AO$3999,14,FALSE)</f>
        <v>25344</v>
      </c>
      <c r="C620" s="3">
        <f>VLOOKUP(Tableau3[[#This Row],[ID ]],'[1]COMMERCIAL 2019 - 2021'!$D$2:$AO$3999,15,FALSE)</f>
        <v>80028</v>
      </c>
      <c r="D620" s="3">
        <f>VLOOKUP(Tableau3[[#This Row],[ID ]],'[1]COMMERCIAL 2019 - 2021'!$D$2:$AO$3999,16,FALSE)</f>
        <v>0</v>
      </c>
      <c r="E620" s="3">
        <f>VLOOKUP(Tableau3[[#This Row],[ID ]],'[1]COMMERCIAL 2019 - 2021'!$D$2:$AO$3999,17,FALSE)</f>
        <v>0</v>
      </c>
      <c r="F620" s="3">
        <f>VLOOKUP(Tableau3[[#This Row],[ID ]],'[1]COMMERCIAL 2019 - 2021'!$D$2:$AO$3999,20,FALSE)</f>
        <v>42831.360000000001</v>
      </c>
      <c r="G620" s="3">
        <f>VLOOKUP(Tableau3[[#This Row],[ID ]],'[1]COMMERCIAL 2019 - 2021'!$D$2:$AO$3999,21,FALSE)</f>
        <v>122442.84</v>
      </c>
      <c r="H620" s="3">
        <f>VLOOKUP(Tableau3[[#This Row],[ID ]],'[1]COMMERCIAL 2019 - 2021'!$D$2:$AO$3999,22,FALSE)</f>
        <v>0</v>
      </c>
      <c r="I620" s="3">
        <f>VLOOKUP(Tableau3[[#This Row],[ID ]],'[1]COMMERCIAL 2019 - 2021'!$D$2:$AO$3999,23,FALSE)</f>
        <v>0</v>
      </c>
      <c r="J620" s="3">
        <f>+Tableau1[[#This Row],[Annee]]</f>
        <v>2021</v>
      </c>
      <c r="K620" s="3" t="str">
        <f>+Tableau1[[#This Row],[DESTINATION]]</f>
        <v>Burkina Faso</v>
      </c>
      <c r="L620" s="3" t="str">
        <f>+Tableau1[[#This Row],[CLIENT]]</f>
        <v>SAHEL INTERNATIONAL TRADE</v>
      </c>
      <c r="M620" s="3">
        <f>Tableau1[[#This Row],[Mois]]</f>
        <v>1</v>
      </c>
    </row>
    <row r="621" spans="1:13" hidden="1" x14ac:dyDescent="0.35">
      <c r="A621" s="1" t="str">
        <f>Tableau1[[#This Row],[NUM DE FACTURE]]</f>
        <v>FAE-21-00014</v>
      </c>
      <c r="B621" s="2">
        <f>VLOOKUP(Tableau3[[#This Row],[ID ]],'[1]COMMERCIAL 2019 - 2021'!$D$2:$AO$3999,14,FALSE)</f>
        <v>22008</v>
      </c>
      <c r="C621" s="3">
        <f>VLOOKUP(Tableau3[[#This Row],[ID ]],'[1]COMMERCIAL 2019 - 2021'!$D$2:$AO$3999,15,FALSE)</f>
        <v>0</v>
      </c>
      <c r="D621" s="3">
        <f>VLOOKUP(Tableau3[[#This Row],[ID ]],'[1]COMMERCIAL 2019 - 2021'!$D$2:$AO$3999,16,FALSE)</f>
        <v>0</v>
      </c>
      <c r="E621" s="3">
        <f>VLOOKUP(Tableau3[[#This Row],[ID ]],'[1]COMMERCIAL 2019 - 2021'!$D$2:$AO$3999,17,FALSE)</f>
        <v>0</v>
      </c>
      <c r="F621" s="3">
        <f>VLOOKUP(Tableau3[[#This Row],[ID ]],'[1]COMMERCIAL 2019 - 2021'!$D$2:$AO$3999,20,FALSE)</f>
        <v>36753.360000000001</v>
      </c>
      <c r="G621" s="3">
        <f>VLOOKUP(Tableau3[[#This Row],[ID ]],'[1]COMMERCIAL 2019 - 2021'!$D$2:$AO$3999,21,FALSE)</f>
        <v>0</v>
      </c>
      <c r="H621" s="3">
        <f>VLOOKUP(Tableau3[[#This Row],[ID ]],'[1]COMMERCIAL 2019 - 2021'!$D$2:$AO$3999,22,FALSE)</f>
        <v>0</v>
      </c>
      <c r="I621" s="3">
        <f>VLOOKUP(Tableau3[[#This Row],[ID ]],'[1]COMMERCIAL 2019 - 2021'!$D$2:$AO$3999,23,FALSE)</f>
        <v>0</v>
      </c>
      <c r="J621" s="3">
        <f>+Tableau1[[#This Row],[Annee]]</f>
        <v>2021</v>
      </c>
      <c r="K621" s="3" t="str">
        <f>+Tableau1[[#This Row],[DESTINATION]]</f>
        <v>Niger</v>
      </c>
      <c r="L621" s="3" t="str">
        <f>+Tableau1[[#This Row],[CLIENT]]</f>
        <v>SAHEL INTERNATIONAL TRADE</v>
      </c>
      <c r="M621" s="3">
        <f>Tableau1[[#This Row],[Mois]]</f>
        <v>1</v>
      </c>
    </row>
    <row r="622" spans="1:13" hidden="1" x14ac:dyDescent="0.35">
      <c r="A622" s="1" t="str">
        <f>Tableau1[[#This Row],[NUM DE FACTURE]]</f>
        <v>FAE-21-00015</v>
      </c>
      <c r="B622" s="2">
        <f>VLOOKUP(Tableau3[[#This Row],[ID ]],'[1]COMMERCIAL 2019 - 2021'!$D$2:$AO$3999,14,FALSE)</f>
        <v>0</v>
      </c>
      <c r="C622" s="3">
        <f>VLOOKUP(Tableau3[[#This Row],[ID ]],'[1]COMMERCIAL 2019 - 2021'!$D$2:$AO$3999,15,FALSE)</f>
        <v>20000</v>
      </c>
      <c r="D622" s="3">
        <f>VLOOKUP(Tableau3[[#This Row],[ID ]],'[1]COMMERCIAL 2019 - 2021'!$D$2:$AO$3999,16,FALSE)</f>
        <v>0</v>
      </c>
      <c r="E622" s="3">
        <f>VLOOKUP(Tableau3[[#This Row],[ID ]],'[1]COMMERCIAL 2019 - 2021'!$D$2:$AO$3999,17,FALSE)</f>
        <v>0</v>
      </c>
      <c r="F622" s="3">
        <f>VLOOKUP(Tableau3[[#This Row],[ID ]],'[1]COMMERCIAL 2019 - 2021'!$D$2:$AO$3999,20,FALSE)</f>
        <v>0</v>
      </c>
      <c r="G622" s="3">
        <f>VLOOKUP(Tableau3[[#This Row],[ID ]],'[1]COMMERCIAL 2019 - 2021'!$D$2:$AO$3999,21,FALSE)</f>
        <v>33200</v>
      </c>
      <c r="H622" s="3">
        <f>VLOOKUP(Tableau3[[#This Row],[ID ]],'[1]COMMERCIAL 2019 - 2021'!$D$2:$AO$3999,22,FALSE)</f>
        <v>0</v>
      </c>
      <c r="I622" s="3">
        <f>VLOOKUP(Tableau3[[#This Row],[ID ]],'[1]COMMERCIAL 2019 - 2021'!$D$2:$AO$3999,23,FALSE)</f>
        <v>0</v>
      </c>
      <c r="J622" s="3">
        <f>+Tableau1[[#This Row],[Annee]]</f>
        <v>2021</v>
      </c>
      <c r="K622" s="3" t="str">
        <f>+Tableau1[[#This Row],[DESTINATION]]</f>
        <v>Angleterre</v>
      </c>
      <c r="L622" s="3" t="str">
        <f>+Tableau1[[#This Row],[CLIENT]]</f>
        <v>ARCADIA</v>
      </c>
      <c r="M622" s="3">
        <f>Tableau1[[#This Row],[Mois]]</f>
        <v>1</v>
      </c>
    </row>
    <row r="623" spans="1:13" hidden="1" x14ac:dyDescent="0.35">
      <c r="A623" s="1" t="str">
        <f>Tableau1[[#This Row],[NUM DE FACTURE]]</f>
        <v>FAE-21-00016</v>
      </c>
      <c r="B623" s="2">
        <f>VLOOKUP(Tableau3[[#This Row],[ID ]],'[1]COMMERCIAL 2019 - 2021'!$D$2:$AO$3999,14,FALSE)</f>
        <v>20000</v>
      </c>
      <c r="C623" s="3">
        <f>VLOOKUP(Tableau3[[#This Row],[ID ]],'[1]COMMERCIAL 2019 - 2021'!$D$2:$AO$3999,15,FALSE)</f>
        <v>0</v>
      </c>
      <c r="D623" s="3">
        <f>VLOOKUP(Tableau3[[#This Row],[ID ]],'[1]COMMERCIAL 2019 - 2021'!$D$2:$AO$3999,16,FALSE)</f>
        <v>0</v>
      </c>
      <c r="E623" s="3">
        <f>VLOOKUP(Tableau3[[#This Row],[ID ]],'[1]COMMERCIAL 2019 - 2021'!$D$2:$AO$3999,17,FALSE)</f>
        <v>0</v>
      </c>
      <c r="F623" s="3">
        <f>VLOOKUP(Tableau3[[#This Row],[ID ]],'[1]COMMERCIAL 2019 - 2021'!$D$2:$AO$3999,20,FALSE)</f>
        <v>37924.770000000004</v>
      </c>
      <c r="G623" s="3">
        <f>VLOOKUP(Tableau3[[#This Row],[ID ]],'[1]COMMERCIAL 2019 - 2021'!$D$2:$AO$3999,21,FALSE)</f>
        <v>0</v>
      </c>
      <c r="H623" s="3">
        <f>VLOOKUP(Tableau3[[#This Row],[ID ]],'[1]COMMERCIAL 2019 - 2021'!$D$2:$AO$3999,22,FALSE)</f>
        <v>0</v>
      </c>
      <c r="I623" s="3">
        <f>VLOOKUP(Tableau3[[#This Row],[ID ]],'[1]COMMERCIAL 2019 - 2021'!$D$2:$AO$3999,23,FALSE)</f>
        <v>0</v>
      </c>
      <c r="J623" s="3">
        <f>+Tableau1[[#This Row],[Annee]]</f>
        <v>2021</v>
      </c>
      <c r="K623" s="3" t="str">
        <f>+Tableau1[[#This Row],[DESTINATION]]</f>
        <v>Russie</v>
      </c>
      <c r="L623" s="3" t="str">
        <f>+Tableau1[[#This Row],[CLIENT]]</f>
        <v>ANGSTREM TRADING</v>
      </c>
      <c r="M623" s="3">
        <f>Tableau1[[#This Row],[Mois]]</f>
        <v>1</v>
      </c>
    </row>
    <row r="624" spans="1:13" hidden="1" x14ac:dyDescent="0.35">
      <c r="A624" s="1" t="str">
        <f>Tableau1[[#This Row],[NUM DE FACTURE]]</f>
        <v>FAE-21-00017</v>
      </c>
      <c r="B624" s="2">
        <f>VLOOKUP(Tableau3[[#This Row],[ID ]],'[1]COMMERCIAL 2019 - 2021'!$D$2:$AO$3999,14,FALSE)</f>
        <v>0</v>
      </c>
      <c r="C624" s="3">
        <f>VLOOKUP(Tableau3[[#This Row],[ID ]],'[1]COMMERCIAL 2019 - 2021'!$D$2:$AO$3999,15,FALSE)</f>
        <v>23426</v>
      </c>
      <c r="D624" s="3">
        <f>VLOOKUP(Tableau3[[#This Row],[ID ]],'[1]COMMERCIAL 2019 - 2021'!$D$2:$AO$3999,16,FALSE)</f>
        <v>0</v>
      </c>
      <c r="E624" s="3">
        <f>VLOOKUP(Tableau3[[#This Row],[ID ]],'[1]COMMERCIAL 2019 - 2021'!$D$2:$AO$3999,17,FALSE)</f>
        <v>0</v>
      </c>
      <c r="F624" s="3">
        <f>VLOOKUP(Tableau3[[#This Row],[ID ]],'[1]COMMERCIAL 2019 - 2021'!$D$2:$AO$3999,20,FALSE)</f>
        <v>0</v>
      </c>
      <c r="G624" s="3">
        <f>VLOOKUP(Tableau3[[#This Row],[ID ]],'[1]COMMERCIAL 2019 - 2021'!$D$2:$AO$3999,21,FALSE)</f>
        <v>50619.765120000004</v>
      </c>
      <c r="H624" s="3">
        <f>VLOOKUP(Tableau3[[#This Row],[ID ]],'[1]COMMERCIAL 2019 - 2021'!$D$2:$AO$3999,22,FALSE)</f>
        <v>0</v>
      </c>
      <c r="I624" s="3">
        <f>VLOOKUP(Tableau3[[#This Row],[ID ]],'[1]COMMERCIAL 2019 - 2021'!$D$2:$AO$3999,23,FALSE)</f>
        <v>0</v>
      </c>
      <c r="J624" s="3">
        <f>+Tableau1[[#This Row],[Annee]]</f>
        <v>2021</v>
      </c>
      <c r="K624" s="3" t="str">
        <f>+Tableau1[[#This Row],[DESTINATION]]</f>
        <v>Canada</v>
      </c>
      <c r="L624" s="3" t="str">
        <f>+Tableau1[[#This Row],[CLIENT]]</f>
        <v>GREEN WORLD FOOD EXPRESS</v>
      </c>
      <c r="M624" s="3">
        <f>Tableau1[[#This Row],[Mois]]</f>
        <v>1</v>
      </c>
    </row>
    <row r="625" spans="1:13" hidden="1" x14ac:dyDescent="0.35">
      <c r="A625" s="1" t="str">
        <f>Tableau1[[#This Row],[NUM DE FACTURE]]</f>
        <v>FAE-21-00018</v>
      </c>
      <c r="B625" s="2">
        <f>VLOOKUP(Tableau3[[#This Row],[ID ]],'[1]COMMERCIAL 2019 - 2021'!$D$2:$AO$3999,14,FALSE)</f>
        <v>0</v>
      </c>
      <c r="C625" s="3">
        <f>VLOOKUP(Tableau3[[#This Row],[ID ]],'[1]COMMERCIAL 2019 - 2021'!$D$2:$AO$3999,15,FALSE)</f>
        <v>0</v>
      </c>
      <c r="D625" s="3">
        <f>VLOOKUP(Tableau3[[#This Row],[ID ]],'[1]COMMERCIAL 2019 - 2021'!$D$2:$AO$3999,16,FALSE)</f>
        <v>140000</v>
      </c>
      <c r="E625" s="3">
        <f>VLOOKUP(Tableau3[[#This Row],[ID ]],'[1]COMMERCIAL 2019 - 2021'!$D$2:$AO$3999,17,FALSE)</f>
        <v>0</v>
      </c>
      <c r="F625" s="3">
        <f>VLOOKUP(Tableau3[[#This Row],[ID ]],'[1]COMMERCIAL 2019 - 2021'!$D$2:$AO$3999,20,FALSE)</f>
        <v>0</v>
      </c>
      <c r="G625" s="3">
        <f>VLOOKUP(Tableau3[[#This Row],[ID ]],'[1]COMMERCIAL 2019 - 2021'!$D$2:$AO$3999,21,FALSE)</f>
        <v>0</v>
      </c>
      <c r="H625" s="3">
        <f>VLOOKUP(Tableau3[[#This Row],[ID ]],'[1]COMMERCIAL 2019 - 2021'!$D$2:$AO$3999,22,FALSE)</f>
        <v>184800</v>
      </c>
      <c r="I625" s="3">
        <f>VLOOKUP(Tableau3[[#This Row],[ID ]],'[1]COMMERCIAL 2019 - 2021'!$D$2:$AO$3999,23,FALSE)</f>
        <v>0</v>
      </c>
      <c r="J625" s="3">
        <f>+Tableau1[[#This Row],[Annee]]</f>
        <v>2021</v>
      </c>
      <c r="K625" s="3" t="str">
        <f>+Tableau1[[#This Row],[DESTINATION]]</f>
        <v>Madagascar</v>
      </c>
      <c r="L625" s="3" t="str">
        <f>+Tableau1[[#This Row],[CLIENT]]</f>
        <v>STE DE COMMERCE INTERNATIONAL</v>
      </c>
      <c r="M625" s="3">
        <f>Tableau1[[#This Row],[Mois]]</f>
        <v>1</v>
      </c>
    </row>
    <row r="626" spans="1:13" hidden="1" x14ac:dyDescent="0.35">
      <c r="A626" s="1" t="str">
        <f>Tableau1[[#This Row],[NUM DE FACTURE]]</f>
        <v>FAE-21-00019</v>
      </c>
      <c r="B626" s="2">
        <f>VLOOKUP(Tableau3[[#This Row],[ID ]],'[1]COMMERCIAL 2019 - 2021'!$D$2:$AO$3999,14,FALSE)</f>
        <v>0</v>
      </c>
      <c r="C626" s="3">
        <f>VLOOKUP(Tableau3[[#This Row],[ID ]],'[1]COMMERCIAL 2019 - 2021'!$D$2:$AO$3999,15,FALSE)</f>
        <v>0</v>
      </c>
      <c r="D626" s="3">
        <f>VLOOKUP(Tableau3[[#This Row],[ID ]],'[1]COMMERCIAL 2019 - 2021'!$D$2:$AO$3999,16,FALSE)</f>
        <v>140000</v>
      </c>
      <c r="E626" s="3">
        <f>VLOOKUP(Tableau3[[#This Row],[ID ]],'[1]COMMERCIAL 2019 - 2021'!$D$2:$AO$3999,17,FALSE)</f>
        <v>0</v>
      </c>
      <c r="F626" s="3">
        <f>VLOOKUP(Tableau3[[#This Row],[ID ]],'[1]COMMERCIAL 2019 - 2021'!$D$2:$AO$3999,20,FALSE)</f>
        <v>0</v>
      </c>
      <c r="G626" s="3">
        <f>VLOOKUP(Tableau3[[#This Row],[ID ]],'[1]COMMERCIAL 2019 - 2021'!$D$2:$AO$3999,21,FALSE)</f>
        <v>0</v>
      </c>
      <c r="H626" s="3">
        <f>VLOOKUP(Tableau3[[#This Row],[ID ]],'[1]COMMERCIAL 2019 - 2021'!$D$2:$AO$3999,22,FALSE)</f>
        <v>184800</v>
      </c>
      <c r="I626" s="3">
        <f>VLOOKUP(Tableau3[[#This Row],[ID ]],'[1]COMMERCIAL 2019 - 2021'!$D$2:$AO$3999,23,FALSE)</f>
        <v>0</v>
      </c>
      <c r="J626" s="3">
        <f>+Tableau1[[#This Row],[Annee]]</f>
        <v>2021</v>
      </c>
      <c r="K626" s="3" t="str">
        <f>+Tableau1[[#This Row],[DESTINATION]]</f>
        <v>Madagascar</v>
      </c>
      <c r="L626" s="3" t="str">
        <f>+Tableau1[[#This Row],[CLIENT]]</f>
        <v>STE DE COMMERCE INTERNATIONAL</v>
      </c>
      <c r="M626" s="3">
        <f>Tableau1[[#This Row],[Mois]]</f>
        <v>1</v>
      </c>
    </row>
    <row r="627" spans="1:13" hidden="1" x14ac:dyDescent="0.35">
      <c r="A627" s="1" t="str">
        <f>Tableau1[[#This Row],[NUM DE FACTURE]]</f>
        <v>FAE-21-00020</v>
      </c>
      <c r="B627" s="2">
        <f>VLOOKUP(Tableau3[[#This Row],[ID ]],'[1]COMMERCIAL 2019 - 2021'!$D$2:$AO$3999,14,FALSE)</f>
        <v>0</v>
      </c>
      <c r="C627" s="3">
        <f>VLOOKUP(Tableau3[[#This Row],[ID ]],'[1]COMMERCIAL 2019 - 2021'!$D$2:$AO$3999,15,FALSE)</f>
        <v>38136</v>
      </c>
      <c r="D627" s="3">
        <f>VLOOKUP(Tableau3[[#This Row],[ID ]],'[1]COMMERCIAL 2019 - 2021'!$D$2:$AO$3999,16,FALSE)</f>
        <v>3632</v>
      </c>
      <c r="E627" s="3">
        <f>VLOOKUP(Tableau3[[#This Row],[ID ]],'[1]COMMERCIAL 2019 - 2021'!$D$2:$AO$3999,17,FALSE)</f>
        <v>0</v>
      </c>
      <c r="F627" s="3">
        <f>VLOOKUP(Tableau3[[#This Row],[ID ]],'[1]COMMERCIAL 2019 - 2021'!$D$2:$AO$3999,20,FALSE)</f>
        <v>0</v>
      </c>
      <c r="G627" s="3">
        <f>VLOOKUP(Tableau3[[#This Row],[ID ]],'[1]COMMERCIAL 2019 - 2021'!$D$2:$AO$3999,21,FALSE)</f>
        <v>67119.360000000001</v>
      </c>
      <c r="H627" s="3">
        <f>VLOOKUP(Tableau3[[#This Row],[ID ]],'[1]COMMERCIAL 2019 - 2021'!$D$2:$AO$3999,22,FALSE)</f>
        <v>6210.72</v>
      </c>
      <c r="I627" s="3">
        <f>VLOOKUP(Tableau3[[#This Row],[ID ]],'[1]COMMERCIAL 2019 - 2021'!$D$2:$AO$3999,23,FALSE)</f>
        <v>0</v>
      </c>
      <c r="J627" s="3">
        <f>+Tableau1[[#This Row],[Annee]]</f>
        <v>2021</v>
      </c>
      <c r="K627" s="3" t="str">
        <f>+Tableau1[[#This Row],[DESTINATION]]</f>
        <v>Canada</v>
      </c>
      <c r="L627" s="3" t="str">
        <f>+Tableau1[[#This Row],[CLIENT]]</f>
        <v>ARCADIA</v>
      </c>
      <c r="M627" s="3">
        <f>Tableau1[[#This Row],[Mois]]</f>
        <v>1</v>
      </c>
    </row>
    <row r="628" spans="1:13" hidden="1" x14ac:dyDescent="0.35">
      <c r="A628" s="1" t="str">
        <f>Tableau1[[#This Row],[NUM DE FACTURE]]</f>
        <v>FAE-21-00021</v>
      </c>
      <c r="B628" s="2">
        <f>VLOOKUP(Tableau3[[#This Row],[ID ]],'[1]COMMERCIAL 2019 - 2021'!$D$2:$AO$3999,14,FALSE)</f>
        <v>0</v>
      </c>
      <c r="C628" s="3">
        <f>VLOOKUP(Tableau3[[#This Row],[ID ]],'[1]COMMERCIAL 2019 - 2021'!$D$2:$AO$3999,15,FALSE)</f>
        <v>17320</v>
      </c>
      <c r="D628" s="3">
        <f>VLOOKUP(Tableau3[[#This Row],[ID ]],'[1]COMMERCIAL 2019 - 2021'!$D$2:$AO$3999,16,FALSE)</f>
        <v>0</v>
      </c>
      <c r="E628" s="3">
        <f>VLOOKUP(Tableau3[[#This Row],[ID ]],'[1]COMMERCIAL 2019 - 2021'!$D$2:$AO$3999,17,FALSE)</f>
        <v>0</v>
      </c>
      <c r="F628" s="3">
        <f>VLOOKUP(Tableau3[[#This Row],[ID ]],'[1]COMMERCIAL 2019 - 2021'!$D$2:$AO$3999,20,FALSE)</f>
        <v>0</v>
      </c>
      <c r="G628" s="3">
        <f>VLOOKUP(Tableau3[[#This Row],[ID ]],'[1]COMMERCIAL 2019 - 2021'!$D$2:$AO$3999,21,FALSE)</f>
        <v>56824.447320000007</v>
      </c>
      <c r="H628" s="3">
        <f>VLOOKUP(Tableau3[[#This Row],[ID ]],'[1]COMMERCIAL 2019 - 2021'!$D$2:$AO$3999,22,FALSE)</f>
        <v>0</v>
      </c>
      <c r="I628" s="3">
        <f>VLOOKUP(Tableau3[[#This Row],[ID ]],'[1]COMMERCIAL 2019 - 2021'!$D$2:$AO$3999,23,FALSE)</f>
        <v>0</v>
      </c>
      <c r="J628" s="3">
        <f>+Tableau1[[#This Row],[Annee]]</f>
        <v>2021</v>
      </c>
      <c r="K628" s="3" t="str">
        <f>+Tableau1[[#This Row],[DESTINATION]]</f>
        <v>New Zealand</v>
      </c>
      <c r="L628" s="3" t="str">
        <f>+Tableau1[[#This Row],[CLIENT]]</f>
        <v>DAVIS TRADING CO LTD</v>
      </c>
      <c r="M628" s="3">
        <f>Tableau1[[#This Row],[Mois]]</f>
        <v>1</v>
      </c>
    </row>
    <row r="629" spans="1:13" x14ac:dyDescent="0.35">
      <c r="A629" s="1" t="str">
        <f>Tableau1[[#This Row],[NUM DE FACTURE]]</f>
        <v>FAE-21-00022</v>
      </c>
      <c r="B629" s="2">
        <f>VLOOKUP(Tableau3[[#This Row],[ID ]],'[1]COMMERCIAL 2019 - 2021'!$D$2:$AO$3999,14,FALSE)</f>
        <v>0</v>
      </c>
      <c r="C629" s="3">
        <f>VLOOKUP(Tableau3[[#This Row],[ID ]],'[1]COMMERCIAL 2019 - 2021'!$D$2:$AO$3999,15,FALSE)</f>
        <v>264096</v>
      </c>
      <c r="D629" s="3">
        <f>VLOOKUP(Tableau3[[#This Row],[ID ]],'[1]COMMERCIAL 2019 - 2021'!$D$2:$AO$3999,16,FALSE)</f>
        <v>0</v>
      </c>
      <c r="E629" s="3">
        <f>VLOOKUP(Tableau3[[#This Row],[ID ]],'[1]COMMERCIAL 2019 - 2021'!$D$2:$AO$3999,17,FALSE)</f>
        <v>0</v>
      </c>
      <c r="F629" s="3">
        <f>VLOOKUP(Tableau3[[#This Row],[ID ]],'[1]COMMERCIAL 2019 - 2021'!$D$2:$AO$3999,20,FALSE)</f>
        <v>0</v>
      </c>
      <c r="G629" s="3">
        <f>VLOOKUP(Tableau3[[#This Row],[ID ]],'[1]COMMERCIAL 2019 - 2021'!$D$2:$AO$3999,21,FALSE)</f>
        <v>368413.92</v>
      </c>
      <c r="H629" s="3">
        <f>VLOOKUP(Tableau3[[#This Row],[ID ]],'[1]COMMERCIAL 2019 - 2021'!$D$2:$AO$3999,22,FALSE)</f>
        <v>0</v>
      </c>
      <c r="I629" s="3">
        <f>VLOOKUP(Tableau3[[#This Row],[ID ]],'[1]COMMERCIAL 2019 - 2021'!$D$2:$AO$3999,23,FALSE)</f>
        <v>0</v>
      </c>
      <c r="J629" s="3">
        <f>+Tableau1[[#This Row],[Annee]]</f>
        <v>2021</v>
      </c>
      <c r="K629" s="3" t="str">
        <f>+Tableau1[[#This Row],[DESTINATION]]</f>
        <v>Sénégal</v>
      </c>
      <c r="L629" s="3" t="str">
        <f>+Tableau1[[#This Row],[CLIENT]]</f>
        <v>TUNISIAN AFRICAN BUSINESS</v>
      </c>
      <c r="M629" s="3">
        <f>Tableau1[[#This Row],[Mois]]</f>
        <v>1</v>
      </c>
    </row>
    <row r="630" spans="1:13" hidden="1" x14ac:dyDescent="0.35">
      <c r="A630" s="1" t="str">
        <f>Tableau1[[#This Row],[NUM DE FACTURE]]</f>
        <v>FAE-21-00023</v>
      </c>
      <c r="B630" s="2">
        <f>VLOOKUP(Tableau3[[#This Row],[ID ]],'[1]COMMERCIAL 2019 - 2021'!$D$2:$AO$3999,14,FALSE)</f>
        <v>0</v>
      </c>
      <c r="C630" s="3">
        <f>VLOOKUP(Tableau3[[#This Row],[ID ]],'[1]COMMERCIAL 2019 - 2021'!$D$2:$AO$3999,15,FALSE)</f>
        <v>44016</v>
      </c>
      <c r="D630" s="3">
        <f>VLOOKUP(Tableau3[[#This Row],[ID ]],'[1]COMMERCIAL 2019 - 2021'!$D$2:$AO$3999,16,FALSE)</f>
        <v>0</v>
      </c>
      <c r="E630" s="3">
        <f>VLOOKUP(Tableau3[[#This Row],[ID ]],'[1]COMMERCIAL 2019 - 2021'!$D$2:$AO$3999,17,FALSE)</f>
        <v>0</v>
      </c>
      <c r="F630" s="3">
        <f>VLOOKUP(Tableau3[[#This Row],[ID ]],'[1]COMMERCIAL 2019 - 2021'!$D$2:$AO$3999,20,FALSE)</f>
        <v>0</v>
      </c>
      <c r="G630" s="3">
        <f>VLOOKUP(Tableau3[[#This Row],[ID ]],'[1]COMMERCIAL 2019 - 2021'!$D$2:$AO$3999,21,FALSE)</f>
        <v>71858.645040000003</v>
      </c>
      <c r="H630" s="3">
        <f>VLOOKUP(Tableau3[[#This Row],[ID ]],'[1]COMMERCIAL 2019 - 2021'!$D$2:$AO$3999,22,FALSE)</f>
        <v>0</v>
      </c>
      <c r="I630" s="3">
        <f>VLOOKUP(Tableau3[[#This Row],[ID ]],'[1]COMMERCIAL 2019 - 2021'!$D$2:$AO$3999,23,FALSE)</f>
        <v>0</v>
      </c>
      <c r="J630" s="3">
        <f>+Tableau1[[#This Row],[Annee]]</f>
        <v>2021</v>
      </c>
      <c r="K630" s="3" t="str">
        <f>+Tableau1[[#This Row],[DESTINATION]]</f>
        <v>Gambie</v>
      </c>
      <c r="L630" s="3" t="str">
        <f>+Tableau1[[#This Row],[CLIENT]]</f>
        <v>MAMUDOU BAH T/A TEDOUGNAL FARM</v>
      </c>
      <c r="M630" s="3">
        <f>Tableau1[[#This Row],[Mois]]</f>
        <v>2</v>
      </c>
    </row>
    <row r="631" spans="1:13" hidden="1" x14ac:dyDescent="0.35">
      <c r="A631" s="1" t="str">
        <f>Tableau1[[#This Row],[NUM DE FACTURE]]</f>
        <v>FAE-21-00024</v>
      </c>
      <c r="B631" s="2">
        <f>VLOOKUP(Tableau3[[#This Row],[ID ]],'[1]COMMERCIAL 2019 - 2021'!$D$2:$AO$3999,14,FALSE)</f>
        <v>0</v>
      </c>
      <c r="C631" s="3">
        <f>VLOOKUP(Tableau3[[#This Row],[ID ]],'[1]COMMERCIAL 2019 - 2021'!$D$2:$AO$3999,15,FALSE)</f>
        <v>3792</v>
      </c>
      <c r="D631" s="3">
        <f>VLOOKUP(Tableau3[[#This Row],[ID ]],'[1]COMMERCIAL 2019 - 2021'!$D$2:$AO$3999,16,FALSE)</f>
        <v>1500</v>
      </c>
      <c r="E631" s="3">
        <f>VLOOKUP(Tableau3[[#This Row],[ID ]],'[1]COMMERCIAL 2019 - 2021'!$D$2:$AO$3999,17,FALSE)</f>
        <v>2800</v>
      </c>
      <c r="F631" s="3">
        <f>VLOOKUP(Tableau3[[#This Row],[ID ]],'[1]COMMERCIAL 2019 - 2021'!$D$2:$AO$3999,20,FALSE)</f>
        <v>0</v>
      </c>
      <c r="G631" s="3">
        <f>VLOOKUP(Tableau3[[#This Row],[ID ]],'[1]COMMERCIAL 2019 - 2021'!$D$2:$AO$3999,21,FALSE)</f>
        <v>7086.0648959999999</v>
      </c>
      <c r="H631" s="3">
        <f>VLOOKUP(Tableau3[[#This Row],[ID ]],'[1]COMMERCIAL 2019 - 2021'!$D$2:$AO$3999,22,FALSE)</f>
        <v>2803.0319999999997</v>
      </c>
      <c r="I631" s="3">
        <f>VLOOKUP(Tableau3[[#This Row],[ID ]],'[1]COMMERCIAL 2019 - 2021'!$D$2:$AO$3999,23,FALSE)</f>
        <v>10969.526399999999</v>
      </c>
      <c r="J631" s="3">
        <f>+Tableau1[[#This Row],[Annee]]</f>
        <v>2021</v>
      </c>
      <c r="K631" s="3" t="str">
        <f>+Tableau1[[#This Row],[DESTINATION]]</f>
        <v>France</v>
      </c>
      <c r="L631" s="3" t="str">
        <f>+Tableau1[[#This Row],[CLIENT]]</f>
        <v>DISTREUROP</v>
      </c>
      <c r="M631" s="3">
        <f>Tableau1[[#This Row],[Mois]]</f>
        <v>1</v>
      </c>
    </row>
    <row r="632" spans="1:13" hidden="1" x14ac:dyDescent="0.35">
      <c r="A632" s="1" t="str">
        <f>Tableau1[[#This Row],[NUM DE FACTURE]]</f>
        <v>FAE-21-00025</v>
      </c>
      <c r="B632" s="2">
        <f>VLOOKUP(Tableau3[[#This Row],[ID ]],'[1]COMMERCIAL 2019 - 2021'!$D$2:$AO$3999,14,FALSE)</f>
        <v>0</v>
      </c>
      <c r="C632" s="3">
        <f>VLOOKUP(Tableau3[[#This Row],[ID ]],'[1]COMMERCIAL 2019 - 2021'!$D$2:$AO$3999,15,FALSE)</f>
        <v>0</v>
      </c>
      <c r="D632" s="3">
        <f>VLOOKUP(Tableau3[[#This Row],[ID ]],'[1]COMMERCIAL 2019 - 2021'!$D$2:$AO$3999,16,FALSE)</f>
        <v>108000</v>
      </c>
      <c r="E632" s="3">
        <f>VLOOKUP(Tableau3[[#This Row],[ID ]],'[1]COMMERCIAL 2019 - 2021'!$D$2:$AO$3999,17,FALSE)</f>
        <v>0</v>
      </c>
      <c r="F632" s="3">
        <f>VLOOKUP(Tableau3[[#This Row],[ID ]],'[1]COMMERCIAL 2019 - 2021'!$D$2:$AO$3999,20,FALSE)</f>
        <v>0</v>
      </c>
      <c r="G632" s="3">
        <f>VLOOKUP(Tableau3[[#This Row],[ID ]],'[1]COMMERCIAL 2019 - 2021'!$D$2:$AO$3999,21,FALSE)</f>
        <v>0</v>
      </c>
      <c r="H632" s="3">
        <f>VLOOKUP(Tableau3[[#This Row],[ID ]],'[1]COMMERCIAL 2019 - 2021'!$D$2:$AO$3999,22,FALSE)</f>
        <v>162885.81599999999</v>
      </c>
      <c r="I632" s="3">
        <f>VLOOKUP(Tableau3[[#This Row],[ID ]],'[1]COMMERCIAL 2019 - 2021'!$D$2:$AO$3999,23,FALSE)</f>
        <v>0</v>
      </c>
      <c r="J632" s="3">
        <f>+Tableau1[[#This Row],[Annee]]</f>
        <v>2021</v>
      </c>
      <c r="K632" s="3" t="str">
        <f>+Tableau1[[#This Row],[DESTINATION]]</f>
        <v>Niger</v>
      </c>
      <c r="L632" s="3" t="str">
        <f>+Tableau1[[#This Row],[CLIENT]]</f>
        <v>ETS KASSO IMPORT EXPORT</v>
      </c>
      <c r="M632" s="3">
        <f>Tableau1[[#This Row],[Mois]]</f>
        <v>2</v>
      </c>
    </row>
    <row r="633" spans="1:13" hidden="1" x14ac:dyDescent="0.35">
      <c r="A633" s="1" t="str">
        <f>Tableau1[[#This Row],[NUM DE FACTURE]]</f>
        <v>FAE-21-00026</v>
      </c>
      <c r="B633" s="2">
        <f>VLOOKUP(Tableau3[[#This Row],[ID ]],'[1]COMMERCIAL 2019 - 2021'!$D$2:$AO$3999,14,FALSE)</f>
        <v>0</v>
      </c>
      <c r="C633" s="3">
        <f>VLOOKUP(Tableau3[[#This Row],[ID ]],'[1]COMMERCIAL 2019 - 2021'!$D$2:$AO$3999,15,FALSE)</f>
        <v>0</v>
      </c>
      <c r="D633" s="3">
        <f>VLOOKUP(Tableau3[[#This Row],[ID ]],'[1]COMMERCIAL 2019 - 2021'!$D$2:$AO$3999,16,FALSE)</f>
        <v>108000</v>
      </c>
      <c r="E633" s="3">
        <f>VLOOKUP(Tableau3[[#This Row],[ID ]],'[1]COMMERCIAL 2019 - 2021'!$D$2:$AO$3999,17,FALSE)</f>
        <v>0</v>
      </c>
      <c r="F633" s="3">
        <f>VLOOKUP(Tableau3[[#This Row],[ID ]],'[1]COMMERCIAL 2019 - 2021'!$D$2:$AO$3999,20,FALSE)</f>
        <v>0</v>
      </c>
      <c r="G633" s="3">
        <f>VLOOKUP(Tableau3[[#This Row],[ID ]],'[1]COMMERCIAL 2019 - 2021'!$D$2:$AO$3999,21,FALSE)</f>
        <v>0</v>
      </c>
      <c r="H633" s="3">
        <f>VLOOKUP(Tableau3[[#This Row],[ID ]],'[1]COMMERCIAL 2019 - 2021'!$D$2:$AO$3999,22,FALSE)</f>
        <v>162885.81599999999</v>
      </c>
      <c r="I633" s="3">
        <f>VLOOKUP(Tableau3[[#This Row],[ID ]],'[1]COMMERCIAL 2019 - 2021'!$D$2:$AO$3999,23,FALSE)</f>
        <v>0</v>
      </c>
      <c r="J633" s="3">
        <f>+Tableau1[[#This Row],[Annee]]</f>
        <v>2021</v>
      </c>
      <c r="K633" s="3" t="str">
        <f>+Tableau1[[#This Row],[DESTINATION]]</f>
        <v>Niger</v>
      </c>
      <c r="L633" s="3" t="str">
        <f>+Tableau1[[#This Row],[CLIENT]]</f>
        <v>ETS KASSO IMPORT EXPORT</v>
      </c>
      <c r="M633" s="3">
        <f>Tableau1[[#This Row],[Mois]]</f>
        <v>2</v>
      </c>
    </row>
    <row r="634" spans="1:13" hidden="1" x14ac:dyDescent="0.35">
      <c r="A634" s="1" t="str">
        <f>Tableau1[[#This Row],[NUM DE FACTURE]]</f>
        <v>FAE-21-00027</v>
      </c>
      <c r="B634" s="2">
        <f>VLOOKUP(Tableau3[[#This Row],[ID ]],'[1]COMMERCIAL 2019 - 2021'!$D$2:$AO$3999,14,FALSE)</f>
        <v>0</v>
      </c>
      <c r="C634" s="3">
        <f>VLOOKUP(Tableau3[[#This Row],[ID ]],'[1]COMMERCIAL 2019 - 2021'!$D$2:$AO$3999,15,FALSE)</f>
        <v>0</v>
      </c>
      <c r="D634" s="3">
        <f>VLOOKUP(Tableau3[[#This Row],[ID ]],'[1]COMMERCIAL 2019 - 2021'!$D$2:$AO$3999,16,FALSE)</f>
        <v>108000</v>
      </c>
      <c r="E634" s="3">
        <f>VLOOKUP(Tableau3[[#This Row],[ID ]],'[1]COMMERCIAL 2019 - 2021'!$D$2:$AO$3999,17,FALSE)</f>
        <v>0</v>
      </c>
      <c r="F634" s="3">
        <f>VLOOKUP(Tableau3[[#This Row],[ID ]],'[1]COMMERCIAL 2019 - 2021'!$D$2:$AO$3999,20,FALSE)</f>
        <v>0</v>
      </c>
      <c r="G634" s="3">
        <f>VLOOKUP(Tableau3[[#This Row],[ID ]],'[1]COMMERCIAL 2019 - 2021'!$D$2:$AO$3999,21,FALSE)</f>
        <v>0</v>
      </c>
      <c r="H634" s="3">
        <f>VLOOKUP(Tableau3[[#This Row],[ID ]],'[1]COMMERCIAL 2019 - 2021'!$D$2:$AO$3999,22,FALSE)</f>
        <v>162736.77599999998</v>
      </c>
      <c r="I634" s="3">
        <f>VLOOKUP(Tableau3[[#This Row],[ID ]],'[1]COMMERCIAL 2019 - 2021'!$D$2:$AO$3999,23,FALSE)</f>
        <v>0</v>
      </c>
      <c r="J634" s="3">
        <f>+Tableau1[[#This Row],[Annee]]</f>
        <v>2021</v>
      </c>
      <c r="K634" s="3" t="str">
        <f>+Tableau1[[#This Row],[DESTINATION]]</f>
        <v>Niger</v>
      </c>
      <c r="L634" s="3" t="str">
        <f>+Tableau1[[#This Row],[CLIENT]]</f>
        <v>ETS KASSO IMPORT EXPORT</v>
      </c>
      <c r="M634" s="3">
        <f>Tableau1[[#This Row],[Mois]]</f>
        <v>2</v>
      </c>
    </row>
    <row r="635" spans="1:13" hidden="1" x14ac:dyDescent="0.35">
      <c r="A635" s="1" t="str">
        <f>Tableau1[[#This Row],[NUM DE FACTURE]]</f>
        <v>FAE-21-00028</v>
      </c>
      <c r="B635" s="2">
        <f>VLOOKUP(Tableau3[[#This Row],[ID ]],'[1]COMMERCIAL 2019 - 2021'!$D$2:$AO$3999,14,FALSE)</f>
        <v>20750</v>
      </c>
      <c r="C635" s="3">
        <f>VLOOKUP(Tableau3[[#This Row],[ID ]],'[1]COMMERCIAL 2019 - 2021'!$D$2:$AO$3999,15,FALSE)</f>
        <v>0</v>
      </c>
      <c r="D635" s="3">
        <f>VLOOKUP(Tableau3[[#This Row],[ID ]],'[1]COMMERCIAL 2019 - 2021'!$D$2:$AO$3999,16,FALSE)</f>
        <v>0</v>
      </c>
      <c r="E635" s="3">
        <f>VLOOKUP(Tableau3[[#This Row],[ID ]],'[1]COMMERCIAL 2019 - 2021'!$D$2:$AO$3999,17,FALSE)</f>
        <v>0</v>
      </c>
      <c r="F635" s="3">
        <f>VLOOKUP(Tableau3[[#This Row],[ID ]],'[1]COMMERCIAL 2019 - 2021'!$D$2:$AO$3999,20,FALSE)</f>
        <v>33822.5</v>
      </c>
      <c r="G635" s="3">
        <f>VLOOKUP(Tableau3[[#This Row],[ID ]],'[1]COMMERCIAL 2019 - 2021'!$D$2:$AO$3999,21,FALSE)</f>
        <v>0</v>
      </c>
      <c r="H635" s="3">
        <f>VLOOKUP(Tableau3[[#This Row],[ID ]],'[1]COMMERCIAL 2019 - 2021'!$D$2:$AO$3999,22,FALSE)</f>
        <v>0</v>
      </c>
      <c r="I635" s="3">
        <f>VLOOKUP(Tableau3[[#This Row],[ID ]],'[1]COMMERCIAL 2019 - 2021'!$D$2:$AO$3999,23,FALSE)</f>
        <v>0</v>
      </c>
      <c r="J635" s="3">
        <f>+Tableau1[[#This Row],[Annee]]</f>
        <v>2021</v>
      </c>
      <c r="K635" s="3" t="str">
        <f>+Tableau1[[#This Row],[DESTINATION]]</f>
        <v>Togo</v>
      </c>
      <c r="L635" s="3" t="str">
        <f>+Tableau1[[#This Row],[CLIENT]]</f>
        <v>SAHEL INTERNATIONAL TRADE</v>
      </c>
      <c r="M635" s="3">
        <f>Tableau1[[#This Row],[Mois]]</f>
        <v>2</v>
      </c>
    </row>
    <row r="636" spans="1:13" hidden="1" x14ac:dyDescent="0.35">
      <c r="A636" s="1" t="str">
        <f>Tableau1[[#This Row],[NUM DE FACTURE]]</f>
        <v>FAE-21-00029</v>
      </c>
      <c r="B636" s="2">
        <f>VLOOKUP(Tableau3[[#This Row],[ID ]],'[1]COMMERCIAL 2019 - 2021'!$D$2:$AO$3999,14,FALSE)</f>
        <v>7200</v>
      </c>
      <c r="C636" s="3">
        <f>VLOOKUP(Tableau3[[#This Row],[ID ]],'[1]COMMERCIAL 2019 - 2021'!$D$2:$AO$3999,15,FALSE)</f>
        <v>4260</v>
      </c>
      <c r="D636" s="3">
        <f>VLOOKUP(Tableau3[[#This Row],[ID ]],'[1]COMMERCIAL 2019 - 2021'!$D$2:$AO$3999,16,FALSE)</f>
        <v>1500</v>
      </c>
      <c r="E636" s="3">
        <f>VLOOKUP(Tableau3[[#This Row],[ID ]],'[1]COMMERCIAL 2019 - 2021'!$D$2:$AO$3999,17,FALSE)</f>
        <v>240</v>
      </c>
      <c r="F636" s="3">
        <f>VLOOKUP(Tableau3[[#This Row],[ID ]],'[1]COMMERCIAL 2019 - 2021'!$D$2:$AO$3999,20,FALSE)</f>
        <v>12888</v>
      </c>
      <c r="G636" s="3">
        <f>VLOOKUP(Tableau3[[#This Row],[ID ]],'[1]COMMERCIAL 2019 - 2021'!$D$2:$AO$3999,21,FALSE)</f>
        <v>8246.4</v>
      </c>
      <c r="H636" s="3">
        <f>VLOOKUP(Tableau3[[#This Row],[ID ]],'[1]COMMERCIAL 2019 - 2021'!$D$2:$AO$3999,22,FALSE)</f>
        <v>2610</v>
      </c>
      <c r="I636" s="3">
        <f>VLOOKUP(Tableau3[[#This Row],[ID ]],'[1]COMMERCIAL 2019 - 2021'!$D$2:$AO$3999,23,FALSE)</f>
        <v>0</v>
      </c>
      <c r="J636" s="3">
        <f>+Tableau1[[#This Row],[Annee]]</f>
        <v>2021</v>
      </c>
      <c r="K636" s="3" t="str">
        <f>+Tableau1[[#This Row],[DESTINATION]]</f>
        <v>Allemagne</v>
      </c>
      <c r="L636" s="3" t="str">
        <f>+Tableau1[[#This Row],[CLIENT]]</f>
        <v>ARCADIA</v>
      </c>
      <c r="M636" s="3">
        <f>Tableau1[[#This Row],[Mois]]</f>
        <v>2</v>
      </c>
    </row>
    <row r="637" spans="1:13" hidden="1" x14ac:dyDescent="0.35">
      <c r="A637" s="1" t="str">
        <f>Tableau1[[#This Row],[NUM DE FACTURE]]</f>
        <v>FAE-21-00030</v>
      </c>
      <c r="B637" s="2">
        <f>VLOOKUP(Tableau3[[#This Row],[ID ]],'[1]COMMERCIAL 2019 - 2021'!$D$2:$AO$3999,14,FALSE)</f>
        <v>0</v>
      </c>
      <c r="C637" s="3">
        <f>VLOOKUP(Tableau3[[#This Row],[ID ]],'[1]COMMERCIAL 2019 - 2021'!$D$2:$AO$3999,15,FALSE)</f>
        <v>20000</v>
      </c>
      <c r="D637" s="3">
        <f>VLOOKUP(Tableau3[[#This Row],[ID ]],'[1]COMMERCIAL 2019 - 2021'!$D$2:$AO$3999,16,FALSE)</f>
        <v>0</v>
      </c>
      <c r="E637" s="3">
        <f>VLOOKUP(Tableau3[[#This Row],[ID ]],'[1]COMMERCIAL 2019 - 2021'!$D$2:$AO$3999,17,FALSE)</f>
        <v>0</v>
      </c>
      <c r="F637" s="3">
        <f>VLOOKUP(Tableau3[[#This Row],[ID ]],'[1]COMMERCIAL 2019 - 2021'!$D$2:$AO$3999,20,FALSE)</f>
        <v>0</v>
      </c>
      <c r="G637" s="3">
        <f>VLOOKUP(Tableau3[[#This Row],[ID ]],'[1]COMMERCIAL 2019 - 2021'!$D$2:$AO$3999,21,FALSE)</f>
        <v>34000</v>
      </c>
      <c r="H637" s="3">
        <f>VLOOKUP(Tableau3[[#This Row],[ID ]],'[1]COMMERCIAL 2019 - 2021'!$D$2:$AO$3999,22,FALSE)</f>
        <v>0</v>
      </c>
      <c r="I637" s="3">
        <f>VLOOKUP(Tableau3[[#This Row],[ID ]],'[1]COMMERCIAL 2019 - 2021'!$D$2:$AO$3999,23,FALSE)</f>
        <v>0</v>
      </c>
      <c r="J637" s="3">
        <f>+Tableau1[[#This Row],[Annee]]</f>
        <v>2021</v>
      </c>
      <c r="K637" s="3" t="str">
        <f>+Tableau1[[#This Row],[DESTINATION]]</f>
        <v>Angleterre</v>
      </c>
      <c r="L637" s="3" t="str">
        <f>+Tableau1[[#This Row],[CLIENT]]</f>
        <v>ARCADIA</v>
      </c>
      <c r="M637" s="3">
        <f>Tableau1[[#This Row],[Mois]]</f>
        <v>2</v>
      </c>
    </row>
    <row r="638" spans="1:13" hidden="1" x14ac:dyDescent="0.35">
      <c r="A638" s="1" t="str">
        <f>Tableau1[[#This Row],[NUM DE FACTURE]]</f>
        <v>FAE-21-00031</v>
      </c>
      <c r="B638" s="2">
        <f>VLOOKUP(Tableau3[[#This Row],[ID ]],'[1]COMMERCIAL 2019 - 2021'!$D$2:$AO$3999,14,FALSE)</f>
        <v>96000</v>
      </c>
      <c r="C638" s="3">
        <f>VLOOKUP(Tableau3[[#This Row],[ID ]],'[1]COMMERCIAL 2019 - 2021'!$D$2:$AO$3999,15,FALSE)</f>
        <v>0</v>
      </c>
      <c r="D638" s="3">
        <f>VLOOKUP(Tableau3[[#This Row],[ID ]],'[1]COMMERCIAL 2019 - 2021'!$D$2:$AO$3999,16,FALSE)</f>
        <v>0</v>
      </c>
      <c r="E638" s="3">
        <f>VLOOKUP(Tableau3[[#This Row],[ID ]],'[1]COMMERCIAL 2019 - 2021'!$D$2:$AO$3999,17,FALSE)</f>
        <v>0</v>
      </c>
      <c r="F638" s="3">
        <f>VLOOKUP(Tableau3[[#This Row],[ID ]],'[1]COMMERCIAL 2019 - 2021'!$D$2:$AO$3999,20,FALSE)</f>
        <v>161280</v>
      </c>
      <c r="G638" s="3">
        <f>VLOOKUP(Tableau3[[#This Row],[ID ]],'[1]COMMERCIAL 2019 - 2021'!$D$2:$AO$3999,21,FALSE)</f>
        <v>0</v>
      </c>
      <c r="H638" s="3">
        <f>VLOOKUP(Tableau3[[#This Row],[ID ]],'[1]COMMERCIAL 2019 - 2021'!$D$2:$AO$3999,22,FALSE)</f>
        <v>0</v>
      </c>
      <c r="I638" s="3">
        <f>VLOOKUP(Tableau3[[#This Row],[ID ]],'[1]COMMERCIAL 2019 - 2021'!$D$2:$AO$3999,23,FALSE)</f>
        <v>0</v>
      </c>
      <c r="J638" s="3">
        <f>+Tableau1[[#This Row],[Annee]]</f>
        <v>2021</v>
      </c>
      <c r="K638" s="3" t="str">
        <f>+Tableau1[[#This Row],[DESTINATION]]</f>
        <v>Gambie</v>
      </c>
      <c r="L638" s="3" t="str">
        <f>+Tableau1[[#This Row],[CLIENT]]</f>
        <v>STE DE COMMERCE INTERNATIONAL</v>
      </c>
      <c r="M638" s="3">
        <f>Tableau1[[#This Row],[Mois]]</f>
        <v>2</v>
      </c>
    </row>
    <row r="639" spans="1:13" hidden="1" x14ac:dyDescent="0.35">
      <c r="A639" s="1" t="str">
        <f>Tableau1[[#This Row],[NUM DE FACTURE]]</f>
        <v>FAE-21-00032</v>
      </c>
      <c r="B639" s="2">
        <f>VLOOKUP(Tableau3[[#This Row],[ID ]],'[1]COMMERCIAL 2019 - 2021'!$D$2:$AO$3999,14,FALSE)</f>
        <v>0</v>
      </c>
      <c r="C639" s="3">
        <f>VLOOKUP(Tableau3[[#This Row],[ID ]],'[1]COMMERCIAL 2019 - 2021'!$D$2:$AO$3999,15,FALSE)</f>
        <v>0</v>
      </c>
      <c r="D639" s="3">
        <f>VLOOKUP(Tableau3[[#This Row],[ID ]],'[1]COMMERCIAL 2019 - 2021'!$D$2:$AO$3999,16,FALSE)</f>
        <v>104000</v>
      </c>
      <c r="E639" s="3">
        <f>VLOOKUP(Tableau3[[#This Row],[ID ]],'[1]COMMERCIAL 2019 - 2021'!$D$2:$AO$3999,17,FALSE)</f>
        <v>0</v>
      </c>
      <c r="F639" s="3">
        <f>VLOOKUP(Tableau3[[#This Row],[ID ]],'[1]COMMERCIAL 2019 - 2021'!$D$2:$AO$3999,20,FALSE)</f>
        <v>0</v>
      </c>
      <c r="G639" s="3">
        <f>VLOOKUP(Tableau3[[#This Row],[ID ]],'[1]COMMERCIAL 2019 - 2021'!$D$2:$AO$3999,21,FALSE)</f>
        <v>0</v>
      </c>
      <c r="H639" s="3">
        <f>VLOOKUP(Tableau3[[#This Row],[ID ]],'[1]COMMERCIAL 2019 - 2021'!$D$2:$AO$3999,22,FALSE)</f>
        <v>177732.54264999999</v>
      </c>
      <c r="I639" s="3">
        <f>VLOOKUP(Tableau3[[#This Row],[ID ]],'[1]COMMERCIAL 2019 - 2021'!$D$2:$AO$3999,23,FALSE)</f>
        <v>0</v>
      </c>
      <c r="J639" s="3">
        <f>+Tableau1[[#This Row],[Annee]]</f>
        <v>2021</v>
      </c>
      <c r="K639" s="3" t="str">
        <f>+Tableau1[[#This Row],[DESTINATION]]</f>
        <v>Guinée</v>
      </c>
      <c r="L639" s="3" t="str">
        <f>+Tableau1[[#This Row],[CLIENT]]</f>
        <v>SAWABA - GUINEE</v>
      </c>
      <c r="M639" s="3">
        <f>Tableau1[[#This Row],[Mois]]</f>
        <v>2</v>
      </c>
    </row>
    <row r="640" spans="1:13" hidden="1" x14ac:dyDescent="0.35">
      <c r="A640" s="1" t="str">
        <f>Tableau1[[#This Row],[NUM DE FACTURE]]</f>
        <v>FAE-21-00033</v>
      </c>
      <c r="B640" s="2">
        <f>VLOOKUP(Tableau3[[#This Row],[ID ]],'[1]COMMERCIAL 2019 - 2021'!$D$2:$AO$3999,14,FALSE)</f>
        <v>26496</v>
      </c>
      <c r="C640" s="3">
        <f>VLOOKUP(Tableau3[[#This Row],[ID ]],'[1]COMMERCIAL 2019 - 2021'!$D$2:$AO$3999,15,FALSE)</f>
        <v>309408</v>
      </c>
      <c r="D640" s="3">
        <f>VLOOKUP(Tableau3[[#This Row],[ID ]],'[1]COMMERCIAL 2019 - 2021'!$D$2:$AO$3999,16,FALSE)</f>
        <v>0</v>
      </c>
      <c r="E640" s="3">
        <f>VLOOKUP(Tableau3[[#This Row],[ID ]],'[1]COMMERCIAL 2019 - 2021'!$D$2:$AO$3999,17,FALSE)</f>
        <v>0</v>
      </c>
      <c r="F640" s="3">
        <f>VLOOKUP(Tableau3[[#This Row],[ID ]],'[1]COMMERCIAL 2019 - 2021'!$D$2:$AO$3999,20,FALSE)</f>
        <v>52200.675555463851</v>
      </c>
      <c r="G640" s="3">
        <f>VLOOKUP(Tableau3[[#This Row],[ID ]],'[1]COMMERCIAL 2019 - 2021'!$D$2:$AO$3999,21,FALSE)</f>
        <v>546515.71940053615</v>
      </c>
      <c r="H640" s="3">
        <f>VLOOKUP(Tableau3[[#This Row],[ID ]],'[1]COMMERCIAL 2019 - 2021'!$D$2:$AO$3999,22,FALSE)</f>
        <v>0</v>
      </c>
      <c r="I640" s="3">
        <f>VLOOKUP(Tableau3[[#This Row],[ID ]],'[1]COMMERCIAL 2019 - 2021'!$D$2:$AO$3999,23,FALSE)</f>
        <v>0</v>
      </c>
      <c r="J640" s="3">
        <f>+Tableau1[[#This Row],[Annee]]</f>
        <v>2021</v>
      </c>
      <c r="K640" s="3" t="str">
        <f>+Tableau1[[#This Row],[DESTINATION]]</f>
        <v>Guinée</v>
      </c>
      <c r="L640" s="3" t="str">
        <f>+Tableau1[[#This Row],[CLIENT]]</f>
        <v>SAWABA - GUINEE</v>
      </c>
      <c r="M640" s="3">
        <f>Tableau1[[#This Row],[Mois]]</f>
        <v>2</v>
      </c>
    </row>
    <row r="641" spans="1:13" x14ac:dyDescent="0.35">
      <c r="A641" s="1" t="str">
        <f>Tableau1[[#This Row],[NUM DE FACTURE]]</f>
        <v>FAE-21-00034</v>
      </c>
      <c r="B641" s="2">
        <f>VLOOKUP(Tableau3[[#This Row],[ID ]],'[1]COMMERCIAL 2019 - 2021'!$D$2:$AO$3999,14,FALSE)</f>
        <v>110040</v>
      </c>
      <c r="C641" s="3">
        <f>VLOOKUP(Tableau3[[#This Row],[ID ]],'[1]COMMERCIAL 2019 - 2021'!$D$2:$AO$3999,15,FALSE)</f>
        <v>21000</v>
      </c>
      <c r="D641" s="3">
        <f>VLOOKUP(Tableau3[[#This Row],[ID ]],'[1]COMMERCIAL 2019 - 2021'!$D$2:$AO$3999,16,FALSE)</f>
        <v>0</v>
      </c>
      <c r="E641" s="3">
        <f>VLOOKUP(Tableau3[[#This Row],[ID ]],'[1]COMMERCIAL 2019 - 2021'!$D$2:$AO$3999,17,FALSE)</f>
        <v>0</v>
      </c>
      <c r="F641" s="3">
        <f>VLOOKUP(Tableau3[[#This Row],[ID ]],'[1]COMMERCIAL 2019 - 2021'!$D$2:$AO$3999,20,FALSE)</f>
        <v>189708.96</v>
      </c>
      <c r="G641" s="3">
        <f>VLOOKUP(Tableau3[[#This Row],[ID ]],'[1]COMMERCIAL 2019 - 2021'!$D$2:$AO$3999,21,FALSE)</f>
        <v>31500</v>
      </c>
      <c r="H641" s="3">
        <f>VLOOKUP(Tableau3[[#This Row],[ID ]],'[1]COMMERCIAL 2019 - 2021'!$D$2:$AO$3999,22,FALSE)</f>
        <v>0</v>
      </c>
      <c r="I641" s="3">
        <f>VLOOKUP(Tableau3[[#This Row],[ID ]],'[1]COMMERCIAL 2019 - 2021'!$D$2:$AO$3999,23,FALSE)</f>
        <v>0</v>
      </c>
      <c r="J641" s="3">
        <f>+Tableau1[[#This Row],[Annee]]</f>
        <v>2021</v>
      </c>
      <c r="K641" s="3" t="str">
        <f>+Tableau1[[#This Row],[DESTINATION]]</f>
        <v>Sierra Leone</v>
      </c>
      <c r="L641" s="3" t="str">
        <f>+Tableau1[[#This Row],[CLIENT]]</f>
        <v>TUNISIAN AFRICAN BUSINESS</v>
      </c>
      <c r="M641" s="3">
        <f>Tableau1[[#This Row],[Mois]]</f>
        <v>2</v>
      </c>
    </row>
    <row r="642" spans="1:13" x14ac:dyDescent="0.35">
      <c r="A642" s="1" t="str">
        <f>Tableau1[[#This Row],[NUM DE FACTURE]]</f>
        <v>FAE-21-00035</v>
      </c>
      <c r="B642" s="2">
        <f>VLOOKUP(Tableau3[[#This Row],[ID ]],'[1]COMMERCIAL 2019 - 2021'!$D$2:$AO$3999,14,FALSE)</f>
        <v>130040</v>
      </c>
      <c r="C642" s="3">
        <f>VLOOKUP(Tableau3[[#This Row],[ID ]],'[1]COMMERCIAL 2019 - 2021'!$D$2:$AO$3999,15,FALSE)</f>
        <v>17880</v>
      </c>
      <c r="D642" s="3">
        <f>VLOOKUP(Tableau3[[#This Row],[ID ]],'[1]COMMERCIAL 2019 - 2021'!$D$2:$AO$3999,16,FALSE)</f>
        <v>9600</v>
      </c>
      <c r="E642" s="3">
        <f>VLOOKUP(Tableau3[[#This Row],[ID ]],'[1]COMMERCIAL 2019 - 2021'!$D$2:$AO$3999,17,FALSE)</f>
        <v>0</v>
      </c>
      <c r="F642" s="3">
        <f>VLOOKUP(Tableau3[[#This Row],[ID ]],'[1]COMMERCIAL 2019 - 2021'!$D$2:$AO$3999,20,FALSE)</f>
        <v>224549.12</v>
      </c>
      <c r="G642" s="3">
        <f>VLOOKUP(Tableau3[[#This Row],[ID ]],'[1]COMMERCIAL 2019 - 2021'!$D$2:$AO$3999,21,FALSE)</f>
        <v>26820</v>
      </c>
      <c r="H642" s="3">
        <f>VLOOKUP(Tableau3[[#This Row],[ID ]],'[1]COMMERCIAL 2019 - 2021'!$D$2:$AO$3999,22,FALSE)</f>
        <v>13920</v>
      </c>
      <c r="I642" s="3">
        <f>VLOOKUP(Tableau3[[#This Row],[ID ]],'[1]COMMERCIAL 2019 - 2021'!$D$2:$AO$3999,23,FALSE)</f>
        <v>0</v>
      </c>
      <c r="J642" s="3">
        <f>+Tableau1[[#This Row],[Annee]]</f>
        <v>2021</v>
      </c>
      <c r="K642" s="3" t="str">
        <f>+Tableau1[[#This Row],[DESTINATION]]</f>
        <v>Sierra Leone</v>
      </c>
      <c r="L642" s="3" t="str">
        <f>+Tableau1[[#This Row],[CLIENT]]</f>
        <v>TUNISIAN AFRICAN BUSINESS</v>
      </c>
      <c r="M642" s="3">
        <f>Tableau1[[#This Row],[Mois]]</f>
        <v>2</v>
      </c>
    </row>
    <row r="643" spans="1:13" hidden="1" x14ac:dyDescent="0.35">
      <c r="A643" s="1" t="str">
        <f>Tableau1[[#This Row],[NUM DE FACTURE]]</f>
        <v>FAE-21-00036</v>
      </c>
      <c r="B643" s="2">
        <f>VLOOKUP(Tableau3[[#This Row],[ID ]],'[1]COMMERCIAL 2019 - 2021'!$D$2:$AO$3999,14,FALSE)</f>
        <v>57600</v>
      </c>
      <c r="C643" s="3">
        <f>VLOOKUP(Tableau3[[#This Row],[ID ]],'[1]COMMERCIAL 2019 - 2021'!$D$2:$AO$3999,15,FALSE)</f>
        <v>0</v>
      </c>
      <c r="D643" s="3">
        <f>VLOOKUP(Tableau3[[#This Row],[ID ]],'[1]COMMERCIAL 2019 - 2021'!$D$2:$AO$3999,16,FALSE)</f>
        <v>0</v>
      </c>
      <c r="E643" s="3">
        <f>VLOOKUP(Tableau3[[#This Row],[ID ]],'[1]COMMERCIAL 2019 - 2021'!$D$2:$AO$3999,17,FALSE)</f>
        <v>0</v>
      </c>
      <c r="F643" s="3">
        <f>VLOOKUP(Tableau3[[#This Row],[ID ]],'[1]COMMERCIAL 2019 - 2021'!$D$2:$AO$3999,20,FALSE)</f>
        <v>101376</v>
      </c>
      <c r="G643" s="3">
        <f>VLOOKUP(Tableau3[[#This Row],[ID ]],'[1]COMMERCIAL 2019 - 2021'!$D$2:$AO$3999,21,FALSE)</f>
        <v>0</v>
      </c>
      <c r="H643" s="3">
        <f>VLOOKUP(Tableau3[[#This Row],[ID ]],'[1]COMMERCIAL 2019 - 2021'!$D$2:$AO$3999,22,FALSE)</f>
        <v>0</v>
      </c>
      <c r="I643" s="3">
        <f>VLOOKUP(Tableau3[[#This Row],[ID ]],'[1]COMMERCIAL 2019 - 2021'!$D$2:$AO$3999,23,FALSE)</f>
        <v>0</v>
      </c>
      <c r="J643" s="3">
        <f>+Tableau1[[#This Row],[Annee]]</f>
        <v>2021</v>
      </c>
      <c r="K643" s="3" t="str">
        <f>+Tableau1[[#This Row],[DESTINATION]]</f>
        <v>Burkina Faso</v>
      </c>
      <c r="L643" s="3" t="str">
        <f>+Tableau1[[#This Row],[CLIENT]]</f>
        <v>STE DE COMMERCE INTERNATIONAL</v>
      </c>
      <c r="M643" s="3">
        <f>Tableau1[[#This Row],[Mois]]</f>
        <v>2</v>
      </c>
    </row>
    <row r="644" spans="1:13" hidden="1" x14ac:dyDescent="0.35">
      <c r="A644" s="1" t="str">
        <f>Tableau1[[#This Row],[NUM DE FACTURE]]</f>
        <v>FAE-21-00037</v>
      </c>
      <c r="B644" s="2">
        <f>VLOOKUP(Tableau3[[#This Row],[ID ]],'[1]COMMERCIAL 2019 - 2021'!$D$2:$AO$3999,14,FALSE)</f>
        <v>44016</v>
      </c>
      <c r="C644" s="3">
        <f>VLOOKUP(Tableau3[[#This Row],[ID ]],'[1]COMMERCIAL 2019 - 2021'!$D$2:$AO$3999,15,FALSE)</f>
        <v>0</v>
      </c>
      <c r="D644" s="3">
        <f>VLOOKUP(Tableau3[[#This Row],[ID ]],'[1]COMMERCIAL 2019 - 2021'!$D$2:$AO$3999,16,FALSE)</f>
        <v>0</v>
      </c>
      <c r="E644" s="3">
        <f>VLOOKUP(Tableau3[[#This Row],[ID ]],'[1]COMMERCIAL 2019 - 2021'!$D$2:$AO$3999,17,FALSE)</f>
        <v>0</v>
      </c>
      <c r="F644" s="3">
        <f>VLOOKUP(Tableau3[[#This Row],[ID ]],'[1]COMMERCIAL 2019 - 2021'!$D$2:$AO$3999,20,FALSE)</f>
        <v>73506.720000000001</v>
      </c>
      <c r="G644" s="3">
        <f>VLOOKUP(Tableau3[[#This Row],[ID ]],'[1]COMMERCIAL 2019 - 2021'!$D$2:$AO$3999,21,FALSE)</f>
        <v>0</v>
      </c>
      <c r="H644" s="3">
        <f>VLOOKUP(Tableau3[[#This Row],[ID ]],'[1]COMMERCIAL 2019 - 2021'!$D$2:$AO$3999,22,FALSE)</f>
        <v>0</v>
      </c>
      <c r="I644" s="3">
        <f>VLOOKUP(Tableau3[[#This Row],[ID ]],'[1]COMMERCIAL 2019 - 2021'!$D$2:$AO$3999,23,FALSE)</f>
        <v>0</v>
      </c>
      <c r="J644" s="3">
        <f>+Tableau1[[#This Row],[Annee]]</f>
        <v>2021</v>
      </c>
      <c r="K644" s="3" t="str">
        <f>+Tableau1[[#This Row],[DESTINATION]]</f>
        <v>Burkina Faso</v>
      </c>
      <c r="L644" s="3" t="str">
        <f>+Tableau1[[#This Row],[CLIENT]]</f>
        <v>SAHEL INTERNATIONAL TRADE</v>
      </c>
      <c r="M644" s="3">
        <f>Tableau1[[#This Row],[Mois]]</f>
        <v>2</v>
      </c>
    </row>
    <row r="645" spans="1:13" hidden="1" x14ac:dyDescent="0.35">
      <c r="A645" s="1" t="str">
        <f>Tableau1[[#This Row],[NUM DE FACTURE]]</f>
        <v>FAE-21-00038</v>
      </c>
      <c r="B645" s="2">
        <f>VLOOKUP(Tableau3[[#This Row],[ID ]],'[1]COMMERCIAL 2019 - 2021'!$D$2:$AO$3999,14,FALSE)</f>
        <v>0</v>
      </c>
      <c r="C645" s="3">
        <f>VLOOKUP(Tableau3[[#This Row],[ID ]],'[1]COMMERCIAL 2019 - 2021'!$D$2:$AO$3999,15,FALSE)</f>
        <v>0</v>
      </c>
      <c r="D645" s="3">
        <f>VLOOKUP(Tableau3[[#This Row],[ID ]],'[1]COMMERCIAL 2019 - 2021'!$D$2:$AO$3999,16,FALSE)</f>
        <v>140000</v>
      </c>
      <c r="E645" s="3">
        <f>VLOOKUP(Tableau3[[#This Row],[ID ]],'[1]COMMERCIAL 2019 - 2021'!$D$2:$AO$3999,17,FALSE)</f>
        <v>0</v>
      </c>
      <c r="F645" s="3">
        <f>VLOOKUP(Tableau3[[#This Row],[ID ]],'[1]COMMERCIAL 2019 - 2021'!$D$2:$AO$3999,20,FALSE)</f>
        <v>0</v>
      </c>
      <c r="G645" s="3">
        <f>VLOOKUP(Tableau3[[#This Row],[ID ]],'[1]COMMERCIAL 2019 - 2021'!$D$2:$AO$3999,21,FALSE)</f>
        <v>0</v>
      </c>
      <c r="H645" s="3">
        <f>VLOOKUP(Tableau3[[#This Row],[ID ]],'[1]COMMERCIAL 2019 - 2021'!$D$2:$AO$3999,22,FALSE)</f>
        <v>191800</v>
      </c>
      <c r="I645" s="3">
        <f>VLOOKUP(Tableau3[[#This Row],[ID ]],'[1]COMMERCIAL 2019 - 2021'!$D$2:$AO$3999,23,FALSE)</f>
        <v>0</v>
      </c>
      <c r="J645" s="3">
        <f>+Tableau1[[#This Row],[Annee]]</f>
        <v>2021</v>
      </c>
      <c r="K645" s="3" t="str">
        <f>+Tableau1[[#This Row],[DESTINATION]]</f>
        <v>Madagascar</v>
      </c>
      <c r="L645" s="3" t="str">
        <f>+Tableau1[[#This Row],[CLIENT]]</f>
        <v>STE DE COMMERCE INTERNATIONAL</v>
      </c>
      <c r="M645" s="3">
        <f>Tableau1[[#This Row],[Mois]]</f>
        <v>2</v>
      </c>
    </row>
    <row r="646" spans="1:13" hidden="1" x14ac:dyDescent="0.35">
      <c r="A646" s="1" t="str">
        <f>Tableau1[[#This Row],[NUM DE FACTURE]]</f>
        <v>FAE-21-00039</v>
      </c>
      <c r="B646" s="2">
        <f>VLOOKUP(Tableau3[[#This Row],[ID ]],'[1]COMMERCIAL 2019 - 2021'!$D$2:$AO$3999,14,FALSE)</f>
        <v>0</v>
      </c>
      <c r="C646" s="3">
        <f>VLOOKUP(Tableau3[[#This Row],[ID ]],'[1]COMMERCIAL 2019 - 2021'!$D$2:$AO$3999,15,FALSE)</f>
        <v>16392</v>
      </c>
      <c r="D646" s="3">
        <f>VLOOKUP(Tableau3[[#This Row],[ID ]],'[1]COMMERCIAL 2019 - 2021'!$D$2:$AO$3999,16,FALSE)</f>
        <v>7500</v>
      </c>
      <c r="E646" s="3">
        <f>VLOOKUP(Tableau3[[#This Row],[ID ]],'[1]COMMERCIAL 2019 - 2021'!$D$2:$AO$3999,17,FALSE)</f>
        <v>1810</v>
      </c>
      <c r="F646" s="3">
        <f>VLOOKUP(Tableau3[[#This Row],[ID ]],'[1]COMMERCIAL 2019 - 2021'!$D$2:$AO$3999,20,FALSE)</f>
        <v>0</v>
      </c>
      <c r="G646" s="3">
        <f>VLOOKUP(Tableau3[[#This Row],[ID ]],'[1]COMMERCIAL 2019 - 2021'!$D$2:$AO$3999,21,FALSE)</f>
        <v>31234.498357499997</v>
      </c>
      <c r="H646" s="3">
        <f>VLOOKUP(Tableau3[[#This Row],[ID ]],'[1]COMMERCIAL 2019 - 2021'!$D$2:$AO$3999,22,FALSE)</f>
        <v>14040.168750000001</v>
      </c>
      <c r="I646" s="3">
        <f>VLOOKUP(Tableau3[[#This Row],[ID ]],'[1]COMMERCIAL 2019 - 2021'!$D$2:$AO$3999,23,FALSE)</f>
        <v>6706.1100750000005</v>
      </c>
      <c r="J646" s="3">
        <f>+Tableau1[[#This Row],[Annee]]</f>
        <v>2021</v>
      </c>
      <c r="K646" s="3" t="str">
        <f>+Tableau1[[#This Row],[DESTINATION]]</f>
        <v>France</v>
      </c>
      <c r="L646" s="3" t="str">
        <f>+Tableau1[[#This Row],[CLIENT]]</f>
        <v>CENTRAL FOOD</v>
      </c>
      <c r="M646" s="3">
        <f>Tableau1[[#This Row],[Mois]]</f>
        <v>2</v>
      </c>
    </row>
    <row r="647" spans="1:13" hidden="1" x14ac:dyDescent="0.35">
      <c r="A647" s="1" t="str">
        <f>Tableau1[[#This Row],[NUM DE FACTURE]]</f>
        <v>FAE-21-00040</v>
      </c>
      <c r="B647" s="2">
        <f>VLOOKUP(Tableau3[[#This Row],[ID ]],'[1]COMMERCIAL 2019 - 2021'!$D$2:$AO$3999,14,FALSE)</f>
        <v>9000</v>
      </c>
      <c r="C647" s="3">
        <f>VLOOKUP(Tableau3[[#This Row],[ID ]],'[1]COMMERCIAL 2019 - 2021'!$D$2:$AO$3999,15,FALSE)</f>
        <v>18000</v>
      </c>
      <c r="D647" s="3">
        <f>VLOOKUP(Tableau3[[#This Row],[ID ]],'[1]COMMERCIAL 2019 - 2021'!$D$2:$AO$3999,16,FALSE)</f>
        <v>0</v>
      </c>
      <c r="E647" s="3">
        <f>VLOOKUP(Tableau3[[#This Row],[ID ]],'[1]COMMERCIAL 2019 - 2021'!$D$2:$AO$3999,17,FALSE)</f>
        <v>0</v>
      </c>
      <c r="F647" s="3">
        <f>VLOOKUP(Tableau3[[#This Row],[ID ]],'[1]COMMERCIAL 2019 - 2021'!$D$2:$AO$3999,20,FALSE)</f>
        <v>15660</v>
      </c>
      <c r="G647" s="3">
        <f>VLOOKUP(Tableau3[[#This Row],[ID ]],'[1]COMMERCIAL 2019 - 2021'!$D$2:$AO$3999,21,FALSE)</f>
        <v>28440</v>
      </c>
      <c r="H647" s="3">
        <f>VLOOKUP(Tableau3[[#This Row],[ID ]],'[1]COMMERCIAL 2019 - 2021'!$D$2:$AO$3999,22,FALSE)</f>
        <v>0</v>
      </c>
      <c r="I647" s="3">
        <f>VLOOKUP(Tableau3[[#This Row],[ID ]],'[1]COMMERCIAL 2019 - 2021'!$D$2:$AO$3999,23,FALSE)</f>
        <v>0</v>
      </c>
      <c r="J647" s="3">
        <f>+Tableau1[[#This Row],[Annee]]</f>
        <v>2021</v>
      </c>
      <c r="K647" s="3" t="str">
        <f>+Tableau1[[#This Row],[DESTINATION]]</f>
        <v>Burkina Faso</v>
      </c>
      <c r="L647" s="3" t="str">
        <f>+Tableau1[[#This Row],[CLIENT]]</f>
        <v>SAHEL INTERNATIONAL TRADE</v>
      </c>
      <c r="M647" s="3">
        <f>Tableau1[[#This Row],[Mois]]</f>
        <v>2</v>
      </c>
    </row>
    <row r="648" spans="1:13" hidden="1" x14ac:dyDescent="0.35">
      <c r="A648" s="1" t="str">
        <f>Tableau1[[#This Row],[NUM DE FACTURE]]</f>
        <v>FAE-21-00041</v>
      </c>
      <c r="B648" s="2">
        <f>VLOOKUP(Tableau3[[#This Row],[ID ]],'[1]COMMERCIAL 2019 - 2021'!$D$2:$AO$3999,14,FALSE)</f>
        <v>38400</v>
      </c>
      <c r="C648" s="3">
        <f>VLOOKUP(Tableau3[[#This Row],[ID ]],'[1]COMMERCIAL 2019 - 2021'!$D$2:$AO$3999,15,FALSE)</f>
        <v>68616</v>
      </c>
      <c r="D648" s="3">
        <f>VLOOKUP(Tableau3[[#This Row],[ID ]],'[1]COMMERCIAL 2019 - 2021'!$D$2:$AO$3999,16,FALSE)</f>
        <v>0</v>
      </c>
      <c r="E648" s="3">
        <f>VLOOKUP(Tableau3[[#This Row],[ID ]],'[1]COMMERCIAL 2019 - 2021'!$D$2:$AO$3999,17,FALSE)</f>
        <v>0</v>
      </c>
      <c r="F648" s="3">
        <f>VLOOKUP(Tableau3[[#This Row],[ID ]],'[1]COMMERCIAL 2019 - 2021'!$D$2:$AO$3999,20,FALSE)</f>
        <v>76320.695471451007</v>
      </c>
      <c r="G648" s="3">
        <f>VLOOKUP(Tableau3[[#This Row],[ID ]],'[1]COMMERCIAL 2019 - 2021'!$D$2:$AO$3999,21,FALSE)</f>
        <v>118952.24956854898</v>
      </c>
      <c r="H648" s="3">
        <f>VLOOKUP(Tableau3[[#This Row],[ID ]],'[1]COMMERCIAL 2019 - 2021'!$D$2:$AO$3999,22,FALSE)</f>
        <v>0</v>
      </c>
      <c r="I648" s="3">
        <f>VLOOKUP(Tableau3[[#This Row],[ID ]],'[1]COMMERCIAL 2019 - 2021'!$D$2:$AO$3999,23,FALSE)</f>
        <v>0</v>
      </c>
      <c r="J648" s="3">
        <f>+Tableau1[[#This Row],[Annee]]</f>
        <v>2021</v>
      </c>
      <c r="K648" s="3" t="str">
        <f>+Tableau1[[#This Row],[DESTINATION]]</f>
        <v>Gambie</v>
      </c>
      <c r="L648" s="3" t="str">
        <f>+Tableau1[[#This Row],[CLIENT]]</f>
        <v>MAMUDOU BAH T/A TEDOUGNAL FARM</v>
      </c>
      <c r="M648" s="3">
        <f>Tableau1[[#This Row],[Mois]]</f>
        <v>2</v>
      </c>
    </row>
    <row r="649" spans="1:13" hidden="1" x14ac:dyDescent="0.35">
      <c r="A649" s="1" t="str">
        <f>Tableau1[[#This Row],[NUM DE FACTURE]]</f>
        <v>FAE-21-00042</v>
      </c>
      <c r="B649" s="2">
        <f>VLOOKUP(Tableau3[[#This Row],[ID ]],'[1]COMMERCIAL 2019 - 2021'!$D$2:$AO$3999,14,FALSE)</f>
        <v>0</v>
      </c>
      <c r="C649" s="3">
        <f>VLOOKUP(Tableau3[[#This Row],[ID ]],'[1]COMMERCIAL 2019 - 2021'!$D$2:$AO$3999,15,FALSE)</f>
        <v>0</v>
      </c>
      <c r="D649" s="3">
        <f>VLOOKUP(Tableau3[[#This Row],[ID ]],'[1]COMMERCIAL 2019 - 2021'!$D$2:$AO$3999,16,FALSE)</f>
        <v>108000</v>
      </c>
      <c r="E649" s="3">
        <f>VLOOKUP(Tableau3[[#This Row],[ID ]],'[1]COMMERCIAL 2019 - 2021'!$D$2:$AO$3999,17,FALSE)</f>
        <v>0</v>
      </c>
      <c r="F649" s="3">
        <f>VLOOKUP(Tableau3[[#This Row],[ID ]],'[1]COMMERCIAL 2019 - 2021'!$D$2:$AO$3999,20,FALSE)</f>
        <v>0</v>
      </c>
      <c r="G649" s="3">
        <f>VLOOKUP(Tableau3[[#This Row],[ID ]],'[1]COMMERCIAL 2019 - 2021'!$D$2:$AO$3999,21,FALSE)</f>
        <v>0</v>
      </c>
      <c r="H649" s="3">
        <f>VLOOKUP(Tableau3[[#This Row],[ID ]],'[1]COMMERCIAL 2019 - 2021'!$D$2:$AO$3999,22,FALSE)</f>
        <v>163136.70000000001</v>
      </c>
      <c r="I649" s="3">
        <f>VLOOKUP(Tableau3[[#This Row],[ID ]],'[1]COMMERCIAL 2019 - 2021'!$D$2:$AO$3999,23,FALSE)</f>
        <v>0</v>
      </c>
      <c r="J649" s="3">
        <f>+Tableau1[[#This Row],[Annee]]</f>
        <v>2021</v>
      </c>
      <c r="K649" s="3" t="str">
        <f>+Tableau1[[#This Row],[DESTINATION]]</f>
        <v>Niger</v>
      </c>
      <c r="L649" s="3" t="str">
        <f>+Tableau1[[#This Row],[CLIENT]]</f>
        <v>ETS KASSO IMPORT EXPORT</v>
      </c>
      <c r="M649" s="3">
        <f>Tableau1[[#This Row],[Mois]]</f>
        <v>2</v>
      </c>
    </row>
    <row r="650" spans="1:13" hidden="1" x14ac:dyDescent="0.35">
      <c r="A650" s="1" t="str">
        <f>Tableau1[[#This Row],[NUM DE FACTURE]]</f>
        <v>FAE-21-00043</v>
      </c>
      <c r="B650" s="2">
        <f>VLOOKUP(Tableau3[[#This Row],[ID ]],'[1]COMMERCIAL 2019 - 2021'!$D$2:$AO$3999,14,FALSE)</f>
        <v>0</v>
      </c>
      <c r="C650" s="3">
        <f>VLOOKUP(Tableau3[[#This Row],[ID ]],'[1]COMMERCIAL 2019 - 2021'!$D$2:$AO$3999,15,FALSE)</f>
        <v>0</v>
      </c>
      <c r="D650" s="3">
        <f>VLOOKUP(Tableau3[[#This Row],[ID ]],'[1]COMMERCIAL 2019 - 2021'!$D$2:$AO$3999,16,FALSE)</f>
        <v>108000</v>
      </c>
      <c r="E650" s="3">
        <f>VLOOKUP(Tableau3[[#This Row],[ID ]],'[1]COMMERCIAL 2019 - 2021'!$D$2:$AO$3999,17,FALSE)</f>
        <v>0</v>
      </c>
      <c r="F650" s="3">
        <f>VLOOKUP(Tableau3[[#This Row],[ID ]],'[1]COMMERCIAL 2019 - 2021'!$D$2:$AO$3999,20,FALSE)</f>
        <v>0</v>
      </c>
      <c r="G650" s="3">
        <f>VLOOKUP(Tableau3[[#This Row],[ID ]],'[1]COMMERCIAL 2019 - 2021'!$D$2:$AO$3999,21,FALSE)</f>
        <v>0</v>
      </c>
      <c r="H650" s="3">
        <f>VLOOKUP(Tableau3[[#This Row],[ID ]],'[1]COMMERCIAL 2019 - 2021'!$D$2:$AO$3999,22,FALSE)</f>
        <v>163136.70000000001</v>
      </c>
      <c r="I650" s="3">
        <f>VLOOKUP(Tableau3[[#This Row],[ID ]],'[1]COMMERCIAL 2019 - 2021'!$D$2:$AO$3999,23,FALSE)</f>
        <v>0</v>
      </c>
      <c r="J650" s="3">
        <f>+Tableau1[[#This Row],[Annee]]</f>
        <v>2021</v>
      </c>
      <c r="K650" s="3" t="str">
        <f>+Tableau1[[#This Row],[DESTINATION]]</f>
        <v>Niger</v>
      </c>
      <c r="L650" s="3" t="str">
        <f>+Tableau1[[#This Row],[CLIENT]]</f>
        <v>ETS KASSO IMPORT EXPORT</v>
      </c>
      <c r="M650" s="3">
        <f>Tableau1[[#This Row],[Mois]]</f>
        <v>2</v>
      </c>
    </row>
    <row r="651" spans="1:13" hidden="1" x14ac:dyDescent="0.35">
      <c r="A651" s="1" t="str">
        <f>Tableau1[[#This Row],[NUM DE FACTURE]]</f>
        <v>FAE-21-00044</v>
      </c>
      <c r="B651" s="2">
        <f>VLOOKUP(Tableau3[[#This Row],[ID ]],'[1]COMMERCIAL 2019 - 2021'!$D$2:$AO$3999,14,FALSE)</f>
        <v>0</v>
      </c>
      <c r="C651" s="3">
        <f>VLOOKUP(Tableau3[[#This Row],[ID ]],'[1]COMMERCIAL 2019 - 2021'!$D$2:$AO$3999,15,FALSE)</f>
        <v>6480</v>
      </c>
      <c r="D651" s="3">
        <f>VLOOKUP(Tableau3[[#This Row],[ID ]],'[1]COMMERCIAL 2019 - 2021'!$D$2:$AO$3999,16,FALSE)</f>
        <v>9000</v>
      </c>
      <c r="E651" s="3">
        <f>VLOOKUP(Tableau3[[#This Row],[ID ]],'[1]COMMERCIAL 2019 - 2021'!$D$2:$AO$3999,17,FALSE)</f>
        <v>11200</v>
      </c>
      <c r="F651" s="3">
        <f>VLOOKUP(Tableau3[[#This Row],[ID ]],'[1]COMMERCIAL 2019 - 2021'!$D$2:$AO$3999,20,FALSE)</f>
        <v>0</v>
      </c>
      <c r="G651" s="3">
        <f>VLOOKUP(Tableau3[[#This Row],[ID ]],'[1]COMMERCIAL 2019 - 2021'!$D$2:$AO$3999,21,FALSE)</f>
        <v>12312</v>
      </c>
      <c r="H651" s="3">
        <f>VLOOKUP(Tableau3[[#This Row],[ID ]],'[1]COMMERCIAL 2019 - 2021'!$D$2:$AO$3999,22,FALSE)</f>
        <v>16650</v>
      </c>
      <c r="I651" s="3">
        <f>VLOOKUP(Tableau3[[#This Row],[ID ]],'[1]COMMERCIAL 2019 - 2021'!$D$2:$AO$3999,23,FALSE)</f>
        <v>47040</v>
      </c>
      <c r="J651" s="3">
        <f>+Tableau1[[#This Row],[Annee]]</f>
        <v>2021</v>
      </c>
      <c r="K651" s="3" t="str">
        <f>+Tableau1[[#This Row],[DESTINATION]]</f>
        <v>Belgique</v>
      </c>
      <c r="L651" s="3" t="str">
        <f>+Tableau1[[#This Row],[CLIENT]]</f>
        <v>SOGETRAC</v>
      </c>
      <c r="M651" s="3">
        <f>Tableau1[[#This Row],[Mois]]</f>
        <v>2</v>
      </c>
    </row>
    <row r="652" spans="1:13" hidden="1" x14ac:dyDescent="0.35">
      <c r="A652" s="1" t="str">
        <f>Tableau1[[#This Row],[NUM DE FACTURE]]</f>
        <v>FAE-21-00045</v>
      </c>
      <c r="B652" s="2">
        <f>VLOOKUP(Tableau3[[#This Row],[ID ]],'[1]COMMERCIAL 2019 - 2021'!$D$2:$AO$3999,14,FALSE)</f>
        <v>2400</v>
      </c>
      <c r="C652" s="3">
        <f>VLOOKUP(Tableau3[[#This Row],[ID ]],'[1]COMMERCIAL 2019 - 2021'!$D$2:$AO$3999,15,FALSE)</f>
        <v>3144</v>
      </c>
      <c r="D652" s="3">
        <f>VLOOKUP(Tableau3[[#This Row],[ID ]],'[1]COMMERCIAL 2019 - 2021'!$D$2:$AO$3999,16,FALSE)</f>
        <v>1500</v>
      </c>
      <c r="E652" s="3">
        <f>VLOOKUP(Tableau3[[#This Row],[ID ]],'[1]COMMERCIAL 2019 - 2021'!$D$2:$AO$3999,17,FALSE)</f>
        <v>2280</v>
      </c>
      <c r="F652" s="3">
        <f>VLOOKUP(Tableau3[[#This Row],[ID ]],'[1]COMMERCIAL 2019 - 2021'!$D$2:$AO$3999,20,FALSE)</f>
        <v>4560</v>
      </c>
      <c r="G652" s="3">
        <f>VLOOKUP(Tableau3[[#This Row],[ID ]],'[1]COMMERCIAL 2019 - 2021'!$D$2:$AO$3999,21,FALSE)</f>
        <v>7533.6</v>
      </c>
      <c r="H652" s="3">
        <f>VLOOKUP(Tableau3[[#This Row],[ID ]],'[1]COMMERCIAL 2019 - 2021'!$D$2:$AO$3999,22,FALSE)</f>
        <v>2850</v>
      </c>
      <c r="I652" s="3">
        <f>VLOOKUP(Tableau3[[#This Row],[ID ]],'[1]COMMERCIAL 2019 - 2021'!$D$2:$AO$3999,23,FALSE)</f>
        <v>6048</v>
      </c>
      <c r="J652" s="3">
        <f>+Tableau1[[#This Row],[Annee]]</f>
        <v>2021</v>
      </c>
      <c r="K652" s="3" t="str">
        <f>+Tableau1[[#This Row],[DESTINATION]]</f>
        <v>Belgique</v>
      </c>
      <c r="L652" s="3" t="str">
        <f>+Tableau1[[#This Row],[CLIENT]]</f>
        <v>STE CT TRADING DE COMMERCE INTR</v>
      </c>
      <c r="M652" s="3">
        <f>Tableau1[[#This Row],[Mois]]</f>
        <v>2</v>
      </c>
    </row>
    <row r="653" spans="1:13" hidden="1" x14ac:dyDescent="0.35">
      <c r="A653" s="1" t="str">
        <f>Tableau1[[#This Row],[NUM DE FACTURE]]</f>
        <v>FAE-21-00046</v>
      </c>
      <c r="B653" s="2">
        <f>VLOOKUP(Tableau3[[#This Row],[ID ]],'[1]COMMERCIAL 2019 - 2021'!$D$2:$AO$3999,14,FALSE)</f>
        <v>38000</v>
      </c>
      <c r="C653" s="3">
        <f>VLOOKUP(Tableau3[[#This Row],[ID ]],'[1]COMMERCIAL 2019 - 2021'!$D$2:$AO$3999,15,FALSE)</f>
        <v>0</v>
      </c>
      <c r="D653" s="3">
        <f>VLOOKUP(Tableau3[[#This Row],[ID ]],'[1]COMMERCIAL 2019 - 2021'!$D$2:$AO$3999,16,FALSE)</f>
        <v>0</v>
      </c>
      <c r="E653" s="3">
        <f>VLOOKUP(Tableau3[[#This Row],[ID ]],'[1]COMMERCIAL 2019 - 2021'!$D$2:$AO$3999,17,FALSE)</f>
        <v>0</v>
      </c>
      <c r="F653" s="3">
        <f>VLOOKUP(Tableau3[[#This Row],[ID ]],'[1]COMMERCIAL 2019 - 2021'!$D$2:$AO$3999,20,FALSE)</f>
        <v>66688</v>
      </c>
      <c r="G653" s="3">
        <f>VLOOKUP(Tableau3[[#This Row],[ID ]],'[1]COMMERCIAL 2019 - 2021'!$D$2:$AO$3999,21,FALSE)</f>
        <v>0</v>
      </c>
      <c r="H653" s="3">
        <f>VLOOKUP(Tableau3[[#This Row],[ID ]],'[1]COMMERCIAL 2019 - 2021'!$D$2:$AO$3999,22,FALSE)</f>
        <v>0</v>
      </c>
      <c r="I653" s="3">
        <f>VLOOKUP(Tableau3[[#This Row],[ID ]],'[1]COMMERCIAL 2019 - 2021'!$D$2:$AO$3999,23,FALSE)</f>
        <v>0</v>
      </c>
      <c r="J653" s="3">
        <f>+Tableau1[[#This Row],[Annee]]</f>
        <v>2021</v>
      </c>
      <c r="K653" s="3" t="str">
        <f>+Tableau1[[#This Row],[DESTINATION]]</f>
        <v>Togo</v>
      </c>
      <c r="L653" s="3" t="str">
        <f>+Tableau1[[#This Row],[CLIENT]]</f>
        <v>STE OMEGA TRADING</v>
      </c>
      <c r="M653" s="3">
        <f>Tableau1[[#This Row],[Mois]]</f>
        <v>2</v>
      </c>
    </row>
    <row r="654" spans="1:13" hidden="1" x14ac:dyDescent="0.35">
      <c r="A654" s="1" t="str">
        <f>Tableau1[[#This Row],[NUM DE FACTURE]]</f>
        <v>FAE-21-00047</v>
      </c>
      <c r="B654" s="2">
        <f>VLOOKUP(Tableau3[[#This Row],[ID ]],'[1]COMMERCIAL 2019 - 2021'!$D$2:$AO$3999,14,FALSE)</f>
        <v>0</v>
      </c>
      <c r="C654" s="3">
        <f>VLOOKUP(Tableau3[[#This Row],[ID ]],'[1]COMMERCIAL 2019 - 2021'!$D$2:$AO$3999,15,FALSE)</f>
        <v>16200</v>
      </c>
      <c r="D654" s="3">
        <f>VLOOKUP(Tableau3[[#This Row],[ID ]],'[1]COMMERCIAL 2019 - 2021'!$D$2:$AO$3999,16,FALSE)</f>
        <v>8400</v>
      </c>
      <c r="E654" s="3">
        <f>VLOOKUP(Tableau3[[#This Row],[ID ]],'[1]COMMERCIAL 2019 - 2021'!$D$2:$AO$3999,17,FALSE)</f>
        <v>1200</v>
      </c>
      <c r="F654" s="3">
        <f>VLOOKUP(Tableau3[[#This Row],[ID ]],'[1]COMMERCIAL 2019 - 2021'!$D$2:$AO$3999,20,FALSE)</f>
        <v>0</v>
      </c>
      <c r="G654" s="3">
        <f>VLOOKUP(Tableau3[[#This Row],[ID ]],'[1]COMMERCIAL 2019 - 2021'!$D$2:$AO$3999,21,FALSE)</f>
        <v>28107</v>
      </c>
      <c r="H654" s="3">
        <f>VLOOKUP(Tableau3[[#This Row],[ID ]],'[1]COMMERCIAL 2019 - 2021'!$D$2:$AO$3999,22,FALSE)</f>
        <v>14154</v>
      </c>
      <c r="I654" s="3">
        <f>VLOOKUP(Tableau3[[#This Row],[ID ]],'[1]COMMERCIAL 2019 - 2021'!$D$2:$AO$3999,23,FALSE)</f>
        <v>2880</v>
      </c>
      <c r="J654" s="3">
        <f>+Tableau1[[#This Row],[Annee]]</f>
        <v>2021</v>
      </c>
      <c r="K654" s="3" t="str">
        <f>+Tableau1[[#This Row],[DESTINATION]]</f>
        <v>Bahrein</v>
      </c>
      <c r="L654" s="3" t="str">
        <f>+Tableau1[[#This Row],[CLIENT]]</f>
        <v>ARCADIA</v>
      </c>
      <c r="M654" s="3">
        <f>Tableau1[[#This Row],[Mois]]</f>
        <v>2</v>
      </c>
    </row>
    <row r="655" spans="1:13" hidden="1" x14ac:dyDescent="0.35">
      <c r="A655" s="1" t="str">
        <f>Tableau1[[#This Row],[NUM DE FACTURE]]</f>
        <v>FAE-21-00048</v>
      </c>
      <c r="B655" s="2">
        <f>VLOOKUP(Tableau3[[#This Row],[ID ]],'[1]COMMERCIAL 2019 - 2021'!$D$2:$AO$3999,14,FALSE)</f>
        <v>0</v>
      </c>
      <c r="C655" s="3">
        <f>VLOOKUP(Tableau3[[#This Row],[ID ]],'[1]COMMERCIAL 2019 - 2021'!$D$2:$AO$3999,15,FALSE)</f>
        <v>4540</v>
      </c>
      <c r="D655" s="3">
        <f>VLOOKUP(Tableau3[[#This Row],[ID ]],'[1]COMMERCIAL 2019 - 2021'!$D$2:$AO$3999,16,FALSE)</f>
        <v>0</v>
      </c>
      <c r="E655" s="3">
        <f>VLOOKUP(Tableau3[[#This Row],[ID ]],'[1]COMMERCIAL 2019 - 2021'!$D$2:$AO$3999,17,FALSE)</f>
        <v>0</v>
      </c>
      <c r="F655" s="3">
        <f>VLOOKUP(Tableau3[[#This Row],[ID ]],'[1]COMMERCIAL 2019 - 2021'!$D$2:$AO$3999,20,FALSE)</f>
        <v>0</v>
      </c>
      <c r="G655" s="3">
        <f>VLOOKUP(Tableau3[[#This Row],[ID ]],'[1]COMMERCIAL 2019 - 2021'!$D$2:$AO$3999,21,FALSE)</f>
        <v>8512.5</v>
      </c>
      <c r="H655" s="3">
        <f>VLOOKUP(Tableau3[[#This Row],[ID ]],'[1]COMMERCIAL 2019 - 2021'!$D$2:$AO$3999,22,FALSE)</f>
        <v>0</v>
      </c>
      <c r="I655" s="3">
        <f>VLOOKUP(Tableau3[[#This Row],[ID ]],'[1]COMMERCIAL 2019 - 2021'!$D$2:$AO$3999,23,FALSE)</f>
        <v>0</v>
      </c>
      <c r="J655" s="3">
        <f>+Tableau1[[#This Row],[Annee]]</f>
        <v>2021</v>
      </c>
      <c r="K655" s="3" t="str">
        <f>+Tableau1[[#This Row],[DESTINATION]]</f>
        <v>USA</v>
      </c>
      <c r="L655" s="3" t="str">
        <f>+Tableau1[[#This Row],[CLIENT]]</f>
        <v>ARCADIA</v>
      </c>
      <c r="M655" s="3">
        <f>Tableau1[[#This Row],[Mois]]</f>
        <v>2</v>
      </c>
    </row>
    <row r="656" spans="1:13" hidden="1" x14ac:dyDescent="0.35">
      <c r="A656" s="1" t="str">
        <f>Tableau1[[#This Row],[NUM DE FACTURE]]</f>
        <v>FAE-21-00049</v>
      </c>
      <c r="B656" s="2">
        <f>VLOOKUP(Tableau3[[#This Row],[ID ]],'[1]COMMERCIAL 2019 - 2021'!$D$2:$AO$3999,14,FALSE)</f>
        <v>0</v>
      </c>
      <c r="C656" s="3">
        <f>VLOOKUP(Tableau3[[#This Row],[ID ]],'[1]COMMERCIAL 2019 - 2021'!$D$2:$AO$3999,15,FALSE)</f>
        <v>14832</v>
      </c>
      <c r="D656" s="3">
        <f>VLOOKUP(Tableau3[[#This Row],[ID ]],'[1]COMMERCIAL 2019 - 2021'!$D$2:$AO$3999,16,FALSE)</f>
        <v>0</v>
      </c>
      <c r="E656" s="3">
        <f>VLOOKUP(Tableau3[[#This Row],[ID ]],'[1]COMMERCIAL 2019 - 2021'!$D$2:$AO$3999,17,FALSE)</f>
        <v>7280</v>
      </c>
      <c r="F656" s="3">
        <f>VLOOKUP(Tableau3[[#This Row],[ID ]],'[1]COMMERCIAL 2019 - 2021'!$D$2:$AO$3999,20,FALSE)</f>
        <v>0</v>
      </c>
      <c r="G656" s="3">
        <f>VLOOKUP(Tableau3[[#This Row],[ID ]],'[1]COMMERCIAL 2019 - 2021'!$D$2:$AO$3999,21,FALSE)</f>
        <v>38549.965370900143</v>
      </c>
      <c r="H656" s="3">
        <f>VLOOKUP(Tableau3[[#This Row],[ID ]],'[1]COMMERCIAL 2019 - 2021'!$D$2:$AO$3999,22,FALSE)</f>
        <v>0</v>
      </c>
      <c r="I656" s="3">
        <f>VLOOKUP(Tableau3[[#This Row],[ID ]],'[1]COMMERCIAL 2019 - 2021'!$D$2:$AO$3999,23,FALSE)</f>
        <v>25908.594901099856</v>
      </c>
      <c r="J656" s="3">
        <f>+Tableau1[[#This Row],[Annee]]</f>
        <v>2021</v>
      </c>
      <c r="K656" s="3" t="str">
        <f>+Tableau1[[#This Row],[DESTINATION]]</f>
        <v>France</v>
      </c>
      <c r="L656" s="3" t="str">
        <f>+Tableau1[[#This Row],[CLIENT]]</f>
        <v>MBCD RUNGIS</v>
      </c>
      <c r="M656" s="3">
        <f>Tableau1[[#This Row],[Mois]]</f>
        <v>3</v>
      </c>
    </row>
    <row r="657" spans="1:13" hidden="1" x14ac:dyDescent="0.35">
      <c r="A657" s="1" t="str">
        <f>Tableau1[[#This Row],[NUM DE FACTURE]]</f>
        <v>FAE-21-00050</v>
      </c>
      <c r="B657" s="2">
        <f>VLOOKUP(Tableau3[[#This Row],[ID ]],'[1]COMMERCIAL 2019 - 2021'!$D$2:$AO$3999,14,FALSE)</f>
        <v>240</v>
      </c>
      <c r="C657" s="3">
        <f>VLOOKUP(Tableau3[[#This Row],[ID ]],'[1]COMMERCIAL 2019 - 2021'!$D$2:$AO$3999,15,FALSE)</f>
        <v>53500</v>
      </c>
      <c r="D657" s="3">
        <f>VLOOKUP(Tableau3[[#This Row],[ID ]],'[1]COMMERCIAL 2019 - 2021'!$D$2:$AO$3999,16,FALSE)</f>
        <v>0</v>
      </c>
      <c r="E657" s="3">
        <f>VLOOKUP(Tableau3[[#This Row],[ID ]],'[1]COMMERCIAL 2019 - 2021'!$D$2:$AO$3999,17,FALSE)</f>
        <v>6700</v>
      </c>
      <c r="F657" s="3">
        <f>VLOOKUP(Tableau3[[#This Row],[ID ]],'[1]COMMERCIAL 2019 - 2021'!$D$2:$AO$3999,20,FALSE)</f>
        <v>544.38837438782264</v>
      </c>
      <c r="G657" s="3">
        <f>VLOOKUP(Tableau3[[#This Row],[ID ]],'[1]COMMERCIAL 2019 - 2021'!$D$2:$AO$3999,21,FALSE)</f>
        <v>111154.44741561879</v>
      </c>
      <c r="H657" s="3">
        <f>VLOOKUP(Tableau3[[#This Row],[ID ]],'[1]COMMERCIAL 2019 - 2021'!$D$2:$AO$3999,22,FALSE)</f>
        <v>0</v>
      </c>
      <c r="I657" s="3">
        <f>VLOOKUP(Tableau3[[#This Row],[ID ]],'[1]COMMERCIAL 2019 - 2021'!$D$2:$AO$3999,23,FALSE)</f>
        <v>20613.794659993382</v>
      </c>
      <c r="J657" s="3">
        <f>+Tableau1[[#This Row],[Annee]]</f>
        <v>2021</v>
      </c>
      <c r="K657" s="3" t="str">
        <f>+Tableau1[[#This Row],[DESTINATION]]</f>
        <v>Madagascar</v>
      </c>
      <c r="L657" s="3" t="str">
        <f>+Tableau1[[#This Row],[CLIENT]]</f>
        <v>RNK DISTRIBUTION</v>
      </c>
      <c r="M657" s="3">
        <f>Tableau1[[#This Row],[Mois]]</f>
        <v>2</v>
      </c>
    </row>
    <row r="658" spans="1:13" hidden="1" x14ac:dyDescent="0.35">
      <c r="A658" s="1" t="str">
        <f>Tableau1[[#This Row],[NUM DE FACTURE]]</f>
        <v>FAE-21-00051</v>
      </c>
      <c r="B658" s="2">
        <f>VLOOKUP(Tableau3[[#This Row],[ID ]],'[1]COMMERCIAL 2019 - 2021'!$D$2:$AO$3999,14,FALSE)</f>
        <v>4000</v>
      </c>
      <c r="C658" s="3">
        <f>VLOOKUP(Tableau3[[#This Row],[ID ]],'[1]COMMERCIAL 2019 - 2021'!$D$2:$AO$3999,15,FALSE)</f>
        <v>96000</v>
      </c>
      <c r="D658" s="3">
        <f>VLOOKUP(Tableau3[[#This Row],[ID ]],'[1]COMMERCIAL 2019 - 2021'!$D$2:$AO$3999,16,FALSE)</f>
        <v>26000</v>
      </c>
      <c r="E658" s="3">
        <f>VLOOKUP(Tableau3[[#This Row],[ID ]],'[1]COMMERCIAL 2019 - 2021'!$D$2:$AO$3999,17,FALSE)</f>
        <v>0</v>
      </c>
      <c r="F658" s="3">
        <f>VLOOKUP(Tableau3[[#This Row],[ID ]],'[1]COMMERCIAL 2019 - 2021'!$D$2:$AO$3999,20,FALSE)</f>
        <v>9029.9941587301582</v>
      </c>
      <c r="G658" s="3">
        <f>VLOOKUP(Tableau3[[#This Row],[ID ]],'[1]COMMERCIAL 2019 - 2021'!$D$2:$AO$3999,21,FALSE)</f>
        <v>186750.62780952384</v>
      </c>
      <c r="H658" s="3">
        <f>VLOOKUP(Tableau3[[#This Row],[ID ]],'[1]COMMERCIAL 2019 - 2021'!$D$2:$AO$3999,22,FALSE)</f>
        <v>51005.488031746034</v>
      </c>
      <c r="I658" s="3">
        <f>VLOOKUP(Tableau3[[#This Row],[ID ]],'[1]COMMERCIAL 2019 - 2021'!$D$2:$AO$3999,23,FALSE)</f>
        <v>0</v>
      </c>
      <c r="J658" s="3">
        <f>+Tableau1[[#This Row],[Annee]]</f>
        <v>2021</v>
      </c>
      <c r="K658" s="3" t="str">
        <f>+Tableau1[[#This Row],[DESTINATION]]</f>
        <v>Guinée</v>
      </c>
      <c r="L658" s="3" t="str">
        <f>+Tableau1[[#This Row],[CLIENT]]</f>
        <v>BAH MAMADOU SALIOU</v>
      </c>
      <c r="M658" s="3">
        <f>Tableau1[[#This Row],[Mois]]</f>
        <v>3</v>
      </c>
    </row>
    <row r="659" spans="1:13" hidden="1" x14ac:dyDescent="0.35">
      <c r="A659" s="1" t="str">
        <f>Tableau1[[#This Row],[NUM DE FACTURE]]</f>
        <v>FAE-21-00052</v>
      </c>
      <c r="B659" s="2">
        <f>VLOOKUP(Tableau3[[#This Row],[ID ]],'[1]COMMERCIAL 2019 - 2021'!$D$2:$AO$3999,14,FALSE)</f>
        <v>4800</v>
      </c>
      <c r="C659" s="3">
        <f>VLOOKUP(Tableau3[[#This Row],[ID ]],'[1]COMMERCIAL 2019 - 2021'!$D$2:$AO$3999,15,FALSE)</f>
        <v>15840</v>
      </c>
      <c r="D659" s="3">
        <f>VLOOKUP(Tableau3[[#This Row],[ID ]],'[1]COMMERCIAL 2019 - 2021'!$D$2:$AO$3999,16,FALSE)</f>
        <v>3840</v>
      </c>
      <c r="E659" s="3">
        <f>VLOOKUP(Tableau3[[#This Row],[ID ]],'[1]COMMERCIAL 2019 - 2021'!$D$2:$AO$3999,17,FALSE)</f>
        <v>2300</v>
      </c>
      <c r="F659" s="3">
        <f>VLOOKUP(Tableau3[[#This Row],[ID ]],'[1]COMMERCIAL 2019 - 2021'!$D$2:$AO$3999,20,FALSE)</f>
        <v>8864.1990918595948</v>
      </c>
      <c r="G659" s="3">
        <f>VLOOKUP(Tableau3[[#This Row],[ID ]],'[1]COMMERCIAL 2019 - 2021'!$D$2:$AO$3999,21,FALSE)</f>
        <v>29251.857003136665</v>
      </c>
      <c r="H659" s="3">
        <f>VLOOKUP(Tableau3[[#This Row],[ID ]],'[1]COMMERCIAL 2019 - 2021'!$D$2:$AO$3999,22,FALSE)</f>
        <v>7091.3592734876775</v>
      </c>
      <c r="I659" s="3">
        <f>VLOOKUP(Tableau3[[#This Row],[ID ]],'[1]COMMERCIAL 2019 - 2021'!$D$2:$AO$3999,23,FALSE)</f>
        <v>6766.6525815160567</v>
      </c>
      <c r="J659" s="3">
        <f>+Tableau1[[#This Row],[Annee]]</f>
        <v>2021</v>
      </c>
      <c r="K659" s="3" t="str">
        <f>+Tableau1[[#This Row],[DESTINATION]]</f>
        <v>Jordanie</v>
      </c>
      <c r="L659" s="3" t="str">
        <f>+Tableau1[[#This Row],[CLIENT]]</f>
        <v>ABOURA FOODS</v>
      </c>
      <c r="M659" s="3">
        <f>Tableau1[[#This Row],[Mois]]</f>
        <v>2</v>
      </c>
    </row>
    <row r="660" spans="1:13" hidden="1" x14ac:dyDescent="0.35">
      <c r="A660" s="1" t="str">
        <f>Tableau1[[#This Row],[NUM DE FACTURE]]</f>
        <v>FAE-21-00053</v>
      </c>
      <c r="B660" s="2">
        <f>VLOOKUP(Tableau3[[#This Row],[ID ]],'[1]COMMERCIAL 2019 - 2021'!$D$2:$AO$3999,14,FALSE)</f>
        <v>0</v>
      </c>
      <c r="C660" s="3">
        <f>VLOOKUP(Tableau3[[#This Row],[ID ]],'[1]COMMERCIAL 2019 - 2021'!$D$2:$AO$3999,15,FALSE)</f>
        <v>0</v>
      </c>
      <c r="D660" s="3">
        <f>VLOOKUP(Tableau3[[#This Row],[ID ]],'[1]COMMERCIAL 2019 - 2021'!$D$2:$AO$3999,16,FALSE)</f>
        <v>0</v>
      </c>
      <c r="E660" s="3">
        <f>VLOOKUP(Tableau3[[#This Row],[ID ]],'[1]COMMERCIAL 2019 - 2021'!$D$2:$AO$3999,17,FALSE)</f>
        <v>8330</v>
      </c>
      <c r="F660" s="3">
        <f>VLOOKUP(Tableau3[[#This Row],[ID ]],'[1]COMMERCIAL 2019 - 2021'!$D$2:$AO$3999,20,FALSE)</f>
        <v>0</v>
      </c>
      <c r="G660" s="3">
        <f>VLOOKUP(Tableau3[[#This Row],[ID ]],'[1]COMMERCIAL 2019 - 2021'!$D$2:$AO$3999,21,FALSE)</f>
        <v>0</v>
      </c>
      <c r="H660" s="3">
        <f>VLOOKUP(Tableau3[[#This Row],[ID ]],'[1]COMMERCIAL 2019 - 2021'!$D$2:$AO$3999,22,FALSE)</f>
        <v>0</v>
      </c>
      <c r="I660" s="3">
        <f>VLOOKUP(Tableau3[[#This Row],[ID ]],'[1]COMMERCIAL 2019 - 2021'!$D$2:$AO$3999,23,FALSE)</f>
        <v>37209.302155000005</v>
      </c>
      <c r="J660" s="3">
        <f>+Tableau1[[#This Row],[Annee]]</f>
        <v>2021</v>
      </c>
      <c r="K660" s="3" t="str">
        <f>+Tableau1[[#This Row],[DESTINATION]]</f>
        <v>Jordanie</v>
      </c>
      <c r="L660" s="3" t="str">
        <f>+Tableau1[[#This Row],[CLIENT]]</f>
        <v>ABOURA FOODS</v>
      </c>
      <c r="M660" s="3">
        <f>Tableau1[[#This Row],[Mois]]</f>
        <v>2</v>
      </c>
    </row>
    <row r="661" spans="1:13" hidden="1" x14ac:dyDescent="0.35">
      <c r="A661" s="1" t="str">
        <f>Tableau1[[#This Row],[NUM DE FACTURE]]</f>
        <v>FAE-21-00054</v>
      </c>
      <c r="B661" s="2">
        <f>VLOOKUP(Tableau3[[#This Row],[ID ]],'[1]COMMERCIAL 2019 - 2021'!$D$2:$AO$3999,14,FALSE)</f>
        <v>35940</v>
      </c>
      <c r="C661" s="3">
        <f>VLOOKUP(Tableau3[[#This Row],[ID ]],'[1]COMMERCIAL 2019 - 2021'!$D$2:$AO$3999,15,FALSE)</f>
        <v>0</v>
      </c>
      <c r="D661" s="3">
        <f>VLOOKUP(Tableau3[[#This Row],[ID ]],'[1]COMMERCIAL 2019 - 2021'!$D$2:$AO$3999,16,FALSE)</f>
        <v>0</v>
      </c>
      <c r="E661" s="3">
        <f>VLOOKUP(Tableau3[[#This Row],[ID ]],'[1]COMMERCIAL 2019 - 2021'!$D$2:$AO$3999,17,FALSE)</f>
        <v>0</v>
      </c>
      <c r="F661" s="3">
        <f>VLOOKUP(Tableau3[[#This Row],[ID ]],'[1]COMMERCIAL 2019 - 2021'!$D$2:$AO$3999,20,FALSE)</f>
        <v>63919.8</v>
      </c>
      <c r="G661" s="3">
        <f>VLOOKUP(Tableau3[[#This Row],[ID ]],'[1]COMMERCIAL 2019 - 2021'!$D$2:$AO$3999,21,FALSE)</f>
        <v>0</v>
      </c>
      <c r="H661" s="3">
        <f>VLOOKUP(Tableau3[[#This Row],[ID ]],'[1]COMMERCIAL 2019 - 2021'!$D$2:$AO$3999,22,FALSE)</f>
        <v>0</v>
      </c>
      <c r="I661" s="3">
        <f>VLOOKUP(Tableau3[[#This Row],[ID ]],'[1]COMMERCIAL 2019 - 2021'!$D$2:$AO$3999,23,FALSE)</f>
        <v>0</v>
      </c>
      <c r="J661" s="3">
        <f>+Tableau1[[#This Row],[Annee]]</f>
        <v>2021</v>
      </c>
      <c r="K661" s="3" t="str">
        <f>+Tableau1[[#This Row],[DESTINATION]]</f>
        <v>Ukraine</v>
      </c>
      <c r="L661" s="3" t="str">
        <f>+Tableau1[[#This Row],[CLIENT]]</f>
        <v>SAHEL INTERNATIONAL TRADE</v>
      </c>
      <c r="M661" s="3">
        <f>Tableau1[[#This Row],[Mois]]</f>
        <v>2</v>
      </c>
    </row>
    <row r="662" spans="1:13" hidden="1" x14ac:dyDescent="0.35">
      <c r="A662" s="1" t="str">
        <f>Tableau1[[#This Row],[NUM DE FACTURE]]</f>
        <v>FAE-21-00055</v>
      </c>
      <c r="B662" s="2">
        <f>VLOOKUP(Tableau3[[#This Row],[ID ]],'[1]COMMERCIAL 2019 - 2021'!$D$2:$AO$3999,14,FALSE)</f>
        <v>38400</v>
      </c>
      <c r="C662" s="3">
        <f>VLOOKUP(Tableau3[[#This Row],[ID ]],'[1]COMMERCIAL 2019 - 2021'!$D$2:$AO$3999,15,FALSE)</f>
        <v>0</v>
      </c>
      <c r="D662" s="3">
        <f>VLOOKUP(Tableau3[[#This Row],[ID ]],'[1]COMMERCIAL 2019 - 2021'!$D$2:$AO$3999,16,FALSE)</f>
        <v>0</v>
      </c>
      <c r="E662" s="3">
        <f>VLOOKUP(Tableau3[[#This Row],[ID ]],'[1]COMMERCIAL 2019 - 2021'!$D$2:$AO$3999,17,FALSE)</f>
        <v>0</v>
      </c>
      <c r="F662" s="3">
        <f>VLOOKUP(Tableau3[[#This Row],[ID ]],'[1]COMMERCIAL 2019 - 2021'!$D$2:$AO$3999,20,FALSE)</f>
        <v>67296</v>
      </c>
      <c r="G662" s="3">
        <f>VLOOKUP(Tableau3[[#This Row],[ID ]],'[1]COMMERCIAL 2019 - 2021'!$D$2:$AO$3999,21,FALSE)</f>
        <v>0</v>
      </c>
      <c r="H662" s="3">
        <f>VLOOKUP(Tableau3[[#This Row],[ID ]],'[1]COMMERCIAL 2019 - 2021'!$D$2:$AO$3999,22,FALSE)</f>
        <v>0</v>
      </c>
      <c r="I662" s="3">
        <f>VLOOKUP(Tableau3[[#This Row],[ID ]],'[1]COMMERCIAL 2019 - 2021'!$D$2:$AO$3999,23,FALSE)</f>
        <v>0</v>
      </c>
      <c r="J662" s="3">
        <f>+Tableau1[[#This Row],[Annee]]</f>
        <v>2021</v>
      </c>
      <c r="K662" s="3" t="str">
        <f>+Tableau1[[#This Row],[DESTINATION]]</f>
        <v>Sénégal</v>
      </c>
      <c r="L662" s="3" t="str">
        <f>+Tableau1[[#This Row],[CLIENT]]</f>
        <v>SAHEL INTERNATIONAL TRADE</v>
      </c>
      <c r="M662" s="3">
        <f>Tableau1[[#This Row],[Mois]]</f>
        <v>3</v>
      </c>
    </row>
    <row r="663" spans="1:13" hidden="1" x14ac:dyDescent="0.35">
      <c r="A663" s="1" t="str">
        <f>Tableau1[[#This Row],[NUM DE FACTURE]]</f>
        <v>FAE-21-00056</v>
      </c>
      <c r="B663" s="2">
        <f>VLOOKUP(Tableau3[[#This Row],[ID ]],'[1]COMMERCIAL 2019 - 2021'!$D$2:$AO$3999,14,FALSE)</f>
        <v>44736</v>
      </c>
      <c r="C663" s="3">
        <f>VLOOKUP(Tableau3[[#This Row],[ID ]],'[1]COMMERCIAL 2019 - 2021'!$D$2:$AO$3999,15,FALSE)</f>
        <v>63204</v>
      </c>
      <c r="D663" s="3">
        <f>VLOOKUP(Tableau3[[#This Row],[ID ]],'[1]COMMERCIAL 2019 - 2021'!$D$2:$AO$3999,16,FALSE)</f>
        <v>0</v>
      </c>
      <c r="E663" s="3">
        <f>VLOOKUP(Tableau3[[#This Row],[ID ]],'[1]COMMERCIAL 2019 - 2021'!$D$2:$AO$3999,17,FALSE)</f>
        <v>0</v>
      </c>
      <c r="F663" s="3">
        <f>VLOOKUP(Tableau3[[#This Row],[ID ]],'[1]COMMERCIAL 2019 - 2021'!$D$2:$AO$3999,20,FALSE)</f>
        <v>75603.839999999997</v>
      </c>
      <c r="G663" s="3">
        <f>VLOOKUP(Tableau3[[#This Row],[ID ]],'[1]COMMERCIAL 2019 - 2021'!$D$2:$AO$3999,21,FALSE)</f>
        <v>96702.12</v>
      </c>
      <c r="H663" s="3">
        <f>VLOOKUP(Tableau3[[#This Row],[ID ]],'[1]COMMERCIAL 2019 - 2021'!$D$2:$AO$3999,22,FALSE)</f>
        <v>0</v>
      </c>
      <c r="I663" s="3">
        <f>VLOOKUP(Tableau3[[#This Row],[ID ]],'[1]COMMERCIAL 2019 - 2021'!$D$2:$AO$3999,23,FALSE)</f>
        <v>0</v>
      </c>
      <c r="J663" s="3">
        <f>+Tableau1[[#This Row],[Annee]]</f>
        <v>2021</v>
      </c>
      <c r="K663" s="3" t="str">
        <f>+Tableau1[[#This Row],[DESTINATION]]</f>
        <v>Burkina Faso</v>
      </c>
      <c r="L663" s="3" t="str">
        <f>+Tableau1[[#This Row],[CLIENT]]</f>
        <v>SAHEL INTERNATIONAL TRADE</v>
      </c>
      <c r="M663" s="3">
        <f>Tableau1[[#This Row],[Mois]]</f>
        <v>3</v>
      </c>
    </row>
    <row r="664" spans="1:13" hidden="1" x14ac:dyDescent="0.35">
      <c r="A664" s="1" t="str">
        <f>Tableau1[[#This Row],[NUM DE FACTURE]]</f>
        <v>FAE-21-00057</v>
      </c>
      <c r="B664" s="2">
        <f>VLOOKUP(Tableau3[[#This Row],[ID ]],'[1]COMMERCIAL 2019 - 2021'!$D$2:$AO$3999,14,FALSE)</f>
        <v>38400</v>
      </c>
      <c r="C664" s="3">
        <f>VLOOKUP(Tableau3[[#This Row],[ID ]],'[1]COMMERCIAL 2019 - 2021'!$D$2:$AO$3999,15,FALSE)</f>
        <v>0</v>
      </c>
      <c r="D664" s="3">
        <f>VLOOKUP(Tableau3[[#This Row],[ID ]],'[1]COMMERCIAL 2019 - 2021'!$D$2:$AO$3999,16,FALSE)</f>
        <v>0</v>
      </c>
      <c r="E664" s="3">
        <f>VLOOKUP(Tableau3[[#This Row],[ID ]],'[1]COMMERCIAL 2019 - 2021'!$D$2:$AO$3999,17,FALSE)</f>
        <v>0</v>
      </c>
      <c r="F664" s="3">
        <f>VLOOKUP(Tableau3[[#This Row],[ID ]],'[1]COMMERCIAL 2019 - 2021'!$D$2:$AO$3999,20,FALSE)</f>
        <v>67968</v>
      </c>
      <c r="G664" s="3">
        <f>VLOOKUP(Tableau3[[#This Row],[ID ]],'[1]COMMERCIAL 2019 - 2021'!$D$2:$AO$3999,21,FALSE)</f>
        <v>0</v>
      </c>
      <c r="H664" s="3">
        <f>VLOOKUP(Tableau3[[#This Row],[ID ]],'[1]COMMERCIAL 2019 - 2021'!$D$2:$AO$3999,22,FALSE)</f>
        <v>0</v>
      </c>
      <c r="I664" s="3">
        <f>VLOOKUP(Tableau3[[#This Row],[ID ]],'[1]COMMERCIAL 2019 - 2021'!$D$2:$AO$3999,23,FALSE)</f>
        <v>0</v>
      </c>
      <c r="J664" s="3">
        <f>+Tableau1[[#This Row],[Annee]]</f>
        <v>2021</v>
      </c>
      <c r="K664" s="3" t="str">
        <f>+Tableau1[[#This Row],[DESTINATION]]</f>
        <v>Burkina Faso</v>
      </c>
      <c r="L664" s="3" t="str">
        <f>+Tableau1[[#This Row],[CLIENT]]</f>
        <v>SAHEL INTERNATIONAL TRADE</v>
      </c>
      <c r="M664" s="3">
        <f>Tableau1[[#This Row],[Mois]]</f>
        <v>3</v>
      </c>
    </row>
    <row r="665" spans="1:13" hidden="1" x14ac:dyDescent="0.35">
      <c r="A665" s="1" t="str">
        <f>Tableau1[[#This Row],[NUM DE FACTURE]]</f>
        <v>FAE-21-00058</v>
      </c>
      <c r="B665" s="2">
        <f>VLOOKUP(Tableau3[[#This Row],[ID ]],'[1]COMMERCIAL 2019 - 2021'!$D$2:$AO$3999,14,FALSE)</f>
        <v>0</v>
      </c>
      <c r="C665" s="3">
        <f>VLOOKUP(Tableau3[[#This Row],[ID ]],'[1]COMMERCIAL 2019 - 2021'!$D$2:$AO$3999,15,FALSE)</f>
        <v>0</v>
      </c>
      <c r="D665" s="3">
        <f>VLOOKUP(Tableau3[[#This Row],[ID ]],'[1]COMMERCIAL 2019 - 2021'!$D$2:$AO$3999,16,FALSE)</f>
        <v>280000</v>
      </c>
      <c r="E665" s="3">
        <f>VLOOKUP(Tableau3[[#This Row],[ID ]],'[1]COMMERCIAL 2019 - 2021'!$D$2:$AO$3999,17,FALSE)</f>
        <v>0</v>
      </c>
      <c r="F665" s="3">
        <f>VLOOKUP(Tableau3[[#This Row],[ID ]],'[1]COMMERCIAL 2019 - 2021'!$D$2:$AO$3999,20,FALSE)</f>
        <v>0</v>
      </c>
      <c r="G665" s="3">
        <f>VLOOKUP(Tableau3[[#This Row],[ID ]],'[1]COMMERCIAL 2019 - 2021'!$D$2:$AO$3999,21,FALSE)</f>
        <v>0</v>
      </c>
      <c r="H665" s="3">
        <f>VLOOKUP(Tableau3[[#This Row],[ID ]],'[1]COMMERCIAL 2019 - 2021'!$D$2:$AO$3999,22,FALSE)</f>
        <v>378000</v>
      </c>
      <c r="I665" s="3">
        <f>VLOOKUP(Tableau3[[#This Row],[ID ]],'[1]COMMERCIAL 2019 - 2021'!$D$2:$AO$3999,23,FALSE)</f>
        <v>0</v>
      </c>
      <c r="J665" s="3">
        <f>+Tableau1[[#This Row],[Annee]]</f>
        <v>2021</v>
      </c>
      <c r="K665" s="3" t="str">
        <f>+Tableau1[[#This Row],[DESTINATION]]</f>
        <v>Niger</v>
      </c>
      <c r="L665" s="3" t="str">
        <f>+Tableau1[[#This Row],[CLIENT]]</f>
        <v>STE OMEGA TRADING</v>
      </c>
      <c r="M665" s="3">
        <f>Tableau1[[#This Row],[Mois]]</f>
        <v>3</v>
      </c>
    </row>
    <row r="666" spans="1:13" hidden="1" x14ac:dyDescent="0.35">
      <c r="A666" s="1" t="str">
        <f>Tableau1[[#This Row],[NUM DE FACTURE]]</f>
        <v>FAE-21-00059</v>
      </c>
      <c r="B666" s="2">
        <f>VLOOKUP(Tableau3[[#This Row],[ID ]],'[1]COMMERCIAL 2019 - 2021'!$D$2:$AO$3999,14,FALSE)</f>
        <v>0</v>
      </c>
      <c r="C666" s="3">
        <f>VLOOKUP(Tableau3[[#This Row],[ID ]],'[1]COMMERCIAL 2019 - 2021'!$D$2:$AO$3999,15,FALSE)</f>
        <v>0</v>
      </c>
      <c r="D666" s="3">
        <f>VLOOKUP(Tableau3[[#This Row],[ID ]],'[1]COMMERCIAL 2019 - 2021'!$D$2:$AO$3999,16,FALSE)</f>
        <v>54600</v>
      </c>
      <c r="E666" s="3">
        <f>VLOOKUP(Tableau3[[#This Row],[ID ]],'[1]COMMERCIAL 2019 - 2021'!$D$2:$AO$3999,17,FALSE)</f>
        <v>0</v>
      </c>
      <c r="F666" s="3">
        <f>VLOOKUP(Tableau3[[#This Row],[ID ]],'[1]COMMERCIAL 2019 - 2021'!$D$2:$AO$3999,20,FALSE)</f>
        <v>0</v>
      </c>
      <c r="G666" s="3">
        <f>VLOOKUP(Tableau3[[#This Row],[ID ]],'[1]COMMERCIAL 2019 - 2021'!$D$2:$AO$3999,21,FALSE)</f>
        <v>0</v>
      </c>
      <c r="H666" s="3">
        <f>VLOOKUP(Tableau3[[#This Row],[ID ]],'[1]COMMERCIAL 2019 - 2021'!$D$2:$AO$3999,22,FALSE)</f>
        <v>74256</v>
      </c>
      <c r="I666" s="3">
        <f>VLOOKUP(Tableau3[[#This Row],[ID ]],'[1]COMMERCIAL 2019 - 2021'!$D$2:$AO$3999,23,FALSE)</f>
        <v>0</v>
      </c>
      <c r="J666" s="3">
        <f>+Tableau1[[#This Row],[Annee]]</f>
        <v>2021</v>
      </c>
      <c r="K666" s="3" t="str">
        <f>+Tableau1[[#This Row],[DESTINATION]]</f>
        <v>Madagascar</v>
      </c>
      <c r="L666" s="3" t="str">
        <f>+Tableau1[[#This Row],[CLIENT]]</f>
        <v>STE DORCAS INTER TRADE</v>
      </c>
      <c r="M666" s="3">
        <f>Tableau1[[#This Row],[Mois]]</f>
        <v>3</v>
      </c>
    </row>
    <row r="667" spans="1:13" hidden="1" x14ac:dyDescent="0.35">
      <c r="A667" s="1" t="str">
        <f>Tableau1[[#This Row],[NUM DE FACTURE]]</f>
        <v>FAE-21-00060</v>
      </c>
      <c r="B667" s="2">
        <f>VLOOKUP(Tableau3[[#This Row],[ID ]],'[1]COMMERCIAL 2019 - 2021'!$D$2:$AO$3999,14,FALSE)</f>
        <v>40000</v>
      </c>
      <c r="C667" s="3">
        <f>VLOOKUP(Tableau3[[#This Row],[ID ]],'[1]COMMERCIAL 2019 - 2021'!$D$2:$AO$3999,15,FALSE)</f>
        <v>0</v>
      </c>
      <c r="D667" s="3">
        <f>VLOOKUP(Tableau3[[#This Row],[ID ]],'[1]COMMERCIAL 2019 - 2021'!$D$2:$AO$3999,16,FALSE)</f>
        <v>0</v>
      </c>
      <c r="E667" s="3">
        <f>VLOOKUP(Tableau3[[#This Row],[ID ]],'[1]COMMERCIAL 2019 - 2021'!$D$2:$AO$3999,17,FALSE)</f>
        <v>0</v>
      </c>
      <c r="F667" s="3">
        <f>VLOOKUP(Tableau3[[#This Row],[ID ]],'[1]COMMERCIAL 2019 - 2021'!$D$2:$AO$3999,20,FALSE)</f>
        <v>81324</v>
      </c>
      <c r="G667" s="3">
        <f>VLOOKUP(Tableau3[[#This Row],[ID ]],'[1]COMMERCIAL 2019 - 2021'!$D$2:$AO$3999,21,FALSE)</f>
        <v>0</v>
      </c>
      <c r="H667" s="3">
        <f>VLOOKUP(Tableau3[[#This Row],[ID ]],'[1]COMMERCIAL 2019 - 2021'!$D$2:$AO$3999,22,FALSE)</f>
        <v>0</v>
      </c>
      <c r="I667" s="3">
        <f>VLOOKUP(Tableau3[[#This Row],[ID ]],'[1]COMMERCIAL 2019 - 2021'!$D$2:$AO$3999,23,FALSE)</f>
        <v>0</v>
      </c>
      <c r="J667" s="3">
        <f>+Tableau1[[#This Row],[Annee]]</f>
        <v>2021</v>
      </c>
      <c r="K667" s="3" t="str">
        <f>+Tableau1[[#This Row],[DESTINATION]]</f>
        <v>Russie</v>
      </c>
      <c r="L667" s="3" t="str">
        <f>+Tableau1[[#This Row],[CLIENT]]</f>
        <v>ANGSTREM TRADING</v>
      </c>
      <c r="M667" s="3">
        <f>Tableau1[[#This Row],[Mois]]</f>
        <v>3</v>
      </c>
    </row>
    <row r="668" spans="1:13" hidden="1" x14ac:dyDescent="0.35">
      <c r="A668" s="1" t="str">
        <f>Tableau1[[#This Row],[NUM DE FACTURE]]</f>
        <v>FAE-21-00061</v>
      </c>
      <c r="B668" s="2">
        <f>VLOOKUP(Tableau3[[#This Row],[ID ]],'[1]COMMERCIAL 2019 - 2021'!$D$2:$AO$3999,14,FALSE)</f>
        <v>40000</v>
      </c>
      <c r="C668" s="3">
        <f>VLOOKUP(Tableau3[[#This Row],[ID ]],'[1]COMMERCIAL 2019 - 2021'!$D$2:$AO$3999,15,FALSE)</f>
        <v>0</v>
      </c>
      <c r="D668" s="3">
        <f>VLOOKUP(Tableau3[[#This Row],[ID ]],'[1]COMMERCIAL 2019 - 2021'!$D$2:$AO$3999,16,FALSE)</f>
        <v>0</v>
      </c>
      <c r="E668" s="3">
        <f>VLOOKUP(Tableau3[[#This Row],[ID ]],'[1]COMMERCIAL 2019 - 2021'!$D$2:$AO$3999,17,FALSE)</f>
        <v>0</v>
      </c>
      <c r="F668" s="3">
        <f>VLOOKUP(Tableau3[[#This Row],[ID ]],'[1]COMMERCIAL 2019 - 2021'!$D$2:$AO$3999,20,FALSE)</f>
        <v>72000</v>
      </c>
      <c r="G668" s="3">
        <f>VLOOKUP(Tableau3[[#This Row],[ID ]],'[1]COMMERCIAL 2019 - 2021'!$D$2:$AO$3999,21,FALSE)</f>
        <v>0</v>
      </c>
      <c r="H668" s="3">
        <f>VLOOKUP(Tableau3[[#This Row],[ID ]],'[1]COMMERCIAL 2019 - 2021'!$D$2:$AO$3999,22,FALSE)</f>
        <v>0</v>
      </c>
      <c r="I668" s="3">
        <f>VLOOKUP(Tableau3[[#This Row],[ID ]],'[1]COMMERCIAL 2019 - 2021'!$D$2:$AO$3999,23,FALSE)</f>
        <v>0</v>
      </c>
      <c r="J668" s="3">
        <f>+Tableau1[[#This Row],[Annee]]</f>
        <v>2021</v>
      </c>
      <c r="K668" s="3" t="str">
        <f>+Tableau1[[#This Row],[DESTINATION]]</f>
        <v>Belarus</v>
      </c>
      <c r="L668" s="3" t="str">
        <f>+Tableau1[[#This Row],[CLIENT]]</f>
        <v>ARCADIA</v>
      </c>
      <c r="M668" s="3">
        <f>Tableau1[[#This Row],[Mois]]</f>
        <v>3</v>
      </c>
    </row>
    <row r="669" spans="1:13" hidden="1" x14ac:dyDescent="0.35">
      <c r="A669" s="1" t="str">
        <f>Tableau1[[#This Row],[NUM DE FACTURE]]</f>
        <v>FAE-21-00062</v>
      </c>
      <c r="B669" s="2">
        <f>VLOOKUP(Tableau3[[#This Row],[ID ]],'[1]COMMERCIAL 2019 - 2021'!$D$2:$AO$3999,14,FALSE)</f>
        <v>0</v>
      </c>
      <c r="C669" s="3">
        <f>VLOOKUP(Tableau3[[#This Row],[ID ]],'[1]COMMERCIAL 2019 - 2021'!$D$2:$AO$3999,15,FALSE)</f>
        <v>0</v>
      </c>
      <c r="D669" s="3">
        <f>VLOOKUP(Tableau3[[#This Row],[ID ]],'[1]COMMERCIAL 2019 - 2021'!$D$2:$AO$3999,16,FALSE)</f>
        <v>20157.599999999999</v>
      </c>
      <c r="E669" s="3">
        <f>VLOOKUP(Tableau3[[#This Row],[ID ]],'[1]COMMERCIAL 2019 - 2021'!$D$2:$AO$3999,17,FALSE)</f>
        <v>0</v>
      </c>
      <c r="F669" s="3">
        <f>VLOOKUP(Tableau3[[#This Row],[ID ]],'[1]COMMERCIAL 2019 - 2021'!$D$2:$AO$3999,20,FALSE)</f>
        <v>0</v>
      </c>
      <c r="G669" s="3">
        <f>VLOOKUP(Tableau3[[#This Row],[ID ]],'[1]COMMERCIAL 2019 - 2021'!$D$2:$AO$3999,21,FALSE)</f>
        <v>0</v>
      </c>
      <c r="H669" s="3">
        <f>VLOOKUP(Tableau3[[#This Row],[ID ]],'[1]COMMERCIAL 2019 - 2021'!$D$2:$AO$3999,22,FALSE)</f>
        <v>35880.527999999998</v>
      </c>
      <c r="I669" s="3">
        <f>VLOOKUP(Tableau3[[#This Row],[ID ]],'[1]COMMERCIAL 2019 - 2021'!$D$2:$AO$3999,23,FALSE)</f>
        <v>0</v>
      </c>
      <c r="J669" s="3">
        <f>+Tableau1[[#This Row],[Annee]]</f>
        <v>2021</v>
      </c>
      <c r="K669" s="3" t="str">
        <f>+Tableau1[[#This Row],[DESTINATION]]</f>
        <v>USA</v>
      </c>
      <c r="L669" s="3" t="str">
        <f>+Tableau1[[#This Row],[CLIENT]]</f>
        <v>ARCADIA</v>
      </c>
      <c r="M669" s="3">
        <f>Tableau1[[#This Row],[Mois]]</f>
        <v>4</v>
      </c>
    </row>
    <row r="670" spans="1:13" hidden="1" x14ac:dyDescent="0.35">
      <c r="A670" s="1" t="str">
        <f>Tableau1[[#This Row],[NUM DE FACTURE]]</f>
        <v>FAE-21-00063</v>
      </c>
      <c r="B670" s="2">
        <f>VLOOKUP(Tableau3[[#This Row],[ID ]],'[1]COMMERCIAL 2019 - 2021'!$D$2:$AO$3999,14,FALSE)</f>
        <v>0</v>
      </c>
      <c r="C670" s="3">
        <f>VLOOKUP(Tableau3[[#This Row],[ID ]],'[1]COMMERCIAL 2019 - 2021'!$D$2:$AO$3999,15,FALSE)</f>
        <v>14784</v>
      </c>
      <c r="D670" s="3">
        <f>VLOOKUP(Tableau3[[#This Row],[ID ]],'[1]COMMERCIAL 2019 - 2021'!$D$2:$AO$3999,16,FALSE)</f>
        <v>0</v>
      </c>
      <c r="E670" s="3">
        <f>VLOOKUP(Tableau3[[#This Row],[ID ]],'[1]COMMERCIAL 2019 - 2021'!$D$2:$AO$3999,17,FALSE)</f>
        <v>5680</v>
      </c>
      <c r="F670" s="3">
        <f>VLOOKUP(Tableau3[[#This Row],[ID ]],'[1]COMMERCIAL 2019 - 2021'!$D$2:$AO$3999,20,FALSE)</f>
        <v>0</v>
      </c>
      <c r="G670" s="3">
        <f>VLOOKUP(Tableau3[[#This Row],[ID ]],'[1]COMMERCIAL 2019 - 2021'!$D$2:$AO$3999,21,FALSE)</f>
        <v>27753.929279999993</v>
      </c>
      <c r="H670" s="3">
        <f>VLOOKUP(Tableau3[[#This Row],[ID ]],'[1]COMMERCIAL 2019 - 2021'!$D$2:$AO$3999,22,FALSE)</f>
        <v>0</v>
      </c>
      <c r="I670" s="3">
        <f>VLOOKUP(Tableau3[[#This Row],[ID ]],'[1]COMMERCIAL 2019 - 2021'!$D$2:$AO$3999,23,FALSE)</f>
        <v>26574.592800000002</v>
      </c>
      <c r="J670" s="3">
        <f>+Tableau1[[#This Row],[Annee]]</f>
        <v>2021</v>
      </c>
      <c r="K670" s="3" t="str">
        <f>+Tableau1[[#This Row],[DESTINATION]]</f>
        <v>France</v>
      </c>
      <c r="L670" s="3" t="str">
        <f>+Tableau1[[#This Row],[CLIENT]]</f>
        <v>DISTREUROP</v>
      </c>
      <c r="M670" s="3">
        <f>Tableau1[[#This Row],[Mois]]</f>
        <v>3</v>
      </c>
    </row>
    <row r="671" spans="1:13" hidden="1" x14ac:dyDescent="0.35">
      <c r="A671" s="1" t="str">
        <f>Tableau1[[#This Row],[NUM DE FACTURE]]</f>
        <v>FAE-21-00064</v>
      </c>
      <c r="B671" s="2">
        <f>VLOOKUP(Tableau3[[#This Row],[ID ]],'[1]COMMERCIAL 2019 - 2021'!$D$2:$AO$3999,14,FALSE)</f>
        <v>0</v>
      </c>
      <c r="C671" s="3">
        <f>VLOOKUP(Tableau3[[#This Row],[ID ]],'[1]COMMERCIAL 2019 - 2021'!$D$2:$AO$3999,15,FALSE)</f>
        <v>18696</v>
      </c>
      <c r="D671" s="3">
        <f>VLOOKUP(Tableau3[[#This Row],[ID ]],'[1]COMMERCIAL 2019 - 2021'!$D$2:$AO$3999,16,FALSE)</f>
        <v>8640</v>
      </c>
      <c r="E671" s="3">
        <f>VLOOKUP(Tableau3[[#This Row],[ID ]],'[1]COMMERCIAL 2019 - 2021'!$D$2:$AO$3999,17,FALSE)</f>
        <v>0</v>
      </c>
      <c r="F671" s="3">
        <f>VLOOKUP(Tableau3[[#This Row],[ID ]],'[1]COMMERCIAL 2019 - 2021'!$D$2:$AO$3999,20,FALSE)</f>
        <v>0</v>
      </c>
      <c r="G671" s="3">
        <f>VLOOKUP(Tableau3[[#This Row],[ID ]],'[1]COMMERCIAL 2019 - 2021'!$D$2:$AO$3999,21,FALSE)</f>
        <v>40488.76236588235</v>
      </c>
      <c r="H671" s="3">
        <f>VLOOKUP(Tableau3[[#This Row],[ID ]],'[1]COMMERCIAL 2019 - 2021'!$D$2:$AO$3999,22,FALSE)</f>
        <v>18497.690894117648</v>
      </c>
      <c r="I671" s="3">
        <f>VLOOKUP(Tableau3[[#This Row],[ID ]],'[1]COMMERCIAL 2019 - 2021'!$D$2:$AO$3999,23,FALSE)</f>
        <v>0</v>
      </c>
      <c r="J671" s="3">
        <f>+Tableau1[[#This Row],[Annee]]</f>
        <v>2021</v>
      </c>
      <c r="K671" s="3" t="str">
        <f>+Tableau1[[#This Row],[DESTINATION]]</f>
        <v>Mayotte</v>
      </c>
      <c r="L671" s="3" t="str">
        <f>+Tableau1[[#This Row],[CLIENT]]</f>
        <v>SODIFRAM SAS</v>
      </c>
      <c r="M671" s="3">
        <f>Tableau1[[#This Row],[Mois]]</f>
        <v>3</v>
      </c>
    </row>
    <row r="672" spans="1:13" x14ac:dyDescent="0.35">
      <c r="A672" s="1" t="str">
        <f>Tableau1[[#This Row],[NUM DE FACTURE]]</f>
        <v>FAE-21-00065</v>
      </c>
      <c r="B672" s="2">
        <f>VLOOKUP(Tableau3[[#This Row],[ID ]],'[1]COMMERCIAL 2019 - 2021'!$D$2:$AO$3999,14,FALSE)</f>
        <v>0</v>
      </c>
      <c r="C672" s="3">
        <f>VLOOKUP(Tableau3[[#This Row],[ID ]],'[1]COMMERCIAL 2019 - 2021'!$D$2:$AO$3999,15,FALSE)</f>
        <v>0</v>
      </c>
      <c r="D672" s="3">
        <f>VLOOKUP(Tableau3[[#This Row],[ID ]],'[1]COMMERCIAL 2019 - 2021'!$D$2:$AO$3999,16,FALSE)</f>
        <v>78000</v>
      </c>
      <c r="E672" s="3">
        <f>VLOOKUP(Tableau3[[#This Row],[ID ]],'[1]COMMERCIAL 2019 - 2021'!$D$2:$AO$3999,17,FALSE)</f>
        <v>0</v>
      </c>
      <c r="F672" s="3">
        <f>VLOOKUP(Tableau3[[#This Row],[ID ]],'[1]COMMERCIAL 2019 - 2021'!$D$2:$AO$3999,20,FALSE)</f>
        <v>0</v>
      </c>
      <c r="G672" s="3">
        <f>VLOOKUP(Tableau3[[#This Row],[ID ]],'[1]COMMERCIAL 2019 - 2021'!$D$2:$AO$3999,21,FALSE)</f>
        <v>0</v>
      </c>
      <c r="H672" s="3">
        <f>VLOOKUP(Tableau3[[#This Row],[ID ]],'[1]COMMERCIAL 2019 - 2021'!$D$2:$AO$3999,22,FALSE)</f>
        <v>110760</v>
      </c>
      <c r="I672" s="3">
        <f>VLOOKUP(Tableau3[[#This Row],[ID ]],'[1]COMMERCIAL 2019 - 2021'!$D$2:$AO$3999,23,FALSE)</f>
        <v>0</v>
      </c>
      <c r="J672" s="3">
        <f>+Tableau1[[#This Row],[Annee]]</f>
        <v>2021</v>
      </c>
      <c r="K672" s="3" t="str">
        <f>+Tableau1[[#This Row],[DESTINATION]]</f>
        <v>Sénégal</v>
      </c>
      <c r="L672" s="3" t="str">
        <f>+Tableau1[[#This Row],[CLIENT]]</f>
        <v>TUNISIAN AFRICAN BUSINESS</v>
      </c>
      <c r="M672" s="3">
        <f>Tableau1[[#This Row],[Mois]]</f>
        <v>2</v>
      </c>
    </row>
    <row r="673" spans="1:13" hidden="1" x14ac:dyDescent="0.35">
      <c r="A673" s="1" t="str">
        <f>Tableau1[[#This Row],[NUM DE FACTURE]]</f>
        <v>FAE-21-00066</v>
      </c>
      <c r="B673" s="2">
        <f>VLOOKUP(Tableau3[[#This Row],[ID ]],'[1]COMMERCIAL 2019 - 2021'!$D$2:$AO$3999,14,FALSE)</f>
        <v>19200</v>
      </c>
      <c r="C673" s="3">
        <f>VLOOKUP(Tableau3[[#This Row],[ID ]],'[1]COMMERCIAL 2019 - 2021'!$D$2:$AO$3999,15,FALSE)</f>
        <v>0</v>
      </c>
      <c r="D673" s="3">
        <f>VLOOKUP(Tableau3[[#This Row],[ID ]],'[1]COMMERCIAL 2019 - 2021'!$D$2:$AO$3999,16,FALSE)</f>
        <v>0</v>
      </c>
      <c r="E673" s="3">
        <f>VLOOKUP(Tableau3[[#This Row],[ID ]],'[1]COMMERCIAL 2019 - 2021'!$D$2:$AO$3999,17,FALSE)</f>
        <v>0</v>
      </c>
      <c r="F673" s="3">
        <f>VLOOKUP(Tableau3[[#This Row],[ID ]],'[1]COMMERCIAL 2019 - 2021'!$D$2:$AO$3999,20,FALSE)</f>
        <v>33024</v>
      </c>
      <c r="G673" s="3">
        <f>VLOOKUP(Tableau3[[#This Row],[ID ]],'[1]COMMERCIAL 2019 - 2021'!$D$2:$AO$3999,21,FALSE)</f>
        <v>0</v>
      </c>
      <c r="H673" s="3">
        <f>VLOOKUP(Tableau3[[#This Row],[ID ]],'[1]COMMERCIAL 2019 - 2021'!$D$2:$AO$3999,22,FALSE)</f>
        <v>0</v>
      </c>
      <c r="I673" s="3">
        <f>VLOOKUP(Tableau3[[#This Row],[ID ]],'[1]COMMERCIAL 2019 - 2021'!$D$2:$AO$3999,23,FALSE)</f>
        <v>0</v>
      </c>
      <c r="J673" s="3">
        <f>+Tableau1[[#This Row],[Annee]]</f>
        <v>2021</v>
      </c>
      <c r="K673" s="3" t="str">
        <f>+Tableau1[[#This Row],[DESTINATION]]</f>
        <v>Burkina Faso</v>
      </c>
      <c r="L673" s="3" t="str">
        <f>+Tableau1[[#This Row],[CLIENT]]</f>
        <v>SAHEL INTERNATIONAL TRADE</v>
      </c>
      <c r="M673" s="3">
        <f>Tableau1[[#This Row],[Mois]]</f>
        <v>3</v>
      </c>
    </row>
    <row r="674" spans="1:13" hidden="1" x14ac:dyDescent="0.35">
      <c r="A674" s="1" t="str">
        <f>Tableau1[[#This Row],[NUM DE FACTURE]]</f>
        <v>FAE-21-00067</v>
      </c>
      <c r="B674" s="2">
        <f>VLOOKUP(Tableau3[[#This Row],[ID ]],'[1]COMMERCIAL 2019 - 2021'!$D$2:$AO$3999,14,FALSE)</f>
        <v>21600</v>
      </c>
      <c r="C674" s="3">
        <f>VLOOKUP(Tableau3[[#This Row],[ID ]],'[1]COMMERCIAL 2019 - 2021'!$D$2:$AO$3999,15,FALSE)</f>
        <v>0</v>
      </c>
      <c r="D674" s="3">
        <f>VLOOKUP(Tableau3[[#This Row],[ID ]],'[1]COMMERCIAL 2019 - 2021'!$D$2:$AO$3999,16,FALSE)</f>
        <v>0</v>
      </c>
      <c r="E674" s="3">
        <f>VLOOKUP(Tableau3[[#This Row],[ID ]],'[1]COMMERCIAL 2019 - 2021'!$D$2:$AO$3999,17,FALSE)</f>
        <v>0</v>
      </c>
      <c r="F674" s="3">
        <f>VLOOKUP(Tableau3[[#This Row],[ID ]],'[1]COMMERCIAL 2019 - 2021'!$D$2:$AO$3999,20,FALSE)</f>
        <v>36504</v>
      </c>
      <c r="G674" s="3">
        <f>VLOOKUP(Tableau3[[#This Row],[ID ]],'[1]COMMERCIAL 2019 - 2021'!$D$2:$AO$3999,21,FALSE)</f>
        <v>0</v>
      </c>
      <c r="H674" s="3">
        <f>VLOOKUP(Tableau3[[#This Row],[ID ]],'[1]COMMERCIAL 2019 - 2021'!$D$2:$AO$3999,22,FALSE)</f>
        <v>0</v>
      </c>
      <c r="I674" s="3">
        <f>VLOOKUP(Tableau3[[#This Row],[ID ]],'[1]COMMERCIAL 2019 - 2021'!$D$2:$AO$3999,23,FALSE)</f>
        <v>0</v>
      </c>
      <c r="J674" s="3">
        <f>+Tableau1[[#This Row],[Annee]]</f>
        <v>2021</v>
      </c>
      <c r="K674" s="3" t="str">
        <f>+Tableau1[[#This Row],[DESTINATION]]</f>
        <v>Togo</v>
      </c>
      <c r="L674" s="3" t="str">
        <f>+Tableau1[[#This Row],[CLIENT]]</f>
        <v>SAHEL INTERNATIONAL TRADE</v>
      </c>
      <c r="M674" s="3">
        <f>Tableau1[[#This Row],[Mois]]</f>
        <v>3</v>
      </c>
    </row>
    <row r="675" spans="1:13" hidden="1" x14ac:dyDescent="0.35">
      <c r="A675" s="1" t="str">
        <f>Tableau1[[#This Row],[NUM DE FACTURE]]</f>
        <v>FAE-21-00068</v>
      </c>
      <c r="B675" s="2">
        <f>VLOOKUP(Tableau3[[#This Row],[ID ]],'[1]COMMERCIAL 2019 - 2021'!$D$2:$AO$3999,14,FALSE)</f>
        <v>0</v>
      </c>
      <c r="C675" s="3">
        <f>VLOOKUP(Tableau3[[#This Row],[ID ]],'[1]COMMERCIAL 2019 - 2021'!$D$2:$AO$3999,15,FALSE)</f>
        <v>262032</v>
      </c>
      <c r="D675" s="3">
        <f>VLOOKUP(Tableau3[[#This Row],[ID ]],'[1]COMMERCIAL 2019 - 2021'!$D$2:$AO$3999,16,FALSE)</f>
        <v>120720</v>
      </c>
      <c r="E675" s="3">
        <f>VLOOKUP(Tableau3[[#This Row],[ID ]],'[1]COMMERCIAL 2019 - 2021'!$D$2:$AO$3999,17,FALSE)</f>
        <v>0</v>
      </c>
      <c r="F675" s="3">
        <f>VLOOKUP(Tableau3[[#This Row],[ID ]],'[1]COMMERCIAL 2019 - 2021'!$D$2:$AO$3999,20,FALSE)</f>
        <v>0</v>
      </c>
      <c r="G675" s="3">
        <f>VLOOKUP(Tableau3[[#This Row],[ID ]],'[1]COMMERCIAL 2019 - 2021'!$D$2:$AO$3999,21,FALSE)</f>
        <v>442209.435</v>
      </c>
      <c r="H675" s="3">
        <f>VLOOKUP(Tableau3[[#This Row],[ID ]],'[1]COMMERCIAL 2019 - 2021'!$D$2:$AO$3999,22,FALSE)</f>
        <v>203369.78</v>
      </c>
      <c r="I675" s="3">
        <f>VLOOKUP(Tableau3[[#This Row],[ID ]],'[1]COMMERCIAL 2019 - 2021'!$D$2:$AO$3999,23,FALSE)</f>
        <v>0</v>
      </c>
      <c r="J675" s="3">
        <f>+Tableau1[[#This Row],[Annee]]</f>
        <v>2021</v>
      </c>
      <c r="K675" s="3" t="str">
        <f>+Tableau1[[#This Row],[DESTINATION]]</f>
        <v>Tchad</v>
      </c>
      <c r="L675" s="3" t="str">
        <f>+Tableau1[[#This Row],[CLIENT]]</f>
        <v>SEYAL TCHAD SA</v>
      </c>
      <c r="M675" s="3">
        <f>Tableau1[[#This Row],[Mois]]</f>
        <v>3</v>
      </c>
    </row>
    <row r="676" spans="1:13" hidden="1" x14ac:dyDescent="0.35">
      <c r="A676" s="1" t="str">
        <f>Tableau1[[#This Row],[NUM DE FACTURE]]</f>
        <v>FAE-21-00069</v>
      </c>
      <c r="B676" s="2">
        <f>VLOOKUP(Tableau3[[#This Row],[ID ]],'[1]COMMERCIAL 2019 - 2021'!$D$2:$AO$3999,14,FALSE)</f>
        <v>22008</v>
      </c>
      <c r="C676" s="3">
        <f>VLOOKUP(Tableau3[[#This Row],[ID ]],'[1]COMMERCIAL 2019 - 2021'!$D$2:$AO$3999,15,FALSE)</f>
        <v>0</v>
      </c>
      <c r="D676" s="3">
        <f>VLOOKUP(Tableau3[[#This Row],[ID ]],'[1]COMMERCIAL 2019 - 2021'!$D$2:$AO$3999,16,FALSE)</f>
        <v>0</v>
      </c>
      <c r="E676" s="3">
        <f>VLOOKUP(Tableau3[[#This Row],[ID ]],'[1]COMMERCIAL 2019 - 2021'!$D$2:$AO$3999,17,FALSE)</f>
        <v>0</v>
      </c>
      <c r="F676" s="3">
        <f>VLOOKUP(Tableau3[[#This Row],[ID ]],'[1]COMMERCIAL 2019 - 2021'!$D$2:$AO$3999,20,FALSE)</f>
        <v>42715.833384000005</v>
      </c>
      <c r="G676" s="3">
        <f>VLOOKUP(Tableau3[[#This Row],[ID ]],'[1]COMMERCIAL 2019 - 2021'!$D$2:$AO$3999,21,FALSE)</f>
        <v>0</v>
      </c>
      <c r="H676" s="3">
        <f>VLOOKUP(Tableau3[[#This Row],[ID ]],'[1]COMMERCIAL 2019 - 2021'!$D$2:$AO$3999,22,FALSE)</f>
        <v>0</v>
      </c>
      <c r="I676" s="3">
        <f>VLOOKUP(Tableau3[[#This Row],[ID ]],'[1]COMMERCIAL 2019 - 2021'!$D$2:$AO$3999,23,FALSE)</f>
        <v>0</v>
      </c>
      <c r="J676" s="3">
        <f>+Tableau1[[#This Row],[Annee]]</f>
        <v>2021</v>
      </c>
      <c r="K676" s="3" t="str">
        <f>+Tableau1[[#This Row],[DESTINATION]]</f>
        <v>Tchad</v>
      </c>
      <c r="L676" s="3" t="str">
        <f>+Tableau1[[#This Row],[CLIENT]]</f>
        <v>SEYAL TCHAD SA</v>
      </c>
      <c r="M676" s="3">
        <f>Tableau1[[#This Row],[Mois]]</f>
        <v>3</v>
      </c>
    </row>
    <row r="677" spans="1:13" hidden="1" x14ac:dyDescent="0.35">
      <c r="A677" s="1" t="str">
        <f>Tableau1[[#This Row],[NUM DE FACTURE]]</f>
        <v>FAE-21-00070</v>
      </c>
      <c r="B677" s="2">
        <f>VLOOKUP(Tableau3[[#This Row],[ID ]],'[1]COMMERCIAL 2019 - 2021'!$D$2:$AO$3999,14,FALSE)</f>
        <v>1800</v>
      </c>
      <c r="C677" s="3">
        <f>VLOOKUP(Tableau3[[#This Row],[ID ]],'[1]COMMERCIAL 2019 - 2021'!$D$2:$AO$3999,15,FALSE)</f>
        <v>20160</v>
      </c>
      <c r="D677" s="3">
        <f>VLOOKUP(Tableau3[[#This Row],[ID ]],'[1]COMMERCIAL 2019 - 2021'!$D$2:$AO$3999,16,FALSE)</f>
        <v>2400</v>
      </c>
      <c r="E677" s="3">
        <f>VLOOKUP(Tableau3[[#This Row],[ID ]],'[1]COMMERCIAL 2019 - 2021'!$D$2:$AO$3999,17,FALSE)</f>
        <v>0</v>
      </c>
      <c r="F677" s="3">
        <f>VLOOKUP(Tableau3[[#This Row],[ID ]],'[1]COMMERCIAL 2019 - 2021'!$D$2:$AO$3999,20,FALSE)</f>
        <v>3690.0186206896551</v>
      </c>
      <c r="G677" s="3">
        <f>VLOOKUP(Tableau3[[#This Row],[ID ]],'[1]COMMERCIAL 2019 - 2021'!$D$2:$AO$3999,21,FALSE)</f>
        <v>41877.447591724143</v>
      </c>
      <c r="H677" s="3">
        <f>VLOOKUP(Tableau3[[#This Row],[ID ]],'[1]COMMERCIAL 2019 - 2021'!$D$2:$AO$3999,22,FALSE)</f>
        <v>4789.2536275862058</v>
      </c>
      <c r="I677" s="3">
        <f>VLOOKUP(Tableau3[[#This Row],[ID ]],'[1]COMMERCIAL 2019 - 2021'!$D$2:$AO$3999,23,FALSE)</f>
        <v>0</v>
      </c>
      <c r="J677" s="3">
        <f>+Tableau1[[#This Row],[Annee]]</f>
        <v>2021</v>
      </c>
      <c r="K677" s="3" t="str">
        <f>+Tableau1[[#This Row],[DESTINATION]]</f>
        <v>Dubai</v>
      </c>
      <c r="L677" s="3" t="str">
        <f>+Tableau1[[#This Row],[CLIENT]]</f>
        <v>A LUISI GENERAL TRADING / ALGT</v>
      </c>
      <c r="M677" s="3">
        <f>Tableau1[[#This Row],[Mois]]</f>
        <v>3</v>
      </c>
    </row>
    <row r="678" spans="1:13" hidden="1" x14ac:dyDescent="0.35">
      <c r="A678" s="1" t="str">
        <f>Tableau1[[#This Row],[NUM DE FACTURE]]</f>
        <v>FAE-21-00071</v>
      </c>
      <c r="B678" s="2">
        <f>VLOOKUP(Tableau3[[#This Row],[ID ]],'[1]COMMERCIAL 2019 - 2021'!$D$2:$AO$3999,14,FALSE)</f>
        <v>0</v>
      </c>
      <c r="C678" s="3">
        <f>VLOOKUP(Tableau3[[#This Row],[ID ]],'[1]COMMERCIAL 2019 - 2021'!$D$2:$AO$3999,15,FALSE)</f>
        <v>0</v>
      </c>
      <c r="D678" s="3">
        <f>VLOOKUP(Tableau3[[#This Row],[ID ]],'[1]COMMERCIAL 2019 - 2021'!$D$2:$AO$3999,16,FALSE)</f>
        <v>16800</v>
      </c>
      <c r="E678" s="3">
        <f>VLOOKUP(Tableau3[[#This Row],[ID ]],'[1]COMMERCIAL 2019 - 2021'!$D$2:$AO$3999,17,FALSE)</f>
        <v>0</v>
      </c>
      <c r="F678" s="3">
        <f>VLOOKUP(Tableau3[[#This Row],[ID ]],'[1]COMMERCIAL 2019 - 2021'!$D$2:$AO$3999,20,FALSE)</f>
        <v>0</v>
      </c>
      <c r="G678" s="3">
        <f>VLOOKUP(Tableau3[[#This Row],[ID ]],'[1]COMMERCIAL 2019 - 2021'!$D$2:$AO$3999,21,FALSE)</f>
        <v>0</v>
      </c>
      <c r="H678" s="3">
        <f>VLOOKUP(Tableau3[[#This Row],[ID ]],'[1]COMMERCIAL 2019 - 2021'!$D$2:$AO$3999,22,FALSE)</f>
        <v>22982.400000000005</v>
      </c>
      <c r="I678" s="3">
        <f>VLOOKUP(Tableau3[[#This Row],[ID ]],'[1]COMMERCIAL 2019 - 2021'!$D$2:$AO$3999,23,FALSE)</f>
        <v>0</v>
      </c>
      <c r="J678" s="3">
        <f>+Tableau1[[#This Row],[Annee]]</f>
        <v>2021</v>
      </c>
      <c r="K678" s="3" t="str">
        <f>+Tableau1[[#This Row],[DESTINATION]]</f>
        <v>Japon</v>
      </c>
      <c r="L678" s="3" t="str">
        <f>+Tableau1[[#This Row],[CLIENT]]</f>
        <v>ARCADIA</v>
      </c>
      <c r="M678" s="3">
        <f>Tableau1[[#This Row],[Mois]]</f>
        <v>3</v>
      </c>
    </row>
    <row r="679" spans="1:13" hidden="1" x14ac:dyDescent="0.35">
      <c r="A679" s="1" t="str">
        <f>Tableau1[[#This Row],[NUM DE FACTURE]]</f>
        <v>FAE-21-00072</v>
      </c>
      <c r="B679" s="2">
        <f>VLOOKUP(Tableau3[[#This Row],[ID ]],'[1]COMMERCIAL 2019 - 2021'!$D$2:$AO$3999,14,FALSE)</f>
        <v>0</v>
      </c>
      <c r="C679" s="3">
        <f>VLOOKUP(Tableau3[[#This Row],[ID ]],'[1]COMMERCIAL 2019 - 2021'!$D$2:$AO$3999,15,FALSE)</f>
        <v>18480</v>
      </c>
      <c r="D679" s="3">
        <f>VLOOKUP(Tableau3[[#This Row],[ID ]],'[1]COMMERCIAL 2019 - 2021'!$D$2:$AO$3999,16,FALSE)</f>
        <v>0</v>
      </c>
      <c r="E679" s="3">
        <f>VLOOKUP(Tableau3[[#This Row],[ID ]],'[1]COMMERCIAL 2019 - 2021'!$D$2:$AO$3999,17,FALSE)</f>
        <v>0</v>
      </c>
      <c r="F679" s="3">
        <f>VLOOKUP(Tableau3[[#This Row],[ID ]],'[1]COMMERCIAL 2019 - 2021'!$D$2:$AO$3999,20,FALSE)</f>
        <v>0</v>
      </c>
      <c r="G679" s="3">
        <f>VLOOKUP(Tableau3[[#This Row],[ID ]],'[1]COMMERCIAL 2019 - 2021'!$D$2:$AO$3999,21,FALSE)</f>
        <v>61259.768640000002</v>
      </c>
      <c r="H679" s="3">
        <f>VLOOKUP(Tableau3[[#This Row],[ID ]],'[1]COMMERCIAL 2019 - 2021'!$D$2:$AO$3999,22,FALSE)</f>
        <v>0</v>
      </c>
      <c r="I679" s="3">
        <f>VLOOKUP(Tableau3[[#This Row],[ID ]],'[1]COMMERCIAL 2019 - 2021'!$D$2:$AO$3999,23,FALSE)</f>
        <v>0</v>
      </c>
      <c r="J679" s="3">
        <f>+Tableau1[[#This Row],[Annee]]</f>
        <v>2021</v>
      </c>
      <c r="K679" s="3" t="str">
        <f>+Tableau1[[#This Row],[DESTINATION]]</f>
        <v>New Zealand</v>
      </c>
      <c r="L679" s="3" t="str">
        <f>+Tableau1[[#This Row],[CLIENT]]</f>
        <v>DAVIS TRADING CO LTD</v>
      </c>
      <c r="M679" s="3">
        <f>Tableau1[[#This Row],[Mois]]</f>
        <v>3</v>
      </c>
    </row>
    <row r="680" spans="1:13" hidden="1" x14ac:dyDescent="0.35">
      <c r="A680" s="1" t="str">
        <f>Tableau1[[#This Row],[NUM DE FACTURE]]</f>
        <v>FAE-21-00073</v>
      </c>
      <c r="B680" s="2">
        <f>VLOOKUP(Tableau3[[#This Row],[ID ]],'[1]COMMERCIAL 2019 - 2021'!$D$2:$AO$3999,14,FALSE)</f>
        <v>0</v>
      </c>
      <c r="C680" s="3">
        <f>VLOOKUP(Tableau3[[#This Row],[ID ]],'[1]COMMERCIAL 2019 - 2021'!$D$2:$AO$3999,15,FALSE)</f>
        <v>20000</v>
      </c>
      <c r="D680" s="3">
        <f>VLOOKUP(Tableau3[[#This Row],[ID ]],'[1]COMMERCIAL 2019 - 2021'!$D$2:$AO$3999,16,FALSE)</f>
        <v>0</v>
      </c>
      <c r="E680" s="3">
        <f>VLOOKUP(Tableau3[[#This Row],[ID ]],'[1]COMMERCIAL 2019 - 2021'!$D$2:$AO$3999,17,FALSE)</f>
        <v>0</v>
      </c>
      <c r="F680" s="3">
        <f>VLOOKUP(Tableau3[[#This Row],[ID ]],'[1]COMMERCIAL 2019 - 2021'!$D$2:$AO$3999,20,FALSE)</f>
        <v>0</v>
      </c>
      <c r="G680" s="3">
        <f>VLOOKUP(Tableau3[[#This Row],[ID ]],'[1]COMMERCIAL 2019 - 2021'!$D$2:$AO$3999,21,FALSE)</f>
        <v>35200</v>
      </c>
      <c r="H680" s="3">
        <f>VLOOKUP(Tableau3[[#This Row],[ID ]],'[1]COMMERCIAL 2019 - 2021'!$D$2:$AO$3999,22,FALSE)</f>
        <v>0</v>
      </c>
      <c r="I680" s="3">
        <f>VLOOKUP(Tableau3[[#This Row],[ID ]],'[1]COMMERCIAL 2019 - 2021'!$D$2:$AO$3999,23,FALSE)</f>
        <v>0</v>
      </c>
      <c r="J680" s="3">
        <f>+Tableau1[[#This Row],[Annee]]</f>
        <v>2021</v>
      </c>
      <c r="K680" s="3" t="str">
        <f>+Tableau1[[#This Row],[DESTINATION]]</f>
        <v>Angleterre</v>
      </c>
      <c r="L680" s="3" t="str">
        <f>+Tableau1[[#This Row],[CLIENT]]</f>
        <v>ARCADIA</v>
      </c>
      <c r="M680" s="3">
        <f>Tableau1[[#This Row],[Mois]]</f>
        <v>3</v>
      </c>
    </row>
    <row r="681" spans="1:13" hidden="1" x14ac:dyDescent="0.35">
      <c r="A681" s="1" t="str">
        <f>Tableau1[[#This Row],[NUM DE FACTURE]]</f>
        <v>FAE-21-00074</v>
      </c>
      <c r="B681" s="2">
        <f>VLOOKUP(Tableau3[[#This Row],[ID ]],'[1]COMMERCIAL 2019 - 2021'!$D$2:$AO$3999,14,FALSE)</f>
        <v>7200</v>
      </c>
      <c r="C681" s="3">
        <f>VLOOKUP(Tableau3[[#This Row],[ID ]],'[1]COMMERCIAL 2019 - 2021'!$D$2:$AO$3999,15,FALSE)</f>
        <v>2276</v>
      </c>
      <c r="D681" s="3">
        <f>VLOOKUP(Tableau3[[#This Row],[ID ]],'[1]COMMERCIAL 2019 - 2021'!$D$2:$AO$3999,16,FALSE)</f>
        <v>0</v>
      </c>
      <c r="E681" s="3">
        <f>VLOOKUP(Tableau3[[#This Row],[ID ]],'[1]COMMERCIAL 2019 - 2021'!$D$2:$AO$3999,17,FALSE)</f>
        <v>560</v>
      </c>
      <c r="F681" s="3">
        <f>VLOOKUP(Tableau3[[#This Row],[ID ]],'[1]COMMERCIAL 2019 - 2021'!$D$2:$AO$3999,20,FALSE)</f>
        <v>12888</v>
      </c>
      <c r="G681" s="3">
        <f>VLOOKUP(Tableau3[[#This Row],[ID ]],'[1]COMMERCIAL 2019 - 2021'!$D$2:$AO$3999,21,FALSE)</f>
        <v>4015</v>
      </c>
      <c r="H681" s="3">
        <f>VLOOKUP(Tableau3[[#This Row],[ID ]],'[1]COMMERCIAL 2019 - 2021'!$D$2:$AO$3999,22,FALSE)</f>
        <v>0</v>
      </c>
      <c r="I681" s="3">
        <f>VLOOKUP(Tableau3[[#This Row],[ID ]],'[1]COMMERCIAL 2019 - 2021'!$D$2:$AO$3999,23,FALSE)</f>
        <v>2688</v>
      </c>
      <c r="J681" s="3">
        <f>+Tableau1[[#This Row],[Annee]]</f>
        <v>2021</v>
      </c>
      <c r="K681" s="3" t="str">
        <f>+Tableau1[[#This Row],[DESTINATION]]</f>
        <v>Suisse</v>
      </c>
      <c r="L681" s="3" t="str">
        <f>+Tableau1[[#This Row],[CLIENT]]</f>
        <v>ARCADIA</v>
      </c>
      <c r="M681" s="3">
        <f>Tableau1[[#This Row],[Mois]]</f>
        <v>3</v>
      </c>
    </row>
    <row r="682" spans="1:13" hidden="1" x14ac:dyDescent="0.35">
      <c r="A682" s="1" t="str">
        <f>Tableau1[[#This Row],[NUM DE FACTURE]]</f>
        <v>FAE-21-00075</v>
      </c>
      <c r="B682" s="2">
        <f>VLOOKUP(Tableau3[[#This Row],[ID ]],'[1]COMMERCIAL 2019 - 2021'!$D$2:$AO$3999,14,FALSE)</f>
        <v>0</v>
      </c>
      <c r="C682" s="3">
        <f>VLOOKUP(Tableau3[[#This Row],[ID ]],'[1]COMMERCIAL 2019 - 2021'!$D$2:$AO$3999,15,FALSE)</f>
        <v>0</v>
      </c>
      <c r="D682" s="3">
        <f>VLOOKUP(Tableau3[[#This Row],[ID ]],'[1]COMMERCIAL 2019 - 2021'!$D$2:$AO$3999,16,FALSE)</f>
        <v>0</v>
      </c>
      <c r="E682" s="3">
        <f>VLOOKUP(Tableau3[[#This Row],[ID ]],'[1]COMMERCIAL 2019 - 2021'!$D$2:$AO$3999,17,FALSE)</f>
        <v>10760</v>
      </c>
      <c r="F682" s="3">
        <f>VLOOKUP(Tableau3[[#This Row],[ID ]],'[1]COMMERCIAL 2019 - 2021'!$D$2:$AO$3999,20,FALSE)</f>
        <v>0</v>
      </c>
      <c r="G682" s="3">
        <f>VLOOKUP(Tableau3[[#This Row],[ID ]],'[1]COMMERCIAL 2019 - 2021'!$D$2:$AO$3999,21,FALSE)</f>
        <v>4680</v>
      </c>
      <c r="H682" s="3">
        <f>VLOOKUP(Tableau3[[#This Row],[ID ]],'[1]COMMERCIAL 2019 - 2021'!$D$2:$AO$3999,22,FALSE)</f>
        <v>0</v>
      </c>
      <c r="I682" s="3">
        <f>VLOOKUP(Tableau3[[#This Row],[ID ]],'[1]COMMERCIAL 2019 - 2021'!$D$2:$AO$3999,23,FALSE)</f>
        <v>37632</v>
      </c>
      <c r="J682" s="3">
        <f>+Tableau1[[#This Row],[Annee]]</f>
        <v>2021</v>
      </c>
      <c r="K682" s="3" t="str">
        <f>+Tableau1[[#This Row],[DESTINATION]]</f>
        <v>France</v>
      </c>
      <c r="L682" s="3" t="str">
        <f>+Tableau1[[#This Row],[CLIENT]]</f>
        <v>STE CT TRADING DE COMMERCE INTR</v>
      </c>
      <c r="M682" s="3">
        <f>Tableau1[[#This Row],[Mois]]</f>
        <v>3</v>
      </c>
    </row>
    <row r="683" spans="1:13" hidden="1" x14ac:dyDescent="0.35">
      <c r="A683" s="1" t="str">
        <f>Tableau1[[#This Row],[NUM DE FACTURE]]</f>
        <v>FAE-21-00076</v>
      </c>
      <c r="B683" s="2">
        <f>VLOOKUP(Tableau3[[#This Row],[ID ]],'[1]COMMERCIAL 2019 - 2021'!$D$2:$AO$3999,14,FALSE)</f>
        <v>0</v>
      </c>
      <c r="C683" s="3">
        <f>VLOOKUP(Tableau3[[#This Row],[ID ]],'[1]COMMERCIAL 2019 - 2021'!$D$2:$AO$3999,15,FALSE)</f>
        <v>2496</v>
      </c>
      <c r="D683" s="3">
        <f>VLOOKUP(Tableau3[[#This Row],[ID ]],'[1]COMMERCIAL 2019 - 2021'!$D$2:$AO$3999,16,FALSE)</f>
        <v>6000</v>
      </c>
      <c r="E683" s="3">
        <f>VLOOKUP(Tableau3[[#This Row],[ID ]],'[1]COMMERCIAL 2019 - 2021'!$D$2:$AO$3999,17,FALSE)</f>
        <v>2580</v>
      </c>
      <c r="F683" s="3">
        <f>VLOOKUP(Tableau3[[#This Row],[ID ]],'[1]COMMERCIAL 2019 - 2021'!$D$2:$AO$3999,20,FALSE)</f>
        <v>0</v>
      </c>
      <c r="G683" s="3">
        <f>VLOOKUP(Tableau3[[#This Row],[ID ]],'[1]COMMERCIAL 2019 - 2021'!$D$2:$AO$3999,21,FALSE)</f>
        <v>7082.4</v>
      </c>
      <c r="H683" s="3">
        <f>VLOOKUP(Tableau3[[#This Row],[ID ]],'[1]COMMERCIAL 2019 - 2021'!$D$2:$AO$3999,22,FALSE)</f>
        <v>11100</v>
      </c>
      <c r="I683" s="3">
        <f>VLOOKUP(Tableau3[[#This Row],[ID ]],'[1]COMMERCIAL 2019 - 2021'!$D$2:$AO$3999,23,FALSE)</f>
        <v>7392</v>
      </c>
      <c r="J683" s="3">
        <f>+Tableau1[[#This Row],[Annee]]</f>
        <v>2021</v>
      </c>
      <c r="K683" s="3" t="str">
        <f>+Tableau1[[#This Row],[DESTINATION]]</f>
        <v>Tcheque</v>
      </c>
      <c r="L683" s="3" t="str">
        <f>+Tableau1[[#This Row],[CLIENT]]</f>
        <v>HERMES GENERAL TRADING</v>
      </c>
      <c r="M683" s="3">
        <f>Tableau1[[#This Row],[Mois]]</f>
        <v>3</v>
      </c>
    </row>
    <row r="684" spans="1:13" hidden="1" x14ac:dyDescent="0.35">
      <c r="A684" s="1" t="str">
        <f>Tableau1[[#This Row],[NUM DE FACTURE]]</f>
        <v>FAE-21-00077</v>
      </c>
      <c r="B684" s="2">
        <f>VLOOKUP(Tableau3[[#This Row],[ID ]],'[1]COMMERCIAL 2019 - 2021'!$D$2:$AO$3999,14,FALSE)</f>
        <v>3060</v>
      </c>
      <c r="C684" s="3">
        <f>VLOOKUP(Tableau3[[#This Row],[ID ]],'[1]COMMERCIAL 2019 - 2021'!$D$2:$AO$3999,15,FALSE)</f>
        <v>0</v>
      </c>
      <c r="D684" s="3">
        <f>VLOOKUP(Tableau3[[#This Row],[ID ]],'[1]COMMERCIAL 2019 - 2021'!$D$2:$AO$3999,16,FALSE)</f>
        <v>0</v>
      </c>
      <c r="E684" s="3">
        <f>VLOOKUP(Tableau3[[#This Row],[ID ]],'[1]COMMERCIAL 2019 - 2021'!$D$2:$AO$3999,17,FALSE)</f>
        <v>2400</v>
      </c>
      <c r="F684" s="3">
        <f>VLOOKUP(Tableau3[[#This Row],[ID ]],'[1]COMMERCIAL 2019 - 2021'!$D$2:$AO$3999,20,FALSE)</f>
        <v>5477.4</v>
      </c>
      <c r="G684" s="3">
        <f>VLOOKUP(Tableau3[[#This Row],[ID ]],'[1]COMMERCIAL 2019 - 2021'!$D$2:$AO$3999,21,FALSE)</f>
        <v>2880</v>
      </c>
      <c r="H684" s="3">
        <f>VLOOKUP(Tableau3[[#This Row],[ID ]],'[1]COMMERCIAL 2019 - 2021'!$D$2:$AO$3999,22,FALSE)</f>
        <v>0</v>
      </c>
      <c r="I684" s="3">
        <f>VLOOKUP(Tableau3[[#This Row],[ID ]],'[1]COMMERCIAL 2019 - 2021'!$D$2:$AO$3999,23,FALSE)</f>
        <v>5760</v>
      </c>
      <c r="J684" s="3">
        <f>+Tableau1[[#This Row],[Annee]]</f>
        <v>2021</v>
      </c>
      <c r="K684" s="3" t="str">
        <f>+Tableau1[[#This Row],[DESTINATION]]</f>
        <v>USA</v>
      </c>
      <c r="L684" s="3" t="str">
        <f>+Tableau1[[#This Row],[CLIENT]]</f>
        <v>ARCADIA</v>
      </c>
      <c r="M684" s="3">
        <f>Tableau1[[#This Row],[Mois]]</f>
        <v>3</v>
      </c>
    </row>
    <row r="685" spans="1:13" hidden="1" x14ac:dyDescent="0.35">
      <c r="A685" s="1" t="str">
        <f>Tableau1[[#This Row],[NUM DE FACTURE]]</f>
        <v>FAE-21-00078</v>
      </c>
      <c r="B685" s="2">
        <f>VLOOKUP(Tableau3[[#This Row],[ID ]],'[1]COMMERCIAL 2019 - 2021'!$D$2:$AO$3999,14,FALSE)</f>
        <v>20750</v>
      </c>
      <c r="C685" s="3">
        <f>VLOOKUP(Tableau3[[#This Row],[ID ]],'[1]COMMERCIAL 2019 - 2021'!$D$2:$AO$3999,15,FALSE)</f>
        <v>0</v>
      </c>
      <c r="D685" s="3">
        <f>VLOOKUP(Tableau3[[#This Row],[ID ]],'[1]COMMERCIAL 2019 - 2021'!$D$2:$AO$3999,16,FALSE)</f>
        <v>0</v>
      </c>
      <c r="E685" s="3">
        <f>VLOOKUP(Tableau3[[#This Row],[ID ]],'[1]COMMERCIAL 2019 - 2021'!$D$2:$AO$3999,17,FALSE)</f>
        <v>0</v>
      </c>
      <c r="F685" s="3">
        <f>VLOOKUP(Tableau3[[#This Row],[ID ]],'[1]COMMERCIAL 2019 - 2021'!$D$2:$AO$3999,20,FALSE)</f>
        <v>33822.5</v>
      </c>
      <c r="G685" s="3">
        <f>VLOOKUP(Tableau3[[#This Row],[ID ]],'[1]COMMERCIAL 2019 - 2021'!$D$2:$AO$3999,21,FALSE)</f>
        <v>0</v>
      </c>
      <c r="H685" s="3">
        <f>VLOOKUP(Tableau3[[#This Row],[ID ]],'[1]COMMERCIAL 2019 - 2021'!$D$2:$AO$3999,22,FALSE)</f>
        <v>0</v>
      </c>
      <c r="I685" s="3">
        <f>VLOOKUP(Tableau3[[#This Row],[ID ]],'[1]COMMERCIAL 2019 - 2021'!$D$2:$AO$3999,23,FALSE)</f>
        <v>0</v>
      </c>
      <c r="J685" s="3">
        <f>+Tableau1[[#This Row],[Annee]]</f>
        <v>2021</v>
      </c>
      <c r="K685" s="3" t="str">
        <f>+Tableau1[[#This Row],[DESTINATION]]</f>
        <v>Togo</v>
      </c>
      <c r="L685" s="3" t="str">
        <f>+Tableau1[[#This Row],[CLIENT]]</f>
        <v>SAHEL INTERNATIONAL TRADE</v>
      </c>
      <c r="M685" s="3">
        <f>Tableau1[[#This Row],[Mois]]</f>
        <v>3</v>
      </c>
    </row>
    <row r="686" spans="1:13" hidden="1" x14ac:dyDescent="0.35">
      <c r="A686" s="1" t="str">
        <f>Tableau1[[#This Row],[NUM DE FACTURE]]</f>
        <v>FAE-21-00079</v>
      </c>
      <c r="B686" s="2">
        <f>VLOOKUP(Tableau3[[#This Row],[ID ]],'[1]COMMERCIAL 2019 - 2021'!$D$2:$AO$3999,14,FALSE)</f>
        <v>0</v>
      </c>
      <c r="C686" s="3">
        <f>VLOOKUP(Tableau3[[#This Row],[ID ]],'[1]COMMERCIAL 2019 - 2021'!$D$2:$AO$3999,15,FALSE)</f>
        <v>17760</v>
      </c>
      <c r="D686" s="3">
        <f>VLOOKUP(Tableau3[[#This Row],[ID ]],'[1]COMMERCIAL 2019 - 2021'!$D$2:$AO$3999,16,FALSE)</f>
        <v>4800</v>
      </c>
      <c r="E686" s="3">
        <f>VLOOKUP(Tableau3[[#This Row],[ID ]],'[1]COMMERCIAL 2019 - 2021'!$D$2:$AO$3999,17,FALSE)</f>
        <v>900</v>
      </c>
      <c r="F686" s="3">
        <f>VLOOKUP(Tableau3[[#This Row],[ID ]],'[1]COMMERCIAL 2019 - 2021'!$D$2:$AO$3999,20,FALSE)</f>
        <v>0</v>
      </c>
      <c r="G686" s="3">
        <f>VLOOKUP(Tableau3[[#This Row],[ID ]],'[1]COMMERCIAL 2019 - 2021'!$D$2:$AO$3999,21,FALSE)</f>
        <v>35101.819035294116</v>
      </c>
      <c r="H686" s="3">
        <f>VLOOKUP(Tableau3[[#This Row],[ID ]],'[1]COMMERCIAL 2019 - 2021'!$D$2:$AO$3999,22,FALSE)</f>
        <v>9486.9781176470588</v>
      </c>
      <c r="I686" s="3">
        <f>VLOOKUP(Tableau3[[#This Row],[ID ]],'[1]COMMERCIAL 2019 - 2021'!$D$2:$AO$3999,23,FALSE)</f>
        <v>2373.2295970588239</v>
      </c>
      <c r="J686" s="3">
        <f>+Tableau1[[#This Row],[Annee]]</f>
        <v>2021</v>
      </c>
      <c r="K686" s="3" t="str">
        <f>+Tableau1[[#This Row],[DESTINATION]]</f>
        <v>Jordanie</v>
      </c>
      <c r="L686" s="3" t="str">
        <f>+Tableau1[[#This Row],[CLIENT]]</f>
        <v>ABOURA FOODS</v>
      </c>
      <c r="M686" s="3">
        <f>Tableau1[[#This Row],[Mois]]</f>
        <v>3</v>
      </c>
    </row>
    <row r="687" spans="1:13" hidden="1" x14ac:dyDescent="0.35">
      <c r="A687" s="1" t="str">
        <f>Tableau1[[#This Row],[NUM DE FACTURE]]</f>
        <v>FAE-21-00080</v>
      </c>
      <c r="B687" s="2">
        <f>VLOOKUP(Tableau3[[#This Row],[ID ]],'[1]COMMERCIAL 2019 - 2021'!$D$2:$AO$3999,14,FALSE)</f>
        <v>960</v>
      </c>
      <c r="C687" s="3">
        <f>VLOOKUP(Tableau3[[#This Row],[ID ]],'[1]COMMERCIAL 2019 - 2021'!$D$2:$AO$3999,15,FALSE)</f>
        <v>11272</v>
      </c>
      <c r="D687" s="3">
        <f>VLOOKUP(Tableau3[[#This Row],[ID ]],'[1]COMMERCIAL 2019 - 2021'!$D$2:$AO$3999,16,FALSE)</f>
        <v>6000</v>
      </c>
      <c r="E687" s="3">
        <f>VLOOKUP(Tableau3[[#This Row],[ID ]],'[1]COMMERCIAL 2019 - 2021'!$D$2:$AO$3999,17,FALSE)</f>
        <v>5420</v>
      </c>
      <c r="F687" s="3">
        <f>VLOOKUP(Tableau3[[#This Row],[ID ]],'[1]COMMERCIAL 2019 - 2021'!$D$2:$AO$3999,20,FALSE)</f>
        <v>1878.59112</v>
      </c>
      <c r="G687" s="3">
        <f>VLOOKUP(Tableau3[[#This Row],[ID ]],'[1]COMMERCIAL 2019 - 2021'!$D$2:$AO$3999,21,FALSE)</f>
        <v>23484.164978999997</v>
      </c>
      <c r="H687" s="3">
        <f>VLOOKUP(Tableau3[[#This Row],[ID ]],'[1]COMMERCIAL 2019 - 2021'!$D$2:$AO$3999,22,FALSE)</f>
        <v>11247.867</v>
      </c>
      <c r="I687" s="3">
        <f>VLOOKUP(Tableau3[[#This Row],[ID ]],'[1]COMMERCIAL 2019 - 2021'!$D$2:$AO$3999,23,FALSE)</f>
        <v>19480.187435</v>
      </c>
      <c r="J687" s="3">
        <f>+Tableau1[[#This Row],[Annee]]</f>
        <v>2021</v>
      </c>
      <c r="K687" s="3" t="str">
        <f>+Tableau1[[#This Row],[DESTINATION]]</f>
        <v>France</v>
      </c>
      <c r="L687" s="3" t="str">
        <f>+Tableau1[[#This Row],[CLIENT]]</f>
        <v>SOPALIM</v>
      </c>
      <c r="M687" s="3">
        <f>Tableau1[[#This Row],[Mois]]</f>
        <v>4</v>
      </c>
    </row>
    <row r="688" spans="1:13" x14ac:dyDescent="0.35">
      <c r="A688" s="1" t="str">
        <f>Tableau1[[#This Row],[NUM DE FACTURE]]</f>
        <v>FAE-21-00081</v>
      </c>
      <c r="B688" s="2">
        <f>VLOOKUP(Tableau3[[#This Row],[ID ]],'[1]COMMERCIAL 2019 - 2021'!$D$2:$AO$3999,14,FALSE)</f>
        <v>88032</v>
      </c>
      <c r="C688" s="3">
        <f>VLOOKUP(Tableau3[[#This Row],[ID ]],'[1]COMMERCIAL 2019 - 2021'!$D$2:$AO$3999,15,FALSE)</f>
        <v>0</v>
      </c>
      <c r="D688" s="3">
        <f>VLOOKUP(Tableau3[[#This Row],[ID ]],'[1]COMMERCIAL 2019 - 2021'!$D$2:$AO$3999,16,FALSE)</f>
        <v>0</v>
      </c>
      <c r="E688" s="3">
        <f>VLOOKUP(Tableau3[[#This Row],[ID ]],'[1]COMMERCIAL 2019 - 2021'!$D$2:$AO$3999,17,FALSE)</f>
        <v>0</v>
      </c>
      <c r="F688" s="3">
        <f>VLOOKUP(Tableau3[[#This Row],[ID ]],'[1]COMMERCIAL 2019 - 2021'!$D$2:$AO$3999,20,FALSE)</f>
        <v>149654.39999999999</v>
      </c>
      <c r="G688" s="3">
        <f>VLOOKUP(Tableau3[[#This Row],[ID ]],'[1]COMMERCIAL 2019 - 2021'!$D$2:$AO$3999,21,FALSE)</f>
        <v>0</v>
      </c>
      <c r="H688" s="3">
        <f>VLOOKUP(Tableau3[[#This Row],[ID ]],'[1]COMMERCIAL 2019 - 2021'!$D$2:$AO$3999,22,FALSE)</f>
        <v>0</v>
      </c>
      <c r="I688" s="3">
        <f>VLOOKUP(Tableau3[[#This Row],[ID ]],'[1]COMMERCIAL 2019 - 2021'!$D$2:$AO$3999,23,FALSE)</f>
        <v>0</v>
      </c>
      <c r="J688" s="3">
        <f>+Tableau1[[#This Row],[Annee]]</f>
        <v>2021</v>
      </c>
      <c r="K688" s="3" t="str">
        <f>+Tableau1[[#This Row],[DESTINATION]]</f>
        <v>Sierra Leone</v>
      </c>
      <c r="L688" s="3" t="str">
        <f>+Tableau1[[#This Row],[CLIENT]]</f>
        <v>TUNISIAN AFRICAN BUSINESS</v>
      </c>
      <c r="M688" s="3">
        <f>Tableau1[[#This Row],[Mois]]</f>
        <v>3</v>
      </c>
    </row>
    <row r="689" spans="1:13" hidden="1" x14ac:dyDescent="0.35">
      <c r="A689" s="1" t="str">
        <f>Tableau1[[#This Row],[NUM DE FACTURE]]</f>
        <v>FAE-21-00082</v>
      </c>
      <c r="B689" s="2">
        <f>VLOOKUP(Tableau3[[#This Row],[ID ]],'[1]COMMERCIAL 2019 - 2021'!$D$2:$AO$3999,14,FALSE)</f>
        <v>0</v>
      </c>
      <c r="C689" s="3">
        <f>VLOOKUP(Tableau3[[#This Row],[ID ]],'[1]COMMERCIAL 2019 - 2021'!$D$2:$AO$3999,15,FALSE)</f>
        <v>16776</v>
      </c>
      <c r="D689" s="3">
        <f>VLOOKUP(Tableau3[[#This Row],[ID ]],'[1]COMMERCIAL 2019 - 2021'!$D$2:$AO$3999,16,FALSE)</f>
        <v>10560</v>
      </c>
      <c r="E689" s="3">
        <f>VLOOKUP(Tableau3[[#This Row],[ID ]],'[1]COMMERCIAL 2019 - 2021'!$D$2:$AO$3999,17,FALSE)</f>
        <v>0</v>
      </c>
      <c r="F689" s="3">
        <f>VLOOKUP(Tableau3[[#This Row],[ID ]],'[1]COMMERCIAL 2019 - 2021'!$D$2:$AO$3999,20,FALSE)</f>
        <v>0</v>
      </c>
      <c r="G689" s="3">
        <f>VLOOKUP(Tableau3[[#This Row],[ID ]],'[1]COMMERCIAL 2019 - 2021'!$D$2:$AO$3999,21,FALSE)</f>
        <v>36190.643751529416</v>
      </c>
      <c r="H689" s="3">
        <f>VLOOKUP(Tableau3[[#This Row],[ID ]],'[1]COMMERCIAL 2019 - 2021'!$D$2:$AO$3999,22,FALSE)</f>
        <v>22591.97477647059</v>
      </c>
      <c r="I689" s="3">
        <f>VLOOKUP(Tableau3[[#This Row],[ID ]],'[1]COMMERCIAL 2019 - 2021'!$D$2:$AO$3999,23,FALSE)</f>
        <v>0</v>
      </c>
      <c r="J689" s="3">
        <f>+Tableau1[[#This Row],[Annee]]</f>
        <v>2021</v>
      </c>
      <c r="K689" s="3" t="str">
        <f>+Tableau1[[#This Row],[DESTINATION]]</f>
        <v>Mayotte</v>
      </c>
      <c r="L689" s="3" t="str">
        <f>+Tableau1[[#This Row],[CLIENT]]</f>
        <v>SODIFRAM SAS</v>
      </c>
      <c r="M689" s="3">
        <f>Tableau1[[#This Row],[Mois]]</f>
        <v>3</v>
      </c>
    </row>
    <row r="690" spans="1:13" hidden="1" x14ac:dyDescent="0.35">
      <c r="A690" s="1" t="str">
        <f>Tableau1[[#This Row],[NUM DE FACTURE]]</f>
        <v>FAE-21-00083</v>
      </c>
      <c r="B690" s="2">
        <f>VLOOKUP(Tableau3[[#This Row],[ID ]],'[1]COMMERCIAL 2019 - 2021'!$D$2:$AO$3999,14,FALSE)</f>
        <v>96000</v>
      </c>
      <c r="C690" s="3">
        <f>VLOOKUP(Tableau3[[#This Row],[ID ]],'[1]COMMERCIAL 2019 - 2021'!$D$2:$AO$3999,15,FALSE)</f>
        <v>0</v>
      </c>
      <c r="D690" s="3">
        <f>VLOOKUP(Tableau3[[#This Row],[ID ]],'[1]COMMERCIAL 2019 - 2021'!$D$2:$AO$3999,16,FALSE)</f>
        <v>0</v>
      </c>
      <c r="E690" s="3">
        <f>VLOOKUP(Tableau3[[#This Row],[ID ]],'[1]COMMERCIAL 2019 - 2021'!$D$2:$AO$3999,17,FALSE)</f>
        <v>0</v>
      </c>
      <c r="F690" s="3">
        <f>VLOOKUP(Tableau3[[#This Row],[ID ]],'[1]COMMERCIAL 2019 - 2021'!$D$2:$AO$3999,20,FALSE)</f>
        <v>164640</v>
      </c>
      <c r="G690" s="3">
        <f>VLOOKUP(Tableau3[[#This Row],[ID ]],'[1]COMMERCIAL 2019 - 2021'!$D$2:$AO$3999,21,FALSE)</f>
        <v>0</v>
      </c>
      <c r="H690" s="3">
        <f>VLOOKUP(Tableau3[[#This Row],[ID ]],'[1]COMMERCIAL 2019 - 2021'!$D$2:$AO$3999,22,FALSE)</f>
        <v>0</v>
      </c>
      <c r="I690" s="3">
        <f>VLOOKUP(Tableau3[[#This Row],[ID ]],'[1]COMMERCIAL 2019 - 2021'!$D$2:$AO$3999,23,FALSE)</f>
        <v>0</v>
      </c>
      <c r="J690" s="3">
        <f>+Tableau1[[#This Row],[Annee]]</f>
        <v>2021</v>
      </c>
      <c r="K690" s="3" t="str">
        <f>+Tableau1[[#This Row],[DESTINATION]]</f>
        <v>Gambie</v>
      </c>
      <c r="L690" s="3" t="str">
        <f>+Tableau1[[#This Row],[CLIENT]]</f>
        <v>STE DE COMMERCE INTERNATIONAL</v>
      </c>
      <c r="M690" s="3">
        <f>Tableau1[[#This Row],[Mois]]</f>
        <v>3</v>
      </c>
    </row>
    <row r="691" spans="1:13" x14ac:dyDescent="0.35">
      <c r="A691" s="1" t="str">
        <f>Tableau1[[#This Row],[NUM DE FACTURE]]</f>
        <v>FAE-21-00084</v>
      </c>
      <c r="B691" s="2">
        <f>VLOOKUP(Tableau3[[#This Row],[ID ]],'[1]COMMERCIAL 2019 - 2021'!$D$2:$AO$3999,14,FALSE)</f>
        <v>0</v>
      </c>
      <c r="C691" s="3">
        <f>VLOOKUP(Tableau3[[#This Row],[ID ]],'[1]COMMERCIAL 2019 - 2021'!$D$2:$AO$3999,15,FALSE)</f>
        <v>0</v>
      </c>
      <c r="D691" s="3">
        <f>VLOOKUP(Tableau3[[#This Row],[ID ]],'[1]COMMERCIAL 2019 - 2021'!$D$2:$AO$3999,16,FALSE)</f>
        <v>156000</v>
      </c>
      <c r="E691" s="3">
        <f>VLOOKUP(Tableau3[[#This Row],[ID ]],'[1]COMMERCIAL 2019 - 2021'!$D$2:$AO$3999,17,FALSE)</f>
        <v>0</v>
      </c>
      <c r="F691" s="3">
        <f>VLOOKUP(Tableau3[[#This Row],[ID ]],'[1]COMMERCIAL 2019 - 2021'!$D$2:$AO$3999,20,FALSE)</f>
        <v>0</v>
      </c>
      <c r="G691" s="3">
        <f>VLOOKUP(Tableau3[[#This Row],[ID ]],'[1]COMMERCIAL 2019 - 2021'!$D$2:$AO$3999,21,FALSE)</f>
        <v>0</v>
      </c>
      <c r="H691" s="3">
        <f>VLOOKUP(Tableau3[[#This Row],[ID ]],'[1]COMMERCIAL 2019 - 2021'!$D$2:$AO$3999,22,FALSE)</f>
        <v>221520</v>
      </c>
      <c r="I691" s="3">
        <f>VLOOKUP(Tableau3[[#This Row],[ID ]],'[1]COMMERCIAL 2019 - 2021'!$D$2:$AO$3999,23,FALSE)</f>
        <v>0</v>
      </c>
      <c r="J691" s="3">
        <f>+Tableau1[[#This Row],[Annee]]</f>
        <v>2021</v>
      </c>
      <c r="K691" s="3" t="str">
        <f>+Tableau1[[#This Row],[DESTINATION]]</f>
        <v>Sénégal</v>
      </c>
      <c r="L691" s="3" t="str">
        <f>+Tableau1[[#This Row],[CLIENT]]</f>
        <v>TUNISIAN AFRICAN BUSINESS</v>
      </c>
      <c r="M691" s="3">
        <f>Tableau1[[#This Row],[Mois]]</f>
        <v>3</v>
      </c>
    </row>
    <row r="692" spans="1:13" x14ac:dyDescent="0.35">
      <c r="A692" s="1" t="str">
        <f>Tableau1[[#This Row],[NUM DE FACTURE]]</f>
        <v>FAE-21-00085</v>
      </c>
      <c r="B692" s="2">
        <f>VLOOKUP(Tableau3[[#This Row],[ID ]],'[1]COMMERCIAL 2019 - 2021'!$D$2:$AO$3999,14,FALSE)</f>
        <v>174840</v>
      </c>
      <c r="C692" s="3">
        <f>VLOOKUP(Tableau3[[#This Row],[ID ]],'[1]COMMERCIAL 2019 - 2021'!$D$2:$AO$3999,15,FALSE)</f>
        <v>51600</v>
      </c>
      <c r="D692" s="3">
        <f>VLOOKUP(Tableau3[[#This Row],[ID ]],'[1]COMMERCIAL 2019 - 2021'!$D$2:$AO$3999,16,FALSE)</f>
        <v>4800</v>
      </c>
      <c r="E692" s="3">
        <f>VLOOKUP(Tableau3[[#This Row],[ID ]],'[1]COMMERCIAL 2019 - 2021'!$D$2:$AO$3999,17,FALSE)</f>
        <v>0</v>
      </c>
      <c r="F692" s="3">
        <f>VLOOKUP(Tableau3[[#This Row],[ID ]],'[1]COMMERCIAL 2019 - 2021'!$D$2:$AO$3999,20,FALSE)</f>
        <v>298524</v>
      </c>
      <c r="G692" s="3">
        <f>VLOOKUP(Tableau3[[#This Row],[ID ]],'[1]COMMERCIAL 2019 - 2021'!$D$2:$AO$3999,21,FALSE)</f>
        <v>80064</v>
      </c>
      <c r="H692" s="3">
        <f>VLOOKUP(Tableau3[[#This Row],[ID ]],'[1]COMMERCIAL 2019 - 2021'!$D$2:$AO$3999,22,FALSE)</f>
        <v>7032</v>
      </c>
      <c r="I692" s="3">
        <f>VLOOKUP(Tableau3[[#This Row],[ID ]],'[1]COMMERCIAL 2019 - 2021'!$D$2:$AO$3999,23,FALSE)</f>
        <v>0</v>
      </c>
      <c r="J692" s="3">
        <f>+Tableau1[[#This Row],[Annee]]</f>
        <v>2021</v>
      </c>
      <c r="K692" s="3" t="str">
        <f>+Tableau1[[#This Row],[DESTINATION]]</f>
        <v>Sierra Leone</v>
      </c>
      <c r="L692" s="3" t="str">
        <f>+Tableau1[[#This Row],[CLIENT]]</f>
        <v>TUNISIAN AFRICAN BUSINESS</v>
      </c>
      <c r="M692" s="3">
        <f>Tableau1[[#This Row],[Mois]]</f>
        <v>5</v>
      </c>
    </row>
    <row r="693" spans="1:13" hidden="1" x14ac:dyDescent="0.35">
      <c r="A693" s="1" t="str">
        <f>Tableau1[[#This Row],[NUM DE FACTURE]]</f>
        <v>FAE-21-00086</v>
      </c>
      <c r="B693" s="2">
        <f>VLOOKUP(Tableau3[[#This Row],[ID ]],'[1]COMMERCIAL 2019 - 2021'!$D$2:$AO$3999,14,FALSE)</f>
        <v>20000</v>
      </c>
      <c r="C693" s="3">
        <f>VLOOKUP(Tableau3[[#This Row],[ID ]],'[1]COMMERCIAL 2019 - 2021'!$D$2:$AO$3999,15,FALSE)</f>
        <v>0</v>
      </c>
      <c r="D693" s="3">
        <f>VLOOKUP(Tableau3[[#This Row],[ID ]],'[1]COMMERCIAL 2019 - 2021'!$D$2:$AO$3999,16,FALSE)</f>
        <v>0</v>
      </c>
      <c r="E693" s="3">
        <f>VLOOKUP(Tableau3[[#This Row],[ID ]],'[1]COMMERCIAL 2019 - 2021'!$D$2:$AO$3999,17,FALSE)</f>
        <v>0</v>
      </c>
      <c r="F693" s="3">
        <f>VLOOKUP(Tableau3[[#This Row],[ID ]],'[1]COMMERCIAL 2019 - 2021'!$D$2:$AO$3999,20,FALSE)</f>
        <v>41934.519999999997</v>
      </c>
      <c r="G693" s="3">
        <f>VLOOKUP(Tableau3[[#This Row],[ID ]],'[1]COMMERCIAL 2019 - 2021'!$D$2:$AO$3999,21,FALSE)</f>
        <v>0</v>
      </c>
      <c r="H693" s="3">
        <f>VLOOKUP(Tableau3[[#This Row],[ID ]],'[1]COMMERCIAL 2019 - 2021'!$D$2:$AO$3999,22,FALSE)</f>
        <v>0</v>
      </c>
      <c r="I693" s="3">
        <f>VLOOKUP(Tableau3[[#This Row],[ID ]],'[1]COMMERCIAL 2019 - 2021'!$D$2:$AO$3999,23,FALSE)</f>
        <v>0</v>
      </c>
      <c r="J693" s="3">
        <f>+Tableau1[[#This Row],[Annee]]</f>
        <v>2021</v>
      </c>
      <c r="K693" s="3" t="str">
        <f>+Tableau1[[#This Row],[DESTINATION]]</f>
        <v>Russie</v>
      </c>
      <c r="L693" s="3" t="str">
        <f>+Tableau1[[#This Row],[CLIENT]]</f>
        <v>ANGSTREM TRADING</v>
      </c>
      <c r="M693" s="3">
        <f>Tableau1[[#This Row],[Mois]]</f>
        <v>3</v>
      </c>
    </row>
    <row r="694" spans="1:13" hidden="1" x14ac:dyDescent="0.35">
      <c r="A694" s="1" t="str">
        <f>Tableau1[[#This Row],[NUM DE FACTURE]]</f>
        <v>FAE-21-00087</v>
      </c>
      <c r="B694" s="2">
        <f>VLOOKUP(Tableau3[[#This Row],[ID ]],'[1]COMMERCIAL 2019 - 2021'!$D$2:$AO$3999,14,FALSE)</f>
        <v>0</v>
      </c>
      <c r="C694" s="3">
        <f>VLOOKUP(Tableau3[[#This Row],[ID ]],'[1]COMMERCIAL 2019 - 2021'!$D$2:$AO$3999,15,FALSE)</f>
        <v>635.6</v>
      </c>
      <c r="D694" s="3">
        <f>VLOOKUP(Tableau3[[#This Row],[ID ]],'[1]COMMERCIAL 2019 - 2021'!$D$2:$AO$3999,16,FALSE)</f>
        <v>0</v>
      </c>
      <c r="E694" s="3">
        <f>VLOOKUP(Tableau3[[#This Row],[ID ]],'[1]COMMERCIAL 2019 - 2021'!$D$2:$AO$3999,17,FALSE)</f>
        <v>0</v>
      </c>
      <c r="F694" s="3">
        <f>VLOOKUP(Tableau3[[#This Row],[ID ]],'[1]COMMERCIAL 2019 - 2021'!$D$2:$AO$3999,20,FALSE)</f>
        <v>0</v>
      </c>
      <c r="G694" s="3">
        <f>VLOOKUP(Tableau3[[#This Row],[ID ]],'[1]COMMERCIAL 2019 - 2021'!$D$2:$AO$3999,21,FALSE)</f>
        <v>1226.7080000000001</v>
      </c>
      <c r="H694" s="3">
        <f>VLOOKUP(Tableau3[[#This Row],[ID ]],'[1]COMMERCIAL 2019 - 2021'!$D$2:$AO$3999,22,FALSE)</f>
        <v>0</v>
      </c>
      <c r="I694" s="3">
        <f>VLOOKUP(Tableau3[[#This Row],[ID ]],'[1]COMMERCIAL 2019 - 2021'!$D$2:$AO$3999,23,FALSE)</f>
        <v>0</v>
      </c>
      <c r="J694" s="3">
        <f>+Tableau1[[#This Row],[Annee]]</f>
        <v>2021</v>
      </c>
      <c r="K694" s="3" t="str">
        <f>+Tableau1[[#This Row],[DESTINATION]]</f>
        <v>USA</v>
      </c>
      <c r="L694" s="3" t="str">
        <f>+Tableau1[[#This Row],[CLIENT]]</f>
        <v>ARCADIA</v>
      </c>
      <c r="M694" s="3">
        <f>Tableau1[[#This Row],[Mois]]</f>
        <v>3</v>
      </c>
    </row>
    <row r="695" spans="1:13" hidden="1" x14ac:dyDescent="0.35">
      <c r="A695" s="1" t="str">
        <f>Tableau1[[#This Row],[NUM DE FACTURE]]</f>
        <v>FAE-21-00088</v>
      </c>
      <c r="B695" s="2">
        <f>VLOOKUP(Tableau3[[#This Row],[ID ]],'[1]COMMERCIAL 2019 - 2021'!$D$2:$AO$3999,14,FALSE)</f>
        <v>115200</v>
      </c>
      <c r="C695" s="3">
        <f>VLOOKUP(Tableau3[[#This Row],[ID ]],'[1]COMMERCIAL 2019 - 2021'!$D$2:$AO$3999,15,FALSE)</f>
        <v>0</v>
      </c>
      <c r="D695" s="3">
        <f>VLOOKUP(Tableau3[[#This Row],[ID ]],'[1]COMMERCIAL 2019 - 2021'!$D$2:$AO$3999,16,FALSE)</f>
        <v>0</v>
      </c>
      <c r="E695" s="3">
        <f>VLOOKUP(Tableau3[[#This Row],[ID ]],'[1]COMMERCIAL 2019 - 2021'!$D$2:$AO$3999,17,FALSE)</f>
        <v>0</v>
      </c>
      <c r="F695" s="3">
        <f>VLOOKUP(Tableau3[[#This Row],[ID ]],'[1]COMMERCIAL 2019 - 2021'!$D$2:$AO$3999,20,FALSE)</f>
        <v>202176</v>
      </c>
      <c r="G695" s="3">
        <f>VLOOKUP(Tableau3[[#This Row],[ID ]],'[1]COMMERCIAL 2019 - 2021'!$D$2:$AO$3999,21,FALSE)</f>
        <v>0</v>
      </c>
      <c r="H695" s="3">
        <f>VLOOKUP(Tableau3[[#This Row],[ID ]],'[1]COMMERCIAL 2019 - 2021'!$D$2:$AO$3999,22,FALSE)</f>
        <v>0</v>
      </c>
      <c r="I695" s="3">
        <f>VLOOKUP(Tableau3[[#This Row],[ID ]],'[1]COMMERCIAL 2019 - 2021'!$D$2:$AO$3999,23,FALSE)</f>
        <v>0</v>
      </c>
      <c r="J695" s="3">
        <f>+Tableau1[[#This Row],[Annee]]</f>
        <v>2021</v>
      </c>
      <c r="K695" s="3" t="str">
        <f>+Tableau1[[#This Row],[DESTINATION]]</f>
        <v>Sénégal</v>
      </c>
      <c r="L695" s="3" t="str">
        <f>+Tableau1[[#This Row],[CLIENT]]</f>
        <v>SAHEL INTERNATIONAL TRADE</v>
      </c>
      <c r="M695" s="3">
        <f>Tableau1[[#This Row],[Mois]]</f>
        <v>3</v>
      </c>
    </row>
    <row r="696" spans="1:13" hidden="1" x14ac:dyDescent="0.35">
      <c r="A696" s="1" t="str">
        <f>Tableau1[[#This Row],[NUM DE FACTURE]]</f>
        <v>FAE-21-00089</v>
      </c>
      <c r="B696" s="2">
        <f>VLOOKUP(Tableau3[[#This Row],[ID ]],'[1]COMMERCIAL 2019 - 2021'!$D$2:$AO$3999,14,FALSE)</f>
        <v>0</v>
      </c>
      <c r="C696" s="3">
        <f>VLOOKUP(Tableau3[[#This Row],[ID ]],'[1]COMMERCIAL 2019 - 2021'!$D$2:$AO$3999,15,FALSE)</f>
        <v>0</v>
      </c>
      <c r="D696" s="3">
        <f>VLOOKUP(Tableau3[[#This Row],[ID ]],'[1]COMMERCIAL 2019 - 2021'!$D$2:$AO$3999,16,FALSE)</f>
        <v>0</v>
      </c>
      <c r="E696" s="3">
        <f>VLOOKUP(Tableau3[[#This Row],[ID ]],'[1]COMMERCIAL 2019 - 2021'!$D$2:$AO$3999,17,FALSE)</f>
        <v>65100</v>
      </c>
      <c r="F696" s="3">
        <f>VLOOKUP(Tableau3[[#This Row],[ID ]],'[1]COMMERCIAL 2019 - 2021'!$D$2:$AO$3999,20,FALSE)</f>
        <v>0</v>
      </c>
      <c r="G696" s="3">
        <f>VLOOKUP(Tableau3[[#This Row],[ID ]],'[1]COMMERCIAL 2019 - 2021'!$D$2:$AO$3999,21,FALSE)</f>
        <v>0</v>
      </c>
      <c r="H696" s="3">
        <f>VLOOKUP(Tableau3[[#This Row],[ID ]],'[1]COMMERCIAL 2019 - 2021'!$D$2:$AO$3999,22,FALSE)</f>
        <v>0</v>
      </c>
      <c r="I696" s="3">
        <f>VLOOKUP(Tableau3[[#This Row],[ID ]],'[1]COMMERCIAL 2019 - 2021'!$D$2:$AO$3999,23,FALSE)</f>
        <v>214288.92649999997</v>
      </c>
      <c r="J696" s="3">
        <f>+Tableau1[[#This Row],[Annee]]</f>
        <v>2021</v>
      </c>
      <c r="K696" s="3" t="str">
        <f>+Tableau1[[#This Row],[DESTINATION]]</f>
        <v>Libye</v>
      </c>
      <c r="L696" s="3" t="str">
        <f>+Tableau1[[#This Row],[CLIENT]]</f>
        <v>STE AL MAJMOUA MOTTAHIDA</v>
      </c>
      <c r="M696" s="3">
        <f>Tableau1[[#This Row],[Mois]]</f>
        <v>3</v>
      </c>
    </row>
    <row r="697" spans="1:13" hidden="1" x14ac:dyDescent="0.35">
      <c r="A697" s="1" t="str">
        <f>Tableau1[[#This Row],[NUM DE FACTURE]]</f>
        <v>FAE-21-00090</v>
      </c>
      <c r="B697" s="2">
        <f>VLOOKUP(Tableau3[[#This Row],[ID ]],'[1]COMMERCIAL 2019 - 2021'!$D$2:$AO$3999,14,FALSE)</f>
        <v>12000</v>
      </c>
      <c r="C697" s="3">
        <f>VLOOKUP(Tableau3[[#This Row],[ID ]],'[1]COMMERCIAL 2019 - 2021'!$D$2:$AO$3999,15,FALSE)</f>
        <v>3150</v>
      </c>
      <c r="D697" s="3">
        <f>VLOOKUP(Tableau3[[#This Row],[ID ]],'[1]COMMERCIAL 2019 - 2021'!$D$2:$AO$3999,16,FALSE)</f>
        <v>0</v>
      </c>
      <c r="E697" s="3">
        <f>VLOOKUP(Tableau3[[#This Row],[ID ]],'[1]COMMERCIAL 2019 - 2021'!$D$2:$AO$3999,17,FALSE)</f>
        <v>0</v>
      </c>
      <c r="F697" s="3">
        <f>VLOOKUP(Tableau3[[#This Row],[ID ]],'[1]COMMERCIAL 2019 - 2021'!$D$2:$AO$3999,20,FALSE)</f>
        <v>29771.567999999999</v>
      </c>
      <c r="G697" s="3">
        <f>VLOOKUP(Tableau3[[#This Row],[ID ]],'[1]COMMERCIAL 2019 - 2021'!$D$2:$AO$3999,21,FALSE)</f>
        <v>10010.2716</v>
      </c>
      <c r="H697" s="3">
        <f>VLOOKUP(Tableau3[[#This Row],[ID ]],'[1]COMMERCIAL 2019 - 2021'!$D$2:$AO$3999,22,FALSE)</f>
        <v>0</v>
      </c>
      <c r="I697" s="3">
        <f>VLOOKUP(Tableau3[[#This Row],[ID ]],'[1]COMMERCIAL 2019 - 2021'!$D$2:$AO$3999,23,FALSE)</f>
        <v>0</v>
      </c>
      <c r="J697" s="3">
        <f>+Tableau1[[#This Row],[Annee]]</f>
        <v>2021</v>
      </c>
      <c r="K697" s="3" t="str">
        <f>+Tableau1[[#This Row],[DESTINATION]]</f>
        <v>Australie</v>
      </c>
      <c r="L697" s="3" t="str">
        <f>+Tableau1[[#This Row],[CLIENT]]</f>
        <v>DAVIS FOOD INGREDIENT PTY Ltd</v>
      </c>
      <c r="M697" s="3">
        <f>Tableau1[[#This Row],[Mois]]</f>
        <v>4</v>
      </c>
    </row>
    <row r="698" spans="1:13" hidden="1" x14ac:dyDescent="0.35">
      <c r="A698" s="1" t="str">
        <f>Tableau1[[#This Row],[NUM DE FACTURE]]</f>
        <v>FAE-21-00091</v>
      </c>
      <c r="B698" s="2">
        <f>VLOOKUP(Tableau3[[#This Row],[ID ]],'[1]COMMERCIAL 2019 - 2021'!$D$2:$AO$3999,14,FALSE)</f>
        <v>0</v>
      </c>
      <c r="C698" s="3">
        <f>VLOOKUP(Tableau3[[#This Row],[ID ]],'[1]COMMERCIAL 2019 - 2021'!$D$2:$AO$3999,15,FALSE)</f>
        <v>100000</v>
      </c>
      <c r="D698" s="3">
        <f>VLOOKUP(Tableau3[[#This Row],[ID ]],'[1]COMMERCIAL 2019 - 2021'!$D$2:$AO$3999,16,FALSE)</f>
        <v>0</v>
      </c>
      <c r="E698" s="3">
        <f>VLOOKUP(Tableau3[[#This Row],[ID ]],'[1]COMMERCIAL 2019 - 2021'!$D$2:$AO$3999,17,FALSE)</f>
        <v>0</v>
      </c>
      <c r="F698" s="3">
        <f>VLOOKUP(Tableau3[[#This Row],[ID ]],'[1]COMMERCIAL 2019 - 2021'!$D$2:$AO$3999,20,FALSE)</f>
        <v>0</v>
      </c>
      <c r="G698" s="3">
        <f>VLOOKUP(Tableau3[[#This Row],[ID ]],'[1]COMMERCIAL 2019 - 2021'!$D$2:$AO$3999,21,FALSE)</f>
        <v>140000</v>
      </c>
      <c r="H698" s="3">
        <f>VLOOKUP(Tableau3[[#This Row],[ID ]],'[1]COMMERCIAL 2019 - 2021'!$D$2:$AO$3999,22,FALSE)</f>
        <v>0</v>
      </c>
      <c r="I698" s="3">
        <f>VLOOKUP(Tableau3[[#This Row],[ID ]],'[1]COMMERCIAL 2019 - 2021'!$D$2:$AO$3999,23,FALSE)</f>
        <v>0</v>
      </c>
      <c r="J698" s="3">
        <f>+Tableau1[[#This Row],[Annee]]</f>
        <v>2021</v>
      </c>
      <c r="K698" s="3" t="str">
        <f>+Tableau1[[#This Row],[DESTINATION]]</f>
        <v>Niger</v>
      </c>
      <c r="L698" s="3" t="str">
        <f>+Tableau1[[#This Row],[CLIENT]]</f>
        <v>STE OMEGA TRADING</v>
      </c>
      <c r="M698" s="3">
        <f>Tableau1[[#This Row],[Mois]]</f>
        <v>3</v>
      </c>
    </row>
    <row r="699" spans="1:13" hidden="1" x14ac:dyDescent="0.35">
      <c r="A699" s="1" t="str">
        <f>Tableau1[[#This Row],[NUM DE FACTURE]]</f>
        <v>FAE-21-00092</v>
      </c>
      <c r="B699" s="2">
        <f>VLOOKUP(Tableau3[[#This Row],[ID ]],'[1]COMMERCIAL 2019 - 2021'!$D$2:$AO$3999,14,FALSE)</f>
        <v>0</v>
      </c>
      <c r="C699" s="3">
        <f>VLOOKUP(Tableau3[[#This Row],[ID ]],'[1]COMMERCIAL 2019 - 2021'!$D$2:$AO$3999,15,FALSE)</f>
        <v>550444.80000000005</v>
      </c>
      <c r="D699" s="3">
        <f>VLOOKUP(Tableau3[[#This Row],[ID ]],'[1]COMMERCIAL 2019 - 2021'!$D$2:$AO$3999,16,FALSE)</f>
        <v>450355.20000000001</v>
      </c>
      <c r="E699" s="3">
        <f>VLOOKUP(Tableau3[[#This Row],[ID ]],'[1]COMMERCIAL 2019 - 2021'!$D$2:$AO$3999,17,FALSE)</f>
        <v>0</v>
      </c>
      <c r="F699" s="3">
        <f>VLOOKUP(Tableau3[[#This Row],[ID ]],'[1]COMMERCIAL 2019 - 2021'!$D$2:$AO$3999,20,FALSE)</f>
        <v>0</v>
      </c>
      <c r="G699" s="3">
        <f>VLOOKUP(Tableau3[[#This Row],[ID ]],'[1]COMMERCIAL 2019 - 2021'!$D$2:$AO$3999,21,FALSE)</f>
        <v>953851.23584305064</v>
      </c>
      <c r="H699" s="3">
        <f>VLOOKUP(Tableau3[[#This Row],[ID ]],'[1]COMMERCIAL 2019 - 2021'!$D$2:$AO$3999,22,FALSE)</f>
        <v>780408.61515694926</v>
      </c>
      <c r="I699" s="3">
        <f>VLOOKUP(Tableau3[[#This Row],[ID ]],'[1]COMMERCIAL 2019 - 2021'!$D$2:$AO$3999,23,FALSE)</f>
        <v>0</v>
      </c>
      <c r="J699" s="3">
        <f>+Tableau1[[#This Row],[Annee]]</f>
        <v>2021</v>
      </c>
      <c r="K699" s="3" t="str">
        <f>+Tableau1[[#This Row],[DESTINATION]]</f>
        <v>Libye</v>
      </c>
      <c r="L699" s="3" t="str">
        <f>+Tableau1[[#This Row],[CLIENT]]</f>
        <v>AL JAWDA AL RAEDA</v>
      </c>
      <c r="M699" s="3">
        <f>Tableau1[[#This Row],[Mois]]</f>
        <v>3</v>
      </c>
    </row>
    <row r="700" spans="1:13" hidden="1" x14ac:dyDescent="0.35">
      <c r="A700" s="1" t="str">
        <f>Tableau1[[#This Row],[NUM DE FACTURE]]</f>
        <v>FAE-21-00093</v>
      </c>
      <c r="B700" s="2">
        <f>VLOOKUP(Tableau3[[#This Row],[ID ]],'[1]COMMERCIAL 2019 - 2021'!$D$2:$AO$3999,14,FALSE)</f>
        <v>57600</v>
      </c>
      <c r="C700" s="3">
        <f>VLOOKUP(Tableau3[[#This Row],[ID ]],'[1]COMMERCIAL 2019 - 2021'!$D$2:$AO$3999,15,FALSE)</f>
        <v>0</v>
      </c>
      <c r="D700" s="3">
        <f>VLOOKUP(Tableau3[[#This Row],[ID ]],'[1]COMMERCIAL 2019 - 2021'!$D$2:$AO$3999,16,FALSE)</f>
        <v>0</v>
      </c>
      <c r="E700" s="3">
        <f>VLOOKUP(Tableau3[[#This Row],[ID ]],'[1]COMMERCIAL 2019 - 2021'!$D$2:$AO$3999,17,FALSE)</f>
        <v>0</v>
      </c>
      <c r="F700" s="3">
        <f>VLOOKUP(Tableau3[[#This Row],[ID ]],'[1]COMMERCIAL 2019 - 2021'!$D$2:$AO$3999,20,FALSE)</f>
        <v>99072</v>
      </c>
      <c r="G700" s="3">
        <f>VLOOKUP(Tableau3[[#This Row],[ID ]],'[1]COMMERCIAL 2019 - 2021'!$D$2:$AO$3999,21,FALSE)</f>
        <v>0</v>
      </c>
      <c r="H700" s="3">
        <f>VLOOKUP(Tableau3[[#This Row],[ID ]],'[1]COMMERCIAL 2019 - 2021'!$D$2:$AO$3999,22,FALSE)</f>
        <v>0</v>
      </c>
      <c r="I700" s="3">
        <f>VLOOKUP(Tableau3[[#This Row],[ID ]],'[1]COMMERCIAL 2019 - 2021'!$D$2:$AO$3999,23,FALSE)</f>
        <v>0</v>
      </c>
      <c r="J700" s="3">
        <f>+Tableau1[[#This Row],[Annee]]</f>
        <v>2021</v>
      </c>
      <c r="K700" s="3" t="str">
        <f>+Tableau1[[#This Row],[DESTINATION]]</f>
        <v>Sénégal</v>
      </c>
      <c r="L700" s="3" t="str">
        <f>+Tableau1[[#This Row],[CLIENT]]</f>
        <v>STE DORCAS INTER TRADE</v>
      </c>
      <c r="M700" s="3">
        <f>Tableau1[[#This Row],[Mois]]</f>
        <v>4</v>
      </c>
    </row>
    <row r="701" spans="1:13" hidden="1" x14ac:dyDescent="0.35">
      <c r="A701" s="1" t="str">
        <f>Tableau1[[#This Row],[NUM DE FACTURE]]</f>
        <v>FAE-21-00094</v>
      </c>
      <c r="B701" s="2">
        <f>VLOOKUP(Tableau3[[#This Row],[ID ]],'[1]COMMERCIAL 2019 - 2021'!$D$2:$AO$3999,14,FALSE)</f>
        <v>26496</v>
      </c>
      <c r="C701" s="3">
        <f>VLOOKUP(Tableau3[[#This Row],[ID ]],'[1]COMMERCIAL 2019 - 2021'!$D$2:$AO$3999,15,FALSE)</f>
        <v>309408</v>
      </c>
      <c r="D701" s="3">
        <f>VLOOKUP(Tableau3[[#This Row],[ID ]],'[1]COMMERCIAL 2019 - 2021'!$D$2:$AO$3999,16,FALSE)</f>
        <v>0</v>
      </c>
      <c r="E701" s="3">
        <f>VLOOKUP(Tableau3[[#This Row],[ID ]],'[1]COMMERCIAL 2019 - 2021'!$D$2:$AO$3999,17,FALSE)</f>
        <v>0</v>
      </c>
      <c r="F701" s="3">
        <f>VLOOKUP(Tableau3[[#This Row],[ID ]],'[1]COMMERCIAL 2019 - 2021'!$D$2:$AO$3999,20,FALSE)</f>
        <v>51971.271421491838</v>
      </c>
      <c r="G701" s="3">
        <f>VLOOKUP(Tableau3[[#This Row],[ID ]],'[1]COMMERCIAL 2019 - 2021'!$D$2:$AO$3999,21,FALSE)</f>
        <v>519236.36330850801</v>
      </c>
      <c r="H701" s="3">
        <f>VLOOKUP(Tableau3[[#This Row],[ID ]],'[1]COMMERCIAL 2019 - 2021'!$D$2:$AO$3999,22,FALSE)</f>
        <v>0</v>
      </c>
      <c r="I701" s="3">
        <f>VLOOKUP(Tableau3[[#This Row],[ID ]],'[1]COMMERCIAL 2019 - 2021'!$D$2:$AO$3999,23,FALSE)</f>
        <v>0</v>
      </c>
      <c r="J701" s="3">
        <f>+Tableau1[[#This Row],[Annee]]</f>
        <v>2021</v>
      </c>
      <c r="K701" s="3" t="str">
        <f>+Tableau1[[#This Row],[DESTINATION]]</f>
        <v>Guinée</v>
      </c>
      <c r="L701" s="3" t="str">
        <f>+Tableau1[[#This Row],[CLIENT]]</f>
        <v>SAWABA - GUINEE</v>
      </c>
      <c r="M701" s="3">
        <f>Tableau1[[#This Row],[Mois]]</f>
        <v>3</v>
      </c>
    </row>
    <row r="702" spans="1:13" x14ac:dyDescent="0.35">
      <c r="A702" s="1" t="str">
        <f>Tableau1[[#This Row],[NUM DE FACTURE]]</f>
        <v>FAE-21-00095</v>
      </c>
      <c r="B702" s="2">
        <f>VLOOKUP(Tableau3[[#This Row],[ID ]],'[1]COMMERCIAL 2019 - 2021'!$D$2:$AO$3999,14,FALSE)</f>
        <v>0</v>
      </c>
      <c r="C702" s="3">
        <f>VLOOKUP(Tableau3[[#This Row],[ID ]],'[1]COMMERCIAL 2019 - 2021'!$D$2:$AO$3999,15,FALSE)</f>
        <v>88032</v>
      </c>
      <c r="D702" s="3">
        <f>VLOOKUP(Tableau3[[#This Row],[ID ]],'[1]COMMERCIAL 2019 - 2021'!$D$2:$AO$3999,16,FALSE)</f>
        <v>0</v>
      </c>
      <c r="E702" s="3">
        <f>VLOOKUP(Tableau3[[#This Row],[ID ]],'[1]COMMERCIAL 2019 - 2021'!$D$2:$AO$3999,17,FALSE)</f>
        <v>0</v>
      </c>
      <c r="F702" s="3">
        <f>VLOOKUP(Tableau3[[#This Row],[ID ]],'[1]COMMERCIAL 2019 - 2021'!$D$2:$AO$3999,20,FALSE)</f>
        <v>0</v>
      </c>
      <c r="G702" s="3">
        <f>VLOOKUP(Tableau3[[#This Row],[ID ]],'[1]COMMERCIAL 2019 - 2021'!$D$2:$AO$3999,21,FALSE)</f>
        <v>124125.12</v>
      </c>
      <c r="H702" s="3">
        <f>VLOOKUP(Tableau3[[#This Row],[ID ]],'[1]COMMERCIAL 2019 - 2021'!$D$2:$AO$3999,22,FALSE)</f>
        <v>0</v>
      </c>
      <c r="I702" s="3">
        <f>VLOOKUP(Tableau3[[#This Row],[ID ]],'[1]COMMERCIAL 2019 - 2021'!$D$2:$AO$3999,23,FALSE)</f>
        <v>0</v>
      </c>
      <c r="J702" s="3">
        <f>+Tableau1[[#This Row],[Annee]]</f>
        <v>2021</v>
      </c>
      <c r="K702" s="3" t="str">
        <f>+Tableau1[[#This Row],[DESTINATION]]</f>
        <v>Sénégal</v>
      </c>
      <c r="L702" s="3" t="str">
        <f>+Tableau1[[#This Row],[CLIENT]]</f>
        <v>TUNISIAN AFRICAN BUSINESS</v>
      </c>
      <c r="M702" s="3">
        <f>Tableau1[[#This Row],[Mois]]</f>
        <v>4</v>
      </c>
    </row>
    <row r="703" spans="1:13" hidden="1" x14ac:dyDescent="0.35">
      <c r="A703" s="1" t="str">
        <f>Tableau1[[#This Row],[NUM DE FACTURE]]</f>
        <v>FAE-21-00096</v>
      </c>
      <c r="B703" s="2">
        <f>VLOOKUP(Tableau3[[#This Row],[ID ]],'[1]COMMERCIAL 2019 - 2021'!$D$2:$AO$3999,14,FALSE)</f>
        <v>0</v>
      </c>
      <c r="C703" s="3">
        <f>VLOOKUP(Tableau3[[#This Row],[ID ]],'[1]COMMERCIAL 2019 - 2021'!$D$2:$AO$3999,15,FALSE)</f>
        <v>0</v>
      </c>
      <c r="D703" s="3">
        <f>VLOOKUP(Tableau3[[#This Row],[ID ]],'[1]COMMERCIAL 2019 - 2021'!$D$2:$AO$3999,16,FALSE)</f>
        <v>108000</v>
      </c>
      <c r="E703" s="3">
        <f>VLOOKUP(Tableau3[[#This Row],[ID ]],'[1]COMMERCIAL 2019 - 2021'!$D$2:$AO$3999,17,FALSE)</f>
        <v>0</v>
      </c>
      <c r="F703" s="3">
        <f>VLOOKUP(Tableau3[[#This Row],[ID ]],'[1]COMMERCIAL 2019 - 2021'!$D$2:$AO$3999,20,FALSE)</f>
        <v>0</v>
      </c>
      <c r="G703" s="3">
        <f>VLOOKUP(Tableau3[[#This Row],[ID ]],'[1]COMMERCIAL 2019 - 2021'!$D$2:$AO$3999,21,FALSE)</f>
        <v>0</v>
      </c>
      <c r="H703" s="3">
        <f>VLOOKUP(Tableau3[[#This Row],[ID ]],'[1]COMMERCIAL 2019 - 2021'!$D$2:$AO$3999,22,FALSE)</f>
        <v>163799.92800000001</v>
      </c>
      <c r="I703" s="3">
        <f>VLOOKUP(Tableau3[[#This Row],[ID ]],'[1]COMMERCIAL 2019 - 2021'!$D$2:$AO$3999,23,FALSE)</f>
        <v>0</v>
      </c>
      <c r="J703" s="3">
        <f>+Tableau1[[#This Row],[Annee]]</f>
        <v>2021</v>
      </c>
      <c r="K703" s="3" t="str">
        <f>+Tableau1[[#This Row],[DESTINATION]]</f>
        <v>Niger</v>
      </c>
      <c r="L703" s="3" t="str">
        <f>+Tableau1[[#This Row],[CLIENT]]</f>
        <v>ETS KASSO IMPORT EXPORT</v>
      </c>
      <c r="M703" s="3">
        <f>Tableau1[[#This Row],[Mois]]</f>
        <v>4</v>
      </c>
    </row>
    <row r="704" spans="1:13" hidden="1" x14ac:dyDescent="0.35">
      <c r="A704" s="1" t="str">
        <f>Tableau1[[#This Row],[NUM DE FACTURE]]</f>
        <v>FAE-21-00097</v>
      </c>
      <c r="B704" s="2">
        <f>VLOOKUP(Tableau3[[#This Row],[ID ]],'[1]COMMERCIAL 2019 - 2021'!$D$2:$AO$3999,14,FALSE)</f>
        <v>0</v>
      </c>
      <c r="C704" s="3">
        <f>VLOOKUP(Tableau3[[#This Row],[ID ]],'[1]COMMERCIAL 2019 - 2021'!$D$2:$AO$3999,15,FALSE)</f>
        <v>0</v>
      </c>
      <c r="D704" s="3">
        <f>VLOOKUP(Tableau3[[#This Row],[ID ]],'[1]COMMERCIAL 2019 - 2021'!$D$2:$AO$3999,16,FALSE)</f>
        <v>108000</v>
      </c>
      <c r="E704" s="3">
        <f>VLOOKUP(Tableau3[[#This Row],[ID ]],'[1]COMMERCIAL 2019 - 2021'!$D$2:$AO$3999,17,FALSE)</f>
        <v>0</v>
      </c>
      <c r="F704" s="3">
        <f>VLOOKUP(Tableau3[[#This Row],[ID ]],'[1]COMMERCIAL 2019 - 2021'!$D$2:$AO$3999,20,FALSE)</f>
        <v>0</v>
      </c>
      <c r="G704" s="3">
        <f>VLOOKUP(Tableau3[[#This Row],[ID ]],'[1]COMMERCIAL 2019 - 2021'!$D$2:$AO$3999,21,FALSE)</f>
        <v>0</v>
      </c>
      <c r="H704" s="3">
        <f>VLOOKUP(Tableau3[[#This Row],[ID ]],'[1]COMMERCIAL 2019 - 2021'!$D$2:$AO$3999,22,FALSE)</f>
        <v>163901.772</v>
      </c>
      <c r="I704" s="3">
        <f>VLOOKUP(Tableau3[[#This Row],[ID ]],'[1]COMMERCIAL 2019 - 2021'!$D$2:$AO$3999,23,FALSE)</f>
        <v>0</v>
      </c>
      <c r="J704" s="3">
        <f>+Tableau1[[#This Row],[Annee]]</f>
        <v>2021</v>
      </c>
      <c r="K704" s="3" t="str">
        <f>+Tableau1[[#This Row],[DESTINATION]]</f>
        <v>Niger</v>
      </c>
      <c r="L704" s="3" t="str">
        <f>+Tableau1[[#This Row],[CLIENT]]</f>
        <v>ETS KASSO IMPORT EXPORT</v>
      </c>
      <c r="M704" s="3">
        <f>Tableau1[[#This Row],[Mois]]</f>
        <v>4</v>
      </c>
    </row>
    <row r="705" spans="1:13" hidden="1" x14ac:dyDescent="0.35">
      <c r="A705" s="1" t="str">
        <f>Tableau1[[#This Row],[NUM DE FACTURE]]</f>
        <v>FAE-21-00098</v>
      </c>
      <c r="B705" s="2">
        <f>VLOOKUP(Tableau3[[#This Row],[ID ]],'[1]COMMERCIAL 2019 - 2021'!$D$2:$AO$3999,14,FALSE)</f>
        <v>0</v>
      </c>
      <c r="C705" s="3">
        <f>VLOOKUP(Tableau3[[#This Row],[ID ]],'[1]COMMERCIAL 2019 - 2021'!$D$2:$AO$3999,15,FALSE)</f>
        <v>0</v>
      </c>
      <c r="D705" s="3">
        <f>VLOOKUP(Tableau3[[#This Row],[ID ]],'[1]COMMERCIAL 2019 - 2021'!$D$2:$AO$3999,16,FALSE)</f>
        <v>108000</v>
      </c>
      <c r="E705" s="3">
        <f>VLOOKUP(Tableau3[[#This Row],[ID ]],'[1]COMMERCIAL 2019 - 2021'!$D$2:$AO$3999,17,FALSE)</f>
        <v>0</v>
      </c>
      <c r="F705" s="3">
        <f>VLOOKUP(Tableau3[[#This Row],[ID ]],'[1]COMMERCIAL 2019 - 2021'!$D$2:$AO$3999,20,FALSE)</f>
        <v>0</v>
      </c>
      <c r="G705" s="3">
        <f>VLOOKUP(Tableau3[[#This Row],[ID ]],'[1]COMMERCIAL 2019 - 2021'!$D$2:$AO$3999,21,FALSE)</f>
        <v>0</v>
      </c>
      <c r="H705" s="3">
        <f>VLOOKUP(Tableau3[[#This Row],[ID ]],'[1]COMMERCIAL 2019 - 2021'!$D$2:$AO$3999,22,FALSE)</f>
        <v>163971.32399999999</v>
      </c>
      <c r="I705" s="3">
        <f>VLOOKUP(Tableau3[[#This Row],[ID ]],'[1]COMMERCIAL 2019 - 2021'!$D$2:$AO$3999,23,FALSE)</f>
        <v>0</v>
      </c>
      <c r="J705" s="3">
        <f>+Tableau1[[#This Row],[Annee]]</f>
        <v>2021</v>
      </c>
      <c r="K705" s="3" t="str">
        <f>+Tableau1[[#This Row],[DESTINATION]]</f>
        <v>Niger</v>
      </c>
      <c r="L705" s="3" t="str">
        <f>+Tableau1[[#This Row],[CLIENT]]</f>
        <v>ETS KASSO IMPORT EXPORT</v>
      </c>
      <c r="M705" s="3">
        <f>Tableau1[[#This Row],[Mois]]</f>
        <v>4</v>
      </c>
    </row>
    <row r="706" spans="1:13" hidden="1" x14ac:dyDescent="0.35">
      <c r="A706" s="1" t="str">
        <f>Tableau1[[#This Row],[NUM DE FACTURE]]</f>
        <v>FAE-21-00099</v>
      </c>
      <c r="B706" s="2">
        <f>VLOOKUP(Tableau3[[#This Row],[ID ]],'[1]COMMERCIAL 2019 - 2021'!$D$2:$AO$3999,14,FALSE)</f>
        <v>0</v>
      </c>
      <c r="C706" s="3">
        <f>VLOOKUP(Tableau3[[#This Row],[ID ]],'[1]COMMERCIAL 2019 - 2021'!$D$2:$AO$3999,15,FALSE)</f>
        <v>0</v>
      </c>
      <c r="D706" s="3">
        <f>VLOOKUP(Tableau3[[#This Row],[ID ]],'[1]COMMERCIAL 2019 - 2021'!$D$2:$AO$3999,16,FALSE)</f>
        <v>280000</v>
      </c>
      <c r="E706" s="3">
        <f>VLOOKUP(Tableau3[[#This Row],[ID ]],'[1]COMMERCIAL 2019 - 2021'!$D$2:$AO$3999,17,FALSE)</f>
        <v>0</v>
      </c>
      <c r="F706" s="3">
        <f>VLOOKUP(Tableau3[[#This Row],[ID ]],'[1]COMMERCIAL 2019 - 2021'!$D$2:$AO$3999,20,FALSE)</f>
        <v>0</v>
      </c>
      <c r="G706" s="3">
        <f>VLOOKUP(Tableau3[[#This Row],[ID ]],'[1]COMMERCIAL 2019 - 2021'!$D$2:$AO$3999,21,FALSE)</f>
        <v>0</v>
      </c>
      <c r="H706" s="3">
        <f>VLOOKUP(Tableau3[[#This Row],[ID ]],'[1]COMMERCIAL 2019 - 2021'!$D$2:$AO$3999,22,FALSE)</f>
        <v>383600</v>
      </c>
      <c r="I706" s="3">
        <f>VLOOKUP(Tableau3[[#This Row],[ID ]],'[1]COMMERCIAL 2019 - 2021'!$D$2:$AO$3999,23,FALSE)</f>
        <v>0</v>
      </c>
      <c r="J706" s="3">
        <f>+Tableau1[[#This Row],[Annee]]</f>
        <v>2021</v>
      </c>
      <c r="K706" s="3" t="str">
        <f>+Tableau1[[#This Row],[DESTINATION]]</f>
        <v>Madagascar</v>
      </c>
      <c r="L706" s="3" t="str">
        <f>+Tableau1[[#This Row],[CLIENT]]</f>
        <v>STE DE COMMERCE INTERNATIONAL</v>
      </c>
      <c r="M706" s="3">
        <f>Tableau1[[#This Row],[Mois]]</f>
        <v>4</v>
      </c>
    </row>
    <row r="707" spans="1:13" hidden="1" x14ac:dyDescent="0.35">
      <c r="A707" s="1" t="str">
        <f>Tableau1[[#This Row],[NUM DE FACTURE]]</f>
        <v>FAE-21-00100</v>
      </c>
      <c r="B707" s="2">
        <f>VLOOKUP(Tableau3[[#This Row],[ID ]],'[1]COMMERCIAL 2019 - 2021'!$D$2:$AO$3999,14,FALSE)</f>
        <v>7500</v>
      </c>
      <c r="C707" s="3">
        <f>VLOOKUP(Tableau3[[#This Row],[ID ]],'[1]COMMERCIAL 2019 - 2021'!$D$2:$AO$3999,15,FALSE)</f>
        <v>15720</v>
      </c>
      <c r="D707" s="3">
        <f>VLOOKUP(Tableau3[[#This Row],[ID ]],'[1]COMMERCIAL 2019 - 2021'!$D$2:$AO$3999,16,FALSE)</f>
        <v>0</v>
      </c>
      <c r="E707" s="3">
        <f>VLOOKUP(Tableau3[[#This Row],[ID ]],'[1]COMMERCIAL 2019 - 2021'!$D$2:$AO$3999,17,FALSE)</f>
        <v>780</v>
      </c>
      <c r="F707" s="3">
        <f>VLOOKUP(Tableau3[[#This Row],[ID ]],'[1]COMMERCIAL 2019 - 2021'!$D$2:$AO$3999,20,FALSE)</f>
        <v>0</v>
      </c>
      <c r="G707" s="3">
        <f>VLOOKUP(Tableau3[[#This Row],[ID ]],'[1]COMMERCIAL 2019 - 2021'!$D$2:$AO$3999,21,FALSE)</f>
        <v>29393.696160000003</v>
      </c>
      <c r="H707" s="3">
        <f>VLOOKUP(Tableau3[[#This Row],[ID ]],'[1]COMMERCIAL 2019 - 2021'!$D$2:$AO$3999,22,FALSE)</f>
        <v>14023.71</v>
      </c>
      <c r="I707" s="3">
        <f>VLOOKUP(Tableau3[[#This Row],[ID ]],'[1]COMMERCIAL 2019 - 2021'!$D$2:$AO$3999,23,FALSE)</f>
        <v>3095.7134799999999</v>
      </c>
      <c r="J707" s="3">
        <f>+Tableau1[[#This Row],[Annee]]</f>
        <v>2021</v>
      </c>
      <c r="K707" s="3" t="str">
        <f>+Tableau1[[#This Row],[DESTINATION]]</f>
        <v>France</v>
      </c>
      <c r="L707" s="3" t="str">
        <f>+Tableau1[[#This Row],[CLIENT]]</f>
        <v>NEW ADAMER</v>
      </c>
      <c r="M707" s="3">
        <f>Tableau1[[#This Row],[Mois]]</f>
        <v>4</v>
      </c>
    </row>
    <row r="708" spans="1:13" hidden="1" x14ac:dyDescent="0.35">
      <c r="A708" s="1" t="str">
        <f>Tableau1[[#This Row],[NUM DE FACTURE]]</f>
        <v>FAE-21-00101</v>
      </c>
      <c r="B708" s="2">
        <f>VLOOKUP(Tableau3[[#This Row],[ID ]],'[1]COMMERCIAL 2019 - 2021'!$D$2:$AO$3999,14,FALSE)</f>
        <v>40000</v>
      </c>
      <c r="C708" s="3">
        <f>VLOOKUP(Tableau3[[#This Row],[ID ]],'[1]COMMERCIAL 2019 - 2021'!$D$2:$AO$3999,15,FALSE)</f>
        <v>0</v>
      </c>
      <c r="D708" s="3">
        <f>VLOOKUP(Tableau3[[#This Row],[ID ]],'[1]COMMERCIAL 2019 - 2021'!$D$2:$AO$3999,16,FALSE)</f>
        <v>0</v>
      </c>
      <c r="E708" s="3">
        <f>VLOOKUP(Tableau3[[#This Row],[ID ]],'[1]COMMERCIAL 2019 - 2021'!$D$2:$AO$3999,17,FALSE)</f>
        <v>0</v>
      </c>
      <c r="F708" s="3">
        <f>VLOOKUP(Tableau3[[#This Row],[ID ]],'[1]COMMERCIAL 2019 - 2021'!$D$2:$AO$3999,20,FALSE)</f>
        <v>83629.5</v>
      </c>
      <c r="G708" s="3">
        <f>VLOOKUP(Tableau3[[#This Row],[ID ]],'[1]COMMERCIAL 2019 - 2021'!$D$2:$AO$3999,21,FALSE)</f>
        <v>0</v>
      </c>
      <c r="H708" s="3">
        <f>VLOOKUP(Tableau3[[#This Row],[ID ]],'[1]COMMERCIAL 2019 - 2021'!$D$2:$AO$3999,22,FALSE)</f>
        <v>0</v>
      </c>
      <c r="I708" s="3">
        <f>VLOOKUP(Tableau3[[#This Row],[ID ]],'[1]COMMERCIAL 2019 - 2021'!$D$2:$AO$3999,23,FALSE)</f>
        <v>0</v>
      </c>
      <c r="J708" s="3">
        <f>+Tableau1[[#This Row],[Annee]]</f>
        <v>2021</v>
      </c>
      <c r="K708" s="3" t="str">
        <f>+Tableau1[[#This Row],[DESTINATION]]</f>
        <v>Russie</v>
      </c>
      <c r="L708" s="3" t="str">
        <f>+Tableau1[[#This Row],[CLIENT]]</f>
        <v>ANGSTREM TRADING</v>
      </c>
      <c r="M708" s="3">
        <f>Tableau1[[#This Row],[Mois]]</f>
        <v>4</v>
      </c>
    </row>
    <row r="709" spans="1:13" hidden="1" x14ac:dyDescent="0.35">
      <c r="A709" s="1" t="str">
        <f>Tableau1[[#This Row],[NUM DE FACTURE]]</f>
        <v>FAE-21-00102</v>
      </c>
      <c r="B709" s="2">
        <f>VLOOKUP(Tableau3[[#This Row],[ID ]],'[1]COMMERCIAL 2019 - 2021'!$D$2:$AO$3999,14,FALSE)</f>
        <v>0</v>
      </c>
      <c r="C709" s="3">
        <f>VLOOKUP(Tableau3[[#This Row],[ID ]],'[1]COMMERCIAL 2019 - 2021'!$D$2:$AO$3999,15,FALSE)</f>
        <v>0</v>
      </c>
      <c r="D709" s="3">
        <f>VLOOKUP(Tableau3[[#This Row],[ID ]],'[1]COMMERCIAL 2019 - 2021'!$D$2:$AO$3999,16,FALSE)</f>
        <v>20157.599999999999</v>
      </c>
      <c r="E709" s="3">
        <f>VLOOKUP(Tableau3[[#This Row],[ID ]],'[1]COMMERCIAL 2019 - 2021'!$D$2:$AO$3999,17,FALSE)</f>
        <v>0</v>
      </c>
      <c r="F709" s="3">
        <f>VLOOKUP(Tableau3[[#This Row],[ID ]],'[1]COMMERCIAL 2019 - 2021'!$D$2:$AO$3999,20,FALSE)</f>
        <v>0</v>
      </c>
      <c r="G709" s="3">
        <f>VLOOKUP(Tableau3[[#This Row],[ID ]],'[1]COMMERCIAL 2019 - 2021'!$D$2:$AO$3999,21,FALSE)</f>
        <v>0</v>
      </c>
      <c r="H709" s="3">
        <f>VLOOKUP(Tableau3[[#This Row],[ID ]],'[1]COMMERCIAL 2019 - 2021'!$D$2:$AO$3999,22,FALSE)</f>
        <v>35880.527999999998</v>
      </c>
      <c r="I709" s="3">
        <f>VLOOKUP(Tableau3[[#This Row],[ID ]],'[1]COMMERCIAL 2019 - 2021'!$D$2:$AO$3999,23,FALSE)</f>
        <v>0</v>
      </c>
      <c r="J709" s="3">
        <f>+Tableau1[[#This Row],[Annee]]</f>
        <v>2021</v>
      </c>
      <c r="K709" s="3" t="str">
        <f>+Tableau1[[#This Row],[DESTINATION]]</f>
        <v>USA</v>
      </c>
      <c r="L709" s="3" t="str">
        <f>+Tableau1[[#This Row],[CLIENT]]</f>
        <v>ARCADIA</v>
      </c>
      <c r="M709" s="3">
        <f>Tableau1[[#This Row],[Mois]]</f>
        <v>4</v>
      </c>
    </row>
    <row r="710" spans="1:13" hidden="1" x14ac:dyDescent="0.35">
      <c r="A710" s="1" t="str">
        <f>Tableau1[[#This Row],[NUM DE FACTURE]]</f>
        <v>FAE-21-00103</v>
      </c>
      <c r="B710" s="2">
        <f>VLOOKUP(Tableau3[[#This Row],[ID ]],'[1]COMMERCIAL 2019 - 2021'!$D$2:$AO$3999,14,FALSE)</f>
        <v>12000</v>
      </c>
      <c r="C710" s="3">
        <f>VLOOKUP(Tableau3[[#This Row],[ID ]],'[1]COMMERCIAL 2019 - 2021'!$D$2:$AO$3999,15,FALSE)</f>
        <v>7200</v>
      </c>
      <c r="D710" s="3">
        <f>VLOOKUP(Tableau3[[#This Row],[ID ]],'[1]COMMERCIAL 2019 - 2021'!$D$2:$AO$3999,16,FALSE)</f>
        <v>14400</v>
      </c>
      <c r="E710" s="3">
        <f>VLOOKUP(Tableau3[[#This Row],[ID ]],'[1]COMMERCIAL 2019 - 2021'!$D$2:$AO$3999,17,FALSE)</f>
        <v>4550</v>
      </c>
      <c r="F710" s="3">
        <f>VLOOKUP(Tableau3[[#This Row],[ID ]],'[1]COMMERCIAL 2019 - 2021'!$D$2:$AO$3999,20,FALSE)</f>
        <v>20844</v>
      </c>
      <c r="G710" s="3">
        <f>VLOOKUP(Tableau3[[#This Row],[ID ]],'[1]COMMERCIAL 2019 - 2021'!$D$2:$AO$3999,21,FALSE)</f>
        <v>16416</v>
      </c>
      <c r="H710" s="3">
        <f>VLOOKUP(Tableau3[[#This Row],[ID ]],'[1]COMMERCIAL 2019 - 2021'!$D$2:$AO$3999,22,FALSE)</f>
        <v>23976</v>
      </c>
      <c r="I710" s="3">
        <f>VLOOKUP(Tableau3[[#This Row],[ID ]],'[1]COMMERCIAL 2019 - 2021'!$D$2:$AO$3999,23,FALSE)</f>
        <v>7214.5</v>
      </c>
      <c r="J710" s="3">
        <f>+Tableau1[[#This Row],[Annee]]</f>
        <v>2021</v>
      </c>
      <c r="K710" s="3" t="str">
        <f>+Tableau1[[#This Row],[DESTINATION]]</f>
        <v>Oman</v>
      </c>
      <c r="L710" s="3" t="str">
        <f>+Tableau1[[#This Row],[CLIENT]]</f>
        <v>ARCADIA</v>
      </c>
      <c r="M710" s="3">
        <f>Tableau1[[#This Row],[Mois]]</f>
        <v>4</v>
      </c>
    </row>
    <row r="711" spans="1:13" hidden="1" x14ac:dyDescent="0.35">
      <c r="A711" s="1" t="str">
        <f>Tableau1[[#This Row],[NUM DE FACTURE]]</f>
        <v>FAE-21-00104</v>
      </c>
      <c r="B711" s="2">
        <f>VLOOKUP(Tableau3[[#This Row],[ID ]],'[1]COMMERCIAL 2019 - 2021'!$D$2:$AO$3999,14,FALSE)</f>
        <v>22008</v>
      </c>
      <c r="C711" s="3">
        <f>VLOOKUP(Tableau3[[#This Row],[ID ]],'[1]COMMERCIAL 2019 - 2021'!$D$2:$AO$3999,15,FALSE)</f>
        <v>25200</v>
      </c>
      <c r="D711" s="3">
        <f>VLOOKUP(Tableau3[[#This Row],[ID ]],'[1]COMMERCIAL 2019 - 2021'!$D$2:$AO$3999,16,FALSE)</f>
        <v>0</v>
      </c>
      <c r="E711" s="3">
        <f>VLOOKUP(Tableau3[[#This Row],[ID ]],'[1]COMMERCIAL 2019 - 2021'!$D$2:$AO$3999,17,FALSE)</f>
        <v>0</v>
      </c>
      <c r="F711" s="3">
        <f>VLOOKUP(Tableau3[[#This Row],[ID ]],'[1]COMMERCIAL 2019 - 2021'!$D$2:$AO$3999,20,FALSE)</f>
        <v>37853.760000000002</v>
      </c>
      <c r="G711" s="3">
        <f>VLOOKUP(Tableau3[[#This Row],[ID ]],'[1]COMMERCIAL 2019 - 2021'!$D$2:$AO$3999,21,FALSE)</f>
        <v>39816</v>
      </c>
      <c r="H711" s="3">
        <f>VLOOKUP(Tableau3[[#This Row],[ID ]],'[1]COMMERCIAL 2019 - 2021'!$D$2:$AO$3999,22,FALSE)</f>
        <v>0</v>
      </c>
      <c r="I711" s="3">
        <f>VLOOKUP(Tableau3[[#This Row],[ID ]],'[1]COMMERCIAL 2019 - 2021'!$D$2:$AO$3999,23,FALSE)</f>
        <v>0</v>
      </c>
      <c r="J711" s="3">
        <f>+Tableau1[[#This Row],[Annee]]</f>
        <v>2021</v>
      </c>
      <c r="K711" s="3" t="str">
        <f>+Tableau1[[#This Row],[DESTINATION]]</f>
        <v>Burkina Faso</v>
      </c>
      <c r="L711" s="3" t="str">
        <f>+Tableau1[[#This Row],[CLIENT]]</f>
        <v>SAHEL INTERNATIONAL TRADE</v>
      </c>
      <c r="M711" s="3">
        <f>Tableau1[[#This Row],[Mois]]</f>
        <v>4</v>
      </c>
    </row>
    <row r="712" spans="1:13" hidden="1" x14ac:dyDescent="0.35">
      <c r="A712" s="1" t="str">
        <f>Tableau1[[#This Row],[NUM DE FACTURE]]</f>
        <v>FAE-21-00105</v>
      </c>
      <c r="B712" s="2">
        <f>VLOOKUP(Tableau3[[#This Row],[ID ]],'[1]COMMERCIAL 2019 - 2021'!$D$2:$AO$3999,14,FALSE)</f>
        <v>43608</v>
      </c>
      <c r="C712" s="3">
        <f>VLOOKUP(Tableau3[[#This Row],[ID ]],'[1]COMMERCIAL 2019 - 2021'!$D$2:$AO$3999,15,FALSE)</f>
        <v>0</v>
      </c>
      <c r="D712" s="3">
        <f>VLOOKUP(Tableau3[[#This Row],[ID ]],'[1]COMMERCIAL 2019 - 2021'!$D$2:$AO$3999,16,FALSE)</f>
        <v>0</v>
      </c>
      <c r="E712" s="3">
        <f>VLOOKUP(Tableau3[[#This Row],[ID ]],'[1]COMMERCIAL 2019 - 2021'!$D$2:$AO$3999,17,FALSE)</f>
        <v>0</v>
      </c>
      <c r="F712" s="3">
        <f>VLOOKUP(Tableau3[[#This Row],[ID ]],'[1]COMMERCIAL 2019 - 2021'!$D$2:$AO$3999,20,FALSE)</f>
        <v>75657.84</v>
      </c>
      <c r="G712" s="3">
        <f>VLOOKUP(Tableau3[[#This Row],[ID ]],'[1]COMMERCIAL 2019 - 2021'!$D$2:$AO$3999,21,FALSE)</f>
        <v>0</v>
      </c>
      <c r="H712" s="3">
        <f>VLOOKUP(Tableau3[[#This Row],[ID ]],'[1]COMMERCIAL 2019 - 2021'!$D$2:$AO$3999,22,FALSE)</f>
        <v>0</v>
      </c>
      <c r="I712" s="3">
        <f>VLOOKUP(Tableau3[[#This Row],[ID ]],'[1]COMMERCIAL 2019 - 2021'!$D$2:$AO$3999,23,FALSE)</f>
        <v>0</v>
      </c>
      <c r="J712" s="3">
        <f>+Tableau1[[#This Row],[Annee]]</f>
        <v>2021</v>
      </c>
      <c r="K712" s="3" t="str">
        <f>+Tableau1[[#This Row],[DESTINATION]]</f>
        <v>Sierra Leone</v>
      </c>
      <c r="L712" s="3" t="str">
        <f>+Tableau1[[#This Row],[CLIENT]]</f>
        <v>SAHEL INTERNATIONAL TRADE</v>
      </c>
      <c r="M712" s="3">
        <f>Tableau1[[#This Row],[Mois]]</f>
        <v>4</v>
      </c>
    </row>
    <row r="713" spans="1:13" hidden="1" x14ac:dyDescent="0.35">
      <c r="A713" s="1" t="str">
        <f>Tableau1[[#This Row],[NUM DE FACTURE]]</f>
        <v>FAE-21-00106</v>
      </c>
      <c r="B713" s="2">
        <f>VLOOKUP(Tableau3[[#This Row],[ID ]],'[1]COMMERCIAL 2019 - 2021'!$D$2:$AO$3999,14,FALSE)</f>
        <v>20000</v>
      </c>
      <c r="C713" s="3">
        <f>VLOOKUP(Tableau3[[#This Row],[ID ]],'[1]COMMERCIAL 2019 - 2021'!$D$2:$AO$3999,15,FALSE)</f>
        <v>0</v>
      </c>
      <c r="D713" s="3">
        <f>VLOOKUP(Tableau3[[#This Row],[ID ]],'[1]COMMERCIAL 2019 - 2021'!$D$2:$AO$3999,16,FALSE)</f>
        <v>0</v>
      </c>
      <c r="E713" s="3">
        <f>VLOOKUP(Tableau3[[#This Row],[ID ]],'[1]COMMERCIAL 2019 - 2021'!$D$2:$AO$3999,17,FALSE)</f>
        <v>0</v>
      </c>
      <c r="F713" s="3">
        <f>VLOOKUP(Tableau3[[#This Row],[ID ]],'[1]COMMERCIAL 2019 - 2021'!$D$2:$AO$3999,20,FALSE)</f>
        <v>43412.82</v>
      </c>
      <c r="G713" s="3">
        <f>VLOOKUP(Tableau3[[#This Row],[ID ]],'[1]COMMERCIAL 2019 - 2021'!$D$2:$AO$3999,21,FALSE)</f>
        <v>0</v>
      </c>
      <c r="H713" s="3">
        <f>VLOOKUP(Tableau3[[#This Row],[ID ]],'[1]COMMERCIAL 2019 - 2021'!$D$2:$AO$3999,22,FALSE)</f>
        <v>0</v>
      </c>
      <c r="I713" s="3">
        <f>VLOOKUP(Tableau3[[#This Row],[ID ]],'[1]COMMERCIAL 2019 - 2021'!$D$2:$AO$3999,23,FALSE)</f>
        <v>0</v>
      </c>
      <c r="J713" s="3">
        <f>+Tableau1[[#This Row],[Annee]]</f>
        <v>2021</v>
      </c>
      <c r="K713" s="3" t="str">
        <f>+Tableau1[[#This Row],[DESTINATION]]</f>
        <v>Gabon</v>
      </c>
      <c r="L713" s="3" t="str">
        <f>+Tableau1[[#This Row],[CLIENT]]</f>
        <v>ADVENS France</v>
      </c>
      <c r="M713" s="3">
        <f>Tableau1[[#This Row],[Mois]]</f>
        <v>4</v>
      </c>
    </row>
    <row r="714" spans="1:13" hidden="1" x14ac:dyDescent="0.35">
      <c r="A714" s="1" t="str">
        <f>Tableau1[[#This Row],[NUM DE FACTURE]]</f>
        <v>FAE-21-00107</v>
      </c>
      <c r="B714" s="2">
        <f>VLOOKUP(Tableau3[[#This Row],[ID ]],'[1]COMMERCIAL 2019 - 2021'!$D$2:$AO$3999,14,FALSE)</f>
        <v>20750</v>
      </c>
      <c r="C714" s="3">
        <f>VLOOKUP(Tableau3[[#This Row],[ID ]],'[1]COMMERCIAL 2019 - 2021'!$D$2:$AO$3999,15,FALSE)</f>
        <v>0</v>
      </c>
      <c r="D714" s="3">
        <f>VLOOKUP(Tableau3[[#This Row],[ID ]],'[1]COMMERCIAL 2019 - 2021'!$D$2:$AO$3999,16,FALSE)</f>
        <v>0</v>
      </c>
      <c r="E714" s="3">
        <f>VLOOKUP(Tableau3[[#This Row],[ID ]],'[1]COMMERCIAL 2019 - 2021'!$D$2:$AO$3999,17,FALSE)</f>
        <v>0</v>
      </c>
      <c r="F714" s="3">
        <f>VLOOKUP(Tableau3[[#This Row],[ID ]],'[1]COMMERCIAL 2019 - 2021'!$D$2:$AO$3999,20,FALSE)</f>
        <v>33822.5</v>
      </c>
      <c r="G714" s="3">
        <f>VLOOKUP(Tableau3[[#This Row],[ID ]],'[1]COMMERCIAL 2019 - 2021'!$D$2:$AO$3999,21,FALSE)</f>
        <v>0</v>
      </c>
      <c r="H714" s="3">
        <f>VLOOKUP(Tableau3[[#This Row],[ID ]],'[1]COMMERCIAL 2019 - 2021'!$D$2:$AO$3999,22,FALSE)</f>
        <v>0</v>
      </c>
      <c r="I714" s="3">
        <f>VLOOKUP(Tableau3[[#This Row],[ID ]],'[1]COMMERCIAL 2019 - 2021'!$D$2:$AO$3999,23,FALSE)</f>
        <v>0</v>
      </c>
      <c r="J714" s="3">
        <f>+Tableau1[[#This Row],[Annee]]</f>
        <v>2021</v>
      </c>
      <c r="K714" s="3" t="str">
        <f>+Tableau1[[#This Row],[DESTINATION]]</f>
        <v>Togo</v>
      </c>
      <c r="L714" s="3" t="str">
        <f>+Tableau1[[#This Row],[CLIENT]]</f>
        <v>SAHEL INTERNATIONAL TRADE</v>
      </c>
      <c r="M714" s="3">
        <f>Tableau1[[#This Row],[Mois]]</f>
        <v>4</v>
      </c>
    </row>
    <row r="715" spans="1:13" hidden="1" x14ac:dyDescent="0.35">
      <c r="A715" s="1" t="str">
        <f>Tableau1[[#This Row],[NUM DE FACTURE]]</f>
        <v>FAE-21-00108</v>
      </c>
      <c r="B715" s="2">
        <f>VLOOKUP(Tableau3[[#This Row],[ID ]],'[1]COMMERCIAL 2019 - 2021'!$D$2:$AO$3999,14,FALSE)</f>
        <v>0</v>
      </c>
      <c r="C715" s="3">
        <f>VLOOKUP(Tableau3[[#This Row],[ID ]],'[1]COMMERCIAL 2019 - 2021'!$D$2:$AO$3999,15,FALSE)</f>
        <v>146800</v>
      </c>
      <c r="D715" s="3">
        <f>VLOOKUP(Tableau3[[#This Row],[ID ]],'[1]COMMERCIAL 2019 - 2021'!$D$2:$AO$3999,16,FALSE)</f>
        <v>3000</v>
      </c>
      <c r="E715" s="3">
        <f>VLOOKUP(Tableau3[[#This Row],[ID ]],'[1]COMMERCIAL 2019 - 2021'!$D$2:$AO$3999,17,FALSE)</f>
        <v>0</v>
      </c>
      <c r="F715" s="3">
        <f>VLOOKUP(Tableau3[[#This Row],[ID ]],'[1]COMMERCIAL 2019 - 2021'!$D$2:$AO$3999,20,FALSE)</f>
        <v>0</v>
      </c>
      <c r="G715" s="3">
        <f>VLOOKUP(Tableau3[[#This Row],[ID ]],'[1]COMMERCIAL 2019 - 2021'!$D$2:$AO$3999,21,FALSE)</f>
        <v>186800</v>
      </c>
      <c r="H715" s="3">
        <f>VLOOKUP(Tableau3[[#This Row],[ID ]],'[1]COMMERCIAL 2019 - 2021'!$D$2:$AO$3999,22,FALSE)</f>
        <v>3720</v>
      </c>
      <c r="I715" s="3">
        <f>VLOOKUP(Tableau3[[#This Row],[ID ]],'[1]COMMERCIAL 2019 - 2021'!$D$2:$AO$3999,23,FALSE)</f>
        <v>0</v>
      </c>
      <c r="J715" s="3">
        <f>+Tableau1[[#This Row],[Annee]]</f>
        <v>2021</v>
      </c>
      <c r="K715" s="3" t="str">
        <f>+Tableau1[[#This Row],[DESTINATION]]</f>
        <v>Niger</v>
      </c>
      <c r="L715" s="3" t="str">
        <f>+Tableau1[[#This Row],[CLIENT]]</f>
        <v>SAHEL INTERNATIONAL TRADE</v>
      </c>
      <c r="M715" s="3">
        <f>Tableau1[[#This Row],[Mois]]</f>
        <v>4</v>
      </c>
    </row>
    <row r="716" spans="1:13" hidden="1" x14ac:dyDescent="0.35">
      <c r="A716" s="1" t="str">
        <f>Tableau1[[#This Row],[NUM DE FACTURE]]</f>
        <v>FAE-21-00109</v>
      </c>
      <c r="B716" s="2">
        <f>VLOOKUP(Tableau3[[#This Row],[ID ]],'[1]COMMERCIAL 2019 - 2021'!$D$2:$AO$3999,14,FALSE)</f>
        <v>0</v>
      </c>
      <c r="C716" s="3">
        <f>VLOOKUP(Tableau3[[#This Row],[ID ]],'[1]COMMERCIAL 2019 - 2021'!$D$2:$AO$3999,15,FALSE)</f>
        <v>19200</v>
      </c>
      <c r="D716" s="3">
        <f>VLOOKUP(Tableau3[[#This Row],[ID ]],'[1]COMMERCIAL 2019 - 2021'!$D$2:$AO$3999,16,FALSE)</f>
        <v>0</v>
      </c>
      <c r="E716" s="3">
        <f>VLOOKUP(Tableau3[[#This Row],[ID ]],'[1]COMMERCIAL 2019 - 2021'!$D$2:$AO$3999,17,FALSE)</f>
        <v>0</v>
      </c>
      <c r="F716" s="3">
        <f>VLOOKUP(Tableau3[[#This Row],[ID ]],'[1]COMMERCIAL 2019 - 2021'!$D$2:$AO$3999,20,FALSE)</f>
        <v>0</v>
      </c>
      <c r="G716" s="3">
        <f>VLOOKUP(Tableau3[[#This Row],[ID ]],'[1]COMMERCIAL 2019 - 2021'!$D$2:$AO$3999,21,FALSE)</f>
        <v>24000</v>
      </c>
      <c r="H716" s="3">
        <f>VLOOKUP(Tableau3[[#This Row],[ID ]],'[1]COMMERCIAL 2019 - 2021'!$D$2:$AO$3999,22,FALSE)</f>
        <v>0</v>
      </c>
      <c r="I716" s="3">
        <f>VLOOKUP(Tableau3[[#This Row],[ID ]],'[1]COMMERCIAL 2019 - 2021'!$D$2:$AO$3999,23,FALSE)</f>
        <v>0</v>
      </c>
      <c r="J716" s="3">
        <f>+Tableau1[[#This Row],[Annee]]</f>
        <v>2021</v>
      </c>
      <c r="K716" s="3" t="str">
        <f>+Tableau1[[#This Row],[DESTINATION]]</f>
        <v>Niger</v>
      </c>
      <c r="L716" s="3" t="str">
        <f>+Tableau1[[#This Row],[CLIENT]]</f>
        <v>SAHEL INTERNATIONAL TRADE</v>
      </c>
      <c r="M716" s="3">
        <f>Tableau1[[#This Row],[Mois]]</f>
        <v>4</v>
      </c>
    </row>
    <row r="717" spans="1:13" hidden="1" x14ac:dyDescent="0.35">
      <c r="A717" s="1" t="str">
        <f>Tableau1[[#This Row],[NUM DE FACTURE]]</f>
        <v>FAE-21-00110</v>
      </c>
      <c r="B717" s="2">
        <f>VLOOKUP(Tableau3[[#This Row],[ID ]],'[1]COMMERCIAL 2019 - 2021'!$D$2:$AO$3999,14,FALSE)</f>
        <v>0</v>
      </c>
      <c r="C717" s="3">
        <f>VLOOKUP(Tableau3[[#This Row],[ID ]],'[1]COMMERCIAL 2019 - 2021'!$D$2:$AO$3999,15,FALSE)</f>
        <v>1848</v>
      </c>
      <c r="D717" s="3">
        <f>VLOOKUP(Tableau3[[#This Row],[ID ]],'[1]COMMERCIAL 2019 - 2021'!$D$2:$AO$3999,16,FALSE)</f>
        <v>0</v>
      </c>
      <c r="E717" s="3">
        <f>VLOOKUP(Tableau3[[#This Row],[ID ]],'[1]COMMERCIAL 2019 - 2021'!$D$2:$AO$3999,17,FALSE)</f>
        <v>2960</v>
      </c>
      <c r="F717" s="3">
        <f>VLOOKUP(Tableau3[[#This Row],[ID ]],'[1]COMMERCIAL 2019 - 2021'!$D$2:$AO$3999,20,FALSE)</f>
        <v>0</v>
      </c>
      <c r="G717" s="3">
        <f>VLOOKUP(Tableau3[[#This Row],[ID ]],'[1]COMMERCIAL 2019 - 2021'!$D$2:$AO$3999,21,FALSE)</f>
        <v>5650.32</v>
      </c>
      <c r="H717" s="3">
        <f>VLOOKUP(Tableau3[[#This Row],[ID ]],'[1]COMMERCIAL 2019 - 2021'!$D$2:$AO$3999,22,FALSE)</f>
        <v>0</v>
      </c>
      <c r="I717" s="3">
        <f>VLOOKUP(Tableau3[[#This Row],[ID ]],'[1]COMMERCIAL 2019 - 2021'!$D$2:$AO$3999,23,FALSE)</f>
        <v>7544</v>
      </c>
      <c r="J717" s="3">
        <f>+Tableau1[[#This Row],[Annee]]</f>
        <v>2021</v>
      </c>
      <c r="K717" s="3" t="str">
        <f>+Tableau1[[#This Row],[DESTINATION]]</f>
        <v>Suisse</v>
      </c>
      <c r="L717" s="3" t="str">
        <f>+Tableau1[[#This Row],[CLIENT]]</f>
        <v>ARCADIA</v>
      </c>
      <c r="M717" s="3">
        <f>Tableau1[[#This Row],[Mois]]</f>
        <v>4</v>
      </c>
    </row>
    <row r="718" spans="1:13" x14ac:dyDescent="0.35">
      <c r="A718" s="1" t="str">
        <f>Tableau1[[#This Row],[NUM DE FACTURE]]</f>
        <v>FAE-21-00111</v>
      </c>
      <c r="B718" s="2">
        <f>VLOOKUP(Tableau3[[#This Row],[ID ]],'[1]COMMERCIAL 2019 - 2021'!$D$2:$AO$3999,14,FALSE)</f>
        <v>0</v>
      </c>
      <c r="C718" s="3">
        <f>VLOOKUP(Tableau3[[#This Row],[ID ]],'[1]COMMERCIAL 2019 - 2021'!$D$2:$AO$3999,15,FALSE)</f>
        <v>18240</v>
      </c>
      <c r="D718" s="3">
        <f>VLOOKUP(Tableau3[[#This Row],[ID ]],'[1]COMMERCIAL 2019 - 2021'!$D$2:$AO$3999,16,FALSE)</f>
        <v>56000</v>
      </c>
      <c r="E718" s="3">
        <f>VLOOKUP(Tableau3[[#This Row],[ID ]],'[1]COMMERCIAL 2019 - 2021'!$D$2:$AO$3999,17,FALSE)</f>
        <v>1000</v>
      </c>
      <c r="F718" s="3">
        <f>VLOOKUP(Tableau3[[#This Row],[ID ]],'[1]COMMERCIAL 2019 - 2021'!$D$2:$AO$3999,20,FALSE)</f>
        <v>0</v>
      </c>
      <c r="G718" s="3">
        <f>VLOOKUP(Tableau3[[#This Row],[ID ]],'[1]COMMERCIAL 2019 - 2021'!$D$2:$AO$3999,21,FALSE)</f>
        <v>31372.799999999999</v>
      </c>
      <c r="H718" s="3">
        <f>VLOOKUP(Tableau3[[#This Row],[ID ]],'[1]COMMERCIAL 2019 - 2021'!$D$2:$AO$3999,22,FALSE)</f>
        <v>84560</v>
      </c>
      <c r="I718" s="3">
        <f>VLOOKUP(Tableau3[[#This Row],[ID ]],'[1]COMMERCIAL 2019 - 2021'!$D$2:$AO$3999,23,FALSE)</f>
        <v>4300</v>
      </c>
      <c r="J718" s="3">
        <f>+Tableau1[[#This Row],[Annee]]</f>
        <v>2021</v>
      </c>
      <c r="K718" s="3" t="str">
        <f>+Tableau1[[#This Row],[DESTINATION]]</f>
        <v>Gabon</v>
      </c>
      <c r="L718" s="3" t="str">
        <f>+Tableau1[[#This Row],[CLIENT]]</f>
        <v>TUNISIAN AFRICAN BUSINESS</v>
      </c>
      <c r="M718" s="3">
        <f>Tableau1[[#This Row],[Mois]]</f>
        <v>4</v>
      </c>
    </row>
    <row r="719" spans="1:13" hidden="1" x14ac:dyDescent="0.35">
      <c r="A719" s="1" t="str">
        <f>Tableau1[[#This Row],[NUM DE FACTURE]]</f>
        <v>FAE-21-00112</v>
      </c>
      <c r="B719" s="2">
        <f>VLOOKUP(Tableau3[[#This Row],[ID ]],'[1]COMMERCIAL 2019 - 2021'!$D$2:$AO$3999,14,FALSE)</f>
        <v>0</v>
      </c>
      <c r="C719" s="3">
        <f>VLOOKUP(Tableau3[[#This Row],[ID ]],'[1]COMMERCIAL 2019 - 2021'!$D$2:$AO$3999,15,FALSE)</f>
        <v>17760</v>
      </c>
      <c r="D719" s="3">
        <f>VLOOKUP(Tableau3[[#This Row],[ID ]],'[1]COMMERCIAL 2019 - 2021'!$D$2:$AO$3999,16,FALSE)</f>
        <v>5760</v>
      </c>
      <c r="E719" s="3">
        <f>VLOOKUP(Tableau3[[#This Row],[ID ]],'[1]COMMERCIAL 2019 - 2021'!$D$2:$AO$3999,17,FALSE)</f>
        <v>600</v>
      </c>
      <c r="F719" s="3">
        <f>VLOOKUP(Tableau3[[#This Row],[ID ]],'[1]COMMERCIAL 2019 - 2021'!$D$2:$AO$3999,20,FALSE)</f>
        <v>0</v>
      </c>
      <c r="G719" s="3">
        <f>VLOOKUP(Tableau3[[#This Row],[ID ]],'[1]COMMERCIAL 2019 - 2021'!$D$2:$AO$3999,21,FALSE)</f>
        <v>36091.597537313435</v>
      </c>
      <c r="H719" s="3">
        <f>VLOOKUP(Tableau3[[#This Row],[ID ]],'[1]COMMERCIAL 2019 - 2021'!$D$2:$AO$3999,22,FALSE)</f>
        <v>11705.382985074626</v>
      </c>
      <c r="I719" s="3">
        <f>VLOOKUP(Tableau3[[#This Row],[ID ]],'[1]COMMERCIAL 2019 - 2021'!$D$2:$AO$3999,23,FALSE)</f>
        <v>1614.0507276119401</v>
      </c>
      <c r="J719" s="3">
        <f>+Tableau1[[#This Row],[Annee]]</f>
        <v>2021</v>
      </c>
      <c r="K719" s="3" t="str">
        <f>+Tableau1[[#This Row],[DESTINATION]]</f>
        <v>Jordanie</v>
      </c>
      <c r="L719" s="3" t="str">
        <f>+Tableau1[[#This Row],[CLIENT]]</f>
        <v>ABOURA FOODS</v>
      </c>
      <c r="M719" s="3">
        <f>Tableau1[[#This Row],[Mois]]</f>
        <v>4</v>
      </c>
    </row>
    <row r="720" spans="1:13" hidden="1" x14ac:dyDescent="0.35">
      <c r="A720" s="1" t="str">
        <f>Tableau1[[#This Row],[NUM DE FACTURE]]</f>
        <v>FAE-21-00113</v>
      </c>
      <c r="B720" s="2">
        <f>VLOOKUP(Tableau3[[#This Row],[ID ]],'[1]COMMERCIAL 2019 - 2021'!$D$2:$AO$3999,14,FALSE)</f>
        <v>0</v>
      </c>
      <c r="C720" s="3">
        <f>VLOOKUP(Tableau3[[#This Row],[ID ]],'[1]COMMERCIAL 2019 - 2021'!$D$2:$AO$3999,15,FALSE)</f>
        <v>0</v>
      </c>
      <c r="D720" s="3">
        <f>VLOOKUP(Tableau3[[#This Row],[ID ]],'[1]COMMERCIAL 2019 - 2021'!$D$2:$AO$3999,16,FALSE)</f>
        <v>104000</v>
      </c>
      <c r="E720" s="3">
        <f>VLOOKUP(Tableau3[[#This Row],[ID ]],'[1]COMMERCIAL 2019 - 2021'!$D$2:$AO$3999,17,FALSE)</f>
        <v>0</v>
      </c>
      <c r="F720" s="3">
        <f>VLOOKUP(Tableau3[[#This Row],[ID ]],'[1]COMMERCIAL 2019 - 2021'!$D$2:$AO$3999,20,FALSE)</f>
        <v>0</v>
      </c>
      <c r="G720" s="3">
        <f>VLOOKUP(Tableau3[[#This Row],[ID ]],'[1]COMMERCIAL 2019 - 2021'!$D$2:$AO$3999,21,FALSE)</f>
        <v>0</v>
      </c>
      <c r="H720" s="3">
        <f>VLOOKUP(Tableau3[[#This Row],[ID ]],'[1]COMMERCIAL 2019 - 2021'!$D$2:$AO$3999,22,FALSE)</f>
        <v>208458.35625000001</v>
      </c>
      <c r="I720" s="3">
        <f>VLOOKUP(Tableau3[[#This Row],[ID ]],'[1]COMMERCIAL 2019 - 2021'!$D$2:$AO$3999,23,FALSE)</f>
        <v>0</v>
      </c>
      <c r="J720" s="3">
        <f>+Tableau1[[#This Row],[Annee]]</f>
        <v>2021</v>
      </c>
      <c r="K720" s="3" t="str">
        <f>+Tableau1[[#This Row],[DESTINATION]]</f>
        <v>Guinée</v>
      </c>
      <c r="L720" s="3" t="str">
        <f>+Tableau1[[#This Row],[CLIENT]]</f>
        <v>SAWABA - GUINEE</v>
      </c>
      <c r="M720" s="3">
        <f>Tableau1[[#This Row],[Mois]]</f>
        <v>4</v>
      </c>
    </row>
    <row r="721" spans="1:13" hidden="1" x14ac:dyDescent="0.35">
      <c r="A721" s="1" t="str">
        <f>Tableau1[[#This Row],[NUM DE FACTURE]]</f>
        <v>FAE-21-00114</v>
      </c>
      <c r="B721" s="2">
        <f>VLOOKUP(Tableau3[[#This Row],[ID ]],'[1]COMMERCIAL 2019 - 2021'!$D$2:$AO$3999,14,FALSE)</f>
        <v>37248</v>
      </c>
      <c r="C721" s="3">
        <f>VLOOKUP(Tableau3[[#This Row],[ID ]],'[1]COMMERCIAL 2019 - 2021'!$D$2:$AO$3999,15,FALSE)</f>
        <v>186688</v>
      </c>
      <c r="D721" s="3">
        <f>VLOOKUP(Tableau3[[#This Row],[ID ]],'[1]COMMERCIAL 2019 - 2021'!$D$2:$AO$3999,16,FALSE)</f>
        <v>0</v>
      </c>
      <c r="E721" s="3">
        <f>VLOOKUP(Tableau3[[#This Row],[ID ]],'[1]COMMERCIAL 2019 - 2021'!$D$2:$AO$3999,17,FALSE)</f>
        <v>0</v>
      </c>
      <c r="F721" s="3">
        <f>VLOOKUP(Tableau3[[#This Row],[ID ]],'[1]COMMERCIAL 2019 - 2021'!$D$2:$AO$3999,20,FALSE)</f>
        <v>71943.578056016006</v>
      </c>
      <c r="G721" s="3">
        <f>VLOOKUP(Tableau3[[#This Row],[ID ]],'[1]COMMERCIAL 2019 - 2021'!$D$2:$AO$3999,21,FALSE)</f>
        <v>309228.11164398404</v>
      </c>
      <c r="H721" s="3">
        <f>VLOOKUP(Tableau3[[#This Row],[ID ]],'[1]COMMERCIAL 2019 - 2021'!$D$2:$AO$3999,22,FALSE)</f>
        <v>0</v>
      </c>
      <c r="I721" s="3">
        <f>VLOOKUP(Tableau3[[#This Row],[ID ]],'[1]COMMERCIAL 2019 - 2021'!$D$2:$AO$3999,23,FALSE)</f>
        <v>0</v>
      </c>
      <c r="J721" s="3">
        <f>+Tableau1[[#This Row],[Annee]]</f>
        <v>2021</v>
      </c>
      <c r="K721" s="3" t="str">
        <f>+Tableau1[[#This Row],[DESTINATION]]</f>
        <v>Guinée</v>
      </c>
      <c r="L721" s="3" t="str">
        <f>+Tableau1[[#This Row],[CLIENT]]</f>
        <v>SAWABA - GUINEE</v>
      </c>
      <c r="M721" s="3">
        <f>Tableau1[[#This Row],[Mois]]</f>
        <v>4</v>
      </c>
    </row>
    <row r="722" spans="1:13" hidden="1" x14ac:dyDescent="0.35">
      <c r="A722" s="1" t="str">
        <f>Tableau1[[#This Row],[NUM DE FACTURE]]</f>
        <v>FAE-21-00115</v>
      </c>
      <c r="B722" s="2">
        <f>VLOOKUP(Tableau3[[#This Row],[ID ]],'[1]COMMERCIAL 2019 - 2021'!$D$2:$AO$3999,14,FALSE)</f>
        <v>0</v>
      </c>
      <c r="C722" s="3">
        <f>VLOOKUP(Tableau3[[#This Row],[ID ]],'[1]COMMERCIAL 2019 - 2021'!$D$2:$AO$3999,15,FALSE)</f>
        <v>16764</v>
      </c>
      <c r="D722" s="3">
        <f>VLOOKUP(Tableau3[[#This Row],[ID ]],'[1]COMMERCIAL 2019 - 2021'!$D$2:$AO$3999,16,FALSE)</f>
        <v>10572</v>
      </c>
      <c r="E722" s="3">
        <f>VLOOKUP(Tableau3[[#This Row],[ID ]],'[1]COMMERCIAL 2019 - 2021'!$D$2:$AO$3999,17,FALSE)</f>
        <v>0</v>
      </c>
      <c r="F722" s="3">
        <f>VLOOKUP(Tableau3[[#This Row],[ID ]],'[1]COMMERCIAL 2019 - 2021'!$D$2:$AO$3999,20,FALSE)</f>
        <v>0</v>
      </c>
      <c r="G722" s="3">
        <f>VLOOKUP(Tableau3[[#This Row],[ID ]],'[1]COMMERCIAL 2019 - 2021'!$D$2:$AO$3999,21,FALSE)</f>
        <v>39205.325987882345</v>
      </c>
      <c r="H722" s="3">
        <f>VLOOKUP(Tableau3[[#This Row],[ID ]],'[1]COMMERCIAL 2019 - 2021'!$D$2:$AO$3999,22,FALSE)</f>
        <v>24554.572072117648</v>
      </c>
      <c r="I722" s="3">
        <f>VLOOKUP(Tableau3[[#This Row],[ID ]],'[1]COMMERCIAL 2019 - 2021'!$D$2:$AO$3999,23,FALSE)</f>
        <v>0</v>
      </c>
      <c r="J722" s="3">
        <f>+Tableau1[[#This Row],[Annee]]</f>
        <v>2021</v>
      </c>
      <c r="K722" s="3" t="str">
        <f>+Tableau1[[#This Row],[DESTINATION]]</f>
        <v>Mayotte</v>
      </c>
      <c r="L722" s="3" t="str">
        <f>+Tableau1[[#This Row],[CLIENT]]</f>
        <v>SODIFRAM SAS</v>
      </c>
      <c r="M722" s="3">
        <f>Tableau1[[#This Row],[Mois]]</f>
        <v>4</v>
      </c>
    </row>
    <row r="723" spans="1:13" hidden="1" x14ac:dyDescent="0.35">
      <c r="A723" s="1" t="str">
        <f>Tableau1[[#This Row],[NUM DE FACTURE]]</f>
        <v>FAE-21-00116</v>
      </c>
      <c r="B723" s="2">
        <f>VLOOKUP(Tableau3[[#This Row],[ID ]],'[1]COMMERCIAL 2019 - 2021'!$D$2:$AO$3999,14,FALSE)</f>
        <v>40000</v>
      </c>
      <c r="C723" s="3">
        <f>VLOOKUP(Tableau3[[#This Row],[ID ]],'[1]COMMERCIAL 2019 - 2021'!$D$2:$AO$3999,15,FALSE)</f>
        <v>0</v>
      </c>
      <c r="D723" s="3">
        <f>VLOOKUP(Tableau3[[#This Row],[ID ]],'[1]COMMERCIAL 2019 - 2021'!$D$2:$AO$3999,16,FALSE)</f>
        <v>0</v>
      </c>
      <c r="E723" s="3">
        <f>VLOOKUP(Tableau3[[#This Row],[ID ]],'[1]COMMERCIAL 2019 - 2021'!$D$2:$AO$3999,17,FALSE)</f>
        <v>0</v>
      </c>
      <c r="F723" s="3">
        <f>VLOOKUP(Tableau3[[#This Row],[ID ]],'[1]COMMERCIAL 2019 - 2021'!$D$2:$AO$3999,20,FALSE)</f>
        <v>82394.999999999985</v>
      </c>
      <c r="G723" s="3">
        <f>VLOOKUP(Tableau3[[#This Row],[ID ]],'[1]COMMERCIAL 2019 - 2021'!$D$2:$AO$3999,21,FALSE)</f>
        <v>0</v>
      </c>
      <c r="H723" s="3">
        <f>VLOOKUP(Tableau3[[#This Row],[ID ]],'[1]COMMERCIAL 2019 - 2021'!$D$2:$AO$3999,22,FALSE)</f>
        <v>0</v>
      </c>
      <c r="I723" s="3">
        <f>VLOOKUP(Tableau3[[#This Row],[ID ]],'[1]COMMERCIAL 2019 - 2021'!$D$2:$AO$3999,23,FALSE)</f>
        <v>0</v>
      </c>
      <c r="J723" s="3">
        <f>+Tableau1[[#This Row],[Annee]]</f>
        <v>2021</v>
      </c>
      <c r="K723" s="3" t="str">
        <f>+Tableau1[[#This Row],[DESTINATION]]</f>
        <v>Russie</v>
      </c>
      <c r="L723" s="3" t="str">
        <f>+Tableau1[[#This Row],[CLIENT]]</f>
        <v>ANGSTREM TRADING</v>
      </c>
      <c r="M723" s="3">
        <f>Tableau1[[#This Row],[Mois]]</f>
        <v>4</v>
      </c>
    </row>
    <row r="724" spans="1:13" hidden="1" x14ac:dyDescent="0.35">
      <c r="A724" s="1" t="str">
        <f>Tableau1[[#This Row],[NUM DE FACTURE]]</f>
        <v>FAE-21-00117</v>
      </c>
      <c r="B724" s="2">
        <f>VLOOKUP(Tableau3[[#This Row],[ID ]],'[1]COMMERCIAL 2019 - 2021'!$D$2:$AO$3999,14,FALSE)</f>
        <v>0</v>
      </c>
      <c r="C724" s="3">
        <f>VLOOKUP(Tableau3[[#This Row],[ID ]],'[1]COMMERCIAL 2019 - 2021'!$D$2:$AO$3999,15,FALSE)</f>
        <v>18256</v>
      </c>
      <c r="D724" s="3">
        <f>VLOOKUP(Tableau3[[#This Row],[ID ]],'[1]COMMERCIAL 2019 - 2021'!$D$2:$AO$3999,16,FALSE)</f>
        <v>3000</v>
      </c>
      <c r="E724" s="3">
        <f>VLOOKUP(Tableau3[[#This Row],[ID ]],'[1]COMMERCIAL 2019 - 2021'!$D$2:$AO$3999,17,FALSE)</f>
        <v>3600</v>
      </c>
      <c r="F724" s="3">
        <f>VLOOKUP(Tableau3[[#This Row],[ID ]],'[1]COMMERCIAL 2019 - 2021'!$D$2:$AO$3999,20,FALSE)</f>
        <v>0</v>
      </c>
      <c r="G724" s="3">
        <f>VLOOKUP(Tableau3[[#This Row],[ID ]],'[1]COMMERCIAL 2019 - 2021'!$D$2:$AO$3999,21,FALSE)</f>
        <v>34368.152279999995</v>
      </c>
      <c r="H724" s="3">
        <f>VLOOKUP(Tableau3[[#This Row],[ID ]],'[1]COMMERCIAL 2019 - 2021'!$D$2:$AO$3999,22,FALSE)</f>
        <v>5647.7024999999985</v>
      </c>
      <c r="I724" s="3">
        <f>VLOOKUP(Tableau3[[#This Row],[ID ]],'[1]COMMERCIAL 2019 - 2021'!$D$2:$AO$3999,23,FALSE)</f>
        <v>16628.685699999998</v>
      </c>
      <c r="J724" s="3">
        <f>+Tableau1[[#This Row],[Annee]]</f>
        <v>2021</v>
      </c>
      <c r="K724" s="3" t="str">
        <f>+Tableau1[[#This Row],[DESTINATION]]</f>
        <v>France</v>
      </c>
      <c r="L724" s="3" t="str">
        <f>+Tableau1[[#This Row],[CLIENT]]</f>
        <v>STE OMRANE SAS</v>
      </c>
      <c r="M724" s="3">
        <f>Tableau1[[#This Row],[Mois]]</f>
        <v>5</v>
      </c>
    </row>
    <row r="725" spans="1:13" x14ac:dyDescent="0.35">
      <c r="A725" s="1" t="str">
        <f>Tableau1[[#This Row],[NUM DE FACTURE]]</f>
        <v>FAE-21-00118</v>
      </c>
      <c r="B725" s="2">
        <f>VLOOKUP(Tableau3[[#This Row],[ID ]],'[1]COMMERCIAL 2019 - 2021'!$D$2:$AO$3999,14,FALSE)</f>
        <v>85208</v>
      </c>
      <c r="C725" s="3">
        <f>VLOOKUP(Tableau3[[#This Row],[ID ]],'[1]COMMERCIAL 2019 - 2021'!$D$2:$AO$3999,15,FALSE)</f>
        <v>19080</v>
      </c>
      <c r="D725" s="3">
        <f>VLOOKUP(Tableau3[[#This Row],[ID ]],'[1]COMMERCIAL 2019 - 2021'!$D$2:$AO$3999,16,FALSE)</f>
        <v>7920</v>
      </c>
      <c r="E725" s="3">
        <f>VLOOKUP(Tableau3[[#This Row],[ID ]],'[1]COMMERCIAL 2019 - 2021'!$D$2:$AO$3999,17,FALSE)</f>
        <v>0</v>
      </c>
      <c r="F725" s="3">
        <f>VLOOKUP(Tableau3[[#This Row],[ID ]],'[1]COMMERCIAL 2019 - 2021'!$D$2:$AO$3999,20,FALSE)</f>
        <v>145937.68</v>
      </c>
      <c r="G725" s="3">
        <f>VLOOKUP(Tableau3[[#This Row],[ID ]],'[1]COMMERCIAL 2019 - 2021'!$D$2:$AO$3999,21,FALSE)</f>
        <v>28238.400000000001</v>
      </c>
      <c r="H725" s="3">
        <f>VLOOKUP(Tableau3[[#This Row],[ID ]],'[1]COMMERCIAL 2019 - 2021'!$D$2:$AO$3999,22,FALSE)</f>
        <v>11602.8</v>
      </c>
      <c r="I725" s="3">
        <f>VLOOKUP(Tableau3[[#This Row],[ID ]],'[1]COMMERCIAL 2019 - 2021'!$D$2:$AO$3999,23,FALSE)</f>
        <v>0</v>
      </c>
      <c r="J725" s="3">
        <f>+Tableau1[[#This Row],[Annee]]</f>
        <v>2021</v>
      </c>
      <c r="K725" s="3" t="str">
        <f>+Tableau1[[#This Row],[DESTINATION]]</f>
        <v>Sierra Leone</v>
      </c>
      <c r="L725" s="3" t="str">
        <f>+Tableau1[[#This Row],[CLIENT]]</f>
        <v>TUNISIAN AFRICAN BUSINESS</v>
      </c>
      <c r="M725" s="3">
        <f>Tableau1[[#This Row],[Mois]]</f>
        <v>4</v>
      </c>
    </row>
    <row r="726" spans="1:13" hidden="1" x14ac:dyDescent="0.35">
      <c r="A726" s="1" t="str">
        <f>Tableau1[[#This Row],[NUM DE FACTURE]]</f>
        <v>FAE-21-00119</v>
      </c>
      <c r="B726" s="2">
        <f>VLOOKUP(Tableau3[[#This Row],[ID ]],'[1]COMMERCIAL 2019 - 2021'!$D$2:$AO$3999,14,FALSE)</f>
        <v>16800</v>
      </c>
      <c r="C726" s="3">
        <f>VLOOKUP(Tableau3[[#This Row],[ID ]],'[1]COMMERCIAL 2019 - 2021'!$D$2:$AO$3999,15,FALSE)</f>
        <v>31800</v>
      </c>
      <c r="D726" s="3">
        <f>VLOOKUP(Tableau3[[#This Row],[ID ]],'[1]COMMERCIAL 2019 - 2021'!$D$2:$AO$3999,16,FALSE)</f>
        <v>0</v>
      </c>
      <c r="E726" s="3">
        <f>VLOOKUP(Tableau3[[#This Row],[ID ]],'[1]COMMERCIAL 2019 - 2021'!$D$2:$AO$3999,17,FALSE)</f>
        <v>0</v>
      </c>
      <c r="F726" s="3">
        <f>VLOOKUP(Tableau3[[#This Row],[ID ]],'[1]COMMERCIAL 2019 - 2021'!$D$2:$AO$3999,20,FALSE)</f>
        <v>28728</v>
      </c>
      <c r="G726" s="3">
        <f>VLOOKUP(Tableau3[[#This Row],[ID ]],'[1]COMMERCIAL 2019 - 2021'!$D$2:$AO$3999,21,FALSE)</f>
        <v>48300</v>
      </c>
      <c r="H726" s="3">
        <f>VLOOKUP(Tableau3[[#This Row],[ID ]],'[1]COMMERCIAL 2019 - 2021'!$D$2:$AO$3999,22,FALSE)</f>
        <v>0</v>
      </c>
      <c r="I726" s="3">
        <f>VLOOKUP(Tableau3[[#This Row],[ID ]],'[1]COMMERCIAL 2019 - 2021'!$D$2:$AO$3999,23,FALSE)</f>
        <v>0</v>
      </c>
      <c r="J726" s="3">
        <f>+Tableau1[[#This Row],[Annee]]</f>
        <v>2021</v>
      </c>
      <c r="K726" s="3" t="str">
        <f>+Tableau1[[#This Row],[DESTINATION]]</f>
        <v>Liberia</v>
      </c>
      <c r="L726" s="3" t="str">
        <f>+Tableau1[[#This Row],[CLIENT]]</f>
        <v>STE DE COMMERCE INTERNATIONAL</v>
      </c>
      <c r="M726" s="3">
        <f>Tableau1[[#This Row],[Mois]]</f>
        <v>4</v>
      </c>
    </row>
    <row r="727" spans="1:13" hidden="1" x14ac:dyDescent="0.35">
      <c r="A727" s="1" t="str">
        <f>Tableau1[[#This Row],[NUM DE FACTURE]]</f>
        <v>FAE-21-00120</v>
      </c>
      <c r="B727" s="2">
        <f>VLOOKUP(Tableau3[[#This Row],[ID ]],'[1]COMMERCIAL 2019 - 2021'!$D$2:$AO$3999,14,FALSE)</f>
        <v>28800</v>
      </c>
      <c r="C727" s="3">
        <f>VLOOKUP(Tableau3[[#This Row],[ID ]],'[1]COMMERCIAL 2019 - 2021'!$D$2:$AO$3999,15,FALSE)</f>
        <v>50400</v>
      </c>
      <c r="D727" s="3">
        <f>VLOOKUP(Tableau3[[#This Row],[ID ]],'[1]COMMERCIAL 2019 - 2021'!$D$2:$AO$3999,16,FALSE)</f>
        <v>3600</v>
      </c>
      <c r="E727" s="3">
        <f>VLOOKUP(Tableau3[[#This Row],[ID ]],'[1]COMMERCIAL 2019 - 2021'!$D$2:$AO$3999,17,FALSE)</f>
        <v>0</v>
      </c>
      <c r="F727" s="3">
        <f>VLOOKUP(Tableau3[[#This Row],[ID ]],'[1]COMMERCIAL 2019 - 2021'!$D$2:$AO$3999,20,FALSE)</f>
        <v>49752</v>
      </c>
      <c r="G727" s="3">
        <f>VLOOKUP(Tableau3[[#This Row],[ID ]],'[1]COMMERCIAL 2019 - 2021'!$D$2:$AO$3999,21,FALSE)</f>
        <v>79632</v>
      </c>
      <c r="H727" s="3">
        <f>VLOOKUP(Tableau3[[#This Row],[ID ]],'[1]COMMERCIAL 2019 - 2021'!$D$2:$AO$3999,22,FALSE)</f>
        <v>5688</v>
      </c>
      <c r="I727" s="3">
        <f>VLOOKUP(Tableau3[[#This Row],[ID ]],'[1]COMMERCIAL 2019 - 2021'!$D$2:$AO$3999,23,FALSE)</f>
        <v>0</v>
      </c>
      <c r="J727" s="3">
        <f>+Tableau1[[#This Row],[Annee]]</f>
        <v>2021</v>
      </c>
      <c r="K727" s="3" t="str">
        <f>+Tableau1[[#This Row],[DESTINATION]]</f>
        <v>Burkina Faso</v>
      </c>
      <c r="L727" s="3" t="str">
        <f>+Tableau1[[#This Row],[CLIENT]]</f>
        <v>SAHEL INTERNATIONAL TRADE</v>
      </c>
      <c r="M727" s="3">
        <f>Tableau1[[#This Row],[Mois]]</f>
        <v>4</v>
      </c>
    </row>
    <row r="728" spans="1:13" hidden="1" x14ac:dyDescent="0.35">
      <c r="A728" s="1" t="str">
        <f>Tableau1[[#This Row],[NUM DE FACTURE]]</f>
        <v>FAE-21-00121</v>
      </c>
      <c r="B728" s="2">
        <f>VLOOKUP(Tableau3[[#This Row],[ID ]],'[1]COMMERCIAL 2019 - 2021'!$D$2:$AO$3999,14,FALSE)</f>
        <v>0</v>
      </c>
      <c r="C728" s="3">
        <f>VLOOKUP(Tableau3[[#This Row],[ID ]],'[1]COMMERCIAL 2019 - 2021'!$D$2:$AO$3999,15,FALSE)</f>
        <v>0</v>
      </c>
      <c r="D728" s="3">
        <f>VLOOKUP(Tableau3[[#This Row],[ID ]],'[1]COMMERCIAL 2019 - 2021'!$D$2:$AO$3999,16,FALSE)</f>
        <v>280000</v>
      </c>
      <c r="E728" s="3">
        <f>VLOOKUP(Tableau3[[#This Row],[ID ]],'[1]COMMERCIAL 2019 - 2021'!$D$2:$AO$3999,17,FALSE)</f>
        <v>0</v>
      </c>
      <c r="F728" s="3">
        <f>VLOOKUP(Tableau3[[#This Row],[ID ]],'[1]COMMERCIAL 2019 - 2021'!$D$2:$AO$3999,20,FALSE)</f>
        <v>0</v>
      </c>
      <c r="G728" s="3">
        <f>VLOOKUP(Tableau3[[#This Row],[ID ]],'[1]COMMERCIAL 2019 - 2021'!$D$2:$AO$3999,21,FALSE)</f>
        <v>0</v>
      </c>
      <c r="H728" s="3">
        <f>VLOOKUP(Tableau3[[#This Row],[ID ]],'[1]COMMERCIAL 2019 - 2021'!$D$2:$AO$3999,22,FALSE)</f>
        <v>378000</v>
      </c>
      <c r="I728" s="3">
        <f>VLOOKUP(Tableau3[[#This Row],[ID ]],'[1]COMMERCIAL 2019 - 2021'!$D$2:$AO$3999,23,FALSE)</f>
        <v>0</v>
      </c>
      <c r="J728" s="3">
        <f>+Tableau1[[#This Row],[Annee]]</f>
        <v>2021</v>
      </c>
      <c r="K728" s="3" t="str">
        <f>+Tableau1[[#This Row],[DESTINATION]]</f>
        <v>Niger</v>
      </c>
      <c r="L728" s="3" t="str">
        <f>+Tableau1[[#This Row],[CLIENT]]</f>
        <v>STE OMEGA TRADING</v>
      </c>
      <c r="M728" s="3">
        <f>Tableau1[[#This Row],[Mois]]</f>
        <v>5</v>
      </c>
    </row>
    <row r="729" spans="1:13" hidden="1" x14ac:dyDescent="0.35">
      <c r="A729" s="1" t="str">
        <f>Tableau1[[#This Row],[NUM DE FACTURE]]</f>
        <v>FAE-21-00122</v>
      </c>
      <c r="B729" s="2">
        <f>VLOOKUP(Tableau3[[#This Row],[ID ]],'[1]COMMERCIAL 2019 - 2021'!$D$2:$AO$3999,14,FALSE)</f>
        <v>450</v>
      </c>
      <c r="C729" s="3">
        <f>VLOOKUP(Tableau3[[#This Row],[ID ]],'[1]COMMERCIAL 2019 - 2021'!$D$2:$AO$3999,15,FALSE)</f>
        <v>8448</v>
      </c>
      <c r="D729" s="3">
        <f>VLOOKUP(Tableau3[[#This Row],[ID ]],'[1]COMMERCIAL 2019 - 2021'!$D$2:$AO$3999,16,FALSE)</f>
        <v>360</v>
      </c>
      <c r="E729" s="3">
        <f>VLOOKUP(Tableau3[[#This Row],[ID ]],'[1]COMMERCIAL 2019 - 2021'!$D$2:$AO$3999,17,FALSE)</f>
        <v>1500</v>
      </c>
      <c r="F729" s="3">
        <f>VLOOKUP(Tableau3[[#This Row],[ID ]],'[1]COMMERCIAL 2019 - 2021'!$D$2:$AO$3999,20,FALSE)</f>
        <v>1305</v>
      </c>
      <c r="G729" s="3">
        <f>VLOOKUP(Tableau3[[#This Row],[ID ]],'[1]COMMERCIAL 2019 - 2021'!$D$2:$AO$3999,21,FALSE)</f>
        <v>16861.2</v>
      </c>
      <c r="H729" s="3">
        <f>VLOOKUP(Tableau3[[#This Row],[ID ]],'[1]COMMERCIAL 2019 - 2021'!$D$2:$AO$3999,22,FALSE)</f>
        <v>666</v>
      </c>
      <c r="I729" s="3">
        <f>VLOOKUP(Tableau3[[#This Row],[ID ]],'[1]COMMERCIAL 2019 - 2021'!$D$2:$AO$3999,23,FALSE)</f>
        <v>4704</v>
      </c>
      <c r="J729" s="3">
        <f>+Tableau1[[#This Row],[Annee]]</f>
        <v>2021</v>
      </c>
      <c r="K729" s="3" t="str">
        <f>+Tableau1[[#This Row],[DESTINATION]]</f>
        <v>France</v>
      </c>
      <c r="L729" s="3" t="str">
        <f>+Tableau1[[#This Row],[CLIENT]]</f>
        <v>FOOD EXPORT</v>
      </c>
      <c r="M729" s="3">
        <f>Tableau1[[#This Row],[Mois]]</f>
        <v>4</v>
      </c>
    </row>
    <row r="730" spans="1:13" hidden="1" x14ac:dyDescent="0.35">
      <c r="A730" s="1" t="str">
        <f>Tableau1[[#This Row],[NUM DE FACTURE]]</f>
        <v>FAE-21-00123</v>
      </c>
      <c r="B730" s="2">
        <f>VLOOKUP(Tableau3[[#This Row],[ID ]],'[1]COMMERCIAL 2019 - 2021'!$D$2:$AO$3999,14,FALSE)</f>
        <v>0</v>
      </c>
      <c r="C730" s="3">
        <f>VLOOKUP(Tableau3[[#This Row],[ID ]],'[1]COMMERCIAL 2019 - 2021'!$D$2:$AO$3999,15,FALSE)</f>
        <v>4240</v>
      </c>
      <c r="D730" s="3">
        <f>VLOOKUP(Tableau3[[#This Row],[ID ]],'[1]COMMERCIAL 2019 - 2021'!$D$2:$AO$3999,16,FALSE)</f>
        <v>0</v>
      </c>
      <c r="E730" s="3">
        <f>VLOOKUP(Tableau3[[#This Row],[ID ]],'[1]COMMERCIAL 2019 - 2021'!$D$2:$AO$3999,17,FALSE)</f>
        <v>1720</v>
      </c>
      <c r="F730" s="3">
        <f>VLOOKUP(Tableau3[[#This Row],[ID ]],'[1]COMMERCIAL 2019 - 2021'!$D$2:$AO$3999,20,FALSE)</f>
        <v>0</v>
      </c>
      <c r="G730" s="3">
        <f>VLOOKUP(Tableau3[[#This Row],[ID ]],'[1]COMMERCIAL 2019 - 2021'!$D$2:$AO$3999,21,FALSE)</f>
        <v>9301.6</v>
      </c>
      <c r="H730" s="3">
        <f>VLOOKUP(Tableau3[[#This Row],[ID ]],'[1]COMMERCIAL 2019 - 2021'!$D$2:$AO$3999,22,FALSE)</f>
        <v>0</v>
      </c>
      <c r="I730" s="3">
        <f>VLOOKUP(Tableau3[[#This Row],[ID ]],'[1]COMMERCIAL 2019 - 2021'!$D$2:$AO$3999,23,FALSE)</f>
        <v>5824</v>
      </c>
      <c r="J730" s="3">
        <f>+Tableau1[[#This Row],[Annee]]</f>
        <v>2021</v>
      </c>
      <c r="K730" s="3" t="str">
        <f>+Tableau1[[#This Row],[DESTINATION]]</f>
        <v>Allemagne</v>
      </c>
      <c r="L730" s="3" t="str">
        <f>+Tableau1[[#This Row],[CLIENT]]</f>
        <v>ARCADIA</v>
      </c>
      <c r="M730" s="3">
        <f>Tableau1[[#This Row],[Mois]]</f>
        <v>4</v>
      </c>
    </row>
    <row r="731" spans="1:13" hidden="1" x14ac:dyDescent="0.35">
      <c r="A731" s="1" t="str">
        <f>Tableau1[[#This Row],[NUM DE FACTURE]]</f>
        <v>FAE-21-00124</v>
      </c>
      <c r="B731" s="2">
        <f>VLOOKUP(Tableau3[[#This Row],[ID ]],'[1]COMMERCIAL 2019 - 2021'!$D$2:$AO$3999,14,FALSE)</f>
        <v>44010</v>
      </c>
      <c r="C731" s="3">
        <f>VLOOKUP(Tableau3[[#This Row],[ID ]],'[1]COMMERCIAL 2019 - 2021'!$D$2:$AO$3999,15,FALSE)</f>
        <v>0</v>
      </c>
      <c r="D731" s="3">
        <f>VLOOKUP(Tableau3[[#This Row],[ID ]],'[1]COMMERCIAL 2019 - 2021'!$D$2:$AO$3999,16,FALSE)</f>
        <v>0</v>
      </c>
      <c r="E731" s="3">
        <f>VLOOKUP(Tableau3[[#This Row],[ID ]],'[1]COMMERCIAL 2019 - 2021'!$D$2:$AO$3999,17,FALSE)</f>
        <v>0</v>
      </c>
      <c r="F731" s="3">
        <f>VLOOKUP(Tableau3[[#This Row],[ID ]],'[1]COMMERCIAL 2019 - 2021'!$D$2:$AO$3999,20,FALSE)</f>
        <v>78354.899999999994</v>
      </c>
      <c r="G731" s="3">
        <f>VLOOKUP(Tableau3[[#This Row],[ID ]],'[1]COMMERCIAL 2019 - 2021'!$D$2:$AO$3999,21,FALSE)</f>
        <v>0</v>
      </c>
      <c r="H731" s="3">
        <f>VLOOKUP(Tableau3[[#This Row],[ID ]],'[1]COMMERCIAL 2019 - 2021'!$D$2:$AO$3999,22,FALSE)</f>
        <v>0</v>
      </c>
      <c r="I731" s="3">
        <f>VLOOKUP(Tableau3[[#This Row],[ID ]],'[1]COMMERCIAL 2019 - 2021'!$D$2:$AO$3999,23,FALSE)</f>
        <v>0</v>
      </c>
      <c r="J731" s="3">
        <f>+Tableau1[[#This Row],[Annee]]</f>
        <v>2021</v>
      </c>
      <c r="K731" s="3" t="str">
        <f>+Tableau1[[#This Row],[DESTINATION]]</f>
        <v>Togo</v>
      </c>
      <c r="L731" s="3" t="str">
        <f>+Tableau1[[#This Row],[CLIENT]]</f>
        <v>SAHEL INTERNATIONAL TRADE</v>
      </c>
      <c r="M731" s="3">
        <f>Tableau1[[#This Row],[Mois]]</f>
        <v>5</v>
      </c>
    </row>
    <row r="732" spans="1:13" hidden="1" x14ac:dyDescent="0.35">
      <c r="A732" s="1" t="str">
        <f>Tableau1[[#This Row],[NUM DE FACTURE]]</f>
        <v>FAE-21-00125</v>
      </c>
      <c r="B732" s="2">
        <f>VLOOKUP(Tableau3[[#This Row],[ID ]],'[1]COMMERCIAL 2019 - 2021'!$D$2:$AO$3999,14,FALSE)</f>
        <v>0</v>
      </c>
      <c r="C732" s="3">
        <f>VLOOKUP(Tableau3[[#This Row],[ID ]],'[1]COMMERCIAL 2019 - 2021'!$D$2:$AO$3999,15,FALSE)</f>
        <v>0</v>
      </c>
      <c r="D732" s="3">
        <f>VLOOKUP(Tableau3[[#This Row],[ID ]],'[1]COMMERCIAL 2019 - 2021'!$D$2:$AO$3999,16,FALSE)</f>
        <v>33600</v>
      </c>
      <c r="E732" s="3">
        <f>VLOOKUP(Tableau3[[#This Row],[ID ]],'[1]COMMERCIAL 2019 - 2021'!$D$2:$AO$3999,17,FALSE)</f>
        <v>0</v>
      </c>
      <c r="F732" s="3">
        <f>VLOOKUP(Tableau3[[#This Row],[ID ]],'[1]COMMERCIAL 2019 - 2021'!$D$2:$AO$3999,20,FALSE)</f>
        <v>0</v>
      </c>
      <c r="G732" s="3">
        <f>VLOOKUP(Tableau3[[#This Row],[ID ]],'[1]COMMERCIAL 2019 - 2021'!$D$2:$AO$3999,21,FALSE)</f>
        <v>0</v>
      </c>
      <c r="H732" s="3">
        <f>VLOOKUP(Tableau3[[#This Row],[ID ]],'[1]COMMERCIAL 2019 - 2021'!$D$2:$AO$3999,22,FALSE)</f>
        <v>58060.800000000003</v>
      </c>
      <c r="I732" s="3">
        <f>VLOOKUP(Tableau3[[#This Row],[ID ]],'[1]COMMERCIAL 2019 - 2021'!$D$2:$AO$3999,23,FALSE)</f>
        <v>0</v>
      </c>
      <c r="J732" s="3">
        <f>+Tableau1[[#This Row],[Annee]]</f>
        <v>2021</v>
      </c>
      <c r="K732" s="3" t="str">
        <f>+Tableau1[[#This Row],[DESTINATION]]</f>
        <v>Japon</v>
      </c>
      <c r="L732" s="3" t="str">
        <f>+Tableau1[[#This Row],[CLIENT]]</f>
        <v>ARCADIA</v>
      </c>
      <c r="M732" s="3">
        <f>Tableau1[[#This Row],[Mois]]</f>
        <v>4</v>
      </c>
    </row>
    <row r="733" spans="1:13" hidden="1" x14ac:dyDescent="0.35">
      <c r="A733" s="1" t="str">
        <f>Tableau1[[#This Row],[NUM DE FACTURE]]</f>
        <v>FAE-21-00126</v>
      </c>
      <c r="B733" s="2">
        <f>VLOOKUP(Tableau3[[#This Row],[ID ]],'[1]COMMERCIAL 2019 - 2021'!$D$2:$AO$3999,14,FALSE)</f>
        <v>76800</v>
      </c>
      <c r="C733" s="3">
        <f>VLOOKUP(Tableau3[[#This Row],[ID ]],'[1]COMMERCIAL 2019 - 2021'!$D$2:$AO$3999,15,FALSE)</f>
        <v>0</v>
      </c>
      <c r="D733" s="3">
        <f>VLOOKUP(Tableau3[[#This Row],[ID ]],'[1]COMMERCIAL 2019 - 2021'!$D$2:$AO$3999,16,FALSE)</f>
        <v>0</v>
      </c>
      <c r="E733" s="3">
        <f>VLOOKUP(Tableau3[[#This Row],[ID ]],'[1]COMMERCIAL 2019 - 2021'!$D$2:$AO$3999,17,FALSE)</f>
        <v>0</v>
      </c>
      <c r="F733" s="3">
        <f>VLOOKUP(Tableau3[[#This Row],[ID ]],'[1]COMMERCIAL 2019 - 2021'!$D$2:$AO$3999,20,FALSE)</f>
        <v>131328</v>
      </c>
      <c r="G733" s="3">
        <f>VLOOKUP(Tableau3[[#This Row],[ID ]],'[1]COMMERCIAL 2019 - 2021'!$D$2:$AO$3999,21,FALSE)</f>
        <v>0</v>
      </c>
      <c r="H733" s="3">
        <f>VLOOKUP(Tableau3[[#This Row],[ID ]],'[1]COMMERCIAL 2019 - 2021'!$D$2:$AO$3999,22,FALSE)</f>
        <v>0</v>
      </c>
      <c r="I733" s="3">
        <f>VLOOKUP(Tableau3[[#This Row],[ID ]],'[1]COMMERCIAL 2019 - 2021'!$D$2:$AO$3999,23,FALSE)</f>
        <v>0</v>
      </c>
      <c r="J733" s="3">
        <f>+Tableau1[[#This Row],[Annee]]</f>
        <v>2021</v>
      </c>
      <c r="K733" s="3" t="str">
        <f>+Tableau1[[#This Row],[DESTINATION]]</f>
        <v>Sénégal</v>
      </c>
      <c r="L733" s="3" t="str">
        <f>+Tableau1[[#This Row],[CLIENT]]</f>
        <v>SAHEL INTERNATIONAL TRADE</v>
      </c>
      <c r="M733" s="3">
        <f>Tableau1[[#This Row],[Mois]]</f>
        <v>5</v>
      </c>
    </row>
    <row r="734" spans="1:13" hidden="1" x14ac:dyDescent="0.35">
      <c r="A734" s="1" t="str">
        <f>Tableau1[[#This Row],[NUM DE FACTURE]]</f>
        <v>FAE-21-00127</v>
      </c>
      <c r="B734" s="2">
        <f>VLOOKUP(Tableau3[[#This Row],[ID ]],'[1]COMMERCIAL 2019 - 2021'!$D$2:$AO$3999,14,FALSE)</f>
        <v>0</v>
      </c>
      <c r="C734" s="3">
        <f>VLOOKUP(Tableau3[[#This Row],[ID ]],'[1]COMMERCIAL 2019 - 2021'!$D$2:$AO$3999,15,FALSE)</f>
        <v>14928</v>
      </c>
      <c r="D734" s="3">
        <f>VLOOKUP(Tableau3[[#This Row],[ID ]],'[1]COMMERCIAL 2019 - 2021'!$D$2:$AO$3999,16,FALSE)</f>
        <v>10500</v>
      </c>
      <c r="E734" s="3">
        <f>VLOOKUP(Tableau3[[#This Row],[ID ]],'[1]COMMERCIAL 2019 - 2021'!$D$2:$AO$3999,17,FALSE)</f>
        <v>304</v>
      </c>
      <c r="F734" s="3">
        <f>VLOOKUP(Tableau3[[#This Row],[ID ]],'[1]COMMERCIAL 2019 - 2021'!$D$2:$AO$3999,20,FALSE)</f>
        <v>0</v>
      </c>
      <c r="G734" s="3">
        <f>VLOOKUP(Tableau3[[#This Row],[ID ]],'[1]COMMERCIAL 2019 - 2021'!$D$2:$AO$3999,21,FALSE)</f>
        <v>28128.919968000009</v>
      </c>
      <c r="H734" s="3">
        <f>VLOOKUP(Tableau3[[#This Row],[ID ]],'[1]COMMERCIAL 2019 - 2021'!$D$2:$AO$3999,22,FALSE)</f>
        <v>19785.213</v>
      </c>
      <c r="I734" s="3">
        <f>VLOOKUP(Tableau3[[#This Row],[ID ]],'[1]COMMERCIAL 2019 - 2021'!$D$2:$AO$3999,23,FALSE)</f>
        <v>1192.997104</v>
      </c>
      <c r="J734" s="3">
        <f>+Tableau1[[#This Row],[Annee]]</f>
        <v>2021</v>
      </c>
      <c r="K734" s="3" t="str">
        <f>+Tableau1[[#This Row],[DESTINATION]]</f>
        <v>France</v>
      </c>
      <c r="L734" s="3" t="str">
        <f>+Tableau1[[#This Row],[CLIENT]]</f>
        <v>CENTRAL FOOD</v>
      </c>
      <c r="M734" s="3">
        <f>Tableau1[[#This Row],[Mois]]</f>
        <v>5</v>
      </c>
    </row>
    <row r="735" spans="1:13" hidden="1" x14ac:dyDescent="0.35">
      <c r="A735" s="1" t="str">
        <f>Tableau1[[#This Row],[NUM DE FACTURE]]</f>
        <v>FAE-21-00128</v>
      </c>
      <c r="B735" s="2">
        <f>VLOOKUP(Tableau3[[#This Row],[ID ]],'[1]COMMERCIAL 2019 - 2021'!$D$2:$AO$3999,14,FALSE)</f>
        <v>11040</v>
      </c>
      <c r="C735" s="3">
        <f>VLOOKUP(Tableau3[[#This Row],[ID ]],'[1]COMMERCIAL 2019 - 2021'!$D$2:$AO$3999,15,FALSE)</f>
        <v>8200</v>
      </c>
      <c r="D735" s="3">
        <f>VLOOKUP(Tableau3[[#This Row],[ID ]],'[1]COMMERCIAL 2019 - 2021'!$D$2:$AO$3999,16,FALSE)</f>
        <v>0</v>
      </c>
      <c r="E735" s="3">
        <f>VLOOKUP(Tableau3[[#This Row],[ID ]],'[1]COMMERCIAL 2019 - 2021'!$D$2:$AO$3999,17,FALSE)</f>
        <v>1100</v>
      </c>
      <c r="F735" s="3">
        <f>VLOOKUP(Tableau3[[#This Row],[ID ]],'[1]COMMERCIAL 2019 - 2021'!$D$2:$AO$3999,20,FALSE)</f>
        <v>20006.400000000001</v>
      </c>
      <c r="G735" s="3">
        <f>VLOOKUP(Tableau3[[#This Row],[ID ]],'[1]COMMERCIAL 2019 - 2021'!$D$2:$AO$3999,21,FALSE)</f>
        <v>16118</v>
      </c>
      <c r="H735" s="3">
        <f>VLOOKUP(Tableau3[[#This Row],[ID ]],'[1]COMMERCIAL 2019 - 2021'!$D$2:$AO$3999,22,FALSE)</f>
        <v>0</v>
      </c>
      <c r="I735" s="3">
        <f>VLOOKUP(Tableau3[[#This Row],[ID ]],'[1]COMMERCIAL 2019 - 2021'!$D$2:$AO$3999,23,FALSE)</f>
        <v>2150</v>
      </c>
      <c r="J735" s="3">
        <f>+Tableau1[[#This Row],[Annee]]</f>
        <v>2021</v>
      </c>
      <c r="K735" s="3" t="str">
        <f>+Tableau1[[#This Row],[DESTINATION]]</f>
        <v>Qatar</v>
      </c>
      <c r="L735" s="3" t="str">
        <f>+Tableau1[[#This Row],[CLIENT]]</f>
        <v>GOLDEN PEARL</v>
      </c>
      <c r="M735" s="3">
        <f>Tableau1[[#This Row],[Mois]]</f>
        <v>5</v>
      </c>
    </row>
    <row r="736" spans="1:13" hidden="1" x14ac:dyDescent="0.35">
      <c r="A736" s="1" t="str">
        <f>Tableau1[[#This Row],[NUM DE FACTURE]]</f>
        <v>FAE-21-00129</v>
      </c>
      <c r="B736" s="2">
        <f>VLOOKUP(Tableau3[[#This Row],[ID ]],'[1]COMMERCIAL 2019 - 2021'!$D$2:$AO$3999,14,FALSE)</f>
        <v>0</v>
      </c>
      <c r="C736" s="3">
        <f>VLOOKUP(Tableau3[[#This Row],[ID ]],'[1]COMMERCIAL 2019 - 2021'!$D$2:$AO$3999,15,FALSE)</f>
        <v>199400</v>
      </c>
      <c r="D736" s="3">
        <f>VLOOKUP(Tableau3[[#This Row],[ID ]],'[1]COMMERCIAL 2019 - 2021'!$D$2:$AO$3999,16,FALSE)</f>
        <v>0</v>
      </c>
      <c r="E736" s="3">
        <f>VLOOKUP(Tableau3[[#This Row],[ID ]],'[1]COMMERCIAL 2019 - 2021'!$D$2:$AO$3999,17,FALSE)</f>
        <v>0</v>
      </c>
      <c r="F736" s="3">
        <f>VLOOKUP(Tableau3[[#This Row],[ID ]],'[1]COMMERCIAL 2019 - 2021'!$D$2:$AO$3999,20,FALSE)</f>
        <v>0</v>
      </c>
      <c r="G736" s="3">
        <f>VLOOKUP(Tableau3[[#This Row],[ID ]],'[1]COMMERCIAL 2019 - 2021'!$D$2:$AO$3999,21,FALSE)</f>
        <v>259220</v>
      </c>
      <c r="H736" s="3">
        <f>VLOOKUP(Tableau3[[#This Row],[ID ]],'[1]COMMERCIAL 2019 - 2021'!$D$2:$AO$3999,22,FALSE)</f>
        <v>0</v>
      </c>
      <c r="I736" s="3">
        <f>VLOOKUP(Tableau3[[#This Row],[ID ]],'[1]COMMERCIAL 2019 - 2021'!$D$2:$AO$3999,23,FALSE)</f>
        <v>0</v>
      </c>
      <c r="J736" s="3">
        <f>+Tableau1[[#This Row],[Annee]]</f>
        <v>2021</v>
      </c>
      <c r="K736" s="3" t="str">
        <f>+Tableau1[[#This Row],[DESTINATION]]</f>
        <v>Niger</v>
      </c>
      <c r="L736" s="3" t="str">
        <f>+Tableau1[[#This Row],[CLIENT]]</f>
        <v>SAHEL INTERNATIONAL TRADE</v>
      </c>
      <c r="M736" s="3">
        <f>Tableau1[[#This Row],[Mois]]</f>
        <v>5</v>
      </c>
    </row>
    <row r="737" spans="1:13" hidden="1" x14ac:dyDescent="0.35">
      <c r="A737" s="1" t="str">
        <f>Tableau1[[#This Row],[NUM DE FACTURE]]</f>
        <v>FAE-21-00130</v>
      </c>
      <c r="B737" s="2">
        <f>VLOOKUP(Tableau3[[#This Row],[ID ]],'[1]COMMERCIAL 2019 - 2021'!$D$2:$AO$3999,14,FALSE)</f>
        <v>0</v>
      </c>
      <c r="C737" s="3">
        <f>VLOOKUP(Tableau3[[#This Row],[ID ]],'[1]COMMERCIAL 2019 - 2021'!$D$2:$AO$3999,15,FALSE)</f>
        <v>10384</v>
      </c>
      <c r="D737" s="3">
        <f>VLOOKUP(Tableau3[[#This Row],[ID ]],'[1]COMMERCIAL 2019 - 2021'!$D$2:$AO$3999,16,FALSE)</f>
        <v>10500</v>
      </c>
      <c r="E737" s="3">
        <f>VLOOKUP(Tableau3[[#This Row],[ID ]],'[1]COMMERCIAL 2019 - 2021'!$D$2:$AO$3999,17,FALSE)</f>
        <v>4300</v>
      </c>
      <c r="F737" s="3">
        <f>VLOOKUP(Tableau3[[#This Row],[ID ]],'[1]COMMERCIAL 2019 - 2021'!$D$2:$AO$3999,20,FALSE)</f>
        <v>0</v>
      </c>
      <c r="G737" s="3">
        <f>VLOOKUP(Tableau3[[#This Row],[ID ]],'[1]COMMERCIAL 2019 - 2021'!$D$2:$AO$3999,21,FALSE)</f>
        <v>26793.998898000002</v>
      </c>
      <c r="H737" s="3">
        <f>VLOOKUP(Tableau3[[#This Row],[ID ]],'[1]COMMERCIAL 2019 - 2021'!$D$2:$AO$3999,22,FALSE)</f>
        <v>19882.768499999998</v>
      </c>
      <c r="I737" s="3">
        <f>VLOOKUP(Tableau3[[#This Row],[ID ]],'[1]COMMERCIAL 2019 - 2021'!$D$2:$AO$3999,23,FALSE)</f>
        <v>5753.8771999999999</v>
      </c>
      <c r="J737" s="3">
        <f>+Tableau1[[#This Row],[Annee]]</f>
        <v>2021</v>
      </c>
      <c r="K737" s="3" t="str">
        <f>+Tableau1[[#This Row],[DESTINATION]]</f>
        <v>France</v>
      </c>
      <c r="L737" s="3" t="str">
        <f>+Tableau1[[#This Row],[CLIENT]]</f>
        <v>NEW ADAMER</v>
      </c>
      <c r="M737" s="3">
        <f>Tableau1[[#This Row],[Mois]]</f>
        <v>5</v>
      </c>
    </row>
    <row r="738" spans="1:13" hidden="1" x14ac:dyDescent="0.35">
      <c r="A738" s="1" t="str">
        <f>Tableau1[[#This Row],[NUM DE FACTURE]]</f>
        <v>FAE-21-00131</v>
      </c>
      <c r="B738" s="2">
        <f>VLOOKUP(Tableau3[[#This Row],[ID ]],'[1]COMMERCIAL 2019 - 2021'!$D$2:$AO$3999,14,FALSE)</f>
        <v>0</v>
      </c>
      <c r="C738" s="3">
        <f>VLOOKUP(Tableau3[[#This Row],[ID ]],'[1]COMMERCIAL 2019 - 2021'!$D$2:$AO$3999,15,FALSE)</f>
        <v>0</v>
      </c>
      <c r="D738" s="3">
        <f>VLOOKUP(Tableau3[[#This Row],[ID ]],'[1]COMMERCIAL 2019 - 2021'!$D$2:$AO$3999,16,FALSE)</f>
        <v>130000</v>
      </c>
      <c r="E738" s="3">
        <f>VLOOKUP(Tableau3[[#This Row],[ID ]],'[1]COMMERCIAL 2019 - 2021'!$D$2:$AO$3999,17,FALSE)</f>
        <v>0</v>
      </c>
      <c r="F738" s="3">
        <f>VLOOKUP(Tableau3[[#This Row],[ID ]],'[1]COMMERCIAL 2019 - 2021'!$D$2:$AO$3999,20,FALSE)</f>
        <v>0</v>
      </c>
      <c r="G738" s="3">
        <f>VLOOKUP(Tableau3[[#This Row],[ID ]],'[1]COMMERCIAL 2019 - 2021'!$D$2:$AO$3999,21,FALSE)</f>
        <v>0</v>
      </c>
      <c r="H738" s="3">
        <f>VLOOKUP(Tableau3[[#This Row],[ID ]],'[1]COMMERCIAL 2019 - 2021'!$D$2:$AO$3999,22,FALSE)</f>
        <v>248210.19600000005</v>
      </c>
      <c r="I738" s="3">
        <f>VLOOKUP(Tableau3[[#This Row],[ID ]],'[1]COMMERCIAL 2019 - 2021'!$D$2:$AO$3999,23,FALSE)</f>
        <v>0</v>
      </c>
      <c r="J738" s="3">
        <f>+Tableau1[[#This Row],[Annee]]</f>
        <v>2021</v>
      </c>
      <c r="K738" s="3" t="str">
        <f>+Tableau1[[#This Row],[DESTINATION]]</f>
        <v>Guinée Bissau</v>
      </c>
      <c r="L738" s="3" t="str">
        <f>+Tableau1[[#This Row],[CLIENT]]</f>
        <v>E.A.S.B NAFA GB LDA</v>
      </c>
      <c r="M738" s="3">
        <f>Tableau1[[#This Row],[Mois]]</f>
        <v>6</v>
      </c>
    </row>
    <row r="739" spans="1:13" hidden="1" x14ac:dyDescent="0.35">
      <c r="A739" s="1" t="str">
        <f>Tableau1[[#This Row],[NUM DE FACTURE]]</f>
        <v>FAE-21-00132</v>
      </c>
      <c r="B739" s="2">
        <f>VLOOKUP(Tableau3[[#This Row],[ID ]],'[1]COMMERCIAL 2019 - 2021'!$D$2:$AO$3999,14,FALSE)</f>
        <v>0</v>
      </c>
      <c r="C739" s="3">
        <f>VLOOKUP(Tableau3[[#This Row],[ID ]],'[1]COMMERCIAL 2019 - 2021'!$D$2:$AO$3999,15,FALSE)</f>
        <v>20000</v>
      </c>
      <c r="D739" s="3">
        <f>VLOOKUP(Tableau3[[#This Row],[ID ]],'[1]COMMERCIAL 2019 - 2021'!$D$2:$AO$3999,16,FALSE)</f>
        <v>0</v>
      </c>
      <c r="E739" s="3">
        <f>VLOOKUP(Tableau3[[#This Row],[ID ]],'[1]COMMERCIAL 2019 - 2021'!$D$2:$AO$3999,17,FALSE)</f>
        <v>0</v>
      </c>
      <c r="F739" s="3">
        <f>VLOOKUP(Tableau3[[#This Row],[ID ]],'[1]COMMERCIAL 2019 - 2021'!$D$2:$AO$3999,20,FALSE)</f>
        <v>0</v>
      </c>
      <c r="G739" s="3">
        <f>VLOOKUP(Tableau3[[#This Row],[ID ]],'[1]COMMERCIAL 2019 - 2021'!$D$2:$AO$3999,21,FALSE)</f>
        <v>35200</v>
      </c>
      <c r="H739" s="3">
        <f>VLOOKUP(Tableau3[[#This Row],[ID ]],'[1]COMMERCIAL 2019 - 2021'!$D$2:$AO$3999,22,FALSE)</f>
        <v>0</v>
      </c>
      <c r="I739" s="3">
        <f>VLOOKUP(Tableau3[[#This Row],[ID ]],'[1]COMMERCIAL 2019 - 2021'!$D$2:$AO$3999,23,FALSE)</f>
        <v>0</v>
      </c>
      <c r="J739" s="3">
        <f>+Tableau1[[#This Row],[Annee]]</f>
        <v>2021</v>
      </c>
      <c r="K739" s="3" t="str">
        <f>+Tableau1[[#This Row],[DESTINATION]]</f>
        <v>Angleterre</v>
      </c>
      <c r="L739" s="3" t="str">
        <f>+Tableau1[[#This Row],[CLIENT]]</f>
        <v>ARCADIA</v>
      </c>
      <c r="M739" s="3">
        <f>Tableau1[[#This Row],[Mois]]</f>
        <v>5</v>
      </c>
    </row>
    <row r="740" spans="1:13" hidden="1" x14ac:dyDescent="0.35">
      <c r="A740" s="1" t="str">
        <f>Tableau1[[#This Row],[NUM DE FACTURE]]</f>
        <v>FAE-21-00133</v>
      </c>
      <c r="B740" s="2">
        <f>VLOOKUP(Tableau3[[#This Row],[ID ]],'[1]COMMERCIAL 2019 - 2021'!$D$2:$AO$3999,14,FALSE)</f>
        <v>31608</v>
      </c>
      <c r="C740" s="3">
        <f>VLOOKUP(Tableau3[[#This Row],[ID ]],'[1]COMMERCIAL 2019 - 2021'!$D$2:$AO$3999,15,FALSE)</f>
        <v>34378</v>
      </c>
      <c r="D740" s="3">
        <f>VLOOKUP(Tableau3[[#This Row],[ID ]],'[1]COMMERCIAL 2019 - 2021'!$D$2:$AO$3999,16,FALSE)</f>
        <v>0</v>
      </c>
      <c r="E740" s="3">
        <f>VLOOKUP(Tableau3[[#This Row],[ID ]],'[1]COMMERCIAL 2019 - 2021'!$D$2:$AO$3999,17,FALSE)</f>
        <v>0</v>
      </c>
      <c r="F740" s="3">
        <f>VLOOKUP(Tableau3[[#This Row],[ID ]],'[1]COMMERCIAL 2019 - 2021'!$D$2:$AO$3999,20,FALSE)</f>
        <v>67979.197413383823</v>
      </c>
      <c r="G740" s="3">
        <f>VLOOKUP(Tableau3[[#This Row],[ID ]],'[1]COMMERCIAL 2019 - 2021'!$D$2:$AO$3999,21,FALSE)</f>
        <v>69379.822223616196</v>
      </c>
      <c r="H740" s="3">
        <f>VLOOKUP(Tableau3[[#This Row],[ID ]],'[1]COMMERCIAL 2019 - 2021'!$D$2:$AO$3999,22,FALSE)</f>
        <v>0</v>
      </c>
      <c r="I740" s="3">
        <f>VLOOKUP(Tableau3[[#This Row],[ID ]],'[1]COMMERCIAL 2019 - 2021'!$D$2:$AO$3999,23,FALSE)</f>
        <v>0</v>
      </c>
      <c r="J740" s="3">
        <f>+Tableau1[[#This Row],[Annee]]</f>
        <v>2021</v>
      </c>
      <c r="K740" s="3" t="str">
        <f>+Tableau1[[#This Row],[DESTINATION]]</f>
        <v>Gambie</v>
      </c>
      <c r="L740" s="3" t="str">
        <f>+Tableau1[[#This Row],[CLIENT]]</f>
        <v>E.A.S.B. NAFA</v>
      </c>
      <c r="M740" s="3">
        <f>Tableau1[[#This Row],[Mois]]</f>
        <v>5</v>
      </c>
    </row>
    <row r="741" spans="1:13" hidden="1" x14ac:dyDescent="0.35">
      <c r="A741" s="1" t="str">
        <f>Tableau1[[#This Row],[NUM DE FACTURE]]</f>
        <v>FAE-21-00134</v>
      </c>
      <c r="B741" s="2">
        <f>VLOOKUP(Tableau3[[#This Row],[ID ]],'[1]COMMERCIAL 2019 - 2021'!$D$2:$AO$3999,14,FALSE)</f>
        <v>0</v>
      </c>
      <c r="C741" s="3">
        <f>VLOOKUP(Tableau3[[#This Row],[ID ]],'[1]COMMERCIAL 2019 - 2021'!$D$2:$AO$3999,15,FALSE)</f>
        <v>18120</v>
      </c>
      <c r="D741" s="3">
        <f>VLOOKUP(Tableau3[[#This Row],[ID ]],'[1]COMMERCIAL 2019 - 2021'!$D$2:$AO$3999,16,FALSE)</f>
        <v>9216</v>
      </c>
      <c r="E741" s="3">
        <f>VLOOKUP(Tableau3[[#This Row],[ID ]],'[1]COMMERCIAL 2019 - 2021'!$D$2:$AO$3999,17,FALSE)</f>
        <v>0</v>
      </c>
      <c r="F741" s="3">
        <f>VLOOKUP(Tableau3[[#This Row],[ID ]],'[1]COMMERCIAL 2019 - 2021'!$D$2:$AO$3999,20,FALSE)</f>
        <v>0</v>
      </c>
      <c r="G741" s="3">
        <f>VLOOKUP(Tableau3[[#This Row],[ID ]],'[1]COMMERCIAL 2019 - 2021'!$D$2:$AO$3999,21,FALSE)</f>
        <v>42523.990418823523</v>
      </c>
      <c r="H741" s="3">
        <f>VLOOKUP(Tableau3[[#This Row],[ID ]],'[1]COMMERCIAL 2019 - 2021'!$D$2:$AO$3999,22,FALSE)</f>
        <v>21514.263213176469</v>
      </c>
      <c r="I741" s="3">
        <f>VLOOKUP(Tableau3[[#This Row],[ID ]],'[1]COMMERCIAL 2019 - 2021'!$D$2:$AO$3999,23,FALSE)</f>
        <v>0</v>
      </c>
      <c r="J741" s="3">
        <f>+Tableau1[[#This Row],[Annee]]</f>
        <v>2021</v>
      </c>
      <c r="K741" s="3" t="str">
        <f>+Tableau1[[#This Row],[DESTINATION]]</f>
        <v>Mayotte</v>
      </c>
      <c r="L741" s="3" t="str">
        <f>+Tableau1[[#This Row],[CLIENT]]</f>
        <v>SODIFRAM SAS</v>
      </c>
      <c r="M741" s="3">
        <f>Tableau1[[#This Row],[Mois]]</f>
        <v>5</v>
      </c>
    </row>
    <row r="742" spans="1:13" hidden="1" x14ac:dyDescent="0.35">
      <c r="A742" s="1" t="str">
        <f>Tableau1[[#This Row],[NUM DE FACTURE]]</f>
        <v>FAE-21-00135</v>
      </c>
      <c r="B742" s="2">
        <f>VLOOKUP(Tableau3[[#This Row],[ID ]],'[1]COMMERCIAL 2019 - 2021'!$D$2:$AO$3999,14,FALSE)</f>
        <v>0</v>
      </c>
      <c r="C742" s="3">
        <f>VLOOKUP(Tableau3[[#This Row],[ID ]],'[1]COMMERCIAL 2019 - 2021'!$D$2:$AO$3999,15,FALSE)</f>
        <v>22008</v>
      </c>
      <c r="D742" s="3">
        <f>VLOOKUP(Tableau3[[#This Row],[ID ]],'[1]COMMERCIAL 2019 - 2021'!$D$2:$AO$3999,16,FALSE)</f>
        <v>0</v>
      </c>
      <c r="E742" s="3">
        <f>VLOOKUP(Tableau3[[#This Row],[ID ]],'[1]COMMERCIAL 2019 - 2021'!$D$2:$AO$3999,17,FALSE)</f>
        <v>0</v>
      </c>
      <c r="F742" s="3">
        <f>VLOOKUP(Tableau3[[#This Row],[ID ]],'[1]COMMERCIAL 2019 - 2021'!$D$2:$AO$3999,20,FALSE)</f>
        <v>0</v>
      </c>
      <c r="G742" s="3">
        <f>VLOOKUP(Tableau3[[#This Row],[ID ]],'[1]COMMERCIAL 2019 - 2021'!$D$2:$AO$3999,21,FALSE)</f>
        <v>43933.669200000004</v>
      </c>
      <c r="H742" s="3">
        <f>VLOOKUP(Tableau3[[#This Row],[ID ]],'[1]COMMERCIAL 2019 - 2021'!$D$2:$AO$3999,22,FALSE)</f>
        <v>0</v>
      </c>
      <c r="I742" s="3">
        <f>VLOOKUP(Tableau3[[#This Row],[ID ]],'[1]COMMERCIAL 2019 - 2021'!$D$2:$AO$3999,23,FALSE)</f>
        <v>0</v>
      </c>
      <c r="J742" s="3">
        <f>+Tableau1[[#This Row],[Annee]]</f>
        <v>2021</v>
      </c>
      <c r="K742" s="3" t="str">
        <f>+Tableau1[[#This Row],[DESTINATION]]</f>
        <v>Guinée</v>
      </c>
      <c r="L742" s="3" t="str">
        <f>+Tableau1[[#This Row],[CLIENT]]</f>
        <v>BAH MAMADOU SALIOU</v>
      </c>
      <c r="M742" s="3">
        <f>Tableau1[[#This Row],[Mois]]</f>
        <v>5</v>
      </c>
    </row>
    <row r="743" spans="1:13" x14ac:dyDescent="0.35">
      <c r="A743" s="1" t="str">
        <f>Tableau1[[#This Row],[NUM DE FACTURE]]</f>
        <v>FAE-21-00136</v>
      </c>
      <c r="B743" s="2">
        <f>VLOOKUP(Tableau3[[#This Row],[ID ]],'[1]COMMERCIAL 2019 - 2021'!$D$2:$AO$3999,14,FALSE)</f>
        <v>0</v>
      </c>
      <c r="C743" s="3">
        <f>VLOOKUP(Tableau3[[#This Row],[ID ]],'[1]COMMERCIAL 2019 - 2021'!$D$2:$AO$3999,15,FALSE)</f>
        <v>0</v>
      </c>
      <c r="D743" s="3">
        <f>VLOOKUP(Tableau3[[#This Row],[ID ]],'[1]COMMERCIAL 2019 - 2021'!$D$2:$AO$3999,16,FALSE)</f>
        <v>28000</v>
      </c>
      <c r="E743" s="3">
        <f>VLOOKUP(Tableau3[[#This Row],[ID ]],'[1]COMMERCIAL 2019 - 2021'!$D$2:$AO$3999,17,FALSE)</f>
        <v>0</v>
      </c>
      <c r="F743" s="3">
        <f>VLOOKUP(Tableau3[[#This Row],[ID ]],'[1]COMMERCIAL 2019 - 2021'!$D$2:$AO$3999,20,FALSE)</f>
        <v>0</v>
      </c>
      <c r="G743" s="3">
        <f>VLOOKUP(Tableau3[[#This Row],[ID ]],'[1]COMMERCIAL 2019 - 2021'!$D$2:$AO$3999,21,FALSE)</f>
        <v>0</v>
      </c>
      <c r="H743" s="3">
        <f>VLOOKUP(Tableau3[[#This Row],[ID ]],'[1]COMMERCIAL 2019 - 2021'!$D$2:$AO$3999,22,FALSE)</f>
        <v>44240</v>
      </c>
      <c r="I743" s="3">
        <f>VLOOKUP(Tableau3[[#This Row],[ID ]],'[1]COMMERCIAL 2019 - 2021'!$D$2:$AO$3999,23,FALSE)</f>
        <v>0</v>
      </c>
      <c r="J743" s="3">
        <f>+Tableau1[[#This Row],[Annee]]</f>
        <v>2021</v>
      </c>
      <c r="K743" s="3" t="str">
        <f>+Tableau1[[#This Row],[DESTINATION]]</f>
        <v>Gabon</v>
      </c>
      <c r="L743" s="3" t="str">
        <f>+Tableau1[[#This Row],[CLIENT]]</f>
        <v>TUNISIAN AFRICAN BUSINESS</v>
      </c>
      <c r="M743" s="3">
        <f>Tableau1[[#This Row],[Mois]]</f>
        <v>5</v>
      </c>
    </row>
    <row r="744" spans="1:13" x14ac:dyDescent="0.35">
      <c r="A744" s="1" t="str">
        <f>Tableau1[[#This Row],[NUM DE FACTURE]]</f>
        <v>FAE-21-00137</v>
      </c>
      <c r="B744" s="2">
        <f>VLOOKUP(Tableau3[[#This Row],[ID ]],'[1]COMMERCIAL 2019 - 2021'!$D$2:$AO$3999,14,FALSE)</f>
        <v>0</v>
      </c>
      <c r="C744" s="3">
        <f>VLOOKUP(Tableau3[[#This Row],[ID ]],'[1]COMMERCIAL 2019 - 2021'!$D$2:$AO$3999,15,FALSE)</f>
        <v>110040</v>
      </c>
      <c r="D744" s="3">
        <f>VLOOKUP(Tableau3[[#This Row],[ID ]],'[1]COMMERCIAL 2019 - 2021'!$D$2:$AO$3999,16,FALSE)</f>
        <v>0</v>
      </c>
      <c r="E744" s="3">
        <f>VLOOKUP(Tableau3[[#This Row],[ID ]],'[1]COMMERCIAL 2019 - 2021'!$D$2:$AO$3999,17,FALSE)</f>
        <v>0</v>
      </c>
      <c r="F744" s="3">
        <f>VLOOKUP(Tableau3[[#This Row],[ID ]],'[1]COMMERCIAL 2019 - 2021'!$D$2:$AO$3999,20,FALSE)</f>
        <v>0</v>
      </c>
      <c r="G744" s="3">
        <f>VLOOKUP(Tableau3[[#This Row],[ID ]],'[1]COMMERCIAL 2019 - 2021'!$D$2:$AO$3999,21,FALSE)</f>
        <v>155156.4</v>
      </c>
      <c r="H744" s="3">
        <f>VLOOKUP(Tableau3[[#This Row],[ID ]],'[1]COMMERCIAL 2019 - 2021'!$D$2:$AO$3999,22,FALSE)</f>
        <v>0</v>
      </c>
      <c r="I744" s="3">
        <f>VLOOKUP(Tableau3[[#This Row],[ID ]],'[1]COMMERCIAL 2019 - 2021'!$D$2:$AO$3999,23,FALSE)</f>
        <v>0</v>
      </c>
      <c r="J744" s="3">
        <f>+Tableau1[[#This Row],[Annee]]</f>
        <v>2021</v>
      </c>
      <c r="K744" s="3" t="str">
        <f>+Tableau1[[#This Row],[DESTINATION]]</f>
        <v>Sénégal</v>
      </c>
      <c r="L744" s="3" t="str">
        <f>+Tableau1[[#This Row],[CLIENT]]</f>
        <v>TUNISIAN AFRICAN BUSINESS</v>
      </c>
      <c r="M744" s="3">
        <f>Tableau1[[#This Row],[Mois]]</f>
        <v>5</v>
      </c>
    </row>
    <row r="745" spans="1:13" hidden="1" x14ac:dyDescent="0.35">
      <c r="A745" s="1" t="str">
        <f>Tableau1[[#This Row],[NUM DE FACTURE]]</f>
        <v>FAE-21-00138</v>
      </c>
      <c r="B745" s="2">
        <f>VLOOKUP(Tableau3[[#This Row],[ID ]],'[1]COMMERCIAL 2019 - 2021'!$D$2:$AO$3999,14,FALSE)</f>
        <v>0</v>
      </c>
      <c r="C745" s="3">
        <f>VLOOKUP(Tableau3[[#This Row],[ID ]],'[1]COMMERCIAL 2019 - 2021'!$D$2:$AO$3999,15,FALSE)</f>
        <v>21000</v>
      </c>
      <c r="D745" s="3">
        <f>VLOOKUP(Tableau3[[#This Row],[ID ]],'[1]COMMERCIAL 2019 - 2021'!$D$2:$AO$3999,16,FALSE)</f>
        <v>0</v>
      </c>
      <c r="E745" s="3">
        <f>VLOOKUP(Tableau3[[#This Row],[ID ]],'[1]COMMERCIAL 2019 - 2021'!$D$2:$AO$3999,17,FALSE)</f>
        <v>0</v>
      </c>
      <c r="F745" s="3">
        <f>VLOOKUP(Tableau3[[#This Row],[ID ]],'[1]COMMERCIAL 2019 - 2021'!$D$2:$AO$3999,20,FALSE)</f>
        <v>0</v>
      </c>
      <c r="G745" s="3">
        <f>VLOOKUP(Tableau3[[#This Row],[ID ]],'[1]COMMERCIAL 2019 - 2021'!$D$2:$AO$3999,21,FALSE)</f>
        <v>69433.941000000021</v>
      </c>
      <c r="H745" s="3">
        <f>VLOOKUP(Tableau3[[#This Row],[ID ]],'[1]COMMERCIAL 2019 - 2021'!$D$2:$AO$3999,22,FALSE)</f>
        <v>0</v>
      </c>
      <c r="I745" s="3">
        <f>VLOOKUP(Tableau3[[#This Row],[ID ]],'[1]COMMERCIAL 2019 - 2021'!$D$2:$AO$3999,23,FALSE)</f>
        <v>0</v>
      </c>
      <c r="J745" s="3">
        <f>+Tableau1[[#This Row],[Annee]]</f>
        <v>2021</v>
      </c>
      <c r="K745" s="3" t="str">
        <f>+Tableau1[[#This Row],[DESTINATION]]</f>
        <v>New Zealand</v>
      </c>
      <c r="L745" s="3" t="str">
        <f>+Tableau1[[#This Row],[CLIENT]]</f>
        <v>DAVIS TRADING CO LTD</v>
      </c>
      <c r="M745" s="3">
        <f>Tableau1[[#This Row],[Mois]]</f>
        <v>5</v>
      </c>
    </row>
    <row r="746" spans="1:13" hidden="1" x14ac:dyDescent="0.35">
      <c r="A746" s="1" t="str">
        <f>Tableau1[[#This Row],[NUM DE FACTURE]]</f>
        <v>FAE-21-00139</v>
      </c>
      <c r="B746" s="2">
        <f>VLOOKUP(Tableau3[[#This Row],[ID ]],'[1]COMMERCIAL 2019 - 2021'!$D$2:$AO$3999,14,FALSE)</f>
        <v>40000</v>
      </c>
      <c r="C746" s="3">
        <f>VLOOKUP(Tableau3[[#This Row],[ID ]],'[1]COMMERCIAL 2019 - 2021'!$D$2:$AO$3999,15,FALSE)</f>
        <v>0</v>
      </c>
      <c r="D746" s="3">
        <f>VLOOKUP(Tableau3[[#This Row],[ID ]],'[1]COMMERCIAL 2019 - 2021'!$D$2:$AO$3999,16,FALSE)</f>
        <v>0</v>
      </c>
      <c r="E746" s="3">
        <f>VLOOKUP(Tableau3[[#This Row],[ID ]],'[1]COMMERCIAL 2019 - 2021'!$D$2:$AO$3999,17,FALSE)</f>
        <v>0</v>
      </c>
      <c r="F746" s="3">
        <f>VLOOKUP(Tableau3[[#This Row],[ID ]],'[1]COMMERCIAL 2019 - 2021'!$D$2:$AO$3999,20,FALSE)</f>
        <v>82788.320000000007</v>
      </c>
      <c r="G746" s="3">
        <f>VLOOKUP(Tableau3[[#This Row],[ID ]],'[1]COMMERCIAL 2019 - 2021'!$D$2:$AO$3999,21,FALSE)</f>
        <v>0</v>
      </c>
      <c r="H746" s="3">
        <f>VLOOKUP(Tableau3[[#This Row],[ID ]],'[1]COMMERCIAL 2019 - 2021'!$D$2:$AO$3999,22,FALSE)</f>
        <v>0</v>
      </c>
      <c r="I746" s="3">
        <f>VLOOKUP(Tableau3[[#This Row],[ID ]],'[1]COMMERCIAL 2019 - 2021'!$D$2:$AO$3999,23,FALSE)</f>
        <v>0</v>
      </c>
      <c r="J746" s="3">
        <f>+Tableau1[[#This Row],[Annee]]</f>
        <v>2021</v>
      </c>
      <c r="K746" s="3" t="str">
        <f>+Tableau1[[#This Row],[DESTINATION]]</f>
        <v>Russie</v>
      </c>
      <c r="L746" s="3" t="str">
        <f>+Tableau1[[#This Row],[CLIENT]]</f>
        <v>ANGSTREM TRADING</v>
      </c>
      <c r="M746" s="3">
        <f>Tableau1[[#This Row],[Mois]]</f>
        <v>5</v>
      </c>
    </row>
    <row r="747" spans="1:13" hidden="1" x14ac:dyDescent="0.35">
      <c r="A747" s="1" t="str">
        <f>Tableau1[[#This Row],[NUM DE FACTURE]]</f>
        <v>FAE-21-00140</v>
      </c>
      <c r="B747" s="2">
        <f>VLOOKUP(Tableau3[[#This Row],[ID ]],'[1]COMMERCIAL 2019 - 2021'!$D$2:$AO$3999,14,FALSE)</f>
        <v>123624</v>
      </c>
      <c r="C747" s="3">
        <f>VLOOKUP(Tableau3[[#This Row],[ID ]],'[1]COMMERCIAL 2019 - 2021'!$D$2:$AO$3999,15,FALSE)</f>
        <v>0</v>
      </c>
      <c r="D747" s="3">
        <f>VLOOKUP(Tableau3[[#This Row],[ID ]],'[1]COMMERCIAL 2019 - 2021'!$D$2:$AO$3999,16,FALSE)</f>
        <v>0</v>
      </c>
      <c r="E747" s="3">
        <f>VLOOKUP(Tableau3[[#This Row],[ID ]],'[1]COMMERCIAL 2019 - 2021'!$D$2:$AO$3999,17,FALSE)</f>
        <v>0</v>
      </c>
      <c r="F747" s="3">
        <f>VLOOKUP(Tableau3[[#This Row],[ID ]],'[1]COMMERCIAL 2019 - 2021'!$D$2:$AO$3999,20,FALSE)</f>
        <v>211144.32000000001</v>
      </c>
      <c r="G747" s="3">
        <f>VLOOKUP(Tableau3[[#This Row],[ID ]],'[1]COMMERCIAL 2019 - 2021'!$D$2:$AO$3999,21,FALSE)</f>
        <v>0</v>
      </c>
      <c r="H747" s="3">
        <f>VLOOKUP(Tableau3[[#This Row],[ID ]],'[1]COMMERCIAL 2019 - 2021'!$D$2:$AO$3999,22,FALSE)</f>
        <v>0</v>
      </c>
      <c r="I747" s="3">
        <f>VLOOKUP(Tableau3[[#This Row],[ID ]],'[1]COMMERCIAL 2019 - 2021'!$D$2:$AO$3999,23,FALSE)</f>
        <v>0</v>
      </c>
      <c r="J747" s="3">
        <f>+Tableau1[[#This Row],[Annee]]</f>
        <v>2021</v>
      </c>
      <c r="K747" s="3" t="str">
        <f>+Tableau1[[#This Row],[DESTINATION]]</f>
        <v>Togo</v>
      </c>
      <c r="L747" s="3" t="str">
        <f>+Tableau1[[#This Row],[CLIENT]]</f>
        <v>STE DE COMMERCE INTERNATIONAL</v>
      </c>
      <c r="M747" s="3">
        <f>Tableau1[[#This Row],[Mois]]</f>
        <v>5</v>
      </c>
    </row>
    <row r="748" spans="1:13" hidden="1" x14ac:dyDescent="0.35">
      <c r="A748" s="1" t="str">
        <f>Tableau1[[#This Row],[NUM DE FACTURE]]</f>
        <v>FAE-21-00141</v>
      </c>
      <c r="B748" s="2">
        <f>VLOOKUP(Tableau3[[#This Row],[ID ]],'[1]COMMERCIAL 2019 - 2021'!$D$2:$AO$3999,14,FALSE)</f>
        <v>0</v>
      </c>
      <c r="C748" s="3">
        <f>VLOOKUP(Tableau3[[#This Row],[ID ]],'[1]COMMERCIAL 2019 - 2021'!$D$2:$AO$3999,15,FALSE)</f>
        <v>41000</v>
      </c>
      <c r="D748" s="3">
        <f>VLOOKUP(Tableau3[[#This Row],[ID ]],'[1]COMMERCIAL 2019 - 2021'!$D$2:$AO$3999,16,FALSE)</f>
        <v>0</v>
      </c>
      <c r="E748" s="3">
        <f>VLOOKUP(Tableau3[[#This Row],[ID ]],'[1]COMMERCIAL 2019 - 2021'!$D$2:$AO$3999,17,FALSE)</f>
        <v>0</v>
      </c>
      <c r="F748" s="3">
        <f>VLOOKUP(Tableau3[[#This Row],[ID ]],'[1]COMMERCIAL 2019 - 2021'!$D$2:$AO$3999,20,FALSE)</f>
        <v>0</v>
      </c>
      <c r="G748" s="3">
        <f>VLOOKUP(Tableau3[[#This Row],[ID ]],'[1]COMMERCIAL 2019 - 2021'!$D$2:$AO$3999,21,FALSE)</f>
        <v>73390</v>
      </c>
      <c r="H748" s="3">
        <f>VLOOKUP(Tableau3[[#This Row],[ID ]],'[1]COMMERCIAL 2019 - 2021'!$D$2:$AO$3999,22,FALSE)</f>
        <v>0</v>
      </c>
      <c r="I748" s="3">
        <f>VLOOKUP(Tableau3[[#This Row],[ID ]],'[1]COMMERCIAL 2019 - 2021'!$D$2:$AO$3999,23,FALSE)</f>
        <v>0</v>
      </c>
      <c r="J748" s="3">
        <f>+Tableau1[[#This Row],[Annee]]</f>
        <v>2021</v>
      </c>
      <c r="K748" s="3" t="str">
        <f>+Tableau1[[#This Row],[DESTINATION]]</f>
        <v>Pologne</v>
      </c>
      <c r="L748" s="3" t="str">
        <f>+Tableau1[[#This Row],[CLIENT]]</f>
        <v>ARCADIA</v>
      </c>
      <c r="M748" s="3">
        <f>Tableau1[[#This Row],[Mois]]</f>
        <v>5</v>
      </c>
    </row>
    <row r="749" spans="1:13" hidden="1" x14ac:dyDescent="0.35">
      <c r="A749" s="1" t="str">
        <f>Tableau1[[#This Row],[NUM DE FACTURE]]</f>
        <v>FAE-21-00142</v>
      </c>
      <c r="B749" s="2">
        <f>VLOOKUP(Tableau3[[#This Row],[ID ]],'[1]COMMERCIAL 2019 - 2021'!$D$2:$AO$3999,14,FALSE)</f>
        <v>0</v>
      </c>
      <c r="C749" s="3">
        <f>VLOOKUP(Tableau3[[#This Row],[ID ]],'[1]COMMERCIAL 2019 - 2021'!$D$2:$AO$3999,15,FALSE)</f>
        <v>0</v>
      </c>
      <c r="D749" s="3">
        <f>VLOOKUP(Tableau3[[#This Row],[ID ]],'[1]COMMERCIAL 2019 - 2021'!$D$2:$AO$3999,16,FALSE)</f>
        <v>280000</v>
      </c>
      <c r="E749" s="3">
        <f>VLOOKUP(Tableau3[[#This Row],[ID ]],'[1]COMMERCIAL 2019 - 2021'!$D$2:$AO$3999,17,FALSE)</f>
        <v>0</v>
      </c>
      <c r="F749" s="3">
        <f>VLOOKUP(Tableau3[[#This Row],[ID ]],'[1]COMMERCIAL 2019 - 2021'!$D$2:$AO$3999,20,FALSE)</f>
        <v>0</v>
      </c>
      <c r="G749" s="3">
        <f>VLOOKUP(Tableau3[[#This Row],[ID ]],'[1]COMMERCIAL 2019 - 2021'!$D$2:$AO$3999,21,FALSE)</f>
        <v>0</v>
      </c>
      <c r="H749" s="3">
        <f>VLOOKUP(Tableau3[[#This Row],[ID ]],'[1]COMMERCIAL 2019 - 2021'!$D$2:$AO$3999,22,FALSE)</f>
        <v>378000</v>
      </c>
      <c r="I749" s="3">
        <f>VLOOKUP(Tableau3[[#This Row],[ID ]],'[1]COMMERCIAL 2019 - 2021'!$D$2:$AO$3999,23,FALSE)</f>
        <v>0</v>
      </c>
      <c r="J749" s="3">
        <f>+Tableau1[[#This Row],[Annee]]</f>
        <v>2021</v>
      </c>
      <c r="K749" s="3" t="str">
        <f>+Tableau1[[#This Row],[DESTINATION]]</f>
        <v>Niger</v>
      </c>
      <c r="L749" s="3" t="str">
        <f>+Tableau1[[#This Row],[CLIENT]]</f>
        <v>STE OMEGA TRADING</v>
      </c>
      <c r="M749" s="3">
        <f>Tableau1[[#This Row],[Mois]]</f>
        <v>5</v>
      </c>
    </row>
    <row r="750" spans="1:13" hidden="1" x14ac:dyDescent="0.35">
      <c r="A750" s="1" t="str">
        <f>Tableau1[[#This Row],[NUM DE FACTURE]]</f>
        <v>FAE-21-00143</v>
      </c>
      <c r="B750" s="2">
        <f>VLOOKUP(Tableau3[[#This Row],[ID ]],'[1]COMMERCIAL 2019 - 2021'!$D$2:$AO$3999,14,FALSE)</f>
        <v>43200</v>
      </c>
      <c r="C750" s="3">
        <f>VLOOKUP(Tableau3[[#This Row],[ID ]],'[1]COMMERCIAL 2019 - 2021'!$D$2:$AO$3999,15,FALSE)</f>
        <v>0</v>
      </c>
      <c r="D750" s="3">
        <f>VLOOKUP(Tableau3[[#This Row],[ID ]],'[1]COMMERCIAL 2019 - 2021'!$D$2:$AO$3999,16,FALSE)</f>
        <v>0</v>
      </c>
      <c r="E750" s="3">
        <f>VLOOKUP(Tableau3[[#This Row],[ID ]],'[1]COMMERCIAL 2019 - 2021'!$D$2:$AO$3999,17,FALSE)</f>
        <v>0</v>
      </c>
      <c r="F750" s="3">
        <f>VLOOKUP(Tableau3[[#This Row],[ID ]],'[1]COMMERCIAL 2019 - 2021'!$D$2:$AO$3999,20,FALSE)</f>
        <v>73008</v>
      </c>
      <c r="G750" s="3">
        <f>VLOOKUP(Tableau3[[#This Row],[ID ]],'[1]COMMERCIAL 2019 - 2021'!$D$2:$AO$3999,21,FALSE)</f>
        <v>0</v>
      </c>
      <c r="H750" s="3">
        <f>VLOOKUP(Tableau3[[#This Row],[ID ]],'[1]COMMERCIAL 2019 - 2021'!$D$2:$AO$3999,22,FALSE)</f>
        <v>0</v>
      </c>
      <c r="I750" s="3">
        <f>VLOOKUP(Tableau3[[#This Row],[ID ]],'[1]COMMERCIAL 2019 - 2021'!$D$2:$AO$3999,23,FALSE)</f>
        <v>0</v>
      </c>
      <c r="J750" s="3">
        <f>+Tableau1[[#This Row],[Annee]]</f>
        <v>2021</v>
      </c>
      <c r="K750" s="3" t="str">
        <f>+Tableau1[[#This Row],[DESTINATION]]</f>
        <v>Togo</v>
      </c>
      <c r="L750" s="3" t="str">
        <f>+Tableau1[[#This Row],[CLIENT]]</f>
        <v>SAHEL INTERNATIONAL TRADE</v>
      </c>
      <c r="M750" s="3">
        <f>Tableau1[[#This Row],[Mois]]</f>
        <v>5</v>
      </c>
    </row>
    <row r="751" spans="1:13" hidden="1" x14ac:dyDescent="0.35">
      <c r="A751" s="1" t="str">
        <f>Tableau1[[#This Row],[NUM DE FACTURE]]</f>
        <v>FAE-21-00144</v>
      </c>
      <c r="B751" s="2">
        <f>VLOOKUP(Tableau3[[#This Row],[ID ]],'[1]COMMERCIAL 2019 - 2021'!$D$2:$AO$3999,14,FALSE)</f>
        <v>0</v>
      </c>
      <c r="C751" s="3">
        <f>VLOOKUP(Tableau3[[#This Row],[ID ]],'[1]COMMERCIAL 2019 - 2021'!$D$2:$AO$3999,15,FALSE)</f>
        <v>20000</v>
      </c>
      <c r="D751" s="3">
        <f>VLOOKUP(Tableau3[[#This Row],[ID ]],'[1]COMMERCIAL 2019 - 2021'!$D$2:$AO$3999,16,FALSE)</f>
        <v>0</v>
      </c>
      <c r="E751" s="3">
        <f>VLOOKUP(Tableau3[[#This Row],[ID ]],'[1]COMMERCIAL 2019 - 2021'!$D$2:$AO$3999,17,FALSE)</f>
        <v>0</v>
      </c>
      <c r="F751" s="3">
        <f>VLOOKUP(Tableau3[[#This Row],[ID ]],'[1]COMMERCIAL 2019 - 2021'!$D$2:$AO$3999,20,FALSE)</f>
        <v>0</v>
      </c>
      <c r="G751" s="3">
        <f>VLOOKUP(Tableau3[[#This Row],[ID ]],'[1]COMMERCIAL 2019 - 2021'!$D$2:$AO$3999,21,FALSE)</f>
        <v>35200</v>
      </c>
      <c r="H751" s="3">
        <f>VLOOKUP(Tableau3[[#This Row],[ID ]],'[1]COMMERCIAL 2019 - 2021'!$D$2:$AO$3999,22,FALSE)</f>
        <v>0</v>
      </c>
      <c r="I751" s="3">
        <f>VLOOKUP(Tableau3[[#This Row],[ID ]],'[1]COMMERCIAL 2019 - 2021'!$D$2:$AO$3999,23,FALSE)</f>
        <v>0</v>
      </c>
      <c r="J751" s="3">
        <f>+Tableau1[[#This Row],[Annee]]</f>
        <v>2021</v>
      </c>
      <c r="K751" s="3" t="str">
        <f>+Tableau1[[#This Row],[DESTINATION]]</f>
        <v>Angleterre</v>
      </c>
      <c r="L751" s="3" t="str">
        <f>+Tableau1[[#This Row],[CLIENT]]</f>
        <v>ARCADIA</v>
      </c>
      <c r="M751" s="3">
        <f>Tableau1[[#This Row],[Mois]]</f>
        <v>5</v>
      </c>
    </row>
    <row r="752" spans="1:13" x14ac:dyDescent="0.35">
      <c r="A752" s="1" t="str">
        <f>Tableau1[[#This Row],[NUM DE FACTURE]]</f>
        <v>FAE-21-00145</v>
      </c>
      <c r="B752" s="2">
        <f>VLOOKUP(Tableau3[[#This Row],[ID ]],'[1]COMMERCIAL 2019 - 2021'!$D$2:$AO$3999,14,FALSE)</f>
        <v>0</v>
      </c>
      <c r="C752" s="3">
        <f>VLOOKUP(Tableau3[[#This Row],[ID ]],'[1]COMMERCIAL 2019 - 2021'!$D$2:$AO$3999,15,FALSE)</f>
        <v>132049</v>
      </c>
      <c r="D752" s="3">
        <f>VLOOKUP(Tableau3[[#This Row],[ID ]],'[1]COMMERCIAL 2019 - 2021'!$D$2:$AO$3999,16,FALSE)</f>
        <v>0</v>
      </c>
      <c r="E752" s="3">
        <f>VLOOKUP(Tableau3[[#This Row],[ID ]],'[1]COMMERCIAL 2019 - 2021'!$D$2:$AO$3999,17,FALSE)</f>
        <v>0</v>
      </c>
      <c r="F752" s="3">
        <f>VLOOKUP(Tableau3[[#This Row],[ID ]],'[1]COMMERCIAL 2019 - 2021'!$D$2:$AO$3999,20,FALSE)</f>
        <v>0</v>
      </c>
      <c r="G752" s="3">
        <f>VLOOKUP(Tableau3[[#This Row],[ID ]],'[1]COMMERCIAL 2019 - 2021'!$D$2:$AO$3999,21,FALSE)</f>
        <v>186187.68</v>
      </c>
      <c r="H752" s="3">
        <f>VLOOKUP(Tableau3[[#This Row],[ID ]],'[1]COMMERCIAL 2019 - 2021'!$D$2:$AO$3999,22,FALSE)</f>
        <v>0</v>
      </c>
      <c r="I752" s="3">
        <f>VLOOKUP(Tableau3[[#This Row],[ID ]],'[1]COMMERCIAL 2019 - 2021'!$D$2:$AO$3999,23,FALSE)</f>
        <v>0</v>
      </c>
      <c r="J752" s="3">
        <f>+Tableau1[[#This Row],[Annee]]</f>
        <v>2021</v>
      </c>
      <c r="K752" s="3" t="str">
        <f>+Tableau1[[#This Row],[DESTINATION]]</f>
        <v>Sénégal</v>
      </c>
      <c r="L752" s="3" t="str">
        <f>+Tableau1[[#This Row],[CLIENT]]</f>
        <v>TUNISIAN AFRICAN BUSINESS</v>
      </c>
      <c r="M752" s="3" t="e">
        <f>Tableau1[[#This Row],[Mois]]</f>
        <v>#VALUE!</v>
      </c>
    </row>
    <row r="753" spans="1:13" x14ac:dyDescent="0.35">
      <c r="A753" s="1" t="str">
        <f>Tableau1[[#This Row],[NUM DE FACTURE]]</f>
        <v>FAE-21-00146</v>
      </c>
      <c r="B753" s="2">
        <f>VLOOKUP(Tableau3[[#This Row],[ID ]],'[1]COMMERCIAL 2019 - 2021'!$D$2:$AO$3999,14,FALSE)</f>
        <v>0</v>
      </c>
      <c r="C753" s="3">
        <f>VLOOKUP(Tableau3[[#This Row],[ID ]],'[1]COMMERCIAL 2019 - 2021'!$D$2:$AO$3999,15,FALSE)</f>
        <v>0</v>
      </c>
      <c r="D753" s="3">
        <f>VLOOKUP(Tableau3[[#This Row],[ID ]],'[1]COMMERCIAL 2019 - 2021'!$D$2:$AO$3999,16,FALSE)</f>
        <v>130000</v>
      </c>
      <c r="E753" s="3">
        <f>VLOOKUP(Tableau3[[#This Row],[ID ]],'[1]COMMERCIAL 2019 - 2021'!$D$2:$AO$3999,17,FALSE)</f>
        <v>0</v>
      </c>
      <c r="F753" s="3">
        <f>VLOOKUP(Tableau3[[#This Row],[ID ]],'[1]COMMERCIAL 2019 - 2021'!$D$2:$AO$3999,20,FALSE)</f>
        <v>0</v>
      </c>
      <c r="G753" s="3">
        <f>VLOOKUP(Tableau3[[#This Row],[ID ]],'[1]COMMERCIAL 2019 - 2021'!$D$2:$AO$3999,21,FALSE)</f>
        <v>0</v>
      </c>
      <c r="H753" s="3">
        <f>VLOOKUP(Tableau3[[#This Row],[ID ]],'[1]COMMERCIAL 2019 - 2021'!$D$2:$AO$3999,22,FALSE)</f>
        <v>184600</v>
      </c>
      <c r="I753" s="3">
        <f>VLOOKUP(Tableau3[[#This Row],[ID ]],'[1]COMMERCIAL 2019 - 2021'!$D$2:$AO$3999,23,FALSE)</f>
        <v>0</v>
      </c>
      <c r="J753" s="3">
        <f>+Tableau1[[#This Row],[Annee]]</f>
        <v>2021</v>
      </c>
      <c r="K753" s="3" t="str">
        <f>+Tableau1[[#This Row],[DESTINATION]]</f>
        <v>Sénégal</v>
      </c>
      <c r="L753" s="3" t="str">
        <f>+Tableau1[[#This Row],[CLIENT]]</f>
        <v>TUNISIAN AFRICAN BUSINESS</v>
      </c>
      <c r="M753" s="3">
        <f>Tableau1[[#This Row],[Mois]]</f>
        <v>5</v>
      </c>
    </row>
    <row r="754" spans="1:13" hidden="1" x14ac:dyDescent="0.35">
      <c r="A754" s="1" t="str">
        <f>Tableau1[[#This Row],[NUM DE FACTURE]]</f>
        <v>FAE-21-00147</v>
      </c>
      <c r="B754" s="2">
        <f>VLOOKUP(Tableau3[[#This Row],[ID ]],'[1]COMMERCIAL 2019 - 2021'!$D$2:$AO$3999,14,FALSE)</f>
        <v>0</v>
      </c>
      <c r="C754" s="3">
        <f>VLOOKUP(Tableau3[[#This Row],[ID ]],'[1]COMMERCIAL 2019 - 2021'!$D$2:$AO$3999,15,FALSE)</f>
        <v>305600</v>
      </c>
      <c r="D754" s="3">
        <f>VLOOKUP(Tableau3[[#This Row],[ID ]],'[1]COMMERCIAL 2019 - 2021'!$D$2:$AO$3999,16,FALSE)</f>
        <v>0</v>
      </c>
      <c r="E754" s="3">
        <f>VLOOKUP(Tableau3[[#This Row],[ID ]],'[1]COMMERCIAL 2019 - 2021'!$D$2:$AO$3999,17,FALSE)</f>
        <v>0</v>
      </c>
      <c r="F754" s="3">
        <f>VLOOKUP(Tableau3[[#This Row],[ID ]],'[1]COMMERCIAL 2019 - 2021'!$D$2:$AO$3999,20,FALSE)</f>
        <v>0</v>
      </c>
      <c r="G754" s="3">
        <f>VLOOKUP(Tableau3[[#This Row],[ID ]],'[1]COMMERCIAL 2019 - 2021'!$D$2:$AO$3999,21,FALSE)</f>
        <v>397280</v>
      </c>
      <c r="H754" s="3">
        <f>VLOOKUP(Tableau3[[#This Row],[ID ]],'[1]COMMERCIAL 2019 - 2021'!$D$2:$AO$3999,22,FALSE)</f>
        <v>0</v>
      </c>
      <c r="I754" s="3">
        <f>VLOOKUP(Tableau3[[#This Row],[ID ]],'[1]COMMERCIAL 2019 - 2021'!$D$2:$AO$3999,23,FALSE)</f>
        <v>0</v>
      </c>
      <c r="J754" s="3">
        <f>+Tableau1[[#This Row],[Annee]]</f>
        <v>2021</v>
      </c>
      <c r="K754" s="3" t="str">
        <f>+Tableau1[[#This Row],[DESTINATION]]</f>
        <v>Niger</v>
      </c>
      <c r="L754" s="3" t="str">
        <f>+Tableau1[[#This Row],[CLIENT]]</f>
        <v>SAHEL INTERNATIONAL TRADE</v>
      </c>
      <c r="M754" s="3">
        <f>Tableau1[[#This Row],[Mois]]</f>
        <v>5</v>
      </c>
    </row>
    <row r="755" spans="1:13" hidden="1" x14ac:dyDescent="0.35">
      <c r="A755" s="1" t="str">
        <f>Tableau1[[#This Row],[NUM DE FACTURE]]</f>
        <v>FAE-21-00148</v>
      </c>
      <c r="B755" s="2">
        <f>VLOOKUP(Tableau3[[#This Row],[ID ]],'[1]COMMERCIAL 2019 - 2021'!$D$2:$AO$3999,14,FALSE)</f>
        <v>0</v>
      </c>
      <c r="C755" s="3">
        <f>VLOOKUP(Tableau3[[#This Row],[ID ]],'[1]COMMERCIAL 2019 - 2021'!$D$2:$AO$3999,15,FALSE)</f>
        <v>10078.799999999999</v>
      </c>
      <c r="D755" s="3">
        <f>VLOOKUP(Tableau3[[#This Row],[ID ]],'[1]COMMERCIAL 2019 - 2021'!$D$2:$AO$3999,16,FALSE)</f>
        <v>0</v>
      </c>
      <c r="E755" s="3">
        <f>VLOOKUP(Tableau3[[#This Row],[ID ]],'[1]COMMERCIAL 2019 - 2021'!$D$2:$AO$3999,17,FALSE)</f>
        <v>10078.799999999999</v>
      </c>
      <c r="F755" s="3">
        <f>VLOOKUP(Tableau3[[#This Row],[ID ]],'[1]COMMERCIAL 2019 - 2021'!$D$2:$AO$3999,20,FALSE)</f>
        <v>0</v>
      </c>
      <c r="G755" s="3">
        <f>VLOOKUP(Tableau3[[#This Row],[ID ]],'[1]COMMERCIAL 2019 - 2021'!$D$2:$AO$3999,21,FALSE)</f>
        <v>0</v>
      </c>
      <c r="H755" s="3">
        <f>VLOOKUP(Tableau3[[#This Row],[ID ]],'[1]COMMERCIAL 2019 - 2021'!$D$2:$AO$3999,22,FALSE)</f>
        <v>18444.203999999998</v>
      </c>
      <c r="I755" s="3">
        <f>VLOOKUP(Tableau3[[#This Row],[ID ]],'[1]COMMERCIAL 2019 - 2021'!$D$2:$AO$3999,23,FALSE)</f>
        <v>19804.842000000001</v>
      </c>
      <c r="J755" s="3">
        <f>+Tableau1[[#This Row],[Annee]]</f>
        <v>2021</v>
      </c>
      <c r="K755" s="3" t="str">
        <f>+Tableau1[[#This Row],[DESTINATION]]</f>
        <v>USA</v>
      </c>
      <c r="L755" s="3" t="str">
        <f>+Tableau1[[#This Row],[CLIENT]]</f>
        <v>ARCADIA</v>
      </c>
      <c r="M755" s="3">
        <f>Tableau1[[#This Row],[Mois]]</f>
        <v>6</v>
      </c>
    </row>
    <row r="756" spans="1:13" hidden="1" x14ac:dyDescent="0.35">
      <c r="A756" s="1" t="str">
        <f>Tableau1[[#This Row],[NUM DE FACTURE]]</f>
        <v>FAE-21-00149</v>
      </c>
      <c r="B756" s="2">
        <f>VLOOKUP(Tableau3[[#This Row],[ID ]],'[1]COMMERCIAL 2019 - 2021'!$D$2:$AO$3999,14,FALSE)</f>
        <v>0</v>
      </c>
      <c r="C756" s="3">
        <f>VLOOKUP(Tableau3[[#This Row],[ID ]],'[1]COMMERCIAL 2019 - 2021'!$D$2:$AO$3999,15,FALSE)</f>
        <v>259200</v>
      </c>
      <c r="D756" s="3">
        <f>VLOOKUP(Tableau3[[#This Row],[ID ]],'[1]COMMERCIAL 2019 - 2021'!$D$2:$AO$3999,16,FALSE)</f>
        <v>48000</v>
      </c>
      <c r="E756" s="3">
        <f>VLOOKUP(Tableau3[[#This Row],[ID ]],'[1]COMMERCIAL 2019 - 2021'!$D$2:$AO$3999,17,FALSE)</f>
        <v>0</v>
      </c>
      <c r="F756" s="3">
        <f>VLOOKUP(Tableau3[[#This Row],[ID ]],'[1]COMMERCIAL 2019 - 2021'!$D$2:$AO$3999,20,FALSE)</f>
        <v>0</v>
      </c>
      <c r="G756" s="3">
        <f>VLOOKUP(Tableau3[[#This Row],[ID ]],'[1]COMMERCIAL 2019 - 2021'!$D$2:$AO$3999,21,FALSE)</f>
        <v>491461.95333599992</v>
      </c>
      <c r="H756" s="3">
        <f>VLOOKUP(Tableau3[[#This Row],[ID ]],'[1]COMMERCIAL 2019 - 2021'!$D$2:$AO$3999,22,FALSE)</f>
        <v>91011.472840000002</v>
      </c>
      <c r="I756" s="3">
        <f>VLOOKUP(Tableau3[[#This Row],[ID ]],'[1]COMMERCIAL 2019 - 2021'!$D$2:$AO$3999,23,FALSE)</f>
        <v>0</v>
      </c>
      <c r="J756" s="3">
        <f>+Tableau1[[#This Row],[Annee]]</f>
        <v>2021</v>
      </c>
      <c r="K756" s="3" t="str">
        <f>+Tableau1[[#This Row],[DESTINATION]]</f>
        <v>Libye</v>
      </c>
      <c r="L756" s="3" t="str">
        <f>+Tableau1[[#This Row],[CLIENT]]</f>
        <v>ALATHEER ALZAHER COMPANY FOR</v>
      </c>
      <c r="M756" s="3">
        <f>Tableau1[[#This Row],[Mois]]</f>
        <v>5</v>
      </c>
    </row>
    <row r="757" spans="1:13" hidden="1" x14ac:dyDescent="0.35">
      <c r="A757" s="1" t="str">
        <f>Tableau1[[#This Row],[NUM DE FACTURE]]</f>
        <v>FAE-21-00150</v>
      </c>
      <c r="B757" s="2">
        <f>VLOOKUP(Tableau3[[#This Row],[ID ]],'[1]COMMERCIAL 2019 - 2021'!$D$2:$AO$3999,14,FALSE)</f>
        <v>0</v>
      </c>
      <c r="C757" s="3">
        <f>VLOOKUP(Tableau3[[#This Row],[ID ]],'[1]COMMERCIAL 2019 - 2021'!$D$2:$AO$3999,15,FALSE)</f>
        <v>18792</v>
      </c>
      <c r="D757" s="3">
        <f>VLOOKUP(Tableau3[[#This Row],[ID ]],'[1]COMMERCIAL 2019 - 2021'!$D$2:$AO$3999,16,FALSE)</f>
        <v>8544</v>
      </c>
      <c r="E757" s="3">
        <f>VLOOKUP(Tableau3[[#This Row],[ID ]],'[1]COMMERCIAL 2019 - 2021'!$D$2:$AO$3999,17,FALSE)</f>
        <v>0</v>
      </c>
      <c r="F757" s="3">
        <f>VLOOKUP(Tableau3[[#This Row],[ID ]],'[1]COMMERCIAL 2019 - 2021'!$D$2:$AO$3999,20,FALSE)</f>
        <v>0</v>
      </c>
      <c r="G757" s="3">
        <f>VLOOKUP(Tableau3[[#This Row],[ID ]],'[1]COMMERCIAL 2019 - 2021'!$D$2:$AO$3999,21,FALSE)</f>
        <v>43940.15430988236</v>
      </c>
      <c r="H757" s="3">
        <f>VLOOKUP(Tableau3[[#This Row],[ID ]],'[1]COMMERCIAL 2019 - 2021'!$D$2:$AO$3999,22,FALSE)</f>
        <v>19799.445222117647</v>
      </c>
      <c r="I757" s="3">
        <f>VLOOKUP(Tableau3[[#This Row],[ID ]],'[1]COMMERCIAL 2019 - 2021'!$D$2:$AO$3999,23,FALSE)</f>
        <v>0</v>
      </c>
      <c r="J757" s="3">
        <f>+Tableau1[[#This Row],[Annee]]</f>
        <v>2021</v>
      </c>
      <c r="K757" s="3" t="str">
        <f>+Tableau1[[#This Row],[DESTINATION]]</f>
        <v>Mayotte</v>
      </c>
      <c r="L757" s="3" t="str">
        <f>+Tableau1[[#This Row],[CLIENT]]</f>
        <v>SODIFRAM SAS</v>
      </c>
      <c r="M757" s="3">
        <f>Tableau1[[#This Row],[Mois]]</f>
        <v>6</v>
      </c>
    </row>
    <row r="758" spans="1:13" hidden="1" x14ac:dyDescent="0.35">
      <c r="A758" s="1" t="str">
        <f>Tableau1[[#This Row],[NUM DE FACTURE]]</f>
        <v>FAE-21-00151</v>
      </c>
      <c r="B758" s="2">
        <f>VLOOKUP(Tableau3[[#This Row],[ID ]],'[1]COMMERCIAL 2019 - 2021'!$D$2:$AO$3999,14,FALSE)</f>
        <v>38400</v>
      </c>
      <c r="C758" s="3">
        <f>VLOOKUP(Tableau3[[#This Row],[ID ]],'[1]COMMERCIAL 2019 - 2021'!$D$2:$AO$3999,15,FALSE)</f>
        <v>0</v>
      </c>
      <c r="D758" s="3">
        <f>VLOOKUP(Tableau3[[#This Row],[ID ]],'[1]COMMERCIAL 2019 - 2021'!$D$2:$AO$3999,16,FALSE)</f>
        <v>0</v>
      </c>
      <c r="E758" s="3">
        <f>VLOOKUP(Tableau3[[#This Row],[ID ]],'[1]COMMERCIAL 2019 - 2021'!$D$2:$AO$3999,17,FALSE)</f>
        <v>0</v>
      </c>
      <c r="F758" s="3">
        <f>VLOOKUP(Tableau3[[#This Row],[ID ]],'[1]COMMERCIAL 2019 - 2021'!$D$2:$AO$3999,20,FALSE)</f>
        <v>67200</v>
      </c>
      <c r="G758" s="3">
        <f>VLOOKUP(Tableau3[[#This Row],[ID ]],'[1]COMMERCIAL 2019 - 2021'!$D$2:$AO$3999,21,FALSE)</f>
        <v>0</v>
      </c>
      <c r="H758" s="3">
        <f>VLOOKUP(Tableau3[[#This Row],[ID ]],'[1]COMMERCIAL 2019 - 2021'!$D$2:$AO$3999,22,FALSE)</f>
        <v>0</v>
      </c>
      <c r="I758" s="3">
        <f>VLOOKUP(Tableau3[[#This Row],[ID ]],'[1]COMMERCIAL 2019 - 2021'!$D$2:$AO$3999,23,FALSE)</f>
        <v>0</v>
      </c>
      <c r="J758" s="3">
        <f>+Tableau1[[#This Row],[Annee]]</f>
        <v>2021</v>
      </c>
      <c r="K758" s="3" t="str">
        <f>+Tableau1[[#This Row],[DESTINATION]]</f>
        <v>Sénégal</v>
      </c>
      <c r="L758" s="3" t="str">
        <f>+Tableau1[[#This Row],[CLIENT]]</f>
        <v>SAHEL INTERNATIONAL TRADE</v>
      </c>
      <c r="M758" s="3">
        <f>Tableau1[[#This Row],[Mois]]</f>
        <v>6</v>
      </c>
    </row>
    <row r="759" spans="1:13" hidden="1" x14ac:dyDescent="0.35">
      <c r="A759" s="1" t="str">
        <f>Tableau1[[#This Row],[NUM DE FACTURE]]</f>
        <v>FAE-21-00152</v>
      </c>
      <c r="B759" s="2">
        <f>VLOOKUP(Tableau3[[#This Row],[ID ]],'[1]COMMERCIAL 2019 - 2021'!$D$2:$AO$3999,14,FALSE)</f>
        <v>20750</v>
      </c>
      <c r="C759" s="3">
        <f>VLOOKUP(Tableau3[[#This Row],[ID ]],'[1]COMMERCIAL 2019 - 2021'!$D$2:$AO$3999,15,FALSE)</f>
        <v>0</v>
      </c>
      <c r="D759" s="3">
        <f>VLOOKUP(Tableau3[[#This Row],[ID ]],'[1]COMMERCIAL 2019 - 2021'!$D$2:$AO$3999,16,FALSE)</f>
        <v>0</v>
      </c>
      <c r="E759" s="3">
        <f>VLOOKUP(Tableau3[[#This Row],[ID ]],'[1]COMMERCIAL 2019 - 2021'!$D$2:$AO$3999,17,FALSE)</f>
        <v>0</v>
      </c>
      <c r="F759" s="3">
        <f>VLOOKUP(Tableau3[[#This Row],[ID ]],'[1]COMMERCIAL 2019 - 2021'!$D$2:$AO$3999,20,FALSE)</f>
        <v>36312.5</v>
      </c>
      <c r="G759" s="3">
        <f>VLOOKUP(Tableau3[[#This Row],[ID ]],'[1]COMMERCIAL 2019 - 2021'!$D$2:$AO$3999,21,FALSE)</f>
        <v>0</v>
      </c>
      <c r="H759" s="3">
        <f>VLOOKUP(Tableau3[[#This Row],[ID ]],'[1]COMMERCIAL 2019 - 2021'!$D$2:$AO$3999,22,FALSE)</f>
        <v>0</v>
      </c>
      <c r="I759" s="3">
        <f>VLOOKUP(Tableau3[[#This Row],[ID ]],'[1]COMMERCIAL 2019 - 2021'!$D$2:$AO$3999,23,FALSE)</f>
        <v>0</v>
      </c>
      <c r="J759" s="3">
        <f>+Tableau1[[#This Row],[Annee]]</f>
        <v>2021</v>
      </c>
      <c r="K759" s="3" t="str">
        <f>+Tableau1[[#This Row],[DESTINATION]]</f>
        <v>Cote d'ivoire</v>
      </c>
      <c r="L759" s="3" t="str">
        <f>+Tableau1[[#This Row],[CLIENT]]</f>
        <v>SAHEL INTERNATIONAL TRADE</v>
      </c>
      <c r="M759" s="3">
        <f>Tableau1[[#This Row],[Mois]]</f>
        <v>6</v>
      </c>
    </row>
    <row r="760" spans="1:13" hidden="1" x14ac:dyDescent="0.35">
      <c r="A760" s="1" t="str">
        <f>Tableau1[[#This Row],[NUM DE FACTURE]]</f>
        <v>FAE-21-00153</v>
      </c>
      <c r="B760" s="2">
        <f>VLOOKUP(Tableau3[[#This Row],[ID ]],'[1]COMMERCIAL 2019 - 2021'!$D$2:$AO$3999,14,FALSE)</f>
        <v>21600</v>
      </c>
      <c r="C760" s="3">
        <f>VLOOKUP(Tableau3[[#This Row],[ID ]],'[1]COMMERCIAL 2019 - 2021'!$D$2:$AO$3999,15,FALSE)</f>
        <v>0</v>
      </c>
      <c r="D760" s="3">
        <f>VLOOKUP(Tableau3[[#This Row],[ID ]],'[1]COMMERCIAL 2019 - 2021'!$D$2:$AO$3999,16,FALSE)</f>
        <v>0</v>
      </c>
      <c r="E760" s="3">
        <f>VLOOKUP(Tableau3[[#This Row],[ID ]],'[1]COMMERCIAL 2019 - 2021'!$D$2:$AO$3999,17,FALSE)</f>
        <v>0</v>
      </c>
      <c r="F760" s="3">
        <f>VLOOKUP(Tableau3[[#This Row],[ID ]],'[1]COMMERCIAL 2019 - 2021'!$D$2:$AO$3999,20,FALSE)</f>
        <v>36504</v>
      </c>
      <c r="G760" s="3">
        <f>VLOOKUP(Tableau3[[#This Row],[ID ]],'[1]COMMERCIAL 2019 - 2021'!$D$2:$AO$3999,21,FALSE)</f>
        <v>0</v>
      </c>
      <c r="H760" s="3">
        <f>VLOOKUP(Tableau3[[#This Row],[ID ]],'[1]COMMERCIAL 2019 - 2021'!$D$2:$AO$3999,22,FALSE)</f>
        <v>0</v>
      </c>
      <c r="I760" s="3">
        <f>VLOOKUP(Tableau3[[#This Row],[ID ]],'[1]COMMERCIAL 2019 - 2021'!$D$2:$AO$3999,23,FALSE)</f>
        <v>0</v>
      </c>
      <c r="J760" s="3">
        <f>+Tableau1[[#This Row],[Annee]]</f>
        <v>2021</v>
      </c>
      <c r="K760" s="3" t="str">
        <f>+Tableau1[[#This Row],[DESTINATION]]</f>
        <v>Togo</v>
      </c>
      <c r="L760" s="3" t="str">
        <f>+Tableau1[[#This Row],[CLIENT]]</f>
        <v>SAHEL INTERNATIONAL TRADE</v>
      </c>
      <c r="M760" s="3">
        <f>Tableau1[[#This Row],[Mois]]</f>
        <v>6</v>
      </c>
    </row>
    <row r="761" spans="1:13" hidden="1" x14ac:dyDescent="0.35">
      <c r="A761" s="1" t="str">
        <f>Tableau1[[#This Row],[NUM DE FACTURE]]</f>
        <v>FAE-21-00154</v>
      </c>
      <c r="B761" s="2">
        <f>VLOOKUP(Tableau3[[#This Row],[ID ]],'[1]COMMERCIAL 2019 - 2021'!$D$2:$AO$3999,14,FALSE)</f>
        <v>19200</v>
      </c>
      <c r="C761" s="3">
        <f>VLOOKUP(Tableau3[[#This Row],[ID ]],'[1]COMMERCIAL 2019 - 2021'!$D$2:$AO$3999,15,FALSE)</f>
        <v>0</v>
      </c>
      <c r="D761" s="3">
        <f>VLOOKUP(Tableau3[[#This Row],[ID ]],'[1]COMMERCIAL 2019 - 2021'!$D$2:$AO$3999,16,FALSE)</f>
        <v>0</v>
      </c>
      <c r="E761" s="3">
        <f>VLOOKUP(Tableau3[[#This Row],[ID ]],'[1]COMMERCIAL 2019 - 2021'!$D$2:$AO$3999,17,FALSE)</f>
        <v>0</v>
      </c>
      <c r="F761" s="3">
        <f>VLOOKUP(Tableau3[[#This Row],[ID ]],'[1]COMMERCIAL 2019 - 2021'!$D$2:$AO$3999,20,FALSE)</f>
        <v>33984</v>
      </c>
      <c r="G761" s="3">
        <f>VLOOKUP(Tableau3[[#This Row],[ID ]],'[1]COMMERCIAL 2019 - 2021'!$D$2:$AO$3999,21,FALSE)</f>
        <v>0</v>
      </c>
      <c r="H761" s="3">
        <f>VLOOKUP(Tableau3[[#This Row],[ID ]],'[1]COMMERCIAL 2019 - 2021'!$D$2:$AO$3999,22,FALSE)</f>
        <v>0</v>
      </c>
      <c r="I761" s="3">
        <f>VLOOKUP(Tableau3[[#This Row],[ID ]],'[1]COMMERCIAL 2019 - 2021'!$D$2:$AO$3999,23,FALSE)</f>
        <v>0</v>
      </c>
      <c r="J761" s="3">
        <f>+Tableau1[[#This Row],[Annee]]</f>
        <v>2021</v>
      </c>
      <c r="K761" s="3" t="str">
        <f>+Tableau1[[#This Row],[DESTINATION]]</f>
        <v>Burkina Faso</v>
      </c>
      <c r="L761" s="3" t="str">
        <f>+Tableau1[[#This Row],[CLIENT]]</f>
        <v>SAHEL INTERNATIONAL TRADE</v>
      </c>
      <c r="M761" s="3">
        <f>Tableau1[[#This Row],[Mois]]</f>
        <v>6</v>
      </c>
    </row>
    <row r="762" spans="1:13" hidden="1" x14ac:dyDescent="0.35">
      <c r="A762" s="1" t="str">
        <f>Tableau1[[#This Row],[NUM DE FACTURE]]</f>
        <v>FAE-21-00155</v>
      </c>
      <c r="B762" s="2">
        <f>VLOOKUP(Tableau3[[#This Row],[ID ]],'[1]COMMERCIAL 2019 - 2021'!$D$2:$AO$3999,14,FALSE)</f>
        <v>0</v>
      </c>
      <c r="C762" s="3">
        <f>VLOOKUP(Tableau3[[#This Row],[ID ]],'[1]COMMERCIAL 2019 - 2021'!$D$2:$AO$3999,15,FALSE)</f>
        <v>20000</v>
      </c>
      <c r="D762" s="3">
        <f>VLOOKUP(Tableau3[[#This Row],[ID ]],'[1]COMMERCIAL 2019 - 2021'!$D$2:$AO$3999,16,FALSE)</f>
        <v>0</v>
      </c>
      <c r="E762" s="3">
        <f>VLOOKUP(Tableau3[[#This Row],[ID ]],'[1]COMMERCIAL 2019 - 2021'!$D$2:$AO$3999,17,FALSE)</f>
        <v>0</v>
      </c>
      <c r="F762" s="3">
        <f>VLOOKUP(Tableau3[[#This Row],[ID ]],'[1]COMMERCIAL 2019 - 2021'!$D$2:$AO$3999,20,FALSE)</f>
        <v>0</v>
      </c>
      <c r="G762" s="3">
        <f>VLOOKUP(Tableau3[[#This Row],[ID ]],'[1]COMMERCIAL 2019 - 2021'!$D$2:$AO$3999,21,FALSE)</f>
        <v>35800</v>
      </c>
      <c r="H762" s="3">
        <f>VLOOKUP(Tableau3[[#This Row],[ID ]],'[1]COMMERCIAL 2019 - 2021'!$D$2:$AO$3999,22,FALSE)</f>
        <v>0</v>
      </c>
      <c r="I762" s="3">
        <f>VLOOKUP(Tableau3[[#This Row],[ID ]],'[1]COMMERCIAL 2019 - 2021'!$D$2:$AO$3999,23,FALSE)</f>
        <v>0</v>
      </c>
      <c r="J762" s="3">
        <f>+Tableau1[[#This Row],[Annee]]</f>
        <v>2021</v>
      </c>
      <c r="K762" s="3" t="str">
        <f>+Tableau1[[#This Row],[DESTINATION]]</f>
        <v>Angleterre</v>
      </c>
      <c r="L762" s="3" t="str">
        <f>+Tableau1[[#This Row],[CLIENT]]</f>
        <v>ARCADIA</v>
      </c>
      <c r="M762" s="3">
        <f>Tableau1[[#This Row],[Mois]]</f>
        <v>6</v>
      </c>
    </row>
    <row r="763" spans="1:13" hidden="1" x14ac:dyDescent="0.35">
      <c r="A763" s="1" t="str">
        <f>Tableau1[[#This Row],[NUM DE FACTURE]]</f>
        <v>FAE-21-00156</v>
      </c>
      <c r="B763" s="2">
        <f>VLOOKUP(Tableau3[[#This Row],[ID ]],'[1]COMMERCIAL 2019 - 2021'!$D$2:$AO$3999,14,FALSE)</f>
        <v>96000</v>
      </c>
      <c r="C763" s="3">
        <f>VLOOKUP(Tableau3[[#This Row],[ID ]],'[1]COMMERCIAL 2019 - 2021'!$D$2:$AO$3999,15,FALSE)</f>
        <v>0</v>
      </c>
      <c r="D763" s="3">
        <f>VLOOKUP(Tableau3[[#This Row],[ID ]],'[1]COMMERCIAL 2019 - 2021'!$D$2:$AO$3999,16,FALSE)</f>
        <v>0</v>
      </c>
      <c r="E763" s="3">
        <f>VLOOKUP(Tableau3[[#This Row],[ID ]],'[1]COMMERCIAL 2019 - 2021'!$D$2:$AO$3999,17,FALSE)</f>
        <v>0</v>
      </c>
      <c r="F763" s="3">
        <f>VLOOKUP(Tableau3[[#This Row],[ID ]],'[1]COMMERCIAL 2019 - 2021'!$D$2:$AO$3999,20,FALSE)</f>
        <v>170880</v>
      </c>
      <c r="G763" s="3">
        <f>VLOOKUP(Tableau3[[#This Row],[ID ]],'[1]COMMERCIAL 2019 - 2021'!$D$2:$AO$3999,21,FALSE)</f>
        <v>0</v>
      </c>
      <c r="H763" s="3">
        <f>VLOOKUP(Tableau3[[#This Row],[ID ]],'[1]COMMERCIAL 2019 - 2021'!$D$2:$AO$3999,22,FALSE)</f>
        <v>0</v>
      </c>
      <c r="I763" s="3">
        <f>VLOOKUP(Tableau3[[#This Row],[ID ]],'[1]COMMERCIAL 2019 - 2021'!$D$2:$AO$3999,23,FALSE)</f>
        <v>0</v>
      </c>
      <c r="J763" s="3">
        <f>+Tableau1[[#This Row],[Annee]]</f>
        <v>2021</v>
      </c>
      <c r="K763" s="3" t="str">
        <f>+Tableau1[[#This Row],[DESTINATION]]</f>
        <v>Gambie</v>
      </c>
      <c r="L763" s="3" t="str">
        <f>+Tableau1[[#This Row],[CLIENT]]</f>
        <v>STE DE COMMERCE INTERNATIONAL</v>
      </c>
      <c r="M763" s="3">
        <f>Tableau1[[#This Row],[Mois]]</f>
        <v>6</v>
      </c>
    </row>
    <row r="764" spans="1:13" hidden="1" x14ac:dyDescent="0.35">
      <c r="A764" s="1" t="str">
        <f>Tableau1[[#This Row],[NUM DE FACTURE]]</f>
        <v>FAE-21-00157</v>
      </c>
      <c r="B764" s="2">
        <f>VLOOKUP(Tableau3[[#This Row],[ID ]],'[1]COMMERCIAL 2019 - 2021'!$D$2:$AO$3999,14,FALSE)</f>
        <v>0</v>
      </c>
      <c r="C764" s="3">
        <f>VLOOKUP(Tableau3[[#This Row],[ID ]],'[1]COMMERCIAL 2019 - 2021'!$D$2:$AO$3999,15,FALSE)</f>
        <v>56000</v>
      </c>
      <c r="D764" s="3">
        <f>VLOOKUP(Tableau3[[#This Row],[ID ]],'[1]COMMERCIAL 2019 - 2021'!$D$2:$AO$3999,16,FALSE)</f>
        <v>56000</v>
      </c>
      <c r="E764" s="3">
        <f>VLOOKUP(Tableau3[[#This Row],[ID ]],'[1]COMMERCIAL 2019 - 2021'!$D$2:$AO$3999,17,FALSE)</f>
        <v>0</v>
      </c>
      <c r="F764" s="3">
        <f>VLOOKUP(Tableau3[[#This Row],[ID ]],'[1]COMMERCIAL 2019 - 2021'!$D$2:$AO$3999,20,FALSE)</f>
        <v>0</v>
      </c>
      <c r="G764" s="3">
        <f>VLOOKUP(Tableau3[[#This Row],[ID ]],'[1]COMMERCIAL 2019 - 2021'!$D$2:$AO$3999,21,FALSE)</f>
        <v>85120</v>
      </c>
      <c r="H764" s="3">
        <f>VLOOKUP(Tableau3[[#This Row],[ID ]],'[1]COMMERCIAL 2019 - 2021'!$D$2:$AO$3999,22,FALSE)</f>
        <v>82880</v>
      </c>
      <c r="I764" s="3">
        <f>VLOOKUP(Tableau3[[#This Row],[ID ]],'[1]COMMERCIAL 2019 - 2021'!$D$2:$AO$3999,23,FALSE)</f>
        <v>0</v>
      </c>
      <c r="J764" s="3">
        <f>+Tableau1[[#This Row],[Annee]]</f>
        <v>2021</v>
      </c>
      <c r="K764" s="3" t="str">
        <f>+Tableau1[[#This Row],[DESTINATION]]</f>
        <v>Niger</v>
      </c>
      <c r="L764" s="3" t="str">
        <f>+Tableau1[[#This Row],[CLIENT]]</f>
        <v>STE DE COMMERCE INTERNATIONAL</v>
      </c>
      <c r="M764" s="3">
        <f>Tableau1[[#This Row],[Mois]]</f>
        <v>6</v>
      </c>
    </row>
    <row r="765" spans="1:13" hidden="1" x14ac:dyDescent="0.35">
      <c r="A765" s="1" t="str">
        <f>Tableau1[[#This Row],[NUM DE FACTURE]]</f>
        <v>FAE-21-00158</v>
      </c>
      <c r="B765" s="2">
        <f>VLOOKUP(Tableau3[[#This Row],[ID ]],'[1]COMMERCIAL 2019 - 2021'!$D$2:$AO$3999,14,FALSE)</f>
        <v>238856</v>
      </c>
      <c r="C765" s="3">
        <f>VLOOKUP(Tableau3[[#This Row],[ID ]],'[1]COMMERCIAL 2019 - 2021'!$D$2:$AO$3999,15,FALSE)</f>
        <v>2400</v>
      </c>
      <c r="D765" s="3">
        <f>VLOOKUP(Tableau3[[#This Row],[ID ]],'[1]COMMERCIAL 2019 - 2021'!$D$2:$AO$3999,16,FALSE)</f>
        <v>19200</v>
      </c>
      <c r="E765" s="3">
        <f>VLOOKUP(Tableau3[[#This Row],[ID ]],'[1]COMMERCIAL 2019 - 2021'!$D$2:$AO$3999,17,FALSE)</f>
        <v>0</v>
      </c>
      <c r="F765" s="3">
        <f>VLOOKUP(Tableau3[[#This Row],[ID ]],'[1]COMMERCIAL 2019 - 2021'!$D$2:$AO$3999,20,FALSE)</f>
        <v>414516.88</v>
      </c>
      <c r="G765" s="3">
        <f>VLOOKUP(Tableau3[[#This Row],[ID ]],'[1]COMMERCIAL 2019 - 2021'!$D$2:$AO$3999,21,FALSE)</f>
        <v>4272</v>
      </c>
      <c r="H765" s="3">
        <f>VLOOKUP(Tableau3[[#This Row],[ID ]],'[1]COMMERCIAL 2019 - 2021'!$D$2:$AO$3999,22,FALSE)</f>
        <v>29952</v>
      </c>
      <c r="I765" s="3">
        <f>VLOOKUP(Tableau3[[#This Row],[ID ]],'[1]COMMERCIAL 2019 - 2021'!$D$2:$AO$3999,23,FALSE)</f>
        <v>0</v>
      </c>
      <c r="J765" s="3">
        <f>+Tableau1[[#This Row],[Annee]]</f>
        <v>2021</v>
      </c>
      <c r="K765" s="3" t="str">
        <f>+Tableau1[[#This Row],[DESTINATION]]</f>
        <v>Sierra Leone</v>
      </c>
      <c r="L765" s="3" t="str">
        <f>+Tableau1[[#This Row],[CLIENT]]</f>
        <v>STE DE COMMERCE INTERNATIONAL</v>
      </c>
      <c r="M765" s="3">
        <f>Tableau1[[#This Row],[Mois]]</f>
        <v>6</v>
      </c>
    </row>
    <row r="766" spans="1:13" hidden="1" x14ac:dyDescent="0.35">
      <c r="A766" s="1" t="str">
        <f>Tableau1[[#This Row],[NUM DE FACTURE]]</f>
        <v>FAE-21-00159</v>
      </c>
      <c r="B766" s="2">
        <f>VLOOKUP(Tableau3[[#This Row],[ID ]],'[1]COMMERCIAL 2019 - 2021'!$D$2:$AO$3999,14,FALSE)</f>
        <v>0</v>
      </c>
      <c r="C766" s="3">
        <f>VLOOKUP(Tableau3[[#This Row],[ID ]],'[1]COMMERCIAL 2019 - 2021'!$D$2:$AO$3999,15,FALSE)</f>
        <v>114000</v>
      </c>
      <c r="D766" s="3">
        <f>VLOOKUP(Tableau3[[#This Row],[ID ]],'[1]COMMERCIAL 2019 - 2021'!$D$2:$AO$3999,16,FALSE)</f>
        <v>166200</v>
      </c>
      <c r="E766" s="3">
        <f>VLOOKUP(Tableau3[[#This Row],[ID ]],'[1]COMMERCIAL 2019 - 2021'!$D$2:$AO$3999,17,FALSE)</f>
        <v>0</v>
      </c>
      <c r="F766" s="3">
        <f>VLOOKUP(Tableau3[[#This Row],[ID ]],'[1]COMMERCIAL 2019 - 2021'!$D$2:$AO$3999,20,FALSE)</f>
        <v>0</v>
      </c>
      <c r="G766" s="3">
        <f>VLOOKUP(Tableau3[[#This Row],[ID ]],'[1]COMMERCIAL 2019 - 2021'!$D$2:$AO$3999,21,FALSE)</f>
        <v>177840</v>
      </c>
      <c r="H766" s="3">
        <f>VLOOKUP(Tableau3[[#This Row],[ID ]],'[1]COMMERCIAL 2019 - 2021'!$D$2:$AO$3999,22,FALSE)</f>
        <v>245976</v>
      </c>
      <c r="I766" s="3">
        <f>VLOOKUP(Tableau3[[#This Row],[ID ]],'[1]COMMERCIAL 2019 - 2021'!$D$2:$AO$3999,23,FALSE)</f>
        <v>0</v>
      </c>
      <c r="J766" s="3">
        <f>+Tableau1[[#This Row],[Annee]]</f>
        <v>2021</v>
      </c>
      <c r="K766" s="3" t="str">
        <f>+Tableau1[[#This Row],[DESTINATION]]</f>
        <v>Niger</v>
      </c>
      <c r="L766" s="3" t="str">
        <f>+Tableau1[[#This Row],[CLIENT]]</f>
        <v>SAHEL INTERNATIONAL TRADE</v>
      </c>
      <c r="M766" s="3">
        <f>Tableau1[[#This Row],[Mois]]</f>
        <v>6</v>
      </c>
    </row>
    <row r="767" spans="1:13" hidden="1" x14ac:dyDescent="0.35">
      <c r="A767" s="1" t="str">
        <f>Tableau1[[#This Row],[NUM DE FACTURE]]</f>
        <v>FAE-21-00160</v>
      </c>
      <c r="B767" s="2">
        <f>VLOOKUP(Tableau3[[#This Row],[ID ]],'[1]COMMERCIAL 2019 - 2021'!$D$2:$AO$3999,14,FALSE)</f>
        <v>76800</v>
      </c>
      <c r="C767" s="3">
        <f>VLOOKUP(Tableau3[[#This Row],[ID ]],'[1]COMMERCIAL 2019 - 2021'!$D$2:$AO$3999,15,FALSE)</f>
        <v>0</v>
      </c>
      <c r="D767" s="3">
        <f>VLOOKUP(Tableau3[[#This Row],[ID ]],'[1]COMMERCIAL 2019 - 2021'!$D$2:$AO$3999,16,FALSE)</f>
        <v>0</v>
      </c>
      <c r="E767" s="3">
        <f>VLOOKUP(Tableau3[[#This Row],[ID ]],'[1]COMMERCIAL 2019 - 2021'!$D$2:$AO$3999,17,FALSE)</f>
        <v>0</v>
      </c>
      <c r="F767" s="3">
        <f>VLOOKUP(Tableau3[[#This Row],[ID ]],'[1]COMMERCIAL 2019 - 2021'!$D$2:$AO$3999,20,FALSE)</f>
        <v>134400</v>
      </c>
      <c r="G767" s="3">
        <f>VLOOKUP(Tableau3[[#This Row],[ID ]],'[1]COMMERCIAL 2019 - 2021'!$D$2:$AO$3999,21,FALSE)</f>
        <v>0</v>
      </c>
      <c r="H767" s="3">
        <f>VLOOKUP(Tableau3[[#This Row],[ID ]],'[1]COMMERCIAL 2019 - 2021'!$D$2:$AO$3999,22,FALSE)</f>
        <v>0</v>
      </c>
      <c r="I767" s="3">
        <f>VLOOKUP(Tableau3[[#This Row],[ID ]],'[1]COMMERCIAL 2019 - 2021'!$D$2:$AO$3999,23,FALSE)</f>
        <v>0</v>
      </c>
      <c r="J767" s="3">
        <f>+Tableau1[[#This Row],[Annee]]</f>
        <v>2021</v>
      </c>
      <c r="K767" s="3" t="str">
        <f>+Tableau1[[#This Row],[DESTINATION]]</f>
        <v>Sénégal</v>
      </c>
      <c r="L767" s="3" t="str">
        <f>+Tableau1[[#This Row],[CLIENT]]</f>
        <v>SAHEL INTERNATIONAL TRADE</v>
      </c>
      <c r="M767" s="3">
        <f>Tableau1[[#This Row],[Mois]]</f>
        <v>6</v>
      </c>
    </row>
    <row r="768" spans="1:13" hidden="1" x14ac:dyDescent="0.35">
      <c r="A768" s="1" t="str">
        <f>Tableau1[[#This Row],[NUM DE FACTURE]]</f>
        <v>FAE-21-00161</v>
      </c>
      <c r="B768" s="2">
        <f>VLOOKUP(Tableau3[[#This Row],[ID ]],'[1]COMMERCIAL 2019 - 2021'!$D$2:$AO$3999,14,FALSE)</f>
        <v>20000</v>
      </c>
      <c r="C768" s="3">
        <f>VLOOKUP(Tableau3[[#This Row],[ID ]],'[1]COMMERCIAL 2019 - 2021'!$D$2:$AO$3999,15,FALSE)</f>
        <v>0</v>
      </c>
      <c r="D768" s="3">
        <f>VLOOKUP(Tableau3[[#This Row],[ID ]],'[1]COMMERCIAL 2019 - 2021'!$D$2:$AO$3999,16,FALSE)</f>
        <v>0</v>
      </c>
      <c r="E768" s="3">
        <f>VLOOKUP(Tableau3[[#This Row],[ID ]],'[1]COMMERCIAL 2019 - 2021'!$D$2:$AO$3999,17,FALSE)</f>
        <v>0</v>
      </c>
      <c r="F768" s="3">
        <f>VLOOKUP(Tableau3[[#This Row],[ID ]],'[1]COMMERCIAL 2019 - 2021'!$D$2:$AO$3999,20,FALSE)</f>
        <v>40976.76</v>
      </c>
      <c r="G768" s="3">
        <f>VLOOKUP(Tableau3[[#This Row],[ID ]],'[1]COMMERCIAL 2019 - 2021'!$D$2:$AO$3999,21,FALSE)</f>
        <v>0</v>
      </c>
      <c r="H768" s="3">
        <f>VLOOKUP(Tableau3[[#This Row],[ID ]],'[1]COMMERCIAL 2019 - 2021'!$D$2:$AO$3999,22,FALSE)</f>
        <v>0</v>
      </c>
      <c r="I768" s="3">
        <f>VLOOKUP(Tableau3[[#This Row],[ID ]],'[1]COMMERCIAL 2019 - 2021'!$D$2:$AO$3999,23,FALSE)</f>
        <v>0</v>
      </c>
      <c r="J768" s="3">
        <f>+Tableau1[[#This Row],[Annee]]</f>
        <v>2021</v>
      </c>
      <c r="K768" s="3" t="str">
        <f>+Tableau1[[#This Row],[DESTINATION]]</f>
        <v>Russie</v>
      </c>
      <c r="L768" s="3" t="str">
        <f>+Tableau1[[#This Row],[CLIENT]]</f>
        <v>ANGSTREM TRADING</v>
      </c>
      <c r="M768" s="3">
        <f>Tableau1[[#This Row],[Mois]]</f>
        <v>6</v>
      </c>
    </row>
    <row r="769" spans="1:13" hidden="1" x14ac:dyDescent="0.35">
      <c r="A769" s="1" t="str">
        <f>Tableau1[[#This Row],[NUM DE FACTURE]]</f>
        <v>FAE-21-00162</v>
      </c>
      <c r="B769" s="2">
        <f>VLOOKUP(Tableau3[[#This Row],[ID ]],'[1]COMMERCIAL 2019 - 2021'!$D$2:$AO$3999,14,FALSE)</f>
        <v>38070</v>
      </c>
      <c r="C769" s="3">
        <f>VLOOKUP(Tableau3[[#This Row],[ID ]],'[1]COMMERCIAL 2019 - 2021'!$D$2:$AO$3999,15,FALSE)</f>
        <v>0</v>
      </c>
      <c r="D769" s="3">
        <f>VLOOKUP(Tableau3[[#This Row],[ID ]],'[1]COMMERCIAL 2019 - 2021'!$D$2:$AO$3999,16,FALSE)</f>
        <v>0</v>
      </c>
      <c r="E769" s="3">
        <f>VLOOKUP(Tableau3[[#This Row],[ID ]],'[1]COMMERCIAL 2019 - 2021'!$D$2:$AO$3999,17,FALSE)</f>
        <v>0</v>
      </c>
      <c r="F769" s="3">
        <f>VLOOKUP(Tableau3[[#This Row],[ID ]],'[1]COMMERCIAL 2019 - 2021'!$D$2:$AO$3999,20,FALSE)</f>
        <v>69368.100000000006</v>
      </c>
      <c r="G769" s="3">
        <f>VLOOKUP(Tableau3[[#This Row],[ID ]],'[1]COMMERCIAL 2019 - 2021'!$D$2:$AO$3999,21,FALSE)</f>
        <v>0</v>
      </c>
      <c r="H769" s="3">
        <f>VLOOKUP(Tableau3[[#This Row],[ID ]],'[1]COMMERCIAL 2019 - 2021'!$D$2:$AO$3999,22,FALSE)</f>
        <v>0</v>
      </c>
      <c r="I769" s="3">
        <f>VLOOKUP(Tableau3[[#This Row],[ID ]],'[1]COMMERCIAL 2019 - 2021'!$D$2:$AO$3999,23,FALSE)</f>
        <v>0</v>
      </c>
      <c r="J769" s="3">
        <f>+Tableau1[[#This Row],[Annee]]</f>
        <v>2021</v>
      </c>
      <c r="K769" s="3" t="str">
        <f>+Tableau1[[#This Row],[DESTINATION]]</f>
        <v>Togo</v>
      </c>
      <c r="L769" s="3" t="str">
        <f>+Tableau1[[#This Row],[CLIENT]]</f>
        <v>STE OMEGA TRADING</v>
      </c>
      <c r="M769" s="3">
        <f>Tableau1[[#This Row],[Mois]]</f>
        <v>6</v>
      </c>
    </row>
    <row r="770" spans="1:13" hidden="1" x14ac:dyDescent="0.35">
      <c r="A770" s="1" t="str">
        <f>Tableau1[[#This Row],[NUM DE FACTURE]]</f>
        <v>FAE-21-00163</v>
      </c>
      <c r="B770" s="2">
        <f>VLOOKUP(Tableau3[[#This Row],[ID ]],'[1]COMMERCIAL 2019 - 2021'!$D$2:$AO$3999,14,FALSE)</f>
        <v>10044</v>
      </c>
      <c r="C770" s="3">
        <f>VLOOKUP(Tableau3[[#This Row],[ID ]],'[1]COMMERCIAL 2019 - 2021'!$D$2:$AO$3999,15,FALSE)</f>
        <v>0</v>
      </c>
      <c r="D770" s="3">
        <f>VLOOKUP(Tableau3[[#This Row],[ID ]],'[1]COMMERCIAL 2019 - 2021'!$D$2:$AO$3999,16,FALSE)</f>
        <v>0</v>
      </c>
      <c r="E770" s="3">
        <f>VLOOKUP(Tableau3[[#This Row],[ID ]],'[1]COMMERCIAL 2019 - 2021'!$D$2:$AO$3999,17,FALSE)</f>
        <v>13000</v>
      </c>
      <c r="F770" s="3">
        <f>VLOOKUP(Tableau3[[#This Row],[ID ]],'[1]COMMERCIAL 2019 - 2021'!$D$2:$AO$3999,20,FALSE)</f>
        <v>18468.33863059348</v>
      </c>
      <c r="G770" s="3">
        <f>VLOOKUP(Tableau3[[#This Row],[ID ]],'[1]COMMERCIAL 2019 - 2021'!$D$2:$AO$3999,21,FALSE)</f>
        <v>0</v>
      </c>
      <c r="H770" s="3">
        <f>VLOOKUP(Tableau3[[#This Row],[ID ]],'[1]COMMERCIAL 2019 - 2021'!$D$2:$AO$3999,22,FALSE)</f>
        <v>0</v>
      </c>
      <c r="I770" s="3">
        <f>VLOOKUP(Tableau3[[#This Row],[ID ]],'[1]COMMERCIAL 2019 - 2021'!$D$2:$AO$3999,23,FALSE)</f>
        <v>51135.45469090651</v>
      </c>
      <c r="J770" s="3">
        <f>+Tableau1[[#This Row],[Annee]]</f>
        <v>2021</v>
      </c>
      <c r="K770" s="3" t="str">
        <f>+Tableau1[[#This Row],[DESTINATION]]</f>
        <v>Jordanie</v>
      </c>
      <c r="L770" s="3" t="str">
        <f>+Tableau1[[#This Row],[CLIENT]]</f>
        <v>ABOURA FOODS</v>
      </c>
      <c r="M770" s="3">
        <f>Tableau1[[#This Row],[Mois]]</f>
        <v>6</v>
      </c>
    </row>
    <row r="771" spans="1:13" hidden="1" x14ac:dyDescent="0.35">
      <c r="A771" s="1" t="str">
        <f>Tableau1[[#This Row],[NUM DE FACTURE]]</f>
        <v>FAE-21-00164</v>
      </c>
      <c r="B771" s="2">
        <f>VLOOKUP(Tableau3[[#This Row],[ID ]],'[1]COMMERCIAL 2019 - 2021'!$D$2:$AO$3999,14,FALSE)</f>
        <v>40000</v>
      </c>
      <c r="C771" s="3">
        <f>VLOOKUP(Tableau3[[#This Row],[ID ]],'[1]COMMERCIAL 2019 - 2021'!$D$2:$AO$3999,15,FALSE)</f>
        <v>0</v>
      </c>
      <c r="D771" s="3">
        <f>VLOOKUP(Tableau3[[#This Row],[ID ]],'[1]COMMERCIAL 2019 - 2021'!$D$2:$AO$3999,16,FALSE)</f>
        <v>0</v>
      </c>
      <c r="E771" s="3">
        <f>VLOOKUP(Tableau3[[#This Row],[ID ]],'[1]COMMERCIAL 2019 - 2021'!$D$2:$AO$3999,17,FALSE)</f>
        <v>0</v>
      </c>
      <c r="F771" s="3">
        <f>VLOOKUP(Tableau3[[#This Row],[ID ]],'[1]COMMERCIAL 2019 - 2021'!$D$2:$AO$3999,20,FALSE)</f>
        <v>72400</v>
      </c>
      <c r="G771" s="3">
        <f>VLOOKUP(Tableau3[[#This Row],[ID ]],'[1]COMMERCIAL 2019 - 2021'!$D$2:$AO$3999,21,FALSE)</f>
        <v>0</v>
      </c>
      <c r="H771" s="3">
        <f>VLOOKUP(Tableau3[[#This Row],[ID ]],'[1]COMMERCIAL 2019 - 2021'!$D$2:$AO$3999,22,FALSE)</f>
        <v>0</v>
      </c>
      <c r="I771" s="3">
        <f>VLOOKUP(Tableau3[[#This Row],[ID ]],'[1]COMMERCIAL 2019 - 2021'!$D$2:$AO$3999,23,FALSE)</f>
        <v>0</v>
      </c>
      <c r="J771" s="3">
        <f>+Tableau1[[#This Row],[Annee]]</f>
        <v>2021</v>
      </c>
      <c r="K771" s="3" t="str">
        <f>+Tableau1[[#This Row],[DESTINATION]]</f>
        <v>Belarus</v>
      </c>
      <c r="L771" s="3" t="str">
        <f>+Tableau1[[#This Row],[CLIENT]]</f>
        <v>ARCADIA</v>
      </c>
      <c r="M771" s="3">
        <f>Tableau1[[#This Row],[Mois]]</f>
        <v>6</v>
      </c>
    </row>
    <row r="772" spans="1:13" hidden="1" x14ac:dyDescent="0.35">
      <c r="A772" s="1" t="str">
        <f>Tableau1[[#This Row],[NUM DE FACTURE]]</f>
        <v>FAE-21-00165</v>
      </c>
      <c r="B772" s="2">
        <f>VLOOKUP(Tableau3[[#This Row],[ID ]],'[1]COMMERCIAL 2019 - 2021'!$D$2:$AO$3999,14,FALSE)</f>
        <v>66024</v>
      </c>
      <c r="C772" s="3">
        <f>VLOOKUP(Tableau3[[#This Row],[ID ]],'[1]COMMERCIAL 2019 - 2021'!$D$2:$AO$3999,15,FALSE)</f>
        <v>65016</v>
      </c>
      <c r="D772" s="3">
        <f>VLOOKUP(Tableau3[[#This Row],[ID ]],'[1]COMMERCIAL 2019 - 2021'!$D$2:$AO$3999,16,FALSE)</f>
        <v>0</v>
      </c>
      <c r="E772" s="3">
        <f>VLOOKUP(Tableau3[[#This Row],[ID ]],'[1]COMMERCIAL 2019 - 2021'!$D$2:$AO$3999,17,FALSE)</f>
        <v>0</v>
      </c>
      <c r="F772" s="3">
        <f>VLOOKUP(Tableau3[[#This Row],[ID ]],'[1]COMMERCIAL 2019 - 2021'!$D$2:$AO$3999,20,FALSE)</f>
        <v>142270.91032338463</v>
      </c>
      <c r="G772" s="3">
        <f>VLOOKUP(Tableau3[[#This Row],[ID ]],'[1]COMMERCIAL 2019 - 2021'!$D$2:$AO$3999,21,FALSE)</f>
        <v>131203.00225661538</v>
      </c>
      <c r="H772" s="3">
        <f>VLOOKUP(Tableau3[[#This Row],[ID ]],'[1]COMMERCIAL 2019 - 2021'!$D$2:$AO$3999,22,FALSE)</f>
        <v>0</v>
      </c>
      <c r="I772" s="3">
        <f>VLOOKUP(Tableau3[[#This Row],[ID ]],'[1]COMMERCIAL 2019 - 2021'!$D$2:$AO$3999,23,FALSE)</f>
        <v>0</v>
      </c>
      <c r="J772" s="3">
        <f>+Tableau1[[#This Row],[Annee]]</f>
        <v>2021</v>
      </c>
      <c r="K772" s="3" t="str">
        <f>+Tableau1[[#This Row],[DESTINATION]]</f>
        <v>Gambie</v>
      </c>
      <c r="L772" s="3" t="str">
        <f>+Tableau1[[#This Row],[CLIENT]]</f>
        <v>E.A.S.B. NAFA</v>
      </c>
      <c r="M772" s="3">
        <f>Tableau1[[#This Row],[Mois]]</f>
        <v>6</v>
      </c>
    </row>
    <row r="773" spans="1:13" hidden="1" x14ac:dyDescent="0.35">
      <c r="A773" s="1" t="str">
        <f>Tableau1[[#This Row],[NUM DE FACTURE]]</f>
        <v>FAE-21-00166</v>
      </c>
      <c r="B773" s="2">
        <f>VLOOKUP(Tableau3[[#This Row],[ID ]],'[1]COMMERCIAL 2019 - 2021'!$D$2:$AO$3999,14,FALSE)</f>
        <v>0</v>
      </c>
      <c r="C773" s="3">
        <f>VLOOKUP(Tableau3[[#This Row],[ID ]],'[1]COMMERCIAL 2019 - 2021'!$D$2:$AO$3999,15,FALSE)</f>
        <v>0</v>
      </c>
      <c r="D773" s="3">
        <f>VLOOKUP(Tableau3[[#This Row],[ID ]],'[1]COMMERCIAL 2019 - 2021'!$D$2:$AO$3999,16,FALSE)</f>
        <v>108000</v>
      </c>
      <c r="E773" s="3">
        <f>VLOOKUP(Tableau3[[#This Row],[ID ]],'[1]COMMERCIAL 2019 - 2021'!$D$2:$AO$3999,17,FALSE)</f>
        <v>0</v>
      </c>
      <c r="F773" s="3">
        <f>VLOOKUP(Tableau3[[#This Row],[ID ]],'[1]COMMERCIAL 2019 - 2021'!$D$2:$AO$3999,20,FALSE)</f>
        <v>0</v>
      </c>
      <c r="G773" s="3">
        <f>VLOOKUP(Tableau3[[#This Row],[ID ]],'[1]COMMERCIAL 2019 - 2021'!$D$2:$AO$3999,21,FALSE)</f>
        <v>0</v>
      </c>
      <c r="H773" s="3">
        <f>VLOOKUP(Tableau3[[#This Row],[ID ]],'[1]COMMERCIAL 2019 - 2021'!$D$2:$AO$3999,22,FALSE)</f>
        <v>173959.21799999999</v>
      </c>
      <c r="I773" s="3">
        <f>VLOOKUP(Tableau3[[#This Row],[ID ]],'[1]COMMERCIAL 2019 - 2021'!$D$2:$AO$3999,23,FALSE)</f>
        <v>0</v>
      </c>
      <c r="J773" s="3">
        <f>+Tableau1[[#This Row],[Annee]]</f>
        <v>2021</v>
      </c>
      <c r="K773" s="3" t="str">
        <f>+Tableau1[[#This Row],[DESTINATION]]</f>
        <v>Niger</v>
      </c>
      <c r="L773" s="3" t="str">
        <f>+Tableau1[[#This Row],[CLIENT]]</f>
        <v>ETS KASSO IMPORT EXPORT</v>
      </c>
      <c r="M773" s="3">
        <f>Tableau1[[#This Row],[Mois]]</f>
        <v>6</v>
      </c>
    </row>
    <row r="774" spans="1:13" hidden="1" x14ac:dyDescent="0.35">
      <c r="A774" s="1" t="str">
        <f>Tableau1[[#This Row],[NUM DE FACTURE]]</f>
        <v>FAE-21-00167</v>
      </c>
      <c r="B774" s="2">
        <f>VLOOKUP(Tableau3[[#This Row],[ID ]],'[1]COMMERCIAL 2019 - 2021'!$D$2:$AO$3999,14,FALSE)</f>
        <v>0</v>
      </c>
      <c r="C774" s="3">
        <f>VLOOKUP(Tableau3[[#This Row],[ID ]],'[1]COMMERCIAL 2019 - 2021'!$D$2:$AO$3999,15,FALSE)</f>
        <v>0</v>
      </c>
      <c r="D774" s="3">
        <f>VLOOKUP(Tableau3[[#This Row],[ID ]],'[1]COMMERCIAL 2019 - 2021'!$D$2:$AO$3999,16,FALSE)</f>
        <v>108000</v>
      </c>
      <c r="E774" s="3">
        <f>VLOOKUP(Tableau3[[#This Row],[ID ]],'[1]COMMERCIAL 2019 - 2021'!$D$2:$AO$3999,17,FALSE)</f>
        <v>0</v>
      </c>
      <c r="F774" s="3">
        <f>VLOOKUP(Tableau3[[#This Row],[ID ]],'[1]COMMERCIAL 2019 - 2021'!$D$2:$AO$3999,20,FALSE)</f>
        <v>0</v>
      </c>
      <c r="G774" s="3">
        <f>VLOOKUP(Tableau3[[#This Row],[ID ]],'[1]COMMERCIAL 2019 - 2021'!$D$2:$AO$3999,21,FALSE)</f>
        <v>0</v>
      </c>
      <c r="H774" s="3">
        <f>VLOOKUP(Tableau3[[#This Row],[ID ]],'[1]COMMERCIAL 2019 - 2021'!$D$2:$AO$3999,22,FALSE)</f>
        <v>173862.315</v>
      </c>
      <c r="I774" s="3">
        <f>VLOOKUP(Tableau3[[#This Row],[ID ]],'[1]COMMERCIAL 2019 - 2021'!$D$2:$AO$3999,23,FALSE)</f>
        <v>0</v>
      </c>
      <c r="J774" s="3">
        <f>+Tableau1[[#This Row],[Annee]]</f>
        <v>2021</v>
      </c>
      <c r="K774" s="3" t="str">
        <f>+Tableau1[[#This Row],[DESTINATION]]</f>
        <v>Niger</v>
      </c>
      <c r="L774" s="3" t="str">
        <f>+Tableau1[[#This Row],[CLIENT]]</f>
        <v>ETS KASSO IMPORT EXPORT</v>
      </c>
      <c r="M774" s="3">
        <f>Tableau1[[#This Row],[Mois]]</f>
        <v>6</v>
      </c>
    </row>
    <row r="775" spans="1:13" hidden="1" x14ac:dyDescent="0.35">
      <c r="A775" s="1" t="str">
        <f>Tableau1[[#This Row],[NUM DE FACTURE]]</f>
        <v>FAE-21-00168</v>
      </c>
      <c r="B775" s="2">
        <f>VLOOKUP(Tableau3[[#This Row],[ID ]],'[1]COMMERCIAL 2019 - 2021'!$D$2:$AO$3999,14,FALSE)</f>
        <v>0</v>
      </c>
      <c r="C775" s="3">
        <f>VLOOKUP(Tableau3[[#This Row],[ID ]],'[1]COMMERCIAL 2019 - 2021'!$D$2:$AO$3999,15,FALSE)</f>
        <v>0</v>
      </c>
      <c r="D775" s="3">
        <f>VLOOKUP(Tableau3[[#This Row],[ID ]],'[1]COMMERCIAL 2019 - 2021'!$D$2:$AO$3999,16,FALSE)</f>
        <v>108000</v>
      </c>
      <c r="E775" s="3">
        <f>VLOOKUP(Tableau3[[#This Row],[ID ]],'[1]COMMERCIAL 2019 - 2021'!$D$2:$AO$3999,17,FALSE)</f>
        <v>0</v>
      </c>
      <c r="F775" s="3">
        <f>VLOOKUP(Tableau3[[#This Row],[ID ]],'[1]COMMERCIAL 2019 - 2021'!$D$2:$AO$3999,20,FALSE)</f>
        <v>0</v>
      </c>
      <c r="G775" s="3">
        <f>VLOOKUP(Tableau3[[#This Row],[ID ]],'[1]COMMERCIAL 2019 - 2021'!$D$2:$AO$3999,21,FALSE)</f>
        <v>0</v>
      </c>
      <c r="H775" s="3">
        <f>VLOOKUP(Tableau3[[#This Row],[ID ]],'[1]COMMERCIAL 2019 - 2021'!$D$2:$AO$3999,22,FALSE)</f>
        <v>173029.473</v>
      </c>
      <c r="I775" s="3">
        <f>VLOOKUP(Tableau3[[#This Row],[ID ]],'[1]COMMERCIAL 2019 - 2021'!$D$2:$AO$3999,23,FALSE)</f>
        <v>0</v>
      </c>
      <c r="J775" s="3">
        <f>+Tableau1[[#This Row],[Annee]]</f>
        <v>2021</v>
      </c>
      <c r="K775" s="3" t="str">
        <f>+Tableau1[[#This Row],[DESTINATION]]</f>
        <v>Niger</v>
      </c>
      <c r="L775" s="3" t="str">
        <f>+Tableau1[[#This Row],[CLIENT]]</f>
        <v>ETS KASSO IMPORT EXPORT</v>
      </c>
      <c r="M775" s="3">
        <f>Tableau1[[#This Row],[Mois]]</f>
        <v>6</v>
      </c>
    </row>
    <row r="776" spans="1:13" hidden="1" x14ac:dyDescent="0.35">
      <c r="A776" s="1" t="str">
        <f>Tableau1[[#This Row],[NUM DE FACTURE]]</f>
        <v>FAE-21-00169</v>
      </c>
      <c r="B776" s="2">
        <f>VLOOKUP(Tableau3[[#This Row],[ID ]],'[1]COMMERCIAL 2019 - 2021'!$D$2:$AO$3999,14,FALSE)</f>
        <v>0</v>
      </c>
      <c r="C776" s="3">
        <f>VLOOKUP(Tableau3[[#This Row],[ID ]],'[1]COMMERCIAL 2019 - 2021'!$D$2:$AO$3999,15,FALSE)</f>
        <v>0</v>
      </c>
      <c r="D776" s="3">
        <f>VLOOKUP(Tableau3[[#This Row],[ID ]],'[1]COMMERCIAL 2019 - 2021'!$D$2:$AO$3999,16,FALSE)</f>
        <v>108000</v>
      </c>
      <c r="E776" s="3">
        <f>VLOOKUP(Tableau3[[#This Row],[ID ]],'[1]COMMERCIAL 2019 - 2021'!$D$2:$AO$3999,17,FALSE)</f>
        <v>0</v>
      </c>
      <c r="F776" s="3">
        <f>VLOOKUP(Tableau3[[#This Row],[ID ]],'[1]COMMERCIAL 2019 - 2021'!$D$2:$AO$3999,20,FALSE)</f>
        <v>0</v>
      </c>
      <c r="G776" s="3">
        <f>VLOOKUP(Tableau3[[#This Row],[ID ]],'[1]COMMERCIAL 2019 - 2021'!$D$2:$AO$3999,21,FALSE)</f>
        <v>0</v>
      </c>
      <c r="H776" s="3">
        <f>VLOOKUP(Tableau3[[#This Row],[ID ]],'[1]COMMERCIAL 2019 - 2021'!$D$2:$AO$3999,22,FALSE)</f>
        <v>173029.473</v>
      </c>
      <c r="I776" s="3">
        <f>VLOOKUP(Tableau3[[#This Row],[ID ]],'[1]COMMERCIAL 2019 - 2021'!$D$2:$AO$3999,23,FALSE)</f>
        <v>0</v>
      </c>
      <c r="J776" s="3">
        <f>+Tableau1[[#This Row],[Annee]]</f>
        <v>2021</v>
      </c>
      <c r="K776" s="3" t="str">
        <f>+Tableau1[[#This Row],[DESTINATION]]</f>
        <v>Niger</v>
      </c>
      <c r="L776" s="3" t="str">
        <f>+Tableau1[[#This Row],[CLIENT]]</f>
        <v>ETS KASSO IMPORT EXPORT</v>
      </c>
      <c r="M776" s="3">
        <f>Tableau1[[#This Row],[Mois]]</f>
        <v>6</v>
      </c>
    </row>
    <row r="777" spans="1:13" hidden="1" x14ac:dyDescent="0.35">
      <c r="A777" s="1" t="str">
        <f>Tableau1[[#This Row],[NUM DE FACTURE]]</f>
        <v>FAE-21-00170</v>
      </c>
      <c r="B777" s="2">
        <f>VLOOKUP(Tableau3[[#This Row],[ID ]],'[1]COMMERCIAL 2019 - 2021'!$D$2:$AO$3999,14,FALSE)</f>
        <v>0</v>
      </c>
      <c r="C777" s="3">
        <f>VLOOKUP(Tableau3[[#This Row],[ID ]],'[1]COMMERCIAL 2019 - 2021'!$D$2:$AO$3999,15,FALSE)</f>
        <v>0</v>
      </c>
      <c r="D777" s="3">
        <f>VLOOKUP(Tableau3[[#This Row],[ID ]],'[1]COMMERCIAL 2019 - 2021'!$D$2:$AO$3999,16,FALSE)</f>
        <v>0</v>
      </c>
      <c r="E777" s="3">
        <f>VLOOKUP(Tableau3[[#This Row],[ID ]],'[1]COMMERCIAL 2019 - 2021'!$D$2:$AO$3999,17,FALSE)</f>
        <v>52500</v>
      </c>
      <c r="F777" s="3">
        <f>VLOOKUP(Tableau3[[#This Row],[ID ]],'[1]COMMERCIAL 2019 - 2021'!$D$2:$AO$3999,20,FALSE)</f>
        <v>0</v>
      </c>
      <c r="G777" s="3">
        <f>VLOOKUP(Tableau3[[#This Row],[ID ]],'[1]COMMERCIAL 2019 - 2021'!$D$2:$AO$3999,21,FALSE)</f>
        <v>0</v>
      </c>
      <c r="H777" s="3">
        <f>VLOOKUP(Tableau3[[#This Row],[ID ]],'[1]COMMERCIAL 2019 - 2021'!$D$2:$AO$3999,22,FALSE)</f>
        <v>0</v>
      </c>
      <c r="I777" s="3">
        <f>VLOOKUP(Tableau3[[#This Row],[ID ]],'[1]COMMERCIAL 2019 - 2021'!$D$2:$AO$3999,23,FALSE)</f>
        <v>170967.22500000001</v>
      </c>
      <c r="J777" s="3">
        <f>+Tableau1[[#This Row],[Annee]]</f>
        <v>2021</v>
      </c>
      <c r="K777" s="3" t="str">
        <f>+Tableau1[[#This Row],[DESTINATION]]</f>
        <v>Libye</v>
      </c>
      <c r="L777" s="3" t="str">
        <f>+Tableau1[[#This Row],[CLIENT]]</f>
        <v>STE AL MAJMOUA MOTTAHIDA</v>
      </c>
      <c r="M777" s="3">
        <f>Tableau1[[#This Row],[Mois]]</f>
        <v>6</v>
      </c>
    </row>
    <row r="778" spans="1:13" hidden="1" x14ac:dyDescent="0.35">
      <c r="A778" s="1" t="str">
        <f>Tableau1[[#This Row],[NUM DE FACTURE]]</f>
        <v>FAE-21-00171</v>
      </c>
      <c r="B778" s="2">
        <f>VLOOKUP(Tableau3[[#This Row],[ID ]],'[1]COMMERCIAL 2019 - 2021'!$D$2:$AO$3999,14,FALSE)</f>
        <v>20000</v>
      </c>
      <c r="C778" s="3">
        <f>VLOOKUP(Tableau3[[#This Row],[ID ]],'[1]COMMERCIAL 2019 - 2021'!$D$2:$AO$3999,15,FALSE)</f>
        <v>0</v>
      </c>
      <c r="D778" s="3">
        <f>VLOOKUP(Tableau3[[#This Row],[ID ]],'[1]COMMERCIAL 2019 - 2021'!$D$2:$AO$3999,16,FALSE)</f>
        <v>0</v>
      </c>
      <c r="E778" s="3">
        <f>VLOOKUP(Tableau3[[#This Row],[ID ]],'[1]COMMERCIAL 2019 - 2021'!$D$2:$AO$3999,17,FALSE)</f>
        <v>0</v>
      </c>
      <c r="F778" s="3">
        <f>VLOOKUP(Tableau3[[#This Row],[ID ]],'[1]COMMERCIAL 2019 - 2021'!$D$2:$AO$3999,20,FALSE)</f>
        <v>41050.019999999997</v>
      </c>
      <c r="G778" s="3">
        <f>VLOOKUP(Tableau3[[#This Row],[ID ]],'[1]COMMERCIAL 2019 - 2021'!$D$2:$AO$3999,21,FALSE)</f>
        <v>0</v>
      </c>
      <c r="H778" s="3">
        <f>VLOOKUP(Tableau3[[#This Row],[ID ]],'[1]COMMERCIAL 2019 - 2021'!$D$2:$AO$3999,22,FALSE)</f>
        <v>0</v>
      </c>
      <c r="I778" s="3">
        <f>VLOOKUP(Tableau3[[#This Row],[ID ]],'[1]COMMERCIAL 2019 - 2021'!$D$2:$AO$3999,23,FALSE)</f>
        <v>0</v>
      </c>
      <c r="J778" s="3">
        <f>+Tableau1[[#This Row],[Annee]]</f>
        <v>2021</v>
      </c>
      <c r="K778" s="3" t="str">
        <f>+Tableau1[[#This Row],[DESTINATION]]</f>
        <v>Russie</v>
      </c>
      <c r="L778" s="3" t="str">
        <f>+Tableau1[[#This Row],[CLIENT]]</f>
        <v>ANGSTREM TRADING</v>
      </c>
      <c r="M778" s="3">
        <f>Tableau1[[#This Row],[Mois]]</f>
        <v>6</v>
      </c>
    </row>
    <row r="779" spans="1:13" x14ac:dyDescent="0.35">
      <c r="A779" s="1" t="str">
        <f>Tableau1[[#This Row],[NUM DE FACTURE]]</f>
        <v>FAE-21-00172</v>
      </c>
      <c r="B779" s="2">
        <f>VLOOKUP(Tableau3[[#This Row],[ID ]],'[1]COMMERCIAL 2019 - 2021'!$D$2:$AO$3999,14,FALSE)</f>
        <v>0</v>
      </c>
      <c r="C779" s="3">
        <f>VLOOKUP(Tableau3[[#This Row],[ID ]],'[1]COMMERCIAL 2019 - 2021'!$D$2:$AO$3999,15,FALSE)</f>
        <v>0</v>
      </c>
      <c r="D779" s="3">
        <f>VLOOKUP(Tableau3[[#This Row],[ID ]],'[1]COMMERCIAL 2019 - 2021'!$D$2:$AO$3999,16,FALSE)</f>
        <v>130000</v>
      </c>
      <c r="E779" s="3">
        <f>VLOOKUP(Tableau3[[#This Row],[ID ]],'[1]COMMERCIAL 2019 - 2021'!$D$2:$AO$3999,17,FALSE)</f>
        <v>0</v>
      </c>
      <c r="F779" s="3">
        <f>VLOOKUP(Tableau3[[#This Row],[ID ]],'[1]COMMERCIAL 2019 - 2021'!$D$2:$AO$3999,20,FALSE)</f>
        <v>0</v>
      </c>
      <c r="G779" s="3">
        <f>VLOOKUP(Tableau3[[#This Row],[ID ]],'[1]COMMERCIAL 2019 - 2021'!$D$2:$AO$3999,21,FALSE)</f>
        <v>0</v>
      </c>
      <c r="H779" s="3">
        <f>VLOOKUP(Tableau3[[#This Row],[ID ]],'[1]COMMERCIAL 2019 - 2021'!$D$2:$AO$3999,22,FALSE)</f>
        <v>201500</v>
      </c>
      <c r="I779" s="3">
        <f>VLOOKUP(Tableau3[[#This Row],[ID ]],'[1]COMMERCIAL 2019 - 2021'!$D$2:$AO$3999,23,FALSE)</f>
        <v>0</v>
      </c>
      <c r="J779" s="3">
        <f>+Tableau1[[#This Row],[Annee]]</f>
        <v>2021</v>
      </c>
      <c r="K779" s="3" t="str">
        <f>+Tableau1[[#This Row],[DESTINATION]]</f>
        <v>Sénégal</v>
      </c>
      <c r="L779" s="3" t="str">
        <f>+Tableau1[[#This Row],[CLIENT]]</f>
        <v>TUNISIAN AFRICAN BUSINESS</v>
      </c>
      <c r="M779" s="3">
        <f>Tableau1[[#This Row],[Mois]]</f>
        <v>6</v>
      </c>
    </row>
    <row r="780" spans="1:13" hidden="1" x14ac:dyDescent="0.35">
      <c r="A780" s="1" t="str">
        <f>Tableau1[[#This Row],[NUM DE FACTURE]]</f>
        <v>FAE-21-00173</v>
      </c>
      <c r="B780" s="2">
        <f>VLOOKUP(Tableau3[[#This Row],[ID ]],'[1]COMMERCIAL 2019 - 2021'!$D$2:$AO$3999,14,FALSE)</f>
        <v>0</v>
      </c>
      <c r="C780" s="3">
        <f>VLOOKUP(Tableau3[[#This Row],[ID ]],'[1]COMMERCIAL 2019 - 2021'!$D$2:$AO$3999,15,FALSE)</f>
        <v>7968</v>
      </c>
      <c r="D780" s="3">
        <f>VLOOKUP(Tableau3[[#This Row],[ID ]],'[1]COMMERCIAL 2019 - 2021'!$D$2:$AO$3999,16,FALSE)</f>
        <v>1500</v>
      </c>
      <c r="E780" s="3">
        <f>VLOOKUP(Tableau3[[#This Row],[ID ]],'[1]COMMERCIAL 2019 - 2021'!$D$2:$AO$3999,17,FALSE)</f>
        <v>0</v>
      </c>
      <c r="F780" s="3">
        <f>VLOOKUP(Tableau3[[#This Row],[ID ]],'[1]COMMERCIAL 2019 - 2021'!$D$2:$AO$3999,20,FALSE)</f>
        <v>0</v>
      </c>
      <c r="G780" s="3">
        <f>VLOOKUP(Tableau3[[#This Row],[ID ]],'[1]COMMERCIAL 2019 - 2021'!$D$2:$AO$3999,21,FALSE)</f>
        <v>15139.2</v>
      </c>
      <c r="H780" s="3">
        <f>VLOOKUP(Tableau3[[#This Row],[ID ]],'[1]COMMERCIAL 2019 - 2021'!$D$2:$AO$3999,22,FALSE)</f>
        <v>2850</v>
      </c>
      <c r="I780" s="3">
        <f>VLOOKUP(Tableau3[[#This Row],[ID ]],'[1]COMMERCIAL 2019 - 2021'!$D$2:$AO$3999,23,FALSE)</f>
        <v>0</v>
      </c>
      <c r="J780" s="3">
        <f>+Tableau1[[#This Row],[Annee]]</f>
        <v>2021</v>
      </c>
      <c r="K780" s="3" t="str">
        <f>+Tableau1[[#This Row],[DESTINATION]]</f>
        <v>France</v>
      </c>
      <c r="L780" s="3" t="str">
        <f>+Tableau1[[#This Row],[CLIENT]]</f>
        <v>FOOD EXPORT</v>
      </c>
      <c r="M780" s="3">
        <f>Tableau1[[#This Row],[Mois]]</f>
        <v>6</v>
      </c>
    </row>
    <row r="781" spans="1:13" hidden="1" x14ac:dyDescent="0.35">
      <c r="A781" s="1" t="str">
        <f>Tableau1[[#This Row],[NUM DE FACTURE]]</f>
        <v>FAE-21-00174</v>
      </c>
      <c r="B781" s="2">
        <f>VLOOKUP(Tableau3[[#This Row],[ID ]],'[1]COMMERCIAL 2019 - 2021'!$D$2:$AO$3999,14,FALSE)</f>
        <v>38400</v>
      </c>
      <c r="C781" s="3">
        <f>VLOOKUP(Tableau3[[#This Row],[ID ]],'[1]COMMERCIAL 2019 - 2021'!$D$2:$AO$3999,15,FALSE)</f>
        <v>64200</v>
      </c>
      <c r="D781" s="3">
        <f>VLOOKUP(Tableau3[[#This Row],[ID ]],'[1]COMMERCIAL 2019 - 2021'!$D$2:$AO$3999,16,FALSE)</f>
        <v>0</v>
      </c>
      <c r="E781" s="3">
        <f>VLOOKUP(Tableau3[[#This Row],[ID ]],'[1]COMMERCIAL 2019 - 2021'!$D$2:$AO$3999,17,FALSE)</f>
        <v>0</v>
      </c>
      <c r="F781" s="3">
        <f>VLOOKUP(Tableau3[[#This Row],[ID ]],'[1]COMMERCIAL 2019 - 2021'!$D$2:$AO$3999,20,FALSE)</f>
        <v>86486.893698245607</v>
      </c>
      <c r="G781" s="3">
        <f>VLOOKUP(Tableau3[[#This Row],[ID ]],'[1]COMMERCIAL 2019 - 2021'!$D$2:$AO$3999,21,FALSE)</f>
        <v>133206.3956517544</v>
      </c>
      <c r="H781" s="3">
        <f>VLOOKUP(Tableau3[[#This Row],[ID ]],'[1]COMMERCIAL 2019 - 2021'!$D$2:$AO$3999,22,FALSE)</f>
        <v>0</v>
      </c>
      <c r="I781" s="3">
        <f>VLOOKUP(Tableau3[[#This Row],[ID ]],'[1]COMMERCIAL 2019 - 2021'!$D$2:$AO$3999,23,FALSE)</f>
        <v>0</v>
      </c>
      <c r="J781" s="3">
        <f>+Tableau1[[#This Row],[Annee]]</f>
        <v>2021</v>
      </c>
      <c r="K781" s="3" t="str">
        <f>+Tableau1[[#This Row],[DESTINATION]]</f>
        <v>Gambie</v>
      </c>
      <c r="L781" s="3" t="str">
        <f>+Tableau1[[#This Row],[CLIENT]]</f>
        <v>MAMUDOU BAH T/A TEDOUGNAL FARM</v>
      </c>
      <c r="M781" s="3">
        <f>Tableau1[[#This Row],[Mois]]</f>
        <v>6</v>
      </c>
    </row>
    <row r="782" spans="1:13" hidden="1" x14ac:dyDescent="0.35">
      <c r="A782" s="1" t="str">
        <f>Tableau1[[#This Row],[NUM DE FACTURE]]</f>
        <v>FAE-21-00175</v>
      </c>
      <c r="B782" s="2">
        <f>VLOOKUP(Tableau3[[#This Row],[ID ]],'[1]COMMERCIAL 2019 - 2021'!$D$2:$AO$3999,14,FALSE)</f>
        <v>33600</v>
      </c>
      <c r="C782" s="3">
        <f>VLOOKUP(Tableau3[[#This Row],[ID ]],'[1]COMMERCIAL 2019 - 2021'!$D$2:$AO$3999,15,FALSE)</f>
        <v>240600</v>
      </c>
      <c r="D782" s="3">
        <f>VLOOKUP(Tableau3[[#This Row],[ID ]],'[1]COMMERCIAL 2019 - 2021'!$D$2:$AO$3999,16,FALSE)</f>
        <v>0</v>
      </c>
      <c r="E782" s="3">
        <f>VLOOKUP(Tableau3[[#This Row],[ID ]],'[1]COMMERCIAL 2019 - 2021'!$D$2:$AO$3999,17,FALSE)</f>
        <v>0</v>
      </c>
      <c r="F782" s="3">
        <f>VLOOKUP(Tableau3[[#This Row],[ID ]],'[1]COMMERCIAL 2019 - 2021'!$D$2:$AO$3999,20,FALSE)</f>
        <v>69822.498138512034</v>
      </c>
      <c r="G782" s="3">
        <f>VLOOKUP(Tableau3[[#This Row],[ID ]],'[1]COMMERCIAL 2019 - 2021'!$D$2:$AO$3999,21,FALSE)</f>
        <v>449918.76271148783</v>
      </c>
      <c r="H782" s="3">
        <f>VLOOKUP(Tableau3[[#This Row],[ID ]],'[1]COMMERCIAL 2019 - 2021'!$D$2:$AO$3999,22,FALSE)</f>
        <v>0</v>
      </c>
      <c r="I782" s="3">
        <f>VLOOKUP(Tableau3[[#This Row],[ID ]],'[1]COMMERCIAL 2019 - 2021'!$D$2:$AO$3999,23,FALSE)</f>
        <v>0</v>
      </c>
      <c r="J782" s="3">
        <f>+Tableau1[[#This Row],[Annee]]</f>
        <v>2021</v>
      </c>
      <c r="K782" s="3" t="str">
        <f>+Tableau1[[#This Row],[DESTINATION]]</f>
        <v>Guinée</v>
      </c>
      <c r="L782" s="3" t="str">
        <f>+Tableau1[[#This Row],[CLIENT]]</f>
        <v>SAWABA - GUINEE</v>
      </c>
      <c r="M782" s="3">
        <f>Tableau1[[#This Row],[Mois]]</f>
        <v>6</v>
      </c>
    </row>
    <row r="783" spans="1:13" hidden="1" x14ac:dyDescent="0.35">
      <c r="A783" s="1" t="str">
        <f>Tableau1[[#This Row],[NUM DE FACTURE]]</f>
        <v>FAE-21-00176</v>
      </c>
      <c r="B783" s="2">
        <f>VLOOKUP(Tableau3[[#This Row],[ID ]],'[1]COMMERCIAL 2019 - 2021'!$D$2:$AO$3999,14,FALSE)</f>
        <v>0</v>
      </c>
      <c r="C783" s="3">
        <f>VLOOKUP(Tableau3[[#This Row],[ID ]],'[1]COMMERCIAL 2019 - 2021'!$D$2:$AO$3999,15,FALSE)</f>
        <v>148000</v>
      </c>
      <c r="D783" s="3">
        <f>VLOOKUP(Tableau3[[#This Row],[ID ]],'[1]COMMERCIAL 2019 - 2021'!$D$2:$AO$3999,16,FALSE)</f>
        <v>113800</v>
      </c>
      <c r="E783" s="3">
        <f>VLOOKUP(Tableau3[[#This Row],[ID ]],'[1]COMMERCIAL 2019 - 2021'!$D$2:$AO$3999,17,FALSE)</f>
        <v>0</v>
      </c>
      <c r="F783" s="3">
        <f>VLOOKUP(Tableau3[[#This Row],[ID ]],'[1]COMMERCIAL 2019 - 2021'!$D$2:$AO$3999,20,FALSE)</f>
        <v>0</v>
      </c>
      <c r="G783" s="3">
        <f>VLOOKUP(Tableau3[[#This Row],[ID ]],'[1]COMMERCIAL 2019 - 2021'!$D$2:$AO$3999,21,FALSE)</f>
        <v>202080</v>
      </c>
      <c r="H783" s="3">
        <f>VLOOKUP(Tableau3[[#This Row],[ID ]],'[1]COMMERCIAL 2019 - 2021'!$D$2:$AO$3999,22,FALSE)</f>
        <v>168424</v>
      </c>
      <c r="I783" s="3">
        <f>VLOOKUP(Tableau3[[#This Row],[ID ]],'[1]COMMERCIAL 2019 - 2021'!$D$2:$AO$3999,23,FALSE)</f>
        <v>0</v>
      </c>
      <c r="J783" s="3">
        <f>+Tableau1[[#This Row],[Annee]]</f>
        <v>2021</v>
      </c>
      <c r="K783" s="3" t="str">
        <f>+Tableau1[[#This Row],[DESTINATION]]</f>
        <v>Niger</v>
      </c>
      <c r="L783" s="3" t="str">
        <f>+Tableau1[[#This Row],[CLIENT]]</f>
        <v>SAHEL INTERNATIONAL TRADE</v>
      </c>
      <c r="M783" s="3">
        <f>Tableau1[[#This Row],[Mois]]</f>
        <v>6</v>
      </c>
    </row>
    <row r="784" spans="1:13" hidden="1" x14ac:dyDescent="0.35">
      <c r="A784" s="1" t="str">
        <f>Tableau1[[#This Row],[NUM DE FACTURE]]</f>
        <v>FAE-21-00177</v>
      </c>
      <c r="B784" s="2">
        <f>VLOOKUP(Tableau3[[#This Row],[ID ]],'[1]COMMERCIAL 2019 - 2021'!$D$2:$AO$3999,14,FALSE)</f>
        <v>0</v>
      </c>
      <c r="C784" s="3">
        <f>VLOOKUP(Tableau3[[#This Row],[ID ]],'[1]COMMERCIAL 2019 - 2021'!$D$2:$AO$3999,15,FALSE)</f>
        <v>4716</v>
      </c>
      <c r="D784" s="3">
        <f>VLOOKUP(Tableau3[[#This Row],[ID ]],'[1]COMMERCIAL 2019 - 2021'!$D$2:$AO$3999,16,FALSE)</f>
        <v>1500</v>
      </c>
      <c r="E784" s="3">
        <f>VLOOKUP(Tableau3[[#This Row],[ID ]],'[1]COMMERCIAL 2019 - 2021'!$D$2:$AO$3999,17,FALSE)</f>
        <v>1220</v>
      </c>
      <c r="F784" s="3">
        <f>VLOOKUP(Tableau3[[#This Row],[ID ]],'[1]COMMERCIAL 2019 - 2021'!$D$2:$AO$3999,20,FALSE)</f>
        <v>0</v>
      </c>
      <c r="G784" s="3">
        <f>VLOOKUP(Tableau3[[#This Row],[ID ]],'[1]COMMERCIAL 2019 - 2021'!$D$2:$AO$3999,21,FALSE)</f>
        <v>8960.4</v>
      </c>
      <c r="H784" s="3">
        <f>VLOOKUP(Tableau3[[#This Row],[ID ]],'[1]COMMERCIAL 2019 - 2021'!$D$2:$AO$3999,22,FALSE)</f>
        <v>2850</v>
      </c>
      <c r="I784" s="3">
        <f>VLOOKUP(Tableau3[[#This Row],[ID ]],'[1]COMMERCIAL 2019 - 2021'!$D$2:$AO$3999,23,FALSE)</f>
        <v>4486</v>
      </c>
      <c r="J784" s="3">
        <f>+Tableau1[[#This Row],[Annee]]</f>
        <v>2021</v>
      </c>
      <c r="K784" s="3" t="str">
        <f>+Tableau1[[#This Row],[DESTINATION]]</f>
        <v>France</v>
      </c>
      <c r="L784" s="3" t="str">
        <f>+Tableau1[[#This Row],[CLIENT]]</f>
        <v>HMM EXPORT</v>
      </c>
      <c r="M784" s="3">
        <f>Tableau1[[#This Row],[Mois]]</f>
        <v>7</v>
      </c>
    </row>
    <row r="785" spans="1:13" hidden="1" x14ac:dyDescent="0.35">
      <c r="A785" s="1" t="str">
        <f>Tableau1[[#This Row],[NUM DE FACTURE]]</f>
        <v>FAE-21-00178</v>
      </c>
      <c r="B785" s="2">
        <f>VLOOKUP(Tableau3[[#This Row],[ID ]],'[1]COMMERCIAL 2019 - 2021'!$D$2:$AO$3999,14,FALSE)</f>
        <v>0</v>
      </c>
      <c r="C785" s="3">
        <f>VLOOKUP(Tableau3[[#This Row],[ID ]],'[1]COMMERCIAL 2019 - 2021'!$D$2:$AO$3999,15,FALSE)</f>
        <v>0</v>
      </c>
      <c r="D785" s="3">
        <f>VLOOKUP(Tableau3[[#This Row],[ID ]],'[1]COMMERCIAL 2019 - 2021'!$D$2:$AO$3999,16,FALSE)</f>
        <v>280000</v>
      </c>
      <c r="E785" s="3">
        <f>VLOOKUP(Tableau3[[#This Row],[ID ]],'[1]COMMERCIAL 2019 - 2021'!$D$2:$AO$3999,17,FALSE)</f>
        <v>0</v>
      </c>
      <c r="F785" s="3">
        <f>VLOOKUP(Tableau3[[#This Row],[ID ]],'[1]COMMERCIAL 2019 - 2021'!$D$2:$AO$3999,20,FALSE)</f>
        <v>0</v>
      </c>
      <c r="G785" s="3">
        <f>VLOOKUP(Tableau3[[#This Row],[ID ]],'[1]COMMERCIAL 2019 - 2021'!$D$2:$AO$3999,21,FALSE)</f>
        <v>0</v>
      </c>
      <c r="H785" s="3">
        <f>VLOOKUP(Tableau3[[#This Row],[ID ]],'[1]COMMERCIAL 2019 - 2021'!$D$2:$AO$3999,22,FALSE)</f>
        <v>378000</v>
      </c>
      <c r="I785" s="3">
        <f>VLOOKUP(Tableau3[[#This Row],[ID ]],'[1]COMMERCIAL 2019 - 2021'!$D$2:$AO$3999,23,FALSE)</f>
        <v>0</v>
      </c>
      <c r="J785" s="3">
        <f>+Tableau1[[#This Row],[Annee]]</f>
        <v>2021</v>
      </c>
      <c r="K785" s="3" t="str">
        <f>+Tableau1[[#This Row],[DESTINATION]]</f>
        <v>Niger</v>
      </c>
      <c r="L785" s="3" t="str">
        <f>+Tableau1[[#This Row],[CLIENT]]</f>
        <v>STE OMEGA TRADING</v>
      </c>
      <c r="M785" s="3">
        <f>Tableau1[[#This Row],[Mois]]</f>
        <v>7</v>
      </c>
    </row>
    <row r="786" spans="1:13" hidden="1" x14ac:dyDescent="0.35">
      <c r="A786" s="1" t="str">
        <f>Tableau1[[#This Row],[NUM DE FACTURE]]</f>
        <v>FAE-21-00179</v>
      </c>
      <c r="B786" s="2">
        <f>VLOOKUP(Tableau3[[#This Row],[ID ]],'[1]COMMERCIAL 2019 - 2021'!$D$2:$AO$3999,14,FALSE)</f>
        <v>96000</v>
      </c>
      <c r="C786" s="3">
        <f>VLOOKUP(Tableau3[[#This Row],[ID ]],'[1]COMMERCIAL 2019 - 2021'!$D$2:$AO$3999,15,FALSE)</f>
        <v>0</v>
      </c>
      <c r="D786" s="3">
        <f>VLOOKUP(Tableau3[[#This Row],[ID ]],'[1]COMMERCIAL 2019 - 2021'!$D$2:$AO$3999,16,FALSE)</f>
        <v>0</v>
      </c>
      <c r="E786" s="3">
        <f>VLOOKUP(Tableau3[[#This Row],[ID ]],'[1]COMMERCIAL 2019 - 2021'!$D$2:$AO$3999,17,FALSE)</f>
        <v>0</v>
      </c>
      <c r="F786" s="3">
        <f>VLOOKUP(Tableau3[[#This Row],[ID ]],'[1]COMMERCIAL 2019 - 2021'!$D$2:$AO$3999,20,FALSE)</f>
        <v>170880</v>
      </c>
      <c r="G786" s="3">
        <f>VLOOKUP(Tableau3[[#This Row],[ID ]],'[1]COMMERCIAL 2019 - 2021'!$D$2:$AO$3999,21,FALSE)</f>
        <v>0</v>
      </c>
      <c r="H786" s="3">
        <f>VLOOKUP(Tableau3[[#This Row],[ID ]],'[1]COMMERCIAL 2019 - 2021'!$D$2:$AO$3999,22,FALSE)</f>
        <v>0</v>
      </c>
      <c r="I786" s="3">
        <f>VLOOKUP(Tableau3[[#This Row],[ID ]],'[1]COMMERCIAL 2019 - 2021'!$D$2:$AO$3999,23,FALSE)</f>
        <v>0</v>
      </c>
      <c r="J786" s="3">
        <f>+Tableau1[[#This Row],[Annee]]</f>
        <v>2021</v>
      </c>
      <c r="K786" s="3" t="str">
        <f>+Tableau1[[#This Row],[DESTINATION]]</f>
        <v>Gambie</v>
      </c>
      <c r="L786" s="3" t="str">
        <f>+Tableau1[[#This Row],[CLIENT]]</f>
        <v>STE DE COMMERCE INTERNATIONAL</v>
      </c>
      <c r="M786" s="3">
        <f>Tableau1[[#This Row],[Mois]]</f>
        <v>7</v>
      </c>
    </row>
    <row r="787" spans="1:13" hidden="1" x14ac:dyDescent="0.35">
      <c r="A787" s="1" t="str">
        <f>Tableau1[[#This Row],[NUM DE FACTURE]]</f>
        <v>FAE-21-00180</v>
      </c>
      <c r="B787" s="2">
        <f>VLOOKUP(Tableau3[[#This Row],[ID ]],'[1]COMMERCIAL 2019 - 2021'!$D$2:$AO$3999,14,FALSE)</f>
        <v>56000</v>
      </c>
      <c r="C787" s="3">
        <f>VLOOKUP(Tableau3[[#This Row],[ID ]],'[1]COMMERCIAL 2019 - 2021'!$D$2:$AO$3999,15,FALSE)</f>
        <v>0</v>
      </c>
      <c r="D787" s="3">
        <f>VLOOKUP(Tableau3[[#This Row],[ID ]],'[1]COMMERCIAL 2019 - 2021'!$D$2:$AO$3999,16,FALSE)</f>
        <v>0</v>
      </c>
      <c r="E787" s="3">
        <f>VLOOKUP(Tableau3[[#This Row],[ID ]],'[1]COMMERCIAL 2019 - 2021'!$D$2:$AO$3999,17,FALSE)</f>
        <v>0</v>
      </c>
      <c r="F787" s="3">
        <f>VLOOKUP(Tableau3[[#This Row],[ID ]],'[1]COMMERCIAL 2019 - 2021'!$D$2:$AO$3999,20,FALSE)</f>
        <v>100240</v>
      </c>
      <c r="G787" s="3">
        <f>VLOOKUP(Tableau3[[#This Row],[ID ]],'[1]COMMERCIAL 2019 - 2021'!$D$2:$AO$3999,21,FALSE)</f>
        <v>0</v>
      </c>
      <c r="H787" s="3">
        <f>VLOOKUP(Tableau3[[#This Row],[ID ]],'[1]COMMERCIAL 2019 - 2021'!$D$2:$AO$3999,22,FALSE)</f>
        <v>0</v>
      </c>
      <c r="I787" s="3">
        <f>VLOOKUP(Tableau3[[#This Row],[ID ]],'[1]COMMERCIAL 2019 - 2021'!$D$2:$AO$3999,23,FALSE)</f>
        <v>0</v>
      </c>
      <c r="J787" s="3">
        <f>+Tableau1[[#This Row],[Annee]]</f>
        <v>2021</v>
      </c>
      <c r="K787" s="3" t="str">
        <f>+Tableau1[[#This Row],[DESTINATION]]</f>
        <v>Sénégal</v>
      </c>
      <c r="L787" s="3" t="str">
        <f>+Tableau1[[#This Row],[CLIENT]]</f>
        <v>SAHEL INTERNATIONAL TRADE</v>
      </c>
      <c r="M787" s="3">
        <f>Tableau1[[#This Row],[Mois]]</f>
        <v>7</v>
      </c>
    </row>
    <row r="788" spans="1:13" hidden="1" x14ac:dyDescent="0.35">
      <c r="A788" s="1" t="str">
        <f>Tableau1[[#This Row],[NUM DE FACTURE]]</f>
        <v>FAE-21-00181</v>
      </c>
      <c r="B788" s="2">
        <f>VLOOKUP(Tableau3[[#This Row],[ID ]],'[1]COMMERCIAL 2019 - 2021'!$D$2:$AO$3999,14,FALSE)</f>
        <v>3000</v>
      </c>
      <c r="C788" s="3">
        <f>VLOOKUP(Tableau3[[#This Row],[ID ]],'[1]COMMERCIAL 2019 - 2021'!$D$2:$AO$3999,15,FALSE)</f>
        <v>0</v>
      </c>
      <c r="D788" s="3">
        <f>VLOOKUP(Tableau3[[#This Row],[ID ]],'[1]COMMERCIAL 2019 - 2021'!$D$2:$AO$3999,16,FALSE)</f>
        <v>0</v>
      </c>
      <c r="E788" s="3">
        <f>VLOOKUP(Tableau3[[#This Row],[ID ]],'[1]COMMERCIAL 2019 - 2021'!$D$2:$AO$3999,17,FALSE)</f>
        <v>0</v>
      </c>
      <c r="F788" s="3">
        <f>VLOOKUP(Tableau3[[#This Row],[ID ]],'[1]COMMERCIAL 2019 - 2021'!$D$2:$AO$3999,20,FALSE)</f>
        <v>5700</v>
      </c>
      <c r="G788" s="3">
        <f>VLOOKUP(Tableau3[[#This Row],[ID ]],'[1]COMMERCIAL 2019 - 2021'!$D$2:$AO$3999,21,FALSE)</f>
        <v>0</v>
      </c>
      <c r="H788" s="3">
        <f>VLOOKUP(Tableau3[[#This Row],[ID ]],'[1]COMMERCIAL 2019 - 2021'!$D$2:$AO$3999,22,FALSE)</f>
        <v>0</v>
      </c>
      <c r="I788" s="3">
        <f>VLOOKUP(Tableau3[[#This Row],[ID ]],'[1]COMMERCIAL 2019 - 2021'!$D$2:$AO$3999,23,FALSE)</f>
        <v>0</v>
      </c>
      <c r="J788" s="3">
        <f>+Tableau1[[#This Row],[Annee]]</f>
        <v>2021</v>
      </c>
      <c r="K788" s="3" t="str">
        <f>+Tableau1[[#This Row],[DESTINATION]]</f>
        <v>Japon</v>
      </c>
      <c r="L788" s="3" t="str">
        <f>+Tableau1[[#This Row],[CLIENT]]</f>
        <v>ARCADIA</v>
      </c>
      <c r="M788" s="3">
        <f>Tableau1[[#This Row],[Mois]]</f>
        <v>7</v>
      </c>
    </row>
    <row r="789" spans="1:13" hidden="1" x14ac:dyDescent="0.35">
      <c r="A789" s="1" t="str">
        <f>Tableau1[[#This Row],[NUM DE FACTURE]]</f>
        <v>FAE-21-00182</v>
      </c>
      <c r="B789" s="2">
        <f>VLOOKUP(Tableau3[[#This Row],[ID ]],'[1]COMMERCIAL 2019 - 2021'!$D$2:$AO$3999,14,FALSE)</f>
        <v>60000</v>
      </c>
      <c r="C789" s="3">
        <f>VLOOKUP(Tableau3[[#This Row],[ID ]],'[1]COMMERCIAL 2019 - 2021'!$D$2:$AO$3999,15,FALSE)</f>
        <v>0</v>
      </c>
      <c r="D789" s="3">
        <f>VLOOKUP(Tableau3[[#This Row],[ID ]],'[1]COMMERCIAL 2019 - 2021'!$D$2:$AO$3999,16,FALSE)</f>
        <v>0</v>
      </c>
      <c r="E789" s="3">
        <f>VLOOKUP(Tableau3[[#This Row],[ID ]],'[1]COMMERCIAL 2019 - 2021'!$D$2:$AO$3999,17,FALSE)</f>
        <v>0</v>
      </c>
      <c r="F789" s="3">
        <f>VLOOKUP(Tableau3[[#This Row],[ID ]],'[1]COMMERCIAL 2019 - 2021'!$D$2:$AO$3999,20,FALSE)</f>
        <v>103800</v>
      </c>
      <c r="G789" s="3">
        <f>VLOOKUP(Tableau3[[#This Row],[ID ]],'[1]COMMERCIAL 2019 - 2021'!$D$2:$AO$3999,21,FALSE)</f>
        <v>0</v>
      </c>
      <c r="H789" s="3">
        <f>VLOOKUP(Tableau3[[#This Row],[ID ]],'[1]COMMERCIAL 2019 - 2021'!$D$2:$AO$3999,22,FALSE)</f>
        <v>0</v>
      </c>
      <c r="I789" s="3">
        <f>VLOOKUP(Tableau3[[#This Row],[ID ]],'[1]COMMERCIAL 2019 - 2021'!$D$2:$AO$3999,23,FALSE)</f>
        <v>0</v>
      </c>
      <c r="J789" s="3">
        <f>+Tableau1[[#This Row],[Annee]]</f>
        <v>2021</v>
      </c>
      <c r="K789" s="3" t="str">
        <f>+Tableau1[[#This Row],[DESTINATION]]</f>
        <v>Gabon</v>
      </c>
      <c r="L789" s="3" t="str">
        <f>+Tableau1[[#This Row],[CLIENT]]</f>
        <v>STE DE COMMERCE INTERNATIONAL</v>
      </c>
      <c r="M789" s="3">
        <f>Tableau1[[#This Row],[Mois]]</f>
        <v>7</v>
      </c>
    </row>
    <row r="790" spans="1:13" hidden="1" x14ac:dyDescent="0.35">
      <c r="A790" s="1" t="str">
        <f>Tableau1[[#This Row],[NUM DE FACTURE]]</f>
        <v>FAE-21-00183</v>
      </c>
      <c r="B790" s="2">
        <f>VLOOKUP(Tableau3[[#This Row],[ID ]],'[1]COMMERCIAL 2019 - 2021'!$D$2:$AO$3999,14,FALSE)</f>
        <v>22008</v>
      </c>
      <c r="C790" s="3">
        <f>VLOOKUP(Tableau3[[#This Row],[ID ]],'[1]COMMERCIAL 2019 - 2021'!$D$2:$AO$3999,15,FALSE)</f>
        <v>0</v>
      </c>
      <c r="D790" s="3">
        <f>VLOOKUP(Tableau3[[#This Row],[ID ]],'[1]COMMERCIAL 2019 - 2021'!$D$2:$AO$3999,16,FALSE)</f>
        <v>0</v>
      </c>
      <c r="E790" s="3">
        <f>VLOOKUP(Tableau3[[#This Row],[ID ]],'[1]COMMERCIAL 2019 - 2021'!$D$2:$AO$3999,17,FALSE)</f>
        <v>0</v>
      </c>
      <c r="F790" s="3">
        <f>VLOOKUP(Tableau3[[#This Row],[ID ]],'[1]COMMERCIAL 2019 - 2021'!$D$2:$AO$3999,20,FALSE)</f>
        <v>38954.160000000003</v>
      </c>
      <c r="G790" s="3">
        <f>VLOOKUP(Tableau3[[#This Row],[ID ]],'[1]COMMERCIAL 2019 - 2021'!$D$2:$AO$3999,21,FALSE)</f>
        <v>0</v>
      </c>
      <c r="H790" s="3">
        <f>VLOOKUP(Tableau3[[#This Row],[ID ]],'[1]COMMERCIAL 2019 - 2021'!$D$2:$AO$3999,22,FALSE)</f>
        <v>0</v>
      </c>
      <c r="I790" s="3">
        <f>VLOOKUP(Tableau3[[#This Row],[ID ]],'[1]COMMERCIAL 2019 - 2021'!$D$2:$AO$3999,23,FALSE)</f>
        <v>0</v>
      </c>
      <c r="J790" s="3">
        <f>+Tableau1[[#This Row],[Annee]]</f>
        <v>2021</v>
      </c>
      <c r="K790" s="3" t="str">
        <f>+Tableau1[[#This Row],[DESTINATION]]</f>
        <v>Togo</v>
      </c>
      <c r="L790" s="3" t="str">
        <f>+Tableau1[[#This Row],[CLIENT]]</f>
        <v>SAHEL INTERNATIONAL TRADE</v>
      </c>
      <c r="M790" s="3">
        <f>Tableau1[[#This Row],[Mois]]</f>
        <v>7</v>
      </c>
    </row>
    <row r="791" spans="1:13" hidden="1" x14ac:dyDescent="0.35">
      <c r="A791" s="1" t="str">
        <f>Tableau1[[#This Row],[NUM DE FACTURE]]</f>
        <v>FAE-21-00184</v>
      </c>
      <c r="B791" s="2">
        <f>VLOOKUP(Tableau3[[#This Row],[ID ]],'[1]COMMERCIAL 2019 - 2021'!$D$2:$AO$3999,14,FALSE)</f>
        <v>96000</v>
      </c>
      <c r="C791" s="3">
        <f>VLOOKUP(Tableau3[[#This Row],[ID ]],'[1]COMMERCIAL 2019 - 2021'!$D$2:$AO$3999,15,FALSE)</f>
        <v>0</v>
      </c>
      <c r="D791" s="3">
        <f>VLOOKUP(Tableau3[[#This Row],[ID ]],'[1]COMMERCIAL 2019 - 2021'!$D$2:$AO$3999,16,FALSE)</f>
        <v>0</v>
      </c>
      <c r="E791" s="3">
        <f>VLOOKUP(Tableau3[[#This Row],[ID ]],'[1]COMMERCIAL 2019 - 2021'!$D$2:$AO$3999,17,FALSE)</f>
        <v>0</v>
      </c>
      <c r="F791" s="3">
        <f>VLOOKUP(Tableau3[[#This Row],[ID ]],'[1]COMMERCIAL 2019 - 2021'!$D$2:$AO$3999,20,FALSE)</f>
        <v>170880</v>
      </c>
      <c r="G791" s="3">
        <f>VLOOKUP(Tableau3[[#This Row],[ID ]],'[1]COMMERCIAL 2019 - 2021'!$D$2:$AO$3999,21,FALSE)</f>
        <v>0</v>
      </c>
      <c r="H791" s="3">
        <f>VLOOKUP(Tableau3[[#This Row],[ID ]],'[1]COMMERCIAL 2019 - 2021'!$D$2:$AO$3999,22,FALSE)</f>
        <v>0</v>
      </c>
      <c r="I791" s="3">
        <f>VLOOKUP(Tableau3[[#This Row],[ID ]],'[1]COMMERCIAL 2019 - 2021'!$D$2:$AO$3999,23,FALSE)</f>
        <v>0</v>
      </c>
      <c r="J791" s="3">
        <f>+Tableau1[[#This Row],[Annee]]</f>
        <v>2021</v>
      </c>
      <c r="K791" s="3" t="str">
        <f>+Tableau1[[#This Row],[DESTINATION]]</f>
        <v>Gambie</v>
      </c>
      <c r="L791" s="3" t="str">
        <f>+Tableau1[[#This Row],[CLIENT]]</f>
        <v>STE DE COMMERCE INTERNATIONAL</v>
      </c>
      <c r="M791" s="3">
        <f>Tableau1[[#This Row],[Mois]]</f>
        <v>7</v>
      </c>
    </row>
    <row r="792" spans="1:13" hidden="1" x14ac:dyDescent="0.35">
      <c r="A792" s="1" t="str">
        <f>Tableau1[[#This Row],[NUM DE FACTURE]]</f>
        <v>FAE-21-00185</v>
      </c>
      <c r="B792" s="2">
        <f>VLOOKUP(Tableau3[[#This Row],[ID ]],'[1]COMMERCIAL 2019 - 2021'!$D$2:$AO$3999,14,FALSE)</f>
        <v>40000</v>
      </c>
      <c r="C792" s="3">
        <f>VLOOKUP(Tableau3[[#This Row],[ID ]],'[1]COMMERCIAL 2019 - 2021'!$D$2:$AO$3999,15,FALSE)</f>
        <v>0</v>
      </c>
      <c r="D792" s="3">
        <f>VLOOKUP(Tableau3[[#This Row],[ID ]],'[1]COMMERCIAL 2019 - 2021'!$D$2:$AO$3999,16,FALSE)</f>
        <v>0</v>
      </c>
      <c r="E792" s="3">
        <f>VLOOKUP(Tableau3[[#This Row],[ID ]],'[1]COMMERCIAL 2019 - 2021'!$D$2:$AO$3999,17,FALSE)</f>
        <v>0</v>
      </c>
      <c r="F792" s="3">
        <f>VLOOKUP(Tableau3[[#This Row],[ID ]],'[1]COMMERCIAL 2019 - 2021'!$D$2:$AO$3999,20,FALSE)</f>
        <v>82585.48</v>
      </c>
      <c r="G792" s="3">
        <f>VLOOKUP(Tableau3[[#This Row],[ID ]],'[1]COMMERCIAL 2019 - 2021'!$D$2:$AO$3999,21,FALSE)</f>
        <v>0</v>
      </c>
      <c r="H792" s="3">
        <f>VLOOKUP(Tableau3[[#This Row],[ID ]],'[1]COMMERCIAL 2019 - 2021'!$D$2:$AO$3999,22,FALSE)</f>
        <v>0</v>
      </c>
      <c r="I792" s="3">
        <f>VLOOKUP(Tableau3[[#This Row],[ID ]],'[1]COMMERCIAL 2019 - 2021'!$D$2:$AO$3999,23,FALSE)</f>
        <v>0</v>
      </c>
      <c r="J792" s="3">
        <f>+Tableau1[[#This Row],[Annee]]</f>
        <v>2021</v>
      </c>
      <c r="K792" s="3" t="str">
        <f>+Tableau1[[#This Row],[DESTINATION]]</f>
        <v>Russie</v>
      </c>
      <c r="L792" s="3" t="str">
        <f>+Tableau1[[#This Row],[CLIENT]]</f>
        <v>ANGSTREM TRADING</v>
      </c>
      <c r="M792" s="3">
        <f>Tableau1[[#This Row],[Mois]]</f>
        <v>7</v>
      </c>
    </row>
    <row r="793" spans="1:13" hidden="1" x14ac:dyDescent="0.35">
      <c r="A793" s="1" t="str">
        <f>Tableau1[[#This Row],[NUM DE FACTURE]]</f>
        <v>FAE-21-00186</v>
      </c>
      <c r="B793" s="2">
        <f>VLOOKUP(Tableau3[[#This Row],[ID ]],'[1]COMMERCIAL 2019 - 2021'!$D$2:$AO$3999,14,FALSE)</f>
        <v>12000</v>
      </c>
      <c r="C793" s="3">
        <f>VLOOKUP(Tableau3[[#This Row],[ID ]],'[1]COMMERCIAL 2019 - 2021'!$D$2:$AO$3999,15,FALSE)</f>
        <v>52000</v>
      </c>
      <c r="D793" s="3">
        <f>VLOOKUP(Tableau3[[#This Row],[ID ]],'[1]COMMERCIAL 2019 - 2021'!$D$2:$AO$3999,16,FALSE)</f>
        <v>18000</v>
      </c>
      <c r="E793" s="3">
        <f>VLOOKUP(Tableau3[[#This Row],[ID ]],'[1]COMMERCIAL 2019 - 2021'!$D$2:$AO$3999,17,FALSE)</f>
        <v>0</v>
      </c>
      <c r="F793" s="3">
        <f>VLOOKUP(Tableau3[[#This Row],[ID ]],'[1]COMMERCIAL 2019 - 2021'!$D$2:$AO$3999,20,FALSE)</f>
        <v>21000</v>
      </c>
      <c r="G793" s="3">
        <f>VLOOKUP(Tableau3[[#This Row],[ID ]],'[1]COMMERCIAL 2019 - 2021'!$D$2:$AO$3999,21,FALSE)</f>
        <v>79760</v>
      </c>
      <c r="H793" s="3">
        <f>VLOOKUP(Tableau3[[#This Row],[ID ]],'[1]COMMERCIAL 2019 - 2021'!$D$2:$AO$3999,22,FALSE)</f>
        <v>26640</v>
      </c>
      <c r="I793" s="3">
        <f>VLOOKUP(Tableau3[[#This Row],[ID ]],'[1]COMMERCIAL 2019 - 2021'!$D$2:$AO$3999,23,FALSE)</f>
        <v>0</v>
      </c>
      <c r="J793" s="3">
        <f>+Tableau1[[#This Row],[Annee]]</f>
        <v>2021</v>
      </c>
      <c r="K793" s="3" t="str">
        <f>+Tableau1[[#This Row],[DESTINATION]]</f>
        <v>Niger</v>
      </c>
      <c r="L793" s="3" t="str">
        <f>+Tableau1[[#This Row],[CLIENT]]</f>
        <v>STE DE COMMERCE INTERNATIONAL</v>
      </c>
      <c r="M793" s="3">
        <f>Tableau1[[#This Row],[Mois]]</f>
        <v>7</v>
      </c>
    </row>
    <row r="794" spans="1:13" hidden="1" x14ac:dyDescent="0.35">
      <c r="A794" s="1" t="str">
        <f>Tableau1[[#This Row],[NUM DE FACTURE]]</f>
        <v>FAE-21-00187</v>
      </c>
      <c r="B794" s="2">
        <f>VLOOKUP(Tableau3[[#This Row],[ID ]],'[1]COMMERCIAL 2019 - 2021'!$D$2:$AO$3999,14,FALSE)</f>
        <v>0</v>
      </c>
      <c r="C794" s="3">
        <f>VLOOKUP(Tableau3[[#This Row],[ID ]],'[1]COMMERCIAL 2019 - 2021'!$D$2:$AO$3999,15,FALSE)</f>
        <v>0</v>
      </c>
      <c r="D794" s="3">
        <f>VLOOKUP(Tableau3[[#This Row],[ID ]],'[1]COMMERCIAL 2019 - 2021'!$D$2:$AO$3999,16,FALSE)</f>
        <v>0</v>
      </c>
      <c r="E794" s="3">
        <f>VLOOKUP(Tableau3[[#This Row],[ID ]],'[1]COMMERCIAL 2019 - 2021'!$D$2:$AO$3999,17,FALSE)</f>
        <v>27500</v>
      </c>
      <c r="F794" s="3">
        <f>VLOOKUP(Tableau3[[#This Row],[ID ]],'[1]COMMERCIAL 2019 - 2021'!$D$2:$AO$3999,20,FALSE)</f>
        <v>0</v>
      </c>
      <c r="G794" s="3">
        <f>VLOOKUP(Tableau3[[#This Row],[ID ]],'[1]COMMERCIAL 2019 - 2021'!$D$2:$AO$3999,21,FALSE)</f>
        <v>0</v>
      </c>
      <c r="H794" s="3">
        <f>VLOOKUP(Tableau3[[#This Row],[ID ]],'[1]COMMERCIAL 2019 - 2021'!$D$2:$AO$3999,22,FALSE)</f>
        <v>0</v>
      </c>
      <c r="I794" s="3">
        <f>VLOOKUP(Tableau3[[#This Row],[ID ]],'[1]COMMERCIAL 2019 - 2021'!$D$2:$AO$3999,23,FALSE)</f>
        <v>112547.33125</v>
      </c>
      <c r="J794" s="3">
        <f>+Tableau1[[#This Row],[Annee]]</f>
        <v>2021</v>
      </c>
      <c r="K794" s="3" t="str">
        <f>+Tableau1[[#This Row],[DESTINATION]]</f>
        <v>Liban</v>
      </c>
      <c r="L794" s="3" t="str">
        <f>+Tableau1[[#This Row],[CLIENT]]</f>
        <v>VALENCIA FOR MARKETING</v>
      </c>
      <c r="M794" s="3">
        <f>Tableau1[[#This Row],[Mois]]</f>
        <v>7</v>
      </c>
    </row>
    <row r="795" spans="1:13" hidden="1" x14ac:dyDescent="0.35">
      <c r="A795" s="1" t="str">
        <f>Tableau1[[#This Row],[NUM DE FACTURE]]</f>
        <v>FAE-21-00188</v>
      </c>
      <c r="B795" s="2">
        <f>VLOOKUP(Tableau3[[#This Row],[ID ]],'[1]COMMERCIAL 2019 - 2021'!$D$2:$AO$3999,14,FALSE)</f>
        <v>0</v>
      </c>
      <c r="C795" s="3">
        <f>VLOOKUP(Tableau3[[#This Row],[ID ]],'[1]COMMERCIAL 2019 - 2021'!$D$2:$AO$3999,15,FALSE)</f>
        <v>5448</v>
      </c>
      <c r="D795" s="3">
        <f>VLOOKUP(Tableau3[[#This Row],[ID ]],'[1]COMMERCIAL 2019 - 2021'!$D$2:$AO$3999,16,FALSE)</f>
        <v>0</v>
      </c>
      <c r="E795" s="3">
        <f>VLOOKUP(Tableau3[[#This Row],[ID ]],'[1]COMMERCIAL 2019 - 2021'!$D$2:$AO$3999,17,FALSE)</f>
        <v>1400</v>
      </c>
      <c r="F795" s="3">
        <f>VLOOKUP(Tableau3[[#This Row],[ID ]],'[1]COMMERCIAL 2019 - 2021'!$D$2:$AO$3999,20,FALSE)</f>
        <v>0</v>
      </c>
      <c r="G795" s="3">
        <f>VLOOKUP(Tableau3[[#This Row],[ID ]],'[1]COMMERCIAL 2019 - 2021'!$D$2:$AO$3999,21,FALSE)</f>
        <v>9751.92</v>
      </c>
      <c r="H795" s="3">
        <f>VLOOKUP(Tableau3[[#This Row],[ID ]],'[1]COMMERCIAL 2019 - 2021'!$D$2:$AO$3999,22,FALSE)</f>
        <v>0</v>
      </c>
      <c r="I795" s="3">
        <f>VLOOKUP(Tableau3[[#This Row],[ID ]],'[1]COMMERCIAL 2019 - 2021'!$D$2:$AO$3999,23,FALSE)</f>
        <v>4900</v>
      </c>
      <c r="J795" s="3">
        <f>+Tableau1[[#This Row],[Annee]]</f>
        <v>2021</v>
      </c>
      <c r="K795" s="3" t="str">
        <f>+Tableau1[[#This Row],[DESTINATION]]</f>
        <v>Canada</v>
      </c>
      <c r="L795" s="3" t="str">
        <f>+Tableau1[[#This Row],[CLIENT]]</f>
        <v>ARCADIA</v>
      </c>
      <c r="M795" s="3">
        <f>Tableau1[[#This Row],[Mois]]</f>
        <v>8</v>
      </c>
    </row>
    <row r="796" spans="1:13" hidden="1" x14ac:dyDescent="0.35">
      <c r="A796" s="1" t="str">
        <f>Tableau1[[#This Row],[NUM DE FACTURE]]</f>
        <v>FAE-21-00189</v>
      </c>
      <c r="B796" s="2">
        <f>VLOOKUP(Tableau3[[#This Row],[ID ]],'[1]COMMERCIAL 2019 - 2021'!$D$2:$AO$3999,14,FALSE)</f>
        <v>0</v>
      </c>
      <c r="C796" s="3">
        <f>VLOOKUP(Tableau3[[#This Row],[ID ]],'[1]COMMERCIAL 2019 - 2021'!$D$2:$AO$3999,15,FALSE)</f>
        <v>20000</v>
      </c>
      <c r="D796" s="3">
        <f>VLOOKUP(Tableau3[[#This Row],[ID ]],'[1]COMMERCIAL 2019 - 2021'!$D$2:$AO$3999,16,FALSE)</f>
        <v>0</v>
      </c>
      <c r="E796" s="3">
        <f>VLOOKUP(Tableau3[[#This Row],[ID ]],'[1]COMMERCIAL 2019 - 2021'!$D$2:$AO$3999,17,FALSE)</f>
        <v>0</v>
      </c>
      <c r="F796" s="3">
        <f>VLOOKUP(Tableau3[[#This Row],[ID ]],'[1]COMMERCIAL 2019 - 2021'!$D$2:$AO$3999,20,FALSE)</f>
        <v>0</v>
      </c>
      <c r="G796" s="3">
        <f>VLOOKUP(Tableau3[[#This Row],[ID ]],'[1]COMMERCIAL 2019 - 2021'!$D$2:$AO$3999,21,FALSE)</f>
        <v>35800</v>
      </c>
      <c r="H796" s="3">
        <f>VLOOKUP(Tableau3[[#This Row],[ID ]],'[1]COMMERCIAL 2019 - 2021'!$D$2:$AO$3999,22,FALSE)</f>
        <v>0</v>
      </c>
      <c r="I796" s="3">
        <f>VLOOKUP(Tableau3[[#This Row],[ID ]],'[1]COMMERCIAL 2019 - 2021'!$D$2:$AO$3999,23,FALSE)</f>
        <v>0</v>
      </c>
      <c r="J796" s="3">
        <f>+Tableau1[[#This Row],[Annee]]</f>
        <v>2021</v>
      </c>
      <c r="K796" s="3" t="str">
        <f>+Tableau1[[#This Row],[DESTINATION]]</f>
        <v>Angleterre</v>
      </c>
      <c r="L796" s="3" t="str">
        <f>+Tableau1[[#This Row],[CLIENT]]</f>
        <v>ARCADIA</v>
      </c>
      <c r="M796" s="3">
        <f>Tableau1[[#This Row],[Mois]]</f>
        <v>7</v>
      </c>
    </row>
    <row r="797" spans="1:13" hidden="1" x14ac:dyDescent="0.35">
      <c r="A797" s="1" t="str">
        <f>Tableau1[[#This Row],[NUM DE FACTURE]]</f>
        <v>FAE-21-00190</v>
      </c>
      <c r="B797" s="2">
        <f>VLOOKUP(Tableau3[[#This Row],[ID ]],'[1]COMMERCIAL 2019 - 2021'!$D$2:$AO$3999,14,FALSE)</f>
        <v>0</v>
      </c>
      <c r="C797" s="3">
        <f>VLOOKUP(Tableau3[[#This Row],[ID ]],'[1]COMMERCIAL 2019 - 2021'!$D$2:$AO$3999,15,FALSE)</f>
        <v>18500</v>
      </c>
      <c r="D797" s="3">
        <f>VLOOKUP(Tableau3[[#This Row],[ID ]],'[1]COMMERCIAL 2019 - 2021'!$D$2:$AO$3999,16,FALSE)</f>
        <v>0</v>
      </c>
      <c r="E797" s="3">
        <f>VLOOKUP(Tableau3[[#This Row],[ID ]],'[1]COMMERCIAL 2019 - 2021'!$D$2:$AO$3999,17,FALSE)</f>
        <v>0</v>
      </c>
      <c r="F797" s="3">
        <f>VLOOKUP(Tableau3[[#This Row],[ID ]],'[1]COMMERCIAL 2019 - 2021'!$D$2:$AO$3999,20,FALSE)</f>
        <v>0</v>
      </c>
      <c r="G797" s="3">
        <f>VLOOKUP(Tableau3[[#This Row],[ID ]],'[1]COMMERCIAL 2019 - 2021'!$D$2:$AO$3999,21,FALSE)</f>
        <v>62301.371750000006</v>
      </c>
      <c r="H797" s="3">
        <f>VLOOKUP(Tableau3[[#This Row],[ID ]],'[1]COMMERCIAL 2019 - 2021'!$D$2:$AO$3999,22,FALSE)</f>
        <v>0</v>
      </c>
      <c r="I797" s="3">
        <f>VLOOKUP(Tableau3[[#This Row],[ID ]],'[1]COMMERCIAL 2019 - 2021'!$D$2:$AO$3999,23,FALSE)</f>
        <v>0</v>
      </c>
      <c r="J797" s="3">
        <f>+Tableau1[[#This Row],[Annee]]</f>
        <v>2021</v>
      </c>
      <c r="K797" s="3" t="str">
        <f>+Tableau1[[#This Row],[DESTINATION]]</f>
        <v>New Zealand</v>
      </c>
      <c r="L797" s="3" t="str">
        <f>+Tableau1[[#This Row],[CLIENT]]</f>
        <v>DAVIS TRADING CO LTD</v>
      </c>
      <c r="M797" s="3">
        <f>Tableau1[[#This Row],[Mois]]</f>
        <v>7</v>
      </c>
    </row>
    <row r="798" spans="1:13" x14ac:dyDescent="0.35">
      <c r="A798" s="1" t="str">
        <f>Tableau1[[#This Row],[NUM DE FACTURE]]</f>
        <v>FAE-21-00191</v>
      </c>
      <c r="B798" s="2">
        <f>VLOOKUP(Tableau3[[#This Row],[ID ]],'[1]COMMERCIAL 2019 - 2021'!$D$2:$AO$3999,14,FALSE)</f>
        <v>0</v>
      </c>
      <c r="C798" s="3">
        <f>VLOOKUP(Tableau3[[#This Row],[ID ]],'[1]COMMERCIAL 2019 - 2021'!$D$2:$AO$3999,15,FALSE)</f>
        <v>0</v>
      </c>
      <c r="D798" s="3">
        <f>VLOOKUP(Tableau3[[#This Row],[ID ]],'[1]COMMERCIAL 2019 - 2021'!$D$2:$AO$3999,16,FALSE)</f>
        <v>130000</v>
      </c>
      <c r="E798" s="3">
        <f>VLOOKUP(Tableau3[[#This Row],[ID ]],'[1]COMMERCIAL 2019 - 2021'!$D$2:$AO$3999,17,FALSE)</f>
        <v>0</v>
      </c>
      <c r="F798" s="3">
        <f>VLOOKUP(Tableau3[[#This Row],[ID ]],'[1]COMMERCIAL 2019 - 2021'!$D$2:$AO$3999,20,FALSE)</f>
        <v>0</v>
      </c>
      <c r="G798" s="3">
        <f>VLOOKUP(Tableau3[[#This Row],[ID ]],'[1]COMMERCIAL 2019 - 2021'!$D$2:$AO$3999,21,FALSE)</f>
        <v>0</v>
      </c>
      <c r="H798" s="3">
        <f>VLOOKUP(Tableau3[[#This Row],[ID ]],'[1]COMMERCIAL 2019 - 2021'!$D$2:$AO$3999,22,FALSE)</f>
        <v>202800</v>
      </c>
      <c r="I798" s="3">
        <f>VLOOKUP(Tableau3[[#This Row],[ID ]],'[1]COMMERCIAL 2019 - 2021'!$D$2:$AO$3999,23,FALSE)</f>
        <v>0</v>
      </c>
      <c r="J798" s="3">
        <f>+Tableau1[[#This Row],[Annee]]</f>
        <v>2021</v>
      </c>
      <c r="K798" s="3" t="str">
        <f>+Tableau1[[#This Row],[DESTINATION]]</f>
        <v>Sénégal</v>
      </c>
      <c r="L798" s="3" t="str">
        <f>+Tableau1[[#This Row],[CLIENT]]</f>
        <v>TUNISIAN AFRICAN BUSINESS</v>
      </c>
      <c r="M798" s="3">
        <f>Tableau1[[#This Row],[Mois]]</f>
        <v>7</v>
      </c>
    </row>
    <row r="799" spans="1:13" x14ac:dyDescent="0.35">
      <c r="A799" s="1" t="str">
        <f>Tableau1[[#This Row],[NUM DE FACTURE]]</f>
        <v>FAE-21-00192</v>
      </c>
      <c r="B799" s="2">
        <f>VLOOKUP(Tableau3[[#This Row],[ID ]],'[1]COMMERCIAL 2019 - 2021'!$D$2:$AO$3999,14,FALSE)</f>
        <v>0</v>
      </c>
      <c r="C799" s="3">
        <f>VLOOKUP(Tableau3[[#This Row],[ID ]],'[1]COMMERCIAL 2019 - 2021'!$D$2:$AO$3999,15,FALSE)</f>
        <v>176064</v>
      </c>
      <c r="D799" s="3">
        <f>VLOOKUP(Tableau3[[#This Row],[ID ]],'[1]COMMERCIAL 2019 - 2021'!$D$2:$AO$3999,16,FALSE)</f>
        <v>0</v>
      </c>
      <c r="E799" s="3">
        <f>VLOOKUP(Tableau3[[#This Row],[ID ]],'[1]COMMERCIAL 2019 - 2021'!$D$2:$AO$3999,17,FALSE)</f>
        <v>0</v>
      </c>
      <c r="F799" s="3">
        <f>VLOOKUP(Tableau3[[#This Row],[ID ]],'[1]COMMERCIAL 2019 - 2021'!$D$2:$AO$3999,20,FALSE)</f>
        <v>0</v>
      </c>
      <c r="G799" s="3">
        <f>VLOOKUP(Tableau3[[#This Row],[ID ]],'[1]COMMERCIAL 2019 - 2021'!$D$2:$AO$3999,21,FALSE)</f>
        <v>269598</v>
      </c>
      <c r="H799" s="3">
        <f>VLOOKUP(Tableau3[[#This Row],[ID ]],'[1]COMMERCIAL 2019 - 2021'!$D$2:$AO$3999,22,FALSE)</f>
        <v>0</v>
      </c>
      <c r="I799" s="3">
        <f>VLOOKUP(Tableau3[[#This Row],[ID ]],'[1]COMMERCIAL 2019 - 2021'!$D$2:$AO$3999,23,FALSE)</f>
        <v>0</v>
      </c>
      <c r="J799" s="3">
        <f>+Tableau1[[#This Row],[Annee]]</f>
        <v>2021</v>
      </c>
      <c r="K799" s="3" t="str">
        <f>+Tableau1[[#This Row],[DESTINATION]]</f>
        <v>Sénégal</v>
      </c>
      <c r="L799" s="3" t="str">
        <f>+Tableau1[[#This Row],[CLIENT]]</f>
        <v>TUNISIAN AFRICAN BUSINESS</v>
      </c>
      <c r="M799" s="3">
        <f>Tableau1[[#This Row],[Mois]]</f>
        <v>7</v>
      </c>
    </row>
    <row r="800" spans="1:13" hidden="1" x14ac:dyDescent="0.35">
      <c r="A800" s="1" t="str">
        <f>Tableau1[[#This Row],[NUM DE FACTURE]]</f>
        <v>FAE-21-00193</v>
      </c>
      <c r="B800" s="2">
        <f>VLOOKUP(Tableau3[[#This Row],[ID ]],'[1]COMMERCIAL 2019 - 2021'!$D$2:$AO$3999,14,FALSE)</f>
        <v>0</v>
      </c>
      <c r="C800" s="3">
        <f>VLOOKUP(Tableau3[[#This Row],[ID ]],'[1]COMMERCIAL 2019 - 2021'!$D$2:$AO$3999,15,FALSE)</f>
        <v>4800</v>
      </c>
      <c r="D800" s="3">
        <f>VLOOKUP(Tableau3[[#This Row],[ID ]],'[1]COMMERCIAL 2019 - 2021'!$D$2:$AO$3999,16,FALSE)</f>
        <v>4800</v>
      </c>
      <c r="E800" s="3">
        <f>VLOOKUP(Tableau3[[#This Row],[ID ]],'[1]COMMERCIAL 2019 - 2021'!$D$2:$AO$3999,17,FALSE)</f>
        <v>2350</v>
      </c>
      <c r="F800" s="3">
        <f>VLOOKUP(Tableau3[[#This Row],[ID ]],'[1]COMMERCIAL 2019 - 2021'!$D$2:$AO$3999,20,FALSE)</f>
        <v>0</v>
      </c>
      <c r="G800" s="3">
        <f>VLOOKUP(Tableau3[[#This Row],[ID ]],'[1]COMMERCIAL 2019 - 2021'!$D$2:$AO$3999,21,FALSE)</f>
        <v>9673.8630878661079</v>
      </c>
      <c r="H800" s="3">
        <f>VLOOKUP(Tableau3[[#This Row],[ID ]],'[1]COMMERCIAL 2019 - 2021'!$D$2:$AO$3999,22,FALSE)</f>
        <v>9673.8630878661079</v>
      </c>
      <c r="I800" s="3">
        <f>VLOOKUP(Tableau3[[#This Row],[ID ]],'[1]COMMERCIAL 2019 - 2021'!$D$2:$AO$3999,23,FALSE)</f>
        <v>7494.049649267783</v>
      </c>
      <c r="J800" s="3">
        <f>+Tableau1[[#This Row],[Annee]]</f>
        <v>2021</v>
      </c>
      <c r="K800" s="3" t="str">
        <f>+Tableau1[[#This Row],[DESTINATION]]</f>
        <v>Jordanie</v>
      </c>
      <c r="L800" s="3" t="str">
        <f>+Tableau1[[#This Row],[CLIENT]]</f>
        <v>ABOURA FOODS</v>
      </c>
      <c r="M800" s="3">
        <f>Tableau1[[#This Row],[Mois]]</f>
        <v>8</v>
      </c>
    </row>
    <row r="801" spans="1:13" hidden="1" x14ac:dyDescent="0.35">
      <c r="A801" s="1" t="str">
        <f>Tableau1[[#This Row],[NUM DE FACTURE]]</f>
        <v>FAE-21-00194</v>
      </c>
      <c r="B801" s="2">
        <f>VLOOKUP(Tableau3[[#This Row],[ID ]],'[1]COMMERCIAL 2019 - 2021'!$D$2:$AO$3999,14,FALSE)</f>
        <v>0</v>
      </c>
      <c r="C801" s="3">
        <f>VLOOKUP(Tableau3[[#This Row],[ID ]],'[1]COMMERCIAL 2019 - 2021'!$D$2:$AO$3999,15,FALSE)</f>
        <v>0</v>
      </c>
      <c r="D801" s="3">
        <f>VLOOKUP(Tableau3[[#This Row],[ID ]],'[1]COMMERCIAL 2019 - 2021'!$D$2:$AO$3999,16,FALSE)</f>
        <v>108000</v>
      </c>
      <c r="E801" s="3">
        <f>VLOOKUP(Tableau3[[#This Row],[ID ]],'[1]COMMERCIAL 2019 - 2021'!$D$2:$AO$3999,17,FALSE)</f>
        <v>0</v>
      </c>
      <c r="F801" s="3">
        <f>VLOOKUP(Tableau3[[#This Row],[ID ]],'[1]COMMERCIAL 2019 - 2021'!$D$2:$AO$3999,20,FALSE)</f>
        <v>0</v>
      </c>
      <c r="G801" s="3">
        <f>VLOOKUP(Tableau3[[#This Row],[ID ]],'[1]COMMERCIAL 2019 - 2021'!$D$2:$AO$3999,21,FALSE)</f>
        <v>0</v>
      </c>
      <c r="H801" s="3">
        <f>VLOOKUP(Tableau3[[#This Row],[ID ]],'[1]COMMERCIAL 2019 - 2021'!$D$2:$AO$3999,22,FALSE)</f>
        <v>172084.014</v>
      </c>
      <c r="I801" s="3">
        <f>VLOOKUP(Tableau3[[#This Row],[ID ]],'[1]COMMERCIAL 2019 - 2021'!$D$2:$AO$3999,23,FALSE)</f>
        <v>0</v>
      </c>
      <c r="J801" s="3">
        <f>+Tableau1[[#This Row],[Annee]]</f>
        <v>2021</v>
      </c>
      <c r="K801" s="3" t="str">
        <f>+Tableau1[[#This Row],[DESTINATION]]</f>
        <v>Niger</v>
      </c>
      <c r="L801" s="3" t="str">
        <f>+Tableau1[[#This Row],[CLIENT]]</f>
        <v>ETS KASSO IMPORT EXPORT</v>
      </c>
      <c r="M801" s="3">
        <f>Tableau1[[#This Row],[Mois]]</f>
        <v>7</v>
      </c>
    </row>
    <row r="802" spans="1:13" hidden="1" x14ac:dyDescent="0.35">
      <c r="A802" s="1" t="str">
        <f>Tableau1[[#This Row],[NUM DE FACTURE]]</f>
        <v>FAE-21-00195</v>
      </c>
      <c r="B802" s="2">
        <f>VLOOKUP(Tableau3[[#This Row],[ID ]],'[1]COMMERCIAL 2019 - 2021'!$D$2:$AO$3999,14,FALSE)</f>
        <v>0</v>
      </c>
      <c r="C802" s="3">
        <f>VLOOKUP(Tableau3[[#This Row],[ID ]],'[1]COMMERCIAL 2019 - 2021'!$D$2:$AO$3999,15,FALSE)</f>
        <v>0</v>
      </c>
      <c r="D802" s="3">
        <f>VLOOKUP(Tableau3[[#This Row],[ID ]],'[1]COMMERCIAL 2019 - 2021'!$D$2:$AO$3999,16,FALSE)</f>
        <v>108000</v>
      </c>
      <c r="E802" s="3">
        <f>VLOOKUP(Tableau3[[#This Row],[ID ]],'[1]COMMERCIAL 2019 - 2021'!$D$2:$AO$3999,17,FALSE)</f>
        <v>0</v>
      </c>
      <c r="F802" s="3">
        <f>VLOOKUP(Tableau3[[#This Row],[ID ]],'[1]COMMERCIAL 2019 - 2021'!$D$2:$AO$3999,20,FALSE)</f>
        <v>0</v>
      </c>
      <c r="G802" s="3">
        <f>VLOOKUP(Tableau3[[#This Row],[ID ]],'[1]COMMERCIAL 2019 - 2021'!$D$2:$AO$3999,21,FALSE)</f>
        <v>0</v>
      </c>
      <c r="H802" s="3">
        <f>VLOOKUP(Tableau3[[#This Row],[ID ]],'[1]COMMERCIAL 2019 - 2021'!$D$2:$AO$3999,22,FALSE)</f>
        <v>172675.908</v>
      </c>
      <c r="I802" s="3">
        <f>VLOOKUP(Tableau3[[#This Row],[ID ]],'[1]COMMERCIAL 2019 - 2021'!$D$2:$AO$3999,23,FALSE)</f>
        <v>0</v>
      </c>
      <c r="J802" s="3">
        <f>+Tableau1[[#This Row],[Annee]]</f>
        <v>2021</v>
      </c>
      <c r="K802" s="3" t="str">
        <f>+Tableau1[[#This Row],[DESTINATION]]</f>
        <v>Niger</v>
      </c>
      <c r="L802" s="3" t="str">
        <f>+Tableau1[[#This Row],[CLIENT]]</f>
        <v>ETS KASSO IMPORT EXPORT</v>
      </c>
      <c r="M802" s="3">
        <f>Tableau1[[#This Row],[Mois]]</f>
        <v>7</v>
      </c>
    </row>
    <row r="803" spans="1:13" hidden="1" x14ac:dyDescent="0.35">
      <c r="A803" s="1" t="str">
        <f>Tableau1[[#This Row],[NUM DE FACTURE]]</f>
        <v>FAE-21-00196</v>
      </c>
      <c r="B803" s="2">
        <f>VLOOKUP(Tableau3[[#This Row],[ID ]],'[1]COMMERCIAL 2019 - 2021'!$D$2:$AO$3999,14,FALSE)</f>
        <v>0</v>
      </c>
      <c r="C803" s="3">
        <f>VLOOKUP(Tableau3[[#This Row],[ID ]],'[1]COMMERCIAL 2019 - 2021'!$D$2:$AO$3999,15,FALSE)</f>
        <v>0</v>
      </c>
      <c r="D803" s="3">
        <f>VLOOKUP(Tableau3[[#This Row],[ID ]],'[1]COMMERCIAL 2019 - 2021'!$D$2:$AO$3999,16,FALSE)</f>
        <v>108000</v>
      </c>
      <c r="E803" s="3">
        <f>VLOOKUP(Tableau3[[#This Row],[ID ]],'[1]COMMERCIAL 2019 - 2021'!$D$2:$AO$3999,17,FALSE)</f>
        <v>0</v>
      </c>
      <c r="F803" s="3">
        <f>VLOOKUP(Tableau3[[#This Row],[ID ]],'[1]COMMERCIAL 2019 - 2021'!$D$2:$AO$3999,20,FALSE)</f>
        <v>0</v>
      </c>
      <c r="G803" s="3">
        <f>VLOOKUP(Tableau3[[#This Row],[ID ]],'[1]COMMERCIAL 2019 - 2021'!$D$2:$AO$3999,21,FALSE)</f>
        <v>0</v>
      </c>
      <c r="H803" s="3">
        <f>VLOOKUP(Tableau3[[#This Row],[ID ]],'[1]COMMERCIAL 2019 - 2021'!$D$2:$AO$3999,22,FALSE)</f>
        <v>172675.908</v>
      </c>
      <c r="I803" s="3">
        <f>VLOOKUP(Tableau3[[#This Row],[ID ]],'[1]COMMERCIAL 2019 - 2021'!$D$2:$AO$3999,23,FALSE)</f>
        <v>0</v>
      </c>
      <c r="J803" s="3">
        <f>+Tableau1[[#This Row],[Annee]]</f>
        <v>2021</v>
      </c>
      <c r="K803" s="3" t="str">
        <f>+Tableau1[[#This Row],[DESTINATION]]</f>
        <v>Niger</v>
      </c>
      <c r="L803" s="3" t="str">
        <f>+Tableau1[[#This Row],[CLIENT]]</f>
        <v>ETS KASSO IMPORT EXPORT</v>
      </c>
      <c r="M803" s="3">
        <f>Tableau1[[#This Row],[Mois]]</f>
        <v>8</v>
      </c>
    </row>
    <row r="804" spans="1:13" hidden="1" x14ac:dyDescent="0.35">
      <c r="A804" s="1" t="str">
        <f>Tableau1[[#This Row],[NUM DE FACTURE]]</f>
        <v>FAE-21-00197</v>
      </c>
      <c r="B804" s="2">
        <f>VLOOKUP(Tableau3[[#This Row],[ID ]],'[1]COMMERCIAL 2019 - 2021'!$D$2:$AO$3999,14,FALSE)</f>
        <v>0</v>
      </c>
      <c r="C804" s="3">
        <f>VLOOKUP(Tableau3[[#This Row],[ID ]],'[1]COMMERCIAL 2019 - 2021'!$D$2:$AO$3999,15,FALSE)</f>
        <v>0</v>
      </c>
      <c r="D804" s="3">
        <f>VLOOKUP(Tableau3[[#This Row],[ID ]],'[1]COMMERCIAL 2019 - 2021'!$D$2:$AO$3999,16,FALSE)</f>
        <v>108000</v>
      </c>
      <c r="E804" s="3">
        <f>VLOOKUP(Tableau3[[#This Row],[ID ]],'[1]COMMERCIAL 2019 - 2021'!$D$2:$AO$3999,17,FALSE)</f>
        <v>0</v>
      </c>
      <c r="F804" s="3">
        <f>VLOOKUP(Tableau3[[#This Row],[ID ]],'[1]COMMERCIAL 2019 - 2021'!$D$2:$AO$3999,20,FALSE)</f>
        <v>0</v>
      </c>
      <c r="G804" s="3">
        <f>VLOOKUP(Tableau3[[#This Row],[ID ]],'[1]COMMERCIAL 2019 - 2021'!$D$2:$AO$3999,21,FALSE)</f>
        <v>0</v>
      </c>
      <c r="H804" s="3">
        <f>VLOOKUP(Tableau3[[#This Row],[ID ]],'[1]COMMERCIAL 2019 - 2021'!$D$2:$AO$3999,22,FALSE)</f>
        <v>172675.908</v>
      </c>
      <c r="I804" s="3">
        <f>VLOOKUP(Tableau3[[#This Row],[ID ]],'[1]COMMERCIAL 2019 - 2021'!$D$2:$AO$3999,23,FALSE)</f>
        <v>0</v>
      </c>
      <c r="J804" s="3">
        <f>+Tableau1[[#This Row],[Annee]]</f>
        <v>2021</v>
      </c>
      <c r="K804" s="3" t="str">
        <f>+Tableau1[[#This Row],[DESTINATION]]</f>
        <v>Niger</v>
      </c>
      <c r="L804" s="3" t="str">
        <f>+Tableau1[[#This Row],[CLIENT]]</f>
        <v>ETS KASSO IMPORT EXPORT</v>
      </c>
      <c r="M804" s="3">
        <f>Tableau1[[#This Row],[Mois]]</f>
        <v>8</v>
      </c>
    </row>
    <row r="805" spans="1:13" hidden="1" x14ac:dyDescent="0.35">
      <c r="A805" s="1" t="str">
        <f>Tableau1[[#This Row],[NUM DE FACTURE]]</f>
        <v>FAE-21-00198</v>
      </c>
      <c r="B805" s="2">
        <f>VLOOKUP(Tableau3[[#This Row],[ID ]],'[1]COMMERCIAL 2019 - 2021'!$D$2:$AO$3999,14,FALSE)</f>
        <v>14400</v>
      </c>
      <c r="C805" s="3">
        <f>VLOOKUP(Tableau3[[#This Row],[ID ]],'[1]COMMERCIAL 2019 - 2021'!$D$2:$AO$3999,15,FALSE)</f>
        <v>144396</v>
      </c>
      <c r="D805" s="3">
        <f>VLOOKUP(Tableau3[[#This Row],[ID ]],'[1]COMMERCIAL 2019 - 2021'!$D$2:$AO$3999,16,FALSE)</f>
        <v>0</v>
      </c>
      <c r="E805" s="3">
        <f>VLOOKUP(Tableau3[[#This Row],[ID ]],'[1]COMMERCIAL 2019 - 2021'!$D$2:$AO$3999,17,FALSE)</f>
        <v>0</v>
      </c>
      <c r="F805" s="3">
        <f>VLOOKUP(Tableau3[[#This Row],[ID ]],'[1]COMMERCIAL 2019 - 2021'!$D$2:$AO$3999,20,FALSE)</f>
        <v>30233.51622069826</v>
      </c>
      <c r="G805" s="3">
        <f>VLOOKUP(Tableau3[[#This Row],[ID ]],'[1]COMMERCIAL 2019 - 2021'!$D$2:$AO$3999,21,FALSE)</f>
        <v>272877.01056430175</v>
      </c>
      <c r="H805" s="3">
        <f>VLOOKUP(Tableau3[[#This Row],[ID ]],'[1]COMMERCIAL 2019 - 2021'!$D$2:$AO$3999,22,FALSE)</f>
        <v>0</v>
      </c>
      <c r="I805" s="3">
        <f>VLOOKUP(Tableau3[[#This Row],[ID ]],'[1]COMMERCIAL 2019 - 2021'!$D$2:$AO$3999,23,FALSE)</f>
        <v>0</v>
      </c>
      <c r="J805" s="3">
        <f>+Tableau1[[#This Row],[Annee]]</f>
        <v>2021</v>
      </c>
      <c r="K805" s="3" t="str">
        <f>+Tableau1[[#This Row],[DESTINATION]]</f>
        <v>Guinée</v>
      </c>
      <c r="L805" s="3" t="str">
        <f>+Tableau1[[#This Row],[CLIENT]]</f>
        <v>SAWABA - GUINEE</v>
      </c>
      <c r="M805" s="3">
        <f>Tableau1[[#This Row],[Mois]]</f>
        <v>7</v>
      </c>
    </row>
    <row r="806" spans="1:13" hidden="1" x14ac:dyDescent="0.35">
      <c r="A806" s="1" t="str">
        <f>Tableau1[[#This Row],[NUM DE FACTURE]]</f>
        <v>FAE-21-00199</v>
      </c>
      <c r="B806" s="2">
        <f>VLOOKUP(Tableau3[[#This Row],[ID ]],'[1]COMMERCIAL 2019 - 2021'!$D$2:$AO$3999,14,FALSE)</f>
        <v>0</v>
      </c>
      <c r="C806" s="3">
        <f>VLOOKUP(Tableau3[[#This Row],[ID ]],'[1]COMMERCIAL 2019 - 2021'!$D$2:$AO$3999,15,FALSE)</f>
        <v>16764</v>
      </c>
      <c r="D806" s="3">
        <f>VLOOKUP(Tableau3[[#This Row],[ID ]],'[1]COMMERCIAL 2019 - 2021'!$D$2:$AO$3999,16,FALSE)</f>
        <v>10572</v>
      </c>
      <c r="E806" s="3">
        <f>VLOOKUP(Tableau3[[#This Row],[ID ]],'[1]COMMERCIAL 2019 - 2021'!$D$2:$AO$3999,17,FALSE)</f>
        <v>0</v>
      </c>
      <c r="F806" s="3">
        <f>VLOOKUP(Tableau3[[#This Row],[ID ]],'[1]COMMERCIAL 2019 - 2021'!$D$2:$AO$3999,20,FALSE)</f>
        <v>0</v>
      </c>
      <c r="G806" s="3">
        <f>VLOOKUP(Tableau3[[#This Row],[ID ]],'[1]COMMERCIAL 2019 - 2021'!$D$2:$AO$3999,21,FALSE)</f>
        <v>38970.471222941182</v>
      </c>
      <c r="H806" s="3">
        <f>VLOOKUP(Tableau3[[#This Row],[ID ]],'[1]COMMERCIAL 2019 - 2021'!$D$2:$AO$3999,22,FALSE)</f>
        <v>24295.116777058825</v>
      </c>
      <c r="I806" s="3">
        <f>VLOOKUP(Tableau3[[#This Row],[ID ]],'[1]COMMERCIAL 2019 - 2021'!$D$2:$AO$3999,23,FALSE)</f>
        <v>0</v>
      </c>
      <c r="J806" s="3">
        <f>+Tableau1[[#This Row],[Annee]]</f>
        <v>2021</v>
      </c>
      <c r="K806" s="3" t="str">
        <f>+Tableau1[[#This Row],[DESTINATION]]</f>
        <v>Mayotte</v>
      </c>
      <c r="L806" s="3" t="str">
        <f>+Tableau1[[#This Row],[CLIENT]]</f>
        <v>SODIFRAM SAS</v>
      </c>
      <c r="M806" s="3">
        <f>Tableau1[[#This Row],[Mois]]</f>
        <v>7</v>
      </c>
    </row>
    <row r="807" spans="1:13" x14ac:dyDescent="0.35">
      <c r="A807" s="1" t="str">
        <f>Tableau1[[#This Row],[NUM DE FACTURE]]</f>
        <v>FAE-21-00200</v>
      </c>
      <c r="B807" s="2">
        <f>VLOOKUP(Tableau3[[#This Row],[ID ]],'[1]COMMERCIAL 2019 - 2021'!$D$2:$AO$3999,14,FALSE)</f>
        <v>98472</v>
      </c>
      <c r="C807" s="3">
        <f>VLOOKUP(Tableau3[[#This Row],[ID ]],'[1]COMMERCIAL 2019 - 2021'!$D$2:$AO$3999,15,FALSE)</f>
        <v>30000</v>
      </c>
      <c r="D807" s="3">
        <f>VLOOKUP(Tableau3[[#This Row],[ID ]],'[1]COMMERCIAL 2019 - 2021'!$D$2:$AO$3999,16,FALSE)</f>
        <v>3000</v>
      </c>
      <c r="E807" s="3">
        <f>VLOOKUP(Tableau3[[#This Row],[ID ]],'[1]COMMERCIAL 2019 - 2021'!$D$2:$AO$3999,17,FALSE)</f>
        <v>0</v>
      </c>
      <c r="F807" s="3">
        <f>VLOOKUP(Tableau3[[#This Row],[ID ]],'[1]COMMERCIAL 2019 - 2021'!$D$2:$AO$3999,20,FALSE)</f>
        <v>170788.56</v>
      </c>
      <c r="G807" s="3">
        <f>VLOOKUP(Tableau3[[#This Row],[ID ]],'[1]COMMERCIAL 2019 - 2021'!$D$2:$AO$3999,21,FALSE)</f>
        <v>48900</v>
      </c>
      <c r="H807" s="3">
        <f>VLOOKUP(Tableau3[[#This Row],[ID ]],'[1]COMMERCIAL 2019 - 2021'!$D$2:$AO$3999,22,FALSE)</f>
        <v>4680</v>
      </c>
      <c r="I807" s="3">
        <f>VLOOKUP(Tableau3[[#This Row],[ID ]],'[1]COMMERCIAL 2019 - 2021'!$D$2:$AO$3999,23,FALSE)</f>
        <v>0</v>
      </c>
      <c r="J807" s="3">
        <f>+Tableau1[[#This Row],[Annee]]</f>
        <v>2021</v>
      </c>
      <c r="K807" s="3" t="str">
        <f>+Tableau1[[#This Row],[DESTINATION]]</f>
        <v>Sierra Leone</v>
      </c>
      <c r="L807" s="3" t="str">
        <f>+Tableau1[[#This Row],[CLIENT]]</f>
        <v>TUNISIAN AFRICAN BUSINESS</v>
      </c>
      <c r="M807" s="3">
        <f>Tableau1[[#This Row],[Mois]]</f>
        <v>8</v>
      </c>
    </row>
    <row r="808" spans="1:13" x14ac:dyDescent="0.35">
      <c r="A808" s="1" t="str">
        <f>Tableau1[[#This Row],[NUM DE FACTURE]]</f>
        <v>FAE-21-00201</v>
      </c>
      <c r="B808" s="2">
        <f>VLOOKUP(Tableau3[[#This Row],[ID ]],'[1]COMMERCIAL 2019 - 2021'!$D$2:$AO$3999,14,FALSE)</f>
        <v>0</v>
      </c>
      <c r="C808" s="3">
        <f>VLOOKUP(Tableau3[[#This Row],[ID ]],'[1]COMMERCIAL 2019 - 2021'!$D$2:$AO$3999,15,FALSE)</f>
        <v>154056</v>
      </c>
      <c r="D808" s="3">
        <f>VLOOKUP(Tableau3[[#This Row],[ID ]],'[1]COMMERCIAL 2019 - 2021'!$D$2:$AO$3999,16,FALSE)</f>
        <v>0</v>
      </c>
      <c r="E808" s="3">
        <f>VLOOKUP(Tableau3[[#This Row],[ID ]],'[1]COMMERCIAL 2019 - 2021'!$D$2:$AO$3999,17,FALSE)</f>
        <v>0</v>
      </c>
      <c r="F808" s="3">
        <f>VLOOKUP(Tableau3[[#This Row],[ID ]],'[1]COMMERCIAL 2019 - 2021'!$D$2:$AO$3999,20,FALSE)</f>
        <v>0</v>
      </c>
      <c r="G808" s="3">
        <f>VLOOKUP(Tableau3[[#This Row],[ID ]],'[1]COMMERCIAL 2019 - 2021'!$D$2:$AO$3999,21,FALSE)</f>
        <v>236145.84</v>
      </c>
      <c r="H808" s="3">
        <f>VLOOKUP(Tableau3[[#This Row],[ID ]],'[1]COMMERCIAL 2019 - 2021'!$D$2:$AO$3999,22,FALSE)</f>
        <v>0</v>
      </c>
      <c r="I808" s="3">
        <f>VLOOKUP(Tableau3[[#This Row],[ID ]],'[1]COMMERCIAL 2019 - 2021'!$D$2:$AO$3999,23,FALSE)</f>
        <v>0</v>
      </c>
      <c r="J808" s="3">
        <f>+Tableau1[[#This Row],[Annee]]</f>
        <v>2021</v>
      </c>
      <c r="K808" s="3" t="str">
        <f>+Tableau1[[#This Row],[DESTINATION]]</f>
        <v>Sénégal</v>
      </c>
      <c r="L808" s="3" t="str">
        <f>+Tableau1[[#This Row],[CLIENT]]</f>
        <v>TUNISIAN AFRICAN BUSINESS</v>
      </c>
      <c r="M808" s="3">
        <f>Tableau1[[#This Row],[Mois]]</f>
        <v>8</v>
      </c>
    </row>
    <row r="809" spans="1:13" hidden="1" x14ac:dyDescent="0.35">
      <c r="A809" s="1" t="str">
        <f>Tableau1[[#This Row],[NUM DE FACTURE]]</f>
        <v>FAE-21-00202</v>
      </c>
      <c r="B809" s="2">
        <f>VLOOKUP(Tableau3[[#This Row],[ID ]],'[1]COMMERCIAL 2019 - 2021'!$D$2:$AO$3999,14,FALSE)</f>
        <v>38400</v>
      </c>
      <c r="C809" s="3">
        <f>VLOOKUP(Tableau3[[#This Row],[ID ]],'[1]COMMERCIAL 2019 - 2021'!$D$2:$AO$3999,15,FALSE)</f>
        <v>0</v>
      </c>
      <c r="D809" s="3">
        <f>VLOOKUP(Tableau3[[#This Row],[ID ]],'[1]COMMERCIAL 2019 - 2021'!$D$2:$AO$3999,16,FALSE)</f>
        <v>0</v>
      </c>
      <c r="E809" s="3">
        <f>VLOOKUP(Tableau3[[#This Row],[ID ]],'[1]COMMERCIAL 2019 - 2021'!$D$2:$AO$3999,17,FALSE)</f>
        <v>0</v>
      </c>
      <c r="F809" s="3">
        <f>VLOOKUP(Tableau3[[#This Row],[ID ]],'[1]COMMERCIAL 2019 - 2021'!$D$2:$AO$3999,20,FALSE)</f>
        <v>70080</v>
      </c>
      <c r="G809" s="3">
        <f>VLOOKUP(Tableau3[[#This Row],[ID ]],'[1]COMMERCIAL 2019 - 2021'!$D$2:$AO$3999,21,FALSE)</f>
        <v>0</v>
      </c>
      <c r="H809" s="3">
        <f>VLOOKUP(Tableau3[[#This Row],[ID ]],'[1]COMMERCIAL 2019 - 2021'!$D$2:$AO$3999,22,FALSE)</f>
        <v>0</v>
      </c>
      <c r="I809" s="3">
        <f>VLOOKUP(Tableau3[[#This Row],[ID ]],'[1]COMMERCIAL 2019 - 2021'!$D$2:$AO$3999,23,FALSE)</f>
        <v>0</v>
      </c>
      <c r="J809" s="3">
        <f>+Tableau1[[#This Row],[Annee]]</f>
        <v>2021</v>
      </c>
      <c r="K809" s="3" t="str">
        <f>+Tableau1[[#This Row],[DESTINATION]]</f>
        <v>Sénégal</v>
      </c>
      <c r="L809" s="3" t="str">
        <f>+Tableau1[[#This Row],[CLIENT]]</f>
        <v>SAHEL INTERNATIONAL TRADE</v>
      </c>
      <c r="M809" s="3">
        <f>Tableau1[[#This Row],[Mois]]</f>
        <v>7</v>
      </c>
    </row>
    <row r="810" spans="1:13" hidden="1" x14ac:dyDescent="0.35">
      <c r="A810" s="1" t="str">
        <f>Tableau1[[#This Row],[NUM DE FACTURE]]</f>
        <v>FAE-21-00203</v>
      </c>
      <c r="B810" s="2">
        <f>VLOOKUP(Tableau3[[#This Row],[ID ]],'[1]COMMERCIAL 2019 - 2021'!$D$2:$AO$3999,14,FALSE)</f>
        <v>41500</v>
      </c>
      <c r="C810" s="3">
        <f>VLOOKUP(Tableau3[[#This Row],[ID ]],'[1]COMMERCIAL 2019 - 2021'!$D$2:$AO$3999,15,FALSE)</f>
        <v>0</v>
      </c>
      <c r="D810" s="3">
        <f>VLOOKUP(Tableau3[[#This Row],[ID ]],'[1]COMMERCIAL 2019 - 2021'!$D$2:$AO$3999,16,FALSE)</f>
        <v>0</v>
      </c>
      <c r="E810" s="3">
        <f>VLOOKUP(Tableau3[[#This Row],[ID ]],'[1]COMMERCIAL 2019 - 2021'!$D$2:$AO$3999,17,FALSE)</f>
        <v>0</v>
      </c>
      <c r="F810" s="3">
        <f>VLOOKUP(Tableau3[[#This Row],[ID ]],'[1]COMMERCIAL 2019 - 2021'!$D$2:$AO$3999,20,FALSE)</f>
        <v>72625</v>
      </c>
      <c r="G810" s="3">
        <f>VLOOKUP(Tableau3[[#This Row],[ID ]],'[1]COMMERCIAL 2019 - 2021'!$D$2:$AO$3999,21,FALSE)</f>
        <v>0</v>
      </c>
      <c r="H810" s="3">
        <f>VLOOKUP(Tableau3[[#This Row],[ID ]],'[1]COMMERCIAL 2019 - 2021'!$D$2:$AO$3999,22,FALSE)</f>
        <v>0</v>
      </c>
      <c r="I810" s="3">
        <f>VLOOKUP(Tableau3[[#This Row],[ID ]],'[1]COMMERCIAL 2019 - 2021'!$D$2:$AO$3999,23,FALSE)</f>
        <v>0</v>
      </c>
      <c r="J810" s="3">
        <f>+Tableau1[[#This Row],[Annee]]</f>
        <v>2021</v>
      </c>
      <c r="K810" s="3" t="str">
        <f>+Tableau1[[#This Row],[DESTINATION]]</f>
        <v>Togo</v>
      </c>
      <c r="L810" s="3" t="str">
        <f>+Tableau1[[#This Row],[CLIENT]]</f>
        <v>SAHEL INTERNATIONAL TRADE</v>
      </c>
      <c r="M810" s="3">
        <f>Tableau1[[#This Row],[Mois]]</f>
        <v>7</v>
      </c>
    </row>
    <row r="811" spans="1:13" hidden="1" x14ac:dyDescent="0.35">
      <c r="A811" s="1" t="str">
        <f>Tableau1[[#This Row],[NUM DE FACTURE]]</f>
        <v>FAE-21-00204</v>
      </c>
      <c r="B811" s="2">
        <f>VLOOKUP(Tableau3[[#This Row],[ID ]],'[1]COMMERCIAL 2019 - 2021'!$D$2:$AO$3999,14,FALSE)</f>
        <v>0</v>
      </c>
      <c r="C811" s="3">
        <f>VLOOKUP(Tableau3[[#This Row],[ID ]],'[1]COMMERCIAL 2019 - 2021'!$D$2:$AO$3999,15,FALSE)</f>
        <v>0</v>
      </c>
      <c r="D811" s="3">
        <f>VLOOKUP(Tableau3[[#This Row],[ID ]],'[1]COMMERCIAL 2019 - 2021'!$D$2:$AO$3999,16,FALSE)</f>
        <v>55416</v>
      </c>
      <c r="E811" s="3">
        <f>VLOOKUP(Tableau3[[#This Row],[ID ]],'[1]COMMERCIAL 2019 - 2021'!$D$2:$AO$3999,17,FALSE)</f>
        <v>0</v>
      </c>
      <c r="F811" s="3">
        <f>VLOOKUP(Tableau3[[#This Row],[ID ]],'[1]COMMERCIAL 2019 - 2021'!$D$2:$AO$3999,20,FALSE)</f>
        <v>0</v>
      </c>
      <c r="G811" s="3">
        <f>VLOOKUP(Tableau3[[#This Row],[ID ]],'[1]COMMERCIAL 2019 - 2021'!$D$2:$AO$3999,21,FALSE)</f>
        <v>0</v>
      </c>
      <c r="H811" s="3">
        <f>VLOOKUP(Tableau3[[#This Row],[ID ]],'[1]COMMERCIAL 2019 - 2021'!$D$2:$AO$3999,22,FALSE)</f>
        <v>86448.960000000006</v>
      </c>
      <c r="I811" s="3">
        <f>VLOOKUP(Tableau3[[#This Row],[ID ]],'[1]COMMERCIAL 2019 - 2021'!$D$2:$AO$3999,23,FALSE)</f>
        <v>0</v>
      </c>
      <c r="J811" s="3">
        <f>+Tableau1[[#This Row],[Annee]]</f>
        <v>2021</v>
      </c>
      <c r="K811" s="3" t="str">
        <f>+Tableau1[[#This Row],[DESTINATION]]</f>
        <v>Togo</v>
      </c>
      <c r="L811" s="3" t="str">
        <f>+Tableau1[[#This Row],[CLIENT]]</f>
        <v>SAHEL INTERNATIONAL TRADE</v>
      </c>
      <c r="M811" s="3">
        <f>Tableau1[[#This Row],[Mois]]</f>
        <v>8</v>
      </c>
    </row>
    <row r="812" spans="1:13" hidden="1" x14ac:dyDescent="0.35">
      <c r="A812" s="1" t="str">
        <f>Tableau1[[#This Row],[NUM DE FACTURE]]</f>
        <v>FAE-21-00205</v>
      </c>
      <c r="B812" s="2">
        <f>VLOOKUP(Tableau3[[#This Row],[ID ]],'[1]COMMERCIAL 2019 - 2021'!$D$2:$AO$3999,14,FALSE)</f>
        <v>42100</v>
      </c>
      <c r="C812" s="3">
        <f>VLOOKUP(Tableau3[[#This Row],[ID ]],'[1]COMMERCIAL 2019 - 2021'!$D$2:$AO$3999,15,FALSE)</f>
        <v>0</v>
      </c>
      <c r="D812" s="3">
        <f>VLOOKUP(Tableau3[[#This Row],[ID ]],'[1]COMMERCIAL 2019 - 2021'!$D$2:$AO$3999,16,FALSE)</f>
        <v>0</v>
      </c>
      <c r="E812" s="3">
        <f>VLOOKUP(Tableau3[[#This Row],[ID ]],'[1]COMMERCIAL 2019 - 2021'!$D$2:$AO$3999,17,FALSE)</f>
        <v>0</v>
      </c>
      <c r="F812" s="3">
        <f>VLOOKUP(Tableau3[[#This Row],[ID ]],'[1]COMMERCIAL 2019 - 2021'!$D$2:$AO$3999,20,FALSE)</f>
        <v>74973</v>
      </c>
      <c r="G812" s="3">
        <f>VLOOKUP(Tableau3[[#This Row],[ID ]],'[1]COMMERCIAL 2019 - 2021'!$D$2:$AO$3999,21,FALSE)</f>
        <v>0</v>
      </c>
      <c r="H812" s="3">
        <f>VLOOKUP(Tableau3[[#This Row],[ID ]],'[1]COMMERCIAL 2019 - 2021'!$D$2:$AO$3999,22,FALSE)</f>
        <v>0</v>
      </c>
      <c r="I812" s="3">
        <f>VLOOKUP(Tableau3[[#This Row],[ID ]],'[1]COMMERCIAL 2019 - 2021'!$D$2:$AO$3999,23,FALSE)</f>
        <v>0</v>
      </c>
      <c r="J812" s="3">
        <f>+Tableau1[[#This Row],[Annee]]</f>
        <v>2021</v>
      </c>
      <c r="K812" s="3" t="str">
        <f>+Tableau1[[#This Row],[DESTINATION]]</f>
        <v>Togo</v>
      </c>
      <c r="L812" s="3" t="str">
        <f>+Tableau1[[#This Row],[CLIENT]]</f>
        <v>SAHEL INTERNATIONAL TRADE</v>
      </c>
      <c r="M812" s="3">
        <f>Tableau1[[#This Row],[Mois]]</f>
        <v>8</v>
      </c>
    </row>
    <row r="813" spans="1:13" hidden="1" x14ac:dyDescent="0.35">
      <c r="A813" s="1" t="str">
        <f>Tableau1[[#This Row],[NUM DE FACTURE]]</f>
        <v>FAE-21-00206</v>
      </c>
      <c r="B813" s="2">
        <f>VLOOKUP(Tableau3[[#This Row],[ID ]],'[1]COMMERCIAL 2019 - 2021'!$D$2:$AO$3999,14,FALSE)</f>
        <v>20000</v>
      </c>
      <c r="C813" s="3">
        <f>VLOOKUP(Tableau3[[#This Row],[ID ]],'[1]COMMERCIAL 2019 - 2021'!$D$2:$AO$3999,15,FALSE)</f>
        <v>0</v>
      </c>
      <c r="D813" s="3">
        <f>VLOOKUP(Tableau3[[#This Row],[ID ]],'[1]COMMERCIAL 2019 - 2021'!$D$2:$AO$3999,16,FALSE)</f>
        <v>0</v>
      </c>
      <c r="E813" s="3">
        <f>VLOOKUP(Tableau3[[#This Row],[ID ]],'[1]COMMERCIAL 2019 - 2021'!$D$2:$AO$3999,17,FALSE)</f>
        <v>0</v>
      </c>
      <c r="F813" s="3">
        <f>VLOOKUP(Tableau3[[#This Row],[ID ]],'[1]COMMERCIAL 2019 - 2021'!$D$2:$AO$3999,20,FALSE)</f>
        <v>35600</v>
      </c>
      <c r="G813" s="3">
        <f>VLOOKUP(Tableau3[[#This Row],[ID ]],'[1]COMMERCIAL 2019 - 2021'!$D$2:$AO$3999,21,FALSE)</f>
        <v>0</v>
      </c>
      <c r="H813" s="3">
        <f>VLOOKUP(Tableau3[[#This Row],[ID ]],'[1]COMMERCIAL 2019 - 2021'!$D$2:$AO$3999,22,FALSE)</f>
        <v>0</v>
      </c>
      <c r="I813" s="3">
        <f>VLOOKUP(Tableau3[[#This Row],[ID ]],'[1]COMMERCIAL 2019 - 2021'!$D$2:$AO$3999,23,FALSE)</f>
        <v>0</v>
      </c>
      <c r="J813" s="3">
        <f>+Tableau1[[#This Row],[Annee]]</f>
        <v>2021</v>
      </c>
      <c r="K813" s="3" t="str">
        <f>+Tableau1[[#This Row],[DESTINATION]]</f>
        <v>USA</v>
      </c>
      <c r="L813" s="3" t="str">
        <f>+Tableau1[[#This Row],[CLIENT]]</f>
        <v>ARCADIA</v>
      </c>
      <c r="M813" s="3">
        <f>Tableau1[[#This Row],[Mois]]</f>
        <v>8</v>
      </c>
    </row>
    <row r="814" spans="1:13" hidden="1" x14ac:dyDescent="0.35">
      <c r="A814" s="1" t="str">
        <f>Tableau1[[#This Row],[NUM DE FACTURE]]</f>
        <v>FAE-21-00207</v>
      </c>
      <c r="B814" s="2">
        <f>VLOOKUP(Tableau3[[#This Row],[ID ]],'[1]COMMERCIAL 2019 - 2021'!$D$2:$AO$3999,14,FALSE)</f>
        <v>2400</v>
      </c>
      <c r="C814" s="3">
        <f>VLOOKUP(Tableau3[[#This Row],[ID ]],'[1]COMMERCIAL 2019 - 2021'!$D$2:$AO$3999,15,FALSE)</f>
        <v>14000</v>
      </c>
      <c r="D814" s="3">
        <f>VLOOKUP(Tableau3[[#This Row],[ID ]],'[1]COMMERCIAL 2019 - 2021'!$D$2:$AO$3999,16,FALSE)</f>
        <v>0</v>
      </c>
      <c r="E814" s="3">
        <f>VLOOKUP(Tableau3[[#This Row],[ID ]],'[1]COMMERCIAL 2019 - 2021'!$D$2:$AO$3999,17,FALSE)</f>
        <v>3200</v>
      </c>
      <c r="F814" s="3">
        <f>VLOOKUP(Tableau3[[#This Row],[ID ]],'[1]COMMERCIAL 2019 - 2021'!$D$2:$AO$3999,20,FALSE)</f>
        <v>5766.1328448979593</v>
      </c>
      <c r="G814" s="3">
        <f>VLOOKUP(Tableau3[[#This Row],[ID ]],'[1]COMMERCIAL 2019 - 2021'!$D$2:$AO$3999,21,FALSE)</f>
        <v>33132.017928571433</v>
      </c>
      <c r="H814" s="3">
        <f>VLOOKUP(Tableau3[[#This Row],[ID ]],'[1]COMMERCIAL 2019 - 2021'!$D$2:$AO$3999,22,FALSE)</f>
        <v>0</v>
      </c>
      <c r="I814" s="3">
        <f>VLOOKUP(Tableau3[[#This Row],[ID ]],'[1]COMMERCIAL 2019 - 2021'!$D$2:$AO$3999,23,FALSE)</f>
        <v>11914.138626530614</v>
      </c>
      <c r="J814" s="3">
        <f>+Tableau1[[#This Row],[Annee]]</f>
        <v>2021</v>
      </c>
      <c r="K814" s="3" t="str">
        <f>+Tableau1[[#This Row],[DESTINATION]]</f>
        <v>Madagascar</v>
      </c>
      <c r="L814" s="3" t="str">
        <f>+Tableau1[[#This Row],[CLIENT]]</f>
        <v>RNK DISTRIBUTION</v>
      </c>
      <c r="M814" s="3">
        <f>Tableau1[[#This Row],[Mois]]</f>
        <v>8</v>
      </c>
    </row>
    <row r="815" spans="1:13" hidden="1" x14ac:dyDescent="0.35">
      <c r="A815" s="1" t="str">
        <f>Tableau1[[#This Row],[NUM DE FACTURE]]</f>
        <v>FAE-21-00208</v>
      </c>
      <c r="B815" s="2">
        <f>VLOOKUP(Tableau3[[#This Row],[ID ]],'[1]COMMERCIAL 2019 - 2021'!$D$2:$AO$3999,14,FALSE)</f>
        <v>19200</v>
      </c>
      <c r="C815" s="3">
        <f>VLOOKUP(Tableau3[[#This Row],[ID ]],'[1]COMMERCIAL 2019 - 2021'!$D$2:$AO$3999,15,FALSE)</f>
        <v>0</v>
      </c>
      <c r="D815" s="3">
        <f>VLOOKUP(Tableau3[[#This Row],[ID ]],'[1]COMMERCIAL 2019 - 2021'!$D$2:$AO$3999,16,FALSE)</f>
        <v>0</v>
      </c>
      <c r="E815" s="3">
        <f>VLOOKUP(Tableau3[[#This Row],[ID ]],'[1]COMMERCIAL 2019 - 2021'!$D$2:$AO$3999,17,FALSE)</f>
        <v>0</v>
      </c>
      <c r="F815" s="3">
        <f>VLOOKUP(Tableau3[[#This Row],[ID ]],'[1]COMMERCIAL 2019 - 2021'!$D$2:$AO$3999,20,FALSE)</f>
        <v>33984</v>
      </c>
      <c r="G815" s="3">
        <f>VLOOKUP(Tableau3[[#This Row],[ID ]],'[1]COMMERCIAL 2019 - 2021'!$D$2:$AO$3999,21,FALSE)</f>
        <v>0</v>
      </c>
      <c r="H815" s="3">
        <f>VLOOKUP(Tableau3[[#This Row],[ID ]],'[1]COMMERCIAL 2019 - 2021'!$D$2:$AO$3999,22,FALSE)</f>
        <v>0</v>
      </c>
      <c r="I815" s="3">
        <f>VLOOKUP(Tableau3[[#This Row],[ID ]],'[1]COMMERCIAL 2019 - 2021'!$D$2:$AO$3999,23,FALSE)</f>
        <v>0</v>
      </c>
      <c r="J815" s="3">
        <f>+Tableau1[[#This Row],[Annee]]</f>
        <v>2021</v>
      </c>
      <c r="K815" s="3" t="str">
        <f>+Tableau1[[#This Row],[DESTINATION]]</f>
        <v>Burkina Faso</v>
      </c>
      <c r="L815" s="3" t="str">
        <f>+Tableau1[[#This Row],[CLIENT]]</f>
        <v>SAHEL INTERNATIONAL TRADE</v>
      </c>
      <c r="M815" s="3">
        <f>Tableau1[[#This Row],[Mois]]</f>
        <v>8</v>
      </c>
    </row>
    <row r="816" spans="1:13" hidden="1" x14ac:dyDescent="0.35">
      <c r="A816" s="1" t="str">
        <f>Tableau1[[#This Row],[NUM DE FACTURE]]</f>
        <v>FAE-21-00209</v>
      </c>
      <c r="B816" s="2">
        <f>VLOOKUP(Tableau3[[#This Row],[ID ]],'[1]COMMERCIAL 2019 - 2021'!$D$2:$AO$3999,14,FALSE)</f>
        <v>0</v>
      </c>
      <c r="C816" s="3">
        <f>VLOOKUP(Tableau3[[#This Row],[ID ]],'[1]COMMERCIAL 2019 - 2021'!$D$2:$AO$3999,15,FALSE)</f>
        <v>0</v>
      </c>
      <c r="D816" s="3">
        <f>VLOOKUP(Tableau3[[#This Row],[ID ]],'[1]COMMERCIAL 2019 - 2021'!$D$2:$AO$3999,16,FALSE)</f>
        <v>280000</v>
      </c>
      <c r="E816" s="3">
        <f>VLOOKUP(Tableau3[[#This Row],[ID ]],'[1]COMMERCIAL 2019 - 2021'!$D$2:$AO$3999,17,FALSE)</f>
        <v>0</v>
      </c>
      <c r="F816" s="3">
        <f>VLOOKUP(Tableau3[[#This Row],[ID ]],'[1]COMMERCIAL 2019 - 2021'!$D$2:$AO$3999,20,FALSE)</f>
        <v>0</v>
      </c>
      <c r="G816" s="3">
        <f>VLOOKUP(Tableau3[[#This Row],[ID ]],'[1]COMMERCIAL 2019 - 2021'!$D$2:$AO$3999,21,FALSE)</f>
        <v>0</v>
      </c>
      <c r="H816" s="3">
        <f>VLOOKUP(Tableau3[[#This Row],[ID ]],'[1]COMMERCIAL 2019 - 2021'!$D$2:$AO$3999,22,FALSE)</f>
        <v>378000</v>
      </c>
      <c r="I816" s="3">
        <f>VLOOKUP(Tableau3[[#This Row],[ID ]],'[1]COMMERCIAL 2019 - 2021'!$D$2:$AO$3999,23,FALSE)</f>
        <v>0</v>
      </c>
      <c r="J816" s="3">
        <f>+Tableau1[[#This Row],[Annee]]</f>
        <v>2021</v>
      </c>
      <c r="K816" s="3" t="str">
        <f>+Tableau1[[#This Row],[DESTINATION]]</f>
        <v>Niger</v>
      </c>
      <c r="L816" s="3" t="str">
        <f>+Tableau1[[#This Row],[CLIENT]]</f>
        <v>STE OMEGA TRADING</v>
      </c>
      <c r="M816" s="3">
        <f>Tableau1[[#This Row],[Mois]]</f>
        <v>8</v>
      </c>
    </row>
    <row r="817" spans="1:13" x14ac:dyDescent="0.35">
      <c r="A817" s="1" t="str">
        <f>Tableau1[[#This Row],[NUM DE FACTURE]]</f>
        <v>FAE-21-00210</v>
      </c>
      <c r="B817" s="2">
        <f>VLOOKUP(Tableau3[[#This Row],[ID ]],'[1]COMMERCIAL 2019 - 2021'!$D$2:$AO$3999,14,FALSE)</f>
        <v>3360</v>
      </c>
      <c r="C817" s="3">
        <f>VLOOKUP(Tableau3[[#This Row],[ID ]],'[1]COMMERCIAL 2019 - 2021'!$D$2:$AO$3999,15,FALSE)</f>
        <v>20280</v>
      </c>
      <c r="D817" s="3">
        <f>VLOOKUP(Tableau3[[#This Row],[ID ]],'[1]COMMERCIAL 2019 - 2021'!$D$2:$AO$3999,16,FALSE)</f>
        <v>0</v>
      </c>
      <c r="E817" s="3">
        <f>VLOOKUP(Tableau3[[#This Row],[ID ]],'[1]COMMERCIAL 2019 - 2021'!$D$2:$AO$3999,17,FALSE)</f>
        <v>0</v>
      </c>
      <c r="F817" s="3">
        <f>VLOOKUP(Tableau3[[#This Row],[ID ]],'[1]COMMERCIAL 2019 - 2021'!$D$2:$AO$3999,20,FALSE)</f>
        <v>5812.8</v>
      </c>
      <c r="G817" s="3">
        <f>VLOOKUP(Tableau3[[#This Row],[ID ]],'[1]COMMERCIAL 2019 - 2021'!$D$2:$AO$3999,21,FALSE)</f>
        <v>34946.400000000001</v>
      </c>
      <c r="H817" s="3">
        <f>VLOOKUP(Tableau3[[#This Row],[ID ]],'[1]COMMERCIAL 2019 - 2021'!$D$2:$AO$3999,22,FALSE)</f>
        <v>0</v>
      </c>
      <c r="I817" s="3">
        <f>VLOOKUP(Tableau3[[#This Row],[ID ]],'[1]COMMERCIAL 2019 - 2021'!$D$2:$AO$3999,23,FALSE)</f>
        <v>0</v>
      </c>
      <c r="J817" s="3">
        <f>+Tableau1[[#This Row],[Annee]]</f>
        <v>2021</v>
      </c>
      <c r="K817" s="3" t="str">
        <f>+Tableau1[[#This Row],[DESTINATION]]</f>
        <v>Gabon</v>
      </c>
      <c r="L817" s="3" t="str">
        <f>+Tableau1[[#This Row],[CLIENT]]</f>
        <v>TUNISIAN AFRICAN BUSINESS</v>
      </c>
      <c r="M817" s="3">
        <f>Tableau1[[#This Row],[Mois]]</f>
        <v>8</v>
      </c>
    </row>
    <row r="818" spans="1:13" hidden="1" x14ac:dyDescent="0.35">
      <c r="A818" s="1" t="str">
        <f>Tableau1[[#This Row],[NUM DE FACTURE]]</f>
        <v>FAE-21-00211</v>
      </c>
      <c r="B818" s="2">
        <f>VLOOKUP(Tableau3[[#This Row],[ID ]],'[1]COMMERCIAL 2019 - 2021'!$D$2:$AO$3999,14,FALSE)</f>
        <v>0</v>
      </c>
      <c r="C818" s="3">
        <f>VLOOKUP(Tableau3[[#This Row],[ID ]],'[1]COMMERCIAL 2019 - 2021'!$D$2:$AO$3999,15,FALSE)</f>
        <v>17688</v>
      </c>
      <c r="D818" s="3">
        <f>VLOOKUP(Tableau3[[#This Row],[ID ]],'[1]COMMERCIAL 2019 - 2021'!$D$2:$AO$3999,16,FALSE)</f>
        <v>9648</v>
      </c>
      <c r="E818" s="3">
        <f>VLOOKUP(Tableau3[[#This Row],[ID ]],'[1]COMMERCIAL 2019 - 2021'!$D$2:$AO$3999,17,FALSE)</f>
        <v>0</v>
      </c>
      <c r="F818" s="3">
        <f>VLOOKUP(Tableau3[[#This Row],[ID ]],'[1]COMMERCIAL 2019 - 2021'!$D$2:$AO$3999,20,FALSE)</f>
        <v>0</v>
      </c>
      <c r="G818" s="3">
        <f>VLOOKUP(Tableau3[[#This Row],[ID ]],'[1]COMMERCIAL 2019 - 2021'!$D$2:$AO$3999,21,FALSE)</f>
        <v>41050.868265647063</v>
      </c>
      <c r="H818" s="3">
        <f>VLOOKUP(Tableau3[[#This Row],[ID ]],'[1]COMMERCIAL 2019 - 2021'!$D$2:$AO$3999,22,FALSE)</f>
        <v>22194.576690352944</v>
      </c>
      <c r="I818" s="3">
        <f>VLOOKUP(Tableau3[[#This Row],[ID ]],'[1]COMMERCIAL 2019 - 2021'!$D$2:$AO$3999,23,FALSE)</f>
        <v>0</v>
      </c>
      <c r="J818" s="3">
        <f>+Tableau1[[#This Row],[Annee]]</f>
        <v>2021</v>
      </c>
      <c r="K818" s="3" t="str">
        <f>+Tableau1[[#This Row],[DESTINATION]]</f>
        <v>Mayotte</v>
      </c>
      <c r="L818" s="3" t="str">
        <f>+Tableau1[[#This Row],[CLIENT]]</f>
        <v>SODIFRAM SAS</v>
      </c>
      <c r="M818" s="3">
        <f>Tableau1[[#This Row],[Mois]]</f>
        <v>8</v>
      </c>
    </row>
    <row r="819" spans="1:13" hidden="1" x14ac:dyDescent="0.35">
      <c r="A819" s="1" t="str">
        <f>Tableau1[[#This Row],[NUM DE FACTURE]]</f>
        <v>FAE-21-00212</v>
      </c>
      <c r="B819" s="2">
        <f>VLOOKUP(Tableau3[[#This Row],[ID ]],'[1]COMMERCIAL 2019 - 2021'!$D$2:$AO$3999,14,FALSE)</f>
        <v>12000</v>
      </c>
      <c r="C819" s="3">
        <f>VLOOKUP(Tableau3[[#This Row],[ID ]],'[1]COMMERCIAL 2019 - 2021'!$D$2:$AO$3999,15,FALSE)</f>
        <v>38700</v>
      </c>
      <c r="D819" s="3">
        <f>VLOOKUP(Tableau3[[#This Row],[ID ]],'[1]COMMERCIAL 2019 - 2021'!$D$2:$AO$3999,16,FALSE)</f>
        <v>0</v>
      </c>
      <c r="E819" s="3">
        <f>VLOOKUP(Tableau3[[#This Row],[ID ]],'[1]COMMERCIAL 2019 - 2021'!$D$2:$AO$3999,17,FALSE)</f>
        <v>0</v>
      </c>
      <c r="F819" s="3">
        <f>VLOOKUP(Tableau3[[#This Row],[ID ]],'[1]COMMERCIAL 2019 - 2021'!$D$2:$AO$3999,20,FALSE)</f>
        <v>21240</v>
      </c>
      <c r="G819" s="3">
        <f>VLOOKUP(Tableau3[[#This Row],[ID ]],'[1]COMMERCIAL 2019 - 2021'!$D$2:$AO$3999,21,FALSE)</f>
        <v>63468</v>
      </c>
      <c r="H819" s="3">
        <f>VLOOKUP(Tableau3[[#This Row],[ID ]],'[1]COMMERCIAL 2019 - 2021'!$D$2:$AO$3999,22,FALSE)</f>
        <v>0</v>
      </c>
      <c r="I819" s="3">
        <f>VLOOKUP(Tableau3[[#This Row],[ID ]],'[1]COMMERCIAL 2019 - 2021'!$D$2:$AO$3999,23,FALSE)</f>
        <v>0</v>
      </c>
      <c r="J819" s="3">
        <f>+Tableau1[[#This Row],[Annee]]</f>
        <v>2021</v>
      </c>
      <c r="K819" s="3" t="str">
        <f>+Tableau1[[#This Row],[DESTINATION]]</f>
        <v>Burkina Faso</v>
      </c>
      <c r="L819" s="3" t="str">
        <f>+Tableau1[[#This Row],[CLIENT]]</f>
        <v>SAHEL INTERNATIONAL TRADE</v>
      </c>
      <c r="M819" s="3">
        <f>Tableau1[[#This Row],[Mois]]</f>
        <v>8</v>
      </c>
    </row>
    <row r="820" spans="1:13" hidden="1" x14ac:dyDescent="0.35">
      <c r="A820" s="1" t="str">
        <f>Tableau1[[#This Row],[NUM DE FACTURE]]</f>
        <v>FAE-21-00213</v>
      </c>
      <c r="B820" s="2">
        <f>VLOOKUP(Tableau3[[#This Row],[ID ]],'[1]COMMERCIAL 2019 - 2021'!$D$2:$AO$3999,14,FALSE)</f>
        <v>0</v>
      </c>
      <c r="C820" s="3">
        <f>VLOOKUP(Tableau3[[#This Row],[ID ]],'[1]COMMERCIAL 2019 - 2021'!$D$2:$AO$3999,15,FALSE)</f>
        <v>0</v>
      </c>
      <c r="D820" s="3">
        <f>VLOOKUP(Tableau3[[#This Row],[ID ]],'[1]COMMERCIAL 2019 - 2021'!$D$2:$AO$3999,16,FALSE)</f>
        <v>0</v>
      </c>
      <c r="E820" s="3">
        <f>VLOOKUP(Tableau3[[#This Row],[ID ]],'[1]COMMERCIAL 2019 - 2021'!$D$2:$AO$3999,17,FALSE)</f>
        <v>60000</v>
      </c>
      <c r="F820" s="3">
        <f>VLOOKUP(Tableau3[[#This Row],[ID ]],'[1]COMMERCIAL 2019 - 2021'!$D$2:$AO$3999,20,FALSE)</f>
        <v>0</v>
      </c>
      <c r="G820" s="3">
        <f>VLOOKUP(Tableau3[[#This Row],[ID ]],'[1]COMMERCIAL 2019 - 2021'!$D$2:$AO$3999,21,FALSE)</f>
        <v>0</v>
      </c>
      <c r="H820" s="3">
        <f>VLOOKUP(Tableau3[[#This Row],[ID ]],'[1]COMMERCIAL 2019 - 2021'!$D$2:$AO$3999,22,FALSE)</f>
        <v>0</v>
      </c>
      <c r="I820" s="3">
        <f>VLOOKUP(Tableau3[[#This Row],[ID ]],'[1]COMMERCIAL 2019 - 2021'!$D$2:$AO$3999,23,FALSE)</f>
        <v>175099.99937499996</v>
      </c>
      <c r="J820" s="3">
        <f>+Tableau1[[#This Row],[Annee]]</f>
        <v>2021</v>
      </c>
      <c r="K820" s="3" t="str">
        <f>+Tableau1[[#This Row],[DESTINATION]]</f>
        <v>Libye</v>
      </c>
      <c r="L820" s="3" t="str">
        <f>+Tableau1[[#This Row],[CLIENT]]</f>
        <v>STE AL MAJMOUA MOTTAHIDA</v>
      </c>
      <c r="M820" s="3">
        <f>Tableau1[[#This Row],[Mois]]</f>
        <v>9</v>
      </c>
    </row>
    <row r="821" spans="1:13" x14ac:dyDescent="0.35">
      <c r="A821" s="1" t="str">
        <f>Tableau1[[#This Row],[NUM DE FACTURE]]</f>
        <v>FAE-21-00214</v>
      </c>
      <c r="B821" s="2">
        <f>VLOOKUP(Tableau3[[#This Row],[ID ]],'[1]COMMERCIAL 2019 - 2021'!$D$2:$AO$3999,14,FALSE)</f>
        <v>0</v>
      </c>
      <c r="C821" s="3">
        <f>VLOOKUP(Tableau3[[#This Row],[ID ]],'[1]COMMERCIAL 2019 - 2021'!$D$2:$AO$3999,15,FALSE)</f>
        <v>88032</v>
      </c>
      <c r="D821" s="3">
        <f>VLOOKUP(Tableau3[[#This Row],[ID ]],'[1]COMMERCIAL 2019 - 2021'!$D$2:$AO$3999,16,FALSE)</f>
        <v>0</v>
      </c>
      <c r="E821" s="3">
        <f>VLOOKUP(Tableau3[[#This Row],[ID ]],'[1]COMMERCIAL 2019 - 2021'!$D$2:$AO$3999,17,FALSE)</f>
        <v>0</v>
      </c>
      <c r="F821" s="3">
        <f>VLOOKUP(Tableau3[[#This Row],[ID ]],'[1]COMMERCIAL 2019 - 2021'!$D$2:$AO$3999,20,FALSE)</f>
        <v>0</v>
      </c>
      <c r="G821" s="3">
        <f>VLOOKUP(Tableau3[[#This Row],[ID ]],'[1]COMMERCIAL 2019 - 2021'!$D$2:$AO$3999,21,FALSE)</f>
        <v>136449.60000000001</v>
      </c>
      <c r="H821" s="3">
        <f>VLOOKUP(Tableau3[[#This Row],[ID ]],'[1]COMMERCIAL 2019 - 2021'!$D$2:$AO$3999,22,FALSE)</f>
        <v>0</v>
      </c>
      <c r="I821" s="3">
        <f>VLOOKUP(Tableau3[[#This Row],[ID ]],'[1]COMMERCIAL 2019 - 2021'!$D$2:$AO$3999,23,FALSE)</f>
        <v>0</v>
      </c>
      <c r="J821" s="3">
        <f>+Tableau1[[#This Row],[Annee]]</f>
        <v>2021</v>
      </c>
      <c r="K821" s="3" t="str">
        <f>+Tableau1[[#This Row],[DESTINATION]]</f>
        <v>Sénégal</v>
      </c>
      <c r="L821" s="3" t="str">
        <f>+Tableau1[[#This Row],[CLIENT]]</f>
        <v>TUNISIAN AFRICAN BUSINESS</v>
      </c>
      <c r="M821" s="3">
        <f>Tableau1[[#This Row],[Mois]]</f>
        <v>8</v>
      </c>
    </row>
    <row r="822" spans="1:13" hidden="1" x14ac:dyDescent="0.35">
      <c r="A822" s="1" t="str">
        <f>Tableau1[[#This Row],[NUM DE FACTURE]]</f>
        <v>FAE-21-00215</v>
      </c>
      <c r="B822" s="2">
        <f>VLOOKUP(Tableau3[[#This Row],[ID ]],'[1]COMMERCIAL 2019 - 2021'!$D$2:$AO$3999,14,FALSE)</f>
        <v>57600</v>
      </c>
      <c r="C822" s="3">
        <f>VLOOKUP(Tableau3[[#This Row],[ID ]],'[1]COMMERCIAL 2019 - 2021'!$D$2:$AO$3999,15,FALSE)</f>
        <v>0</v>
      </c>
      <c r="D822" s="3">
        <f>VLOOKUP(Tableau3[[#This Row],[ID ]],'[1]COMMERCIAL 2019 - 2021'!$D$2:$AO$3999,16,FALSE)</f>
        <v>0</v>
      </c>
      <c r="E822" s="3">
        <f>VLOOKUP(Tableau3[[#This Row],[ID ]],'[1]COMMERCIAL 2019 - 2021'!$D$2:$AO$3999,17,FALSE)</f>
        <v>0</v>
      </c>
      <c r="F822" s="3">
        <f>VLOOKUP(Tableau3[[#This Row],[ID ]],'[1]COMMERCIAL 2019 - 2021'!$D$2:$AO$3999,20,FALSE)</f>
        <v>102528</v>
      </c>
      <c r="G822" s="3">
        <f>VLOOKUP(Tableau3[[#This Row],[ID ]],'[1]COMMERCIAL 2019 - 2021'!$D$2:$AO$3999,21,FALSE)</f>
        <v>0</v>
      </c>
      <c r="H822" s="3">
        <f>VLOOKUP(Tableau3[[#This Row],[ID ]],'[1]COMMERCIAL 2019 - 2021'!$D$2:$AO$3999,22,FALSE)</f>
        <v>0</v>
      </c>
      <c r="I822" s="3">
        <f>VLOOKUP(Tableau3[[#This Row],[ID ]],'[1]COMMERCIAL 2019 - 2021'!$D$2:$AO$3999,23,FALSE)</f>
        <v>0</v>
      </c>
      <c r="J822" s="3">
        <f>+Tableau1[[#This Row],[Annee]]</f>
        <v>2021</v>
      </c>
      <c r="K822" s="3" t="str">
        <f>+Tableau1[[#This Row],[DESTINATION]]</f>
        <v>Burkina Faso</v>
      </c>
      <c r="L822" s="3" t="str">
        <f>+Tableau1[[#This Row],[CLIENT]]</f>
        <v>STE DE COMMERCE INTERNATIONAL</v>
      </c>
      <c r="M822" s="3">
        <f>Tableau1[[#This Row],[Mois]]</f>
        <v>8</v>
      </c>
    </row>
    <row r="823" spans="1:13" x14ac:dyDescent="0.35">
      <c r="A823" s="1" t="str">
        <f>Tableau1[[#This Row],[NUM DE FACTURE]]</f>
        <v>FAE-21-00216</v>
      </c>
      <c r="B823" s="2">
        <f>VLOOKUP(Tableau3[[#This Row],[ID ]],'[1]COMMERCIAL 2019 - 2021'!$D$2:$AO$3999,14,FALSE)</f>
        <v>0</v>
      </c>
      <c r="C823" s="3">
        <f>VLOOKUP(Tableau3[[#This Row],[ID ]],'[1]COMMERCIAL 2019 - 2021'!$D$2:$AO$3999,15,FALSE)</f>
        <v>0</v>
      </c>
      <c r="D823" s="3">
        <f>VLOOKUP(Tableau3[[#This Row],[ID ]],'[1]COMMERCIAL 2019 - 2021'!$D$2:$AO$3999,16,FALSE)</f>
        <v>28000</v>
      </c>
      <c r="E823" s="3">
        <f>VLOOKUP(Tableau3[[#This Row],[ID ]],'[1]COMMERCIAL 2019 - 2021'!$D$2:$AO$3999,17,FALSE)</f>
        <v>0</v>
      </c>
      <c r="F823" s="3">
        <f>VLOOKUP(Tableau3[[#This Row],[ID ]],'[1]COMMERCIAL 2019 - 2021'!$D$2:$AO$3999,20,FALSE)</f>
        <v>0</v>
      </c>
      <c r="G823" s="3">
        <f>VLOOKUP(Tableau3[[#This Row],[ID ]],'[1]COMMERCIAL 2019 - 2021'!$D$2:$AO$3999,21,FALSE)</f>
        <v>0</v>
      </c>
      <c r="H823" s="3">
        <f>VLOOKUP(Tableau3[[#This Row],[ID ]],'[1]COMMERCIAL 2019 - 2021'!$D$2:$AO$3999,22,FALSE)</f>
        <v>43120</v>
      </c>
      <c r="I823" s="3">
        <f>VLOOKUP(Tableau3[[#This Row],[ID ]],'[1]COMMERCIAL 2019 - 2021'!$D$2:$AO$3999,23,FALSE)</f>
        <v>0</v>
      </c>
      <c r="J823" s="3">
        <f>+Tableau1[[#This Row],[Annee]]</f>
        <v>2021</v>
      </c>
      <c r="K823" s="3" t="str">
        <f>+Tableau1[[#This Row],[DESTINATION]]</f>
        <v>Gabon</v>
      </c>
      <c r="L823" s="3" t="str">
        <f>+Tableau1[[#This Row],[CLIENT]]</f>
        <v>TUNISIAN AFRICAN BUSINESS</v>
      </c>
      <c r="M823" s="3">
        <f>Tableau1[[#This Row],[Mois]]</f>
        <v>9</v>
      </c>
    </row>
    <row r="824" spans="1:13" hidden="1" x14ac:dyDescent="0.35">
      <c r="A824" s="1" t="str">
        <f>Tableau1[[#This Row],[NUM DE FACTURE]]</f>
        <v>FAE-21-00217</v>
      </c>
      <c r="B824" s="2">
        <f>VLOOKUP(Tableau3[[#This Row],[ID ]],'[1]COMMERCIAL 2019 - 2021'!$D$2:$AO$3999,14,FALSE)</f>
        <v>14400</v>
      </c>
      <c r="C824" s="3">
        <f>VLOOKUP(Tableau3[[#This Row],[ID ]],'[1]COMMERCIAL 2019 - 2021'!$D$2:$AO$3999,15,FALSE)</f>
        <v>145320</v>
      </c>
      <c r="D824" s="3">
        <f>VLOOKUP(Tableau3[[#This Row],[ID ]],'[1]COMMERCIAL 2019 - 2021'!$D$2:$AO$3999,16,FALSE)</f>
        <v>0</v>
      </c>
      <c r="E824" s="3">
        <f>VLOOKUP(Tableau3[[#This Row],[ID ]],'[1]COMMERCIAL 2019 - 2021'!$D$2:$AO$3999,17,FALSE)</f>
        <v>0</v>
      </c>
      <c r="F824" s="3">
        <f>VLOOKUP(Tableau3[[#This Row],[ID ]],'[1]COMMERCIAL 2019 - 2021'!$D$2:$AO$3999,20,FALSE)</f>
        <v>30461.06868500376</v>
      </c>
      <c r="G824" s="3">
        <f>VLOOKUP(Tableau3[[#This Row],[ID ]],'[1]COMMERCIAL 2019 - 2021'!$D$2:$AO$3999,21,FALSE)</f>
        <v>275227.49519599625</v>
      </c>
      <c r="H824" s="3">
        <f>VLOOKUP(Tableau3[[#This Row],[ID ]],'[1]COMMERCIAL 2019 - 2021'!$D$2:$AO$3999,22,FALSE)</f>
        <v>0</v>
      </c>
      <c r="I824" s="3">
        <f>VLOOKUP(Tableau3[[#This Row],[ID ]],'[1]COMMERCIAL 2019 - 2021'!$D$2:$AO$3999,23,FALSE)</f>
        <v>0</v>
      </c>
      <c r="J824" s="3">
        <f>+Tableau1[[#This Row],[Annee]]</f>
        <v>2021</v>
      </c>
      <c r="K824" s="3" t="str">
        <f>+Tableau1[[#This Row],[DESTINATION]]</f>
        <v>Guinée</v>
      </c>
      <c r="L824" s="3" t="str">
        <f>+Tableau1[[#This Row],[CLIENT]]</f>
        <v>SAWABA - GUINEE</v>
      </c>
      <c r="M824" s="3">
        <f>Tableau1[[#This Row],[Mois]]</f>
        <v>8</v>
      </c>
    </row>
    <row r="825" spans="1:13" hidden="1" x14ac:dyDescent="0.35">
      <c r="A825" s="1" t="str">
        <f>Tableau1[[#This Row],[NUM DE FACTURE]]</f>
        <v>FAE-21-00218</v>
      </c>
      <c r="B825" s="2">
        <f>VLOOKUP(Tableau3[[#This Row],[ID ]],'[1]COMMERCIAL 2019 - 2021'!$D$2:$AO$3999,14,FALSE)</f>
        <v>0</v>
      </c>
      <c r="C825" s="3">
        <f>VLOOKUP(Tableau3[[#This Row],[ID ]],'[1]COMMERCIAL 2019 - 2021'!$D$2:$AO$3999,15,FALSE)</f>
        <v>18500</v>
      </c>
      <c r="D825" s="3">
        <f>VLOOKUP(Tableau3[[#This Row],[ID ]],'[1]COMMERCIAL 2019 - 2021'!$D$2:$AO$3999,16,FALSE)</f>
        <v>0</v>
      </c>
      <c r="E825" s="3">
        <f>VLOOKUP(Tableau3[[#This Row],[ID ]],'[1]COMMERCIAL 2019 - 2021'!$D$2:$AO$3999,17,FALSE)</f>
        <v>0</v>
      </c>
      <c r="F825" s="3">
        <f>VLOOKUP(Tableau3[[#This Row],[ID ]],'[1]COMMERCIAL 2019 - 2021'!$D$2:$AO$3999,20,FALSE)</f>
        <v>0</v>
      </c>
      <c r="G825" s="3">
        <f>VLOOKUP(Tableau3[[#This Row],[ID ]],'[1]COMMERCIAL 2019 - 2021'!$D$2:$AO$3999,21,FALSE)</f>
        <v>62679.403749999998</v>
      </c>
      <c r="H825" s="3">
        <f>VLOOKUP(Tableau3[[#This Row],[ID ]],'[1]COMMERCIAL 2019 - 2021'!$D$2:$AO$3999,22,FALSE)</f>
        <v>0</v>
      </c>
      <c r="I825" s="3">
        <f>VLOOKUP(Tableau3[[#This Row],[ID ]],'[1]COMMERCIAL 2019 - 2021'!$D$2:$AO$3999,23,FALSE)</f>
        <v>0</v>
      </c>
      <c r="J825" s="3">
        <f>+Tableau1[[#This Row],[Annee]]</f>
        <v>2021</v>
      </c>
      <c r="K825" s="3" t="str">
        <f>+Tableau1[[#This Row],[DESTINATION]]</f>
        <v>New Zealand</v>
      </c>
      <c r="L825" s="3" t="str">
        <f>+Tableau1[[#This Row],[CLIENT]]</f>
        <v>DAVIS TRADING CO LTD</v>
      </c>
      <c r="M825" s="3">
        <f>Tableau1[[#This Row],[Mois]]</f>
        <v>9</v>
      </c>
    </row>
    <row r="826" spans="1:13" hidden="1" x14ac:dyDescent="0.35">
      <c r="A826" s="1" t="str">
        <f>Tableau1[[#This Row],[NUM DE FACTURE]]</f>
        <v>FAE-21-00219</v>
      </c>
      <c r="B826" s="2">
        <f>VLOOKUP(Tableau3[[#This Row],[ID ]],'[1]COMMERCIAL 2019 - 2021'!$D$2:$AO$3999,14,FALSE)</f>
        <v>0</v>
      </c>
      <c r="C826" s="3">
        <f>VLOOKUP(Tableau3[[#This Row],[ID ]],'[1]COMMERCIAL 2019 - 2021'!$D$2:$AO$3999,15,FALSE)</f>
        <v>23426.400000000001</v>
      </c>
      <c r="D826" s="3">
        <f>VLOOKUP(Tableau3[[#This Row],[ID ]],'[1]COMMERCIAL 2019 - 2021'!$D$2:$AO$3999,16,FALSE)</f>
        <v>0</v>
      </c>
      <c r="E826" s="3">
        <f>VLOOKUP(Tableau3[[#This Row],[ID ]],'[1]COMMERCIAL 2019 - 2021'!$D$2:$AO$3999,17,FALSE)</f>
        <v>0</v>
      </c>
      <c r="F826" s="3">
        <f>VLOOKUP(Tableau3[[#This Row],[ID ]],'[1]COMMERCIAL 2019 - 2021'!$D$2:$AO$3999,20,FALSE)</f>
        <v>0</v>
      </c>
      <c r="G826" s="3">
        <f>VLOOKUP(Tableau3[[#This Row],[ID ]],'[1]COMMERCIAL 2019 - 2021'!$D$2:$AO$3999,21,FALSE)</f>
        <v>62539.919218000017</v>
      </c>
      <c r="H826" s="3">
        <f>VLOOKUP(Tableau3[[#This Row],[ID ]],'[1]COMMERCIAL 2019 - 2021'!$D$2:$AO$3999,22,FALSE)</f>
        <v>0</v>
      </c>
      <c r="I826" s="3">
        <f>VLOOKUP(Tableau3[[#This Row],[ID ]],'[1]COMMERCIAL 2019 - 2021'!$D$2:$AO$3999,23,FALSE)</f>
        <v>0</v>
      </c>
      <c r="J826" s="3">
        <f>+Tableau1[[#This Row],[Annee]]</f>
        <v>2021</v>
      </c>
      <c r="K826" s="3" t="str">
        <f>+Tableau1[[#This Row],[DESTINATION]]</f>
        <v>Canada</v>
      </c>
      <c r="L826" s="3" t="str">
        <f>+Tableau1[[#This Row],[CLIENT]]</f>
        <v>GREEN WORLD FOOD EXPRESS</v>
      </c>
      <c r="M826" s="3">
        <f>Tableau1[[#This Row],[Mois]]</f>
        <v>9</v>
      </c>
    </row>
    <row r="827" spans="1:13" hidden="1" x14ac:dyDescent="0.35">
      <c r="A827" s="1" t="str">
        <f>Tableau1[[#This Row],[NUM DE FACTURE]]</f>
        <v>FAE-21-00220</v>
      </c>
      <c r="B827" s="2">
        <f>VLOOKUP(Tableau3[[#This Row],[ID ]],'[1]COMMERCIAL 2019 - 2021'!$D$2:$AO$3999,14,FALSE)</f>
        <v>44016</v>
      </c>
      <c r="C827" s="3">
        <f>VLOOKUP(Tableau3[[#This Row],[ID ]],'[1]COMMERCIAL 2019 - 2021'!$D$2:$AO$3999,15,FALSE)</f>
        <v>0</v>
      </c>
      <c r="D827" s="3">
        <f>VLOOKUP(Tableau3[[#This Row],[ID ]],'[1]COMMERCIAL 2019 - 2021'!$D$2:$AO$3999,16,FALSE)</f>
        <v>0</v>
      </c>
      <c r="E827" s="3">
        <f>VLOOKUP(Tableau3[[#This Row],[ID ]],'[1]COMMERCIAL 2019 - 2021'!$D$2:$AO$3999,17,FALSE)</f>
        <v>0</v>
      </c>
      <c r="F827" s="3">
        <f>VLOOKUP(Tableau3[[#This Row],[ID ]],'[1]COMMERCIAL 2019 - 2021'!$D$2:$AO$3999,20,FALSE)</f>
        <v>77908.320000000007</v>
      </c>
      <c r="G827" s="3">
        <f>VLOOKUP(Tableau3[[#This Row],[ID ]],'[1]COMMERCIAL 2019 - 2021'!$D$2:$AO$3999,21,FALSE)</f>
        <v>0</v>
      </c>
      <c r="H827" s="3">
        <f>VLOOKUP(Tableau3[[#This Row],[ID ]],'[1]COMMERCIAL 2019 - 2021'!$D$2:$AO$3999,22,FALSE)</f>
        <v>0</v>
      </c>
      <c r="I827" s="3">
        <f>VLOOKUP(Tableau3[[#This Row],[ID ]],'[1]COMMERCIAL 2019 - 2021'!$D$2:$AO$3999,23,FALSE)</f>
        <v>0</v>
      </c>
      <c r="J827" s="3">
        <f>+Tableau1[[#This Row],[Annee]]</f>
        <v>2021</v>
      </c>
      <c r="K827" s="3" t="str">
        <f>+Tableau1[[#This Row],[DESTINATION]]</f>
        <v>Angola</v>
      </c>
      <c r="L827" s="3" t="str">
        <f>+Tableau1[[#This Row],[CLIENT]]</f>
        <v>STE MEDILIFE IMPORT &amp; EXPORT</v>
      </c>
      <c r="M827" s="3">
        <f>Tableau1[[#This Row],[Mois]]</f>
        <v>9</v>
      </c>
    </row>
    <row r="828" spans="1:13" hidden="1" x14ac:dyDescent="0.35">
      <c r="A828" s="1" t="str">
        <f>Tableau1[[#This Row],[NUM DE FACTURE]]</f>
        <v>FAE-21-00221</v>
      </c>
      <c r="B828" s="2">
        <f>VLOOKUP(Tableau3[[#This Row],[ID ]],'[1]COMMERCIAL 2019 - 2021'!$D$2:$AO$3999,14,FALSE)</f>
        <v>76800</v>
      </c>
      <c r="C828" s="3">
        <f>VLOOKUP(Tableau3[[#This Row],[ID ]],'[1]COMMERCIAL 2019 - 2021'!$D$2:$AO$3999,15,FALSE)</f>
        <v>0</v>
      </c>
      <c r="D828" s="3">
        <f>VLOOKUP(Tableau3[[#This Row],[ID ]],'[1]COMMERCIAL 2019 - 2021'!$D$2:$AO$3999,16,FALSE)</f>
        <v>0</v>
      </c>
      <c r="E828" s="3">
        <f>VLOOKUP(Tableau3[[#This Row],[ID ]],'[1]COMMERCIAL 2019 - 2021'!$D$2:$AO$3999,17,FALSE)</f>
        <v>0</v>
      </c>
      <c r="F828" s="3">
        <f>VLOOKUP(Tableau3[[#This Row],[ID ]],'[1]COMMERCIAL 2019 - 2021'!$D$2:$AO$3999,20,FALSE)</f>
        <v>174139.62160000001</v>
      </c>
      <c r="G828" s="3">
        <f>VLOOKUP(Tableau3[[#This Row],[ID ]],'[1]COMMERCIAL 2019 - 2021'!$D$2:$AO$3999,21,FALSE)</f>
        <v>0</v>
      </c>
      <c r="H828" s="3">
        <f>VLOOKUP(Tableau3[[#This Row],[ID ]],'[1]COMMERCIAL 2019 - 2021'!$D$2:$AO$3999,22,FALSE)</f>
        <v>0</v>
      </c>
      <c r="I828" s="3">
        <f>VLOOKUP(Tableau3[[#This Row],[ID ]],'[1]COMMERCIAL 2019 - 2021'!$D$2:$AO$3999,23,FALSE)</f>
        <v>0</v>
      </c>
      <c r="J828" s="3">
        <f>+Tableau1[[#This Row],[Annee]]</f>
        <v>2021</v>
      </c>
      <c r="K828" s="3" t="str">
        <f>+Tableau1[[#This Row],[DESTINATION]]</f>
        <v>Mauritanie</v>
      </c>
      <c r="L828" s="3" t="str">
        <f>+Tableau1[[#This Row],[CLIENT]]</f>
        <v>MATMATA TRADING</v>
      </c>
      <c r="M828" s="3">
        <f>Tableau1[[#This Row],[Mois]]</f>
        <v>9</v>
      </c>
    </row>
    <row r="829" spans="1:13" hidden="1" x14ac:dyDescent="0.35">
      <c r="A829" s="1" t="str">
        <f>Tableau1[[#This Row],[NUM DE FACTURE]]</f>
        <v>FAE-21-00222</v>
      </c>
      <c r="B829" s="2">
        <f>VLOOKUP(Tableau3[[#This Row],[ID ]],'[1]COMMERCIAL 2019 - 2021'!$D$2:$AO$3999,14,FALSE)</f>
        <v>0</v>
      </c>
      <c r="C829" s="3">
        <f>VLOOKUP(Tableau3[[#This Row],[ID ]],'[1]COMMERCIAL 2019 - 2021'!$D$2:$AO$3999,15,FALSE)</f>
        <v>20000</v>
      </c>
      <c r="D829" s="3">
        <f>VLOOKUP(Tableau3[[#This Row],[ID ]],'[1]COMMERCIAL 2019 - 2021'!$D$2:$AO$3999,16,FALSE)</f>
        <v>0</v>
      </c>
      <c r="E829" s="3">
        <f>VLOOKUP(Tableau3[[#This Row],[ID ]],'[1]COMMERCIAL 2019 - 2021'!$D$2:$AO$3999,17,FALSE)</f>
        <v>0</v>
      </c>
      <c r="F829" s="3">
        <f>VLOOKUP(Tableau3[[#This Row],[ID ]],'[1]COMMERCIAL 2019 - 2021'!$D$2:$AO$3999,20,FALSE)</f>
        <v>0</v>
      </c>
      <c r="G829" s="3">
        <f>VLOOKUP(Tableau3[[#This Row],[ID ]],'[1]COMMERCIAL 2019 - 2021'!$D$2:$AO$3999,21,FALSE)</f>
        <v>35800</v>
      </c>
      <c r="H829" s="3">
        <f>VLOOKUP(Tableau3[[#This Row],[ID ]],'[1]COMMERCIAL 2019 - 2021'!$D$2:$AO$3999,22,FALSE)</f>
        <v>0</v>
      </c>
      <c r="I829" s="3">
        <f>VLOOKUP(Tableau3[[#This Row],[ID ]],'[1]COMMERCIAL 2019 - 2021'!$D$2:$AO$3999,23,FALSE)</f>
        <v>0</v>
      </c>
      <c r="J829" s="3">
        <f>+Tableau1[[#This Row],[Annee]]</f>
        <v>2021</v>
      </c>
      <c r="K829" s="3" t="str">
        <f>+Tableau1[[#This Row],[DESTINATION]]</f>
        <v>Angleterre</v>
      </c>
      <c r="L829" s="3" t="str">
        <f>+Tableau1[[#This Row],[CLIENT]]</f>
        <v>ARCADIA</v>
      </c>
      <c r="M829" s="3">
        <f>Tableau1[[#This Row],[Mois]]</f>
        <v>9</v>
      </c>
    </row>
    <row r="830" spans="1:13" hidden="1" x14ac:dyDescent="0.35">
      <c r="A830" s="1" t="str">
        <f>Tableau1[[#This Row],[NUM DE FACTURE]]</f>
        <v>FAE-21-00223</v>
      </c>
      <c r="B830" s="2">
        <f>VLOOKUP(Tableau3[[#This Row],[ID ]],'[1]COMMERCIAL 2019 - 2021'!$D$2:$AO$3999,14,FALSE)</f>
        <v>0</v>
      </c>
      <c r="C830" s="3">
        <f>VLOOKUP(Tableau3[[#This Row],[ID ]],'[1]COMMERCIAL 2019 - 2021'!$D$2:$AO$3999,15,FALSE)</f>
        <v>16944</v>
      </c>
      <c r="D830" s="3">
        <f>VLOOKUP(Tableau3[[#This Row],[ID ]],'[1]COMMERCIAL 2019 - 2021'!$D$2:$AO$3999,16,FALSE)</f>
        <v>10392</v>
      </c>
      <c r="E830" s="3">
        <f>VLOOKUP(Tableau3[[#This Row],[ID ]],'[1]COMMERCIAL 2019 - 2021'!$D$2:$AO$3999,17,FALSE)</f>
        <v>0</v>
      </c>
      <c r="F830" s="3">
        <f>VLOOKUP(Tableau3[[#This Row],[ID ]],'[1]COMMERCIAL 2019 - 2021'!$D$2:$AO$3999,20,FALSE)</f>
        <v>0</v>
      </c>
      <c r="G830" s="3">
        <f>VLOOKUP(Tableau3[[#This Row],[ID ]],'[1]COMMERCIAL 2019 - 2021'!$D$2:$AO$3999,21,FALSE)</f>
        <v>39439.860657647063</v>
      </c>
      <c r="H830" s="3">
        <f>VLOOKUP(Tableau3[[#This Row],[ID ]],'[1]COMMERCIAL 2019 - 2021'!$D$2:$AO$3999,22,FALSE)</f>
        <v>23965.596532352942</v>
      </c>
      <c r="I830" s="3">
        <f>VLOOKUP(Tableau3[[#This Row],[ID ]],'[1]COMMERCIAL 2019 - 2021'!$D$2:$AO$3999,23,FALSE)</f>
        <v>0</v>
      </c>
      <c r="J830" s="3">
        <f>+Tableau1[[#This Row],[Annee]]</f>
        <v>2021</v>
      </c>
      <c r="K830" s="3" t="str">
        <f>+Tableau1[[#This Row],[DESTINATION]]</f>
        <v>Mayotte</v>
      </c>
      <c r="L830" s="3" t="str">
        <f>+Tableau1[[#This Row],[CLIENT]]</f>
        <v>SODIFRAM SAS</v>
      </c>
      <c r="M830" s="3">
        <f>Tableau1[[#This Row],[Mois]]</f>
        <v>9</v>
      </c>
    </row>
    <row r="831" spans="1:13" hidden="1" x14ac:dyDescent="0.35">
      <c r="A831" s="1" t="str">
        <f>Tableau1[[#This Row],[NUM DE FACTURE]]</f>
        <v>FAE-21-00224</v>
      </c>
      <c r="B831" s="2">
        <f>VLOOKUP(Tableau3[[#This Row],[ID ]],'[1]COMMERCIAL 2019 - 2021'!$D$2:$AO$3999,14,FALSE)</f>
        <v>0</v>
      </c>
      <c r="C831" s="3">
        <f>VLOOKUP(Tableau3[[#This Row],[ID ]],'[1]COMMERCIAL 2019 - 2021'!$D$2:$AO$3999,15,FALSE)</f>
        <v>20000</v>
      </c>
      <c r="D831" s="3">
        <f>VLOOKUP(Tableau3[[#This Row],[ID ]],'[1]COMMERCIAL 2019 - 2021'!$D$2:$AO$3999,16,FALSE)</f>
        <v>0</v>
      </c>
      <c r="E831" s="3">
        <f>VLOOKUP(Tableau3[[#This Row],[ID ]],'[1]COMMERCIAL 2019 - 2021'!$D$2:$AO$3999,17,FALSE)</f>
        <v>0</v>
      </c>
      <c r="F831" s="3">
        <f>VLOOKUP(Tableau3[[#This Row],[ID ]],'[1]COMMERCIAL 2019 - 2021'!$D$2:$AO$3999,20,FALSE)</f>
        <v>0</v>
      </c>
      <c r="G831" s="3">
        <f>VLOOKUP(Tableau3[[#This Row],[ID ]],'[1]COMMERCIAL 2019 - 2021'!$D$2:$AO$3999,21,FALSE)</f>
        <v>67623.27</v>
      </c>
      <c r="H831" s="3">
        <f>VLOOKUP(Tableau3[[#This Row],[ID ]],'[1]COMMERCIAL 2019 - 2021'!$D$2:$AO$3999,22,FALSE)</f>
        <v>0</v>
      </c>
      <c r="I831" s="3">
        <f>VLOOKUP(Tableau3[[#This Row],[ID ]],'[1]COMMERCIAL 2019 - 2021'!$D$2:$AO$3999,23,FALSE)</f>
        <v>0</v>
      </c>
      <c r="J831" s="3">
        <f>+Tableau1[[#This Row],[Annee]]</f>
        <v>2021</v>
      </c>
      <c r="K831" s="3" t="str">
        <f>+Tableau1[[#This Row],[DESTINATION]]</f>
        <v>New Zealand</v>
      </c>
      <c r="L831" s="3" t="str">
        <f>+Tableau1[[#This Row],[CLIENT]]</f>
        <v>DAVIS TRADING CO LTD</v>
      </c>
      <c r="M831" s="3">
        <f>Tableau1[[#This Row],[Mois]]</f>
        <v>9</v>
      </c>
    </row>
    <row r="832" spans="1:13" hidden="1" x14ac:dyDescent="0.35">
      <c r="A832" s="1" t="str">
        <f>Tableau1[[#This Row],[NUM DE FACTURE]]</f>
        <v>FAE-21-00225</v>
      </c>
      <c r="B832" s="2">
        <f>VLOOKUP(Tableau3[[#This Row],[ID ]],'[1]COMMERCIAL 2019 - 2021'!$D$2:$AO$3999,14,FALSE)</f>
        <v>3840</v>
      </c>
      <c r="C832" s="3">
        <f>VLOOKUP(Tableau3[[#This Row],[ID ]],'[1]COMMERCIAL 2019 - 2021'!$D$2:$AO$3999,15,FALSE)</f>
        <v>4536</v>
      </c>
      <c r="D832" s="3">
        <f>VLOOKUP(Tableau3[[#This Row],[ID ]],'[1]COMMERCIAL 2019 - 2021'!$D$2:$AO$3999,16,FALSE)</f>
        <v>0</v>
      </c>
      <c r="E832" s="3">
        <f>VLOOKUP(Tableau3[[#This Row],[ID ]],'[1]COMMERCIAL 2019 - 2021'!$D$2:$AO$3999,17,FALSE)</f>
        <v>6720</v>
      </c>
      <c r="F832" s="3">
        <f>VLOOKUP(Tableau3[[#This Row],[ID ]],'[1]COMMERCIAL 2019 - 2021'!$D$2:$AO$3999,20,FALSE)</f>
        <v>8448</v>
      </c>
      <c r="G832" s="3">
        <f>VLOOKUP(Tableau3[[#This Row],[ID ]],'[1]COMMERCIAL 2019 - 2021'!$D$2:$AO$3999,21,FALSE)</f>
        <v>9525.6</v>
      </c>
      <c r="H832" s="3">
        <f>VLOOKUP(Tableau3[[#This Row],[ID ]],'[1]COMMERCIAL 2019 - 2021'!$D$2:$AO$3999,22,FALSE)</f>
        <v>0</v>
      </c>
      <c r="I832" s="3">
        <f>VLOOKUP(Tableau3[[#This Row],[ID ]],'[1]COMMERCIAL 2019 - 2021'!$D$2:$AO$3999,23,FALSE)</f>
        <v>31360</v>
      </c>
      <c r="J832" s="3">
        <f>+Tableau1[[#This Row],[Annee]]</f>
        <v>2021</v>
      </c>
      <c r="K832" s="3" t="str">
        <f>+Tableau1[[#This Row],[DESTINATION]]</f>
        <v>France</v>
      </c>
      <c r="L832" s="3" t="str">
        <f>+Tableau1[[#This Row],[CLIENT]]</f>
        <v>MUCH MARK INTR - 2MIT</v>
      </c>
      <c r="M832" s="3">
        <f>Tableau1[[#This Row],[Mois]]</f>
        <v>9</v>
      </c>
    </row>
    <row r="833" spans="1:13" hidden="1" x14ac:dyDescent="0.35">
      <c r="A833" s="1" t="str">
        <f>Tableau1[[#This Row],[NUM DE FACTURE]]</f>
        <v>FAE-21-00226</v>
      </c>
      <c r="B833" s="2">
        <f>VLOOKUP(Tableau3[[#This Row],[ID ]],'[1]COMMERCIAL 2019 - 2021'!$D$2:$AO$3999,14,FALSE)</f>
        <v>21600</v>
      </c>
      <c r="C833" s="3">
        <f>VLOOKUP(Tableau3[[#This Row],[ID ]],'[1]COMMERCIAL 2019 - 2021'!$D$2:$AO$3999,15,FALSE)</f>
        <v>0</v>
      </c>
      <c r="D833" s="3">
        <f>VLOOKUP(Tableau3[[#This Row],[ID ]],'[1]COMMERCIAL 2019 - 2021'!$D$2:$AO$3999,16,FALSE)</f>
        <v>0</v>
      </c>
      <c r="E833" s="3">
        <f>VLOOKUP(Tableau3[[#This Row],[ID ]],'[1]COMMERCIAL 2019 - 2021'!$D$2:$AO$3999,17,FALSE)</f>
        <v>0</v>
      </c>
      <c r="F833" s="3">
        <f>VLOOKUP(Tableau3[[#This Row],[ID ]],'[1]COMMERCIAL 2019 - 2021'!$D$2:$AO$3999,20,FALSE)</f>
        <v>41256</v>
      </c>
      <c r="G833" s="3">
        <f>VLOOKUP(Tableau3[[#This Row],[ID ]],'[1]COMMERCIAL 2019 - 2021'!$D$2:$AO$3999,21,FALSE)</f>
        <v>0</v>
      </c>
      <c r="H833" s="3">
        <f>VLOOKUP(Tableau3[[#This Row],[ID ]],'[1]COMMERCIAL 2019 - 2021'!$D$2:$AO$3999,22,FALSE)</f>
        <v>0</v>
      </c>
      <c r="I833" s="3">
        <f>VLOOKUP(Tableau3[[#This Row],[ID ]],'[1]COMMERCIAL 2019 - 2021'!$D$2:$AO$3999,23,FALSE)</f>
        <v>0</v>
      </c>
      <c r="J833" s="3">
        <f>+Tableau1[[#This Row],[Annee]]</f>
        <v>2021</v>
      </c>
      <c r="K833" s="3" t="str">
        <f>+Tableau1[[#This Row],[DESTINATION]]</f>
        <v>Congo</v>
      </c>
      <c r="L833" s="3" t="str">
        <f>+Tableau1[[#This Row],[CLIENT]]</f>
        <v>PUNIC INTERNATINAL TRADE</v>
      </c>
      <c r="M833" s="3">
        <f>Tableau1[[#This Row],[Mois]]</f>
        <v>9</v>
      </c>
    </row>
    <row r="834" spans="1:13" hidden="1" x14ac:dyDescent="0.35">
      <c r="A834" s="1" t="str">
        <f>Tableau1[[#This Row],[NUM DE FACTURE]]</f>
        <v>FAE-21-00227</v>
      </c>
      <c r="B834" s="2">
        <f>VLOOKUP(Tableau3[[#This Row],[ID ]],'[1]COMMERCIAL 2019 - 2021'!$D$2:$AO$3999,14,FALSE)</f>
        <v>12000</v>
      </c>
      <c r="C834" s="3">
        <f>VLOOKUP(Tableau3[[#This Row],[ID ]],'[1]COMMERCIAL 2019 - 2021'!$D$2:$AO$3999,15,FALSE)</f>
        <v>38700</v>
      </c>
      <c r="D834" s="3">
        <f>VLOOKUP(Tableau3[[#This Row],[ID ]],'[1]COMMERCIAL 2019 - 2021'!$D$2:$AO$3999,16,FALSE)</f>
        <v>0</v>
      </c>
      <c r="E834" s="3">
        <f>VLOOKUP(Tableau3[[#This Row],[ID ]],'[1]COMMERCIAL 2019 - 2021'!$D$2:$AO$3999,17,FALSE)</f>
        <v>0</v>
      </c>
      <c r="F834" s="3">
        <f>VLOOKUP(Tableau3[[#This Row],[ID ]],'[1]COMMERCIAL 2019 - 2021'!$D$2:$AO$3999,20,FALSE)</f>
        <v>21240</v>
      </c>
      <c r="G834" s="3">
        <f>VLOOKUP(Tableau3[[#This Row],[ID ]],'[1]COMMERCIAL 2019 - 2021'!$D$2:$AO$3999,21,FALSE)</f>
        <v>63468</v>
      </c>
      <c r="H834" s="3">
        <f>VLOOKUP(Tableau3[[#This Row],[ID ]],'[1]COMMERCIAL 2019 - 2021'!$D$2:$AO$3999,22,FALSE)</f>
        <v>0</v>
      </c>
      <c r="I834" s="3">
        <f>VLOOKUP(Tableau3[[#This Row],[ID ]],'[1]COMMERCIAL 2019 - 2021'!$D$2:$AO$3999,23,FALSE)</f>
        <v>0</v>
      </c>
      <c r="J834" s="3">
        <f>+Tableau1[[#This Row],[Annee]]</f>
        <v>2021</v>
      </c>
      <c r="K834" s="3" t="str">
        <f>+Tableau1[[#This Row],[DESTINATION]]</f>
        <v>Burkina Faso</v>
      </c>
      <c r="L834" s="3" t="str">
        <f>+Tableau1[[#This Row],[CLIENT]]</f>
        <v>SAHEL INTERNATIONAL TRADE</v>
      </c>
      <c r="M834" s="3">
        <f>Tableau1[[#This Row],[Mois]]</f>
        <v>9</v>
      </c>
    </row>
    <row r="835" spans="1:13" hidden="1" x14ac:dyDescent="0.35">
      <c r="A835" s="1" t="str">
        <f>Tableau1[[#This Row],[NUM DE FACTURE]]</f>
        <v>FAE-21-00228</v>
      </c>
      <c r="B835" s="2">
        <f>VLOOKUP(Tableau3[[#This Row],[ID ]],'[1]COMMERCIAL 2019 - 2021'!$D$2:$AO$3999,14,FALSE)</f>
        <v>20750</v>
      </c>
      <c r="C835" s="3">
        <f>VLOOKUP(Tableau3[[#This Row],[ID ]],'[1]COMMERCIAL 2019 - 2021'!$D$2:$AO$3999,15,FALSE)</f>
        <v>0</v>
      </c>
      <c r="D835" s="3">
        <f>VLOOKUP(Tableau3[[#This Row],[ID ]],'[1]COMMERCIAL 2019 - 2021'!$D$2:$AO$3999,16,FALSE)</f>
        <v>0</v>
      </c>
      <c r="E835" s="3">
        <f>VLOOKUP(Tableau3[[#This Row],[ID ]],'[1]COMMERCIAL 2019 - 2021'!$D$2:$AO$3999,17,FALSE)</f>
        <v>0</v>
      </c>
      <c r="F835" s="3">
        <f>VLOOKUP(Tableau3[[#This Row],[ID ]],'[1]COMMERCIAL 2019 - 2021'!$D$2:$AO$3999,20,FALSE)</f>
        <v>36312.5</v>
      </c>
      <c r="G835" s="3">
        <f>VLOOKUP(Tableau3[[#This Row],[ID ]],'[1]COMMERCIAL 2019 - 2021'!$D$2:$AO$3999,21,FALSE)</f>
        <v>0</v>
      </c>
      <c r="H835" s="3">
        <f>VLOOKUP(Tableau3[[#This Row],[ID ]],'[1]COMMERCIAL 2019 - 2021'!$D$2:$AO$3999,22,FALSE)</f>
        <v>0</v>
      </c>
      <c r="I835" s="3">
        <f>VLOOKUP(Tableau3[[#This Row],[ID ]],'[1]COMMERCIAL 2019 - 2021'!$D$2:$AO$3999,23,FALSE)</f>
        <v>0</v>
      </c>
      <c r="J835" s="3">
        <f>+Tableau1[[#This Row],[Annee]]</f>
        <v>2021</v>
      </c>
      <c r="K835" s="3" t="str">
        <f>+Tableau1[[#This Row],[DESTINATION]]</f>
        <v>Togo</v>
      </c>
      <c r="L835" s="3" t="str">
        <f>+Tableau1[[#This Row],[CLIENT]]</f>
        <v>SAHEL INTERNATIONAL TRADE</v>
      </c>
      <c r="M835" s="3">
        <f>Tableau1[[#This Row],[Mois]]</f>
        <v>9</v>
      </c>
    </row>
    <row r="836" spans="1:13" hidden="1" x14ac:dyDescent="0.35">
      <c r="A836" s="1" t="str">
        <f>Tableau1[[#This Row],[NUM DE FACTURE]]</f>
        <v>FAE-21-00229</v>
      </c>
      <c r="B836" s="2">
        <f>VLOOKUP(Tableau3[[#This Row],[ID ]],'[1]COMMERCIAL 2019 - 2021'!$D$2:$AO$3999,14,FALSE)</f>
        <v>0</v>
      </c>
      <c r="C836" s="3">
        <f>VLOOKUP(Tableau3[[#This Row],[ID ]],'[1]COMMERCIAL 2019 - 2021'!$D$2:$AO$3999,15,FALSE)</f>
        <v>0</v>
      </c>
      <c r="D836" s="3">
        <f>VLOOKUP(Tableau3[[#This Row],[ID ]],'[1]COMMERCIAL 2019 - 2021'!$D$2:$AO$3999,16,FALSE)</f>
        <v>280000</v>
      </c>
      <c r="E836" s="3">
        <f>VLOOKUP(Tableau3[[#This Row],[ID ]],'[1]COMMERCIAL 2019 - 2021'!$D$2:$AO$3999,17,FALSE)</f>
        <v>0</v>
      </c>
      <c r="F836" s="3">
        <f>VLOOKUP(Tableau3[[#This Row],[ID ]],'[1]COMMERCIAL 2019 - 2021'!$D$2:$AO$3999,20,FALSE)</f>
        <v>0</v>
      </c>
      <c r="G836" s="3">
        <f>VLOOKUP(Tableau3[[#This Row],[ID ]],'[1]COMMERCIAL 2019 - 2021'!$D$2:$AO$3999,21,FALSE)</f>
        <v>0</v>
      </c>
      <c r="H836" s="3">
        <f>VLOOKUP(Tableau3[[#This Row],[ID ]],'[1]COMMERCIAL 2019 - 2021'!$D$2:$AO$3999,22,FALSE)</f>
        <v>428400</v>
      </c>
      <c r="I836" s="3">
        <f>VLOOKUP(Tableau3[[#This Row],[ID ]],'[1]COMMERCIAL 2019 - 2021'!$D$2:$AO$3999,23,FALSE)</f>
        <v>0</v>
      </c>
      <c r="J836" s="3">
        <f>+Tableau1[[#This Row],[Annee]]</f>
        <v>2021</v>
      </c>
      <c r="K836" s="3" t="str">
        <f>+Tableau1[[#This Row],[DESTINATION]]</f>
        <v>Niger</v>
      </c>
      <c r="L836" s="3" t="str">
        <f>+Tableau1[[#This Row],[CLIENT]]</f>
        <v>STE OMEGA TRADING</v>
      </c>
      <c r="M836" s="3">
        <f>Tableau1[[#This Row],[Mois]]</f>
        <v>9</v>
      </c>
    </row>
    <row r="837" spans="1:13" hidden="1" x14ac:dyDescent="0.35">
      <c r="A837" s="1" t="str">
        <f>Tableau1[[#This Row],[NUM DE FACTURE]]</f>
        <v>FAE-21-00230</v>
      </c>
      <c r="B837" s="2">
        <f>VLOOKUP(Tableau3[[#This Row],[ID ]],'[1]COMMERCIAL 2019 - 2021'!$D$2:$AO$3999,14,FALSE)</f>
        <v>0</v>
      </c>
      <c r="C837" s="3">
        <f>VLOOKUP(Tableau3[[#This Row],[ID ]],'[1]COMMERCIAL 2019 - 2021'!$D$2:$AO$3999,15,FALSE)</f>
        <v>0</v>
      </c>
      <c r="D837" s="3">
        <f>VLOOKUP(Tableau3[[#This Row],[ID ]],'[1]COMMERCIAL 2019 - 2021'!$D$2:$AO$3999,16,FALSE)</f>
        <v>280000</v>
      </c>
      <c r="E837" s="3">
        <f>VLOOKUP(Tableau3[[#This Row],[ID ]],'[1]COMMERCIAL 2019 - 2021'!$D$2:$AO$3999,17,FALSE)</f>
        <v>0</v>
      </c>
      <c r="F837" s="3">
        <f>VLOOKUP(Tableau3[[#This Row],[ID ]],'[1]COMMERCIAL 2019 - 2021'!$D$2:$AO$3999,20,FALSE)</f>
        <v>0</v>
      </c>
      <c r="G837" s="3">
        <f>VLOOKUP(Tableau3[[#This Row],[ID ]],'[1]COMMERCIAL 2019 - 2021'!$D$2:$AO$3999,21,FALSE)</f>
        <v>0</v>
      </c>
      <c r="H837" s="3">
        <f>VLOOKUP(Tableau3[[#This Row],[ID ]],'[1]COMMERCIAL 2019 - 2021'!$D$2:$AO$3999,22,FALSE)</f>
        <v>428400</v>
      </c>
      <c r="I837" s="3">
        <f>VLOOKUP(Tableau3[[#This Row],[ID ]],'[1]COMMERCIAL 2019 - 2021'!$D$2:$AO$3999,23,FALSE)</f>
        <v>0</v>
      </c>
      <c r="J837" s="3">
        <f>+Tableau1[[#This Row],[Annee]]</f>
        <v>2021</v>
      </c>
      <c r="K837" s="3" t="str">
        <f>+Tableau1[[#This Row],[DESTINATION]]</f>
        <v>Niger</v>
      </c>
      <c r="L837" s="3" t="str">
        <f>+Tableau1[[#This Row],[CLIENT]]</f>
        <v>STE OMEGA TRADING</v>
      </c>
      <c r="M837" s="3">
        <f>Tableau1[[#This Row],[Mois]]</f>
        <v>9</v>
      </c>
    </row>
    <row r="838" spans="1:13" x14ac:dyDescent="0.35">
      <c r="A838" s="1" t="str">
        <f>Tableau1[[#This Row],[NUM DE FACTURE]]</f>
        <v>FAE-21-00231</v>
      </c>
      <c r="B838" s="2">
        <f>VLOOKUP(Tableau3[[#This Row],[ID ]],'[1]COMMERCIAL 2019 - 2021'!$D$2:$AO$3999,14,FALSE)</f>
        <v>0</v>
      </c>
      <c r="C838" s="3">
        <f>VLOOKUP(Tableau3[[#This Row],[ID ]],'[1]COMMERCIAL 2019 - 2021'!$D$2:$AO$3999,15,FALSE)</f>
        <v>0</v>
      </c>
      <c r="D838" s="3">
        <f>VLOOKUP(Tableau3[[#This Row],[ID ]],'[1]COMMERCIAL 2019 - 2021'!$D$2:$AO$3999,16,FALSE)</f>
        <v>28000</v>
      </c>
      <c r="E838" s="3">
        <f>VLOOKUP(Tableau3[[#This Row],[ID ]],'[1]COMMERCIAL 2019 - 2021'!$D$2:$AO$3999,17,FALSE)</f>
        <v>0</v>
      </c>
      <c r="F838" s="3">
        <f>VLOOKUP(Tableau3[[#This Row],[ID ]],'[1]COMMERCIAL 2019 - 2021'!$D$2:$AO$3999,20,FALSE)</f>
        <v>0</v>
      </c>
      <c r="G838" s="3">
        <f>VLOOKUP(Tableau3[[#This Row],[ID ]],'[1]COMMERCIAL 2019 - 2021'!$D$2:$AO$3999,21,FALSE)</f>
        <v>0</v>
      </c>
      <c r="H838" s="3">
        <f>VLOOKUP(Tableau3[[#This Row],[ID ]],'[1]COMMERCIAL 2019 - 2021'!$D$2:$AO$3999,22,FALSE)</f>
        <v>43120</v>
      </c>
      <c r="I838" s="3">
        <f>VLOOKUP(Tableau3[[#This Row],[ID ]],'[1]COMMERCIAL 2019 - 2021'!$D$2:$AO$3999,23,FALSE)</f>
        <v>0</v>
      </c>
      <c r="J838" s="3">
        <f>+Tableau1[[#This Row],[Annee]]</f>
        <v>2021</v>
      </c>
      <c r="K838" s="3" t="str">
        <f>+Tableau1[[#This Row],[DESTINATION]]</f>
        <v>Gabon</v>
      </c>
      <c r="L838" s="3" t="str">
        <f>+Tableau1[[#This Row],[CLIENT]]</f>
        <v>TUNISIAN AFRICAN BUSINESS</v>
      </c>
      <c r="M838" s="3">
        <f>Tableau1[[#This Row],[Mois]]</f>
        <v>9</v>
      </c>
    </row>
    <row r="839" spans="1:13" x14ac:dyDescent="0.35">
      <c r="A839" s="1" t="str">
        <f>Tableau1[[#This Row],[NUM DE FACTURE]]</f>
        <v>FAE-21-00232</v>
      </c>
      <c r="B839" s="2">
        <f>VLOOKUP(Tableau3[[#This Row],[ID ]],'[1]COMMERCIAL 2019 - 2021'!$D$2:$AO$3999,14,FALSE)</f>
        <v>0</v>
      </c>
      <c r="C839" s="3">
        <f>VLOOKUP(Tableau3[[#This Row],[ID ]],'[1]COMMERCIAL 2019 - 2021'!$D$2:$AO$3999,15,FALSE)</f>
        <v>0</v>
      </c>
      <c r="D839" s="3">
        <f>VLOOKUP(Tableau3[[#This Row],[ID ]],'[1]COMMERCIAL 2019 - 2021'!$D$2:$AO$3999,16,FALSE)</f>
        <v>28000</v>
      </c>
      <c r="E839" s="3">
        <f>VLOOKUP(Tableau3[[#This Row],[ID ]],'[1]COMMERCIAL 2019 - 2021'!$D$2:$AO$3999,17,FALSE)</f>
        <v>0</v>
      </c>
      <c r="F839" s="3">
        <f>VLOOKUP(Tableau3[[#This Row],[ID ]],'[1]COMMERCIAL 2019 - 2021'!$D$2:$AO$3999,20,FALSE)</f>
        <v>0</v>
      </c>
      <c r="G839" s="3">
        <f>VLOOKUP(Tableau3[[#This Row],[ID ]],'[1]COMMERCIAL 2019 - 2021'!$D$2:$AO$3999,21,FALSE)</f>
        <v>0</v>
      </c>
      <c r="H839" s="3">
        <f>VLOOKUP(Tableau3[[#This Row],[ID ]],'[1]COMMERCIAL 2019 - 2021'!$D$2:$AO$3999,22,FALSE)</f>
        <v>43120</v>
      </c>
      <c r="I839" s="3">
        <f>VLOOKUP(Tableau3[[#This Row],[ID ]],'[1]COMMERCIAL 2019 - 2021'!$D$2:$AO$3999,23,FALSE)</f>
        <v>0</v>
      </c>
      <c r="J839" s="3">
        <f>+Tableau1[[#This Row],[Annee]]</f>
        <v>2021</v>
      </c>
      <c r="K839" s="3" t="str">
        <f>+Tableau1[[#This Row],[DESTINATION]]</f>
        <v>Gabon</v>
      </c>
      <c r="L839" s="3" t="str">
        <f>+Tableau1[[#This Row],[CLIENT]]</f>
        <v>TUNISIAN AFRICAN BUSINESS</v>
      </c>
      <c r="M839" s="3">
        <f>Tableau1[[#This Row],[Mois]]</f>
        <v>9</v>
      </c>
    </row>
    <row r="840" spans="1:13" x14ac:dyDescent="0.35">
      <c r="A840" s="1" t="str">
        <f>Tableau1[[#This Row],[NUM DE FACTURE]]</f>
        <v>FAE-21-00233</v>
      </c>
      <c r="B840" s="2">
        <f>VLOOKUP(Tableau3[[#This Row],[ID ]],'[1]COMMERCIAL 2019 - 2021'!$D$2:$AO$3999,14,FALSE)</f>
        <v>0</v>
      </c>
      <c r="C840" s="3">
        <f>VLOOKUP(Tableau3[[#This Row],[ID ]],'[1]COMMERCIAL 2019 - 2021'!$D$2:$AO$3999,15,FALSE)</f>
        <v>44016</v>
      </c>
      <c r="D840" s="3">
        <f>VLOOKUP(Tableau3[[#This Row],[ID ]],'[1]COMMERCIAL 2019 - 2021'!$D$2:$AO$3999,16,FALSE)</f>
        <v>0</v>
      </c>
      <c r="E840" s="3">
        <f>VLOOKUP(Tableau3[[#This Row],[ID ]],'[1]COMMERCIAL 2019 - 2021'!$D$2:$AO$3999,17,FALSE)</f>
        <v>0</v>
      </c>
      <c r="F840" s="3">
        <f>VLOOKUP(Tableau3[[#This Row],[ID ]],'[1]COMMERCIAL 2019 - 2021'!$D$2:$AO$3999,20,FALSE)</f>
        <v>0</v>
      </c>
      <c r="G840" s="3">
        <f>VLOOKUP(Tableau3[[#This Row],[ID ]],'[1]COMMERCIAL 2019 - 2021'!$D$2:$AO$3999,21,FALSE)</f>
        <v>68224.800000000003</v>
      </c>
      <c r="H840" s="3">
        <f>VLOOKUP(Tableau3[[#This Row],[ID ]],'[1]COMMERCIAL 2019 - 2021'!$D$2:$AO$3999,22,FALSE)</f>
        <v>0</v>
      </c>
      <c r="I840" s="3">
        <f>VLOOKUP(Tableau3[[#This Row],[ID ]],'[1]COMMERCIAL 2019 - 2021'!$D$2:$AO$3999,23,FALSE)</f>
        <v>0</v>
      </c>
      <c r="J840" s="3">
        <f>+Tableau1[[#This Row],[Annee]]</f>
        <v>2021</v>
      </c>
      <c r="K840" s="3" t="str">
        <f>+Tableau1[[#This Row],[DESTINATION]]</f>
        <v>Sénégal</v>
      </c>
      <c r="L840" s="3" t="str">
        <f>+Tableau1[[#This Row],[CLIENT]]</f>
        <v>TUNISIAN AFRICAN BUSINESS</v>
      </c>
      <c r="M840" s="3">
        <f>Tableau1[[#This Row],[Mois]]</f>
        <v>9</v>
      </c>
    </row>
    <row r="841" spans="1:13" hidden="1" x14ac:dyDescent="0.35">
      <c r="A841" s="1" t="str">
        <f>Tableau1[[#This Row],[NUM DE FACTURE]]</f>
        <v>FAE-21-00234</v>
      </c>
      <c r="B841" s="2">
        <f>VLOOKUP(Tableau3[[#This Row],[ID ]],'[1]COMMERCIAL 2019 - 2021'!$D$2:$AO$3999,14,FALSE)</f>
        <v>0</v>
      </c>
      <c r="C841" s="3">
        <f>VLOOKUP(Tableau3[[#This Row],[ID ]],'[1]COMMERCIAL 2019 - 2021'!$D$2:$AO$3999,15,FALSE)</f>
        <v>50800</v>
      </c>
      <c r="D841" s="3">
        <f>VLOOKUP(Tableau3[[#This Row],[ID ]],'[1]COMMERCIAL 2019 - 2021'!$D$2:$AO$3999,16,FALSE)</f>
        <v>12000</v>
      </c>
      <c r="E841" s="3">
        <f>VLOOKUP(Tableau3[[#This Row],[ID ]],'[1]COMMERCIAL 2019 - 2021'!$D$2:$AO$3999,17,FALSE)</f>
        <v>14400</v>
      </c>
      <c r="F841" s="3">
        <f>VLOOKUP(Tableau3[[#This Row],[ID ]],'[1]COMMERCIAL 2019 - 2021'!$D$2:$AO$3999,20,FALSE)</f>
        <v>0</v>
      </c>
      <c r="G841" s="3">
        <f>VLOOKUP(Tableau3[[#This Row],[ID ]],'[1]COMMERCIAL 2019 - 2021'!$D$2:$AO$3999,21,FALSE)</f>
        <v>102732</v>
      </c>
      <c r="H841" s="3">
        <f>VLOOKUP(Tableau3[[#This Row],[ID ]],'[1]COMMERCIAL 2019 - 2021'!$D$2:$AO$3999,22,FALSE)</f>
        <v>22200</v>
      </c>
      <c r="I841" s="3">
        <f>VLOOKUP(Tableau3[[#This Row],[ID ]],'[1]COMMERCIAL 2019 - 2021'!$D$2:$AO$3999,23,FALSE)</f>
        <v>42800</v>
      </c>
      <c r="J841" s="3">
        <f>+Tableau1[[#This Row],[Annee]]</f>
        <v>2021</v>
      </c>
      <c r="K841" s="3" t="str">
        <f>+Tableau1[[#This Row],[DESTINATION]]</f>
        <v>Qatar</v>
      </c>
      <c r="L841" s="3" t="str">
        <f>+Tableau1[[#This Row],[CLIENT]]</f>
        <v>GOLDEN PEARL</v>
      </c>
      <c r="M841" s="3">
        <f>Tableau1[[#This Row],[Mois]]</f>
        <v>10</v>
      </c>
    </row>
    <row r="842" spans="1:13" hidden="1" x14ac:dyDescent="0.35">
      <c r="A842" s="1" t="str">
        <f>Tableau1[[#This Row],[NUM DE FACTURE]]</f>
        <v>FAE-21-00235</v>
      </c>
      <c r="B842" s="2">
        <f>VLOOKUP(Tableau3[[#This Row],[ID ]],'[1]COMMERCIAL 2019 - 2021'!$D$2:$AO$3999,14,FALSE)</f>
        <v>66024</v>
      </c>
      <c r="C842" s="3">
        <f>VLOOKUP(Tableau3[[#This Row],[ID ]],'[1]COMMERCIAL 2019 - 2021'!$D$2:$AO$3999,15,FALSE)</f>
        <v>0</v>
      </c>
      <c r="D842" s="3">
        <f>VLOOKUP(Tableau3[[#This Row],[ID ]],'[1]COMMERCIAL 2019 - 2021'!$D$2:$AO$3999,16,FALSE)</f>
        <v>0</v>
      </c>
      <c r="E842" s="3">
        <f>VLOOKUP(Tableau3[[#This Row],[ID ]],'[1]COMMERCIAL 2019 - 2021'!$D$2:$AO$3999,17,FALSE)</f>
        <v>0</v>
      </c>
      <c r="F842" s="3">
        <f>VLOOKUP(Tableau3[[#This Row],[ID ]],'[1]COMMERCIAL 2019 - 2021'!$D$2:$AO$3999,20,FALSE)</f>
        <v>116862.48</v>
      </c>
      <c r="G842" s="3">
        <f>VLOOKUP(Tableau3[[#This Row],[ID ]],'[1]COMMERCIAL 2019 - 2021'!$D$2:$AO$3999,21,FALSE)</f>
        <v>0</v>
      </c>
      <c r="H842" s="3">
        <f>VLOOKUP(Tableau3[[#This Row],[ID ]],'[1]COMMERCIAL 2019 - 2021'!$D$2:$AO$3999,22,FALSE)</f>
        <v>0</v>
      </c>
      <c r="I842" s="3">
        <f>VLOOKUP(Tableau3[[#This Row],[ID ]],'[1]COMMERCIAL 2019 - 2021'!$D$2:$AO$3999,23,FALSE)</f>
        <v>0</v>
      </c>
      <c r="J842" s="3">
        <f>+Tableau1[[#This Row],[Annee]]</f>
        <v>2021</v>
      </c>
      <c r="K842" s="3" t="str">
        <f>+Tableau1[[#This Row],[DESTINATION]]</f>
        <v>Niger</v>
      </c>
      <c r="L842" s="3" t="str">
        <f>+Tableau1[[#This Row],[CLIENT]]</f>
        <v>SAHEL INTERNATIONAL TRADE</v>
      </c>
      <c r="M842" s="3">
        <f>Tableau1[[#This Row],[Mois]]</f>
        <v>10</v>
      </c>
    </row>
    <row r="843" spans="1:13" hidden="1" x14ac:dyDescent="0.35">
      <c r="A843" s="1" t="str">
        <f>Tableau1[[#This Row],[NUM DE FACTURE]]</f>
        <v>FAE-21-00236</v>
      </c>
      <c r="B843" s="2">
        <f>VLOOKUP(Tableau3[[#This Row],[ID ]],'[1]COMMERCIAL 2019 - 2021'!$D$2:$AO$3999,14,FALSE)</f>
        <v>54000</v>
      </c>
      <c r="C843" s="3">
        <f>VLOOKUP(Tableau3[[#This Row],[ID ]],'[1]COMMERCIAL 2019 - 2021'!$D$2:$AO$3999,15,FALSE)</f>
        <v>0</v>
      </c>
      <c r="D843" s="3">
        <f>VLOOKUP(Tableau3[[#This Row],[ID ]],'[1]COMMERCIAL 2019 - 2021'!$D$2:$AO$3999,16,FALSE)</f>
        <v>0</v>
      </c>
      <c r="E843" s="3">
        <f>VLOOKUP(Tableau3[[#This Row],[ID ]],'[1]COMMERCIAL 2019 - 2021'!$D$2:$AO$3999,17,FALSE)</f>
        <v>0</v>
      </c>
      <c r="F843" s="3">
        <f>VLOOKUP(Tableau3[[#This Row],[ID ]],'[1]COMMERCIAL 2019 - 2021'!$D$2:$AO$3999,20,FALSE)</f>
        <v>108000</v>
      </c>
      <c r="G843" s="3">
        <f>VLOOKUP(Tableau3[[#This Row],[ID ]],'[1]COMMERCIAL 2019 - 2021'!$D$2:$AO$3999,21,FALSE)</f>
        <v>0</v>
      </c>
      <c r="H843" s="3">
        <f>VLOOKUP(Tableau3[[#This Row],[ID ]],'[1]COMMERCIAL 2019 - 2021'!$D$2:$AO$3999,22,FALSE)</f>
        <v>0</v>
      </c>
      <c r="I843" s="3">
        <f>VLOOKUP(Tableau3[[#This Row],[ID ]],'[1]COMMERCIAL 2019 - 2021'!$D$2:$AO$3999,23,FALSE)</f>
        <v>0</v>
      </c>
      <c r="J843" s="3">
        <f>+Tableau1[[#This Row],[Annee]]</f>
        <v>2021</v>
      </c>
      <c r="K843" s="3" t="str">
        <f>+Tableau1[[#This Row],[DESTINATION]]</f>
        <v>Ukraine</v>
      </c>
      <c r="L843" s="3" t="str">
        <f>+Tableau1[[#This Row],[CLIENT]]</f>
        <v>SAHEL INTERNATIONAL TRADE</v>
      </c>
      <c r="M843" s="3">
        <f>Tableau1[[#This Row],[Mois]]</f>
        <v>10</v>
      </c>
    </row>
    <row r="844" spans="1:13" hidden="1" x14ac:dyDescent="0.35">
      <c r="A844" s="1" t="str">
        <f>Tableau1[[#This Row],[NUM DE FACTURE]]</f>
        <v>FAE-21-00237</v>
      </c>
      <c r="B844" s="2">
        <f>VLOOKUP(Tableau3[[#This Row],[ID ]],'[1]COMMERCIAL 2019 - 2021'!$D$2:$AO$3999,14,FALSE)</f>
        <v>0</v>
      </c>
      <c r="C844" s="3">
        <f>VLOOKUP(Tableau3[[#This Row],[ID ]],'[1]COMMERCIAL 2019 - 2021'!$D$2:$AO$3999,15,FALSE)</f>
        <v>41000</v>
      </c>
      <c r="D844" s="3">
        <f>VLOOKUP(Tableau3[[#This Row],[ID ]],'[1]COMMERCIAL 2019 - 2021'!$D$2:$AO$3999,16,FALSE)</f>
        <v>0</v>
      </c>
      <c r="E844" s="3">
        <f>VLOOKUP(Tableau3[[#This Row],[ID ]],'[1]COMMERCIAL 2019 - 2021'!$D$2:$AO$3999,17,FALSE)</f>
        <v>0</v>
      </c>
      <c r="F844" s="3">
        <f>VLOOKUP(Tableau3[[#This Row],[ID ]],'[1]COMMERCIAL 2019 - 2021'!$D$2:$AO$3999,20,FALSE)</f>
        <v>0</v>
      </c>
      <c r="G844" s="3">
        <f>VLOOKUP(Tableau3[[#This Row],[ID ]],'[1]COMMERCIAL 2019 - 2021'!$D$2:$AO$3999,21,FALSE)</f>
        <v>76260</v>
      </c>
      <c r="H844" s="3">
        <f>VLOOKUP(Tableau3[[#This Row],[ID ]],'[1]COMMERCIAL 2019 - 2021'!$D$2:$AO$3999,22,FALSE)</f>
        <v>0</v>
      </c>
      <c r="I844" s="3">
        <f>VLOOKUP(Tableau3[[#This Row],[ID ]],'[1]COMMERCIAL 2019 - 2021'!$D$2:$AO$3999,23,FALSE)</f>
        <v>0</v>
      </c>
      <c r="J844" s="3">
        <f>+Tableau1[[#This Row],[Annee]]</f>
        <v>2021</v>
      </c>
      <c r="K844" s="3" t="str">
        <f>+Tableau1[[#This Row],[DESTINATION]]</f>
        <v>Pologne</v>
      </c>
      <c r="L844" s="3" t="str">
        <f>+Tableau1[[#This Row],[CLIENT]]</f>
        <v>ARCADIA</v>
      </c>
      <c r="M844" s="3">
        <f>Tableau1[[#This Row],[Mois]]</f>
        <v>10</v>
      </c>
    </row>
    <row r="845" spans="1:13" hidden="1" x14ac:dyDescent="0.35">
      <c r="A845" s="1" t="str">
        <f>Tableau1[[#This Row],[NUM DE FACTURE]]</f>
        <v>FAE-21-00238</v>
      </c>
      <c r="B845" s="2">
        <f>VLOOKUP(Tableau3[[#This Row],[ID ]],'[1]COMMERCIAL 2019 - 2021'!$D$2:$AO$3999,14,FALSE)</f>
        <v>0</v>
      </c>
      <c r="C845" s="3">
        <f>VLOOKUP(Tableau3[[#This Row],[ID ]],'[1]COMMERCIAL 2019 - 2021'!$D$2:$AO$3999,15,FALSE)</f>
        <v>0</v>
      </c>
      <c r="D845" s="3">
        <f>VLOOKUP(Tableau3[[#This Row],[ID ]],'[1]COMMERCIAL 2019 - 2021'!$D$2:$AO$3999,16,FALSE)</f>
        <v>560000</v>
      </c>
      <c r="E845" s="3">
        <f>VLOOKUP(Tableau3[[#This Row],[ID ]],'[1]COMMERCIAL 2019 - 2021'!$D$2:$AO$3999,17,FALSE)</f>
        <v>0</v>
      </c>
      <c r="F845" s="3">
        <f>VLOOKUP(Tableau3[[#This Row],[ID ]],'[1]COMMERCIAL 2019 - 2021'!$D$2:$AO$3999,20,FALSE)</f>
        <v>0</v>
      </c>
      <c r="G845" s="3">
        <f>VLOOKUP(Tableau3[[#This Row],[ID ]],'[1]COMMERCIAL 2019 - 2021'!$D$2:$AO$3999,21,FALSE)</f>
        <v>0</v>
      </c>
      <c r="H845" s="3">
        <f>VLOOKUP(Tableau3[[#This Row],[ID ]],'[1]COMMERCIAL 2019 - 2021'!$D$2:$AO$3999,22,FALSE)</f>
        <v>856800</v>
      </c>
      <c r="I845" s="3">
        <f>VLOOKUP(Tableau3[[#This Row],[ID ]],'[1]COMMERCIAL 2019 - 2021'!$D$2:$AO$3999,23,FALSE)</f>
        <v>0</v>
      </c>
      <c r="J845" s="3">
        <f>+Tableau1[[#This Row],[Annee]]</f>
        <v>2021</v>
      </c>
      <c r="K845" s="3" t="str">
        <f>+Tableau1[[#This Row],[DESTINATION]]</f>
        <v>Niger</v>
      </c>
      <c r="L845" s="3" t="str">
        <f>+Tableau1[[#This Row],[CLIENT]]</f>
        <v>STE OMEGA TRADING</v>
      </c>
      <c r="M845" s="3">
        <f>Tableau1[[#This Row],[Mois]]</f>
        <v>10</v>
      </c>
    </row>
    <row r="846" spans="1:13" hidden="1" x14ac:dyDescent="0.35">
      <c r="A846" s="1" t="str">
        <f>Tableau1[[#This Row],[NUM DE FACTURE]]</f>
        <v>FAE-21-00239</v>
      </c>
      <c r="B846" s="2">
        <f>VLOOKUP(Tableau3[[#This Row],[ID ]],'[1]COMMERCIAL 2019 - 2021'!$D$2:$AO$3999,14,FALSE)</f>
        <v>21600</v>
      </c>
      <c r="C846" s="3">
        <f>VLOOKUP(Tableau3[[#This Row],[ID ]],'[1]COMMERCIAL 2019 - 2021'!$D$2:$AO$3999,15,FALSE)</f>
        <v>0</v>
      </c>
      <c r="D846" s="3">
        <f>VLOOKUP(Tableau3[[#This Row],[ID ]],'[1]COMMERCIAL 2019 - 2021'!$D$2:$AO$3999,16,FALSE)</f>
        <v>0</v>
      </c>
      <c r="E846" s="3">
        <f>VLOOKUP(Tableau3[[#This Row],[ID ]],'[1]COMMERCIAL 2019 - 2021'!$D$2:$AO$3999,17,FALSE)</f>
        <v>0</v>
      </c>
      <c r="F846" s="3">
        <f>VLOOKUP(Tableau3[[#This Row],[ID ]],'[1]COMMERCIAL 2019 - 2021'!$D$2:$AO$3999,20,FALSE)</f>
        <v>38664</v>
      </c>
      <c r="G846" s="3">
        <f>VLOOKUP(Tableau3[[#This Row],[ID ]],'[1]COMMERCIAL 2019 - 2021'!$D$2:$AO$3999,21,FALSE)</f>
        <v>0</v>
      </c>
      <c r="H846" s="3">
        <f>VLOOKUP(Tableau3[[#This Row],[ID ]],'[1]COMMERCIAL 2019 - 2021'!$D$2:$AO$3999,22,FALSE)</f>
        <v>0</v>
      </c>
      <c r="I846" s="3">
        <f>VLOOKUP(Tableau3[[#This Row],[ID ]],'[1]COMMERCIAL 2019 - 2021'!$D$2:$AO$3999,23,FALSE)</f>
        <v>0</v>
      </c>
      <c r="J846" s="3">
        <f>+Tableau1[[#This Row],[Annee]]</f>
        <v>2021</v>
      </c>
      <c r="K846" s="3" t="str">
        <f>+Tableau1[[#This Row],[DESTINATION]]</f>
        <v>Togo</v>
      </c>
      <c r="L846" s="3" t="str">
        <f>+Tableau1[[#This Row],[CLIENT]]</f>
        <v>SAHEL INTERNATIONAL TRADE</v>
      </c>
      <c r="M846" s="3">
        <f>Tableau1[[#This Row],[Mois]]</f>
        <v>10</v>
      </c>
    </row>
    <row r="847" spans="1:13" hidden="1" x14ac:dyDescent="0.35">
      <c r="A847" s="1" t="str">
        <f>Tableau1[[#This Row],[NUM DE FACTURE]]</f>
        <v>FAE-21-00240</v>
      </c>
      <c r="B847" s="2">
        <f>VLOOKUP(Tableau3[[#This Row],[ID ]],'[1]COMMERCIAL 2019 - 2021'!$D$2:$AO$3999,14,FALSE)</f>
        <v>40000</v>
      </c>
      <c r="C847" s="3">
        <f>VLOOKUP(Tableau3[[#This Row],[ID ]],'[1]COMMERCIAL 2019 - 2021'!$D$2:$AO$3999,15,FALSE)</f>
        <v>0</v>
      </c>
      <c r="D847" s="3">
        <f>VLOOKUP(Tableau3[[#This Row],[ID ]],'[1]COMMERCIAL 2019 - 2021'!$D$2:$AO$3999,16,FALSE)</f>
        <v>0</v>
      </c>
      <c r="E847" s="3">
        <f>VLOOKUP(Tableau3[[#This Row],[ID ]],'[1]COMMERCIAL 2019 - 2021'!$D$2:$AO$3999,17,FALSE)</f>
        <v>0</v>
      </c>
      <c r="F847" s="3">
        <f>VLOOKUP(Tableau3[[#This Row],[ID ]],'[1]COMMERCIAL 2019 - 2021'!$D$2:$AO$3999,20,FALSE)</f>
        <v>110975.2</v>
      </c>
      <c r="G847" s="3">
        <f>VLOOKUP(Tableau3[[#This Row],[ID ]],'[1]COMMERCIAL 2019 - 2021'!$D$2:$AO$3999,21,FALSE)</f>
        <v>0</v>
      </c>
      <c r="H847" s="3">
        <f>VLOOKUP(Tableau3[[#This Row],[ID ]],'[1]COMMERCIAL 2019 - 2021'!$D$2:$AO$3999,22,FALSE)</f>
        <v>0</v>
      </c>
      <c r="I847" s="3">
        <f>VLOOKUP(Tableau3[[#This Row],[ID ]],'[1]COMMERCIAL 2019 - 2021'!$D$2:$AO$3999,23,FALSE)</f>
        <v>0</v>
      </c>
      <c r="J847" s="3">
        <f>+Tableau1[[#This Row],[Annee]]</f>
        <v>2021</v>
      </c>
      <c r="K847" s="3" t="str">
        <f>+Tableau1[[#This Row],[DESTINATION]]</f>
        <v>Russie</v>
      </c>
      <c r="L847" s="3" t="str">
        <f>+Tableau1[[#This Row],[CLIENT]]</f>
        <v>ANGSTREM TRADING</v>
      </c>
      <c r="M847" s="3">
        <f>Tableau1[[#This Row],[Mois]]</f>
        <v>10</v>
      </c>
    </row>
    <row r="848" spans="1:13" hidden="1" x14ac:dyDescent="0.35">
      <c r="A848" s="1" t="str">
        <f>Tableau1[[#This Row],[NUM DE FACTURE]]</f>
        <v>FAE-21-00241</v>
      </c>
      <c r="B848" s="2">
        <f>VLOOKUP(Tableau3[[#This Row],[ID ]],'[1]COMMERCIAL 2019 - 2021'!$D$2:$AO$3999,14,FALSE)</f>
        <v>19200</v>
      </c>
      <c r="C848" s="3">
        <f>VLOOKUP(Tableau3[[#This Row],[ID ]],'[1]COMMERCIAL 2019 - 2021'!$D$2:$AO$3999,15,FALSE)</f>
        <v>0</v>
      </c>
      <c r="D848" s="3">
        <f>VLOOKUP(Tableau3[[#This Row],[ID ]],'[1]COMMERCIAL 2019 - 2021'!$D$2:$AO$3999,16,FALSE)</f>
        <v>0</v>
      </c>
      <c r="E848" s="3">
        <f>VLOOKUP(Tableau3[[#This Row],[ID ]],'[1]COMMERCIAL 2019 - 2021'!$D$2:$AO$3999,17,FALSE)</f>
        <v>0</v>
      </c>
      <c r="F848" s="3">
        <f>VLOOKUP(Tableau3[[#This Row],[ID ]],'[1]COMMERCIAL 2019 - 2021'!$D$2:$AO$3999,20,FALSE)</f>
        <v>34944</v>
      </c>
      <c r="G848" s="3">
        <f>VLOOKUP(Tableau3[[#This Row],[ID ]],'[1]COMMERCIAL 2019 - 2021'!$D$2:$AO$3999,21,FALSE)</f>
        <v>0</v>
      </c>
      <c r="H848" s="3">
        <f>VLOOKUP(Tableau3[[#This Row],[ID ]],'[1]COMMERCIAL 2019 - 2021'!$D$2:$AO$3999,22,FALSE)</f>
        <v>0</v>
      </c>
      <c r="I848" s="3">
        <f>VLOOKUP(Tableau3[[#This Row],[ID ]],'[1]COMMERCIAL 2019 - 2021'!$D$2:$AO$3999,23,FALSE)</f>
        <v>0</v>
      </c>
      <c r="J848" s="3">
        <f>+Tableau1[[#This Row],[Annee]]</f>
        <v>2021</v>
      </c>
      <c r="K848" s="3" t="str">
        <f>+Tableau1[[#This Row],[DESTINATION]]</f>
        <v>Burkina Faso</v>
      </c>
      <c r="L848" s="3" t="str">
        <f>+Tableau1[[#This Row],[CLIENT]]</f>
        <v>SAHEL INTERNATIONAL TRADE</v>
      </c>
      <c r="M848" s="3">
        <f>Tableau1[[#This Row],[Mois]]</f>
        <v>10</v>
      </c>
    </row>
    <row r="849" spans="1:13" hidden="1" x14ac:dyDescent="0.35">
      <c r="A849" s="1" t="str">
        <f>Tableau1[[#This Row],[NUM DE FACTURE]]</f>
        <v>FAE-21-00242</v>
      </c>
      <c r="B849" s="2">
        <f>VLOOKUP(Tableau3[[#This Row],[ID ]],'[1]COMMERCIAL 2019 - 2021'!$D$2:$AO$3999,14,FALSE)</f>
        <v>0</v>
      </c>
      <c r="C849" s="3">
        <f>VLOOKUP(Tableau3[[#This Row],[ID ]],'[1]COMMERCIAL 2019 - 2021'!$D$2:$AO$3999,15,FALSE)</f>
        <v>21756</v>
      </c>
      <c r="D849" s="3">
        <f>VLOOKUP(Tableau3[[#This Row],[ID ]],'[1]COMMERCIAL 2019 - 2021'!$D$2:$AO$3999,16,FALSE)</f>
        <v>5580</v>
      </c>
      <c r="E849" s="3">
        <f>VLOOKUP(Tableau3[[#This Row],[ID ]],'[1]COMMERCIAL 2019 - 2021'!$D$2:$AO$3999,17,FALSE)</f>
        <v>0</v>
      </c>
      <c r="F849" s="3">
        <f>VLOOKUP(Tableau3[[#This Row],[ID ]],'[1]COMMERCIAL 2019 - 2021'!$D$2:$AO$3999,20,FALSE)</f>
        <v>0</v>
      </c>
      <c r="G849" s="3">
        <f>VLOOKUP(Tableau3[[#This Row],[ID ]],'[1]COMMERCIAL 2019 - 2021'!$D$2:$AO$3999,21,FALSE)</f>
        <v>75839.339795058826</v>
      </c>
      <c r="H849" s="3">
        <f>VLOOKUP(Tableau3[[#This Row],[ID ]],'[1]COMMERCIAL 2019 - 2021'!$D$2:$AO$3999,22,FALSE)</f>
        <v>19339.147552941176</v>
      </c>
      <c r="I849" s="3">
        <f>VLOOKUP(Tableau3[[#This Row],[ID ]],'[1]COMMERCIAL 2019 - 2021'!$D$2:$AO$3999,23,FALSE)</f>
        <v>0</v>
      </c>
      <c r="J849" s="3">
        <f>+Tableau1[[#This Row],[Annee]]</f>
        <v>2021</v>
      </c>
      <c r="K849" s="3" t="str">
        <f>+Tableau1[[#This Row],[DESTINATION]]</f>
        <v>Mayotte</v>
      </c>
      <c r="L849" s="3" t="str">
        <f>+Tableau1[[#This Row],[CLIENT]]</f>
        <v>SODIFRAM SAS</v>
      </c>
      <c r="M849" s="3">
        <f>Tableau1[[#This Row],[Mois]]</f>
        <v>10</v>
      </c>
    </row>
    <row r="850" spans="1:13" hidden="1" x14ac:dyDescent="0.35">
      <c r="A850" s="1" t="str">
        <f>Tableau1[[#This Row],[NUM DE FACTURE]]</f>
        <v>FAE-21-00243</v>
      </c>
      <c r="B850" s="2">
        <f>VLOOKUP(Tableau3[[#This Row],[ID ]],'[1]COMMERCIAL 2019 - 2021'!$D$2:$AO$3999,14,FALSE)</f>
        <v>0</v>
      </c>
      <c r="C850" s="3">
        <f>VLOOKUP(Tableau3[[#This Row],[ID ]],'[1]COMMERCIAL 2019 - 2021'!$D$2:$AO$3999,15,FALSE)</f>
        <v>120480</v>
      </c>
      <c r="D850" s="3">
        <f>VLOOKUP(Tableau3[[#This Row],[ID ]],'[1]COMMERCIAL 2019 - 2021'!$D$2:$AO$3999,16,FALSE)</f>
        <v>0</v>
      </c>
      <c r="E850" s="3">
        <f>VLOOKUP(Tableau3[[#This Row],[ID ]],'[1]COMMERCIAL 2019 - 2021'!$D$2:$AO$3999,17,FALSE)</f>
        <v>0</v>
      </c>
      <c r="F850" s="3">
        <f>VLOOKUP(Tableau3[[#This Row],[ID ]],'[1]COMMERCIAL 2019 - 2021'!$D$2:$AO$3999,20,FALSE)</f>
        <v>0</v>
      </c>
      <c r="G850" s="3">
        <f>VLOOKUP(Tableau3[[#This Row],[ID ]],'[1]COMMERCIAL 2019 - 2021'!$D$2:$AO$3999,21,FALSE)</f>
        <v>223321.18583999999</v>
      </c>
      <c r="H850" s="3">
        <f>VLOOKUP(Tableau3[[#This Row],[ID ]],'[1]COMMERCIAL 2019 - 2021'!$D$2:$AO$3999,22,FALSE)</f>
        <v>0</v>
      </c>
      <c r="I850" s="3">
        <f>VLOOKUP(Tableau3[[#This Row],[ID ]],'[1]COMMERCIAL 2019 - 2021'!$D$2:$AO$3999,23,FALSE)</f>
        <v>0</v>
      </c>
      <c r="J850" s="3">
        <f>+Tableau1[[#This Row],[Annee]]</f>
        <v>2021</v>
      </c>
      <c r="K850" s="3" t="str">
        <f>+Tableau1[[#This Row],[DESTINATION]]</f>
        <v>Tchad</v>
      </c>
      <c r="L850" s="3" t="str">
        <f>+Tableau1[[#This Row],[CLIENT]]</f>
        <v>SEYAL TCHAD SA</v>
      </c>
      <c r="M850" s="3">
        <f>Tableau1[[#This Row],[Mois]]</f>
        <v>10</v>
      </c>
    </row>
    <row r="851" spans="1:13" hidden="1" x14ac:dyDescent="0.35">
      <c r="A851" s="1" t="str">
        <f>Tableau1[[#This Row],[NUM DE FACTURE]]</f>
        <v>FAE-21-00244</v>
      </c>
      <c r="B851" s="2">
        <f>VLOOKUP(Tableau3[[#This Row],[ID ]],'[1]COMMERCIAL 2019 - 2021'!$D$2:$AO$3999,14,FALSE)</f>
        <v>0</v>
      </c>
      <c r="C851" s="3">
        <f>VLOOKUP(Tableau3[[#This Row],[ID ]],'[1]COMMERCIAL 2019 - 2021'!$D$2:$AO$3999,15,FALSE)</f>
        <v>0</v>
      </c>
      <c r="D851" s="3">
        <f>VLOOKUP(Tableau3[[#This Row],[ID ]],'[1]COMMERCIAL 2019 - 2021'!$D$2:$AO$3999,16,FALSE)</f>
        <v>108000</v>
      </c>
      <c r="E851" s="3">
        <f>VLOOKUP(Tableau3[[#This Row],[ID ]],'[1]COMMERCIAL 2019 - 2021'!$D$2:$AO$3999,17,FALSE)</f>
        <v>0</v>
      </c>
      <c r="F851" s="3">
        <f>VLOOKUP(Tableau3[[#This Row],[ID ]],'[1]COMMERCIAL 2019 - 2021'!$D$2:$AO$3999,20,FALSE)</f>
        <v>0</v>
      </c>
      <c r="G851" s="3">
        <f>VLOOKUP(Tableau3[[#This Row],[ID ]],'[1]COMMERCIAL 2019 - 2021'!$D$2:$AO$3999,21,FALSE)</f>
        <v>0</v>
      </c>
      <c r="H851" s="3">
        <f>VLOOKUP(Tableau3[[#This Row],[ID ]],'[1]COMMERCIAL 2019 - 2021'!$D$2:$AO$3999,22,FALSE)</f>
        <v>175410.41373</v>
      </c>
      <c r="I851" s="3">
        <f>VLOOKUP(Tableau3[[#This Row],[ID ]],'[1]COMMERCIAL 2019 - 2021'!$D$2:$AO$3999,23,FALSE)</f>
        <v>0</v>
      </c>
      <c r="J851" s="3">
        <f>+Tableau1[[#This Row],[Annee]]</f>
        <v>2021</v>
      </c>
      <c r="K851" s="3" t="str">
        <f>+Tableau1[[#This Row],[DESTINATION]]</f>
        <v>Niger</v>
      </c>
      <c r="L851" s="3" t="str">
        <f>+Tableau1[[#This Row],[CLIENT]]</f>
        <v>ETS KASSO IMPORT EXPORT</v>
      </c>
      <c r="M851" s="3">
        <f>Tableau1[[#This Row],[Mois]]</f>
        <v>10</v>
      </c>
    </row>
    <row r="852" spans="1:13" hidden="1" x14ac:dyDescent="0.35">
      <c r="A852" s="1" t="str">
        <f>Tableau1[[#This Row],[NUM DE FACTURE]]</f>
        <v>FAE-21-00245</v>
      </c>
      <c r="B852" s="2">
        <f>VLOOKUP(Tableau3[[#This Row],[ID ]],'[1]COMMERCIAL 2019 - 2021'!$D$2:$AO$3999,14,FALSE)</f>
        <v>0</v>
      </c>
      <c r="C852" s="3">
        <f>VLOOKUP(Tableau3[[#This Row],[ID ]],'[1]COMMERCIAL 2019 - 2021'!$D$2:$AO$3999,15,FALSE)</f>
        <v>0</v>
      </c>
      <c r="D852" s="3">
        <f>VLOOKUP(Tableau3[[#This Row],[ID ]],'[1]COMMERCIAL 2019 - 2021'!$D$2:$AO$3999,16,FALSE)</f>
        <v>108000</v>
      </c>
      <c r="E852" s="3">
        <f>VLOOKUP(Tableau3[[#This Row],[ID ]],'[1]COMMERCIAL 2019 - 2021'!$D$2:$AO$3999,17,FALSE)</f>
        <v>0</v>
      </c>
      <c r="F852" s="3">
        <f>VLOOKUP(Tableau3[[#This Row],[ID ]],'[1]COMMERCIAL 2019 - 2021'!$D$2:$AO$3999,20,FALSE)</f>
        <v>0</v>
      </c>
      <c r="G852" s="3">
        <f>VLOOKUP(Tableau3[[#This Row],[ID ]],'[1]COMMERCIAL 2019 - 2021'!$D$2:$AO$3999,21,FALSE)</f>
        <v>0</v>
      </c>
      <c r="H852" s="3">
        <f>VLOOKUP(Tableau3[[#This Row],[ID ]],'[1]COMMERCIAL 2019 - 2021'!$D$2:$AO$3999,22,FALSE)</f>
        <v>175410.41373</v>
      </c>
      <c r="I852" s="3">
        <f>VLOOKUP(Tableau3[[#This Row],[ID ]],'[1]COMMERCIAL 2019 - 2021'!$D$2:$AO$3999,23,FALSE)</f>
        <v>0</v>
      </c>
      <c r="J852" s="3">
        <f>+Tableau1[[#This Row],[Annee]]</f>
        <v>2021</v>
      </c>
      <c r="K852" s="3" t="str">
        <f>+Tableau1[[#This Row],[DESTINATION]]</f>
        <v>Niger</v>
      </c>
      <c r="L852" s="3" t="str">
        <f>+Tableau1[[#This Row],[CLIENT]]</f>
        <v>ETS KASSO IMPORT EXPORT</v>
      </c>
      <c r="M852" s="3">
        <f>Tableau1[[#This Row],[Mois]]</f>
        <v>10</v>
      </c>
    </row>
    <row r="853" spans="1:13" hidden="1" x14ac:dyDescent="0.35">
      <c r="A853" s="1" t="str">
        <f>Tableau1[[#This Row],[NUM DE FACTURE]]</f>
        <v>FAE-21-00246</v>
      </c>
      <c r="B853" s="2">
        <f>VLOOKUP(Tableau3[[#This Row],[ID ]],'[1]COMMERCIAL 2019 - 2021'!$D$2:$AO$3999,14,FALSE)</f>
        <v>0</v>
      </c>
      <c r="C853" s="3">
        <f>VLOOKUP(Tableau3[[#This Row],[ID ]],'[1]COMMERCIAL 2019 - 2021'!$D$2:$AO$3999,15,FALSE)</f>
        <v>0</v>
      </c>
      <c r="D853" s="3">
        <f>VLOOKUP(Tableau3[[#This Row],[ID ]],'[1]COMMERCIAL 2019 - 2021'!$D$2:$AO$3999,16,FALSE)</f>
        <v>108000</v>
      </c>
      <c r="E853" s="3">
        <f>VLOOKUP(Tableau3[[#This Row],[ID ]],'[1]COMMERCIAL 2019 - 2021'!$D$2:$AO$3999,17,FALSE)</f>
        <v>0</v>
      </c>
      <c r="F853" s="3">
        <f>VLOOKUP(Tableau3[[#This Row],[ID ]],'[1]COMMERCIAL 2019 - 2021'!$D$2:$AO$3999,20,FALSE)</f>
        <v>0</v>
      </c>
      <c r="G853" s="3">
        <f>VLOOKUP(Tableau3[[#This Row],[ID ]],'[1]COMMERCIAL 2019 - 2021'!$D$2:$AO$3999,21,FALSE)</f>
        <v>0</v>
      </c>
      <c r="H853" s="3">
        <f>VLOOKUP(Tableau3[[#This Row],[ID ]],'[1]COMMERCIAL 2019 - 2021'!$D$2:$AO$3999,22,FALSE)</f>
        <v>175410.41373</v>
      </c>
      <c r="I853" s="3">
        <f>VLOOKUP(Tableau3[[#This Row],[ID ]],'[1]COMMERCIAL 2019 - 2021'!$D$2:$AO$3999,23,FALSE)</f>
        <v>0</v>
      </c>
      <c r="J853" s="3">
        <f>+Tableau1[[#This Row],[Annee]]</f>
        <v>2021</v>
      </c>
      <c r="K853" s="3" t="str">
        <f>+Tableau1[[#This Row],[DESTINATION]]</f>
        <v>Niger</v>
      </c>
      <c r="L853" s="3" t="str">
        <f>+Tableau1[[#This Row],[CLIENT]]</f>
        <v>ETS KASSO IMPORT EXPORT</v>
      </c>
      <c r="M853" s="3">
        <f>Tableau1[[#This Row],[Mois]]</f>
        <v>10</v>
      </c>
    </row>
    <row r="854" spans="1:13" hidden="1" x14ac:dyDescent="0.35">
      <c r="A854" s="1" t="str">
        <f>Tableau1[[#This Row],[NUM DE FACTURE]]</f>
        <v>FAE-21-00247</v>
      </c>
      <c r="B854" s="2">
        <f>VLOOKUP(Tableau3[[#This Row],[ID ]],'[1]COMMERCIAL 2019 - 2021'!$D$2:$AO$3999,14,FALSE)</f>
        <v>0</v>
      </c>
      <c r="C854" s="3">
        <f>VLOOKUP(Tableau3[[#This Row],[ID ]],'[1]COMMERCIAL 2019 - 2021'!$D$2:$AO$3999,15,FALSE)</f>
        <v>0</v>
      </c>
      <c r="D854" s="3">
        <f>VLOOKUP(Tableau3[[#This Row],[ID ]],'[1]COMMERCIAL 2019 - 2021'!$D$2:$AO$3999,16,FALSE)</f>
        <v>108000</v>
      </c>
      <c r="E854" s="3">
        <f>VLOOKUP(Tableau3[[#This Row],[ID ]],'[1]COMMERCIAL 2019 - 2021'!$D$2:$AO$3999,17,FALSE)</f>
        <v>0</v>
      </c>
      <c r="F854" s="3">
        <f>VLOOKUP(Tableau3[[#This Row],[ID ]],'[1]COMMERCIAL 2019 - 2021'!$D$2:$AO$3999,20,FALSE)</f>
        <v>0</v>
      </c>
      <c r="G854" s="3">
        <f>VLOOKUP(Tableau3[[#This Row],[ID ]],'[1]COMMERCIAL 2019 - 2021'!$D$2:$AO$3999,21,FALSE)</f>
        <v>0</v>
      </c>
      <c r="H854" s="3">
        <f>VLOOKUP(Tableau3[[#This Row],[ID ]],'[1]COMMERCIAL 2019 - 2021'!$D$2:$AO$3999,22,FALSE)</f>
        <v>175410.41373000003</v>
      </c>
      <c r="I854" s="3">
        <f>VLOOKUP(Tableau3[[#This Row],[ID ]],'[1]COMMERCIAL 2019 - 2021'!$D$2:$AO$3999,23,FALSE)</f>
        <v>0</v>
      </c>
      <c r="J854" s="3">
        <f>+Tableau1[[#This Row],[Annee]]</f>
        <v>2021</v>
      </c>
      <c r="K854" s="3" t="str">
        <f>+Tableau1[[#This Row],[DESTINATION]]</f>
        <v>Niger</v>
      </c>
      <c r="L854" s="3" t="str">
        <f>+Tableau1[[#This Row],[CLIENT]]</f>
        <v>ETS KASSO IMPORT EXPORT</v>
      </c>
      <c r="M854" s="3">
        <f>Tableau1[[#This Row],[Mois]]</f>
        <v>10</v>
      </c>
    </row>
    <row r="855" spans="1:13" hidden="1" x14ac:dyDescent="0.35">
      <c r="A855" s="1" t="str">
        <f>Tableau1[[#This Row],[NUM DE FACTURE]]</f>
        <v>FAE-21-00248</v>
      </c>
      <c r="B855" s="2">
        <f>VLOOKUP(Tableau3[[#This Row],[ID ]],'[1]COMMERCIAL 2019 - 2021'!$D$2:$AO$3999,14,FALSE)</f>
        <v>300</v>
      </c>
      <c r="C855" s="3">
        <f>VLOOKUP(Tableau3[[#This Row],[ID ]],'[1]COMMERCIAL 2019 - 2021'!$D$2:$AO$3999,15,FALSE)</f>
        <v>16896</v>
      </c>
      <c r="D855" s="3">
        <f>VLOOKUP(Tableau3[[#This Row],[ID ]],'[1]COMMERCIAL 2019 - 2021'!$D$2:$AO$3999,16,FALSE)</f>
        <v>6360</v>
      </c>
      <c r="E855" s="3">
        <f>VLOOKUP(Tableau3[[#This Row],[ID ]],'[1]COMMERCIAL 2019 - 2021'!$D$2:$AO$3999,17,FALSE)</f>
        <v>1160</v>
      </c>
      <c r="F855" s="3">
        <f>VLOOKUP(Tableau3[[#This Row],[ID ]],'[1]COMMERCIAL 2019 - 2021'!$D$2:$AO$3999,20,FALSE)</f>
        <v>602.26307999999995</v>
      </c>
      <c r="G855" s="3">
        <f>VLOOKUP(Tableau3[[#This Row],[ID ]],'[1]COMMERCIAL 2019 - 2021'!$D$2:$AO$3999,21,FALSE)</f>
        <v>34200.276587999993</v>
      </c>
      <c r="H855" s="3">
        <f>VLOOKUP(Tableau3[[#This Row],[ID ]],'[1]COMMERCIAL 2019 - 2021'!$D$2:$AO$3999,22,FALSE)</f>
        <v>12204.684179999998</v>
      </c>
      <c r="I855" s="3">
        <f>VLOOKUP(Tableau3[[#This Row],[ID ]],'[1]COMMERCIAL 2019 - 2021'!$D$2:$AO$3999,23,FALSE)</f>
        <v>1563.3909799999999</v>
      </c>
      <c r="J855" s="3">
        <f>+Tableau1[[#This Row],[Annee]]</f>
        <v>2021</v>
      </c>
      <c r="K855" s="3" t="str">
        <f>+Tableau1[[#This Row],[DESTINATION]]</f>
        <v>France</v>
      </c>
      <c r="L855" s="3" t="str">
        <f>+Tableau1[[#This Row],[CLIENT]]</f>
        <v>STE OMRANE SAS</v>
      </c>
      <c r="M855" s="3">
        <f>Tableau1[[#This Row],[Mois]]</f>
        <v>11</v>
      </c>
    </row>
    <row r="856" spans="1:13" hidden="1" x14ac:dyDescent="0.35">
      <c r="A856" s="1" t="str">
        <f>Tableau1[[#This Row],[NUM DE FACTURE]]</f>
        <v>FAE-21-00249</v>
      </c>
      <c r="B856" s="2">
        <f>VLOOKUP(Tableau3[[#This Row],[ID ]],'[1]COMMERCIAL 2019 - 2021'!$D$2:$AO$3999,14,FALSE)</f>
        <v>60000</v>
      </c>
      <c r="C856" s="3">
        <f>VLOOKUP(Tableau3[[#This Row],[ID ]],'[1]COMMERCIAL 2019 - 2021'!$D$2:$AO$3999,15,FALSE)</f>
        <v>0</v>
      </c>
      <c r="D856" s="3">
        <f>VLOOKUP(Tableau3[[#This Row],[ID ]],'[1]COMMERCIAL 2019 - 2021'!$D$2:$AO$3999,16,FALSE)</f>
        <v>0</v>
      </c>
      <c r="E856" s="3">
        <f>VLOOKUP(Tableau3[[#This Row],[ID ]],'[1]COMMERCIAL 2019 - 2021'!$D$2:$AO$3999,17,FALSE)</f>
        <v>0</v>
      </c>
      <c r="F856" s="3">
        <f>VLOOKUP(Tableau3[[#This Row],[ID ]],'[1]COMMERCIAL 2019 - 2021'!$D$2:$AO$3999,20,FALSE)</f>
        <v>165695.46</v>
      </c>
      <c r="G856" s="3">
        <f>VLOOKUP(Tableau3[[#This Row],[ID ]],'[1]COMMERCIAL 2019 - 2021'!$D$2:$AO$3999,21,FALSE)</f>
        <v>0</v>
      </c>
      <c r="H856" s="3">
        <f>VLOOKUP(Tableau3[[#This Row],[ID ]],'[1]COMMERCIAL 2019 - 2021'!$D$2:$AO$3999,22,FALSE)</f>
        <v>0</v>
      </c>
      <c r="I856" s="3">
        <f>VLOOKUP(Tableau3[[#This Row],[ID ]],'[1]COMMERCIAL 2019 - 2021'!$D$2:$AO$3999,23,FALSE)</f>
        <v>0</v>
      </c>
      <c r="J856" s="3">
        <f>+Tableau1[[#This Row],[Annee]]</f>
        <v>2021</v>
      </c>
      <c r="K856" s="3" t="str">
        <f>+Tableau1[[#This Row],[DESTINATION]]</f>
        <v>Russie</v>
      </c>
      <c r="L856" s="3" t="str">
        <f>+Tableau1[[#This Row],[CLIENT]]</f>
        <v>ANGSTREM TRADING</v>
      </c>
      <c r="M856" s="3">
        <f>Tableau1[[#This Row],[Mois]]</f>
        <v>10</v>
      </c>
    </row>
    <row r="857" spans="1:13" hidden="1" x14ac:dyDescent="0.35">
      <c r="A857" s="1" t="str">
        <f>Tableau1[[#This Row],[NUM DE FACTURE]]</f>
        <v>FAE-21-00250</v>
      </c>
      <c r="B857" s="2">
        <f>VLOOKUP(Tableau3[[#This Row],[ID ]],'[1]COMMERCIAL 2019 - 2021'!$D$2:$AO$3999,14,FALSE)</f>
        <v>14400</v>
      </c>
      <c r="C857" s="3">
        <f>VLOOKUP(Tableau3[[#This Row],[ID ]],'[1]COMMERCIAL 2019 - 2021'!$D$2:$AO$3999,15,FALSE)</f>
        <v>144396</v>
      </c>
      <c r="D857" s="3">
        <f>VLOOKUP(Tableau3[[#This Row],[ID ]],'[1]COMMERCIAL 2019 - 2021'!$D$2:$AO$3999,16,FALSE)</f>
        <v>0</v>
      </c>
      <c r="E857" s="3">
        <f>VLOOKUP(Tableau3[[#This Row],[ID ]],'[1]COMMERCIAL 2019 - 2021'!$D$2:$AO$3999,17,FALSE)</f>
        <v>0</v>
      </c>
      <c r="F857" s="3">
        <f>VLOOKUP(Tableau3[[#This Row],[ID ]],'[1]COMMERCIAL 2019 - 2021'!$D$2:$AO$3999,20,FALSE)</f>
        <v>31119.211070188165</v>
      </c>
      <c r="G857" s="3">
        <f>VLOOKUP(Tableau3[[#This Row],[ID ]],'[1]COMMERCIAL 2019 - 2021'!$D$2:$AO$3999,21,FALSE)</f>
        <v>280879.02018781181</v>
      </c>
      <c r="H857" s="3">
        <f>VLOOKUP(Tableau3[[#This Row],[ID ]],'[1]COMMERCIAL 2019 - 2021'!$D$2:$AO$3999,22,FALSE)</f>
        <v>0</v>
      </c>
      <c r="I857" s="3">
        <f>VLOOKUP(Tableau3[[#This Row],[ID ]],'[1]COMMERCIAL 2019 - 2021'!$D$2:$AO$3999,23,FALSE)</f>
        <v>0</v>
      </c>
      <c r="J857" s="3">
        <f>+Tableau1[[#This Row],[Annee]]</f>
        <v>2021</v>
      </c>
      <c r="K857" s="3" t="str">
        <f>+Tableau1[[#This Row],[DESTINATION]]</f>
        <v>Guinée</v>
      </c>
      <c r="L857" s="3" t="str">
        <f>+Tableau1[[#This Row],[CLIENT]]</f>
        <v>SAWABA - GUINEE</v>
      </c>
      <c r="M857" s="3">
        <f>Tableau1[[#This Row],[Mois]]</f>
        <v>11</v>
      </c>
    </row>
    <row r="858" spans="1:13" x14ac:dyDescent="0.35">
      <c r="A858" s="1" t="str">
        <f>Tableau1[[#This Row],[NUM DE FACTURE]]</f>
        <v>FAE-21-00251</v>
      </c>
      <c r="B858" s="2">
        <f>VLOOKUP(Tableau3[[#This Row],[ID ]],'[1]COMMERCIAL 2019 - 2021'!$D$2:$AO$3999,14,FALSE)</f>
        <v>0</v>
      </c>
      <c r="C858" s="3">
        <f>VLOOKUP(Tableau3[[#This Row],[ID ]],'[1]COMMERCIAL 2019 - 2021'!$D$2:$AO$3999,15,FALSE)</f>
        <v>66024</v>
      </c>
      <c r="D858" s="3">
        <f>VLOOKUP(Tableau3[[#This Row],[ID ]],'[1]COMMERCIAL 2019 - 2021'!$D$2:$AO$3999,16,FALSE)</f>
        <v>0</v>
      </c>
      <c r="E858" s="3">
        <f>VLOOKUP(Tableau3[[#This Row],[ID ]],'[1]COMMERCIAL 2019 - 2021'!$D$2:$AO$3999,17,FALSE)</f>
        <v>0</v>
      </c>
      <c r="F858" s="3">
        <f>VLOOKUP(Tableau3[[#This Row],[ID ]],'[1]COMMERCIAL 2019 - 2021'!$D$2:$AO$3999,20,FALSE)</f>
        <v>0</v>
      </c>
      <c r="G858" s="3">
        <f>VLOOKUP(Tableau3[[#This Row],[ID ]],'[1]COMMERCIAL 2019 - 2021'!$D$2:$AO$3999,21,FALSE)</f>
        <v>102337.2</v>
      </c>
      <c r="H858" s="3">
        <f>VLOOKUP(Tableau3[[#This Row],[ID ]],'[1]COMMERCIAL 2019 - 2021'!$D$2:$AO$3999,22,FALSE)</f>
        <v>0</v>
      </c>
      <c r="I858" s="3">
        <f>VLOOKUP(Tableau3[[#This Row],[ID ]],'[1]COMMERCIAL 2019 - 2021'!$D$2:$AO$3999,23,FALSE)</f>
        <v>0</v>
      </c>
      <c r="J858" s="3">
        <f>+Tableau1[[#This Row],[Annee]]</f>
        <v>2021</v>
      </c>
      <c r="K858" s="3" t="str">
        <f>+Tableau1[[#This Row],[DESTINATION]]</f>
        <v>Senegal</v>
      </c>
      <c r="L858" s="3" t="str">
        <f>+Tableau1[[#This Row],[CLIENT]]</f>
        <v>TUNISIAN AFRICAN BUSINESS</v>
      </c>
      <c r="M858" s="3">
        <f>Tableau1[[#This Row],[Mois]]</f>
        <v>10</v>
      </c>
    </row>
    <row r="859" spans="1:13" hidden="1" x14ac:dyDescent="0.35">
      <c r="A859" s="1" t="str">
        <f>Tableau1[[#This Row],[NUM DE FACTURE]]</f>
        <v>FAE-21-00252</v>
      </c>
      <c r="B859" s="2">
        <f>VLOOKUP(Tableau3[[#This Row],[ID ]],'[1]COMMERCIAL 2019 - 2021'!$D$2:$AO$3999,14,FALSE)</f>
        <v>0</v>
      </c>
      <c r="C859" s="3">
        <f>VLOOKUP(Tableau3[[#This Row],[ID ]],'[1]COMMERCIAL 2019 - 2021'!$D$2:$AO$3999,15,FALSE)</f>
        <v>0</v>
      </c>
      <c r="D859" s="3">
        <f>VLOOKUP(Tableau3[[#This Row],[ID ]],'[1]COMMERCIAL 2019 - 2021'!$D$2:$AO$3999,16,FALSE)</f>
        <v>140000</v>
      </c>
      <c r="E859" s="3">
        <f>VLOOKUP(Tableau3[[#This Row],[ID ]],'[1]COMMERCIAL 2019 - 2021'!$D$2:$AO$3999,17,FALSE)</f>
        <v>0</v>
      </c>
      <c r="F859" s="3">
        <f>VLOOKUP(Tableau3[[#This Row],[ID ]],'[1]COMMERCIAL 2019 - 2021'!$D$2:$AO$3999,20,FALSE)</f>
        <v>0</v>
      </c>
      <c r="G859" s="3">
        <f>VLOOKUP(Tableau3[[#This Row],[ID ]],'[1]COMMERCIAL 2019 - 2021'!$D$2:$AO$3999,21,FALSE)</f>
        <v>0</v>
      </c>
      <c r="H859" s="3">
        <f>VLOOKUP(Tableau3[[#This Row],[ID ]],'[1]COMMERCIAL 2019 - 2021'!$D$2:$AO$3999,22,FALSE)</f>
        <v>255283.35</v>
      </c>
      <c r="I859" s="3">
        <f>VLOOKUP(Tableau3[[#This Row],[ID ]],'[1]COMMERCIAL 2019 - 2021'!$D$2:$AO$3999,23,FALSE)</f>
        <v>0</v>
      </c>
      <c r="J859" s="3">
        <f>+Tableau1[[#This Row],[Annee]]</f>
        <v>2021</v>
      </c>
      <c r="K859" s="3" t="str">
        <f>+Tableau1[[#This Row],[DESTINATION]]</f>
        <v>Tchad</v>
      </c>
      <c r="L859" s="3" t="str">
        <f>+Tableau1[[#This Row],[CLIENT]]</f>
        <v>SEYAL TCHAD SA</v>
      </c>
      <c r="M859" s="3">
        <f>Tableau1[[#This Row],[Mois]]</f>
        <v>10</v>
      </c>
    </row>
    <row r="860" spans="1:13" hidden="1" x14ac:dyDescent="0.35">
      <c r="A860" s="1" t="str">
        <f>Tableau1[[#This Row],[NUM DE FACTURE]]</f>
        <v>FAE-21-00253</v>
      </c>
      <c r="B860" s="2">
        <f>VLOOKUP(Tableau3[[#This Row],[ID ]],'[1]COMMERCIAL 2019 - 2021'!$D$2:$AO$3999,14,FALSE)</f>
        <v>0</v>
      </c>
      <c r="C860" s="3">
        <f>VLOOKUP(Tableau3[[#This Row],[ID ]],'[1]COMMERCIAL 2019 - 2021'!$D$2:$AO$3999,15,FALSE)</f>
        <v>17500.64</v>
      </c>
      <c r="D860" s="3">
        <f>VLOOKUP(Tableau3[[#This Row],[ID ]],'[1]COMMERCIAL 2019 - 2021'!$D$2:$AO$3999,16,FALSE)</f>
        <v>6356</v>
      </c>
      <c r="E860" s="3">
        <f>VLOOKUP(Tableau3[[#This Row],[ID ]],'[1]COMMERCIAL 2019 - 2021'!$D$2:$AO$3999,17,FALSE)</f>
        <v>2000</v>
      </c>
      <c r="F860" s="3">
        <f>VLOOKUP(Tableau3[[#This Row],[ID ]],'[1]COMMERCIAL 2019 - 2021'!$D$2:$AO$3999,20,FALSE)</f>
        <v>0</v>
      </c>
      <c r="G860" s="3">
        <f>VLOOKUP(Tableau3[[#This Row],[ID ]],'[1]COMMERCIAL 2019 - 2021'!$D$2:$AO$3999,21,FALSE)</f>
        <v>32106.152000000002</v>
      </c>
      <c r="H860" s="3">
        <f>VLOOKUP(Tableau3[[#This Row],[ID ]],'[1]COMMERCIAL 2019 - 2021'!$D$2:$AO$3999,22,FALSE)</f>
        <v>11218.34</v>
      </c>
      <c r="I860" s="3">
        <f>VLOOKUP(Tableau3[[#This Row],[ID ]],'[1]COMMERCIAL 2019 - 2021'!$D$2:$AO$3999,23,FALSE)</f>
        <v>8720</v>
      </c>
      <c r="J860" s="3">
        <f>+Tableau1[[#This Row],[Annee]]</f>
        <v>2021</v>
      </c>
      <c r="K860" s="3" t="str">
        <f>+Tableau1[[#This Row],[DESTINATION]]</f>
        <v>Canada</v>
      </c>
      <c r="L860" s="3" t="str">
        <f>+Tableau1[[#This Row],[CLIENT]]</f>
        <v>ARCADIA</v>
      </c>
      <c r="M860" s="3">
        <f>Tableau1[[#This Row],[Mois]]</f>
        <v>10</v>
      </c>
    </row>
    <row r="861" spans="1:13" hidden="1" x14ac:dyDescent="0.35">
      <c r="A861" s="1" t="str">
        <f>Tableau1[[#This Row],[NUM DE FACTURE]]</f>
        <v>FAE-21-00254</v>
      </c>
      <c r="B861" s="2">
        <f>VLOOKUP(Tableau3[[#This Row],[ID ]],'[1]COMMERCIAL 2019 - 2021'!$D$2:$AO$3999,14,FALSE)</f>
        <v>41500</v>
      </c>
      <c r="C861" s="3">
        <f>VLOOKUP(Tableau3[[#This Row],[ID ]],'[1]COMMERCIAL 2019 - 2021'!$D$2:$AO$3999,15,FALSE)</f>
        <v>0</v>
      </c>
      <c r="D861" s="3">
        <f>VLOOKUP(Tableau3[[#This Row],[ID ]],'[1]COMMERCIAL 2019 - 2021'!$D$2:$AO$3999,16,FALSE)</f>
        <v>0</v>
      </c>
      <c r="E861" s="3">
        <f>VLOOKUP(Tableau3[[#This Row],[ID ]],'[1]COMMERCIAL 2019 - 2021'!$D$2:$AO$3999,17,FALSE)</f>
        <v>0</v>
      </c>
      <c r="F861" s="3">
        <f>VLOOKUP(Tableau3[[#This Row],[ID ]],'[1]COMMERCIAL 2019 - 2021'!$D$2:$AO$3999,20,FALSE)</f>
        <v>68475</v>
      </c>
      <c r="G861" s="3">
        <f>VLOOKUP(Tableau3[[#This Row],[ID ]],'[1]COMMERCIAL 2019 - 2021'!$D$2:$AO$3999,21,FALSE)</f>
        <v>0</v>
      </c>
      <c r="H861" s="3">
        <f>VLOOKUP(Tableau3[[#This Row],[ID ]],'[1]COMMERCIAL 2019 - 2021'!$D$2:$AO$3999,22,FALSE)</f>
        <v>0</v>
      </c>
      <c r="I861" s="3">
        <f>VLOOKUP(Tableau3[[#This Row],[ID ]],'[1]COMMERCIAL 2019 - 2021'!$D$2:$AO$3999,23,FALSE)</f>
        <v>0</v>
      </c>
      <c r="J861" s="3">
        <f>+Tableau1[[#This Row],[Annee]]</f>
        <v>2021</v>
      </c>
      <c r="K861" s="3" t="str">
        <f>+Tableau1[[#This Row],[DESTINATION]]</f>
        <v>Togo</v>
      </c>
      <c r="L861" s="3" t="str">
        <f>+Tableau1[[#This Row],[CLIENT]]</f>
        <v>SAHEL INTERNATIONAL TRADE</v>
      </c>
      <c r="M861" s="3">
        <f>Tableau1[[#This Row],[Mois]]</f>
        <v>12</v>
      </c>
    </row>
    <row r="862" spans="1:13" hidden="1" x14ac:dyDescent="0.35">
      <c r="A862" s="1" t="str">
        <f>Tableau1[[#This Row],[NUM DE FACTURE]]</f>
        <v>FAE-21-00255</v>
      </c>
      <c r="B862" s="2">
        <f>VLOOKUP(Tableau3[[#This Row],[ID ]],'[1]COMMERCIAL 2019 - 2021'!$D$2:$AO$3999,14,FALSE)</f>
        <v>0</v>
      </c>
      <c r="C862" s="3">
        <f>VLOOKUP(Tableau3[[#This Row],[ID ]],'[1]COMMERCIAL 2019 - 2021'!$D$2:$AO$3999,15,FALSE)</f>
        <v>0</v>
      </c>
      <c r="D862" s="3">
        <f>VLOOKUP(Tableau3[[#This Row],[ID ]],'[1]COMMERCIAL 2019 - 2021'!$D$2:$AO$3999,16,FALSE)</f>
        <v>0</v>
      </c>
      <c r="E862" s="3">
        <f>VLOOKUP(Tableau3[[#This Row],[ID ]],'[1]COMMERCIAL 2019 - 2021'!$D$2:$AO$3999,17,FALSE)</f>
        <v>0</v>
      </c>
      <c r="F862" s="3">
        <f>VLOOKUP(Tableau3[[#This Row],[ID ]],'[1]COMMERCIAL 2019 - 2021'!$D$2:$AO$3999,20,FALSE)</f>
        <v>0</v>
      </c>
      <c r="G862" s="3">
        <f>VLOOKUP(Tableau3[[#This Row],[ID ]],'[1]COMMERCIAL 2019 - 2021'!$D$2:$AO$3999,21,FALSE)</f>
        <v>0</v>
      </c>
      <c r="H862" s="3">
        <f>VLOOKUP(Tableau3[[#This Row],[ID ]],'[1]COMMERCIAL 2019 - 2021'!$D$2:$AO$3999,22,FALSE)</f>
        <v>0</v>
      </c>
      <c r="I862" s="3">
        <f>VLOOKUP(Tableau3[[#This Row],[ID ]],'[1]COMMERCIAL 2019 - 2021'!$D$2:$AO$3999,23,FALSE)</f>
        <v>0</v>
      </c>
      <c r="J862" s="3">
        <f>+Tableau1[[#This Row],[Annee]]</f>
        <v>2021</v>
      </c>
      <c r="K862" s="3" t="str">
        <f>+Tableau1[[#This Row],[DESTINATION]]</f>
        <v>ANNULEE</v>
      </c>
      <c r="L862" s="3" t="str">
        <f>+Tableau1[[#This Row],[CLIENT]]</f>
        <v>SAHEL INTERNATIONAL TRADE</v>
      </c>
      <c r="M862" s="3" t="e">
        <f>Tableau1[[#This Row],[Mois]]</f>
        <v>#VALUE!</v>
      </c>
    </row>
    <row r="863" spans="1:13" hidden="1" x14ac:dyDescent="0.35">
      <c r="A863" s="1" t="str">
        <f>Tableau1[[#This Row],[NUM DE FACTURE]]</f>
        <v>FAE-21-00256</v>
      </c>
      <c r="B863" s="2">
        <f>VLOOKUP(Tableau3[[#This Row],[ID ]],'[1]COMMERCIAL 2019 - 2021'!$D$2:$AO$3999,14,FALSE)</f>
        <v>54000</v>
      </c>
      <c r="C863" s="3">
        <f>VLOOKUP(Tableau3[[#This Row],[ID ]],'[1]COMMERCIAL 2019 - 2021'!$D$2:$AO$3999,15,FALSE)</f>
        <v>0</v>
      </c>
      <c r="D863" s="3">
        <f>VLOOKUP(Tableau3[[#This Row],[ID ]],'[1]COMMERCIAL 2019 - 2021'!$D$2:$AO$3999,16,FALSE)</f>
        <v>0</v>
      </c>
      <c r="E863" s="3">
        <f>VLOOKUP(Tableau3[[#This Row],[ID ]],'[1]COMMERCIAL 2019 - 2021'!$D$2:$AO$3999,17,FALSE)</f>
        <v>0</v>
      </c>
      <c r="F863" s="3">
        <f>VLOOKUP(Tableau3[[#This Row],[ID ]],'[1]COMMERCIAL 2019 - 2021'!$D$2:$AO$3999,20,FALSE)</f>
        <v>108000</v>
      </c>
      <c r="G863" s="3">
        <f>VLOOKUP(Tableau3[[#This Row],[ID ]],'[1]COMMERCIAL 2019 - 2021'!$D$2:$AO$3999,21,FALSE)</f>
        <v>0</v>
      </c>
      <c r="H863" s="3">
        <f>VLOOKUP(Tableau3[[#This Row],[ID ]],'[1]COMMERCIAL 2019 - 2021'!$D$2:$AO$3999,22,FALSE)</f>
        <v>0</v>
      </c>
      <c r="I863" s="3">
        <f>VLOOKUP(Tableau3[[#This Row],[ID ]],'[1]COMMERCIAL 2019 - 2021'!$D$2:$AO$3999,23,FALSE)</f>
        <v>0</v>
      </c>
      <c r="J863" s="3">
        <f>+Tableau1[[#This Row],[Annee]]</f>
        <v>2021</v>
      </c>
      <c r="K863" s="3" t="str">
        <f>+Tableau1[[#This Row],[DESTINATION]]</f>
        <v>Ukraine</v>
      </c>
      <c r="L863" s="3" t="str">
        <f>+Tableau1[[#This Row],[CLIENT]]</f>
        <v>SAHEL INTERNATIONAL TRADE</v>
      </c>
      <c r="M863" s="3">
        <f>Tableau1[[#This Row],[Mois]]</f>
        <v>11</v>
      </c>
    </row>
    <row r="864" spans="1:13" hidden="1" x14ac:dyDescent="0.35">
      <c r="A864" s="1" t="str">
        <f>Tableau1[[#This Row],[NUM DE FACTURE]]</f>
        <v>FAE-21-00257</v>
      </c>
      <c r="B864" s="2">
        <f>VLOOKUP(Tableau3[[#This Row],[ID ]],'[1]COMMERCIAL 2019 - 2021'!$D$2:$AO$3999,14,FALSE)</f>
        <v>0</v>
      </c>
      <c r="C864" s="3">
        <f>VLOOKUP(Tableau3[[#This Row],[ID ]],'[1]COMMERCIAL 2019 - 2021'!$D$2:$AO$3999,15,FALSE)</f>
        <v>20160</v>
      </c>
      <c r="D864" s="3">
        <f>VLOOKUP(Tableau3[[#This Row],[ID ]],'[1]COMMERCIAL 2019 - 2021'!$D$2:$AO$3999,16,FALSE)</f>
        <v>0</v>
      </c>
      <c r="E864" s="3">
        <f>VLOOKUP(Tableau3[[#This Row],[ID ]],'[1]COMMERCIAL 2019 - 2021'!$D$2:$AO$3999,17,FALSE)</f>
        <v>0</v>
      </c>
      <c r="F864" s="3">
        <f>VLOOKUP(Tableau3[[#This Row],[ID ]],'[1]COMMERCIAL 2019 - 2021'!$D$2:$AO$3999,20,FALSE)</f>
        <v>0</v>
      </c>
      <c r="G864" s="3">
        <f>VLOOKUP(Tableau3[[#This Row],[ID ]],'[1]COMMERCIAL 2019 - 2021'!$D$2:$AO$3999,21,FALSE)</f>
        <v>69490.785919999995</v>
      </c>
      <c r="H864" s="3">
        <f>VLOOKUP(Tableau3[[#This Row],[ID ]],'[1]COMMERCIAL 2019 - 2021'!$D$2:$AO$3999,22,FALSE)</f>
        <v>0</v>
      </c>
      <c r="I864" s="3">
        <f>VLOOKUP(Tableau3[[#This Row],[ID ]],'[1]COMMERCIAL 2019 - 2021'!$D$2:$AO$3999,23,FALSE)</f>
        <v>0</v>
      </c>
      <c r="J864" s="3">
        <f>+Tableau1[[#This Row],[Annee]]</f>
        <v>2021</v>
      </c>
      <c r="K864" s="3" t="str">
        <f>+Tableau1[[#This Row],[DESTINATION]]</f>
        <v>New Zealand</v>
      </c>
      <c r="L864" s="3" t="str">
        <f>+Tableau1[[#This Row],[CLIENT]]</f>
        <v>DAVIS TRADING CO LTD</v>
      </c>
      <c r="M864" s="3">
        <f>Tableau1[[#This Row],[Mois]]</f>
        <v>11</v>
      </c>
    </row>
    <row r="865" spans="1:13" hidden="1" x14ac:dyDescent="0.35">
      <c r="A865" s="1" t="str">
        <f>Tableau1[[#This Row],[NUM DE FACTURE]]</f>
        <v>FAE-21-00258</v>
      </c>
      <c r="B865" s="2">
        <f>VLOOKUP(Tableau3[[#This Row],[ID ]],'[1]COMMERCIAL 2019 - 2021'!$D$2:$AO$3999,14,FALSE)</f>
        <v>0</v>
      </c>
      <c r="C865" s="3">
        <f>VLOOKUP(Tableau3[[#This Row],[ID ]],'[1]COMMERCIAL 2019 - 2021'!$D$2:$AO$3999,15,FALSE)</f>
        <v>18936</v>
      </c>
      <c r="D865" s="3">
        <f>VLOOKUP(Tableau3[[#This Row],[ID ]],'[1]COMMERCIAL 2019 - 2021'!$D$2:$AO$3999,16,FALSE)</f>
        <v>8400</v>
      </c>
      <c r="E865" s="3">
        <f>VLOOKUP(Tableau3[[#This Row],[ID ]],'[1]COMMERCIAL 2019 - 2021'!$D$2:$AO$3999,17,FALSE)</f>
        <v>0</v>
      </c>
      <c r="F865" s="3">
        <f>VLOOKUP(Tableau3[[#This Row],[ID ]],'[1]COMMERCIAL 2019 - 2021'!$D$2:$AO$3999,20,FALSE)</f>
        <v>0</v>
      </c>
      <c r="G865" s="3">
        <f>VLOOKUP(Tableau3[[#This Row],[ID ]],'[1]COMMERCIAL 2019 - 2021'!$D$2:$AO$3999,21,FALSE)</f>
        <v>43966.02343411764</v>
      </c>
      <c r="H865" s="3">
        <f>VLOOKUP(Tableau3[[#This Row],[ID ]],'[1]COMMERCIAL 2019 - 2021'!$D$2:$AO$3999,22,FALSE)</f>
        <v>19345.793705882352</v>
      </c>
      <c r="I865" s="3">
        <f>VLOOKUP(Tableau3[[#This Row],[ID ]],'[1]COMMERCIAL 2019 - 2021'!$D$2:$AO$3999,23,FALSE)</f>
        <v>0</v>
      </c>
      <c r="J865" s="3">
        <f>+Tableau1[[#This Row],[Annee]]</f>
        <v>2021</v>
      </c>
      <c r="K865" s="3" t="str">
        <f>+Tableau1[[#This Row],[DESTINATION]]</f>
        <v>Mayotte</v>
      </c>
      <c r="L865" s="3" t="str">
        <f>+Tableau1[[#This Row],[CLIENT]]</f>
        <v>SODIFRAM SAS</v>
      </c>
      <c r="M865" s="3">
        <f>Tableau1[[#This Row],[Mois]]</f>
        <v>11</v>
      </c>
    </row>
    <row r="866" spans="1:13" hidden="1" x14ac:dyDescent="0.35">
      <c r="A866" s="1" t="str">
        <f>Tableau1[[#This Row],[NUM DE FACTURE]]</f>
        <v>FAE-21-00259</v>
      </c>
      <c r="B866" s="2">
        <f>VLOOKUP(Tableau3[[#This Row],[ID ]],'[1]COMMERCIAL 2019 - 2021'!$D$2:$AO$3999,14,FALSE)</f>
        <v>0</v>
      </c>
      <c r="C866" s="3">
        <f>VLOOKUP(Tableau3[[#This Row],[ID ]],'[1]COMMERCIAL 2019 - 2021'!$D$2:$AO$3999,15,FALSE)</f>
        <v>0</v>
      </c>
      <c r="D866" s="3">
        <f>VLOOKUP(Tableau3[[#This Row],[ID ]],'[1]COMMERCIAL 2019 - 2021'!$D$2:$AO$3999,16,FALSE)</f>
        <v>0</v>
      </c>
      <c r="E866" s="3">
        <f>VLOOKUP(Tableau3[[#This Row],[ID ]],'[1]COMMERCIAL 2019 - 2021'!$D$2:$AO$3999,17,FALSE)</f>
        <v>11200</v>
      </c>
      <c r="F866" s="3">
        <f>VLOOKUP(Tableau3[[#This Row],[ID ]],'[1]COMMERCIAL 2019 - 2021'!$D$2:$AO$3999,20,FALSE)</f>
        <v>0</v>
      </c>
      <c r="G866" s="3">
        <f>VLOOKUP(Tableau3[[#This Row],[ID ]],'[1]COMMERCIAL 2019 - 2021'!$D$2:$AO$3999,21,FALSE)</f>
        <v>0</v>
      </c>
      <c r="H866" s="3">
        <f>VLOOKUP(Tableau3[[#This Row],[ID ]],'[1]COMMERCIAL 2019 - 2021'!$D$2:$AO$3999,22,FALSE)</f>
        <v>0</v>
      </c>
      <c r="I866" s="3">
        <f>VLOOKUP(Tableau3[[#This Row],[ID ]],'[1]COMMERCIAL 2019 - 2021'!$D$2:$AO$3999,23,FALSE)</f>
        <v>61040</v>
      </c>
      <c r="J866" s="3">
        <f>+Tableau1[[#This Row],[Annee]]</f>
        <v>2021</v>
      </c>
      <c r="K866" s="3" t="str">
        <f>+Tableau1[[#This Row],[DESTINATION]]</f>
        <v>France</v>
      </c>
      <c r="L866" s="3" t="str">
        <f>+Tableau1[[#This Row],[CLIENT]]</f>
        <v>SOGETRAC</v>
      </c>
      <c r="M866" s="3">
        <f>Tableau1[[#This Row],[Mois]]</f>
        <v>11</v>
      </c>
    </row>
    <row r="867" spans="1:13" hidden="1" x14ac:dyDescent="0.35">
      <c r="A867" s="1" t="str">
        <f>Tableau1[[#This Row],[NUM DE FACTURE]]</f>
        <v>FAE-21-00260</v>
      </c>
      <c r="B867" s="2">
        <f>VLOOKUP(Tableau3[[#This Row],[ID ]],'[1]COMMERCIAL 2019 - 2021'!$D$2:$AO$3999,14,FALSE)</f>
        <v>1920</v>
      </c>
      <c r="C867" s="3">
        <f>VLOOKUP(Tableau3[[#This Row],[ID ]],'[1]COMMERCIAL 2019 - 2021'!$D$2:$AO$3999,15,FALSE)</f>
        <v>6840</v>
      </c>
      <c r="D867" s="3">
        <f>VLOOKUP(Tableau3[[#This Row],[ID ]],'[1]COMMERCIAL 2019 - 2021'!$D$2:$AO$3999,16,FALSE)</f>
        <v>0</v>
      </c>
      <c r="E867" s="3">
        <f>VLOOKUP(Tableau3[[#This Row],[ID ]],'[1]COMMERCIAL 2019 - 2021'!$D$2:$AO$3999,17,FALSE)</f>
        <v>2240</v>
      </c>
      <c r="F867" s="3">
        <f>VLOOKUP(Tableau3[[#This Row],[ID ]],'[1]COMMERCIAL 2019 - 2021'!$D$2:$AO$3999,20,FALSE)</f>
        <v>6969.6</v>
      </c>
      <c r="G867" s="3">
        <f>VLOOKUP(Tableau3[[#This Row],[ID ]],'[1]COMMERCIAL 2019 - 2021'!$D$2:$AO$3999,21,FALSE)</f>
        <v>23190</v>
      </c>
      <c r="H867" s="3">
        <f>VLOOKUP(Tableau3[[#This Row],[ID ]],'[1]COMMERCIAL 2019 - 2021'!$D$2:$AO$3999,22,FALSE)</f>
        <v>0</v>
      </c>
      <c r="I867" s="3">
        <f>VLOOKUP(Tableau3[[#This Row],[ID ]],'[1]COMMERCIAL 2019 - 2021'!$D$2:$AO$3999,23,FALSE)</f>
        <v>13272</v>
      </c>
      <c r="J867" s="3">
        <f>+Tableau1[[#This Row],[Annee]]</f>
        <v>2021</v>
      </c>
      <c r="K867" s="3" t="str">
        <f>+Tableau1[[#This Row],[DESTINATION]]</f>
        <v>Belgique</v>
      </c>
      <c r="L867" s="3" t="str">
        <f>+Tableau1[[#This Row],[CLIENT]]</f>
        <v>STE CT TRADING DE COMMERCE INTR</v>
      </c>
      <c r="M867" s="3">
        <f>Tableau1[[#This Row],[Mois]]</f>
        <v>12</v>
      </c>
    </row>
    <row r="868" spans="1:13" hidden="1" x14ac:dyDescent="0.35">
      <c r="A868" s="1" t="str">
        <f>Tableau1[[#This Row],[NUM DE FACTURE]]</f>
        <v>FAE-21-00261</v>
      </c>
      <c r="B868" s="2">
        <f>VLOOKUP(Tableau3[[#This Row],[ID ]],'[1]COMMERCIAL 2019 - 2021'!$D$2:$AO$3999,14,FALSE)</f>
        <v>0</v>
      </c>
      <c r="C868" s="3">
        <f>VLOOKUP(Tableau3[[#This Row],[ID ]],'[1]COMMERCIAL 2019 - 2021'!$D$2:$AO$3999,15,FALSE)</f>
        <v>0</v>
      </c>
      <c r="D868" s="3">
        <f>VLOOKUP(Tableau3[[#This Row],[ID ]],'[1]COMMERCIAL 2019 - 2021'!$D$2:$AO$3999,16,FALSE)</f>
        <v>280000</v>
      </c>
      <c r="E868" s="3">
        <f>VLOOKUP(Tableau3[[#This Row],[ID ]],'[1]COMMERCIAL 2019 - 2021'!$D$2:$AO$3999,17,FALSE)</f>
        <v>0</v>
      </c>
      <c r="F868" s="3">
        <f>VLOOKUP(Tableau3[[#This Row],[ID ]],'[1]COMMERCIAL 2019 - 2021'!$D$2:$AO$3999,20,FALSE)</f>
        <v>0</v>
      </c>
      <c r="G868" s="3">
        <f>VLOOKUP(Tableau3[[#This Row],[ID ]],'[1]COMMERCIAL 2019 - 2021'!$D$2:$AO$3999,21,FALSE)</f>
        <v>0</v>
      </c>
      <c r="H868" s="3">
        <f>VLOOKUP(Tableau3[[#This Row],[ID ]],'[1]COMMERCIAL 2019 - 2021'!$D$2:$AO$3999,22,FALSE)</f>
        <v>501200</v>
      </c>
      <c r="I868" s="3">
        <f>VLOOKUP(Tableau3[[#This Row],[ID ]],'[1]COMMERCIAL 2019 - 2021'!$D$2:$AO$3999,23,FALSE)</f>
        <v>0</v>
      </c>
      <c r="J868" s="3">
        <f>+Tableau1[[#This Row],[Annee]]</f>
        <v>2021</v>
      </c>
      <c r="K868" s="3" t="str">
        <f>+Tableau1[[#This Row],[DESTINATION]]</f>
        <v>Madagascar</v>
      </c>
      <c r="L868" s="3" t="str">
        <f>+Tableau1[[#This Row],[CLIENT]]</f>
        <v>STE DE COMMERCE INTERNATIONAL</v>
      </c>
      <c r="M868" s="3">
        <f>Tableau1[[#This Row],[Mois]]</f>
        <v>11</v>
      </c>
    </row>
    <row r="869" spans="1:13" x14ac:dyDescent="0.35">
      <c r="A869" s="1" t="str">
        <f>Tableau1[[#This Row],[NUM DE FACTURE]]</f>
        <v>FAE-21-00262</v>
      </c>
      <c r="B869" s="2">
        <f>VLOOKUP(Tableau3[[#This Row],[ID ]],'[1]COMMERCIAL 2019 - 2021'!$D$2:$AO$3999,14,FALSE)</f>
        <v>129224</v>
      </c>
      <c r="C869" s="3">
        <f>VLOOKUP(Tableau3[[#This Row],[ID ]],'[1]COMMERCIAL 2019 - 2021'!$D$2:$AO$3999,15,FALSE)</f>
        <v>10200</v>
      </c>
      <c r="D869" s="3">
        <f>VLOOKUP(Tableau3[[#This Row],[ID ]],'[1]COMMERCIAL 2019 - 2021'!$D$2:$AO$3999,16,FALSE)</f>
        <v>28000</v>
      </c>
      <c r="E869" s="3">
        <f>VLOOKUP(Tableau3[[#This Row],[ID ]],'[1]COMMERCIAL 2019 - 2021'!$D$2:$AO$3999,17,FALSE)</f>
        <v>0</v>
      </c>
      <c r="F869" s="3">
        <f>VLOOKUP(Tableau3[[#This Row],[ID ]],'[1]COMMERCIAL 2019 - 2021'!$D$2:$AO$3999,20,FALSE)</f>
        <v>311001.59999999998</v>
      </c>
      <c r="G869" s="3">
        <f>VLOOKUP(Tableau3[[#This Row],[ID ]],'[1]COMMERCIAL 2019 - 2021'!$D$2:$AO$3999,21,FALSE)</f>
        <v>22950</v>
      </c>
      <c r="H869" s="3">
        <f>VLOOKUP(Tableau3[[#This Row],[ID ]],'[1]COMMERCIAL 2019 - 2021'!$D$2:$AO$3999,22,FALSE)</f>
        <v>56756</v>
      </c>
      <c r="I869" s="3">
        <f>VLOOKUP(Tableau3[[#This Row],[ID ]],'[1]COMMERCIAL 2019 - 2021'!$D$2:$AO$3999,23,FALSE)</f>
        <v>0</v>
      </c>
      <c r="J869" s="3">
        <f>+Tableau1[[#This Row],[Annee]]</f>
        <v>2021</v>
      </c>
      <c r="K869" s="3" t="str">
        <f>+Tableau1[[#This Row],[DESTINATION]]</f>
        <v>Sierra Leone</v>
      </c>
      <c r="L869" s="3" t="str">
        <f>+Tableau1[[#This Row],[CLIENT]]</f>
        <v>TUNISIAN AFRICAN BUSINESS</v>
      </c>
      <c r="M869" s="3">
        <f>Tableau1[[#This Row],[Mois]]</f>
        <v>11</v>
      </c>
    </row>
    <row r="870" spans="1:13" hidden="1" x14ac:dyDescent="0.35">
      <c r="A870" s="1" t="str">
        <f>Tableau1[[#This Row],[NUM DE FACTURE]]</f>
        <v>FAE-21-00263</v>
      </c>
      <c r="B870" s="2">
        <f>VLOOKUP(Tableau3[[#This Row],[ID ]],'[1]COMMERCIAL 2019 - 2021'!$D$2:$AO$3999,14,FALSE)</f>
        <v>0</v>
      </c>
      <c r="C870" s="3">
        <f>VLOOKUP(Tableau3[[#This Row],[ID ]],'[1]COMMERCIAL 2019 - 2021'!$D$2:$AO$3999,15,FALSE)</f>
        <v>25200</v>
      </c>
      <c r="D870" s="3">
        <f>VLOOKUP(Tableau3[[#This Row],[ID ]],'[1]COMMERCIAL 2019 - 2021'!$D$2:$AO$3999,16,FALSE)</f>
        <v>0</v>
      </c>
      <c r="E870" s="3">
        <f>VLOOKUP(Tableau3[[#This Row],[ID ]],'[1]COMMERCIAL 2019 - 2021'!$D$2:$AO$3999,17,FALSE)</f>
        <v>0</v>
      </c>
      <c r="F870" s="3">
        <f>VLOOKUP(Tableau3[[#This Row],[ID ]],'[1]COMMERCIAL 2019 - 2021'!$D$2:$AO$3999,20,FALSE)</f>
        <v>0</v>
      </c>
      <c r="G870" s="3">
        <f>VLOOKUP(Tableau3[[#This Row],[ID ]],'[1]COMMERCIAL 2019 - 2021'!$D$2:$AO$3999,21,FALSE)</f>
        <v>67134.989999999991</v>
      </c>
      <c r="H870" s="3">
        <f>VLOOKUP(Tableau3[[#This Row],[ID ]],'[1]COMMERCIAL 2019 - 2021'!$D$2:$AO$3999,22,FALSE)</f>
        <v>0</v>
      </c>
      <c r="I870" s="3">
        <f>VLOOKUP(Tableau3[[#This Row],[ID ]],'[1]COMMERCIAL 2019 - 2021'!$D$2:$AO$3999,23,FALSE)</f>
        <v>0</v>
      </c>
      <c r="J870" s="3">
        <f>+Tableau1[[#This Row],[Annee]]</f>
        <v>2021</v>
      </c>
      <c r="K870" s="3" t="str">
        <f>+Tableau1[[#This Row],[DESTINATION]]</f>
        <v>Guinée</v>
      </c>
      <c r="L870" s="3" t="str">
        <f>+Tableau1[[#This Row],[CLIENT]]</f>
        <v>BAH MAMADOU SALIOU</v>
      </c>
      <c r="M870" s="3">
        <f>Tableau1[[#This Row],[Mois]]</f>
        <v>11</v>
      </c>
    </row>
    <row r="871" spans="1:13" hidden="1" x14ac:dyDescent="0.35">
      <c r="A871" s="1" t="str">
        <f>Tableau1[[#This Row],[NUM DE FACTURE]]</f>
        <v>FAE-21-00264</v>
      </c>
      <c r="B871" s="2">
        <f>VLOOKUP(Tableau3[[#This Row],[ID ]],'[1]COMMERCIAL 2019 - 2021'!$D$2:$AO$3999,14,FALSE)</f>
        <v>0</v>
      </c>
      <c r="C871" s="3">
        <f>VLOOKUP(Tableau3[[#This Row],[ID ]],'[1]COMMERCIAL 2019 - 2021'!$D$2:$AO$3999,15,FALSE)</f>
        <v>20000</v>
      </c>
      <c r="D871" s="3">
        <f>VLOOKUP(Tableau3[[#This Row],[ID ]],'[1]COMMERCIAL 2019 - 2021'!$D$2:$AO$3999,16,FALSE)</f>
        <v>0</v>
      </c>
      <c r="E871" s="3">
        <f>VLOOKUP(Tableau3[[#This Row],[ID ]],'[1]COMMERCIAL 2019 - 2021'!$D$2:$AO$3999,17,FALSE)</f>
        <v>0</v>
      </c>
      <c r="F871" s="3">
        <f>VLOOKUP(Tableau3[[#This Row],[ID ]],'[1]COMMERCIAL 2019 - 2021'!$D$2:$AO$3999,20,FALSE)</f>
        <v>0</v>
      </c>
      <c r="G871" s="3">
        <f>VLOOKUP(Tableau3[[#This Row],[ID ]],'[1]COMMERCIAL 2019 - 2021'!$D$2:$AO$3999,21,FALSE)</f>
        <v>62000</v>
      </c>
      <c r="H871" s="3">
        <f>VLOOKUP(Tableau3[[#This Row],[ID ]],'[1]COMMERCIAL 2019 - 2021'!$D$2:$AO$3999,22,FALSE)</f>
        <v>0</v>
      </c>
      <c r="I871" s="3">
        <f>VLOOKUP(Tableau3[[#This Row],[ID ]],'[1]COMMERCIAL 2019 - 2021'!$D$2:$AO$3999,23,FALSE)</f>
        <v>0</v>
      </c>
      <c r="J871" s="3">
        <f>+Tableau1[[#This Row],[Annee]]</f>
        <v>2021</v>
      </c>
      <c r="K871" s="3" t="str">
        <f>+Tableau1[[#This Row],[DESTINATION]]</f>
        <v>Angleterre</v>
      </c>
      <c r="L871" s="3" t="str">
        <f>+Tableau1[[#This Row],[CLIENT]]</f>
        <v>ARCADIA</v>
      </c>
      <c r="M871" s="3">
        <f>Tableau1[[#This Row],[Mois]]</f>
        <v>11</v>
      </c>
    </row>
    <row r="872" spans="1:13" hidden="1" x14ac:dyDescent="0.35">
      <c r="A872" s="1" t="str">
        <f>Tableau1[[#This Row],[NUM DE FACTURE]]</f>
        <v>FAE-21-00265</v>
      </c>
      <c r="B872" s="2">
        <f>VLOOKUP(Tableau3[[#This Row],[ID ]],'[1]COMMERCIAL 2019 - 2021'!$D$2:$AO$3999,14,FALSE)</f>
        <v>0</v>
      </c>
      <c r="C872" s="3">
        <f>VLOOKUP(Tableau3[[#This Row],[ID ]],'[1]COMMERCIAL 2019 - 2021'!$D$2:$AO$3999,15,FALSE)</f>
        <v>0</v>
      </c>
      <c r="D872" s="3">
        <f>VLOOKUP(Tableau3[[#This Row],[ID ]],'[1]COMMERCIAL 2019 - 2021'!$D$2:$AO$3999,16,FALSE)</f>
        <v>139200</v>
      </c>
      <c r="E872" s="3">
        <f>VLOOKUP(Tableau3[[#This Row],[ID ]],'[1]COMMERCIAL 2019 - 2021'!$D$2:$AO$3999,17,FALSE)</f>
        <v>0</v>
      </c>
      <c r="F872" s="3">
        <f>VLOOKUP(Tableau3[[#This Row],[ID ]],'[1]COMMERCIAL 2019 - 2021'!$D$2:$AO$3999,20,FALSE)</f>
        <v>0</v>
      </c>
      <c r="G872" s="3">
        <f>VLOOKUP(Tableau3[[#This Row],[ID ]],'[1]COMMERCIAL 2019 - 2021'!$D$2:$AO$3999,21,FALSE)</f>
        <v>0</v>
      </c>
      <c r="H872" s="3">
        <f>VLOOKUP(Tableau3[[#This Row],[ID ]],'[1]COMMERCIAL 2019 - 2021'!$D$2:$AO$3999,22,FALSE)</f>
        <v>244047.94560000004</v>
      </c>
      <c r="I872" s="3">
        <f>VLOOKUP(Tableau3[[#This Row],[ID ]],'[1]COMMERCIAL 2019 - 2021'!$D$2:$AO$3999,23,FALSE)</f>
        <v>0</v>
      </c>
      <c r="J872" s="3">
        <f>+Tableau1[[#This Row],[Annee]]</f>
        <v>2021</v>
      </c>
      <c r="K872" s="3" t="str">
        <f>+Tableau1[[#This Row],[DESTINATION]]</f>
        <v>Tchad</v>
      </c>
      <c r="L872" s="3" t="str">
        <f>+Tableau1[[#This Row],[CLIENT]]</f>
        <v>SEYAL TCHAD SA</v>
      </c>
      <c r="M872" s="3">
        <f>Tableau1[[#This Row],[Mois]]</f>
        <v>11</v>
      </c>
    </row>
    <row r="873" spans="1:13" hidden="1" x14ac:dyDescent="0.35">
      <c r="A873" s="1" t="str">
        <f>Tableau1[[#This Row],[NUM DE FACTURE]]</f>
        <v>FAE-21-00266</v>
      </c>
      <c r="B873" s="2">
        <f>VLOOKUP(Tableau3[[#This Row],[ID ]],'[1]COMMERCIAL 2019 - 2021'!$D$2:$AO$3999,14,FALSE)</f>
        <v>38400</v>
      </c>
      <c r="C873" s="3">
        <f>VLOOKUP(Tableau3[[#This Row],[ID ]],'[1]COMMERCIAL 2019 - 2021'!$D$2:$AO$3999,15,FALSE)</f>
        <v>0</v>
      </c>
      <c r="D873" s="3">
        <f>VLOOKUP(Tableau3[[#This Row],[ID ]],'[1]COMMERCIAL 2019 - 2021'!$D$2:$AO$3999,16,FALSE)</f>
        <v>0</v>
      </c>
      <c r="E873" s="3">
        <f>VLOOKUP(Tableau3[[#This Row],[ID ]],'[1]COMMERCIAL 2019 - 2021'!$D$2:$AO$3999,17,FALSE)</f>
        <v>0</v>
      </c>
      <c r="F873" s="3">
        <f>VLOOKUP(Tableau3[[#This Row],[ID ]],'[1]COMMERCIAL 2019 - 2021'!$D$2:$AO$3999,20,FALSE)</f>
        <v>68736</v>
      </c>
      <c r="G873" s="3">
        <f>VLOOKUP(Tableau3[[#This Row],[ID ]],'[1]COMMERCIAL 2019 - 2021'!$D$2:$AO$3999,21,FALSE)</f>
        <v>0</v>
      </c>
      <c r="H873" s="3">
        <f>VLOOKUP(Tableau3[[#This Row],[ID ]],'[1]COMMERCIAL 2019 - 2021'!$D$2:$AO$3999,22,FALSE)</f>
        <v>0</v>
      </c>
      <c r="I873" s="3">
        <f>VLOOKUP(Tableau3[[#This Row],[ID ]],'[1]COMMERCIAL 2019 - 2021'!$D$2:$AO$3999,23,FALSE)</f>
        <v>0</v>
      </c>
      <c r="J873" s="3">
        <f>+Tableau1[[#This Row],[Annee]]</f>
        <v>2021</v>
      </c>
      <c r="K873" s="3" t="str">
        <f>+Tableau1[[#This Row],[DESTINATION]]</f>
        <v>Gambie</v>
      </c>
      <c r="L873" s="3" t="str">
        <f>+Tableau1[[#This Row],[CLIENT]]</f>
        <v>SAHEL INTERNATIONAL TRADE</v>
      </c>
      <c r="M873" s="3">
        <f>Tableau1[[#This Row],[Mois]]</f>
        <v>11</v>
      </c>
    </row>
    <row r="874" spans="1:13" hidden="1" x14ac:dyDescent="0.35">
      <c r="A874" s="1" t="str">
        <f>Tableau1[[#This Row],[NUM DE FACTURE]]</f>
        <v>FAE-21-00267</v>
      </c>
      <c r="B874" s="2">
        <f>VLOOKUP(Tableau3[[#This Row],[ID ]],'[1]COMMERCIAL 2019 - 2021'!$D$2:$AO$3999,14,FALSE)</f>
        <v>60000</v>
      </c>
      <c r="C874" s="3">
        <f>VLOOKUP(Tableau3[[#This Row],[ID ]],'[1]COMMERCIAL 2019 - 2021'!$D$2:$AO$3999,15,FALSE)</f>
        <v>0</v>
      </c>
      <c r="D874" s="3">
        <f>VLOOKUP(Tableau3[[#This Row],[ID ]],'[1]COMMERCIAL 2019 - 2021'!$D$2:$AO$3999,16,FALSE)</f>
        <v>0</v>
      </c>
      <c r="E874" s="3">
        <f>VLOOKUP(Tableau3[[#This Row],[ID ]],'[1]COMMERCIAL 2019 - 2021'!$D$2:$AO$3999,17,FALSE)</f>
        <v>0</v>
      </c>
      <c r="F874" s="3">
        <f>VLOOKUP(Tableau3[[#This Row],[ID ]],'[1]COMMERCIAL 2019 - 2021'!$D$2:$AO$3999,20,FALSE)</f>
        <v>186000</v>
      </c>
      <c r="G874" s="3">
        <f>VLOOKUP(Tableau3[[#This Row],[ID ]],'[1]COMMERCIAL 2019 - 2021'!$D$2:$AO$3999,21,FALSE)</f>
        <v>0</v>
      </c>
      <c r="H874" s="3">
        <f>VLOOKUP(Tableau3[[#This Row],[ID ]],'[1]COMMERCIAL 2019 - 2021'!$D$2:$AO$3999,22,FALSE)</f>
        <v>0</v>
      </c>
      <c r="I874" s="3">
        <f>VLOOKUP(Tableau3[[#This Row],[ID ]],'[1]COMMERCIAL 2019 - 2021'!$D$2:$AO$3999,23,FALSE)</f>
        <v>0</v>
      </c>
      <c r="J874" s="3">
        <f>+Tableau1[[#This Row],[Annee]]</f>
        <v>2021</v>
      </c>
      <c r="K874" s="3" t="str">
        <f>+Tableau1[[#This Row],[DESTINATION]]</f>
        <v>Belarus</v>
      </c>
      <c r="L874" s="3" t="str">
        <f>+Tableau1[[#This Row],[CLIENT]]</f>
        <v>ARCADIA</v>
      </c>
      <c r="M874" s="3">
        <f>Tableau1[[#This Row],[Mois]]</f>
        <v>11</v>
      </c>
    </row>
    <row r="875" spans="1:13" hidden="1" x14ac:dyDescent="0.35">
      <c r="A875" s="1" t="str">
        <f>Tableau1[[#This Row],[NUM DE FACTURE]]</f>
        <v>FAE-21-00268</v>
      </c>
      <c r="B875" s="2">
        <f>VLOOKUP(Tableau3[[#This Row],[ID ]],'[1]COMMERCIAL 2019 - 2021'!$D$2:$AO$3999,14,FALSE)</f>
        <v>0</v>
      </c>
      <c r="C875" s="3">
        <f>VLOOKUP(Tableau3[[#This Row],[ID ]],'[1]COMMERCIAL 2019 - 2021'!$D$2:$AO$3999,15,FALSE)</f>
        <v>0</v>
      </c>
      <c r="D875" s="3">
        <f>VLOOKUP(Tableau3[[#This Row],[ID ]],'[1]COMMERCIAL 2019 - 2021'!$D$2:$AO$3999,16,FALSE)</f>
        <v>0</v>
      </c>
      <c r="E875" s="3">
        <f>VLOOKUP(Tableau3[[#This Row],[ID ]],'[1]COMMERCIAL 2019 - 2021'!$D$2:$AO$3999,17,FALSE)</f>
        <v>5600</v>
      </c>
      <c r="F875" s="3">
        <f>VLOOKUP(Tableau3[[#This Row],[ID ]],'[1]COMMERCIAL 2019 - 2021'!$D$2:$AO$3999,20,FALSE)</f>
        <v>0</v>
      </c>
      <c r="G875" s="3">
        <f>VLOOKUP(Tableau3[[#This Row],[ID ]],'[1]COMMERCIAL 2019 - 2021'!$D$2:$AO$3999,21,FALSE)</f>
        <v>0</v>
      </c>
      <c r="H875" s="3">
        <f>VLOOKUP(Tableau3[[#This Row],[ID ]],'[1]COMMERCIAL 2019 - 2021'!$D$2:$AO$3999,22,FALSE)</f>
        <v>0</v>
      </c>
      <c r="I875" s="3">
        <f>VLOOKUP(Tableau3[[#This Row],[ID ]],'[1]COMMERCIAL 2019 - 2021'!$D$2:$AO$3999,23,FALSE)</f>
        <v>30576</v>
      </c>
      <c r="J875" s="3">
        <f>+Tableau1[[#This Row],[Annee]]</f>
        <v>2021</v>
      </c>
      <c r="K875" s="3" t="str">
        <f>+Tableau1[[#This Row],[DESTINATION]]</f>
        <v>France</v>
      </c>
      <c r="L875" s="3" t="str">
        <f>+Tableau1[[#This Row],[CLIENT]]</f>
        <v>STE CT TRADING DE COMMERCE INTR</v>
      </c>
      <c r="M875" s="3">
        <f>Tableau1[[#This Row],[Mois]]</f>
        <v>12</v>
      </c>
    </row>
    <row r="876" spans="1:13" hidden="1" x14ac:dyDescent="0.35">
      <c r="A876" s="1" t="str">
        <f>Tableau1[[#This Row],[NUM DE FACTURE]]</f>
        <v>FAE-21-00269</v>
      </c>
      <c r="B876" s="2">
        <f>VLOOKUP(Tableau3[[#This Row],[ID ]],'[1]COMMERCIAL 2019 - 2021'!$D$2:$AO$3999,14,FALSE)</f>
        <v>0</v>
      </c>
      <c r="C876" s="3">
        <f>VLOOKUP(Tableau3[[#This Row],[ID ]],'[1]COMMERCIAL 2019 - 2021'!$D$2:$AO$3999,15,FALSE)</f>
        <v>0</v>
      </c>
      <c r="D876" s="3">
        <f>VLOOKUP(Tableau3[[#This Row],[ID ]],'[1]COMMERCIAL 2019 - 2021'!$D$2:$AO$3999,16,FALSE)</f>
        <v>0</v>
      </c>
      <c r="E876" s="3">
        <f>VLOOKUP(Tableau3[[#This Row],[ID ]],'[1]COMMERCIAL 2019 - 2021'!$D$2:$AO$3999,17,FALSE)</f>
        <v>5600</v>
      </c>
      <c r="F876" s="3">
        <f>VLOOKUP(Tableau3[[#This Row],[ID ]],'[1]COMMERCIAL 2019 - 2021'!$D$2:$AO$3999,20,FALSE)</f>
        <v>0</v>
      </c>
      <c r="G876" s="3">
        <f>VLOOKUP(Tableau3[[#This Row],[ID ]],'[1]COMMERCIAL 2019 - 2021'!$D$2:$AO$3999,21,FALSE)</f>
        <v>0</v>
      </c>
      <c r="H876" s="3">
        <f>VLOOKUP(Tableau3[[#This Row],[ID ]],'[1]COMMERCIAL 2019 - 2021'!$D$2:$AO$3999,22,FALSE)</f>
        <v>0</v>
      </c>
      <c r="I876" s="3">
        <f>VLOOKUP(Tableau3[[#This Row],[ID ]],'[1]COMMERCIAL 2019 - 2021'!$D$2:$AO$3999,23,FALSE)</f>
        <v>28448</v>
      </c>
      <c r="J876" s="3">
        <f>+Tableau1[[#This Row],[Annee]]</f>
        <v>2021</v>
      </c>
      <c r="K876" s="3" t="str">
        <f>+Tableau1[[#This Row],[DESTINATION]]</f>
        <v>USA</v>
      </c>
      <c r="L876" s="3" t="str">
        <f>+Tableau1[[#This Row],[CLIENT]]</f>
        <v>ARCADIA</v>
      </c>
      <c r="M876" s="3">
        <f>Tableau1[[#This Row],[Mois]]</f>
        <v>12</v>
      </c>
    </row>
    <row r="877" spans="1:13" hidden="1" x14ac:dyDescent="0.35">
      <c r="A877" s="1" t="str">
        <f>Tableau1[[#This Row],[NUM DE FACTURE]]</f>
        <v>FAE-21-00270</v>
      </c>
      <c r="B877" s="2">
        <f>VLOOKUP(Tableau3[[#This Row],[ID ]],'[1]COMMERCIAL 2019 - 2021'!$D$2:$AO$3999,14,FALSE)</f>
        <v>0</v>
      </c>
      <c r="C877" s="3">
        <f>VLOOKUP(Tableau3[[#This Row],[ID ]],'[1]COMMERCIAL 2019 - 2021'!$D$2:$AO$3999,15,FALSE)</f>
        <v>21600</v>
      </c>
      <c r="D877" s="3">
        <f>VLOOKUP(Tableau3[[#This Row],[ID ]],'[1]COMMERCIAL 2019 - 2021'!$D$2:$AO$3999,16,FALSE)</f>
        <v>0</v>
      </c>
      <c r="E877" s="3">
        <f>VLOOKUP(Tableau3[[#This Row],[ID ]],'[1]COMMERCIAL 2019 - 2021'!$D$2:$AO$3999,17,FALSE)</f>
        <v>0</v>
      </c>
      <c r="F877" s="3">
        <f>VLOOKUP(Tableau3[[#This Row],[ID ]],'[1]COMMERCIAL 2019 - 2021'!$D$2:$AO$3999,20,FALSE)</f>
        <v>0</v>
      </c>
      <c r="G877" s="3">
        <f>VLOOKUP(Tableau3[[#This Row],[ID ]],'[1]COMMERCIAL 2019 - 2021'!$D$2:$AO$3999,21,FALSE)</f>
        <v>76797.441800000001</v>
      </c>
      <c r="H877" s="3">
        <f>VLOOKUP(Tableau3[[#This Row],[ID ]],'[1]COMMERCIAL 2019 - 2021'!$D$2:$AO$3999,22,FALSE)</f>
        <v>0</v>
      </c>
      <c r="I877" s="3">
        <f>VLOOKUP(Tableau3[[#This Row],[ID ]],'[1]COMMERCIAL 2019 - 2021'!$D$2:$AO$3999,23,FALSE)</f>
        <v>0</v>
      </c>
      <c r="J877" s="3">
        <f>+Tableau1[[#This Row],[Annee]]</f>
        <v>2021</v>
      </c>
      <c r="K877" s="3" t="str">
        <f>+Tableau1[[#This Row],[DESTINATION]]</f>
        <v>Mayotte</v>
      </c>
      <c r="L877" s="3" t="str">
        <f>+Tableau1[[#This Row],[CLIENT]]</f>
        <v>SODIFRAM SAS</v>
      </c>
      <c r="M877" s="3">
        <f>Tableau1[[#This Row],[Mois]]</f>
        <v>11</v>
      </c>
    </row>
    <row r="878" spans="1:13" hidden="1" x14ac:dyDescent="0.35">
      <c r="A878" s="1" t="str">
        <f>Tableau1[[#This Row],[NUM DE FACTURE]]</f>
        <v>FAE-21-00271</v>
      </c>
      <c r="B878" s="2">
        <f>VLOOKUP(Tableau3[[#This Row],[ID ]],'[1]COMMERCIAL 2019 - 2021'!$D$2:$AO$3999,14,FALSE)</f>
        <v>0</v>
      </c>
      <c r="C878" s="3">
        <f>VLOOKUP(Tableau3[[#This Row],[ID ]],'[1]COMMERCIAL 2019 - 2021'!$D$2:$AO$3999,15,FALSE)</f>
        <v>21600</v>
      </c>
      <c r="D878" s="3">
        <f>VLOOKUP(Tableau3[[#This Row],[ID ]],'[1]COMMERCIAL 2019 - 2021'!$D$2:$AO$3999,16,FALSE)</f>
        <v>0</v>
      </c>
      <c r="E878" s="3">
        <f>VLOOKUP(Tableau3[[#This Row],[ID ]],'[1]COMMERCIAL 2019 - 2021'!$D$2:$AO$3999,17,FALSE)</f>
        <v>0</v>
      </c>
      <c r="F878" s="3">
        <f>VLOOKUP(Tableau3[[#This Row],[ID ]],'[1]COMMERCIAL 2019 - 2021'!$D$2:$AO$3999,20,FALSE)</f>
        <v>0</v>
      </c>
      <c r="G878" s="3">
        <f>VLOOKUP(Tableau3[[#This Row],[ID ]],'[1]COMMERCIAL 2019 - 2021'!$D$2:$AO$3999,21,FALSE)</f>
        <v>76797.441800000001</v>
      </c>
      <c r="H878" s="3">
        <f>VLOOKUP(Tableau3[[#This Row],[ID ]],'[1]COMMERCIAL 2019 - 2021'!$D$2:$AO$3999,22,FALSE)</f>
        <v>0</v>
      </c>
      <c r="I878" s="3">
        <f>VLOOKUP(Tableau3[[#This Row],[ID ]],'[1]COMMERCIAL 2019 - 2021'!$D$2:$AO$3999,23,FALSE)</f>
        <v>0</v>
      </c>
      <c r="J878" s="3">
        <f>+Tableau1[[#This Row],[Annee]]</f>
        <v>2021</v>
      </c>
      <c r="K878" s="3" t="str">
        <f>+Tableau1[[#This Row],[DESTINATION]]</f>
        <v>Mayotte</v>
      </c>
      <c r="L878" s="3" t="str">
        <f>+Tableau1[[#This Row],[CLIENT]]</f>
        <v>SODIFRAM SAS</v>
      </c>
      <c r="M878" s="3">
        <f>Tableau1[[#This Row],[Mois]]</f>
        <v>11</v>
      </c>
    </row>
    <row r="879" spans="1:13" hidden="1" x14ac:dyDescent="0.35">
      <c r="A879" s="1" t="str">
        <f>Tableau1[[#This Row],[NUM DE FACTURE]]</f>
        <v>FAE-21-00272</v>
      </c>
      <c r="B879" s="2">
        <f>VLOOKUP(Tableau3[[#This Row],[ID ]],'[1]COMMERCIAL 2019 - 2021'!$D$2:$AO$3999,14,FALSE)</f>
        <v>0</v>
      </c>
      <c r="C879" s="3">
        <f>VLOOKUP(Tableau3[[#This Row],[ID ]],'[1]COMMERCIAL 2019 - 2021'!$D$2:$AO$3999,15,FALSE)</f>
        <v>10800</v>
      </c>
      <c r="D879" s="3">
        <f>VLOOKUP(Tableau3[[#This Row],[ID ]],'[1]COMMERCIAL 2019 - 2021'!$D$2:$AO$3999,16,FALSE)</f>
        <v>0</v>
      </c>
      <c r="E879" s="3">
        <f>VLOOKUP(Tableau3[[#This Row],[ID ]],'[1]COMMERCIAL 2019 - 2021'!$D$2:$AO$3999,17,FALSE)</f>
        <v>0</v>
      </c>
      <c r="F879" s="3">
        <f>VLOOKUP(Tableau3[[#This Row],[ID ]],'[1]COMMERCIAL 2019 - 2021'!$D$2:$AO$3999,20,FALSE)</f>
        <v>0</v>
      </c>
      <c r="G879" s="3">
        <f>VLOOKUP(Tableau3[[#This Row],[ID ]],'[1]COMMERCIAL 2019 - 2021'!$D$2:$AO$3999,21,FALSE)</f>
        <v>40525.309399999998</v>
      </c>
      <c r="H879" s="3">
        <f>VLOOKUP(Tableau3[[#This Row],[ID ]],'[1]COMMERCIAL 2019 - 2021'!$D$2:$AO$3999,22,FALSE)</f>
        <v>0</v>
      </c>
      <c r="I879" s="3">
        <f>VLOOKUP(Tableau3[[#This Row],[ID ]],'[1]COMMERCIAL 2019 - 2021'!$D$2:$AO$3999,23,FALSE)</f>
        <v>0</v>
      </c>
      <c r="J879" s="3">
        <f>+Tableau1[[#This Row],[Annee]]</f>
        <v>2021</v>
      </c>
      <c r="K879" s="3" t="str">
        <f>+Tableau1[[#This Row],[DESTINATION]]</f>
        <v>Mayotte</v>
      </c>
      <c r="L879" s="3" t="str">
        <f>+Tableau1[[#This Row],[CLIENT]]</f>
        <v>SODIFRAM SAS</v>
      </c>
      <c r="M879" s="3">
        <f>Tableau1[[#This Row],[Mois]]</f>
        <v>11</v>
      </c>
    </row>
    <row r="880" spans="1:13" x14ac:dyDescent="0.35">
      <c r="A880" s="1" t="str">
        <f>Tableau1[[#This Row],[NUM DE FACTURE]]</f>
        <v>FAE-21-00273</v>
      </c>
      <c r="B880" s="2">
        <f>VLOOKUP(Tableau3[[#This Row],[ID ]],'[1]COMMERCIAL 2019 - 2021'!$D$2:$AO$3999,14,FALSE)</f>
        <v>0</v>
      </c>
      <c r="C880" s="3">
        <f>VLOOKUP(Tableau3[[#This Row],[ID ]],'[1]COMMERCIAL 2019 - 2021'!$D$2:$AO$3999,15,FALSE)</f>
        <v>110040</v>
      </c>
      <c r="D880" s="3">
        <f>VLOOKUP(Tableau3[[#This Row],[ID ]],'[1]COMMERCIAL 2019 - 2021'!$D$2:$AO$3999,16,FALSE)</f>
        <v>0</v>
      </c>
      <c r="E880" s="3">
        <f>VLOOKUP(Tableau3[[#This Row],[ID ]],'[1]COMMERCIAL 2019 - 2021'!$D$2:$AO$3999,17,FALSE)</f>
        <v>0</v>
      </c>
      <c r="F880" s="3">
        <f>VLOOKUP(Tableau3[[#This Row],[ID ]],'[1]COMMERCIAL 2019 - 2021'!$D$2:$AO$3999,20,FALSE)</f>
        <v>0</v>
      </c>
      <c r="G880" s="3">
        <f>VLOOKUP(Tableau3[[#This Row],[ID ]],'[1]COMMERCIAL 2019 - 2021'!$D$2:$AO$3999,21,FALSE)</f>
        <v>170562</v>
      </c>
      <c r="H880" s="3">
        <f>VLOOKUP(Tableau3[[#This Row],[ID ]],'[1]COMMERCIAL 2019 - 2021'!$D$2:$AO$3999,22,FALSE)</f>
        <v>0</v>
      </c>
      <c r="I880" s="3">
        <f>VLOOKUP(Tableau3[[#This Row],[ID ]],'[1]COMMERCIAL 2019 - 2021'!$D$2:$AO$3999,23,FALSE)</f>
        <v>0</v>
      </c>
      <c r="J880" s="3">
        <f>+Tableau1[[#This Row],[Annee]]</f>
        <v>2021</v>
      </c>
      <c r="K880" s="3" t="str">
        <f>+Tableau1[[#This Row],[DESTINATION]]</f>
        <v>Senegal</v>
      </c>
      <c r="L880" s="3" t="str">
        <f>+Tableau1[[#This Row],[CLIENT]]</f>
        <v>TUNISIAN AFRICAN BUSINESS</v>
      </c>
      <c r="M880" s="3">
        <f>Tableau1[[#This Row],[Mois]]</f>
        <v>11</v>
      </c>
    </row>
    <row r="881" spans="1:13" hidden="1" x14ac:dyDescent="0.35">
      <c r="A881" s="1" t="str">
        <f>Tableau1[[#This Row],[NUM DE FACTURE]]</f>
        <v>FAE-21-00274</v>
      </c>
      <c r="B881" s="2">
        <f>VLOOKUP(Tableau3[[#This Row],[ID ]],'[1]COMMERCIAL 2019 - 2021'!$D$2:$AO$3999,14,FALSE)</f>
        <v>0</v>
      </c>
      <c r="C881" s="3">
        <f>VLOOKUP(Tableau3[[#This Row],[ID ]],'[1]COMMERCIAL 2019 - 2021'!$D$2:$AO$3999,15,FALSE)</f>
        <v>19500</v>
      </c>
      <c r="D881" s="3">
        <f>VLOOKUP(Tableau3[[#This Row],[ID ]],'[1]COMMERCIAL 2019 - 2021'!$D$2:$AO$3999,16,FALSE)</f>
        <v>0</v>
      </c>
      <c r="E881" s="3">
        <f>VLOOKUP(Tableau3[[#This Row],[ID ]],'[1]COMMERCIAL 2019 - 2021'!$D$2:$AO$3999,17,FALSE)</f>
        <v>0</v>
      </c>
      <c r="F881" s="3">
        <f>VLOOKUP(Tableau3[[#This Row],[ID ]],'[1]COMMERCIAL 2019 - 2021'!$D$2:$AO$3999,20,FALSE)</f>
        <v>0</v>
      </c>
      <c r="G881" s="3">
        <f>VLOOKUP(Tableau3[[#This Row],[ID ]],'[1]COMMERCIAL 2019 - 2021'!$D$2:$AO$3999,21,FALSE)</f>
        <v>80373.573749999996</v>
      </c>
      <c r="H881" s="3">
        <f>VLOOKUP(Tableau3[[#This Row],[ID ]],'[1]COMMERCIAL 2019 - 2021'!$D$2:$AO$3999,22,FALSE)</f>
        <v>0</v>
      </c>
      <c r="I881" s="3">
        <f>VLOOKUP(Tableau3[[#This Row],[ID ]],'[1]COMMERCIAL 2019 - 2021'!$D$2:$AO$3999,23,FALSE)</f>
        <v>0</v>
      </c>
      <c r="J881" s="3">
        <f>+Tableau1[[#This Row],[Annee]]</f>
        <v>2021</v>
      </c>
      <c r="K881" s="3" t="str">
        <f>+Tableau1[[#This Row],[DESTINATION]]</f>
        <v>New Zealand</v>
      </c>
      <c r="L881" s="3" t="str">
        <f>+Tableau1[[#This Row],[CLIENT]]</f>
        <v>DAVIS TRADING CO LTD</v>
      </c>
      <c r="M881" s="3">
        <f>Tableau1[[#This Row],[Mois]]</f>
        <v>12</v>
      </c>
    </row>
    <row r="882" spans="1:13" hidden="1" x14ac:dyDescent="0.35">
      <c r="A882" s="1" t="str">
        <f>Tableau1[[#This Row],[NUM DE FACTURE]]</f>
        <v>FAE-21-00275</v>
      </c>
      <c r="B882" s="2">
        <f>VLOOKUP(Tableau3[[#This Row],[ID ]],'[1]COMMERCIAL 2019 - 2021'!$D$2:$AO$3999,14,FALSE)</f>
        <v>0</v>
      </c>
      <c r="C882" s="3">
        <f>VLOOKUP(Tableau3[[#This Row],[ID ]],'[1]COMMERCIAL 2019 - 2021'!$D$2:$AO$3999,15,FALSE)</f>
        <v>12367.88</v>
      </c>
      <c r="D882" s="3">
        <f>VLOOKUP(Tableau3[[#This Row],[ID ]],'[1]COMMERCIAL 2019 - 2021'!$D$2:$AO$3999,16,FALSE)</f>
        <v>1800</v>
      </c>
      <c r="E882" s="3">
        <f>VLOOKUP(Tableau3[[#This Row],[ID ]],'[1]COMMERCIAL 2019 - 2021'!$D$2:$AO$3999,17,FALSE)</f>
        <v>9227.9599999999991</v>
      </c>
      <c r="F882" s="3">
        <f>VLOOKUP(Tableau3[[#This Row],[ID ]],'[1]COMMERCIAL 2019 - 2021'!$D$2:$AO$3999,20,FALSE)</f>
        <v>0</v>
      </c>
      <c r="G882" s="3">
        <f>VLOOKUP(Tableau3[[#This Row],[ID ]],'[1]COMMERCIAL 2019 - 2021'!$D$2:$AO$3999,21,FALSE)</f>
        <v>26278.685600000001</v>
      </c>
      <c r="H882" s="3">
        <f>VLOOKUP(Tableau3[[#This Row],[ID ]],'[1]COMMERCIAL 2019 - 2021'!$D$2:$AO$3999,22,FALSE)</f>
        <v>2642.4</v>
      </c>
      <c r="I882" s="3">
        <f>VLOOKUP(Tableau3[[#This Row],[ID ]],'[1]COMMERCIAL 2019 - 2021'!$D$2:$AO$3999,23,FALSE)</f>
        <v>5442.9759999999997</v>
      </c>
      <c r="J882" s="3">
        <f>+Tableau1[[#This Row],[Annee]]</f>
        <v>2021</v>
      </c>
      <c r="K882" s="3" t="str">
        <f>+Tableau1[[#This Row],[DESTINATION]]</f>
        <v>Canada</v>
      </c>
      <c r="L882" s="3" t="str">
        <f>+Tableau1[[#This Row],[CLIENT]]</f>
        <v>ARCADIA</v>
      </c>
      <c r="M882" s="3">
        <f>Tableau1[[#This Row],[Mois]]</f>
        <v>12</v>
      </c>
    </row>
    <row r="883" spans="1:13" hidden="1" x14ac:dyDescent="0.35">
      <c r="A883" s="1" t="str">
        <f>Tableau1[[#This Row],[NUM DE FACTURE]]</f>
        <v>FAE-21-00276</v>
      </c>
      <c r="B883" s="2">
        <f>VLOOKUP(Tableau3[[#This Row],[ID ]],'[1]COMMERCIAL 2019 - 2021'!$D$2:$AO$3999,14,FALSE)</f>
        <v>14400</v>
      </c>
      <c r="C883" s="3">
        <f>VLOOKUP(Tableau3[[#This Row],[ID ]],'[1]COMMERCIAL 2019 - 2021'!$D$2:$AO$3999,15,FALSE)</f>
        <v>144396</v>
      </c>
      <c r="D883" s="3">
        <f>VLOOKUP(Tableau3[[#This Row],[ID ]],'[1]COMMERCIAL 2019 - 2021'!$D$2:$AO$3999,16,FALSE)</f>
        <v>0</v>
      </c>
      <c r="E883" s="3">
        <f>VLOOKUP(Tableau3[[#This Row],[ID ]],'[1]COMMERCIAL 2019 - 2021'!$D$2:$AO$3999,17,FALSE)</f>
        <v>0</v>
      </c>
      <c r="F883" s="3">
        <f>VLOOKUP(Tableau3[[#This Row],[ID ]],'[1]COMMERCIAL 2019 - 2021'!$D$2:$AO$3999,20,FALSE)</f>
        <v>31369.8824023124</v>
      </c>
      <c r="G883" s="3">
        <f>VLOOKUP(Tableau3[[#This Row],[ID ]],'[1]COMMERCIAL 2019 - 2021'!$D$2:$AO$3999,21,FALSE)</f>
        <v>283141.5556356876</v>
      </c>
      <c r="H883" s="3">
        <f>VLOOKUP(Tableau3[[#This Row],[ID ]],'[1]COMMERCIAL 2019 - 2021'!$D$2:$AO$3999,22,FALSE)</f>
        <v>0</v>
      </c>
      <c r="I883" s="3">
        <f>VLOOKUP(Tableau3[[#This Row],[ID ]],'[1]COMMERCIAL 2019 - 2021'!$D$2:$AO$3999,23,FALSE)</f>
        <v>0</v>
      </c>
      <c r="J883" s="3">
        <f>+Tableau1[[#This Row],[Annee]]</f>
        <v>2021</v>
      </c>
      <c r="K883" s="3" t="str">
        <f>+Tableau1[[#This Row],[DESTINATION]]</f>
        <v>Guinee</v>
      </c>
      <c r="L883" s="3" t="str">
        <f>+Tableau1[[#This Row],[CLIENT]]</f>
        <v>SAWABA - GUINEE</v>
      </c>
      <c r="M883" s="3">
        <f>Tableau1[[#This Row],[Mois]]</f>
        <v>12</v>
      </c>
    </row>
    <row r="884" spans="1:13" x14ac:dyDescent="0.35">
      <c r="A884" s="1" t="str">
        <f>Tableau1[[#This Row],[NUM DE FACTURE]]</f>
        <v>FAE-21-00277</v>
      </c>
      <c r="B884" s="2">
        <f>VLOOKUP(Tableau3[[#This Row],[ID ]],'[1]COMMERCIAL 2019 - 2021'!$D$2:$AO$3999,14,FALSE)</f>
        <v>0</v>
      </c>
      <c r="C884" s="3">
        <f>VLOOKUP(Tableau3[[#This Row],[ID ]],'[1]COMMERCIAL 2019 - 2021'!$D$2:$AO$3999,15,FALSE)</f>
        <v>0</v>
      </c>
      <c r="D884" s="3">
        <f>VLOOKUP(Tableau3[[#This Row],[ID ]],'[1]COMMERCIAL 2019 - 2021'!$D$2:$AO$3999,16,FALSE)</f>
        <v>56000</v>
      </c>
      <c r="E884" s="3">
        <f>VLOOKUP(Tableau3[[#This Row],[ID ]],'[1]COMMERCIAL 2019 - 2021'!$D$2:$AO$3999,17,FALSE)</f>
        <v>0</v>
      </c>
      <c r="F884" s="3">
        <f>VLOOKUP(Tableau3[[#This Row],[ID ]],'[1]COMMERCIAL 2019 - 2021'!$D$2:$AO$3999,20,FALSE)</f>
        <v>0</v>
      </c>
      <c r="G884" s="3">
        <f>VLOOKUP(Tableau3[[#This Row],[ID ]],'[1]COMMERCIAL 2019 - 2021'!$D$2:$AO$3999,21,FALSE)</f>
        <v>0</v>
      </c>
      <c r="H884" s="3">
        <f>VLOOKUP(Tableau3[[#This Row],[ID ]],'[1]COMMERCIAL 2019 - 2021'!$D$2:$AO$3999,22,FALSE)</f>
        <v>103530</v>
      </c>
      <c r="I884" s="3">
        <f>VLOOKUP(Tableau3[[#This Row],[ID ]],'[1]COMMERCIAL 2019 - 2021'!$D$2:$AO$3999,23,FALSE)</f>
        <v>0</v>
      </c>
      <c r="J884" s="3">
        <f>+Tableau1[[#This Row],[Annee]]</f>
        <v>2021</v>
      </c>
      <c r="K884" s="3" t="str">
        <f>+Tableau1[[#This Row],[DESTINATION]]</f>
        <v>Gabon</v>
      </c>
      <c r="L884" s="3" t="str">
        <f>+Tableau1[[#This Row],[CLIENT]]</f>
        <v>TUNISIAN AFRICAN BUSINESS</v>
      </c>
      <c r="M884" s="3">
        <f>Tableau1[[#This Row],[Mois]]</f>
        <v>12</v>
      </c>
    </row>
    <row r="885" spans="1:13" x14ac:dyDescent="0.35">
      <c r="A885" s="1" t="str">
        <f>Tableau1[[#This Row],[NUM DE FACTURE]]</f>
        <v>FAE-21-00278</v>
      </c>
      <c r="B885" s="2">
        <f>VLOOKUP(Tableau3[[#This Row],[ID ]],'[1]COMMERCIAL 2019 - 2021'!$D$2:$AO$3999,14,FALSE)</f>
        <v>44016</v>
      </c>
      <c r="C885" s="3">
        <f>VLOOKUP(Tableau3[[#This Row],[ID ]],'[1]COMMERCIAL 2019 - 2021'!$D$2:$AO$3999,15,FALSE)</f>
        <v>56160</v>
      </c>
      <c r="D885" s="3">
        <f>VLOOKUP(Tableau3[[#This Row],[ID ]],'[1]COMMERCIAL 2019 - 2021'!$D$2:$AO$3999,16,FALSE)</f>
        <v>0</v>
      </c>
      <c r="E885" s="3">
        <f>VLOOKUP(Tableau3[[#This Row],[ID ]],'[1]COMMERCIAL 2019 - 2021'!$D$2:$AO$3999,17,FALSE)</f>
        <v>0</v>
      </c>
      <c r="F885" s="3">
        <f>VLOOKUP(Tableau3[[#This Row],[ID ]],'[1]COMMERCIAL 2019 - 2021'!$D$2:$AO$3999,20,FALSE)</f>
        <v>105638.39999999999</v>
      </c>
      <c r="G885" s="3">
        <f>VLOOKUP(Tableau3[[#This Row],[ID ]],'[1]COMMERCIAL 2019 - 2021'!$D$2:$AO$3999,21,FALSE)</f>
        <v>126360</v>
      </c>
      <c r="H885" s="3">
        <f>VLOOKUP(Tableau3[[#This Row],[ID ]],'[1]COMMERCIAL 2019 - 2021'!$D$2:$AO$3999,22,FALSE)</f>
        <v>0</v>
      </c>
      <c r="I885" s="3">
        <f>VLOOKUP(Tableau3[[#This Row],[ID ]],'[1]COMMERCIAL 2019 - 2021'!$D$2:$AO$3999,23,FALSE)</f>
        <v>0</v>
      </c>
      <c r="J885" s="3">
        <f>+Tableau1[[#This Row],[Annee]]</f>
        <v>2021</v>
      </c>
      <c r="K885" s="3" t="str">
        <f>+Tableau1[[#This Row],[DESTINATION]]</f>
        <v>Sierra Leone</v>
      </c>
      <c r="L885" s="3" t="str">
        <f>+Tableau1[[#This Row],[CLIENT]]</f>
        <v>TUNISIAN AFRICAN BUSINESS</v>
      </c>
      <c r="M885" s="3">
        <f>Tableau1[[#This Row],[Mois]]</f>
        <v>12</v>
      </c>
    </row>
    <row r="886" spans="1:13" hidden="1" x14ac:dyDescent="0.35">
      <c r="A886" s="1" t="str">
        <f>Tableau1[[#This Row],[NUM DE FACTURE]]</f>
        <v>FAE-21-00279</v>
      </c>
      <c r="B886" s="2">
        <f>VLOOKUP(Tableau3[[#This Row],[ID ]],'[1]COMMERCIAL 2019 - 2021'!$D$2:$AO$3999,14,FALSE)</f>
        <v>0</v>
      </c>
      <c r="C886" s="3">
        <f>VLOOKUP(Tableau3[[#This Row],[ID ]],'[1]COMMERCIAL 2019 - 2021'!$D$2:$AO$3999,15,FALSE)</f>
        <v>27664</v>
      </c>
      <c r="D886" s="3">
        <f>VLOOKUP(Tableau3[[#This Row],[ID ]],'[1]COMMERCIAL 2019 - 2021'!$D$2:$AO$3999,16,FALSE)</f>
        <v>6000</v>
      </c>
      <c r="E886" s="3">
        <f>VLOOKUP(Tableau3[[#This Row],[ID ]],'[1]COMMERCIAL 2019 - 2021'!$D$2:$AO$3999,17,FALSE)</f>
        <v>6800</v>
      </c>
      <c r="F886" s="3">
        <f>VLOOKUP(Tableau3[[#This Row],[ID ]],'[1]COMMERCIAL 2019 - 2021'!$D$2:$AO$3999,20,FALSE)</f>
        <v>0</v>
      </c>
      <c r="G886" s="3">
        <f>VLOOKUP(Tableau3[[#This Row],[ID ]],'[1]COMMERCIAL 2019 - 2021'!$D$2:$AO$3999,21,FALSE)</f>
        <v>108673.07639999999</v>
      </c>
      <c r="H886" s="3">
        <f>VLOOKUP(Tableau3[[#This Row],[ID ]],'[1]COMMERCIAL 2019 - 2021'!$D$2:$AO$3999,22,FALSE)</f>
        <v>22443.974999999995</v>
      </c>
      <c r="I886" s="3">
        <f>VLOOKUP(Tableau3[[#This Row],[ID ]],'[1]COMMERCIAL 2019 - 2021'!$D$2:$AO$3999,23,FALSE)</f>
        <v>37159.415999999997</v>
      </c>
      <c r="J886" s="3">
        <f>+Tableau1[[#This Row],[Annee]]</f>
        <v>2021</v>
      </c>
      <c r="K886" s="3" t="str">
        <f>+Tableau1[[#This Row],[DESTINATION]]</f>
        <v>France</v>
      </c>
      <c r="L886" s="3" t="str">
        <f>+Tableau1[[#This Row],[CLIENT]]</f>
        <v>FOODMED</v>
      </c>
      <c r="M886" s="3">
        <f>Tableau1[[#This Row],[Mois]]</f>
        <v>12</v>
      </c>
    </row>
    <row r="887" spans="1:13" hidden="1" x14ac:dyDescent="0.35">
      <c r="A887" s="1" t="str">
        <f>Tableau1[[#This Row],[NUM DE FACTURE]]</f>
        <v>FAE-21-00280</v>
      </c>
      <c r="B887" s="2">
        <f>VLOOKUP(Tableau3[[#This Row],[ID ]],'[1]COMMERCIAL 2019 - 2021'!$D$2:$AO$3999,14,FALSE)</f>
        <v>19200</v>
      </c>
      <c r="C887" s="3">
        <f>VLOOKUP(Tableau3[[#This Row],[ID ]],'[1]COMMERCIAL 2019 - 2021'!$D$2:$AO$3999,15,FALSE)</f>
        <v>0</v>
      </c>
      <c r="D887" s="3">
        <f>VLOOKUP(Tableau3[[#This Row],[ID ]],'[1]COMMERCIAL 2019 - 2021'!$D$2:$AO$3999,16,FALSE)</f>
        <v>0</v>
      </c>
      <c r="E887" s="3">
        <f>VLOOKUP(Tableau3[[#This Row],[ID ]],'[1]COMMERCIAL 2019 - 2021'!$D$2:$AO$3999,17,FALSE)</f>
        <v>0</v>
      </c>
      <c r="F887" s="3">
        <f>VLOOKUP(Tableau3[[#This Row],[ID ]],'[1]COMMERCIAL 2019 - 2021'!$D$2:$AO$3999,20,FALSE)</f>
        <v>34944</v>
      </c>
      <c r="G887" s="3">
        <f>VLOOKUP(Tableau3[[#This Row],[ID ]],'[1]COMMERCIAL 2019 - 2021'!$D$2:$AO$3999,21,FALSE)</f>
        <v>0</v>
      </c>
      <c r="H887" s="3">
        <f>VLOOKUP(Tableau3[[#This Row],[ID ]],'[1]COMMERCIAL 2019 - 2021'!$D$2:$AO$3999,22,FALSE)</f>
        <v>0</v>
      </c>
      <c r="I887" s="3">
        <f>VLOOKUP(Tableau3[[#This Row],[ID ]],'[1]COMMERCIAL 2019 - 2021'!$D$2:$AO$3999,23,FALSE)</f>
        <v>0</v>
      </c>
      <c r="J887" s="3">
        <f>+Tableau1[[#This Row],[Annee]]</f>
        <v>2021</v>
      </c>
      <c r="K887" s="3" t="str">
        <f>+Tableau1[[#This Row],[DESTINATION]]</f>
        <v>Senegal</v>
      </c>
      <c r="L887" s="3" t="str">
        <f>+Tableau1[[#This Row],[CLIENT]]</f>
        <v>SAHEL INTERNATIONAL TRADE</v>
      </c>
      <c r="M887" s="3">
        <f>Tableau1[[#This Row],[Mois]]</f>
        <v>12</v>
      </c>
    </row>
    <row r="888" spans="1:13" hidden="1" x14ac:dyDescent="0.35">
      <c r="A888" s="1" t="str">
        <f>Tableau1[[#This Row],[NUM DE FACTURE]]</f>
        <v>FAE-21-00281</v>
      </c>
      <c r="B888" s="2">
        <f>VLOOKUP(Tableau3[[#This Row],[ID ]],'[1]COMMERCIAL 2019 - 2021'!$D$2:$AO$3999,14,FALSE)</f>
        <v>19200</v>
      </c>
      <c r="C888" s="3">
        <f>VLOOKUP(Tableau3[[#This Row],[ID ]],'[1]COMMERCIAL 2019 - 2021'!$D$2:$AO$3999,15,FALSE)</f>
        <v>0</v>
      </c>
      <c r="D888" s="3">
        <f>VLOOKUP(Tableau3[[#This Row],[ID ]],'[1]COMMERCIAL 2019 - 2021'!$D$2:$AO$3999,16,FALSE)</f>
        <v>0</v>
      </c>
      <c r="E888" s="3">
        <f>VLOOKUP(Tableau3[[#This Row],[ID ]],'[1]COMMERCIAL 2019 - 2021'!$D$2:$AO$3999,17,FALSE)</f>
        <v>0</v>
      </c>
      <c r="F888" s="3">
        <f>VLOOKUP(Tableau3[[#This Row],[ID ]],'[1]COMMERCIAL 2019 - 2021'!$D$2:$AO$3999,20,FALSE)</f>
        <v>34368</v>
      </c>
      <c r="G888" s="3">
        <f>VLOOKUP(Tableau3[[#This Row],[ID ]],'[1]COMMERCIAL 2019 - 2021'!$D$2:$AO$3999,21,FALSE)</f>
        <v>0</v>
      </c>
      <c r="H888" s="3">
        <f>VLOOKUP(Tableau3[[#This Row],[ID ]],'[1]COMMERCIAL 2019 - 2021'!$D$2:$AO$3999,22,FALSE)</f>
        <v>0</v>
      </c>
      <c r="I888" s="3">
        <f>VLOOKUP(Tableau3[[#This Row],[ID ]],'[1]COMMERCIAL 2019 - 2021'!$D$2:$AO$3999,23,FALSE)</f>
        <v>0</v>
      </c>
      <c r="J888" s="3">
        <f>+Tableau1[[#This Row],[Annee]]</f>
        <v>2021</v>
      </c>
      <c r="K888" s="3" t="str">
        <f>+Tableau1[[#This Row],[DESTINATION]]</f>
        <v>Senegal</v>
      </c>
      <c r="L888" s="3" t="str">
        <f>+Tableau1[[#This Row],[CLIENT]]</f>
        <v>SAHEL INTERNATIONAL TRADE</v>
      </c>
      <c r="M888" s="3">
        <f>Tableau1[[#This Row],[Mois]]</f>
        <v>12</v>
      </c>
    </row>
    <row r="889" spans="1:13" hidden="1" x14ac:dyDescent="0.35">
      <c r="A889" s="1" t="str">
        <f>Tableau1[[#This Row],[NUM DE FACTURE]]</f>
        <v>FAE-21-00282</v>
      </c>
      <c r="B889" s="2">
        <f>VLOOKUP(Tableau3[[#This Row],[ID ]],'[1]COMMERCIAL 2019 - 2021'!$D$2:$AO$3999,14,FALSE)</f>
        <v>0</v>
      </c>
      <c r="C889" s="3">
        <f>VLOOKUP(Tableau3[[#This Row],[ID ]],'[1]COMMERCIAL 2019 - 2021'!$D$2:$AO$3999,15,FALSE)</f>
        <v>16236</v>
      </c>
      <c r="D889" s="3">
        <f>VLOOKUP(Tableau3[[#This Row],[ID ]],'[1]COMMERCIAL 2019 - 2021'!$D$2:$AO$3999,16,FALSE)</f>
        <v>11100</v>
      </c>
      <c r="E889" s="3">
        <f>VLOOKUP(Tableau3[[#This Row],[ID ]],'[1]COMMERCIAL 2019 - 2021'!$D$2:$AO$3999,17,FALSE)</f>
        <v>0</v>
      </c>
      <c r="F889" s="3">
        <f>VLOOKUP(Tableau3[[#This Row],[ID ]],'[1]COMMERCIAL 2019 - 2021'!$D$2:$AO$3999,20,FALSE)</f>
        <v>0</v>
      </c>
      <c r="G889" s="3">
        <f>VLOOKUP(Tableau3[[#This Row],[ID ]],'[1]COMMERCIAL 2019 - 2021'!$D$2:$AO$3999,21,FALSE)</f>
        <v>56138.255455764709</v>
      </c>
      <c r="H889" s="3">
        <f>VLOOKUP(Tableau3[[#This Row],[ID ]],'[1]COMMERCIAL 2019 - 2021'!$D$2:$AO$3999,22,FALSE)</f>
        <v>38176.756648235292</v>
      </c>
      <c r="I889" s="3">
        <f>VLOOKUP(Tableau3[[#This Row],[ID ]],'[1]COMMERCIAL 2019 - 2021'!$D$2:$AO$3999,23,FALSE)</f>
        <v>0</v>
      </c>
      <c r="J889" s="3">
        <f>+Tableau1[[#This Row],[Annee]]</f>
        <v>2021</v>
      </c>
      <c r="K889" s="3" t="str">
        <f>+Tableau1[[#This Row],[DESTINATION]]</f>
        <v>Mayotte</v>
      </c>
      <c r="L889" s="3" t="str">
        <f>+Tableau1[[#This Row],[CLIENT]]</f>
        <v>SODIFRAM SAS</v>
      </c>
      <c r="M889" s="3">
        <f>Tableau1[[#This Row],[Mois]]</f>
        <v>12</v>
      </c>
    </row>
    <row r="890" spans="1:13" x14ac:dyDescent="0.35">
      <c r="A890" s="1" t="str">
        <f>Tableau1[[#This Row],[NUM DE FACTURE]]</f>
        <v>FAE-21-00283</v>
      </c>
      <c r="B890" s="2">
        <f>VLOOKUP(Tableau3[[#This Row],[ID ]],'[1]COMMERCIAL 2019 - 2021'!$D$2:$AO$3999,14,FALSE)</f>
        <v>0</v>
      </c>
      <c r="C890" s="3">
        <f>VLOOKUP(Tableau3[[#This Row],[ID ]],'[1]COMMERCIAL 2019 - 2021'!$D$2:$AO$3999,15,FALSE)</f>
        <v>154056</v>
      </c>
      <c r="D890" s="3">
        <f>VLOOKUP(Tableau3[[#This Row],[ID ]],'[1]COMMERCIAL 2019 - 2021'!$D$2:$AO$3999,16,FALSE)</f>
        <v>0</v>
      </c>
      <c r="E890" s="3">
        <f>VLOOKUP(Tableau3[[#This Row],[ID ]],'[1]COMMERCIAL 2019 - 2021'!$D$2:$AO$3999,17,FALSE)</f>
        <v>0</v>
      </c>
      <c r="F890" s="3">
        <f>VLOOKUP(Tableau3[[#This Row],[ID ]],'[1]COMMERCIAL 2019 - 2021'!$D$2:$AO$3999,20,FALSE)</f>
        <v>0</v>
      </c>
      <c r="G890" s="3">
        <f>VLOOKUP(Tableau3[[#This Row],[ID ]],'[1]COMMERCIAL 2019 - 2021'!$D$2:$AO$3999,21,FALSE)</f>
        <v>281922.48</v>
      </c>
      <c r="H890" s="3">
        <f>VLOOKUP(Tableau3[[#This Row],[ID ]],'[1]COMMERCIAL 2019 - 2021'!$D$2:$AO$3999,22,FALSE)</f>
        <v>0</v>
      </c>
      <c r="I890" s="3">
        <f>VLOOKUP(Tableau3[[#This Row],[ID ]],'[1]COMMERCIAL 2019 - 2021'!$D$2:$AO$3999,23,FALSE)</f>
        <v>0</v>
      </c>
      <c r="J890" s="3">
        <f>+Tableau1[[#This Row],[Annee]]</f>
        <v>2021</v>
      </c>
      <c r="K890" s="3" t="str">
        <f>+Tableau1[[#This Row],[DESTINATION]]</f>
        <v>Senegal</v>
      </c>
      <c r="L890" s="3" t="str">
        <f>+Tableau1[[#This Row],[CLIENT]]</f>
        <v>TUNISIAN AFRICAN BUSINESS</v>
      </c>
      <c r="M890" s="3">
        <f>Tableau1[[#This Row],[Mois]]</f>
        <v>12</v>
      </c>
    </row>
    <row r="891" spans="1:13" hidden="1" x14ac:dyDescent="0.35">
      <c r="A891" s="1" t="str">
        <f>Tableau1[[#This Row],[NUM DE FACTURE]]</f>
        <v>FAE-21-00284</v>
      </c>
      <c r="B891" s="2">
        <f>VLOOKUP(Tableau3[[#This Row],[ID ]],'[1]COMMERCIAL 2019 - 2021'!$D$2:$AO$3999,14,FALSE)</f>
        <v>19200</v>
      </c>
      <c r="C891" s="3">
        <f>VLOOKUP(Tableau3[[#This Row],[ID ]],'[1]COMMERCIAL 2019 - 2021'!$D$2:$AO$3999,15,FALSE)</f>
        <v>0</v>
      </c>
      <c r="D891" s="3">
        <f>VLOOKUP(Tableau3[[#This Row],[ID ]],'[1]COMMERCIAL 2019 - 2021'!$D$2:$AO$3999,16,FALSE)</f>
        <v>0</v>
      </c>
      <c r="E891" s="3">
        <f>VLOOKUP(Tableau3[[#This Row],[ID ]],'[1]COMMERCIAL 2019 - 2021'!$D$2:$AO$3999,17,FALSE)</f>
        <v>0</v>
      </c>
      <c r="F891" s="3">
        <f>VLOOKUP(Tableau3[[#This Row],[ID ]],'[1]COMMERCIAL 2019 - 2021'!$D$2:$AO$3999,20,FALSE)</f>
        <v>34944</v>
      </c>
      <c r="G891" s="3">
        <f>VLOOKUP(Tableau3[[#This Row],[ID ]],'[1]COMMERCIAL 2019 - 2021'!$D$2:$AO$3999,21,FALSE)</f>
        <v>0</v>
      </c>
      <c r="H891" s="3">
        <f>VLOOKUP(Tableau3[[#This Row],[ID ]],'[1]COMMERCIAL 2019 - 2021'!$D$2:$AO$3999,22,FALSE)</f>
        <v>0</v>
      </c>
      <c r="I891" s="3">
        <f>VLOOKUP(Tableau3[[#This Row],[ID ]],'[1]COMMERCIAL 2019 - 2021'!$D$2:$AO$3999,23,FALSE)</f>
        <v>0</v>
      </c>
      <c r="J891" s="3">
        <f>+Tableau1[[#This Row],[Annee]]</f>
        <v>2021</v>
      </c>
      <c r="K891" s="3" t="str">
        <f>+Tableau1[[#This Row],[DESTINATION]]</f>
        <v>Burkina Faso</v>
      </c>
      <c r="L891" s="3" t="str">
        <f>+Tableau1[[#This Row],[CLIENT]]</f>
        <v>SAHEL INTERNATIONAL TRADE</v>
      </c>
      <c r="M891" s="3">
        <f>Tableau1[[#This Row],[Mois]]</f>
        <v>12</v>
      </c>
    </row>
    <row r="892" spans="1:13" hidden="1" x14ac:dyDescent="0.35">
      <c r="A892" s="1" t="str">
        <f>Tableau1[[#This Row],[NUM DE FACTURE]]</f>
        <v>FAE-21-00285</v>
      </c>
      <c r="B892" s="2">
        <f>VLOOKUP(Tableau3[[#This Row],[ID ]],'[1]COMMERCIAL 2019 - 2021'!$D$2:$AO$3999,14,FALSE)</f>
        <v>0</v>
      </c>
      <c r="C892" s="3">
        <f>VLOOKUP(Tableau3[[#This Row],[ID ]],'[1]COMMERCIAL 2019 - 2021'!$D$2:$AO$3999,15,FALSE)</f>
        <v>0</v>
      </c>
      <c r="D892" s="3">
        <f>VLOOKUP(Tableau3[[#This Row],[ID ]],'[1]COMMERCIAL 2019 - 2021'!$D$2:$AO$3999,16,FALSE)</f>
        <v>0</v>
      </c>
      <c r="E892" s="3">
        <f>VLOOKUP(Tableau3[[#This Row],[ID ]],'[1]COMMERCIAL 2019 - 2021'!$D$2:$AO$3999,17,FALSE)</f>
        <v>61000</v>
      </c>
      <c r="F892" s="3">
        <f>VLOOKUP(Tableau3[[#This Row],[ID ]],'[1]COMMERCIAL 2019 - 2021'!$D$2:$AO$3999,20,FALSE)</f>
        <v>0</v>
      </c>
      <c r="G892" s="3">
        <f>VLOOKUP(Tableau3[[#This Row],[ID ]],'[1]COMMERCIAL 2019 - 2021'!$D$2:$AO$3999,21,FALSE)</f>
        <v>0</v>
      </c>
      <c r="H892" s="3">
        <f>VLOOKUP(Tableau3[[#This Row],[ID ]],'[1]COMMERCIAL 2019 - 2021'!$D$2:$AO$3999,22,FALSE)</f>
        <v>0</v>
      </c>
      <c r="I892" s="3">
        <f>VLOOKUP(Tableau3[[#This Row],[ID ]],'[1]COMMERCIAL 2019 - 2021'!$D$2:$AO$3999,23,FALSE)</f>
        <v>310476.25350000005</v>
      </c>
      <c r="J892" s="3">
        <f>+Tableau1[[#This Row],[Annee]]</f>
        <v>2021</v>
      </c>
      <c r="K892" s="3" t="str">
        <f>+Tableau1[[#This Row],[DESTINATION]]</f>
        <v>Libye</v>
      </c>
      <c r="L892" s="3" t="str">
        <f>+Tableau1[[#This Row],[CLIENT]]</f>
        <v>STE AL MAJMOUA MOTTAHIDA</v>
      </c>
      <c r="M892" s="3">
        <f>Tableau1[[#This Row],[Mois]]</f>
        <v>12</v>
      </c>
    </row>
    <row r="893" spans="1:13" hidden="1" x14ac:dyDescent="0.35">
      <c r="A893" s="1" t="str">
        <f>Tableau1[[#This Row],[NUM DE FACTURE]]</f>
        <v>FAE-21-00286</v>
      </c>
      <c r="B893" s="2">
        <f>VLOOKUP(Tableau3[[#This Row],[ID ]],'[1]COMMERCIAL 2019 - 2021'!$D$2:$AO$3999,14,FALSE)</f>
        <v>0</v>
      </c>
      <c r="C893" s="3">
        <f>VLOOKUP(Tableau3[[#This Row],[ID ]],'[1]COMMERCIAL 2019 - 2021'!$D$2:$AO$3999,15,FALSE)</f>
        <v>47600</v>
      </c>
      <c r="D893" s="3">
        <f>VLOOKUP(Tableau3[[#This Row],[ID ]],'[1]COMMERCIAL 2019 - 2021'!$D$2:$AO$3999,16,FALSE)</f>
        <v>0</v>
      </c>
      <c r="E893" s="3">
        <f>VLOOKUP(Tableau3[[#This Row],[ID ]],'[1]COMMERCIAL 2019 - 2021'!$D$2:$AO$3999,17,FALSE)</f>
        <v>1000</v>
      </c>
      <c r="F893" s="3">
        <f>VLOOKUP(Tableau3[[#This Row],[ID ]],'[1]COMMERCIAL 2019 - 2021'!$D$2:$AO$3999,20,FALSE)</f>
        <v>0</v>
      </c>
      <c r="G893" s="3">
        <f>VLOOKUP(Tableau3[[#This Row],[ID ]],'[1]COMMERCIAL 2019 - 2021'!$D$2:$AO$3999,21,FALSE)</f>
        <v>120582.98559999999</v>
      </c>
      <c r="H893" s="3">
        <f>VLOOKUP(Tableau3[[#This Row],[ID ]],'[1]COMMERCIAL 2019 - 2021'!$D$2:$AO$3999,22,FALSE)</f>
        <v>0</v>
      </c>
      <c r="I893" s="3">
        <f>VLOOKUP(Tableau3[[#This Row],[ID ]],'[1]COMMERCIAL 2019 - 2021'!$D$2:$AO$3999,23,FALSE)</f>
        <v>6030.8765000000003</v>
      </c>
      <c r="J893" s="3">
        <f>+Tableau1[[#This Row],[Annee]]</f>
        <v>2021</v>
      </c>
      <c r="K893" s="3" t="str">
        <f>+Tableau1[[#This Row],[DESTINATION]]</f>
        <v>Madagascar</v>
      </c>
      <c r="L893" s="3" t="str">
        <f>+Tableau1[[#This Row],[CLIENT]]</f>
        <v>RNK DISTRIBUTION</v>
      </c>
      <c r="M893" s="3">
        <f>Tableau1[[#This Row],[Mois]]</f>
        <v>12</v>
      </c>
    </row>
    <row r="894" spans="1:13" hidden="1" x14ac:dyDescent="0.35">
      <c r="A894" s="1" t="str">
        <f>Tableau1[[#This Row],[NUM DE FACTURE]]</f>
        <v>FAE-21-00287</v>
      </c>
      <c r="B894" s="2">
        <f>VLOOKUP(Tableau3[[#This Row],[ID ]],'[1]COMMERCIAL 2019 - 2021'!$D$2:$AO$3999,14,FALSE)</f>
        <v>0</v>
      </c>
      <c r="C894" s="3">
        <f>VLOOKUP(Tableau3[[#This Row],[ID ]],'[1]COMMERCIAL 2019 - 2021'!$D$2:$AO$3999,15,FALSE)</f>
        <v>0</v>
      </c>
      <c r="D894" s="3">
        <f>VLOOKUP(Tableau3[[#This Row],[ID ]],'[1]COMMERCIAL 2019 - 2021'!$D$2:$AO$3999,16,FALSE)</f>
        <v>280000</v>
      </c>
      <c r="E894" s="3">
        <f>VLOOKUP(Tableau3[[#This Row],[ID ]],'[1]COMMERCIAL 2019 - 2021'!$D$2:$AO$3999,17,FALSE)</f>
        <v>0</v>
      </c>
      <c r="F894" s="3">
        <f>VLOOKUP(Tableau3[[#This Row],[ID ]],'[1]COMMERCIAL 2019 - 2021'!$D$2:$AO$3999,20,FALSE)</f>
        <v>0</v>
      </c>
      <c r="G894" s="3">
        <f>VLOOKUP(Tableau3[[#This Row],[ID ]],'[1]COMMERCIAL 2019 - 2021'!$D$2:$AO$3999,21,FALSE)</f>
        <v>0</v>
      </c>
      <c r="H894" s="3">
        <f>VLOOKUP(Tableau3[[#This Row],[ID ]],'[1]COMMERCIAL 2019 - 2021'!$D$2:$AO$3999,22,FALSE)</f>
        <v>501200</v>
      </c>
      <c r="I894" s="3">
        <f>VLOOKUP(Tableau3[[#This Row],[ID ]],'[1]COMMERCIAL 2019 - 2021'!$D$2:$AO$3999,23,FALSE)</f>
        <v>0</v>
      </c>
      <c r="J894" s="3">
        <f>+Tableau1[[#This Row],[Annee]]</f>
        <v>2021</v>
      </c>
      <c r="K894" s="3" t="str">
        <f>+Tableau1[[#This Row],[DESTINATION]]</f>
        <v>Niger</v>
      </c>
      <c r="L894" s="3" t="str">
        <f>+Tableau1[[#This Row],[CLIENT]]</f>
        <v>STE OMEGA TRADING</v>
      </c>
      <c r="M894" s="3">
        <f>Tableau1[[#This Row],[Mois]]</f>
        <v>12</v>
      </c>
    </row>
    <row r="895" spans="1:13" hidden="1" x14ac:dyDescent="0.35">
      <c r="A895" s="1" t="str">
        <f>Tableau1[[#This Row],[NUM DE FACTURE]]</f>
        <v>FAE-21-00288</v>
      </c>
      <c r="B895" s="2">
        <f>VLOOKUP(Tableau3[[#This Row],[ID ]],'[1]COMMERCIAL 2019 - 2021'!$D$2:$AO$3999,14,FALSE)</f>
        <v>96000</v>
      </c>
      <c r="C895" s="3">
        <f>VLOOKUP(Tableau3[[#This Row],[ID ]],'[1]COMMERCIAL 2019 - 2021'!$D$2:$AO$3999,15,FALSE)</f>
        <v>0</v>
      </c>
      <c r="D895" s="3">
        <f>VLOOKUP(Tableau3[[#This Row],[ID ]],'[1]COMMERCIAL 2019 - 2021'!$D$2:$AO$3999,16,FALSE)</f>
        <v>0</v>
      </c>
      <c r="E895" s="3">
        <f>VLOOKUP(Tableau3[[#This Row],[ID ]],'[1]COMMERCIAL 2019 - 2021'!$D$2:$AO$3999,17,FALSE)</f>
        <v>0</v>
      </c>
      <c r="F895" s="3">
        <f>VLOOKUP(Tableau3[[#This Row],[ID ]],'[1]COMMERCIAL 2019 - 2021'!$D$2:$AO$3999,20,FALSE)</f>
        <v>272482.56</v>
      </c>
      <c r="G895" s="3">
        <f>VLOOKUP(Tableau3[[#This Row],[ID ]],'[1]COMMERCIAL 2019 - 2021'!$D$2:$AO$3999,21,FALSE)</f>
        <v>0</v>
      </c>
      <c r="H895" s="3">
        <f>VLOOKUP(Tableau3[[#This Row],[ID ]],'[1]COMMERCIAL 2019 - 2021'!$D$2:$AO$3999,22,FALSE)</f>
        <v>0</v>
      </c>
      <c r="I895" s="3">
        <f>VLOOKUP(Tableau3[[#This Row],[ID ]],'[1]COMMERCIAL 2019 - 2021'!$D$2:$AO$3999,23,FALSE)</f>
        <v>0</v>
      </c>
      <c r="J895" s="3">
        <f>+Tableau1[[#This Row],[Annee]]</f>
        <v>2021</v>
      </c>
      <c r="K895" s="3" t="str">
        <f>+Tableau1[[#This Row],[DESTINATION]]</f>
        <v>Senegal</v>
      </c>
      <c r="L895" s="3" t="str">
        <f>+Tableau1[[#This Row],[CLIENT]]</f>
        <v>LAMP FALL IMP EXP - LAFFIMEX</v>
      </c>
      <c r="M895" s="3">
        <f>Tableau1[[#This Row],[Mois]]</f>
        <v>12</v>
      </c>
    </row>
    <row r="896" spans="1:13" hidden="1" x14ac:dyDescent="0.35">
      <c r="A896" s="1" t="str">
        <f>Tableau1[[#This Row],[NUM DE FACTURE]]</f>
        <v>FAE-21-00289</v>
      </c>
      <c r="B896" s="2">
        <f>VLOOKUP(Tableau3[[#This Row],[ID ]],'[1]COMMERCIAL 2019 - 2021'!$D$2:$AO$3999,14,FALSE)</f>
        <v>0</v>
      </c>
      <c r="C896" s="3">
        <f>VLOOKUP(Tableau3[[#This Row],[ID ]],'[1]COMMERCIAL 2019 - 2021'!$D$2:$AO$3999,15,FALSE)</f>
        <v>0</v>
      </c>
      <c r="D896" s="3">
        <f>VLOOKUP(Tableau3[[#This Row],[ID ]],'[1]COMMERCIAL 2019 - 2021'!$D$2:$AO$3999,16,FALSE)</f>
        <v>280000</v>
      </c>
      <c r="E896" s="3">
        <f>VLOOKUP(Tableau3[[#This Row],[ID ]],'[1]COMMERCIAL 2019 - 2021'!$D$2:$AO$3999,17,FALSE)</f>
        <v>0</v>
      </c>
      <c r="F896" s="3">
        <f>VLOOKUP(Tableau3[[#This Row],[ID ]],'[1]COMMERCIAL 2019 - 2021'!$D$2:$AO$3999,20,FALSE)</f>
        <v>0</v>
      </c>
      <c r="G896" s="3">
        <f>VLOOKUP(Tableau3[[#This Row],[ID ]],'[1]COMMERCIAL 2019 - 2021'!$D$2:$AO$3999,21,FALSE)</f>
        <v>0</v>
      </c>
      <c r="H896" s="3">
        <f>VLOOKUP(Tableau3[[#This Row],[ID ]],'[1]COMMERCIAL 2019 - 2021'!$D$2:$AO$3999,22,FALSE)</f>
        <v>501200</v>
      </c>
      <c r="I896" s="3">
        <f>VLOOKUP(Tableau3[[#This Row],[ID ]],'[1]COMMERCIAL 2019 - 2021'!$D$2:$AO$3999,23,FALSE)</f>
        <v>0</v>
      </c>
      <c r="J896" s="3">
        <f>+Tableau1[[#This Row],[Annee]]</f>
        <v>2021</v>
      </c>
      <c r="K896" s="3" t="str">
        <f>+Tableau1[[#This Row],[DESTINATION]]</f>
        <v>Niger</v>
      </c>
      <c r="L896" s="3" t="str">
        <f>+Tableau1[[#This Row],[CLIENT]]</f>
        <v>STE OMEGA TRADING</v>
      </c>
      <c r="M896" s="3">
        <f>Tableau1[[#This Row],[Mois]]</f>
        <v>12</v>
      </c>
    </row>
    <row r="897" spans="1:13" hidden="1" x14ac:dyDescent="0.35">
      <c r="A897" s="1" t="str">
        <f>Tableau1[[#This Row],[NUM DE FACTURE]]</f>
        <v>FAE-21-00290</v>
      </c>
      <c r="B897" s="2">
        <f>VLOOKUP(Tableau3[[#This Row],[ID ]],'[1]COMMERCIAL 2019 - 2021'!$D$2:$AO$3999,14,FALSE)</f>
        <v>0</v>
      </c>
      <c r="C897" s="3">
        <f>VLOOKUP(Tableau3[[#This Row],[ID ]],'[1]COMMERCIAL 2019 - 2021'!$D$2:$AO$3999,15,FALSE)</f>
        <v>0</v>
      </c>
      <c r="D897" s="3">
        <f>VLOOKUP(Tableau3[[#This Row],[ID ]],'[1]COMMERCIAL 2019 - 2021'!$D$2:$AO$3999,16,FALSE)</f>
        <v>280000</v>
      </c>
      <c r="E897" s="3">
        <f>VLOOKUP(Tableau3[[#This Row],[ID ]],'[1]COMMERCIAL 2019 - 2021'!$D$2:$AO$3999,17,FALSE)</f>
        <v>0</v>
      </c>
      <c r="F897" s="3">
        <f>VLOOKUP(Tableau3[[#This Row],[ID ]],'[1]COMMERCIAL 2019 - 2021'!$D$2:$AO$3999,20,FALSE)</f>
        <v>0</v>
      </c>
      <c r="G897" s="3">
        <f>VLOOKUP(Tableau3[[#This Row],[ID ]],'[1]COMMERCIAL 2019 - 2021'!$D$2:$AO$3999,21,FALSE)</f>
        <v>0</v>
      </c>
      <c r="H897" s="3">
        <f>VLOOKUP(Tableau3[[#This Row],[ID ]],'[1]COMMERCIAL 2019 - 2021'!$D$2:$AO$3999,22,FALSE)</f>
        <v>501200</v>
      </c>
      <c r="I897" s="3">
        <f>VLOOKUP(Tableau3[[#This Row],[ID ]],'[1]COMMERCIAL 2019 - 2021'!$D$2:$AO$3999,23,FALSE)</f>
        <v>0</v>
      </c>
      <c r="J897" s="3">
        <f>+Tableau1[[#This Row],[Annee]]</f>
        <v>2021</v>
      </c>
      <c r="K897" s="3" t="str">
        <f>+Tableau1[[#This Row],[DESTINATION]]</f>
        <v>Niger</v>
      </c>
      <c r="L897" s="3" t="str">
        <f>+Tableau1[[#This Row],[CLIENT]]</f>
        <v>STE OMEGA TRADING</v>
      </c>
      <c r="M897" s="3">
        <f>Tableau1[[#This Row],[Mois]]</f>
        <v>12</v>
      </c>
    </row>
    <row r="898" spans="1:13" hidden="1" x14ac:dyDescent="0.35">
      <c r="A898" s="1" t="str">
        <f>Tableau1[[#This Row],[NUM DE FACTURE]]</f>
        <v>FAE-21-00291</v>
      </c>
      <c r="B898" s="2">
        <f>VLOOKUP(Tableau3[[#This Row],[ID ]],'[1]COMMERCIAL 2019 - 2021'!$D$2:$AO$3999,14,FALSE)</f>
        <v>0</v>
      </c>
      <c r="C898" s="3">
        <f>VLOOKUP(Tableau3[[#This Row],[ID ]],'[1]COMMERCIAL 2019 - 2021'!$D$2:$AO$3999,15,FALSE)</f>
        <v>41000</v>
      </c>
      <c r="D898" s="3">
        <f>VLOOKUP(Tableau3[[#This Row],[ID ]],'[1]COMMERCIAL 2019 - 2021'!$D$2:$AO$3999,16,FALSE)</f>
        <v>0</v>
      </c>
      <c r="E898" s="3">
        <f>VLOOKUP(Tableau3[[#This Row],[ID ]],'[1]COMMERCIAL 2019 - 2021'!$D$2:$AO$3999,17,FALSE)</f>
        <v>0</v>
      </c>
      <c r="F898" s="3" t="e">
        <f>VLOOKUP(Tableau3[[#This Row],[ID ]],'[1]COMMERCIAL 2019 - 2021'!$D$2:$AO$3999,20,FALSE)</f>
        <v>#N/A</v>
      </c>
      <c r="G898" s="3" t="e">
        <f>VLOOKUP(Tableau3[[#This Row],[ID ]],'[1]COMMERCIAL 2019 - 2021'!$D$2:$AO$3999,21,FALSE)</f>
        <v>#N/A</v>
      </c>
      <c r="H898" s="3" t="e">
        <f>VLOOKUP(Tableau3[[#This Row],[ID ]],'[1]COMMERCIAL 2019 - 2021'!$D$2:$AO$3999,22,FALSE)</f>
        <v>#N/A</v>
      </c>
      <c r="I898" s="3" t="e">
        <f>VLOOKUP(Tableau3[[#This Row],[ID ]],'[1]COMMERCIAL 2019 - 2021'!$D$2:$AO$3999,23,FALSE)</f>
        <v>#N/A</v>
      </c>
      <c r="J898" s="3">
        <f>+Tableau1[[#This Row],[Annee]]</f>
        <v>2021</v>
      </c>
      <c r="K898" s="3" t="str">
        <f>+Tableau1[[#This Row],[DESTINATION]]</f>
        <v>Russie</v>
      </c>
      <c r="L898" s="3" t="str">
        <f>+Tableau1[[#This Row],[CLIENT]]</f>
        <v>STE MIDCOM INTERNATIONAL</v>
      </c>
      <c r="M898" s="3">
        <f>Tableau1[[#This Row],[Mois]]</f>
        <v>1</v>
      </c>
    </row>
    <row r="899" spans="1:13" hidden="1" x14ac:dyDescent="0.35">
      <c r="A899" s="1" t="str">
        <f>Tableau1[[#This Row],[NUM DE FACTURE]]</f>
        <v>FAE-21-00292</v>
      </c>
      <c r="B899" s="2">
        <f>VLOOKUP(Tableau3[[#This Row],[ID ]],'[1]COMMERCIAL 2019 - 2021'!$D$2:$AO$3999,14,FALSE)</f>
        <v>9732</v>
      </c>
      <c r="C899" s="3">
        <f>VLOOKUP(Tableau3[[#This Row],[ID ]],'[1]COMMERCIAL 2019 - 2021'!$D$2:$AO$3999,15,FALSE)</f>
        <v>0</v>
      </c>
      <c r="D899" s="3">
        <f>VLOOKUP(Tableau3[[#This Row],[ID ]],'[1]COMMERCIAL 2019 - 2021'!$D$2:$AO$3999,16,FALSE)</f>
        <v>0</v>
      </c>
      <c r="E899" s="3">
        <f>VLOOKUP(Tableau3[[#This Row],[ID ]],'[1]COMMERCIAL 2019 - 2021'!$D$2:$AO$3999,17,FALSE)</f>
        <v>0</v>
      </c>
      <c r="F899" s="3">
        <f>VLOOKUP(Tableau3[[#This Row],[ID ]],'[1]COMMERCIAL 2019 - 2021'!$D$2:$AO$3999,20,FALSE)</f>
        <v>32359.114032400001</v>
      </c>
      <c r="G899" s="3">
        <f>VLOOKUP(Tableau3[[#This Row],[ID ]],'[1]COMMERCIAL 2019 - 2021'!$D$2:$AO$3999,21,FALSE)</f>
        <v>0</v>
      </c>
      <c r="H899" s="3">
        <f>VLOOKUP(Tableau3[[#This Row],[ID ]],'[1]COMMERCIAL 2019 - 2021'!$D$2:$AO$3999,22,FALSE)</f>
        <v>0</v>
      </c>
      <c r="I899" s="3">
        <f>VLOOKUP(Tableau3[[#This Row],[ID ]],'[1]COMMERCIAL 2019 - 2021'!$D$2:$AO$3999,23,FALSE)</f>
        <v>0</v>
      </c>
      <c r="J899" s="3">
        <f>+Tableau1[[#This Row],[Annee]]</f>
        <v>2021</v>
      </c>
      <c r="K899" s="3" t="str">
        <f>+Tableau1[[#This Row],[DESTINATION]]</f>
        <v>Jordanie</v>
      </c>
      <c r="L899" s="3" t="str">
        <f>+Tableau1[[#This Row],[CLIENT]]</f>
        <v>ABOURA FOODS</v>
      </c>
      <c r="M899" s="3">
        <f>Tableau1[[#This Row],[Mois]]</f>
        <v>12</v>
      </c>
    </row>
    <row r="900" spans="1:13" hidden="1" x14ac:dyDescent="0.35">
      <c r="A900" s="1" t="str">
        <f>Tableau1[[#This Row],[NUM DE FACTURE]]</f>
        <v>FAE-22-00001</v>
      </c>
      <c r="B900" s="2">
        <f>VLOOKUP(Tableau3[[#This Row],[ID ]],'[1]COMMERCIAL 2019 - 2021'!$D$2:$AO$3999,14,FALSE)</f>
        <v>0</v>
      </c>
      <c r="C900" s="3">
        <f>VLOOKUP(Tableau3[[#This Row],[ID ]],'[1]COMMERCIAL 2019 - 2021'!$D$2:$AO$3999,15,FALSE)</f>
        <v>1944</v>
      </c>
      <c r="D900" s="3">
        <f>VLOOKUP(Tableau3[[#This Row],[ID ]],'[1]COMMERCIAL 2019 - 2021'!$D$2:$AO$3999,16,FALSE)</f>
        <v>0</v>
      </c>
      <c r="E900" s="3">
        <f>VLOOKUP(Tableau3[[#This Row],[ID ]],'[1]COMMERCIAL 2019 - 2021'!$D$2:$AO$3999,17,FALSE)</f>
        <v>560</v>
      </c>
      <c r="F900" s="3">
        <f>VLOOKUP(Tableau3[[#This Row],[ID ]],'[1]COMMERCIAL 2019 - 2021'!$D$2:$AO$3999,20,FALSE)</f>
        <v>0</v>
      </c>
      <c r="G900" s="3">
        <f>VLOOKUP(Tableau3[[#This Row],[ID ]],'[1]COMMERCIAL 2019 - 2021'!$D$2:$AO$3999,21,FALSE)</f>
        <v>6123.6</v>
      </c>
      <c r="H900" s="3">
        <f>VLOOKUP(Tableau3[[#This Row],[ID ]],'[1]COMMERCIAL 2019 - 2021'!$D$2:$AO$3999,22,FALSE)</f>
        <v>0</v>
      </c>
      <c r="I900" s="3">
        <f>VLOOKUP(Tableau3[[#This Row],[ID ]],'[1]COMMERCIAL 2019 - 2021'!$D$2:$AO$3999,23,FALSE)</f>
        <v>2688</v>
      </c>
      <c r="J900" s="3">
        <f>+Tableau1[[#This Row],[Annee]]</f>
        <v>2022</v>
      </c>
      <c r="K900" s="3" t="str">
        <f>+Tableau1[[#This Row],[DESTINATION]]</f>
        <v>Suisse</v>
      </c>
      <c r="L900" s="3" t="str">
        <f>+Tableau1[[#This Row],[CLIENT]]</f>
        <v>ARCADIA</v>
      </c>
      <c r="M900" s="3">
        <f>Tableau1[[#This Row],[Mois]]</f>
        <v>1</v>
      </c>
    </row>
    <row r="901" spans="1:13" hidden="1" x14ac:dyDescent="0.35">
      <c r="A901" s="1" t="str">
        <f>Tableau1[[#This Row],[NUM DE FACTURE]]</f>
        <v>FAE-22-00002</v>
      </c>
      <c r="B901" s="2">
        <f>VLOOKUP(Tableau3[[#This Row],[ID ]],'[1]COMMERCIAL 2019 - 2021'!$D$2:$AO$3999,14,FALSE)</f>
        <v>0</v>
      </c>
      <c r="C901" s="3">
        <f>VLOOKUP(Tableau3[[#This Row],[ID ]],'[1]COMMERCIAL 2019 - 2021'!$D$2:$AO$3999,15,FALSE)</f>
        <v>0</v>
      </c>
      <c r="D901" s="3">
        <f>VLOOKUP(Tableau3[[#This Row],[ID ]],'[1]COMMERCIAL 2019 - 2021'!$D$2:$AO$3999,16,FALSE)</f>
        <v>0</v>
      </c>
      <c r="E901" s="3">
        <f>VLOOKUP(Tableau3[[#This Row],[ID ]],'[1]COMMERCIAL 2019 - 2021'!$D$2:$AO$3999,17,FALSE)</f>
        <v>13440</v>
      </c>
      <c r="F901" s="3">
        <f>VLOOKUP(Tableau3[[#This Row],[ID ]],'[1]COMMERCIAL 2019 - 2021'!$D$2:$AO$3999,20,FALSE)</f>
        <v>0</v>
      </c>
      <c r="G901" s="3">
        <f>VLOOKUP(Tableau3[[#This Row],[ID ]],'[1]COMMERCIAL 2019 - 2021'!$D$2:$AO$3999,21,FALSE)</f>
        <v>0</v>
      </c>
      <c r="H901" s="3">
        <f>VLOOKUP(Tableau3[[#This Row],[ID ]],'[1]COMMERCIAL 2019 - 2021'!$D$2:$AO$3999,22,FALSE)</f>
        <v>0</v>
      </c>
      <c r="I901" s="3">
        <f>VLOOKUP(Tableau3[[#This Row],[ID ]],'[1]COMMERCIAL 2019 - 2021'!$D$2:$AO$3999,23,FALSE)</f>
        <v>73920</v>
      </c>
      <c r="J901" s="3">
        <f>+Tableau1[[#This Row],[Annee]]</f>
        <v>2022</v>
      </c>
      <c r="K901" s="3" t="str">
        <f>+Tableau1[[#This Row],[DESTINATION]]</f>
        <v>Belgique</v>
      </c>
      <c r="L901" s="3" t="str">
        <f>+Tableau1[[#This Row],[CLIENT]]</f>
        <v>SOGETRAC</v>
      </c>
      <c r="M901" s="3">
        <f>Tableau1[[#This Row],[Mois]]</f>
        <v>1</v>
      </c>
    </row>
    <row r="902" spans="1:13" hidden="1" x14ac:dyDescent="0.35">
      <c r="A902" s="1" t="str">
        <f>Tableau1[[#This Row],[NUM DE FACTURE]]</f>
        <v>FAE-22-00003</v>
      </c>
      <c r="B902" s="2">
        <f>VLOOKUP(Tableau3[[#This Row],[ID ]],'[1]COMMERCIAL 2019 - 2021'!$D$2:$AO$3999,14,FALSE)</f>
        <v>20750</v>
      </c>
      <c r="C902" s="3">
        <f>VLOOKUP(Tableau3[[#This Row],[ID ]],'[1]COMMERCIAL 2019 - 2021'!$D$2:$AO$3999,15,FALSE)</f>
        <v>0</v>
      </c>
      <c r="D902" s="3">
        <f>VLOOKUP(Tableau3[[#This Row],[ID ]],'[1]COMMERCIAL 2019 - 2021'!$D$2:$AO$3999,16,FALSE)</f>
        <v>0</v>
      </c>
      <c r="E902" s="3">
        <f>VLOOKUP(Tableau3[[#This Row],[ID ]],'[1]COMMERCIAL 2019 - 2021'!$D$2:$AO$3999,17,FALSE)</f>
        <v>0</v>
      </c>
      <c r="F902" s="3">
        <f>VLOOKUP(Tableau3[[#This Row],[ID ]],'[1]COMMERCIAL 2019 - 2021'!$D$2:$AO$3999,20,FALSE)</f>
        <v>36312.5</v>
      </c>
      <c r="G902" s="3">
        <f>VLOOKUP(Tableau3[[#This Row],[ID ]],'[1]COMMERCIAL 2019 - 2021'!$D$2:$AO$3999,21,FALSE)</f>
        <v>0</v>
      </c>
      <c r="H902" s="3">
        <f>VLOOKUP(Tableau3[[#This Row],[ID ]],'[1]COMMERCIAL 2019 - 2021'!$D$2:$AO$3999,22,FALSE)</f>
        <v>0</v>
      </c>
      <c r="I902" s="3">
        <f>VLOOKUP(Tableau3[[#This Row],[ID ]],'[1]COMMERCIAL 2019 - 2021'!$D$2:$AO$3999,23,FALSE)</f>
        <v>0</v>
      </c>
      <c r="J902" s="3">
        <f>+Tableau1[[#This Row],[Annee]]</f>
        <v>2022</v>
      </c>
      <c r="K902" s="3" t="str">
        <f>+Tableau1[[#This Row],[DESTINATION]]</f>
        <v>Togo</v>
      </c>
      <c r="L902" s="3" t="str">
        <f>+Tableau1[[#This Row],[CLIENT]]</f>
        <v>SAHEL INTERNATIONAL TRADE</v>
      </c>
      <c r="M902" s="3">
        <f>Tableau1[[#This Row],[Mois]]</f>
        <v>1</v>
      </c>
    </row>
    <row r="903" spans="1:13" hidden="1" x14ac:dyDescent="0.35">
      <c r="A903" s="1" t="str">
        <f>Tableau1[[#This Row],[NUM DE FACTURE]]</f>
        <v>FAE-22-00004</v>
      </c>
      <c r="B903" s="2">
        <f>VLOOKUP(Tableau3[[#This Row],[ID ]],'[1]COMMERCIAL 2019 - 2021'!$D$2:$AO$3999,14,FALSE)</f>
        <v>43608</v>
      </c>
      <c r="C903" s="3">
        <f>VLOOKUP(Tableau3[[#This Row],[ID ]],'[1]COMMERCIAL 2019 - 2021'!$D$2:$AO$3999,15,FALSE)</f>
        <v>0</v>
      </c>
      <c r="D903" s="3">
        <f>VLOOKUP(Tableau3[[#This Row],[ID ]],'[1]COMMERCIAL 2019 - 2021'!$D$2:$AO$3999,16,FALSE)</f>
        <v>0</v>
      </c>
      <c r="E903" s="3">
        <f>VLOOKUP(Tableau3[[#This Row],[ID ]],'[1]COMMERCIAL 2019 - 2021'!$D$2:$AO$3999,17,FALSE)</f>
        <v>0</v>
      </c>
      <c r="F903" s="3">
        <f>VLOOKUP(Tableau3[[#This Row],[ID ]],'[1]COMMERCIAL 2019 - 2021'!$D$2:$AO$3999,20,FALSE)</f>
        <v>73257.36</v>
      </c>
      <c r="G903" s="3">
        <f>VLOOKUP(Tableau3[[#This Row],[ID ]],'[1]COMMERCIAL 2019 - 2021'!$D$2:$AO$3999,21,FALSE)</f>
        <v>0</v>
      </c>
      <c r="H903" s="3">
        <f>VLOOKUP(Tableau3[[#This Row],[ID ]],'[1]COMMERCIAL 2019 - 2021'!$D$2:$AO$3999,22,FALSE)</f>
        <v>0</v>
      </c>
      <c r="I903" s="3">
        <f>VLOOKUP(Tableau3[[#This Row],[ID ]],'[1]COMMERCIAL 2019 - 2021'!$D$2:$AO$3999,23,FALSE)</f>
        <v>0</v>
      </c>
      <c r="J903" s="3">
        <f>+Tableau1[[#This Row],[Annee]]</f>
        <v>2022</v>
      </c>
      <c r="K903" s="3" t="str">
        <f>+Tableau1[[#This Row],[DESTINATION]]</f>
        <v>Togo</v>
      </c>
      <c r="L903" s="3" t="str">
        <f>+Tableau1[[#This Row],[CLIENT]]</f>
        <v>SAHEL INTERNATIONAL TRADE</v>
      </c>
      <c r="M903" s="3">
        <f>Tableau1[[#This Row],[Mois]]</f>
        <v>1</v>
      </c>
    </row>
    <row r="904" spans="1:13" hidden="1" x14ac:dyDescent="0.35">
      <c r="A904" s="1" t="str">
        <f>Tableau1[[#This Row],[NUM DE FACTURE]]</f>
        <v>FAE-22-00005</v>
      </c>
      <c r="B904" s="2">
        <f>VLOOKUP(Tableau3[[#This Row],[ID ]],'[1]COMMERCIAL 2019 - 2021'!$D$2:$AO$3999,14,FALSE)</f>
        <v>38400</v>
      </c>
      <c r="C904" s="3">
        <f>VLOOKUP(Tableau3[[#This Row],[ID ]],'[1]COMMERCIAL 2019 - 2021'!$D$2:$AO$3999,15,FALSE)</f>
        <v>72140</v>
      </c>
      <c r="D904" s="3">
        <f>VLOOKUP(Tableau3[[#This Row],[ID ]],'[1]COMMERCIAL 2019 - 2021'!$D$2:$AO$3999,16,FALSE)</f>
        <v>0</v>
      </c>
      <c r="E904" s="3">
        <f>VLOOKUP(Tableau3[[#This Row],[ID ]],'[1]COMMERCIAL 2019 - 2021'!$D$2:$AO$3999,17,FALSE)</f>
        <v>0</v>
      </c>
      <c r="F904" s="3">
        <f>VLOOKUP(Tableau3[[#This Row],[ID ]],'[1]COMMERCIAL 2019 - 2021'!$D$2:$AO$3999,20,FALSE)</f>
        <v>114747.82800000002</v>
      </c>
      <c r="G904" s="3">
        <f>VLOOKUP(Tableau3[[#This Row],[ID ]],'[1]COMMERCIAL 2019 - 2021'!$D$2:$AO$3999,21,FALSE)</f>
        <v>205366.86119999998</v>
      </c>
      <c r="H904" s="3">
        <f>VLOOKUP(Tableau3[[#This Row],[ID ]],'[1]COMMERCIAL 2019 - 2021'!$D$2:$AO$3999,22,FALSE)</f>
        <v>0</v>
      </c>
      <c r="I904" s="3">
        <f>VLOOKUP(Tableau3[[#This Row],[ID ]],'[1]COMMERCIAL 2019 - 2021'!$D$2:$AO$3999,23,FALSE)</f>
        <v>0</v>
      </c>
      <c r="J904" s="3">
        <f>+Tableau1[[#This Row],[Annee]]</f>
        <v>2022</v>
      </c>
      <c r="K904" s="3" t="str">
        <f>+Tableau1[[#This Row],[DESTINATION]]</f>
        <v>Gambie</v>
      </c>
      <c r="L904" s="3" t="str">
        <f>+Tableau1[[#This Row],[CLIENT]]</f>
        <v>MAMUDOU BAH T/A TEDOUGNAL FARM</v>
      </c>
      <c r="M904" s="3">
        <f>Tableau1[[#This Row],[Mois]]</f>
        <v>1</v>
      </c>
    </row>
    <row r="905" spans="1:13" hidden="1" x14ac:dyDescent="0.35">
      <c r="A905" s="1" t="str">
        <f>Tableau1[[#This Row],[NUM DE FACTURE]]</f>
        <v>FAE-22-00006</v>
      </c>
      <c r="B905" s="2">
        <f>VLOOKUP(Tableau3[[#This Row],[ID ]],'[1]COMMERCIAL 2019 - 2021'!$D$2:$AO$3999,14,FALSE)</f>
        <v>0</v>
      </c>
      <c r="C905" s="3">
        <f>VLOOKUP(Tableau3[[#This Row],[ID ]],'[1]COMMERCIAL 2019 - 2021'!$D$2:$AO$3999,15,FALSE)</f>
        <v>20400</v>
      </c>
      <c r="D905" s="3">
        <f>VLOOKUP(Tableau3[[#This Row],[ID ]],'[1]COMMERCIAL 2019 - 2021'!$D$2:$AO$3999,16,FALSE)</f>
        <v>0</v>
      </c>
      <c r="E905" s="3">
        <f>VLOOKUP(Tableau3[[#This Row],[ID ]],'[1]COMMERCIAL 2019 - 2021'!$D$2:$AO$3999,17,FALSE)</f>
        <v>0</v>
      </c>
      <c r="F905" s="3">
        <f>VLOOKUP(Tableau3[[#This Row],[ID ]],'[1]COMMERCIAL 2019 - 2021'!$D$2:$AO$3999,20,FALSE)</f>
        <v>0</v>
      </c>
      <c r="G905" s="3">
        <f>VLOOKUP(Tableau3[[#This Row],[ID ]],'[1]COMMERCIAL 2019 - 2021'!$D$2:$AO$3999,21,FALSE)</f>
        <v>46200</v>
      </c>
      <c r="H905" s="3">
        <f>VLOOKUP(Tableau3[[#This Row],[ID ]],'[1]COMMERCIAL 2019 - 2021'!$D$2:$AO$3999,22,FALSE)</f>
        <v>0</v>
      </c>
      <c r="I905" s="3">
        <f>VLOOKUP(Tableau3[[#This Row],[ID ]],'[1]COMMERCIAL 2019 - 2021'!$D$2:$AO$3999,23,FALSE)</f>
        <v>0</v>
      </c>
      <c r="J905" s="3">
        <f>+Tableau1[[#This Row],[Annee]]</f>
        <v>2022</v>
      </c>
      <c r="K905" s="3" t="str">
        <f>+Tableau1[[#This Row],[DESTINATION]]</f>
        <v>Liberia</v>
      </c>
      <c r="L905" s="3" t="str">
        <f>+Tableau1[[#This Row],[CLIENT]]</f>
        <v>STE DE COMMERCE INTERNATIONAL</v>
      </c>
      <c r="M905" s="3">
        <f>Tableau1[[#This Row],[Mois]]</f>
        <v>1</v>
      </c>
    </row>
    <row r="906" spans="1:13" hidden="1" x14ac:dyDescent="0.35">
      <c r="A906" s="1" t="str">
        <f>Tableau1[[#This Row],[NUM DE FACTURE]]</f>
        <v>FAE-22-00007</v>
      </c>
      <c r="B906" s="2">
        <f>VLOOKUP(Tableau3[[#This Row],[ID ]],'[1]COMMERCIAL 2019 - 2021'!$D$2:$AO$3999,14,FALSE)</f>
        <v>0</v>
      </c>
      <c r="C906" s="3">
        <f>VLOOKUP(Tableau3[[#This Row],[ID ]],'[1]COMMERCIAL 2019 - 2021'!$D$2:$AO$3999,15,FALSE)</f>
        <v>20000</v>
      </c>
      <c r="D906" s="3">
        <f>VLOOKUP(Tableau3[[#This Row],[ID ]],'[1]COMMERCIAL 2019 - 2021'!$D$2:$AO$3999,16,FALSE)</f>
        <v>0</v>
      </c>
      <c r="E906" s="3">
        <f>VLOOKUP(Tableau3[[#This Row],[ID ]],'[1]COMMERCIAL 2019 - 2021'!$D$2:$AO$3999,17,FALSE)</f>
        <v>0</v>
      </c>
      <c r="F906" s="3">
        <f>VLOOKUP(Tableau3[[#This Row],[ID ]],'[1]COMMERCIAL 2019 - 2021'!$D$2:$AO$3999,20,FALSE)</f>
        <v>0</v>
      </c>
      <c r="G906" s="3">
        <f>VLOOKUP(Tableau3[[#This Row],[ID ]],'[1]COMMERCIAL 2019 - 2021'!$D$2:$AO$3999,21,FALSE)</f>
        <v>61000</v>
      </c>
      <c r="H906" s="3">
        <f>VLOOKUP(Tableau3[[#This Row],[ID ]],'[1]COMMERCIAL 2019 - 2021'!$D$2:$AO$3999,22,FALSE)</f>
        <v>0</v>
      </c>
      <c r="I906" s="3">
        <f>VLOOKUP(Tableau3[[#This Row],[ID ]],'[1]COMMERCIAL 2019 - 2021'!$D$2:$AO$3999,23,FALSE)</f>
        <v>0</v>
      </c>
      <c r="J906" s="3">
        <f>+Tableau1[[#This Row],[Annee]]</f>
        <v>2022</v>
      </c>
      <c r="K906" s="3" t="str">
        <f>+Tableau1[[#This Row],[DESTINATION]]</f>
        <v>Angleterre</v>
      </c>
      <c r="L906" s="3" t="str">
        <f>+Tableau1[[#This Row],[CLIENT]]</f>
        <v>ARCADIA</v>
      </c>
      <c r="M906" s="3">
        <f>Tableau1[[#This Row],[Mois]]</f>
        <v>1</v>
      </c>
    </row>
    <row r="907" spans="1:13" hidden="1" x14ac:dyDescent="0.35">
      <c r="A907" s="1" t="str">
        <f>Tableau1[[#This Row],[NUM DE FACTURE]]</f>
        <v>FAE-22-00008</v>
      </c>
      <c r="B907" s="2">
        <f>VLOOKUP(Tableau3[[#This Row],[ID ]],'[1]COMMERCIAL 2019 - 2021'!$D$2:$AO$3999,14,FALSE)</f>
        <v>0</v>
      </c>
      <c r="C907" s="3">
        <f>VLOOKUP(Tableau3[[#This Row],[ID ]],'[1]COMMERCIAL 2019 - 2021'!$D$2:$AO$3999,15,FALSE)</f>
        <v>0</v>
      </c>
      <c r="D907" s="3">
        <f>VLOOKUP(Tableau3[[#This Row],[ID ]],'[1]COMMERCIAL 2019 - 2021'!$D$2:$AO$3999,16,FALSE)</f>
        <v>280000</v>
      </c>
      <c r="E907" s="3">
        <f>VLOOKUP(Tableau3[[#This Row],[ID ]],'[1]COMMERCIAL 2019 - 2021'!$D$2:$AO$3999,17,FALSE)</f>
        <v>0</v>
      </c>
      <c r="F907" s="3">
        <f>VLOOKUP(Tableau3[[#This Row],[ID ]],'[1]COMMERCIAL 2019 - 2021'!$D$2:$AO$3999,20,FALSE)</f>
        <v>0</v>
      </c>
      <c r="G907" s="3">
        <f>VLOOKUP(Tableau3[[#This Row],[ID ]],'[1]COMMERCIAL 2019 - 2021'!$D$2:$AO$3999,21,FALSE)</f>
        <v>0</v>
      </c>
      <c r="H907" s="3">
        <f>VLOOKUP(Tableau3[[#This Row],[ID ]],'[1]COMMERCIAL 2019 - 2021'!$D$2:$AO$3999,22,FALSE)</f>
        <v>501200</v>
      </c>
      <c r="I907" s="3">
        <f>VLOOKUP(Tableau3[[#This Row],[ID ]],'[1]COMMERCIAL 2019 - 2021'!$D$2:$AO$3999,23,FALSE)</f>
        <v>0</v>
      </c>
      <c r="J907" s="3">
        <f>+Tableau1[[#This Row],[Annee]]</f>
        <v>2022</v>
      </c>
      <c r="K907" s="3" t="str">
        <f>+Tableau1[[#This Row],[DESTINATION]]</f>
        <v>Niger</v>
      </c>
      <c r="L907" s="3" t="str">
        <f>+Tableau1[[#This Row],[CLIENT]]</f>
        <v>STE OMEGA TRADING</v>
      </c>
      <c r="M907" s="3">
        <f>Tableau1[[#This Row],[Mois]]</f>
        <v>1</v>
      </c>
    </row>
    <row r="908" spans="1:13" hidden="1" x14ac:dyDescent="0.35">
      <c r="A908" s="1" t="str">
        <f>Tableau1[[#This Row],[NUM DE FACTURE]]</f>
        <v>FAE-22-00009</v>
      </c>
      <c r="B908" s="2">
        <f>VLOOKUP(Tableau3[[#This Row],[ID ]],'[1]COMMERCIAL 2019 - 2021'!$D$2:$AO$3999,14,FALSE)</f>
        <v>0</v>
      </c>
      <c r="C908" s="3">
        <f>VLOOKUP(Tableau3[[#This Row],[ID ]],'[1]COMMERCIAL 2019 - 2021'!$D$2:$AO$3999,15,FALSE)</f>
        <v>0</v>
      </c>
      <c r="D908" s="3">
        <f>VLOOKUP(Tableau3[[#This Row],[ID ]],'[1]COMMERCIAL 2019 - 2021'!$D$2:$AO$3999,16,FALSE)</f>
        <v>280000</v>
      </c>
      <c r="E908" s="3">
        <f>VLOOKUP(Tableau3[[#This Row],[ID ]],'[1]COMMERCIAL 2019 - 2021'!$D$2:$AO$3999,17,FALSE)</f>
        <v>0</v>
      </c>
      <c r="F908" s="3">
        <f>VLOOKUP(Tableau3[[#This Row],[ID ]],'[1]COMMERCIAL 2019 - 2021'!$D$2:$AO$3999,20,FALSE)</f>
        <v>0</v>
      </c>
      <c r="G908" s="3">
        <f>VLOOKUP(Tableau3[[#This Row],[ID ]],'[1]COMMERCIAL 2019 - 2021'!$D$2:$AO$3999,21,FALSE)</f>
        <v>0</v>
      </c>
      <c r="H908" s="3">
        <f>VLOOKUP(Tableau3[[#This Row],[ID ]],'[1]COMMERCIAL 2019 - 2021'!$D$2:$AO$3999,22,FALSE)</f>
        <v>501200</v>
      </c>
      <c r="I908" s="3">
        <f>VLOOKUP(Tableau3[[#This Row],[ID ]],'[1]COMMERCIAL 2019 - 2021'!$D$2:$AO$3999,23,FALSE)</f>
        <v>0</v>
      </c>
      <c r="J908" s="3">
        <f>+Tableau1[[#This Row],[Annee]]</f>
        <v>2022</v>
      </c>
      <c r="K908" s="3" t="str">
        <f>+Tableau1[[#This Row],[DESTINATION]]</f>
        <v>Niger</v>
      </c>
      <c r="L908" s="3" t="str">
        <f>+Tableau1[[#This Row],[CLIENT]]</f>
        <v>STE OMEGA TRADING</v>
      </c>
      <c r="M908" s="3" t="e">
        <f>Tableau1[[#This Row],[Mois]]</f>
        <v>#VALUE!</v>
      </c>
    </row>
    <row r="909" spans="1:13" hidden="1" x14ac:dyDescent="0.35">
      <c r="A909" s="1" t="str">
        <f>Tableau1[[#This Row],[NUM DE FACTURE]]</f>
        <v>FAE-22-00010</v>
      </c>
      <c r="B909" s="2">
        <f>VLOOKUP(Tableau3[[#This Row],[ID ]],'[1]COMMERCIAL 2019 - 2021'!$D$2:$AO$3999,14,FALSE)</f>
        <v>0</v>
      </c>
      <c r="C909" s="3">
        <f>VLOOKUP(Tableau3[[#This Row],[ID ]],'[1]COMMERCIAL 2019 - 2021'!$D$2:$AO$3999,15,FALSE)</f>
        <v>147014.39999999999</v>
      </c>
      <c r="D909" s="3">
        <f>VLOOKUP(Tableau3[[#This Row],[ID ]],'[1]COMMERCIAL 2019 - 2021'!$D$2:$AO$3999,16,FALSE)</f>
        <v>62985.599999999999</v>
      </c>
      <c r="E909" s="3">
        <f>VLOOKUP(Tableau3[[#This Row],[ID ]],'[1]COMMERCIAL 2019 - 2021'!$D$2:$AO$3999,17,FALSE)</f>
        <v>0</v>
      </c>
      <c r="F909" s="3">
        <f>VLOOKUP(Tableau3[[#This Row],[ID ]],'[1]COMMERCIAL 2019 - 2021'!$D$2:$AO$3999,20,FALSE)</f>
        <v>0</v>
      </c>
      <c r="G909" s="3">
        <f>VLOOKUP(Tableau3[[#This Row],[ID ]],'[1]COMMERCIAL 2019 - 2021'!$D$2:$AO$3999,21,FALSE)</f>
        <v>346327.26161280001</v>
      </c>
      <c r="H909" s="3">
        <f>VLOOKUP(Tableau3[[#This Row],[ID ]],'[1]COMMERCIAL 2019 - 2021'!$D$2:$AO$3999,22,FALSE)</f>
        <v>148377.50838719998</v>
      </c>
      <c r="I909" s="3">
        <f>VLOOKUP(Tableau3[[#This Row],[ID ]],'[1]COMMERCIAL 2019 - 2021'!$D$2:$AO$3999,23,FALSE)</f>
        <v>0</v>
      </c>
      <c r="J909" s="3">
        <f>+Tableau1[[#This Row],[Annee]]</f>
        <v>2022</v>
      </c>
      <c r="K909" s="3" t="str">
        <f>+Tableau1[[#This Row],[DESTINATION]]</f>
        <v>Libye</v>
      </c>
      <c r="L909" s="3" t="str">
        <f>+Tableau1[[#This Row],[CLIENT]]</f>
        <v>AL JAWDA AL RAEDA</v>
      </c>
      <c r="M909" s="3">
        <f>Tableau1[[#This Row],[Mois]]</f>
        <v>1</v>
      </c>
    </row>
    <row r="910" spans="1:13" hidden="1" x14ac:dyDescent="0.35">
      <c r="A910" s="1" t="str">
        <f>Tableau1[[#This Row],[NUM DE FACTURE]]</f>
        <v>FAE-22-00011</v>
      </c>
      <c r="B910" s="2">
        <f>VLOOKUP(Tableau3[[#This Row],[ID ]],'[1]COMMERCIAL 2019 - 2021'!$D$2:$AO$3999,14,FALSE)</f>
        <v>40000</v>
      </c>
      <c r="C910" s="3">
        <f>VLOOKUP(Tableau3[[#This Row],[ID ]],'[1]COMMERCIAL 2019 - 2021'!$D$2:$AO$3999,15,FALSE)</f>
        <v>0</v>
      </c>
      <c r="D910" s="3">
        <f>VLOOKUP(Tableau3[[#This Row],[ID ]],'[1]COMMERCIAL 2019 - 2021'!$D$2:$AO$3999,16,FALSE)</f>
        <v>0</v>
      </c>
      <c r="E910" s="3">
        <f>VLOOKUP(Tableau3[[#This Row],[ID ]],'[1]COMMERCIAL 2019 - 2021'!$D$2:$AO$3999,17,FALSE)</f>
        <v>0</v>
      </c>
      <c r="F910" s="3">
        <f>VLOOKUP(Tableau3[[#This Row],[ID ]],'[1]COMMERCIAL 2019 - 2021'!$D$2:$AO$3999,20,FALSE)</f>
        <v>132568.1</v>
      </c>
      <c r="G910" s="3">
        <f>VLOOKUP(Tableau3[[#This Row],[ID ]],'[1]COMMERCIAL 2019 - 2021'!$D$2:$AO$3999,21,FALSE)</f>
        <v>0</v>
      </c>
      <c r="H910" s="3">
        <f>VLOOKUP(Tableau3[[#This Row],[ID ]],'[1]COMMERCIAL 2019 - 2021'!$D$2:$AO$3999,22,FALSE)</f>
        <v>0</v>
      </c>
      <c r="I910" s="3">
        <f>VLOOKUP(Tableau3[[#This Row],[ID ]],'[1]COMMERCIAL 2019 - 2021'!$D$2:$AO$3999,23,FALSE)</f>
        <v>0</v>
      </c>
      <c r="J910" s="3">
        <f>+Tableau1[[#This Row],[Annee]]</f>
        <v>2022</v>
      </c>
      <c r="K910" s="3" t="str">
        <f>+Tableau1[[#This Row],[DESTINATION]]</f>
        <v>Russie</v>
      </c>
      <c r="L910" s="3" t="str">
        <f>+Tableau1[[#This Row],[CLIENT]]</f>
        <v>ANGSTREM TRADING</v>
      </c>
      <c r="M910" s="3">
        <f>Tableau1[[#This Row],[Mois]]</f>
        <v>2</v>
      </c>
    </row>
    <row r="911" spans="1:13" hidden="1" x14ac:dyDescent="0.35">
      <c r="A911" s="1" t="str">
        <f>Tableau1[[#This Row],[NUM DE FACTURE]]</f>
        <v>FAE-22-00012</v>
      </c>
      <c r="B911" s="2">
        <f>VLOOKUP(Tableau3[[#This Row],[ID ]],'[1]COMMERCIAL 2019 - 2021'!$D$2:$AO$3999,14,FALSE)</f>
        <v>0</v>
      </c>
      <c r="C911" s="3">
        <f>VLOOKUP(Tableau3[[#This Row],[ID ]],'[1]COMMERCIAL 2019 - 2021'!$D$2:$AO$3999,15,FALSE)</f>
        <v>25344</v>
      </c>
      <c r="D911" s="3">
        <f>VLOOKUP(Tableau3[[#This Row],[ID ]],'[1]COMMERCIAL 2019 - 2021'!$D$2:$AO$3999,16,FALSE)</f>
        <v>1992</v>
      </c>
      <c r="E911" s="3">
        <f>VLOOKUP(Tableau3[[#This Row],[ID ]],'[1]COMMERCIAL 2019 - 2021'!$D$2:$AO$3999,17,FALSE)</f>
        <v>0</v>
      </c>
      <c r="F911" s="3">
        <f>VLOOKUP(Tableau3[[#This Row],[ID ]],'[1]COMMERCIAL 2019 - 2021'!$D$2:$AO$3999,20,FALSE)</f>
        <v>0</v>
      </c>
      <c r="G911" s="3">
        <f>VLOOKUP(Tableau3[[#This Row],[ID ]],'[1]COMMERCIAL 2019 - 2021'!$D$2:$AO$3999,21,FALSE)</f>
        <v>88400.623871999996</v>
      </c>
      <c r="H911" s="3">
        <f>VLOOKUP(Tableau3[[#This Row],[ID ]],'[1]COMMERCIAL 2019 - 2021'!$D$2:$AO$3999,22,FALSE)</f>
        <v>6948.1550959999995</v>
      </c>
      <c r="I911" s="3">
        <f>VLOOKUP(Tableau3[[#This Row],[ID ]],'[1]COMMERCIAL 2019 - 2021'!$D$2:$AO$3999,23,FALSE)</f>
        <v>0</v>
      </c>
      <c r="J911" s="3">
        <f>+Tableau1[[#This Row],[Annee]]</f>
        <v>2022</v>
      </c>
      <c r="K911" s="3" t="str">
        <f>+Tableau1[[#This Row],[DESTINATION]]</f>
        <v>Mayotte</v>
      </c>
      <c r="L911" s="3" t="str">
        <f>+Tableau1[[#This Row],[CLIENT]]</f>
        <v>SODIFRAM SAS</v>
      </c>
      <c r="M911" s="3">
        <f>Tableau1[[#This Row],[Mois]]</f>
        <v>2</v>
      </c>
    </row>
    <row r="912" spans="1:13" x14ac:dyDescent="0.35">
      <c r="A912" s="1" t="str">
        <f>Tableau1[[#This Row],[NUM DE FACTURE]]</f>
        <v>FAE-22-00013</v>
      </c>
      <c r="B912" s="2">
        <f>VLOOKUP(Tableau3[[#This Row],[ID ]],'[1]COMMERCIAL 2019 - 2021'!$D$2:$AO$3999,14,FALSE)</f>
        <v>0</v>
      </c>
      <c r="C912" s="3">
        <f>VLOOKUP(Tableau3[[#This Row],[ID ]],'[1]COMMERCIAL 2019 - 2021'!$D$2:$AO$3999,15,FALSE)</f>
        <v>0</v>
      </c>
      <c r="D912" s="3">
        <f>VLOOKUP(Tableau3[[#This Row],[ID ]],'[1]COMMERCIAL 2019 - 2021'!$D$2:$AO$3999,16,FALSE)</f>
        <v>112000</v>
      </c>
      <c r="E912" s="3">
        <f>VLOOKUP(Tableau3[[#This Row],[ID ]],'[1]COMMERCIAL 2019 - 2021'!$D$2:$AO$3999,17,FALSE)</f>
        <v>0</v>
      </c>
      <c r="F912" s="3">
        <f>VLOOKUP(Tableau3[[#This Row],[ID ]],'[1]COMMERCIAL 2019 - 2021'!$D$2:$AO$3999,20,FALSE)</f>
        <v>0</v>
      </c>
      <c r="G912" s="3">
        <f>VLOOKUP(Tableau3[[#This Row],[ID ]],'[1]COMMERCIAL 2019 - 2021'!$D$2:$AO$3999,21,FALSE)</f>
        <v>0</v>
      </c>
      <c r="H912" s="3">
        <f>VLOOKUP(Tableau3[[#This Row],[ID ]],'[1]COMMERCIAL 2019 - 2021'!$D$2:$AO$3999,22,FALSE)</f>
        <v>219519.49</v>
      </c>
      <c r="I912" s="3">
        <f>VLOOKUP(Tableau3[[#This Row],[ID ]],'[1]COMMERCIAL 2019 - 2021'!$D$2:$AO$3999,23,FALSE)</f>
        <v>0</v>
      </c>
      <c r="J912" s="3">
        <f>+Tableau1[[#This Row],[Annee]]</f>
        <v>2022</v>
      </c>
      <c r="K912" s="3" t="str">
        <f>+Tableau1[[#This Row],[DESTINATION]]</f>
        <v>Gabon</v>
      </c>
      <c r="L912" s="3" t="str">
        <f>+Tableau1[[#This Row],[CLIENT]]</f>
        <v>TUNISIAN AFRICAN BUSINESS</v>
      </c>
      <c r="M912" s="3">
        <f>Tableau1[[#This Row],[Mois]]</f>
        <v>2</v>
      </c>
    </row>
    <row r="913" spans="1:13" x14ac:dyDescent="0.35">
      <c r="A913" s="1" t="str">
        <f>Tableau1[[#This Row],[NUM DE FACTURE]]</f>
        <v>FAE-22-00014</v>
      </c>
      <c r="B913" s="2">
        <f>VLOOKUP(Tableau3[[#This Row],[ID ]],'[1]COMMERCIAL 2019 - 2021'!$D$2:$AO$3999,14,FALSE)</f>
        <v>0</v>
      </c>
      <c r="C913" s="3">
        <f>VLOOKUP(Tableau3[[#This Row],[ID ]],'[1]COMMERCIAL 2019 - 2021'!$D$2:$AO$3999,15,FALSE)</f>
        <v>110040</v>
      </c>
      <c r="D913" s="3">
        <f>VLOOKUP(Tableau3[[#This Row],[ID ]],'[1]COMMERCIAL 2019 - 2021'!$D$2:$AO$3999,16,FALSE)</f>
        <v>0</v>
      </c>
      <c r="E913" s="3">
        <f>VLOOKUP(Tableau3[[#This Row],[ID ]],'[1]COMMERCIAL 2019 - 2021'!$D$2:$AO$3999,17,FALSE)</f>
        <v>0</v>
      </c>
      <c r="F913" s="3">
        <f>VLOOKUP(Tableau3[[#This Row],[ID ]],'[1]COMMERCIAL 2019 - 2021'!$D$2:$AO$3999,20,FALSE)</f>
        <v>0</v>
      </c>
      <c r="G913" s="3">
        <f>VLOOKUP(Tableau3[[#This Row],[ID ]],'[1]COMMERCIAL 2019 - 2021'!$D$2:$AO$3999,21,FALSE)</f>
        <v>201373.2</v>
      </c>
      <c r="H913" s="3">
        <f>VLOOKUP(Tableau3[[#This Row],[ID ]],'[1]COMMERCIAL 2019 - 2021'!$D$2:$AO$3999,22,FALSE)</f>
        <v>0</v>
      </c>
      <c r="I913" s="3">
        <f>VLOOKUP(Tableau3[[#This Row],[ID ]],'[1]COMMERCIAL 2019 - 2021'!$D$2:$AO$3999,23,FALSE)</f>
        <v>0</v>
      </c>
      <c r="J913" s="3">
        <f>+Tableau1[[#This Row],[Annee]]</f>
        <v>2022</v>
      </c>
      <c r="K913" s="3" t="str">
        <f>+Tableau1[[#This Row],[DESTINATION]]</f>
        <v>Senegal</v>
      </c>
      <c r="L913" s="3" t="str">
        <f>+Tableau1[[#This Row],[CLIENT]]</f>
        <v>TUNISIAN AFRICAN BUSINESS</v>
      </c>
      <c r="M913" s="3">
        <f>Tableau1[[#This Row],[Mois]]</f>
        <v>2</v>
      </c>
    </row>
    <row r="914" spans="1:13" x14ac:dyDescent="0.35">
      <c r="A914" s="1" t="str">
        <f>Tableau1[[#This Row],[NUM DE FACTURE]]</f>
        <v>FAE-22-00015</v>
      </c>
      <c r="B914" s="2">
        <f>VLOOKUP(Tableau3[[#This Row],[ID ]],'[1]COMMERCIAL 2019 - 2021'!$D$2:$AO$3999,14,FALSE)</f>
        <v>0</v>
      </c>
      <c r="C914" s="3">
        <f>VLOOKUP(Tableau3[[#This Row],[ID ]],'[1]COMMERCIAL 2019 - 2021'!$D$2:$AO$3999,15,FALSE)</f>
        <v>0</v>
      </c>
      <c r="D914" s="3">
        <f>VLOOKUP(Tableau3[[#This Row],[ID ]],'[1]COMMERCIAL 2019 - 2021'!$D$2:$AO$3999,16,FALSE)</f>
        <v>56000</v>
      </c>
      <c r="E914" s="3">
        <f>VLOOKUP(Tableau3[[#This Row],[ID ]],'[1]COMMERCIAL 2019 - 2021'!$D$2:$AO$3999,17,FALSE)</f>
        <v>0</v>
      </c>
      <c r="F914" s="3">
        <f>VLOOKUP(Tableau3[[#This Row],[ID ]],'[1]COMMERCIAL 2019 - 2021'!$D$2:$AO$3999,20,FALSE)</f>
        <v>0</v>
      </c>
      <c r="G914" s="3">
        <f>VLOOKUP(Tableau3[[#This Row],[ID ]],'[1]COMMERCIAL 2019 - 2021'!$D$2:$AO$3999,21,FALSE)</f>
        <v>0</v>
      </c>
      <c r="H914" s="3">
        <f>VLOOKUP(Tableau3[[#This Row],[ID ]],'[1]COMMERCIAL 2019 - 2021'!$D$2:$AO$3999,22,FALSE)</f>
        <v>102480</v>
      </c>
      <c r="I914" s="3">
        <f>VLOOKUP(Tableau3[[#This Row],[ID ]],'[1]COMMERCIAL 2019 - 2021'!$D$2:$AO$3999,23,FALSE)</f>
        <v>0</v>
      </c>
      <c r="J914" s="3">
        <f>+Tableau1[[#This Row],[Annee]]</f>
        <v>2022</v>
      </c>
      <c r="K914" s="3" t="str">
        <f>+Tableau1[[#This Row],[DESTINATION]]</f>
        <v>Gabon</v>
      </c>
      <c r="L914" s="3" t="str">
        <f>+Tableau1[[#This Row],[CLIENT]]</f>
        <v>TUNISIAN AFRICAN BUSINESS</v>
      </c>
      <c r="M914" s="3">
        <f>Tableau1[[#This Row],[Mois]]</f>
        <v>2</v>
      </c>
    </row>
    <row r="915" spans="1:13" hidden="1" x14ac:dyDescent="0.35">
      <c r="A915" s="1" t="str">
        <f>Tableau1[[#This Row],[NUM DE FACTURE]]</f>
        <v>FAE-22-00016</v>
      </c>
      <c r="B915" s="2">
        <f>VLOOKUP(Tableau3[[#This Row],[ID ]],'[1]COMMERCIAL 2019 - 2021'!$D$2:$AO$3999,14,FALSE)</f>
        <v>0</v>
      </c>
      <c r="C915" s="3">
        <f>VLOOKUP(Tableau3[[#This Row],[ID ]],'[1]COMMERCIAL 2019 - 2021'!$D$2:$AO$3999,15,FALSE)</f>
        <v>0</v>
      </c>
      <c r="D915" s="3">
        <f>VLOOKUP(Tableau3[[#This Row],[ID ]],'[1]COMMERCIAL 2019 - 2021'!$D$2:$AO$3999,16,FALSE)</f>
        <v>108000</v>
      </c>
      <c r="E915" s="3">
        <f>VLOOKUP(Tableau3[[#This Row],[ID ]],'[1]COMMERCIAL 2019 - 2021'!$D$2:$AO$3999,17,FALSE)</f>
        <v>0</v>
      </c>
      <c r="F915" s="3">
        <f>VLOOKUP(Tableau3[[#This Row],[ID ]],'[1]COMMERCIAL 2019 - 2021'!$D$2:$AO$3999,20,FALSE)</f>
        <v>0</v>
      </c>
      <c r="G915" s="3">
        <f>VLOOKUP(Tableau3[[#This Row],[ID ]],'[1]COMMERCIAL 2019 - 2021'!$D$2:$AO$3999,21,FALSE)</f>
        <v>0</v>
      </c>
      <c r="H915" s="3">
        <f>VLOOKUP(Tableau3[[#This Row],[ID ]],'[1]COMMERCIAL 2019 - 2021'!$D$2:$AO$3999,22,FALSE)</f>
        <v>204165.68399999998</v>
      </c>
      <c r="I915" s="3">
        <f>VLOOKUP(Tableau3[[#This Row],[ID ]],'[1]COMMERCIAL 2019 - 2021'!$D$2:$AO$3999,23,FALSE)</f>
        <v>0</v>
      </c>
      <c r="J915" s="3">
        <f>+Tableau1[[#This Row],[Annee]]</f>
        <v>2022</v>
      </c>
      <c r="K915" s="3" t="str">
        <f>+Tableau1[[#This Row],[DESTINATION]]</f>
        <v>Niger</v>
      </c>
      <c r="L915" s="3" t="str">
        <f>+Tableau1[[#This Row],[CLIENT]]</f>
        <v>ETS KASSO IMPORT EXPORT</v>
      </c>
      <c r="M915" s="3">
        <f>Tableau1[[#This Row],[Mois]]</f>
        <v>1</v>
      </c>
    </row>
    <row r="916" spans="1:13" hidden="1" x14ac:dyDescent="0.35">
      <c r="A916" s="1" t="str">
        <f>Tableau1[[#This Row],[NUM DE FACTURE]]</f>
        <v>FAE-22-00017</v>
      </c>
      <c r="B916" s="2">
        <f>VLOOKUP(Tableau3[[#This Row],[ID ]],'[1]COMMERCIAL 2019 - 2021'!$D$2:$AO$3999,14,FALSE)</f>
        <v>0</v>
      </c>
      <c r="C916" s="3">
        <f>VLOOKUP(Tableau3[[#This Row],[ID ]],'[1]COMMERCIAL 2019 - 2021'!$D$2:$AO$3999,15,FALSE)</f>
        <v>0</v>
      </c>
      <c r="D916" s="3">
        <f>VLOOKUP(Tableau3[[#This Row],[ID ]],'[1]COMMERCIAL 2019 - 2021'!$D$2:$AO$3999,16,FALSE)</f>
        <v>108000</v>
      </c>
      <c r="E916" s="3">
        <f>VLOOKUP(Tableau3[[#This Row],[ID ]],'[1]COMMERCIAL 2019 - 2021'!$D$2:$AO$3999,17,FALSE)</f>
        <v>0</v>
      </c>
      <c r="F916" s="3">
        <f>VLOOKUP(Tableau3[[#This Row],[ID ]],'[1]COMMERCIAL 2019 - 2021'!$D$2:$AO$3999,20,FALSE)</f>
        <v>0</v>
      </c>
      <c r="G916" s="3">
        <f>VLOOKUP(Tableau3[[#This Row],[ID ]],'[1]COMMERCIAL 2019 - 2021'!$D$2:$AO$3999,21,FALSE)</f>
        <v>0</v>
      </c>
      <c r="H916" s="3">
        <f>VLOOKUP(Tableau3[[#This Row],[ID ]],'[1]COMMERCIAL 2019 - 2021'!$D$2:$AO$3999,22,FALSE)</f>
        <v>204165.68399999998</v>
      </c>
      <c r="I916" s="3">
        <f>VLOOKUP(Tableau3[[#This Row],[ID ]],'[1]COMMERCIAL 2019 - 2021'!$D$2:$AO$3999,23,FALSE)</f>
        <v>0</v>
      </c>
      <c r="J916" s="3">
        <f>+Tableau1[[#This Row],[Annee]]</f>
        <v>2022</v>
      </c>
      <c r="K916" s="3" t="str">
        <f>+Tableau1[[#This Row],[DESTINATION]]</f>
        <v>Niger</v>
      </c>
      <c r="L916" s="3" t="str">
        <f>+Tableau1[[#This Row],[CLIENT]]</f>
        <v>ETS KASSO IMPORT EXPORT</v>
      </c>
      <c r="M916" s="3">
        <f>Tableau1[[#This Row],[Mois]]</f>
        <v>1</v>
      </c>
    </row>
    <row r="917" spans="1:13" hidden="1" x14ac:dyDescent="0.35">
      <c r="A917" s="1" t="str">
        <f>Tableau1[[#This Row],[NUM DE FACTURE]]</f>
        <v>FAE-22-00018</v>
      </c>
      <c r="B917" s="2">
        <f>VLOOKUP(Tableau3[[#This Row],[ID ]],'[1]COMMERCIAL 2019 - 2021'!$D$2:$AO$3999,14,FALSE)</f>
        <v>0</v>
      </c>
      <c r="C917" s="3">
        <f>VLOOKUP(Tableau3[[#This Row],[ID ]],'[1]COMMERCIAL 2019 - 2021'!$D$2:$AO$3999,15,FALSE)</f>
        <v>0</v>
      </c>
      <c r="D917" s="3">
        <f>VLOOKUP(Tableau3[[#This Row],[ID ]],'[1]COMMERCIAL 2019 - 2021'!$D$2:$AO$3999,16,FALSE)</f>
        <v>108000</v>
      </c>
      <c r="E917" s="3">
        <f>VLOOKUP(Tableau3[[#This Row],[ID ]],'[1]COMMERCIAL 2019 - 2021'!$D$2:$AO$3999,17,FALSE)</f>
        <v>0</v>
      </c>
      <c r="F917" s="3">
        <f>VLOOKUP(Tableau3[[#This Row],[ID ]],'[1]COMMERCIAL 2019 - 2021'!$D$2:$AO$3999,20,FALSE)</f>
        <v>0</v>
      </c>
      <c r="G917" s="3">
        <f>VLOOKUP(Tableau3[[#This Row],[ID ]],'[1]COMMERCIAL 2019 - 2021'!$D$2:$AO$3999,21,FALSE)</f>
        <v>0</v>
      </c>
      <c r="H917" s="3">
        <f>VLOOKUP(Tableau3[[#This Row],[ID ]],'[1]COMMERCIAL 2019 - 2021'!$D$2:$AO$3999,22,FALSE)</f>
        <v>203335.704</v>
      </c>
      <c r="I917" s="3">
        <f>VLOOKUP(Tableau3[[#This Row],[ID ]],'[1]COMMERCIAL 2019 - 2021'!$D$2:$AO$3999,23,FALSE)</f>
        <v>0</v>
      </c>
      <c r="J917" s="3">
        <f>+Tableau1[[#This Row],[Annee]]</f>
        <v>2022</v>
      </c>
      <c r="K917" s="3" t="str">
        <f>+Tableau1[[#This Row],[DESTINATION]]</f>
        <v>Niger</v>
      </c>
      <c r="L917" s="3" t="str">
        <f>+Tableau1[[#This Row],[CLIENT]]</f>
        <v>ETS KASSO IMPORT EXPORT</v>
      </c>
      <c r="M917" s="3">
        <f>Tableau1[[#This Row],[Mois]]</f>
        <v>1</v>
      </c>
    </row>
    <row r="918" spans="1:13" hidden="1" x14ac:dyDescent="0.35">
      <c r="A918" s="1" t="str">
        <f>Tableau1[[#This Row],[NUM DE FACTURE]]</f>
        <v>FAE-22-00019</v>
      </c>
      <c r="B918" s="2">
        <f>VLOOKUP(Tableau3[[#This Row],[ID ]],'[1]COMMERCIAL 2019 - 2021'!$D$2:$AO$3999,14,FALSE)</f>
        <v>0</v>
      </c>
      <c r="C918" s="3">
        <f>VLOOKUP(Tableau3[[#This Row],[ID ]],'[1]COMMERCIAL 2019 - 2021'!$D$2:$AO$3999,15,FALSE)</f>
        <v>0</v>
      </c>
      <c r="D918" s="3">
        <f>VLOOKUP(Tableau3[[#This Row],[ID ]],'[1]COMMERCIAL 2019 - 2021'!$D$2:$AO$3999,16,FALSE)</f>
        <v>108000</v>
      </c>
      <c r="E918" s="3">
        <f>VLOOKUP(Tableau3[[#This Row],[ID ]],'[1]COMMERCIAL 2019 - 2021'!$D$2:$AO$3999,17,FALSE)</f>
        <v>0</v>
      </c>
      <c r="F918" s="3">
        <f>VLOOKUP(Tableau3[[#This Row],[ID ]],'[1]COMMERCIAL 2019 - 2021'!$D$2:$AO$3999,20,FALSE)</f>
        <v>0</v>
      </c>
      <c r="G918" s="3">
        <f>VLOOKUP(Tableau3[[#This Row],[ID ]],'[1]COMMERCIAL 2019 - 2021'!$D$2:$AO$3999,21,FALSE)</f>
        <v>0</v>
      </c>
      <c r="H918" s="3">
        <f>VLOOKUP(Tableau3[[#This Row],[ID ]],'[1]COMMERCIAL 2019 - 2021'!$D$2:$AO$3999,22,FALSE)</f>
        <v>203335.704</v>
      </c>
      <c r="I918" s="3">
        <f>VLOOKUP(Tableau3[[#This Row],[ID ]],'[1]COMMERCIAL 2019 - 2021'!$D$2:$AO$3999,23,FALSE)</f>
        <v>0</v>
      </c>
      <c r="J918" s="3">
        <f>+Tableau1[[#This Row],[Annee]]</f>
        <v>2022</v>
      </c>
      <c r="K918" s="3" t="str">
        <f>+Tableau1[[#This Row],[DESTINATION]]</f>
        <v>Niger</v>
      </c>
      <c r="L918" s="3" t="str">
        <f>+Tableau1[[#This Row],[CLIENT]]</f>
        <v>ETS KASSO IMPORT EXPORT</v>
      </c>
      <c r="M918" s="3">
        <f>Tableau1[[#This Row],[Mois]]</f>
        <v>1</v>
      </c>
    </row>
    <row r="919" spans="1:13" hidden="1" x14ac:dyDescent="0.35">
      <c r="A919" s="1" t="str">
        <f>Tableau1[[#This Row],[NUM DE FACTURE]]</f>
        <v>FAE-22-00020</v>
      </c>
      <c r="B919" s="2">
        <f>VLOOKUP(Tableau3[[#This Row],[ID ]],'[1]COMMERCIAL 2019 - 2021'!$D$2:$AO$3999,14,FALSE)</f>
        <v>0</v>
      </c>
      <c r="C919" s="3">
        <f>VLOOKUP(Tableau3[[#This Row],[ID ]],'[1]COMMERCIAL 2019 - 2021'!$D$2:$AO$3999,15,FALSE)</f>
        <v>360192</v>
      </c>
      <c r="D919" s="3">
        <f>VLOOKUP(Tableau3[[#This Row],[ID ]],'[1]COMMERCIAL 2019 - 2021'!$D$2:$AO$3999,16,FALSE)</f>
        <v>100608</v>
      </c>
      <c r="E919" s="3">
        <f>VLOOKUP(Tableau3[[#This Row],[ID ]],'[1]COMMERCIAL 2019 - 2021'!$D$2:$AO$3999,17,FALSE)</f>
        <v>0</v>
      </c>
      <c r="F919" s="3">
        <f>VLOOKUP(Tableau3[[#This Row],[ID ]],'[1]COMMERCIAL 2019 - 2021'!$D$2:$AO$3999,20,FALSE)</f>
        <v>0</v>
      </c>
      <c r="G919" s="3">
        <f>VLOOKUP(Tableau3[[#This Row],[ID ]],'[1]COMMERCIAL 2019 - 2021'!$D$2:$AO$3999,21,FALSE)</f>
        <v>845507.49696000025</v>
      </c>
      <c r="H919" s="3">
        <f>VLOOKUP(Tableau3[[#This Row],[ID ]],'[1]COMMERCIAL 2019 - 2021'!$D$2:$AO$3999,22,FALSE)</f>
        <v>236165.20704000004</v>
      </c>
      <c r="I919" s="3">
        <f>VLOOKUP(Tableau3[[#This Row],[ID ]],'[1]COMMERCIAL 2019 - 2021'!$D$2:$AO$3999,23,FALSE)</f>
        <v>0</v>
      </c>
      <c r="J919" s="3">
        <f>+Tableau1[[#This Row],[Annee]]</f>
        <v>2022</v>
      </c>
      <c r="K919" s="3" t="str">
        <f>+Tableau1[[#This Row],[DESTINATION]]</f>
        <v>Libye</v>
      </c>
      <c r="L919" s="3" t="str">
        <f>+Tableau1[[#This Row],[CLIENT]]</f>
        <v>JANNET AL KHAYRAT</v>
      </c>
      <c r="M919" s="3">
        <f>Tableau1[[#This Row],[Mois]]</f>
        <v>1</v>
      </c>
    </row>
    <row r="920" spans="1:13" hidden="1" x14ac:dyDescent="0.35">
      <c r="A920" s="1" t="str">
        <f>Tableau1[[#This Row],[NUM DE FACTURE]]</f>
        <v>FAE-22-00021</v>
      </c>
      <c r="B920" s="2">
        <f>VLOOKUP(Tableau3[[#This Row],[ID ]],'[1]COMMERCIAL 2019 - 2021'!$D$2:$AO$3999,14,FALSE)</f>
        <v>0</v>
      </c>
      <c r="C920" s="3">
        <f>VLOOKUP(Tableau3[[#This Row],[ID ]],'[1]COMMERCIAL 2019 - 2021'!$D$2:$AO$3999,15,FALSE)</f>
        <v>20000</v>
      </c>
      <c r="D920" s="3">
        <f>VLOOKUP(Tableau3[[#This Row],[ID ]],'[1]COMMERCIAL 2019 - 2021'!$D$2:$AO$3999,16,FALSE)</f>
        <v>0</v>
      </c>
      <c r="E920" s="3">
        <f>VLOOKUP(Tableau3[[#This Row],[ID ]],'[1]COMMERCIAL 2019 - 2021'!$D$2:$AO$3999,17,FALSE)</f>
        <v>0</v>
      </c>
      <c r="F920" s="3">
        <f>VLOOKUP(Tableau3[[#This Row],[ID ]],'[1]COMMERCIAL 2019 - 2021'!$D$2:$AO$3999,20,FALSE)</f>
        <v>0</v>
      </c>
      <c r="G920" s="3">
        <f>VLOOKUP(Tableau3[[#This Row],[ID ]],'[1]COMMERCIAL 2019 - 2021'!$D$2:$AO$3999,21,FALSE)</f>
        <v>61000</v>
      </c>
      <c r="H920" s="3">
        <f>VLOOKUP(Tableau3[[#This Row],[ID ]],'[1]COMMERCIAL 2019 - 2021'!$D$2:$AO$3999,22,FALSE)</f>
        <v>0</v>
      </c>
      <c r="I920" s="3">
        <f>VLOOKUP(Tableau3[[#This Row],[ID ]],'[1]COMMERCIAL 2019 - 2021'!$D$2:$AO$3999,23,FALSE)</f>
        <v>0</v>
      </c>
      <c r="J920" s="3">
        <f>+Tableau1[[#This Row],[Annee]]</f>
        <v>2022</v>
      </c>
      <c r="K920" s="3" t="str">
        <f>+Tableau1[[#This Row],[DESTINATION]]</f>
        <v>Angleterre</v>
      </c>
      <c r="L920" s="3" t="str">
        <f>+Tableau1[[#This Row],[CLIENT]]</f>
        <v>ARCADIA</v>
      </c>
      <c r="M920" s="3">
        <f>Tableau1[[#This Row],[Mois]]</f>
        <v>2</v>
      </c>
    </row>
    <row r="921" spans="1:13" hidden="1" x14ac:dyDescent="0.35">
      <c r="A921" s="1" t="str">
        <f>Tableau1[[#This Row],[NUM DE FACTURE]]</f>
        <v>FAE-22-00022</v>
      </c>
      <c r="B921" s="2">
        <f>VLOOKUP(Tableau3[[#This Row],[ID ]],'[1]COMMERCIAL 2019 - 2021'!$D$2:$AO$3999,14,FALSE)</f>
        <v>0</v>
      </c>
      <c r="C921" s="3">
        <f>VLOOKUP(Tableau3[[#This Row],[ID ]],'[1]COMMERCIAL 2019 - 2021'!$D$2:$AO$3999,15,FALSE)</f>
        <v>18164</v>
      </c>
      <c r="D921" s="3">
        <f>VLOOKUP(Tableau3[[#This Row],[ID ]],'[1]COMMERCIAL 2019 - 2021'!$D$2:$AO$3999,16,FALSE)</f>
        <v>4560</v>
      </c>
      <c r="E921" s="3">
        <f>VLOOKUP(Tableau3[[#This Row],[ID ]],'[1]COMMERCIAL 2019 - 2021'!$D$2:$AO$3999,17,FALSE)</f>
        <v>2950</v>
      </c>
      <c r="F921" s="3">
        <f>VLOOKUP(Tableau3[[#This Row],[ID ]],'[1]COMMERCIAL 2019 - 2021'!$D$2:$AO$3999,20,FALSE)</f>
        <v>0</v>
      </c>
      <c r="G921" s="3">
        <f>VLOOKUP(Tableau3[[#This Row],[ID ]],'[1]COMMERCIAL 2019 - 2021'!$D$2:$AO$3999,21,FALSE)</f>
        <v>56572.041720000001</v>
      </c>
      <c r="H921" s="3">
        <f>VLOOKUP(Tableau3[[#This Row],[ID ]],'[1]COMMERCIAL 2019 - 2021'!$D$2:$AO$3999,22,FALSE)</f>
        <v>13923.298799999999</v>
      </c>
      <c r="I921" s="3">
        <f>VLOOKUP(Tableau3[[#This Row],[ID ]],'[1]COMMERCIAL 2019 - 2021'!$D$2:$AO$3999,23,FALSE)</f>
        <v>13647.522375</v>
      </c>
      <c r="J921" s="3">
        <f>+Tableau1[[#This Row],[Annee]]</f>
        <v>2022</v>
      </c>
      <c r="K921" s="3" t="str">
        <f>+Tableau1[[#This Row],[DESTINATION]]</f>
        <v>France</v>
      </c>
      <c r="L921" s="3" t="str">
        <f>+Tableau1[[#This Row],[CLIENT]]</f>
        <v>STE OMRANE SAS</v>
      </c>
      <c r="M921" s="3">
        <f>Tableau1[[#This Row],[Mois]]</f>
        <v>3</v>
      </c>
    </row>
    <row r="922" spans="1:13" hidden="1" x14ac:dyDescent="0.35">
      <c r="A922" s="1" t="str">
        <f>Tableau1[[#This Row],[NUM DE FACTURE]]</f>
        <v>FAE-22-00023</v>
      </c>
      <c r="B922" s="2">
        <f>VLOOKUP(Tableau3[[#This Row],[ID ]],'[1]COMMERCIAL 2019 - 2021'!$D$2:$AO$3999,14,FALSE)</f>
        <v>0</v>
      </c>
      <c r="C922" s="3">
        <f>VLOOKUP(Tableau3[[#This Row],[ID ]],'[1]COMMERCIAL 2019 - 2021'!$D$2:$AO$3999,15,FALSE)</f>
        <v>41000</v>
      </c>
      <c r="D922" s="3">
        <f>VLOOKUP(Tableau3[[#This Row],[ID ]],'[1]COMMERCIAL 2019 - 2021'!$D$2:$AO$3999,16,FALSE)</f>
        <v>0</v>
      </c>
      <c r="E922" s="3">
        <f>VLOOKUP(Tableau3[[#This Row],[ID ]],'[1]COMMERCIAL 2019 - 2021'!$D$2:$AO$3999,17,FALSE)</f>
        <v>0</v>
      </c>
      <c r="F922" s="3">
        <f>VLOOKUP(Tableau3[[#This Row],[ID ]],'[1]COMMERCIAL 2019 - 2021'!$D$2:$AO$3999,20,FALSE)</f>
        <v>0</v>
      </c>
      <c r="G922" s="3">
        <f>VLOOKUP(Tableau3[[#This Row],[ID ]],'[1]COMMERCIAL 2019 - 2021'!$D$2:$AO$3999,21,FALSE)</f>
        <v>124640</v>
      </c>
      <c r="H922" s="3">
        <f>VLOOKUP(Tableau3[[#This Row],[ID ]],'[1]COMMERCIAL 2019 - 2021'!$D$2:$AO$3999,22,FALSE)</f>
        <v>0</v>
      </c>
      <c r="I922" s="3">
        <f>VLOOKUP(Tableau3[[#This Row],[ID ]],'[1]COMMERCIAL 2019 - 2021'!$D$2:$AO$3999,23,FALSE)</f>
        <v>0</v>
      </c>
      <c r="J922" s="3">
        <f>+Tableau1[[#This Row],[Annee]]</f>
        <v>2022</v>
      </c>
      <c r="K922" s="3" t="str">
        <f>+Tableau1[[#This Row],[DESTINATION]]</f>
        <v>Russie</v>
      </c>
      <c r="L922" s="3" t="str">
        <f>+Tableau1[[#This Row],[CLIENT]]</f>
        <v>STE MIDCOM INTERNATIONAL</v>
      </c>
      <c r="M922" s="3">
        <f>Tableau1[[#This Row],[Mois]]</f>
        <v>2</v>
      </c>
    </row>
    <row r="923" spans="1:13" hidden="1" x14ac:dyDescent="0.35">
      <c r="A923" s="1" t="str">
        <f>Tableau1[[#This Row],[NUM DE FACTURE]]</f>
        <v>FAE-22-00024</v>
      </c>
      <c r="B923" s="2">
        <f>VLOOKUP(Tableau3[[#This Row],[ID ]],'[1]COMMERCIAL 2019 - 2021'!$D$2:$AO$3999,14,FALSE)</f>
        <v>0</v>
      </c>
      <c r="C923" s="3">
        <f>VLOOKUP(Tableau3[[#This Row],[ID ]],'[1]COMMERCIAL 2019 - 2021'!$D$2:$AO$3999,15,FALSE)</f>
        <v>3814</v>
      </c>
      <c r="D923" s="3">
        <f>VLOOKUP(Tableau3[[#This Row],[ID ]],'[1]COMMERCIAL 2019 - 2021'!$D$2:$AO$3999,16,FALSE)</f>
        <v>0</v>
      </c>
      <c r="E923" s="3">
        <f>VLOOKUP(Tableau3[[#This Row],[ID ]],'[1]COMMERCIAL 2019 - 2021'!$D$2:$AO$3999,17,FALSE)</f>
        <v>0</v>
      </c>
      <c r="F923" s="3">
        <f>VLOOKUP(Tableau3[[#This Row],[ID ]],'[1]COMMERCIAL 2019 - 2021'!$D$2:$AO$3999,20,FALSE)</f>
        <v>0</v>
      </c>
      <c r="G923" s="3">
        <f>VLOOKUP(Tableau3[[#This Row],[ID ]],'[1]COMMERCIAL 2019 - 2021'!$D$2:$AO$3999,21,FALSE)</f>
        <v>12394.2</v>
      </c>
      <c r="H923" s="3">
        <f>VLOOKUP(Tableau3[[#This Row],[ID ]],'[1]COMMERCIAL 2019 - 2021'!$D$2:$AO$3999,22,FALSE)</f>
        <v>0</v>
      </c>
      <c r="I923" s="3">
        <f>VLOOKUP(Tableau3[[#This Row],[ID ]],'[1]COMMERCIAL 2019 - 2021'!$D$2:$AO$3999,23,FALSE)</f>
        <v>0</v>
      </c>
      <c r="J923" s="3">
        <f>+Tableau1[[#This Row],[Annee]]</f>
        <v>2022</v>
      </c>
      <c r="K923" s="3" t="str">
        <f>+Tableau1[[#This Row],[DESTINATION]]</f>
        <v>USA</v>
      </c>
      <c r="L923" s="3" t="str">
        <f>+Tableau1[[#This Row],[CLIENT]]</f>
        <v>ARCADIA</v>
      </c>
      <c r="M923" s="3">
        <f>Tableau1[[#This Row],[Mois]]</f>
        <v>2</v>
      </c>
    </row>
    <row r="924" spans="1:13" hidden="1" x14ac:dyDescent="0.35">
      <c r="A924" s="1" t="str">
        <f>Tableau1[[#This Row],[NUM DE FACTURE]]</f>
        <v>FAE-22-00025</v>
      </c>
      <c r="B924" s="2">
        <f>VLOOKUP(Tableau3[[#This Row],[ID ]],'[1]COMMERCIAL 2019 - 2021'!$D$2:$AO$3999,14,FALSE)</f>
        <v>43200</v>
      </c>
      <c r="C924" s="3">
        <f>VLOOKUP(Tableau3[[#This Row],[ID ]],'[1]COMMERCIAL 2019 - 2021'!$D$2:$AO$3999,15,FALSE)</f>
        <v>0</v>
      </c>
      <c r="D924" s="3">
        <f>VLOOKUP(Tableau3[[#This Row],[ID ]],'[1]COMMERCIAL 2019 - 2021'!$D$2:$AO$3999,16,FALSE)</f>
        <v>0</v>
      </c>
      <c r="E924" s="3">
        <f>VLOOKUP(Tableau3[[#This Row],[ID ]],'[1]COMMERCIAL 2019 - 2021'!$D$2:$AO$3999,17,FALSE)</f>
        <v>0</v>
      </c>
      <c r="F924" s="3">
        <f>VLOOKUP(Tableau3[[#This Row],[ID ]],'[1]COMMERCIAL 2019 - 2021'!$D$2:$AO$3999,20,FALSE)</f>
        <v>77328</v>
      </c>
      <c r="G924" s="3">
        <f>VLOOKUP(Tableau3[[#This Row],[ID ]],'[1]COMMERCIAL 2019 - 2021'!$D$2:$AO$3999,21,FALSE)</f>
        <v>0</v>
      </c>
      <c r="H924" s="3">
        <f>VLOOKUP(Tableau3[[#This Row],[ID ]],'[1]COMMERCIAL 2019 - 2021'!$D$2:$AO$3999,22,FALSE)</f>
        <v>0</v>
      </c>
      <c r="I924" s="3">
        <f>VLOOKUP(Tableau3[[#This Row],[ID ]],'[1]COMMERCIAL 2019 - 2021'!$D$2:$AO$3999,23,FALSE)</f>
        <v>0</v>
      </c>
      <c r="J924" s="3">
        <f>+Tableau1[[#This Row],[Annee]]</f>
        <v>2022</v>
      </c>
      <c r="K924" s="3" t="str">
        <f>+Tableau1[[#This Row],[DESTINATION]]</f>
        <v>Togo</v>
      </c>
      <c r="L924" s="3" t="str">
        <f>+Tableau1[[#This Row],[CLIENT]]</f>
        <v>SAHEL INTERNATIONAL TRADE</v>
      </c>
      <c r="M924" s="3">
        <f>Tableau1[[#This Row],[Mois]]</f>
        <v>2</v>
      </c>
    </row>
    <row r="925" spans="1:13" hidden="1" x14ac:dyDescent="0.35">
      <c r="A925" s="1" t="str">
        <f>Tableau1[[#This Row],[NUM DE FACTURE]]</f>
        <v>FAE-22-00026</v>
      </c>
      <c r="B925" s="2">
        <f>VLOOKUP(Tableau3[[#This Row],[ID ]],'[1]COMMERCIAL 2019 - 2021'!$D$2:$AO$3999,14,FALSE)</f>
        <v>40000</v>
      </c>
      <c r="C925" s="3">
        <f>VLOOKUP(Tableau3[[#This Row],[ID ]],'[1]COMMERCIAL 2019 - 2021'!$D$2:$AO$3999,15,FALSE)</f>
        <v>0</v>
      </c>
      <c r="D925" s="3">
        <f>VLOOKUP(Tableau3[[#This Row],[ID ]],'[1]COMMERCIAL 2019 - 2021'!$D$2:$AO$3999,16,FALSE)</f>
        <v>0</v>
      </c>
      <c r="E925" s="3">
        <f>VLOOKUP(Tableau3[[#This Row],[ID ]],'[1]COMMERCIAL 2019 - 2021'!$D$2:$AO$3999,17,FALSE)</f>
        <v>0</v>
      </c>
      <c r="F925" s="3">
        <f>VLOOKUP(Tableau3[[#This Row],[ID ]],'[1]COMMERCIAL 2019 - 2021'!$D$2:$AO$3999,20,FALSE)</f>
        <v>131874.23000000001</v>
      </c>
      <c r="G925" s="3">
        <f>VLOOKUP(Tableau3[[#This Row],[ID ]],'[1]COMMERCIAL 2019 - 2021'!$D$2:$AO$3999,21,FALSE)</f>
        <v>0</v>
      </c>
      <c r="H925" s="3">
        <f>VLOOKUP(Tableau3[[#This Row],[ID ]],'[1]COMMERCIAL 2019 - 2021'!$D$2:$AO$3999,22,FALSE)</f>
        <v>0</v>
      </c>
      <c r="I925" s="3">
        <f>VLOOKUP(Tableau3[[#This Row],[ID ]],'[1]COMMERCIAL 2019 - 2021'!$D$2:$AO$3999,23,FALSE)</f>
        <v>0</v>
      </c>
      <c r="J925" s="3">
        <f>+Tableau1[[#This Row],[Annee]]</f>
        <v>2022</v>
      </c>
      <c r="K925" s="3" t="str">
        <f>+Tableau1[[#This Row],[DESTINATION]]</f>
        <v>Russie</v>
      </c>
      <c r="L925" s="3" t="str">
        <f>+Tableau1[[#This Row],[CLIENT]]</f>
        <v>ANGSTREM TRADING</v>
      </c>
      <c r="M925" s="3">
        <f>Tableau1[[#This Row],[Mois]]</f>
        <v>2</v>
      </c>
    </row>
    <row r="926" spans="1:13" hidden="1" x14ac:dyDescent="0.35">
      <c r="A926" s="1" t="str">
        <f>Tableau1[[#This Row],[NUM DE FACTURE]]</f>
        <v>FAE-22-00027</v>
      </c>
      <c r="B926" s="2">
        <f>VLOOKUP(Tableau3[[#This Row],[ID ]],'[1]COMMERCIAL 2019 - 2021'!$D$2:$AO$3999,14,FALSE)</f>
        <v>9444</v>
      </c>
      <c r="C926" s="3">
        <f>VLOOKUP(Tableau3[[#This Row],[ID ]],'[1]COMMERCIAL 2019 - 2021'!$D$2:$AO$3999,15,FALSE)</f>
        <v>14016</v>
      </c>
      <c r="D926" s="3">
        <f>VLOOKUP(Tableau3[[#This Row],[ID ]],'[1]COMMERCIAL 2019 - 2021'!$D$2:$AO$3999,16,FALSE)</f>
        <v>0</v>
      </c>
      <c r="E926" s="3">
        <f>VLOOKUP(Tableau3[[#This Row],[ID ]],'[1]COMMERCIAL 2019 - 2021'!$D$2:$AO$3999,17,FALSE)</f>
        <v>0</v>
      </c>
      <c r="F926" s="3">
        <f>VLOOKUP(Tableau3[[#This Row],[ID ]],'[1]COMMERCIAL 2019 - 2021'!$D$2:$AO$3999,20,FALSE)</f>
        <v>0</v>
      </c>
      <c r="G926" s="3">
        <f>VLOOKUP(Tableau3[[#This Row],[ID ]],'[1]COMMERCIAL 2019 - 2021'!$D$2:$AO$3999,21,FALSE)</f>
        <v>42438.017663999999</v>
      </c>
      <c r="H926" s="3">
        <f>VLOOKUP(Tableau3[[#This Row],[ID ]],'[1]COMMERCIAL 2019 - 2021'!$D$2:$AO$3999,22,FALSE)</f>
        <v>33133.650696000004</v>
      </c>
      <c r="I926" s="3">
        <f>VLOOKUP(Tableau3[[#This Row],[ID ]],'[1]COMMERCIAL 2019 - 2021'!$D$2:$AO$3999,23,FALSE)</f>
        <v>7734.1478400000015</v>
      </c>
      <c r="J926" s="3">
        <f>+Tableau1[[#This Row],[Annee]]</f>
        <v>2022</v>
      </c>
      <c r="K926" s="3" t="str">
        <f>+Tableau1[[#This Row],[DESTINATION]]</f>
        <v>France</v>
      </c>
      <c r="L926" s="3" t="str">
        <f>+Tableau1[[#This Row],[CLIENT]]</f>
        <v>STE OMRANE SAS</v>
      </c>
      <c r="M926" s="3">
        <f>Tableau1[[#This Row],[Mois]]</f>
        <v>4</v>
      </c>
    </row>
    <row r="927" spans="1:13" hidden="1" x14ac:dyDescent="0.35">
      <c r="A927" s="1" t="str">
        <f>Tableau1[[#This Row],[NUM DE FACTURE]]</f>
        <v>FAE-22-00028</v>
      </c>
      <c r="B927" s="2">
        <f>VLOOKUP(Tableau3[[#This Row],[ID ]],'[1]COMMERCIAL 2019 - 2021'!$D$2:$AO$3999,14,FALSE)</f>
        <v>0</v>
      </c>
      <c r="C927" s="3">
        <f>VLOOKUP(Tableau3[[#This Row],[ID ]],'[1]COMMERCIAL 2019 - 2021'!$D$2:$AO$3999,15,FALSE)</f>
        <v>0</v>
      </c>
      <c r="D927" s="3">
        <f>VLOOKUP(Tableau3[[#This Row],[ID ]],'[1]COMMERCIAL 2019 - 2021'!$D$2:$AO$3999,16,FALSE)</f>
        <v>0</v>
      </c>
      <c r="E927" s="3">
        <f>VLOOKUP(Tableau3[[#This Row],[ID ]],'[1]COMMERCIAL 2019 - 2021'!$D$2:$AO$3999,17,FALSE)</f>
        <v>25000</v>
      </c>
      <c r="F927" s="3">
        <f>VLOOKUP(Tableau3[[#This Row],[ID ]],'[1]COMMERCIAL 2019 - 2021'!$D$2:$AO$3999,20,FALSE)</f>
        <v>0</v>
      </c>
      <c r="G927" s="3">
        <f>VLOOKUP(Tableau3[[#This Row],[ID ]],'[1]COMMERCIAL 2019 - 2021'!$D$2:$AO$3999,21,FALSE)</f>
        <v>0</v>
      </c>
      <c r="H927" s="3">
        <f>VLOOKUP(Tableau3[[#This Row],[ID ]],'[1]COMMERCIAL 2019 - 2021'!$D$2:$AO$3999,22,FALSE)</f>
        <v>0</v>
      </c>
      <c r="I927" s="3">
        <f>VLOOKUP(Tableau3[[#This Row],[ID ]],'[1]COMMERCIAL 2019 - 2021'!$D$2:$AO$3999,23,FALSE)</f>
        <v>133690.07250000001</v>
      </c>
      <c r="J927" s="3">
        <f>+Tableau1[[#This Row],[Annee]]</f>
        <v>2022</v>
      </c>
      <c r="K927" s="3" t="str">
        <f>+Tableau1[[#This Row],[DESTINATION]]</f>
        <v>Libye</v>
      </c>
      <c r="L927" s="3" t="str">
        <f>+Tableau1[[#This Row],[CLIENT]]</f>
        <v>JANNET AL KHAYRAT</v>
      </c>
      <c r="M927" s="3">
        <f>Tableau1[[#This Row],[Mois]]</f>
        <v>2</v>
      </c>
    </row>
    <row r="928" spans="1:13" hidden="1" x14ac:dyDescent="0.35">
      <c r="A928" s="1" t="str">
        <f>Tableau1[[#This Row],[NUM DE FACTURE]]</f>
        <v>FAE-22-00029</v>
      </c>
      <c r="B928" s="2">
        <f>VLOOKUP(Tableau3[[#This Row],[ID ]],'[1]COMMERCIAL 2019 - 2021'!$D$2:$AO$3999,14,FALSE)</f>
        <v>0</v>
      </c>
      <c r="C928" s="3">
        <f>VLOOKUP(Tableau3[[#This Row],[ID ]],'[1]COMMERCIAL 2019 - 2021'!$D$2:$AO$3999,15,FALSE)</f>
        <v>23430</v>
      </c>
      <c r="D928" s="3">
        <f>VLOOKUP(Tableau3[[#This Row],[ID ]],'[1]COMMERCIAL 2019 - 2021'!$D$2:$AO$3999,16,FALSE)</f>
        <v>0</v>
      </c>
      <c r="E928" s="3">
        <f>VLOOKUP(Tableau3[[#This Row],[ID ]],'[1]COMMERCIAL 2019 - 2021'!$D$2:$AO$3999,17,FALSE)</f>
        <v>0</v>
      </c>
      <c r="F928" s="3">
        <f>VLOOKUP(Tableau3[[#This Row],[ID ]],'[1]COMMERCIAL 2019 - 2021'!$D$2:$AO$3999,20,FALSE)</f>
        <v>0</v>
      </c>
      <c r="G928" s="3">
        <f>VLOOKUP(Tableau3[[#This Row],[ID ]],'[1]COMMERCIAL 2019 - 2021'!$D$2:$AO$3999,21,FALSE)</f>
        <v>64691.641300000003</v>
      </c>
      <c r="H928" s="3">
        <f>VLOOKUP(Tableau3[[#This Row],[ID ]],'[1]COMMERCIAL 2019 - 2021'!$D$2:$AO$3999,22,FALSE)</f>
        <v>0</v>
      </c>
      <c r="I928" s="3">
        <f>VLOOKUP(Tableau3[[#This Row],[ID ]],'[1]COMMERCIAL 2019 - 2021'!$D$2:$AO$3999,23,FALSE)</f>
        <v>0</v>
      </c>
      <c r="J928" s="3">
        <f>+Tableau1[[#This Row],[Annee]]</f>
        <v>2022</v>
      </c>
      <c r="K928" s="3" t="str">
        <f>+Tableau1[[#This Row],[DESTINATION]]</f>
        <v>Gambie</v>
      </c>
      <c r="L928" s="3" t="str">
        <f>+Tableau1[[#This Row],[CLIENT]]</f>
        <v>MAMUDOU BAH T/A TEDOUGNAL FARM</v>
      </c>
      <c r="M928" s="3">
        <f>Tableau1[[#This Row],[Mois]]</f>
        <v>2</v>
      </c>
    </row>
    <row r="929" spans="1:13" hidden="1" x14ac:dyDescent="0.35">
      <c r="A929" s="1" t="str">
        <f>Tableau1[[#This Row],[NUM DE FACTURE]]</f>
        <v>FAE-22-00030</v>
      </c>
      <c r="B929" s="2">
        <f>VLOOKUP(Tableau3[[#This Row],[ID ]],'[1]COMMERCIAL 2019 - 2021'!$D$2:$AO$3999,14,FALSE)</f>
        <v>2880</v>
      </c>
      <c r="C929" s="3">
        <f>VLOOKUP(Tableau3[[#This Row],[ID ]],'[1]COMMERCIAL 2019 - 2021'!$D$2:$AO$3999,15,FALSE)</f>
        <v>311280</v>
      </c>
      <c r="D929" s="3">
        <f>VLOOKUP(Tableau3[[#This Row],[ID ]],'[1]COMMERCIAL 2019 - 2021'!$D$2:$AO$3999,16,FALSE)</f>
        <v>0</v>
      </c>
      <c r="E929" s="3">
        <f>VLOOKUP(Tableau3[[#This Row],[ID ]],'[1]COMMERCIAL 2019 - 2021'!$D$2:$AO$3999,17,FALSE)</f>
        <v>0</v>
      </c>
      <c r="F929" s="3">
        <f>VLOOKUP(Tableau3[[#This Row],[ID ]],'[1]COMMERCIAL 2019 - 2021'!$D$2:$AO$3999,20,FALSE)</f>
        <v>8608.6739999999991</v>
      </c>
      <c r="G929" s="3">
        <f>VLOOKUP(Tableau3[[#This Row],[ID ]],'[1]COMMERCIAL 2019 - 2021'!$D$2:$AO$3999,21,FALSE)</f>
        <v>860547.90840000007</v>
      </c>
      <c r="H929" s="3">
        <f>VLOOKUP(Tableau3[[#This Row],[ID ]],'[1]COMMERCIAL 2019 - 2021'!$D$2:$AO$3999,22,FALSE)</f>
        <v>0</v>
      </c>
      <c r="I929" s="3">
        <f>VLOOKUP(Tableau3[[#This Row],[ID ]],'[1]COMMERCIAL 2019 - 2021'!$D$2:$AO$3999,23,FALSE)</f>
        <v>0</v>
      </c>
      <c r="J929" s="3">
        <f>+Tableau1[[#This Row],[Annee]]</f>
        <v>2022</v>
      </c>
      <c r="K929" s="3" t="str">
        <f>+Tableau1[[#This Row],[DESTINATION]]</f>
        <v>Guinee</v>
      </c>
      <c r="L929" s="3" t="str">
        <f>+Tableau1[[#This Row],[CLIENT]]</f>
        <v>SAWABA - GUINEE</v>
      </c>
      <c r="M929" s="3">
        <f>Tableau1[[#This Row],[Mois]]</f>
        <v>2</v>
      </c>
    </row>
    <row r="930" spans="1:13" hidden="1" x14ac:dyDescent="0.35">
      <c r="A930" s="1" t="str">
        <f>Tableau1[[#This Row],[NUM DE FACTURE]]</f>
        <v>FAE-22-00031</v>
      </c>
      <c r="B930" s="2">
        <f>VLOOKUP(Tableau3[[#This Row],[ID ]],'[1]COMMERCIAL 2019 - 2021'!$D$2:$AO$3999,14,FALSE)</f>
        <v>0</v>
      </c>
      <c r="C930" s="3">
        <f>VLOOKUP(Tableau3[[#This Row],[ID ]],'[1]COMMERCIAL 2019 - 2021'!$D$2:$AO$3999,15,FALSE)</f>
        <v>64800</v>
      </c>
      <c r="D930" s="3">
        <f>VLOOKUP(Tableau3[[#This Row],[ID ]],'[1]COMMERCIAL 2019 - 2021'!$D$2:$AO$3999,16,FALSE)</f>
        <v>0</v>
      </c>
      <c r="E930" s="3">
        <f>VLOOKUP(Tableau3[[#This Row],[ID ]],'[1]COMMERCIAL 2019 - 2021'!$D$2:$AO$3999,17,FALSE)</f>
        <v>0</v>
      </c>
      <c r="F930" s="3">
        <f>VLOOKUP(Tableau3[[#This Row],[ID ]],'[1]COMMERCIAL 2019 - 2021'!$D$2:$AO$3999,20,FALSE)</f>
        <v>0</v>
      </c>
      <c r="G930" s="3">
        <f>VLOOKUP(Tableau3[[#This Row],[ID ]],'[1]COMMERCIAL 2019 - 2021'!$D$2:$AO$3999,21,FALSE)</f>
        <v>173178.19440000001</v>
      </c>
      <c r="H930" s="3">
        <f>VLOOKUP(Tableau3[[#This Row],[ID ]],'[1]COMMERCIAL 2019 - 2021'!$D$2:$AO$3999,22,FALSE)</f>
        <v>0</v>
      </c>
      <c r="I930" s="3">
        <f>VLOOKUP(Tableau3[[#This Row],[ID ]],'[1]COMMERCIAL 2019 - 2021'!$D$2:$AO$3999,23,FALSE)</f>
        <v>0</v>
      </c>
      <c r="J930" s="3">
        <f>+Tableau1[[#This Row],[Annee]]</f>
        <v>2022</v>
      </c>
      <c r="K930" s="3" t="str">
        <f>+Tableau1[[#This Row],[DESTINATION]]</f>
        <v>Guinee</v>
      </c>
      <c r="L930" s="3" t="str">
        <f>+Tableau1[[#This Row],[CLIENT]]</f>
        <v>BAH MAMADOU SALIOU</v>
      </c>
      <c r="M930" s="3">
        <f>Tableau1[[#This Row],[Mois]]</f>
        <v>2</v>
      </c>
    </row>
    <row r="931" spans="1:13" hidden="1" x14ac:dyDescent="0.35">
      <c r="A931" s="1" t="str">
        <f>Tableau1[[#This Row],[NUM DE FACTURE]]</f>
        <v>FAE-22-00032</v>
      </c>
      <c r="B931" s="2">
        <f>VLOOKUP(Tableau3[[#This Row],[ID ]],'[1]COMMERCIAL 2019 - 2021'!$D$2:$AO$3999,14,FALSE)</f>
        <v>0</v>
      </c>
      <c r="C931" s="3">
        <f>VLOOKUP(Tableau3[[#This Row],[ID ]],'[1]COMMERCIAL 2019 - 2021'!$D$2:$AO$3999,15,FALSE)</f>
        <v>20580</v>
      </c>
      <c r="D931" s="3">
        <f>VLOOKUP(Tableau3[[#This Row],[ID ]],'[1]COMMERCIAL 2019 - 2021'!$D$2:$AO$3999,16,FALSE)</f>
        <v>6756</v>
      </c>
      <c r="E931" s="3">
        <f>VLOOKUP(Tableau3[[#This Row],[ID ]],'[1]COMMERCIAL 2019 - 2021'!$D$2:$AO$3999,17,FALSE)</f>
        <v>0</v>
      </c>
      <c r="F931" s="3">
        <f>VLOOKUP(Tableau3[[#This Row],[ID ]],'[1]COMMERCIAL 2019 - 2021'!$D$2:$AO$3999,20,FALSE)</f>
        <v>0</v>
      </c>
      <c r="G931" s="3">
        <f>VLOOKUP(Tableau3[[#This Row],[ID ]],'[1]COMMERCIAL 2019 - 2021'!$D$2:$AO$3999,21,FALSE)</f>
        <v>71602.15187999999</v>
      </c>
      <c r="H931" s="3">
        <f>VLOOKUP(Tableau3[[#This Row],[ID ]],'[1]COMMERCIAL 2019 - 2021'!$D$2:$AO$3999,22,FALSE)</f>
        <v>23414.780247999995</v>
      </c>
      <c r="I931" s="3">
        <f>VLOOKUP(Tableau3[[#This Row],[ID ]],'[1]COMMERCIAL 2019 - 2021'!$D$2:$AO$3999,23,FALSE)</f>
        <v>0</v>
      </c>
      <c r="J931" s="3">
        <f>+Tableau1[[#This Row],[Annee]]</f>
        <v>2022</v>
      </c>
      <c r="K931" s="3" t="str">
        <f>+Tableau1[[#This Row],[DESTINATION]]</f>
        <v>Mayotte</v>
      </c>
      <c r="L931" s="3" t="str">
        <f>+Tableau1[[#This Row],[CLIENT]]</f>
        <v>SODIFRAM SAS</v>
      </c>
      <c r="M931" s="3">
        <f>Tableau1[[#This Row],[Mois]]</f>
        <v>2</v>
      </c>
    </row>
    <row r="932" spans="1:13" hidden="1" x14ac:dyDescent="0.35">
      <c r="A932" s="1" t="str">
        <f>Tableau1[[#This Row],[NUM DE FACTURE]]</f>
        <v>FAE-22-00033</v>
      </c>
      <c r="B932" s="2">
        <f>VLOOKUP(Tableau3[[#This Row],[ID ]],'[1]COMMERCIAL 2019 - 2021'!$D$2:$AO$3999,14,FALSE)</f>
        <v>30000</v>
      </c>
      <c r="C932" s="3">
        <f>VLOOKUP(Tableau3[[#This Row],[ID ]],'[1]COMMERCIAL 2019 - 2021'!$D$2:$AO$3999,15,FALSE)</f>
        <v>76800</v>
      </c>
      <c r="D932" s="3">
        <f>VLOOKUP(Tableau3[[#This Row],[ID ]],'[1]COMMERCIAL 2019 - 2021'!$D$2:$AO$3999,16,FALSE)</f>
        <v>6000</v>
      </c>
      <c r="E932" s="3">
        <f>VLOOKUP(Tableau3[[#This Row],[ID ]],'[1]COMMERCIAL 2019 - 2021'!$D$2:$AO$3999,17,FALSE)</f>
        <v>0</v>
      </c>
      <c r="F932" s="3">
        <f>VLOOKUP(Tableau3[[#This Row],[ID ]],'[1]COMMERCIAL 2019 - 2021'!$D$2:$AO$3999,20,FALSE)</f>
        <v>75000</v>
      </c>
      <c r="G932" s="3">
        <f>VLOOKUP(Tableau3[[#This Row],[ID ]],'[1]COMMERCIAL 2019 - 2021'!$D$2:$AO$3999,21,FALSE)</f>
        <v>161280</v>
      </c>
      <c r="H932" s="3">
        <f>VLOOKUP(Tableau3[[#This Row],[ID ]],'[1]COMMERCIAL 2019 - 2021'!$D$2:$AO$3999,22,FALSE)</f>
        <v>12600</v>
      </c>
      <c r="I932" s="3">
        <f>VLOOKUP(Tableau3[[#This Row],[ID ]],'[1]COMMERCIAL 2019 - 2021'!$D$2:$AO$3999,23,FALSE)</f>
        <v>0</v>
      </c>
      <c r="J932" s="3">
        <f>+Tableau1[[#This Row],[Annee]]</f>
        <v>2022</v>
      </c>
      <c r="K932" s="3" t="str">
        <f>+Tableau1[[#This Row],[DESTINATION]]</f>
        <v>Burkina Faso</v>
      </c>
      <c r="L932" s="3" t="str">
        <f>+Tableau1[[#This Row],[CLIENT]]</f>
        <v>SAHEL INTERNATIONAL TRADE</v>
      </c>
      <c r="M932" s="3">
        <f>Tableau1[[#This Row],[Mois]]</f>
        <v>2</v>
      </c>
    </row>
    <row r="933" spans="1:13" hidden="1" x14ac:dyDescent="0.35">
      <c r="A933" s="1" t="str">
        <f>Tableau1[[#This Row],[NUM DE FACTURE]]</f>
        <v>FAE-22-00034</v>
      </c>
      <c r="B933" s="2">
        <f>VLOOKUP(Tableau3[[#This Row],[ID ]],'[1]COMMERCIAL 2019 - 2021'!$D$2:$AO$3999,14,FALSE)</f>
        <v>0</v>
      </c>
      <c r="C933" s="3">
        <f>VLOOKUP(Tableau3[[#This Row],[ID ]],'[1]COMMERCIAL 2019 - 2021'!$D$2:$AO$3999,15,FALSE)</f>
        <v>0</v>
      </c>
      <c r="D933" s="3">
        <f>VLOOKUP(Tableau3[[#This Row],[ID ]],'[1]COMMERCIAL 2019 - 2021'!$D$2:$AO$3999,16,FALSE)</f>
        <v>280000</v>
      </c>
      <c r="E933" s="3">
        <f>VLOOKUP(Tableau3[[#This Row],[ID ]],'[1]COMMERCIAL 2019 - 2021'!$D$2:$AO$3999,17,FALSE)</f>
        <v>0</v>
      </c>
      <c r="F933" s="3">
        <f>VLOOKUP(Tableau3[[#This Row],[ID ]],'[1]COMMERCIAL 2019 - 2021'!$D$2:$AO$3999,20,FALSE)</f>
        <v>0</v>
      </c>
      <c r="G933" s="3">
        <f>VLOOKUP(Tableau3[[#This Row],[ID ]],'[1]COMMERCIAL 2019 - 2021'!$D$2:$AO$3999,21,FALSE)</f>
        <v>0</v>
      </c>
      <c r="H933" s="3">
        <f>VLOOKUP(Tableau3[[#This Row],[ID ]],'[1]COMMERCIAL 2019 - 2021'!$D$2:$AO$3999,22,FALSE)</f>
        <v>501200</v>
      </c>
      <c r="I933" s="3">
        <f>VLOOKUP(Tableau3[[#This Row],[ID ]],'[1]COMMERCIAL 2019 - 2021'!$D$2:$AO$3999,23,FALSE)</f>
        <v>0</v>
      </c>
      <c r="J933" s="3">
        <f>+Tableau1[[#This Row],[Annee]]</f>
        <v>2022</v>
      </c>
      <c r="K933" s="3" t="str">
        <f>+Tableau1[[#This Row],[DESTINATION]]</f>
        <v>Niger</v>
      </c>
      <c r="L933" s="3" t="str">
        <f>+Tableau1[[#This Row],[CLIENT]]</f>
        <v>STE OMEGA TRADING</v>
      </c>
      <c r="M933" s="3">
        <f>Tableau1[[#This Row],[Mois]]</f>
        <v>2</v>
      </c>
    </row>
    <row r="934" spans="1:13" hidden="1" x14ac:dyDescent="0.35">
      <c r="A934" s="1" t="str">
        <f>Tableau1[[#This Row],[NUM DE FACTURE]]</f>
        <v>FAE-22-00035</v>
      </c>
      <c r="B934" s="2">
        <f>VLOOKUP(Tableau3[[#This Row],[ID ]],'[1]COMMERCIAL 2019 - 2021'!$D$2:$AO$3999,14,FALSE)</f>
        <v>0</v>
      </c>
      <c r="C934" s="3">
        <f>VLOOKUP(Tableau3[[#This Row],[ID ]],'[1]COMMERCIAL 2019 - 2021'!$D$2:$AO$3999,15,FALSE)</f>
        <v>0</v>
      </c>
      <c r="D934" s="3">
        <f>VLOOKUP(Tableau3[[#This Row],[ID ]],'[1]COMMERCIAL 2019 - 2021'!$D$2:$AO$3999,16,FALSE)</f>
        <v>280000</v>
      </c>
      <c r="E934" s="3">
        <f>VLOOKUP(Tableau3[[#This Row],[ID ]],'[1]COMMERCIAL 2019 - 2021'!$D$2:$AO$3999,17,FALSE)</f>
        <v>0</v>
      </c>
      <c r="F934" s="3">
        <f>VLOOKUP(Tableau3[[#This Row],[ID ]],'[1]COMMERCIAL 2019 - 2021'!$D$2:$AO$3999,20,FALSE)</f>
        <v>0</v>
      </c>
      <c r="G934" s="3">
        <f>VLOOKUP(Tableau3[[#This Row],[ID ]],'[1]COMMERCIAL 2019 - 2021'!$D$2:$AO$3999,21,FALSE)</f>
        <v>0</v>
      </c>
      <c r="H934" s="3">
        <f>VLOOKUP(Tableau3[[#This Row],[ID ]],'[1]COMMERCIAL 2019 - 2021'!$D$2:$AO$3999,22,FALSE)</f>
        <v>501200</v>
      </c>
      <c r="I934" s="3">
        <f>VLOOKUP(Tableau3[[#This Row],[ID ]],'[1]COMMERCIAL 2019 - 2021'!$D$2:$AO$3999,23,FALSE)</f>
        <v>0</v>
      </c>
      <c r="J934" s="3">
        <f>+Tableau1[[#This Row],[Annee]]</f>
        <v>2022</v>
      </c>
      <c r="K934" s="3" t="str">
        <f>+Tableau1[[#This Row],[DESTINATION]]</f>
        <v>Niger</v>
      </c>
      <c r="L934" s="3" t="str">
        <f>+Tableau1[[#This Row],[CLIENT]]</f>
        <v>STE OMEGA TRADING</v>
      </c>
      <c r="M934" s="3">
        <f>Tableau1[[#This Row],[Mois]]</f>
        <v>3</v>
      </c>
    </row>
    <row r="935" spans="1:13" hidden="1" x14ac:dyDescent="0.35">
      <c r="A935" s="1" t="str">
        <f>Tableau1[[#This Row],[NUM DE FACTURE]]</f>
        <v>FAE-22-00036</v>
      </c>
      <c r="B935" s="2">
        <f>VLOOKUP(Tableau3[[#This Row],[ID ]],'[1]COMMERCIAL 2019 - 2021'!$D$2:$AO$3999,14,FALSE)</f>
        <v>3600</v>
      </c>
      <c r="C935" s="3">
        <f>VLOOKUP(Tableau3[[#This Row],[ID ]],'[1]COMMERCIAL 2019 - 2021'!$D$2:$AO$3999,15,FALSE)</f>
        <v>1800</v>
      </c>
      <c r="D935" s="3">
        <f>VLOOKUP(Tableau3[[#This Row],[ID ]],'[1]COMMERCIAL 2019 - 2021'!$D$2:$AO$3999,16,FALSE)</f>
        <v>1250</v>
      </c>
      <c r="E935" s="3">
        <f>VLOOKUP(Tableau3[[#This Row],[ID ]],'[1]COMMERCIAL 2019 - 2021'!$D$2:$AO$3999,17,FALSE)</f>
        <v>5280</v>
      </c>
      <c r="F935" s="3">
        <f>VLOOKUP(Tableau3[[#This Row],[ID ]],'[1]COMMERCIAL 2019 - 2021'!$D$2:$AO$3999,20,FALSE)</f>
        <v>11160</v>
      </c>
      <c r="G935" s="3">
        <f>VLOOKUP(Tableau3[[#This Row],[ID ]],'[1]COMMERCIAL 2019 - 2021'!$D$2:$AO$3999,21,FALSE)</f>
        <v>6180</v>
      </c>
      <c r="H935" s="3">
        <f>VLOOKUP(Tableau3[[#This Row],[ID ]],'[1]COMMERCIAL 2019 - 2021'!$D$2:$AO$3999,22,FALSE)</f>
        <v>3812.5</v>
      </c>
      <c r="I935" s="3">
        <f>VLOOKUP(Tableau3[[#This Row],[ID ]],'[1]COMMERCIAL 2019 - 2021'!$D$2:$AO$3999,23,FALSE)</f>
        <v>19892.400000000001</v>
      </c>
      <c r="J935" s="3">
        <f>+Tableau1[[#This Row],[Annee]]</f>
        <v>2022</v>
      </c>
      <c r="K935" s="3" t="str">
        <f>+Tableau1[[#This Row],[DESTINATION]]</f>
        <v>Canada</v>
      </c>
      <c r="L935" s="3" t="str">
        <f>+Tableau1[[#This Row],[CLIENT]]</f>
        <v>ARCADIA</v>
      </c>
      <c r="M935" s="3">
        <f>Tableau1[[#This Row],[Mois]]</f>
        <v>4</v>
      </c>
    </row>
    <row r="936" spans="1:13" x14ac:dyDescent="0.35">
      <c r="A936" s="1" t="str">
        <f>Tableau1[[#This Row],[NUM DE FACTURE]]</f>
        <v>FAE-22-00037</v>
      </c>
      <c r="B936" s="2">
        <f>VLOOKUP(Tableau3[[#This Row],[ID ]],'[1]COMMERCIAL 2019 - 2021'!$D$2:$AO$3999,14,FALSE)</f>
        <v>0</v>
      </c>
      <c r="C936" s="3">
        <f>VLOOKUP(Tableau3[[#This Row],[ID ]],'[1]COMMERCIAL 2019 - 2021'!$D$2:$AO$3999,15,FALSE)</f>
        <v>176064</v>
      </c>
      <c r="D936" s="3">
        <f>VLOOKUP(Tableau3[[#This Row],[ID ]],'[1]COMMERCIAL 2019 - 2021'!$D$2:$AO$3999,16,FALSE)</f>
        <v>0</v>
      </c>
      <c r="E936" s="3">
        <f>VLOOKUP(Tableau3[[#This Row],[ID ]],'[1]COMMERCIAL 2019 - 2021'!$D$2:$AO$3999,17,FALSE)</f>
        <v>0</v>
      </c>
      <c r="F936" s="3">
        <f>VLOOKUP(Tableau3[[#This Row],[ID ]],'[1]COMMERCIAL 2019 - 2021'!$D$2:$AO$3999,20,FALSE)</f>
        <v>0</v>
      </c>
      <c r="G936" s="3">
        <f>VLOOKUP(Tableau3[[#This Row],[ID ]],'[1]COMMERCIAL 2019 - 2021'!$D$2:$AO$3999,21,FALSE)</f>
        <v>322197.12</v>
      </c>
      <c r="H936" s="3">
        <f>VLOOKUP(Tableau3[[#This Row],[ID ]],'[1]COMMERCIAL 2019 - 2021'!$D$2:$AO$3999,22,FALSE)</f>
        <v>0</v>
      </c>
      <c r="I936" s="3">
        <f>VLOOKUP(Tableau3[[#This Row],[ID ]],'[1]COMMERCIAL 2019 - 2021'!$D$2:$AO$3999,23,FALSE)</f>
        <v>0</v>
      </c>
      <c r="J936" s="3">
        <f>+Tableau1[[#This Row],[Annee]]</f>
        <v>2022</v>
      </c>
      <c r="K936" s="3" t="str">
        <f>+Tableau1[[#This Row],[DESTINATION]]</f>
        <v>Senegal</v>
      </c>
      <c r="L936" s="3" t="str">
        <f>+Tableau1[[#This Row],[CLIENT]]</f>
        <v>TUNISIAN AFRICAN BUSINESS</v>
      </c>
      <c r="M936" s="3" t="e">
        <f>Tableau1[[#This Row],[Mois]]</f>
        <v>#VALUE!</v>
      </c>
    </row>
    <row r="937" spans="1:13" hidden="1" x14ac:dyDescent="0.35">
      <c r="A937" s="1" t="str">
        <f>Tableau1[[#This Row],[NUM DE FACTURE]]</f>
        <v>FAE-22-00038</v>
      </c>
      <c r="B937" s="2">
        <f>VLOOKUP(Tableau3[[#This Row],[ID ]],'[1]COMMERCIAL 2019 - 2021'!$D$2:$AO$3999,14,FALSE)</f>
        <v>20000</v>
      </c>
      <c r="C937" s="3">
        <f>VLOOKUP(Tableau3[[#This Row],[ID ]],'[1]COMMERCIAL 2019 - 2021'!$D$2:$AO$3999,15,FALSE)</f>
        <v>0</v>
      </c>
      <c r="D937" s="3">
        <f>VLOOKUP(Tableau3[[#This Row],[ID ]],'[1]COMMERCIAL 2019 - 2021'!$D$2:$AO$3999,16,FALSE)</f>
        <v>0</v>
      </c>
      <c r="E937" s="3">
        <f>VLOOKUP(Tableau3[[#This Row],[ID ]],'[1]COMMERCIAL 2019 - 2021'!$D$2:$AO$3999,17,FALSE)</f>
        <v>0</v>
      </c>
      <c r="F937" s="3">
        <f>VLOOKUP(Tableau3[[#This Row],[ID ]],'[1]COMMERCIAL 2019 - 2021'!$D$2:$AO$3999,20,FALSE)</f>
        <v>67713.009999999995</v>
      </c>
      <c r="G937" s="3">
        <f>VLOOKUP(Tableau3[[#This Row],[ID ]],'[1]COMMERCIAL 2019 - 2021'!$D$2:$AO$3999,21,FALSE)</f>
        <v>0</v>
      </c>
      <c r="H937" s="3">
        <f>VLOOKUP(Tableau3[[#This Row],[ID ]],'[1]COMMERCIAL 2019 - 2021'!$D$2:$AO$3999,22,FALSE)</f>
        <v>0</v>
      </c>
      <c r="I937" s="3">
        <f>VLOOKUP(Tableau3[[#This Row],[ID ]],'[1]COMMERCIAL 2019 - 2021'!$D$2:$AO$3999,23,FALSE)</f>
        <v>0</v>
      </c>
      <c r="J937" s="3">
        <f>+Tableau1[[#This Row],[Annee]]</f>
        <v>2022</v>
      </c>
      <c r="K937" s="3" t="str">
        <f>+Tableau1[[#This Row],[DESTINATION]]</f>
        <v>Russie</v>
      </c>
      <c r="L937" s="3" t="str">
        <f>+Tableau1[[#This Row],[CLIENT]]</f>
        <v>ANGSTREM TRADING</v>
      </c>
      <c r="M937" s="3">
        <f>Tableau1[[#This Row],[Mois]]</f>
        <v>4</v>
      </c>
    </row>
    <row r="938" spans="1:13" x14ac:dyDescent="0.35">
      <c r="A938" s="1" t="str">
        <f>Tableau1[[#This Row],[NUM DE FACTURE]]</f>
        <v>FAE-22-00039</v>
      </c>
      <c r="B938" s="2">
        <f>VLOOKUP(Tableau3[[#This Row],[ID ]],'[1]COMMERCIAL 2019 - 2021'!$D$2:$AO$3999,14,FALSE)</f>
        <v>88032</v>
      </c>
      <c r="C938" s="3">
        <f>VLOOKUP(Tableau3[[#This Row],[ID ]],'[1]COMMERCIAL 2019 - 2021'!$D$2:$AO$3999,15,FALSE)</f>
        <v>25200</v>
      </c>
      <c r="D938" s="3">
        <f>VLOOKUP(Tableau3[[#This Row],[ID ]],'[1]COMMERCIAL 2019 - 2021'!$D$2:$AO$3999,16,FALSE)</f>
        <v>0</v>
      </c>
      <c r="E938" s="3">
        <f>VLOOKUP(Tableau3[[#This Row],[ID ]],'[1]COMMERCIAL 2019 - 2021'!$D$2:$AO$3999,17,FALSE)</f>
        <v>0</v>
      </c>
      <c r="F938" s="3">
        <f>VLOOKUP(Tableau3[[#This Row],[ID ]],'[1]COMMERCIAL 2019 - 2021'!$D$2:$AO$3999,20,FALSE)</f>
        <v>220740.24</v>
      </c>
      <c r="G938" s="3">
        <f>VLOOKUP(Tableau3[[#This Row],[ID ]],'[1]COMMERCIAL 2019 - 2021'!$D$2:$AO$3999,21,FALSE)</f>
        <v>56520</v>
      </c>
      <c r="H938" s="3">
        <f>VLOOKUP(Tableau3[[#This Row],[ID ]],'[1]COMMERCIAL 2019 - 2021'!$D$2:$AO$3999,22,FALSE)</f>
        <v>0</v>
      </c>
      <c r="I938" s="3">
        <f>VLOOKUP(Tableau3[[#This Row],[ID ]],'[1]COMMERCIAL 2019 - 2021'!$D$2:$AO$3999,23,FALSE)</f>
        <v>0</v>
      </c>
      <c r="J938" s="3">
        <f>+Tableau1[[#This Row],[Annee]]</f>
        <v>2022</v>
      </c>
      <c r="K938" s="3" t="str">
        <f>+Tableau1[[#This Row],[DESTINATION]]</f>
        <v>Sierra Leone</v>
      </c>
      <c r="L938" s="3" t="str">
        <f>+Tableau1[[#This Row],[CLIENT]]</f>
        <v>TUNISIAN AFRICAN BUSINESS</v>
      </c>
      <c r="M938" s="3">
        <f>Tableau1[[#This Row],[Mois]]</f>
        <v>3</v>
      </c>
    </row>
    <row r="939" spans="1:13" hidden="1" x14ac:dyDescent="0.35">
      <c r="A939" s="1" t="str">
        <f>Tableau1[[#This Row],[NUM DE FACTURE]]</f>
        <v>FAE-22-00040</v>
      </c>
      <c r="B939" s="2">
        <f>VLOOKUP(Tableau3[[#This Row],[ID ]],'[1]COMMERCIAL 2019 - 2021'!$D$2:$AO$3999,14,FALSE)</f>
        <v>0</v>
      </c>
      <c r="C939" s="3">
        <f>VLOOKUP(Tableau3[[#This Row],[ID ]],'[1]COMMERCIAL 2019 - 2021'!$D$2:$AO$3999,15,FALSE)</f>
        <v>23426.400000000001</v>
      </c>
      <c r="D939" s="3">
        <f>VLOOKUP(Tableau3[[#This Row],[ID ]],'[1]COMMERCIAL 2019 - 2021'!$D$2:$AO$3999,16,FALSE)</f>
        <v>0</v>
      </c>
      <c r="E939" s="3">
        <f>VLOOKUP(Tableau3[[#This Row],[ID ]],'[1]COMMERCIAL 2019 - 2021'!$D$2:$AO$3999,17,FALSE)</f>
        <v>0</v>
      </c>
      <c r="F939" s="3">
        <f>VLOOKUP(Tableau3[[#This Row],[ID ]],'[1]COMMERCIAL 2019 - 2021'!$D$2:$AO$3999,20,FALSE)</f>
        <v>0</v>
      </c>
      <c r="G939" s="3">
        <f>VLOOKUP(Tableau3[[#This Row],[ID ]],'[1]COMMERCIAL 2019 - 2021'!$D$2:$AO$3999,21,FALSE)</f>
        <v>82944.843980000005</v>
      </c>
      <c r="H939" s="3">
        <f>VLOOKUP(Tableau3[[#This Row],[ID ]],'[1]COMMERCIAL 2019 - 2021'!$D$2:$AO$3999,22,FALSE)</f>
        <v>0</v>
      </c>
      <c r="I939" s="3">
        <f>VLOOKUP(Tableau3[[#This Row],[ID ]],'[1]COMMERCIAL 2019 - 2021'!$D$2:$AO$3999,23,FALSE)</f>
        <v>0</v>
      </c>
      <c r="J939" s="3">
        <f>+Tableau1[[#This Row],[Annee]]</f>
        <v>2022</v>
      </c>
      <c r="K939" s="3" t="str">
        <f>+Tableau1[[#This Row],[DESTINATION]]</f>
        <v>Canada</v>
      </c>
      <c r="L939" s="3" t="str">
        <f>+Tableau1[[#This Row],[CLIENT]]</f>
        <v>GREEN WORLD FOOD EXPRESS</v>
      </c>
      <c r="M939" s="3">
        <f>Tableau1[[#This Row],[Mois]]</f>
        <v>2</v>
      </c>
    </row>
    <row r="940" spans="1:13" hidden="1" x14ac:dyDescent="0.35">
      <c r="A940" s="1" t="str">
        <f>Tableau1[[#This Row],[NUM DE FACTURE]]</f>
        <v>FAE-22-00041</v>
      </c>
      <c r="B940" s="2">
        <f>VLOOKUP(Tableau3[[#This Row],[ID ]],'[1]COMMERCIAL 2019 - 2021'!$D$2:$AO$3999,14,FALSE)</f>
        <v>115200</v>
      </c>
      <c r="C940" s="3">
        <f>VLOOKUP(Tableau3[[#This Row],[ID ]],'[1]COMMERCIAL 2019 - 2021'!$D$2:$AO$3999,15,FALSE)</f>
        <v>0</v>
      </c>
      <c r="D940" s="3">
        <f>VLOOKUP(Tableau3[[#This Row],[ID ]],'[1]COMMERCIAL 2019 - 2021'!$D$2:$AO$3999,16,FALSE)</f>
        <v>0</v>
      </c>
      <c r="E940" s="3">
        <f>VLOOKUP(Tableau3[[#This Row],[ID ]],'[1]COMMERCIAL 2019 - 2021'!$D$2:$AO$3999,17,FALSE)</f>
        <v>0</v>
      </c>
      <c r="F940" s="3">
        <f>VLOOKUP(Tableau3[[#This Row],[ID ]],'[1]COMMERCIAL 2019 - 2021'!$D$2:$AO$3999,20,FALSE)</f>
        <v>328483.2672</v>
      </c>
      <c r="G940" s="3">
        <f>VLOOKUP(Tableau3[[#This Row],[ID ]],'[1]COMMERCIAL 2019 - 2021'!$D$2:$AO$3999,21,FALSE)</f>
        <v>0</v>
      </c>
      <c r="H940" s="3">
        <f>VLOOKUP(Tableau3[[#This Row],[ID ]],'[1]COMMERCIAL 2019 - 2021'!$D$2:$AO$3999,22,FALSE)</f>
        <v>0</v>
      </c>
      <c r="I940" s="3">
        <f>VLOOKUP(Tableau3[[#This Row],[ID ]],'[1]COMMERCIAL 2019 - 2021'!$D$2:$AO$3999,23,FALSE)</f>
        <v>0</v>
      </c>
      <c r="J940" s="3">
        <f>+Tableau1[[#This Row],[Annee]]</f>
        <v>2022</v>
      </c>
      <c r="K940" s="3" t="str">
        <f>+Tableau1[[#This Row],[DESTINATION]]</f>
        <v>Senegal</v>
      </c>
      <c r="L940" s="3" t="str">
        <f>+Tableau1[[#This Row],[CLIENT]]</f>
        <v>LAMP FALL IMP EXP - LAFFIMEX</v>
      </c>
      <c r="M940" s="3">
        <f>Tableau1[[#This Row],[Mois]]</f>
        <v>2</v>
      </c>
    </row>
    <row r="941" spans="1:13" hidden="1" x14ac:dyDescent="0.35">
      <c r="A941" s="1" t="str">
        <f>Tableau1[[#This Row],[NUM DE FACTURE]]</f>
        <v>FAE-22-00042</v>
      </c>
      <c r="B941" s="2">
        <f>VLOOKUP(Tableau3[[#This Row],[ID ]],'[1]COMMERCIAL 2019 - 2021'!$D$2:$AO$3999,14,FALSE)</f>
        <v>0</v>
      </c>
      <c r="C941" s="3">
        <f>VLOOKUP(Tableau3[[#This Row],[ID ]],'[1]COMMERCIAL 2019 - 2021'!$D$2:$AO$3999,15,FALSE)</f>
        <v>19800</v>
      </c>
      <c r="D941" s="3">
        <f>VLOOKUP(Tableau3[[#This Row],[ID ]],'[1]COMMERCIAL 2019 - 2021'!$D$2:$AO$3999,16,FALSE)</f>
        <v>0</v>
      </c>
      <c r="E941" s="3">
        <f>VLOOKUP(Tableau3[[#This Row],[ID ]],'[1]COMMERCIAL 2019 - 2021'!$D$2:$AO$3999,17,FALSE)</f>
        <v>0</v>
      </c>
      <c r="F941" s="3">
        <f>VLOOKUP(Tableau3[[#This Row],[ID ]],'[1]COMMERCIAL 2019 - 2021'!$D$2:$AO$3999,20,FALSE)</f>
        <v>0</v>
      </c>
      <c r="G941" s="3">
        <f>VLOOKUP(Tableau3[[#This Row],[ID ]],'[1]COMMERCIAL 2019 - 2021'!$D$2:$AO$3999,21,FALSE)</f>
        <v>88215.119179999994</v>
      </c>
      <c r="H941" s="3">
        <f>VLOOKUP(Tableau3[[#This Row],[ID ]],'[1]COMMERCIAL 2019 - 2021'!$D$2:$AO$3999,22,FALSE)</f>
        <v>0</v>
      </c>
      <c r="I941" s="3">
        <f>VLOOKUP(Tableau3[[#This Row],[ID ]],'[1]COMMERCIAL 2019 - 2021'!$D$2:$AO$3999,23,FALSE)</f>
        <v>0</v>
      </c>
      <c r="J941" s="3">
        <f>+Tableau1[[#This Row],[Annee]]</f>
        <v>2022</v>
      </c>
      <c r="K941" s="3" t="str">
        <f>+Tableau1[[#This Row],[DESTINATION]]</f>
        <v>New zealand</v>
      </c>
      <c r="L941" s="3" t="str">
        <f>+Tableau1[[#This Row],[CLIENT]]</f>
        <v>DAVIS TRADING CO LTD</v>
      </c>
      <c r="M941" s="3">
        <f>Tableau1[[#This Row],[Mois]]</f>
        <v>3</v>
      </c>
    </row>
    <row r="942" spans="1:13" hidden="1" x14ac:dyDescent="0.35">
      <c r="A942" s="1" t="str">
        <f>Tableau1[[#This Row],[NUM DE FACTURE]]</f>
        <v>FAE-22-00043</v>
      </c>
      <c r="B942" s="2">
        <f>VLOOKUP(Tableau3[[#This Row],[ID ]],'[1]COMMERCIAL 2019 - 2021'!$D$2:$AO$3999,14,FALSE)</f>
        <v>5389</v>
      </c>
      <c r="C942" s="3">
        <f>VLOOKUP(Tableau3[[#This Row],[ID ]],'[1]COMMERCIAL 2019 - 2021'!$D$2:$AO$3999,15,FALSE)</f>
        <v>39960</v>
      </c>
      <c r="D942" s="3">
        <f>VLOOKUP(Tableau3[[#This Row],[ID ]],'[1]COMMERCIAL 2019 - 2021'!$D$2:$AO$3999,16,FALSE)</f>
        <v>0</v>
      </c>
      <c r="E942" s="3">
        <f>VLOOKUP(Tableau3[[#This Row],[ID ]],'[1]COMMERCIAL 2019 - 2021'!$D$2:$AO$3999,17,FALSE)</f>
        <v>1560</v>
      </c>
      <c r="F942" s="3">
        <f>VLOOKUP(Tableau3[[#This Row],[ID ]],'[1]COMMERCIAL 2019 - 2021'!$D$2:$AO$3999,20,FALSE)</f>
        <v>23188.740388800001</v>
      </c>
      <c r="G942" s="3">
        <f>VLOOKUP(Tableau3[[#This Row],[ID ]],'[1]COMMERCIAL 2019 - 2021'!$D$2:$AO$3999,21,FALSE)</f>
        <v>129959.40131100001</v>
      </c>
      <c r="H942" s="3">
        <f>VLOOKUP(Tableau3[[#This Row],[ID ]],'[1]COMMERCIAL 2019 - 2021'!$D$2:$AO$3999,22,FALSE)</f>
        <v>20889.689624999999</v>
      </c>
      <c r="I942" s="3">
        <f>VLOOKUP(Tableau3[[#This Row],[ID ]],'[1]COMMERCIAL 2019 - 2021'!$D$2:$AO$3999,23,FALSE)</f>
        <v>4838.0245500000001</v>
      </c>
      <c r="J942" s="3">
        <f>+Tableau1[[#This Row],[Annee]]</f>
        <v>2022</v>
      </c>
      <c r="K942" s="3" t="str">
        <f>+Tableau1[[#This Row],[DESTINATION]]</f>
        <v>Qatar</v>
      </c>
      <c r="L942" s="3" t="str">
        <f>+Tableau1[[#This Row],[CLIENT]]</f>
        <v>MASREF AL RAYAN</v>
      </c>
      <c r="M942" s="3">
        <f>Tableau1[[#This Row],[Mois]]</f>
        <v>3</v>
      </c>
    </row>
    <row r="943" spans="1:13" hidden="1" x14ac:dyDescent="0.35">
      <c r="A943" s="1" t="str">
        <f>Tableau1[[#This Row],[NUM DE FACTURE]]</f>
        <v>FAE-22-00044</v>
      </c>
      <c r="B943" s="2">
        <f>VLOOKUP(Tableau3[[#This Row],[ID ]],'[1]COMMERCIAL 2019 - 2021'!$D$2:$AO$3999,14,FALSE)</f>
        <v>0</v>
      </c>
      <c r="C943" s="3">
        <f>VLOOKUP(Tableau3[[#This Row],[ID ]],'[1]COMMERCIAL 2019 - 2021'!$D$2:$AO$3999,15,FALSE)</f>
        <v>21600</v>
      </c>
      <c r="D943" s="3">
        <f>VLOOKUP(Tableau3[[#This Row],[ID ]],'[1]COMMERCIAL 2019 - 2021'!$D$2:$AO$3999,16,FALSE)</f>
        <v>0</v>
      </c>
      <c r="E943" s="3">
        <f>VLOOKUP(Tableau3[[#This Row],[ID ]],'[1]COMMERCIAL 2019 - 2021'!$D$2:$AO$3999,17,FALSE)</f>
        <v>0</v>
      </c>
      <c r="F943" s="3">
        <f>VLOOKUP(Tableau3[[#This Row],[ID ]],'[1]COMMERCIAL 2019 - 2021'!$D$2:$AO$3999,20,FALSE)</f>
        <v>0</v>
      </c>
      <c r="G943" s="3">
        <f>VLOOKUP(Tableau3[[#This Row],[ID ]],'[1]COMMERCIAL 2019 - 2021'!$D$2:$AO$3999,21,FALSE)</f>
        <v>77060.001199999999</v>
      </c>
      <c r="H943" s="3">
        <f>VLOOKUP(Tableau3[[#This Row],[ID ]],'[1]COMMERCIAL 2019 - 2021'!$D$2:$AO$3999,22,FALSE)</f>
        <v>0</v>
      </c>
      <c r="I943" s="3">
        <f>VLOOKUP(Tableau3[[#This Row],[ID ]],'[1]COMMERCIAL 2019 - 2021'!$D$2:$AO$3999,23,FALSE)</f>
        <v>0</v>
      </c>
      <c r="J943" s="3">
        <f>+Tableau1[[#This Row],[Annee]]</f>
        <v>2022</v>
      </c>
      <c r="K943" s="3" t="str">
        <f>+Tableau1[[#This Row],[DESTINATION]]</f>
        <v>Mayotte</v>
      </c>
      <c r="L943" s="3" t="str">
        <f>+Tableau1[[#This Row],[CLIENT]]</f>
        <v>SODIFRAM SAS</v>
      </c>
      <c r="M943" s="3">
        <f>Tableau1[[#This Row],[Mois]]</f>
        <v>3</v>
      </c>
    </row>
    <row r="944" spans="1:13" hidden="1" x14ac:dyDescent="0.35">
      <c r="A944" s="1" t="str">
        <f>Tableau1[[#This Row],[NUM DE FACTURE]]</f>
        <v>FAE-22-00045</v>
      </c>
      <c r="B944" s="2">
        <f>VLOOKUP(Tableau3[[#This Row],[ID ]],'[1]COMMERCIAL 2019 - 2021'!$D$2:$AO$3999,14,FALSE)</f>
        <v>0</v>
      </c>
      <c r="C944" s="3">
        <f>VLOOKUP(Tableau3[[#This Row],[ID ]],'[1]COMMERCIAL 2019 - 2021'!$D$2:$AO$3999,15,FALSE)</f>
        <v>0</v>
      </c>
      <c r="D944" s="3">
        <f>VLOOKUP(Tableau3[[#This Row],[ID ]],'[1]COMMERCIAL 2019 - 2021'!$D$2:$AO$3999,16,FALSE)</f>
        <v>108000</v>
      </c>
      <c r="E944" s="3">
        <f>VLOOKUP(Tableau3[[#This Row],[ID ]],'[1]COMMERCIAL 2019 - 2021'!$D$2:$AO$3999,17,FALSE)</f>
        <v>0</v>
      </c>
      <c r="F944" s="3">
        <f>VLOOKUP(Tableau3[[#This Row],[ID ]],'[1]COMMERCIAL 2019 - 2021'!$D$2:$AO$3999,20,FALSE)</f>
        <v>0</v>
      </c>
      <c r="G944" s="3">
        <f>VLOOKUP(Tableau3[[#This Row],[ID ]],'[1]COMMERCIAL 2019 - 2021'!$D$2:$AO$3999,21,FALSE)</f>
        <v>0</v>
      </c>
      <c r="H944" s="3">
        <f>VLOOKUP(Tableau3[[#This Row],[ID ]],'[1]COMMERCIAL 2019 - 2021'!$D$2:$AO$3999,22,FALSE)</f>
        <v>220102.59600000002</v>
      </c>
      <c r="I944" s="3">
        <f>VLOOKUP(Tableau3[[#This Row],[ID ]],'[1]COMMERCIAL 2019 - 2021'!$D$2:$AO$3999,23,FALSE)</f>
        <v>0</v>
      </c>
      <c r="J944" s="3">
        <f>+Tableau1[[#This Row],[Annee]]</f>
        <v>2022</v>
      </c>
      <c r="K944" s="3" t="str">
        <f>+Tableau1[[#This Row],[DESTINATION]]</f>
        <v>Niger</v>
      </c>
      <c r="L944" s="3" t="str">
        <f>+Tableau1[[#This Row],[CLIENT]]</f>
        <v>ETS KASSO IMPORT EXPORT</v>
      </c>
      <c r="M944" s="3">
        <f>Tableau1[[#This Row],[Mois]]</f>
        <v>3</v>
      </c>
    </row>
    <row r="945" spans="1:13" hidden="1" x14ac:dyDescent="0.35">
      <c r="A945" s="1" t="str">
        <f>Tableau1[[#This Row],[NUM DE FACTURE]]</f>
        <v>FAE-22-00046</v>
      </c>
      <c r="B945" s="2">
        <f>VLOOKUP(Tableau3[[#This Row],[ID ]],'[1]COMMERCIAL 2019 - 2021'!$D$2:$AO$3999,14,FALSE)</f>
        <v>0</v>
      </c>
      <c r="C945" s="3">
        <f>VLOOKUP(Tableau3[[#This Row],[ID ]],'[1]COMMERCIAL 2019 - 2021'!$D$2:$AO$3999,15,FALSE)</f>
        <v>0</v>
      </c>
      <c r="D945" s="3">
        <f>VLOOKUP(Tableau3[[#This Row],[ID ]],'[1]COMMERCIAL 2019 - 2021'!$D$2:$AO$3999,16,FALSE)</f>
        <v>108000</v>
      </c>
      <c r="E945" s="3">
        <f>VLOOKUP(Tableau3[[#This Row],[ID ]],'[1]COMMERCIAL 2019 - 2021'!$D$2:$AO$3999,17,FALSE)</f>
        <v>0</v>
      </c>
      <c r="F945" s="3">
        <f>VLOOKUP(Tableau3[[#This Row],[ID ]],'[1]COMMERCIAL 2019 - 2021'!$D$2:$AO$3999,20,FALSE)</f>
        <v>0</v>
      </c>
      <c r="G945" s="3">
        <f>VLOOKUP(Tableau3[[#This Row],[ID ]],'[1]COMMERCIAL 2019 - 2021'!$D$2:$AO$3999,21,FALSE)</f>
        <v>0</v>
      </c>
      <c r="H945" s="3">
        <f>VLOOKUP(Tableau3[[#This Row],[ID ]],'[1]COMMERCIAL 2019 - 2021'!$D$2:$AO$3999,22,FALSE)</f>
        <v>220102.59600000002</v>
      </c>
      <c r="I945" s="3">
        <f>VLOOKUP(Tableau3[[#This Row],[ID ]],'[1]COMMERCIAL 2019 - 2021'!$D$2:$AO$3999,23,FALSE)</f>
        <v>0</v>
      </c>
      <c r="J945" s="3">
        <f>+Tableau1[[#This Row],[Annee]]</f>
        <v>2022</v>
      </c>
      <c r="K945" s="3" t="str">
        <f>+Tableau1[[#This Row],[DESTINATION]]</f>
        <v>Niger</v>
      </c>
      <c r="L945" s="3" t="str">
        <f>+Tableau1[[#This Row],[CLIENT]]</f>
        <v>ETS KASSO IMPORT EXPORT</v>
      </c>
      <c r="M945" s="3">
        <f>Tableau1[[#This Row],[Mois]]</f>
        <v>3</v>
      </c>
    </row>
    <row r="946" spans="1:13" hidden="1" x14ac:dyDescent="0.35">
      <c r="A946" s="1" t="str">
        <f>Tableau1[[#This Row],[NUM DE FACTURE]]</f>
        <v>FAE-22-00047</v>
      </c>
      <c r="B946" s="2">
        <f>VLOOKUP(Tableau3[[#This Row],[ID ]],'[1]COMMERCIAL 2019 - 2021'!$D$2:$AO$3999,14,FALSE)</f>
        <v>0</v>
      </c>
      <c r="C946" s="3">
        <f>VLOOKUP(Tableau3[[#This Row],[ID ]],'[1]COMMERCIAL 2019 - 2021'!$D$2:$AO$3999,15,FALSE)</f>
        <v>0</v>
      </c>
      <c r="D946" s="3">
        <f>VLOOKUP(Tableau3[[#This Row],[ID ]],'[1]COMMERCIAL 2019 - 2021'!$D$2:$AO$3999,16,FALSE)</f>
        <v>108000</v>
      </c>
      <c r="E946" s="3">
        <f>VLOOKUP(Tableau3[[#This Row],[ID ]],'[1]COMMERCIAL 2019 - 2021'!$D$2:$AO$3999,17,FALSE)</f>
        <v>0</v>
      </c>
      <c r="F946" s="3">
        <f>VLOOKUP(Tableau3[[#This Row],[ID ]],'[1]COMMERCIAL 2019 - 2021'!$D$2:$AO$3999,20,FALSE)</f>
        <v>0</v>
      </c>
      <c r="G946" s="3">
        <f>VLOOKUP(Tableau3[[#This Row],[ID ]],'[1]COMMERCIAL 2019 - 2021'!$D$2:$AO$3999,21,FALSE)</f>
        <v>0</v>
      </c>
      <c r="H946" s="3">
        <f>VLOOKUP(Tableau3[[#This Row],[ID ]],'[1]COMMERCIAL 2019 - 2021'!$D$2:$AO$3999,22,FALSE)</f>
        <v>220742.17199999999</v>
      </c>
      <c r="I946" s="3">
        <f>VLOOKUP(Tableau3[[#This Row],[ID ]],'[1]COMMERCIAL 2019 - 2021'!$D$2:$AO$3999,23,FALSE)</f>
        <v>0</v>
      </c>
      <c r="J946" s="3">
        <f>+Tableau1[[#This Row],[Annee]]</f>
        <v>2022</v>
      </c>
      <c r="K946" s="3" t="str">
        <f>+Tableau1[[#This Row],[DESTINATION]]</f>
        <v>Niger</v>
      </c>
      <c r="L946" s="3" t="str">
        <f>+Tableau1[[#This Row],[CLIENT]]</f>
        <v>ETS KASSO IMPORT EXPORT</v>
      </c>
      <c r="M946" s="3">
        <f>Tableau1[[#This Row],[Mois]]</f>
        <v>3</v>
      </c>
    </row>
    <row r="947" spans="1:13" hidden="1" x14ac:dyDescent="0.35">
      <c r="A947" s="1" t="str">
        <f>Tableau1[[#This Row],[NUM DE FACTURE]]</f>
        <v>FAE-22-00048</v>
      </c>
      <c r="B947" s="2">
        <f>VLOOKUP(Tableau3[[#This Row],[ID ]],'[1]COMMERCIAL 2019 - 2021'!$D$2:$AO$3999,14,FALSE)</f>
        <v>0</v>
      </c>
      <c r="C947" s="3">
        <f>VLOOKUP(Tableau3[[#This Row],[ID ]],'[1]COMMERCIAL 2019 - 2021'!$D$2:$AO$3999,15,FALSE)</f>
        <v>0</v>
      </c>
      <c r="D947" s="3">
        <f>VLOOKUP(Tableau3[[#This Row],[ID ]],'[1]COMMERCIAL 2019 - 2021'!$D$2:$AO$3999,16,FALSE)</f>
        <v>108000</v>
      </c>
      <c r="E947" s="3">
        <f>VLOOKUP(Tableau3[[#This Row],[ID ]],'[1]COMMERCIAL 2019 - 2021'!$D$2:$AO$3999,17,FALSE)</f>
        <v>0</v>
      </c>
      <c r="F947" s="3">
        <f>VLOOKUP(Tableau3[[#This Row],[ID ]],'[1]COMMERCIAL 2019 - 2021'!$D$2:$AO$3999,20,FALSE)</f>
        <v>0</v>
      </c>
      <c r="G947" s="3">
        <f>VLOOKUP(Tableau3[[#This Row],[ID ]],'[1]COMMERCIAL 2019 - 2021'!$D$2:$AO$3999,21,FALSE)</f>
        <v>0</v>
      </c>
      <c r="H947" s="3">
        <f>VLOOKUP(Tableau3[[#This Row],[ID ]],'[1]COMMERCIAL 2019 - 2021'!$D$2:$AO$3999,22,FALSE)</f>
        <v>220480.21799999999</v>
      </c>
      <c r="I947" s="3">
        <f>VLOOKUP(Tableau3[[#This Row],[ID ]],'[1]COMMERCIAL 2019 - 2021'!$D$2:$AO$3999,23,FALSE)</f>
        <v>0</v>
      </c>
      <c r="J947" s="3">
        <f>+Tableau1[[#This Row],[Annee]]</f>
        <v>2022</v>
      </c>
      <c r="K947" s="3" t="str">
        <f>+Tableau1[[#This Row],[DESTINATION]]</f>
        <v>Niger</v>
      </c>
      <c r="L947" s="3" t="str">
        <f>+Tableau1[[#This Row],[CLIENT]]</f>
        <v>ETS KASSO IMPORT EXPORT</v>
      </c>
      <c r="M947" s="3">
        <f>Tableau1[[#This Row],[Mois]]</f>
        <v>3</v>
      </c>
    </row>
    <row r="948" spans="1:13" hidden="1" x14ac:dyDescent="0.35">
      <c r="A948" s="1" t="str">
        <f>Tableau1[[#This Row],[NUM DE FACTURE]]</f>
        <v>FAE-22-00049</v>
      </c>
      <c r="B948" s="2">
        <f>VLOOKUP(Tableau3[[#This Row],[ID ]],'[1]COMMERCIAL 2019 - 2021'!$D$2:$AO$3999,14,FALSE)</f>
        <v>0</v>
      </c>
      <c r="C948" s="3">
        <f>VLOOKUP(Tableau3[[#This Row],[ID ]],'[1]COMMERCIAL 2019 - 2021'!$D$2:$AO$3999,15,FALSE)</f>
        <v>0</v>
      </c>
      <c r="D948" s="3">
        <f>VLOOKUP(Tableau3[[#This Row],[ID ]],'[1]COMMERCIAL 2019 - 2021'!$D$2:$AO$3999,16,FALSE)</f>
        <v>108000</v>
      </c>
      <c r="E948" s="3">
        <f>VLOOKUP(Tableau3[[#This Row],[ID ]],'[1]COMMERCIAL 2019 - 2021'!$D$2:$AO$3999,17,FALSE)</f>
        <v>0</v>
      </c>
      <c r="F948" s="3">
        <f>VLOOKUP(Tableau3[[#This Row],[ID ]],'[1]COMMERCIAL 2019 - 2021'!$D$2:$AO$3999,20,FALSE)</f>
        <v>0</v>
      </c>
      <c r="G948" s="3">
        <f>VLOOKUP(Tableau3[[#This Row],[ID ]],'[1]COMMERCIAL 2019 - 2021'!$D$2:$AO$3999,21,FALSE)</f>
        <v>0</v>
      </c>
      <c r="H948" s="3">
        <f>VLOOKUP(Tableau3[[#This Row],[ID ]],'[1]COMMERCIAL 2019 - 2021'!$D$2:$AO$3999,22,FALSE)</f>
        <v>221119.79399999999</v>
      </c>
      <c r="I948" s="3">
        <f>VLOOKUP(Tableau3[[#This Row],[ID ]],'[1]COMMERCIAL 2019 - 2021'!$D$2:$AO$3999,23,FALSE)</f>
        <v>0</v>
      </c>
      <c r="J948" s="3">
        <f>+Tableau1[[#This Row],[Annee]]</f>
        <v>2022</v>
      </c>
      <c r="K948" s="3" t="str">
        <f>+Tableau1[[#This Row],[DESTINATION]]</f>
        <v>Niger</v>
      </c>
      <c r="L948" s="3" t="str">
        <f>+Tableau1[[#This Row],[CLIENT]]</f>
        <v>ETS KASSO IMPORT EXPORT</v>
      </c>
      <c r="M948" s="3">
        <f>Tableau1[[#This Row],[Mois]]</f>
        <v>3</v>
      </c>
    </row>
    <row r="949" spans="1:13" hidden="1" x14ac:dyDescent="0.35">
      <c r="A949" s="1" t="str">
        <f>Tableau1[[#This Row],[NUM DE FACTURE]]</f>
        <v>FAE-22-00050</v>
      </c>
      <c r="B949" s="2">
        <f>VLOOKUP(Tableau3[[#This Row],[ID ]],'[1]COMMERCIAL 2019 - 2021'!$D$2:$AO$3999,14,FALSE)</f>
        <v>0</v>
      </c>
      <c r="C949" s="3">
        <f>VLOOKUP(Tableau3[[#This Row],[ID ]],'[1]COMMERCIAL 2019 - 2021'!$D$2:$AO$3999,15,FALSE)</f>
        <v>20500</v>
      </c>
      <c r="D949" s="3">
        <f>VLOOKUP(Tableau3[[#This Row],[ID ]],'[1]COMMERCIAL 2019 - 2021'!$D$2:$AO$3999,16,FALSE)</f>
        <v>0</v>
      </c>
      <c r="E949" s="3">
        <f>VLOOKUP(Tableau3[[#This Row],[ID ]],'[1]COMMERCIAL 2019 - 2021'!$D$2:$AO$3999,17,FALSE)</f>
        <v>0</v>
      </c>
      <c r="F949" s="3">
        <f>VLOOKUP(Tableau3[[#This Row],[ID ]],'[1]COMMERCIAL 2019 - 2021'!$D$2:$AO$3999,20,FALSE)</f>
        <v>0</v>
      </c>
      <c r="G949" s="3">
        <f>VLOOKUP(Tableau3[[#This Row],[ID ]],'[1]COMMERCIAL 2019 - 2021'!$D$2:$AO$3999,21,FALSE)</f>
        <v>64575</v>
      </c>
      <c r="H949" s="3">
        <f>VLOOKUP(Tableau3[[#This Row],[ID ]],'[1]COMMERCIAL 2019 - 2021'!$D$2:$AO$3999,22,FALSE)</f>
        <v>0</v>
      </c>
      <c r="I949" s="3">
        <f>VLOOKUP(Tableau3[[#This Row],[ID ]],'[1]COMMERCIAL 2019 - 2021'!$D$2:$AO$3999,23,FALSE)</f>
        <v>0</v>
      </c>
      <c r="J949" s="3">
        <f>+Tableau1[[#This Row],[Annee]]</f>
        <v>2022</v>
      </c>
      <c r="K949" s="3" t="str">
        <f>+Tableau1[[#This Row],[DESTINATION]]</f>
        <v>Pologne</v>
      </c>
      <c r="L949" s="3" t="str">
        <f>+Tableau1[[#This Row],[CLIENT]]</f>
        <v>ARCADIA</v>
      </c>
      <c r="M949" s="3">
        <f>Tableau1[[#This Row],[Mois]]</f>
        <v>3</v>
      </c>
    </row>
    <row r="950" spans="1:13" hidden="1" x14ac:dyDescent="0.35">
      <c r="A950" s="1" t="str">
        <f>Tableau1[[#This Row],[NUM DE FACTURE]]</f>
        <v>FAE-22-00051</v>
      </c>
      <c r="B950" s="2">
        <f>VLOOKUP(Tableau3[[#This Row],[ID ]],'[1]COMMERCIAL 2019 - 2021'!$D$2:$AO$3999,14,FALSE)</f>
        <v>19200</v>
      </c>
      <c r="C950" s="3">
        <f>VLOOKUP(Tableau3[[#This Row],[ID ]],'[1]COMMERCIAL 2019 - 2021'!$D$2:$AO$3999,15,FALSE)</f>
        <v>0</v>
      </c>
      <c r="D950" s="3">
        <f>VLOOKUP(Tableau3[[#This Row],[ID ]],'[1]COMMERCIAL 2019 - 2021'!$D$2:$AO$3999,16,FALSE)</f>
        <v>0</v>
      </c>
      <c r="E950" s="3">
        <f>VLOOKUP(Tableau3[[#This Row],[ID ]],'[1]COMMERCIAL 2019 - 2021'!$D$2:$AO$3999,17,FALSE)</f>
        <v>0</v>
      </c>
      <c r="F950" s="3">
        <f>VLOOKUP(Tableau3[[#This Row],[ID ]],'[1]COMMERCIAL 2019 - 2021'!$D$2:$AO$3999,20,FALSE)</f>
        <v>68598.07759999999</v>
      </c>
      <c r="G950" s="3">
        <f>VLOOKUP(Tableau3[[#This Row],[ID ]],'[1]COMMERCIAL 2019 - 2021'!$D$2:$AO$3999,21,FALSE)</f>
        <v>0</v>
      </c>
      <c r="H950" s="3">
        <f>VLOOKUP(Tableau3[[#This Row],[ID ]],'[1]COMMERCIAL 2019 - 2021'!$D$2:$AO$3999,22,FALSE)</f>
        <v>0</v>
      </c>
      <c r="I950" s="3">
        <f>VLOOKUP(Tableau3[[#This Row],[ID ]],'[1]COMMERCIAL 2019 - 2021'!$D$2:$AO$3999,23,FALSE)</f>
        <v>0</v>
      </c>
      <c r="J950" s="3">
        <f>+Tableau1[[#This Row],[Annee]]</f>
        <v>2022</v>
      </c>
      <c r="K950" s="3" t="str">
        <f>+Tableau1[[#This Row],[DESTINATION]]</f>
        <v>Cameroun</v>
      </c>
      <c r="L950" s="3" t="str">
        <f>+Tableau1[[#This Row],[CLIENT]]</f>
        <v>SANJAY TRADING</v>
      </c>
      <c r="M950" s="3">
        <f>Tableau1[[#This Row],[Mois]]</f>
        <v>4</v>
      </c>
    </row>
    <row r="951" spans="1:13" hidden="1" x14ac:dyDescent="0.35">
      <c r="A951" s="1" t="str">
        <f>Tableau1[[#This Row],[NUM DE FACTURE]]</f>
        <v>FAE-22-00052</v>
      </c>
      <c r="B951" s="2">
        <f>VLOOKUP(Tableau3[[#This Row],[ID ]],'[1]COMMERCIAL 2019 - 2021'!$D$2:$AO$3999,14,FALSE)</f>
        <v>0</v>
      </c>
      <c r="C951" s="3">
        <f>VLOOKUP(Tableau3[[#This Row],[ID ]],'[1]COMMERCIAL 2019 - 2021'!$D$2:$AO$3999,15,FALSE)</f>
        <v>14152</v>
      </c>
      <c r="D951" s="3">
        <f>VLOOKUP(Tableau3[[#This Row],[ID ]],'[1]COMMERCIAL 2019 - 2021'!$D$2:$AO$3999,16,FALSE)</f>
        <v>1500</v>
      </c>
      <c r="E951" s="3">
        <f>VLOOKUP(Tableau3[[#This Row],[ID ]],'[1]COMMERCIAL 2019 - 2021'!$D$2:$AO$3999,17,FALSE)</f>
        <v>2300</v>
      </c>
      <c r="F951" s="3">
        <f>VLOOKUP(Tableau3[[#This Row],[ID ]],'[1]COMMERCIAL 2019 - 2021'!$D$2:$AO$3999,20,FALSE)</f>
        <v>0</v>
      </c>
      <c r="G951" s="3">
        <f>VLOOKUP(Tableau3[[#This Row],[ID ]],'[1]COMMERCIAL 2019 - 2021'!$D$2:$AO$3999,21,FALSE)</f>
        <v>66061.016839999997</v>
      </c>
      <c r="H951" s="3">
        <f>VLOOKUP(Tableau3[[#This Row],[ID ]],'[1]COMMERCIAL 2019 - 2021'!$D$2:$AO$3999,22,FALSE)</f>
        <v>6841.38</v>
      </c>
      <c r="I951" s="3">
        <f>VLOOKUP(Tableau3[[#This Row],[ID ]],'[1]COMMERCIAL 2019 - 2021'!$D$2:$AO$3999,23,FALSE)</f>
        <v>14187.718999999999</v>
      </c>
      <c r="J951" s="3">
        <f>+Tableau1[[#This Row],[Annee]]</f>
        <v>2022</v>
      </c>
      <c r="K951" s="3" t="str">
        <f>+Tableau1[[#This Row],[DESTINATION]]</f>
        <v>France</v>
      </c>
      <c r="L951" s="3" t="str">
        <f>+Tableau1[[#This Row],[CLIENT]]</f>
        <v>CENTRAL FOOD</v>
      </c>
      <c r="M951" s="3">
        <f>Tableau1[[#This Row],[Mois]]</f>
        <v>3</v>
      </c>
    </row>
    <row r="952" spans="1:13" hidden="1" x14ac:dyDescent="0.35">
      <c r="A952" s="1" t="str">
        <f>Tableau1[[#This Row],[NUM DE FACTURE]]</f>
        <v>FAE-22-00053</v>
      </c>
      <c r="B952" s="2">
        <f>VLOOKUP(Tableau3[[#This Row],[ID ]],'[1]COMMERCIAL 2019 - 2021'!$D$2:$AO$3999,14,FALSE)</f>
        <v>0</v>
      </c>
      <c r="C952" s="3">
        <f>VLOOKUP(Tableau3[[#This Row],[ID ]],'[1]COMMERCIAL 2019 - 2021'!$D$2:$AO$3999,15,FALSE)</f>
        <v>12144</v>
      </c>
      <c r="D952" s="3">
        <f>VLOOKUP(Tableau3[[#This Row],[ID ]],'[1]COMMERCIAL 2019 - 2021'!$D$2:$AO$3999,16,FALSE)</f>
        <v>15192</v>
      </c>
      <c r="E952" s="3">
        <f>VLOOKUP(Tableau3[[#This Row],[ID ]],'[1]COMMERCIAL 2019 - 2021'!$D$2:$AO$3999,17,FALSE)</f>
        <v>0</v>
      </c>
      <c r="F952" s="3">
        <f>VLOOKUP(Tableau3[[#This Row],[ID ]],'[1]COMMERCIAL 2019 - 2021'!$D$2:$AO$3999,20,FALSE)</f>
        <v>0</v>
      </c>
      <c r="G952" s="3">
        <f>VLOOKUP(Tableau3[[#This Row],[ID ]],'[1]COMMERCIAL 2019 - 2021'!$D$2:$AO$3999,21,FALSE)</f>
        <v>51320.861207999995</v>
      </c>
      <c r="H952" s="3">
        <f>VLOOKUP(Tableau3[[#This Row],[ID ]],'[1]COMMERCIAL 2019 - 2021'!$D$2:$AO$3999,22,FALSE)</f>
        <v>43050.822231999991</v>
      </c>
      <c r="I952" s="3">
        <f>VLOOKUP(Tableau3[[#This Row],[ID ]],'[1]COMMERCIAL 2019 - 2021'!$D$2:$AO$3999,23,FALSE)</f>
        <v>0</v>
      </c>
      <c r="J952" s="3">
        <f>+Tableau1[[#This Row],[Annee]]</f>
        <v>2022</v>
      </c>
      <c r="K952" s="3" t="str">
        <f>+Tableau1[[#This Row],[DESTINATION]]</f>
        <v>Mayotte</v>
      </c>
      <c r="L952" s="3" t="str">
        <f>+Tableau1[[#This Row],[CLIENT]]</f>
        <v>SODIFRAM SAS</v>
      </c>
      <c r="M952" s="3">
        <f>Tableau1[[#This Row],[Mois]]</f>
        <v>3</v>
      </c>
    </row>
    <row r="953" spans="1:13" hidden="1" x14ac:dyDescent="0.35">
      <c r="A953" s="1" t="str">
        <f>Tableau1[[#This Row],[NUM DE FACTURE]]</f>
        <v>FAE-22-00054</v>
      </c>
      <c r="B953" s="2">
        <f>VLOOKUP(Tableau3[[#This Row],[ID ]],'[1]COMMERCIAL 2019 - 2021'!$D$2:$AO$3999,14,FALSE)</f>
        <v>110040</v>
      </c>
      <c r="C953" s="3">
        <f>VLOOKUP(Tableau3[[#This Row],[ID ]],'[1]COMMERCIAL 2019 - 2021'!$D$2:$AO$3999,15,FALSE)</f>
        <v>0</v>
      </c>
      <c r="D953" s="3">
        <f>VLOOKUP(Tableau3[[#This Row],[ID ]],'[1]COMMERCIAL 2019 - 2021'!$D$2:$AO$3999,16,FALSE)</f>
        <v>0</v>
      </c>
      <c r="E953" s="3">
        <f>VLOOKUP(Tableau3[[#This Row],[ID ]],'[1]COMMERCIAL 2019 - 2021'!$D$2:$AO$3999,17,FALSE)</f>
        <v>0</v>
      </c>
      <c r="F953" s="3">
        <f>VLOOKUP(Tableau3[[#This Row],[ID ]],'[1]COMMERCIAL 2019 - 2021'!$D$2:$AO$3999,20,FALSE)</f>
        <v>269598</v>
      </c>
      <c r="G953" s="3">
        <f>VLOOKUP(Tableau3[[#This Row],[ID ]],'[1]COMMERCIAL 2019 - 2021'!$D$2:$AO$3999,21,FALSE)</f>
        <v>0</v>
      </c>
      <c r="H953" s="3">
        <f>VLOOKUP(Tableau3[[#This Row],[ID ]],'[1]COMMERCIAL 2019 - 2021'!$D$2:$AO$3999,22,FALSE)</f>
        <v>0</v>
      </c>
      <c r="I953" s="3">
        <f>VLOOKUP(Tableau3[[#This Row],[ID ]],'[1]COMMERCIAL 2019 - 2021'!$D$2:$AO$3999,23,FALSE)</f>
        <v>0</v>
      </c>
      <c r="J953" s="3">
        <f>+Tableau1[[#This Row],[Annee]]</f>
        <v>2022</v>
      </c>
      <c r="K953" s="3" t="str">
        <f>+Tableau1[[#This Row],[DESTINATION]]</f>
        <v>Sierra Leone</v>
      </c>
      <c r="L953" s="3" t="str">
        <f>+Tableau1[[#This Row],[CLIENT]]</f>
        <v>STE DORCAS INTER TRADE</v>
      </c>
      <c r="M953" s="3">
        <f>Tableau1[[#This Row],[Mois]]</f>
        <v>3</v>
      </c>
    </row>
    <row r="954" spans="1:13" hidden="1" x14ac:dyDescent="0.35">
      <c r="A954" s="1" t="str">
        <f>Tableau1[[#This Row],[NUM DE FACTURE]]</f>
        <v>FAE-22-00055</v>
      </c>
      <c r="B954" s="2">
        <f>VLOOKUP(Tableau3[[#This Row],[ID ]],'[1]COMMERCIAL 2019 - 2021'!$D$2:$AO$3999,14,FALSE)</f>
        <v>0</v>
      </c>
      <c r="C954" s="3">
        <f>VLOOKUP(Tableau3[[#This Row],[ID ]],'[1]COMMERCIAL 2019 - 2021'!$D$2:$AO$3999,15,FALSE)</f>
        <v>0</v>
      </c>
      <c r="D954" s="3">
        <f>VLOOKUP(Tableau3[[#This Row],[ID ]],'[1]COMMERCIAL 2019 - 2021'!$D$2:$AO$3999,16,FALSE)</f>
        <v>0</v>
      </c>
      <c r="E954" s="3">
        <f>VLOOKUP(Tableau3[[#This Row],[ID ]],'[1]COMMERCIAL 2019 - 2021'!$D$2:$AO$3999,17,FALSE)</f>
        <v>1120</v>
      </c>
      <c r="F954" s="3">
        <f>VLOOKUP(Tableau3[[#This Row],[ID ]],'[1]COMMERCIAL 2019 - 2021'!$D$2:$AO$3999,20,FALSE)</f>
        <v>0</v>
      </c>
      <c r="G954" s="3">
        <f>VLOOKUP(Tableau3[[#This Row],[ID ]],'[1]COMMERCIAL 2019 - 2021'!$D$2:$AO$3999,21,FALSE)</f>
        <v>0</v>
      </c>
      <c r="H954" s="3">
        <f>VLOOKUP(Tableau3[[#This Row],[ID ]],'[1]COMMERCIAL 2019 - 2021'!$D$2:$AO$3999,22,FALSE)</f>
        <v>0</v>
      </c>
      <c r="I954" s="3">
        <f>VLOOKUP(Tableau3[[#This Row],[ID ]],'[1]COMMERCIAL 2019 - 2021'!$D$2:$AO$3999,23,FALSE)</f>
        <v>5936</v>
      </c>
      <c r="J954" s="3">
        <f>+Tableau1[[#This Row],[Annee]]</f>
        <v>2022</v>
      </c>
      <c r="K954" s="3" t="str">
        <f>+Tableau1[[#This Row],[DESTINATION]]</f>
        <v>Belgique</v>
      </c>
      <c r="L954" s="3" t="str">
        <f>+Tableau1[[#This Row],[CLIENT]]</f>
        <v>STE CT TRADING DE COMMERCE INTR</v>
      </c>
      <c r="M954" s="3">
        <f>Tableau1[[#This Row],[Mois]]</f>
        <v>3</v>
      </c>
    </row>
    <row r="955" spans="1:13" x14ac:dyDescent="0.35">
      <c r="A955" s="1" t="str">
        <f>Tableau1[[#This Row],[NUM DE FACTURE]]</f>
        <v>FAE-22-00056</v>
      </c>
      <c r="B955" s="2">
        <f>VLOOKUP(Tableau3[[#This Row],[ID ]],'[1]COMMERCIAL 2019 - 2021'!$D$2:$AO$3999,14,FALSE)</f>
        <v>3360</v>
      </c>
      <c r="C955" s="3">
        <f>VLOOKUP(Tableau3[[#This Row],[ID ]],'[1]COMMERCIAL 2019 - 2021'!$D$2:$AO$3999,15,FALSE)</f>
        <v>20280</v>
      </c>
      <c r="D955" s="3">
        <f>VLOOKUP(Tableau3[[#This Row],[ID ]],'[1]COMMERCIAL 2019 - 2021'!$D$2:$AO$3999,16,FALSE)</f>
        <v>84000</v>
      </c>
      <c r="E955" s="3">
        <f>VLOOKUP(Tableau3[[#This Row],[ID ]],'[1]COMMERCIAL 2019 - 2021'!$D$2:$AO$3999,17,FALSE)</f>
        <v>0</v>
      </c>
      <c r="F955" s="3">
        <f>VLOOKUP(Tableau3[[#This Row],[ID ]],'[1]COMMERCIAL 2019 - 2021'!$D$2:$AO$3999,20,FALSE)</f>
        <v>8366.4</v>
      </c>
      <c r="G955" s="3">
        <f>VLOOKUP(Tableau3[[#This Row],[ID ]],'[1]COMMERCIAL 2019 - 2021'!$D$2:$AO$3999,21,FALSE)</f>
        <v>45427.199999999997</v>
      </c>
      <c r="H955" s="3">
        <f>VLOOKUP(Tableau3[[#This Row],[ID ]],'[1]COMMERCIAL 2019 - 2021'!$D$2:$AO$3999,22,FALSE)</f>
        <v>164360</v>
      </c>
      <c r="I955" s="3">
        <f>VLOOKUP(Tableau3[[#This Row],[ID ]],'[1]COMMERCIAL 2019 - 2021'!$D$2:$AO$3999,23,FALSE)</f>
        <v>0</v>
      </c>
      <c r="J955" s="3">
        <f>+Tableau1[[#This Row],[Annee]]</f>
        <v>2022</v>
      </c>
      <c r="K955" s="3" t="str">
        <f>+Tableau1[[#This Row],[DESTINATION]]</f>
        <v>Gabon</v>
      </c>
      <c r="L955" s="3" t="str">
        <f>+Tableau1[[#This Row],[CLIENT]]</f>
        <v>TUNISIAN AFRICAN BUSINESS</v>
      </c>
      <c r="M955" s="3">
        <f>Tableau1[[#This Row],[Mois]]</f>
        <v>4</v>
      </c>
    </row>
    <row r="956" spans="1:13" x14ac:dyDescent="0.35">
      <c r="A956" s="1" t="str">
        <f>Tableau1[[#This Row],[NUM DE FACTURE]]</f>
        <v>FAE-22-00057</v>
      </c>
      <c r="B956" s="2">
        <f>VLOOKUP(Tableau3[[#This Row],[ID ]],'[1]COMMERCIAL 2019 - 2021'!$D$2:$AO$3999,14,FALSE)</f>
        <v>215656</v>
      </c>
      <c r="C956" s="3">
        <f>VLOOKUP(Tableau3[[#This Row],[ID ]],'[1]COMMERCIAL 2019 - 2021'!$D$2:$AO$3999,15,FALSE)</f>
        <v>24000</v>
      </c>
      <c r="D956" s="3">
        <f>VLOOKUP(Tableau3[[#This Row],[ID ]],'[1]COMMERCIAL 2019 - 2021'!$D$2:$AO$3999,16,FALSE)</f>
        <v>0</v>
      </c>
      <c r="E956" s="3">
        <f>VLOOKUP(Tableau3[[#This Row],[ID ]],'[1]COMMERCIAL 2019 - 2021'!$D$2:$AO$3999,17,FALSE)</f>
        <v>0</v>
      </c>
      <c r="F956" s="3">
        <f>VLOOKUP(Tableau3[[#This Row],[ID ]],'[1]COMMERCIAL 2019 - 2021'!$D$2:$AO$3999,20,FALSE)</f>
        <v>539788</v>
      </c>
      <c r="G956" s="3">
        <f>VLOOKUP(Tableau3[[#This Row],[ID ]],'[1]COMMERCIAL 2019 - 2021'!$D$2:$AO$3999,21,FALSE)</f>
        <v>54000</v>
      </c>
      <c r="H956" s="3">
        <f>VLOOKUP(Tableau3[[#This Row],[ID ]],'[1]COMMERCIAL 2019 - 2021'!$D$2:$AO$3999,22,FALSE)</f>
        <v>0</v>
      </c>
      <c r="I956" s="3">
        <f>VLOOKUP(Tableau3[[#This Row],[ID ]],'[1]COMMERCIAL 2019 - 2021'!$D$2:$AO$3999,23,FALSE)</f>
        <v>0</v>
      </c>
      <c r="J956" s="3">
        <f>+Tableau1[[#This Row],[Annee]]</f>
        <v>2022</v>
      </c>
      <c r="K956" s="3" t="str">
        <f>+Tableau1[[#This Row],[DESTINATION]]</f>
        <v>Sierra Leone</v>
      </c>
      <c r="L956" s="3" t="str">
        <f>+Tableau1[[#This Row],[CLIENT]]</f>
        <v>TUNISIAN AFRICAN BUSINESS</v>
      </c>
      <c r="M956" s="3">
        <f>Tableau1[[#This Row],[Mois]]</f>
        <v>3</v>
      </c>
    </row>
    <row r="957" spans="1:13" hidden="1" x14ac:dyDescent="0.35">
      <c r="A957" s="1" t="str">
        <f>Tableau1[[#This Row],[NUM DE FACTURE]]</f>
        <v>FAE-22-00058</v>
      </c>
      <c r="B957" s="2">
        <f>VLOOKUP(Tableau3[[#This Row],[ID ]],'[1]COMMERCIAL 2019 - 2021'!$D$2:$AO$3999,14,FALSE)</f>
        <v>0</v>
      </c>
      <c r="C957" s="3">
        <f>VLOOKUP(Tableau3[[#This Row],[ID ]],'[1]COMMERCIAL 2019 - 2021'!$D$2:$AO$3999,15,FALSE)</f>
        <v>5796</v>
      </c>
      <c r="D957" s="3">
        <f>VLOOKUP(Tableau3[[#This Row],[ID ]],'[1]COMMERCIAL 2019 - 2021'!$D$2:$AO$3999,16,FALSE)</f>
        <v>1500</v>
      </c>
      <c r="E957" s="3">
        <f>VLOOKUP(Tableau3[[#This Row],[ID ]],'[1]COMMERCIAL 2019 - 2021'!$D$2:$AO$3999,17,FALSE)</f>
        <v>780</v>
      </c>
      <c r="F957" s="3">
        <f>VLOOKUP(Tableau3[[#This Row],[ID ]],'[1]COMMERCIAL 2019 - 2021'!$D$2:$AO$3999,20,FALSE)</f>
        <v>0</v>
      </c>
      <c r="G957" s="3">
        <f>VLOOKUP(Tableau3[[#This Row],[ID ]],'[1]COMMERCIAL 2019 - 2021'!$D$2:$AO$3999,21,FALSE)</f>
        <v>20326.8</v>
      </c>
      <c r="H957" s="3">
        <f>VLOOKUP(Tableau3[[#This Row],[ID ]],'[1]COMMERCIAL 2019 - 2021'!$D$2:$AO$3999,22,FALSE)</f>
        <v>4950</v>
      </c>
      <c r="I957" s="3">
        <f>VLOOKUP(Tableau3[[#This Row],[ID ]],'[1]COMMERCIAL 2019 - 2021'!$D$2:$AO$3999,23,FALSE)</f>
        <v>2920</v>
      </c>
      <c r="J957" s="3">
        <f>+Tableau1[[#This Row],[Annee]]</f>
        <v>2022</v>
      </c>
      <c r="K957" s="3" t="str">
        <f>+Tableau1[[#This Row],[DESTINATION]]</f>
        <v>France</v>
      </c>
      <c r="L957" s="3" t="str">
        <f>+Tableau1[[#This Row],[CLIENT]]</f>
        <v>HMM EXPORT</v>
      </c>
      <c r="M957" s="3">
        <f>Tableau1[[#This Row],[Mois]]</f>
        <v>3</v>
      </c>
    </row>
    <row r="958" spans="1:13" hidden="1" x14ac:dyDescent="0.35">
      <c r="A958" s="1" t="str">
        <f>Tableau1[[#This Row],[NUM DE FACTURE]]</f>
        <v>FAE-22-00059</v>
      </c>
      <c r="B958" s="2">
        <f>VLOOKUP(Tableau3[[#This Row],[ID ]],'[1]COMMERCIAL 2019 - 2021'!$D$2:$AO$3999,14,FALSE)</f>
        <v>65616</v>
      </c>
      <c r="C958" s="3">
        <f>VLOOKUP(Tableau3[[#This Row],[ID ]],'[1]COMMERCIAL 2019 - 2021'!$D$2:$AO$3999,15,FALSE)</f>
        <v>0</v>
      </c>
      <c r="D958" s="3">
        <f>VLOOKUP(Tableau3[[#This Row],[ID ]],'[1]COMMERCIAL 2019 - 2021'!$D$2:$AO$3999,16,FALSE)</f>
        <v>0</v>
      </c>
      <c r="E958" s="3">
        <f>VLOOKUP(Tableau3[[#This Row],[ID ]],'[1]COMMERCIAL 2019 - 2021'!$D$2:$AO$3999,17,FALSE)</f>
        <v>0</v>
      </c>
      <c r="F958" s="3">
        <f>VLOOKUP(Tableau3[[#This Row],[ID ]],'[1]COMMERCIAL 2019 - 2021'!$D$2:$AO$3999,20,FALSE)</f>
        <v>148704</v>
      </c>
      <c r="G958" s="3">
        <f>VLOOKUP(Tableau3[[#This Row],[ID ]],'[1]COMMERCIAL 2019 - 2021'!$D$2:$AO$3999,21,FALSE)</f>
        <v>0</v>
      </c>
      <c r="H958" s="3">
        <f>VLOOKUP(Tableau3[[#This Row],[ID ]],'[1]COMMERCIAL 2019 - 2021'!$D$2:$AO$3999,22,FALSE)</f>
        <v>0</v>
      </c>
      <c r="I958" s="3">
        <f>VLOOKUP(Tableau3[[#This Row],[ID ]],'[1]COMMERCIAL 2019 - 2021'!$D$2:$AO$3999,23,FALSE)</f>
        <v>0</v>
      </c>
      <c r="J958" s="3">
        <f>+Tableau1[[#This Row],[Annee]]</f>
        <v>2022</v>
      </c>
      <c r="K958" s="3" t="str">
        <f>+Tableau1[[#This Row],[DESTINATION]]</f>
        <v>Sierra Leone</v>
      </c>
      <c r="L958" s="3" t="str">
        <f>+Tableau1[[#This Row],[CLIENT]]</f>
        <v>SAHEL INTERNATIONAL TRADE</v>
      </c>
      <c r="M958" s="3">
        <f>Tableau1[[#This Row],[Mois]]</f>
        <v>3</v>
      </c>
    </row>
    <row r="959" spans="1:13" hidden="1" x14ac:dyDescent="0.35">
      <c r="A959" s="1" t="str">
        <f>Tableau1[[#This Row],[NUM DE FACTURE]]</f>
        <v>FAE-22-00060</v>
      </c>
      <c r="B959" s="2">
        <f>VLOOKUP(Tableau3[[#This Row],[ID ]],'[1]COMMERCIAL 2019 - 2021'!$D$2:$AO$3999,14,FALSE)</f>
        <v>0</v>
      </c>
      <c r="C959" s="3">
        <f>VLOOKUP(Tableau3[[#This Row],[ID ]],'[1]COMMERCIAL 2019 - 2021'!$D$2:$AO$3999,15,FALSE)</f>
        <v>220752</v>
      </c>
      <c r="D959" s="3">
        <f>VLOOKUP(Tableau3[[#This Row],[ID ]],'[1]COMMERCIAL 2019 - 2021'!$D$2:$AO$3999,16,FALSE)</f>
        <v>94608</v>
      </c>
      <c r="E959" s="3">
        <f>VLOOKUP(Tableau3[[#This Row],[ID ]],'[1]COMMERCIAL 2019 - 2021'!$D$2:$AO$3999,17,FALSE)</f>
        <v>0</v>
      </c>
      <c r="F959" s="3">
        <f>VLOOKUP(Tableau3[[#This Row],[ID ]],'[1]COMMERCIAL 2019 - 2021'!$D$2:$AO$3999,20,FALSE)</f>
        <v>0</v>
      </c>
      <c r="G959" s="3">
        <f>VLOOKUP(Tableau3[[#This Row],[ID ]],'[1]COMMERCIAL 2019 - 2021'!$D$2:$AO$3999,21,FALSE)</f>
        <v>570926.7585</v>
      </c>
      <c r="H959" s="3">
        <f>VLOOKUP(Tableau3[[#This Row],[ID ]],'[1]COMMERCIAL 2019 - 2021'!$D$2:$AO$3999,22,FALSE)</f>
        <v>244682.89649999994</v>
      </c>
      <c r="I959" s="3">
        <f>VLOOKUP(Tableau3[[#This Row],[ID ]],'[1]COMMERCIAL 2019 - 2021'!$D$2:$AO$3999,23,FALSE)</f>
        <v>0</v>
      </c>
      <c r="J959" s="3">
        <f>+Tableau1[[#This Row],[Annee]]</f>
        <v>2022</v>
      </c>
      <c r="K959" s="3" t="str">
        <f>+Tableau1[[#This Row],[DESTINATION]]</f>
        <v>Libye</v>
      </c>
      <c r="L959" s="3" t="str">
        <f>+Tableau1[[#This Row],[CLIENT]]</f>
        <v>AL JAWDA AL RAEDA</v>
      </c>
      <c r="M959" s="3">
        <f>Tableau1[[#This Row],[Mois]]</f>
        <v>3</v>
      </c>
    </row>
    <row r="960" spans="1:13" hidden="1" x14ac:dyDescent="0.35">
      <c r="A960" s="1" t="str">
        <f>Tableau1[[#This Row],[NUM DE FACTURE]]</f>
        <v>FAE-22-00061</v>
      </c>
      <c r="B960" s="2">
        <f>VLOOKUP(Tableau3[[#This Row],[ID ]],'[1]COMMERCIAL 2019 - 2021'!$D$2:$AO$3999,14,FALSE)</f>
        <v>0</v>
      </c>
      <c r="C960" s="3">
        <f>VLOOKUP(Tableau3[[#This Row],[ID ]],'[1]COMMERCIAL 2019 - 2021'!$D$2:$AO$3999,15,FALSE)</f>
        <v>412800</v>
      </c>
      <c r="D960" s="3">
        <f>VLOOKUP(Tableau3[[#This Row],[ID ]],'[1]COMMERCIAL 2019 - 2021'!$D$2:$AO$3999,16,FALSE)</f>
        <v>48000</v>
      </c>
      <c r="E960" s="3">
        <f>VLOOKUP(Tableau3[[#This Row],[ID ]],'[1]COMMERCIAL 2019 - 2021'!$D$2:$AO$3999,17,FALSE)</f>
        <v>0</v>
      </c>
      <c r="F960" s="3">
        <f>VLOOKUP(Tableau3[[#This Row],[ID ]],'[1]COMMERCIAL 2019 - 2021'!$D$2:$AO$3999,20,FALSE)</f>
        <v>0</v>
      </c>
      <c r="G960" s="3">
        <f>VLOOKUP(Tableau3[[#This Row],[ID ]],'[1]COMMERCIAL 2019 - 2021'!$D$2:$AO$3999,21,FALSE)</f>
        <v>1024912.2240000004</v>
      </c>
      <c r="H960" s="3">
        <f>VLOOKUP(Tableau3[[#This Row],[ID ]],'[1]COMMERCIAL 2019 - 2021'!$D$2:$AO$3999,22,FALSE)</f>
        <v>119175.84</v>
      </c>
      <c r="I960" s="3">
        <f>VLOOKUP(Tableau3[[#This Row],[ID ]],'[1]COMMERCIAL 2019 - 2021'!$D$2:$AO$3999,23,FALSE)</f>
        <v>0</v>
      </c>
      <c r="J960" s="3">
        <f>+Tableau1[[#This Row],[Annee]]</f>
        <v>2022</v>
      </c>
      <c r="K960" s="3" t="str">
        <f>+Tableau1[[#This Row],[DESTINATION]]</f>
        <v>Libye</v>
      </c>
      <c r="L960" s="3" t="str">
        <f>+Tableau1[[#This Row],[CLIENT]]</f>
        <v>STE AL MAJMOUA MOTTAHIDA</v>
      </c>
      <c r="M960" s="3">
        <f>Tableau1[[#This Row],[Mois]]</f>
        <v>3</v>
      </c>
    </row>
    <row r="961" spans="1:13" hidden="1" x14ac:dyDescent="0.35">
      <c r="A961" s="1" t="str">
        <f>Tableau1[[#This Row],[NUM DE FACTURE]]</f>
        <v>FAE-22-00062</v>
      </c>
      <c r="B961" s="2">
        <f>VLOOKUP(Tableau3[[#This Row],[ID ]],'[1]COMMERCIAL 2019 - 2021'!$D$2:$AO$3999,14,FALSE)</f>
        <v>0</v>
      </c>
      <c r="C961" s="3">
        <f>VLOOKUP(Tableau3[[#This Row],[ID ]],'[1]COMMERCIAL 2019 - 2021'!$D$2:$AO$3999,15,FALSE)</f>
        <v>20000</v>
      </c>
      <c r="D961" s="3">
        <f>VLOOKUP(Tableau3[[#This Row],[ID ]],'[1]COMMERCIAL 2019 - 2021'!$D$2:$AO$3999,16,FALSE)</f>
        <v>0</v>
      </c>
      <c r="E961" s="3">
        <f>VLOOKUP(Tableau3[[#This Row],[ID ]],'[1]COMMERCIAL 2019 - 2021'!$D$2:$AO$3999,17,FALSE)</f>
        <v>0</v>
      </c>
      <c r="F961" s="3">
        <f>VLOOKUP(Tableau3[[#This Row],[ID ]],'[1]COMMERCIAL 2019 - 2021'!$D$2:$AO$3999,20,FALSE)</f>
        <v>0</v>
      </c>
      <c r="G961" s="3">
        <f>VLOOKUP(Tableau3[[#This Row],[ID ]],'[1]COMMERCIAL 2019 - 2021'!$D$2:$AO$3999,21,FALSE)</f>
        <v>61000</v>
      </c>
      <c r="H961" s="3">
        <f>VLOOKUP(Tableau3[[#This Row],[ID ]],'[1]COMMERCIAL 2019 - 2021'!$D$2:$AO$3999,22,FALSE)</f>
        <v>0</v>
      </c>
      <c r="I961" s="3">
        <f>VLOOKUP(Tableau3[[#This Row],[ID ]],'[1]COMMERCIAL 2019 - 2021'!$D$2:$AO$3999,23,FALSE)</f>
        <v>0</v>
      </c>
      <c r="J961" s="3">
        <f>+Tableau1[[#This Row],[Annee]]</f>
        <v>2022</v>
      </c>
      <c r="K961" s="3" t="str">
        <f>+Tableau1[[#This Row],[DESTINATION]]</f>
        <v>Angleterre</v>
      </c>
      <c r="L961" s="3" t="str">
        <f>+Tableau1[[#This Row],[CLIENT]]</f>
        <v>ARCADIA</v>
      </c>
      <c r="M961" s="3">
        <f>Tableau1[[#This Row],[Mois]]</f>
        <v>3</v>
      </c>
    </row>
    <row r="962" spans="1:13" hidden="1" x14ac:dyDescent="0.35">
      <c r="A962" s="1" t="str">
        <f>Tableau1[[#This Row],[NUM DE FACTURE]]</f>
        <v>FAE-22-00063</v>
      </c>
      <c r="B962" s="2">
        <f>VLOOKUP(Tableau3[[#This Row],[ID ]],'[1]COMMERCIAL 2019 - 2021'!$D$2:$AO$3999,14,FALSE)</f>
        <v>76800</v>
      </c>
      <c r="C962" s="3">
        <f>VLOOKUP(Tableau3[[#This Row],[ID ]],'[1]COMMERCIAL 2019 - 2021'!$D$2:$AO$3999,15,FALSE)</f>
        <v>0</v>
      </c>
      <c r="D962" s="3">
        <f>VLOOKUP(Tableau3[[#This Row],[ID ]],'[1]COMMERCIAL 2019 - 2021'!$D$2:$AO$3999,16,FALSE)</f>
        <v>0</v>
      </c>
      <c r="E962" s="3">
        <f>VLOOKUP(Tableau3[[#This Row],[ID ]],'[1]COMMERCIAL 2019 - 2021'!$D$2:$AO$3999,17,FALSE)</f>
        <v>0</v>
      </c>
      <c r="F962" s="3">
        <f>VLOOKUP(Tableau3[[#This Row],[ID ]],'[1]COMMERCIAL 2019 - 2021'!$D$2:$AO$3999,20,FALSE)</f>
        <v>217766.70719999998</v>
      </c>
      <c r="G962" s="3">
        <f>VLOOKUP(Tableau3[[#This Row],[ID ]],'[1]COMMERCIAL 2019 - 2021'!$D$2:$AO$3999,21,FALSE)</f>
        <v>0</v>
      </c>
      <c r="H962" s="3">
        <f>VLOOKUP(Tableau3[[#This Row],[ID ]],'[1]COMMERCIAL 2019 - 2021'!$D$2:$AO$3999,22,FALSE)</f>
        <v>0</v>
      </c>
      <c r="I962" s="3">
        <f>VLOOKUP(Tableau3[[#This Row],[ID ]],'[1]COMMERCIAL 2019 - 2021'!$D$2:$AO$3999,23,FALSE)</f>
        <v>0</v>
      </c>
      <c r="J962" s="3">
        <f>+Tableau1[[#This Row],[Annee]]</f>
        <v>2022</v>
      </c>
      <c r="K962" s="3" t="str">
        <f>+Tableau1[[#This Row],[DESTINATION]]</f>
        <v>Senegal</v>
      </c>
      <c r="L962" s="3" t="str">
        <f>+Tableau1[[#This Row],[CLIENT]]</f>
        <v>LAMP FALL IMP EXP - LAFFIMEX</v>
      </c>
      <c r="M962" s="3">
        <f>Tableau1[[#This Row],[Mois]]</f>
        <v>3</v>
      </c>
    </row>
    <row r="963" spans="1:13" hidden="1" x14ac:dyDescent="0.35">
      <c r="A963" s="1" t="str">
        <f>Tableau1[[#This Row],[NUM DE FACTURE]]</f>
        <v>FAE-22-00064</v>
      </c>
      <c r="B963" s="2">
        <f>VLOOKUP(Tableau3[[#This Row],[ID ]],'[1]COMMERCIAL 2019 - 2021'!$D$2:$AO$3999,14,FALSE)</f>
        <v>0</v>
      </c>
      <c r="C963" s="3">
        <f>VLOOKUP(Tableau3[[#This Row],[ID ]],'[1]COMMERCIAL 2019 - 2021'!$D$2:$AO$3999,15,FALSE)</f>
        <v>96000</v>
      </c>
      <c r="D963" s="3">
        <f>VLOOKUP(Tableau3[[#This Row],[ID ]],'[1]COMMERCIAL 2019 - 2021'!$D$2:$AO$3999,16,FALSE)</f>
        <v>24960</v>
      </c>
      <c r="E963" s="3">
        <f>VLOOKUP(Tableau3[[#This Row],[ID ]],'[1]COMMERCIAL 2019 - 2021'!$D$2:$AO$3999,17,FALSE)</f>
        <v>0</v>
      </c>
      <c r="F963" s="3">
        <f>VLOOKUP(Tableau3[[#This Row],[ID ]],'[1]COMMERCIAL 2019 - 2021'!$D$2:$AO$3999,20,FALSE)</f>
        <v>0</v>
      </c>
      <c r="G963" s="3">
        <f>VLOOKUP(Tableau3[[#This Row],[ID ]],'[1]COMMERCIAL 2019 - 2021'!$D$2:$AO$3999,21,FALSE)</f>
        <v>236749.2</v>
      </c>
      <c r="H963" s="3">
        <f>VLOOKUP(Tableau3[[#This Row],[ID ]],'[1]COMMERCIAL 2019 - 2021'!$D$2:$AO$3999,22,FALSE)</f>
        <v>61554.792000000001</v>
      </c>
      <c r="I963" s="3">
        <f>VLOOKUP(Tableau3[[#This Row],[ID ]],'[1]COMMERCIAL 2019 - 2021'!$D$2:$AO$3999,23,FALSE)</f>
        <v>0</v>
      </c>
      <c r="J963" s="3">
        <f>+Tableau1[[#This Row],[Annee]]</f>
        <v>2022</v>
      </c>
      <c r="K963" s="3" t="str">
        <f>+Tableau1[[#This Row],[DESTINATION]]</f>
        <v>Libye</v>
      </c>
      <c r="L963" s="3" t="str">
        <f>+Tableau1[[#This Row],[CLIENT]]</f>
        <v>SHARIKAT MAYAN</v>
      </c>
      <c r="M963" s="3">
        <f>Tableau1[[#This Row],[Mois]]</f>
        <v>3</v>
      </c>
    </row>
    <row r="964" spans="1:13" hidden="1" x14ac:dyDescent="0.35">
      <c r="A964" s="1" t="str">
        <f>Tableau1[[#This Row],[NUM DE FACTURE]]</f>
        <v>FAE-22-00065</v>
      </c>
      <c r="B964" s="2">
        <f>VLOOKUP(Tableau3[[#This Row],[ID ]],'[1]COMMERCIAL 2019 - 2021'!$D$2:$AO$3999,14,FALSE)</f>
        <v>960</v>
      </c>
      <c r="C964" s="3">
        <f>VLOOKUP(Tableau3[[#This Row],[ID ]],'[1]COMMERCIAL 2019 - 2021'!$D$2:$AO$3999,15,FALSE)</f>
        <v>2436</v>
      </c>
      <c r="D964" s="3">
        <f>VLOOKUP(Tableau3[[#This Row],[ID ]],'[1]COMMERCIAL 2019 - 2021'!$D$2:$AO$3999,16,FALSE)</f>
        <v>3000</v>
      </c>
      <c r="E964" s="3">
        <f>VLOOKUP(Tableau3[[#This Row],[ID ]],'[1]COMMERCIAL 2019 - 2021'!$D$2:$AO$3999,17,FALSE)</f>
        <v>940</v>
      </c>
      <c r="F964" s="3">
        <f>VLOOKUP(Tableau3[[#This Row],[ID ]],'[1]COMMERCIAL 2019 - 2021'!$D$2:$AO$3999,20,FALSE)</f>
        <v>3484.8</v>
      </c>
      <c r="G964" s="3">
        <f>VLOOKUP(Tableau3[[#This Row],[ID ]],'[1]COMMERCIAL 2019 - 2021'!$D$2:$AO$3999,21,FALSE)</f>
        <v>7362</v>
      </c>
      <c r="H964" s="3">
        <f>VLOOKUP(Tableau3[[#This Row],[ID ]],'[1]COMMERCIAL 2019 - 2021'!$D$2:$AO$3999,22,FALSE)</f>
        <v>9750</v>
      </c>
      <c r="I964" s="3">
        <f>VLOOKUP(Tableau3[[#This Row],[ID ]],'[1]COMMERCIAL 2019 - 2021'!$D$2:$AO$3999,23,FALSE)</f>
        <v>6146</v>
      </c>
      <c r="J964" s="3">
        <f>+Tableau1[[#This Row],[Annee]]</f>
        <v>2022</v>
      </c>
      <c r="K964" s="3" t="str">
        <f>+Tableau1[[#This Row],[DESTINATION]]</f>
        <v>USA</v>
      </c>
      <c r="L964" s="3" t="str">
        <f>+Tableau1[[#This Row],[CLIENT]]</f>
        <v>AFRICAN GATE</v>
      </c>
      <c r="M964" s="3">
        <f>Tableau1[[#This Row],[Mois]]</f>
        <v>5</v>
      </c>
    </row>
    <row r="965" spans="1:13" x14ac:dyDescent="0.35">
      <c r="A965" s="1" t="str">
        <f>Tableau1[[#This Row],[NUM DE FACTURE]]</f>
        <v>FAE-22-00066</v>
      </c>
      <c r="B965" s="2">
        <f>VLOOKUP(Tableau3[[#This Row],[ID ]],'[1]COMMERCIAL 2019 - 2021'!$D$2:$AO$3999,14,FALSE)</f>
        <v>0</v>
      </c>
      <c r="C965" s="3">
        <f>VLOOKUP(Tableau3[[#This Row],[ID ]],'[1]COMMERCIAL 2019 - 2021'!$D$2:$AO$3999,15,FALSE)</f>
        <v>110040</v>
      </c>
      <c r="D965" s="3">
        <f>VLOOKUP(Tableau3[[#This Row],[ID ]],'[1]COMMERCIAL 2019 - 2021'!$D$2:$AO$3999,16,FALSE)</f>
        <v>0</v>
      </c>
      <c r="E965" s="3">
        <f>VLOOKUP(Tableau3[[#This Row],[ID ]],'[1]COMMERCIAL 2019 - 2021'!$D$2:$AO$3999,17,FALSE)</f>
        <v>0</v>
      </c>
      <c r="F965" s="3">
        <f>VLOOKUP(Tableau3[[#This Row],[ID ]],'[1]COMMERCIAL 2019 - 2021'!$D$2:$AO$3999,20,FALSE)</f>
        <v>0</v>
      </c>
      <c r="G965" s="3">
        <f>VLOOKUP(Tableau3[[#This Row],[ID ]],'[1]COMMERCIAL 2019 - 2021'!$D$2:$AO$3999,21,FALSE)</f>
        <v>201373.2</v>
      </c>
      <c r="H965" s="3">
        <f>VLOOKUP(Tableau3[[#This Row],[ID ]],'[1]COMMERCIAL 2019 - 2021'!$D$2:$AO$3999,22,FALSE)</f>
        <v>0</v>
      </c>
      <c r="I965" s="3">
        <f>VLOOKUP(Tableau3[[#This Row],[ID ]],'[1]COMMERCIAL 2019 - 2021'!$D$2:$AO$3999,23,FALSE)</f>
        <v>0</v>
      </c>
      <c r="J965" s="3">
        <f>+Tableau1[[#This Row],[Annee]]</f>
        <v>2022</v>
      </c>
      <c r="K965" s="3" t="str">
        <f>+Tableau1[[#This Row],[DESTINATION]]</f>
        <v>Senegal</v>
      </c>
      <c r="L965" s="3" t="str">
        <f>+Tableau1[[#This Row],[CLIENT]]</f>
        <v>TUNISIAN AFRICAN BUSINESS</v>
      </c>
      <c r="M965" s="3">
        <f>Tableau1[[#This Row],[Mois]]</f>
        <v>4</v>
      </c>
    </row>
    <row r="966" spans="1:13" hidden="1" x14ac:dyDescent="0.35">
      <c r="A966" s="1" t="str">
        <f>Tableau1[[#This Row],[NUM DE FACTURE]]</f>
        <v>FAE-22-00067</v>
      </c>
      <c r="B966" s="2">
        <f>VLOOKUP(Tableau3[[#This Row],[ID ]],'[1]COMMERCIAL 2019 - 2021'!$D$2:$AO$3999,14,FALSE)</f>
        <v>0</v>
      </c>
      <c r="C966" s="3">
        <f>VLOOKUP(Tableau3[[#This Row],[ID ]],'[1]COMMERCIAL 2019 - 2021'!$D$2:$AO$3999,15,FALSE)</f>
        <v>275088</v>
      </c>
      <c r="D966" s="3">
        <f>VLOOKUP(Tableau3[[#This Row],[ID ]],'[1]COMMERCIAL 2019 - 2021'!$D$2:$AO$3999,16,FALSE)</f>
        <v>0</v>
      </c>
      <c r="E966" s="3">
        <f>VLOOKUP(Tableau3[[#This Row],[ID ]],'[1]COMMERCIAL 2019 - 2021'!$D$2:$AO$3999,17,FALSE)</f>
        <v>0</v>
      </c>
      <c r="F966" s="3">
        <f>VLOOKUP(Tableau3[[#This Row],[ID ]],'[1]COMMERCIAL 2019 - 2021'!$D$2:$AO$3999,20,FALSE)</f>
        <v>0</v>
      </c>
      <c r="G966" s="3">
        <f>VLOOKUP(Tableau3[[#This Row],[ID ]],'[1]COMMERCIAL 2019 - 2021'!$D$2:$AO$3999,21,FALSE)</f>
        <v>561162</v>
      </c>
      <c r="H966" s="3">
        <f>VLOOKUP(Tableau3[[#This Row],[ID ]],'[1]COMMERCIAL 2019 - 2021'!$D$2:$AO$3999,22,FALSE)</f>
        <v>0</v>
      </c>
      <c r="I966" s="3">
        <f>VLOOKUP(Tableau3[[#This Row],[ID ]],'[1]COMMERCIAL 2019 - 2021'!$D$2:$AO$3999,23,FALSE)</f>
        <v>0</v>
      </c>
      <c r="J966" s="3">
        <f>+Tableau1[[#This Row],[Annee]]</f>
        <v>2022</v>
      </c>
      <c r="K966" s="3" t="str">
        <f>+Tableau1[[#This Row],[DESTINATION]]</f>
        <v>Senegal</v>
      </c>
      <c r="L966" s="3" t="str">
        <f>+Tableau1[[#This Row],[CLIENT]]</f>
        <v>MARCOM INTERN</v>
      </c>
      <c r="M966" s="3">
        <f>Tableau1[[#This Row],[Mois]]</f>
        <v>4</v>
      </c>
    </row>
    <row r="967" spans="1:13" hidden="1" x14ac:dyDescent="0.35">
      <c r="A967" s="1" t="str">
        <f>Tableau1[[#This Row],[NUM DE FACTURE]]</f>
        <v>FAE-22-00068</v>
      </c>
      <c r="B967" s="2">
        <f>VLOOKUP(Tableau3[[#This Row],[ID ]],'[1]COMMERCIAL 2019 - 2021'!$D$2:$AO$3999,14,FALSE)</f>
        <v>0</v>
      </c>
      <c r="C967" s="3">
        <f>VLOOKUP(Tableau3[[#This Row],[ID ]],'[1]COMMERCIAL 2019 - 2021'!$D$2:$AO$3999,15,FALSE)</f>
        <v>20480</v>
      </c>
      <c r="D967" s="3">
        <f>VLOOKUP(Tableau3[[#This Row],[ID ]],'[1]COMMERCIAL 2019 - 2021'!$D$2:$AO$3999,16,FALSE)</f>
        <v>0</v>
      </c>
      <c r="E967" s="3">
        <f>VLOOKUP(Tableau3[[#This Row],[ID ]],'[1]COMMERCIAL 2019 - 2021'!$D$2:$AO$3999,17,FALSE)</f>
        <v>0</v>
      </c>
      <c r="F967" s="3">
        <f>VLOOKUP(Tableau3[[#This Row],[ID ]],'[1]COMMERCIAL 2019 - 2021'!$D$2:$AO$3999,20,FALSE)</f>
        <v>0</v>
      </c>
      <c r="G967" s="3">
        <f>VLOOKUP(Tableau3[[#This Row],[ID ]],'[1]COMMERCIAL 2019 - 2021'!$D$2:$AO$3999,21,FALSE)</f>
        <v>93522.355884000004</v>
      </c>
      <c r="H967" s="3">
        <f>VLOOKUP(Tableau3[[#This Row],[ID ]],'[1]COMMERCIAL 2019 - 2021'!$D$2:$AO$3999,22,FALSE)</f>
        <v>0</v>
      </c>
      <c r="I967" s="3">
        <f>VLOOKUP(Tableau3[[#This Row],[ID ]],'[1]COMMERCIAL 2019 - 2021'!$D$2:$AO$3999,23,FALSE)</f>
        <v>0</v>
      </c>
      <c r="J967" s="3">
        <f>+Tableau1[[#This Row],[Annee]]</f>
        <v>2022</v>
      </c>
      <c r="K967" s="3" t="str">
        <f>+Tableau1[[#This Row],[DESTINATION]]</f>
        <v>New zealand</v>
      </c>
      <c r="L967" s="3" t="str">
        <f>+Tableau1[[#This Row],[CLIENT]]</f>
        <v>DAVIS TRADING CO LTD</v>
      </c>
      <c r="M967" s="3">
        <f>Tableau1[[#This Row],[Mois]]</f>
        <v>4</v>
      </c>
    </row>
    <row r="968" spans="1:13" hidden="1" x14ac:dyDescent="0.35">
      <c r="A968" s="1" t="str">
        <f>Tableau1[[#This Row],[NUM DE FACTURE]]</f>
        <v>FAE-22-00069</v>
      </c>
      <c r="B968" s="2">
        <f>VLOOKUP(Tableau3[[#This Row],[ID ]],'[1]COMMERCIAL 2019 - 2021'!$D$2:$AO$3999,14,FALSE)</f>
        <v>0</v>
      </c>
      <c r="C968" s="3">
        <f>VLOOKUP(Tableau3[[#This Row],[ID ]],'[1]COMMERCIAL 2019 - 2021'!$D$2:$AO$3999,15,FALSE)</f>
        <v>15845</v>
      </c>
      <c r="D968" s="3">
        <f>VLOOKUP(Tableau3[[#This Row],[ID ]],'[1]COMMERCIAL 2019 - 2021'!$D$2:$AO$3999,16,FALSE)</f>
        <v>8400</v>
      </c>
      <c r="E968" s="3">
        <f>VLOOKUP(Tableau3[[#This Row],[ID ]],'[1]COMMERCIAL 2019 - 2021'!$D$2:$AO$3999,17,FALSE)</f>
        <v>0</v>
      </c>
      <c r="F968" s="3">
        <f>VLOOKUP(Tableau3[[#This Row],[ID ]],'[1]COMMERCIAL 2019 - 2021'!$D$2:$AO$3999,20,FALSE)</f>
        <v>0</v>
      </c>
      <c r="G968" s="3">
        <f>VLOOKUP(Tableau3[[#This Row],[ID ]],'[1]COMMERCIAL 2019 - 2021'!$D$2:$AO$3999,21,FALSE)</f>
        <v>48966.12</v>
      </c>
      <c r="H968" s="3">
        <f>VLOOKUP(Tableau3[[#This Row],[ID ]],'[1]COMMERCIAL 2019 - 2021'!$D$2:$AO$3999,22,FALSE)</f>
        <v>26220</v>
      </c>
      <c r="I968" s="3">
        <f>VLOOKUP(Tableau3[[#This Row],[ID ]],'[1]COMMERCIAL 2019 - 2021'!$D$2:$AO$3999,23,FALSE)</f>
        <v>1080</v>
      </c>
      <c r="J968" s="3">
        <f>+Tableau1[[#This Row],[Annee]]</f>
        <v>2022</v>
      </c>
      <c r="K968" s="3" t="str">
        <f>+Tableau1[[#This Row],[DESTINATION]]</f>
        <v>Bahrein</v>
      </c>
      <c r="L968" s="3" t="str">
        <f>+Tableau1[[#This Row],[CLIENT]]</f>
        <v>ARCADIA</v>
      </c>
      <c r="M968" s="3">
        <f>Tableau1[[#This Row],[Mois]]</f>
        <v>4</v>
      </c>
    </row>
    <row r="969" spans="1:13" hidden="1" x14ac:dyDescent="0.35">
      <c r="A969" s="1" t="str">
        <f>Tableau1[[#This Row],[NUM DE FACTURE]]</f>
        <v>FAE-22-00070</v>
      </c>
      <c r="B969" s="2">
        <f>VLOOKUP(Tableau3[[#This Row],[ID ]],'[1]COMMERCIAL 2019 - 2021'!$D$2:$AO$3999,14,FALSE)</f>
        <v>0</v>
      </c>
      <c r="C969" s="3">
        <f>VLOOKUP(Tableau3[[#This Row],[ID ]],'[1]COMMERCIAL 2019 - 2021'!$D$2:$AO$3999,15,FALSE)</f>
        <v>14368</v>
      </c>
      <c r="D969" s="3">
        <f>VLOOKUP(Tableau3[[#This Row],[ID ]],'[1]COMMERCIAL 2019 - 2021'!$D$2:$AO$3999,16,FALSE)</f>
        <v>10296</v>
      </c>
      <c r="E969" s="3">
        <f>VLOOKUP(Tableau3[[#This Row],[ID ]],'[1]COMMERCIAL 2019 - 2021'!$D$2:$AO$3999,17,FALSE)</f>
        <v>1980</v>
      </c>
      <c r="F969" s="3">
        <f>VLOOKUP(Tableau3[[#This Row],[ID ]],'[1]COMMERCIAL 2019 - 2021'!$D$2:$AO$3999,20,FALSE)</f>
        <v>0</v>
      </c>
      <c r="G969" s="3">
        <f>VLOOKUP(Tableau3[[#This Row],[ID ]],'[1]COMMERCIAL 2019 - 2021'!$D$2:$AO$3999,21,FALSE)</f>
        <v>43874.656416000005</v>
      </c>
      <c r="H969" s="3">
        <f>VLOOKUP(Tableau3[[#This Row],[ID ]],'[1]COMMERCIAL 2019 - 2021'!$D$2:$AO$3999,22,FALSE)</f>
        <v>31440.246552000001</v>
      </c>
      <c r="I969" s="3">
        <f>VLOOKUP(Tableau3[[#This Row],[ID ]],'[1]COMMERCIAL 2019 - 2021'!$D$2:$AO$3999,23,FALSE)</f>
        <v>11048.31855</v>
      </c>
      <c r="J969" s="3">
        <f>+Tableau1[[#This Row],[Annee]]</f>
        <v>2022</v>
      </c>
      <c r="K969" s="3" t="str">
        <f>+Tableau1[[#This Row],[DESTINATION]]</f>
        <v>France</v>
      </c>
      <c r="L969" s="3" t="str">
        <f>+Tableau1[[#This Row],[CLIENT]]</f>
        <v>STE OMRANE SAS</v>
      </c>
      <c r="M969" s="3">
        <f>Tableau1[[#This Row],[Mois]]</f>
        <v>4</v>
      </c>
    </row>
    <row r="970" spans="1:13" hidden="1" x14ac:dyDescent="0.35">
      <c r="A970" s="1" t="str">
        <f>Tableau1[[#This Row],[NUM DE FACTURE]]</f>
        <v>FAE-22-00071</v>
      </c>
      <c r="B970" s="2">
        <f>VLOOKUP(Tableau3[[#This Row],[ID ]],'[1]COMMERCIAL 2019 - 2021'!$D$2:$AO$3999,14,FALSE)</f>
        <v>0</v>
      </c>
      <c r="C970" s="3">
        <f>VLOOKUP(Tableau3[[#This Row],[ID ]],'[1]COMMERCIAL 2019 - 2021'!$D$2:$AO$3999,15,FALSE)</f>
        <v>18684</v>
      </c>
      <c r="D970" s="3">
        <f>VLOOKUP(Tableau3[[#This Row],[ID ]],'[1]COMMERCIAL 2019 - 2021'!$D$2:$AO$3999,16,FALSE)</f>
        <v>8652</v>
      </c>
      <c r="E970" s="3">
        <f>VLOOKUP(Tableau3[[#This Row],[ID ]],'[1]COMMERCIAL 2019 - 2021'!$D$2:$AO$3999,17,FALSE)</f>
        <v>0</v>
      </c>
      <c r="F970" s="3">
        <f>VLOOKUP(Tableau3[[#This Row],[ID ]],'[1]COMMERCIAL 2019 - 2021'!$D$2:$AO$3999,20,FALSE)</f>
        <v>0</v>
      </c>
      <c r="G970" s="3">
        <f>VLOOKUP(Tableau3[[#This Row],[ID ]],'[1]COMMERCIAL 2019 - 2021'!$D$2:$AO$3999,21,FALSE)</f>
        <v>62914.845506170321</v>
      </c>
      <c r="H970" s="3">
        <f>VLOOKUP(Tableau3[[#This Row],[ID ]],'[1]COMMERCIAL 2019 - 2021'!$D$2:$AO$3999,22,FALSE)</f>
        <v>32752.358797829675</v>
      </c>
      <c r="I970" s="3">
        <f>VLOOKUP(Tableau3[[#This Row],[ID ]],'[1]COMMERCIAL 2019 - 2021'!$D$2:$AO$3999,23,FALSE)</f>
        <v>0</v>
      </c>
      <c r="J970" s="3">
        <f>+Tableau1[[#This Row],[Annee]]</f>
        <v>2022</v>
      </c>
      <c r="K970" s="3" t="str">
        <f>+Tableau1[[#This Row],[DESTINATION]]</f>
        <v>Mayotte</v>
      </c>
      <c r="L970" s="3" t="str">
        <f>+Tableau1[[#This Row],[CLIENT]]</f>
        <v>SODIFRAM SAS</v>
      </c>
      <c r="M970" s="3">
        <f>Tableau1[[#This Row],[Mois]]</f>
        <v>4</v>
      </c>
    </row>
    <row r="971" spans="1:13" hidden="1" x14ac:dyDescent="0.35">
      <c r="A971" s="1" t="str">
        <f>Tableau1[[#This Row],[NUM DE FACTURE]]</f>
        <v>FAE-22-00072</v>
      </c>
      <c r="B971" s="2">
        <f>VLOOKUP(Tableau3[[#This Row],[ID ]],'[1]COMMERCIAL 2019 - 2021'!$D$2:$AO$3999,14,FALSE)</f>
        <v>0</v>
      </c>
      <c r="C971" s="3">
        <f>VLOOKUP(Tableau3[[#This Row],[ID ]],'[1]COMMERCIAL 2019 - 2021'!$D$2:$AO$3999,15,FALSE)</f>
        <v>19368</v>
      </c>
      <c r="D971" s="3">
        <f>VLOOKUP(Tableau3[[#This Row],[ID ]],'[1]COMMERCIAL 2019 - 2021'!$D$2:$AO$3999,16,FALSE)</f>
        <v>7968</v>
      </c>
      <c r="E971" s="3">
        <f>VLOOKUP(Tableau3[[#This Row],[ID ]],'[1]COMMERCIAL 2019 - 2021'!$D$2:$AO$3999,17,FALSE)</f>
        <v>0</v>
      </c>
      <c r="F971" s="3">
        <f>VLOOKUP(Tableau3[[#This Row],[ID ]],'[1]COMMERCIAL 2019 - 2021'!$D$2:$AO$3999,20,FALSE)</f>
        <v>0</v>
      </c>
      <c r="G971" s="3">
        <f>VLOOKUP(Tableau3[[#This Row],[ID ]],'[1]COMMERCIAL 2019 - 2021'!$D$2:$AO$3999,21,FALSE)</f>
        <v>60937.080384284454</v>
      </c>
      <c r="H971" s="3">
        <f>VLOOKUP(Tableau3[[#This Row],[ID ]],'[1]COMMERCIAL 2019 - 2021'!$D$2:$AO$3999,22,FALSE)</f>
        <v>34730.123919715537</v>
      </c>
      <c r="I971" s="3">
        <f>VLOOKUP(Tableau3[[#This Row],[ID ]],'[1]COMMERCIAL 2019 - 2021'!$D$2:$AO$3999,23,FALSE)</f>
        <v>0</v>
      </c>
      <c r="J971" s="3">
        <f>+Tableau1[[#This Row],[Annee]]</f>
        <v>2022</v>
      </c>
      <c r="K971" s="3" t="str">
        <f>+Tableau1[[#This Row],[DESTINATION]]</f>
        <v>Mayotte</v>
      </c>
      <c r="L971" s="3" t="str">
        <f>+Tableau1[[#This Row],[CLIENT]]</f>
        <v>SODIFRAM SAS</v>
      </c>
      <c r="M971" s="3">
        <f>Tableau1[[#This Row],[Mois]]</f>
        <v>4</v>
      </c>
    </row>
    <row r="972" spans="1:13" hidden="1" x14ac:dyDescent="0.35">
      <c r="A972" s="1" t="str">
        <f>Tableau1[[#This Row],[NUM DE FACTURE]]</f>
        <v>FAE-22-00073</v>
      </c>
      <c r="B972" s="2">
        <f>VLOOKUP(Tableau3[[#This Row],[ID ]],'[1]COMMERCIAL 2019 - 2021'!$D$2:$AO$3999,14,FALSE)</f>
        <v>0</v>
      </c>
      <c r="C972" s="3">
        <f>VLOOKUP(Tableau3[[#This Row],[ID ]],'[1]COMMERCIAL 2019 - 2021'!$D$2:$AO$3999,15,FALSE)</f>
        <v>16776</v>
      </c>
      <c r="D972" s="3">
        <f>VLOOKUP(Tableau3[[#This Row],[ID ]],'[1]COMMERCIAL 2019 - 2021'!$D$2:$AO$3999,16,FALSE)</f>
        <v>10560</v>
      </c>
      <c r="E972" s="3">
        <f>VLOOKUP(Tableau3[[#This Row],[ID ]],'[1]COMMERCIAL 2019 - 2021'!$D$2:$AO$3999,17,FALSE)</f>
        <v>0</v>
      </c>
      <c r="F972" s="3">
        <f>VLOOKUP(Tableau3[[#This Row],[ID ]],'[1]COMMERCIAL 2019 - 2021'!$D$2:$AO$3999,20,FALSE)</f>
        <v>0</v>
      </c>
      <c r="G972" s="3">
        <f>VLOOKUP(Tableau3[[#This Row],[ID ]],'[1]COMMERCIAL 2019 - 2021'!$D$2:$AO$3999,21,FALSE)</f>
        <v>61742.183879220371</v>
      </c>
      <c r="H972" s="3">
        <f>VLOOKUP(Tableau3[[#This Row],[ID ]],'[1]COMMERCIAL 2019 - 2021'!$D$2:$AO$3999,22,FALSE)</f>
        <v>33915.633208779633</v>
      </c>
      <c r="I972" s="3">
        <f>VLOOKUP(Tableau3[[#This Row],[ID ]],'[1]COMMERCIAL 2019 - 2021'!$D$2:$AO$3999,23,FALSE)</f>
        <v>0</v>
      </c>
      <c r="J972" s="3">
        <f>+Tableau1[[#This Row],[Annee]]</f>
        <v>2022</v>
      </c>
      <c r="K972" s="3" t="str">
        <f>+Tableau1[[#This Row],[DESTINATION]]</f>
        <v>Mayotte</v>
      </c>
      <c r="L972" s="3" t="str">
        <f>+Tableau1[[#This Row],[CLIENT]]</f>
        <v>SODIFRAM SAS</v>
      </c>
      <c r="M972" s="3">
        <f>Tableau1[[#This Row],[Mois]]</f>
        <v>4</v>
      </c>
    </row>
    <row r="973" spans="1:13" hidden="1" x14ac:dyDescent="0.35">
      <c r="A973" s="1" t="str">
        <f>Tableau1[[#This Row],[NUM DE FACTURE]]</f>
        <v>FAE-22-00074</v>
      </c>
      <c r="B973" s="2">
        <f>VLOOKUP(Tableau3[[#This Row],[ID ]],'[1]COMMERCIAL 2019 - 2021'!$D$2:$AO$3999,14,FALSE)</f>
        <v>44016</v>
      </c>
      <c r="C973" s="3">
        <f>VLOOKUP(Tableau3[[#This Row],[ID ]],'[1]COMMERCIAL 2019 - 2021'!$D$2:$AO$3999,15,FALSE)</f>
        <v>0</v>
      </c>
      <c r="D973" s="3">
        <f>VLOOKUP(Tableau3[[#This Row],[ID ]],'[1]COMMERCIAL 2019 - 2021'!$D$2:$AO$3999,16,FALSE)</f>
        <v>0</v>
      </c>
      <c r="E973" s="3">
        <f>VLOOKUP(Tableau3[[#This Row],[ID ]],'[1]COMMERCIAL 2019 - 2021'!$D$2:$AO$3999,17,FALSE)</f>
        <v>0</v>
      </c>
      <c r="F973" s="3">
        <f>VLOOKUP(Tableau3[[#This Row],[ID ]],'[1]COMMERCIAL 2019 - 2021'!$D$2:$AO$3999,20,FALSE)</f>
        <v>124125.12</v>
      </c>
      <c r="G973" s="3">
        <f>VLOOKUP(Tableau3[[#This Row],[ID ]],'[1]COMMERCIAL 2019 - 2021'!$D$2:$AO$3999,21,FALSE)</f>
        <v>0</v>
      </c>
      <c r="H973" s="3">
        <f>VLOOKUP(Tableau3[[#This Row],[ID ]],'[1]COMMERCIAL 2019 - 2021'!$D$2:$AO$3999,22,FALSE)</f>
        <v>0</v>
      </c>
      <c r="I973" s="3">
        <f>VLOOKUP(Tableau3[[#This Row],[ID ]],'[1]COMMERCIAL 2019 - 2021'!$D$2:$AO$3999,23,FALSE)</f>
        <v>0</v>
      </c>
      <c r="J973" s="3">
        <f>+Tableau1[[#This Row],[Annee]]</f>
        <v>2022</v>
      </c>
      <c r="K973" s="3" t="str">
        <f>+Tableau1[[#This Row],[DESTINATION]]</f>
        <v>Sierra Leone</v>
      </c>
      <c r="L973" s="3" t="str">
        <f>+Tableau1[[#This Row],[CLIENT]]</f>
        <v>SAHEL INTERNATIONAL TRADE</v>
      </c>
      <c r="M973" s="3">
        <f>Tableau1[[#This Row],[Mois]]</f>
        <v>4</v>
      </c>
    </row>
    <row r="974" spans="1:13" hidden="1" x14ac:dyDescent="0.35">
      <c r="A974" s="1" t="str">
        <f>Tableau1[[#This Row],[NUM DE FACTURE]]</f>
        <v>FAE-22-00075</v>
      </c>
      <c r="B974" s="2">
        <f>VLOOKUP(Tableau3[[#This Row],[ID ]],'[1]COMMERCIAL 2019 - 2021'!$D$2:$AO$3999,14,FALSE)</f>
        <v>0</v>
      </c>
      <c r="C974" s="3">
        <f>VLOOKUP(Tableau3[[#This Row],[ID ]],'[1]COMMERCIAL 2019 - 2021'!$D$2:$AO$3999,15,FALSE)</f>
        <v>0</v>
      </c>
      <c r="D974" s="3">
        <f>VLOOKUP(Tableau3[[#This Row],[ID ]],'[1]COMMERCIAL 2019 - 2021'!$D$2:$AO$3999,16,FALSE)</f>
        <v>280000</v>
      </c>
      <c r="E974" s="3">
        <f>VLOOKUP(Tableau3[[#This Row],[ID ]],'[1]COMMERCIAL 2019 - 2021'!$D$2:$AO$3999,17,FALSE)</f>
        <v>0</v>
      </c>
      <c r="F974" s="3">
        <f>VLOOKUP(Tableau3[[#This Row],[ID ]],'[1]COMMERCIAL 2019 - 2021'!$D$2:$AO$3999,20,FALSE)</f>
        <v>0</v>
      </c>
      <c r="G974" s="3">
        <f>VLOOKUP(Tableau3[[#This Row],[ID ]],'[1]COMMERCIAL 2019 - 2021'!$D$2:$AO$3999,21,FALSE)</f>
        <v>0</v>
      </c>
      <c r="H974" s="3">
        <f>VLOOKUP(Tableau3[[#This Row],[ID ]],'[1]COMMERCIAL 2019 - 2021'!$D$2:$AO$3999,22,FALSE)</f>
        <v>501200</v>
      </c>
      <c r="I974" s="3">
        <f>VLOOKUP(Tableau3[[#This Row],[ID ]],'[1]COMMERCIAL 2019 - 2021'!$D$2:$AO$3999,23,FALSE)</f>
        <v>0</v>
      </c>
      <c r="J974" s="3">
        <f>+Tableau1[[#This Row],[Annee]]</f>
        <v>2022</v>
      </c>
      <c r="K974" s="3" t="str">
        <f>+Tableau1[[#This Row],[DESTINATION]]</f>
        <v>Niger</v>
      </c>
      <c r="L974" s="3" t="str">
        <f>+Tableau1[[#This Row],[CLIENT]]</f>
        <v>STE OMEGA TRADING</v>
      </c>
      <c r="M974" s="3">
        <f>Tableau1[[#This Row],[Mois]]</f>
        <v>4</v>
      </c>
    </row>
    <row r="975" spans="1:13" hidden="1" x14ac:dyDescent="0.35">
      <c r="A975" s="1" t="str">
        <f>Tableau1[[#This Row],[NUM DE FACTURE]]</f>
        <v>FAE-22-00076</v>
      </c>
      <c r="B975" s="2">
        <f>VLOOKUP(Tableau3[[#This Row],[ID ]],'[1]COMMERCIAL 2019 - 2021'!$D$2:$AO$3999,14,FALSE)</f>
        <v>0</v>
      </c>
      <c r="C975" s="3">
        <f>VLOOKUP(Tableau3[[#This Row],[ID ]],'[1]COMMERCIAL 2019 - 2021'!$D$2:$AO$3999,15,FALSE)</f>
        <v>0</v>
      </c>
      <c r="D975" s="3">
        <f>VLOOKUP(Tableau3[[#This Row],[ID ]],'[1]COMMERCIAL 2019 - 2021'!$D$2:$AO$3999,16,FALSE)</f>
        <v>140000</v>
      </c>
      <c r="E975" s="3">
        <f>VLOOKUP(Tableau3[[#This Row],[ID ]],'[1]COMMERCIAL 2019 - 2021'!$D$2:$AO$3999,17,FALSE)</f>
        <v>0</v>
      </c>
      <c r="F975" s="3">
        <f>VLOOKUP(Tableau3[[#This Row],[ID ]],'[1]COMMERCIAL 2019 - 2021'!$D$2:$AO$3999,20,FALSE)</f>
        <v>0</v>
      </c>
      <c r="G975" s="3">
        <f>VLOOKUP(Tableau3[[#This Row],[ID ]],'[1]COMMERCIAL 2019 - 2021'!$D$2:$AO$3999,21,FALSE)</f>
        <v>0</v>
      </c>
      <c r="H975" s="3">
        <f>VLOOKUP(Tableau3[[#This Row],[ID ]],'[1]COMMERCIAL 2019 - 2021'!$D$2:$AO$3999,22,FALSE)</f>
        <v>250600</v>
      </c>
      <c r="I975" s="3">
        <f>VLOOKUP(Tableau3[[#This Row],[ID ]],'[1]COMMERCIAL 2019 - 2021'!$D$2:$AO$3999,23,FALSE)</f>
        <v>0</v>
      </c>
      <c r="J975" s="3">
        <f>+Tableau1[[#This Row],[Annee]]</f>
        <v>2022</v>
      </c>
      <c r="K975" s="3" t="str">
        <f>+Tableau1[[#This Row],[DESTINATION]]</f>
        <v>Niger</v>
      </c>
      <c r="L975" s="3" t="str">
        <f>+Tableau1[[#This Row],[CLIENT]]</f>
        <v>STE OMEGA TRADING</v>
      </c>
      <c r="M975" s="3">
        <f>Tableau1[[#This Row],[Mois]]</f>
        <v>4</v>
      </c>
    </row>
    <row r="976" spans="1:13" hidden="1" x14ac:dyDescent="0.35">
      <c r="A976" s="1" t="str">
        <f>Tableau1[[#This Row],[NUM DE FACTURE]]</f>
        <v>FAE-22-00077</v>
      </c>
      <c r="B976" s="2">
        <f>VLOOKUP(Tableau3[[#This Row],[ID ]],'[1]COMMERCIAL 2019 - 2021'!$D$2:$AO$3999,14,FALSE)</f>
        <v>12000</v>
      </c>
      <c r="C976" s="3">
        <f>VLOOKUP(Tableau3[[#This Row],[ID ]],'[1]COMMERCIAL 2019 - 2021'!$D$2:$AO$3999,15,FALSE)</f>
        <v>0</v>
      </c>
      <c r="D976" s="3">
        <f>VLOOKUP(Tableau3[[#This Row],[ID ]],'[1]COMMERCIAL 2019 - 2021'!$D$2:$AO$3999,16,FALSE)</f>
        <v>0</v>
      </c>
      <c r="E976" s="3">
        <f>VLOOKUP(Tableau3[[#This Row],[ID ]],'[1]COMMERCIAL 2019 - 2021'!$D$2:$AO$3999,17,FALSE)</f>
        <v>0</v>
      </c>
      <c r="F976" s="3">
        <f>VLOOKUP(Tableau3[[#This Row],[ID ]],'[1]COMMERCIAL 2019 - 2021'!$D$2:$AO$3999,20,FALSE)</f>
        <v>45760.687920000004</v>
      </c>
      <c r="G976" s="3">
        <f>VLOOKUP(Tableau3[[#This Row],[ID ]],'[1]COMMERCIAL 2019 - 2021'!$D$2:$AO$3999,21,FALSE)</f>
        <v>0</v>
      </c>
      <c r="H976" s="3">
        <f>VLOOKUP(Tableau3[[#This Row],[ID ]],'[1]COMMERCIAL 2019 - 2021'!$D$2:$AO$3999,22,FALSE)</f>
        <v>0</v>
      </c>
      <c r="I976" s="3">
        <f>VLOOKUP(Tableau3[[#This Row],[ID ]],'[1]COMMERCIAL 2019 - 2021'!$D$2:$AO$3999,23,FALSE)</f>
        <v>0</v>
      </c>
      <c r="J976" s="3">
        <f>+Tableau1[[#This Row],[Annee]]</f>
        <v>2022</v>
      </c>
      <c r="K976" s="3" t="str">
        <f>+Tableau1[[#This Row],[DESTINATION]]</f>
        <v>Jordanie</v>
      </c>
      <c r="L976" s="3" t="str">
        <f>+Tableau1[[#This Row],[CLIENT]]</f>
        <v>ABOURA FOODS</v>
      </c>
      <c r="M976" s="3">
        <f>Tableau1[[#This Row],[Mois]]</f>
        <v>4</v>
      </c>
    </row>
    <row r="977" spans="1:13" hidden="1" x14ac:dyDescent="0.35">
      <c r="A977" s="1" t="str">
        <f>Tableau1[[#This Row],[NUM DE FACTURE]]</f>
        <v>FAE-22-00078</v>
      </c>
      <c r="B977" s="2">
        <f>VLOOKUP(Tableau3[[#This Row],[ID ]],'[1]COMMERCIAL 2019 - 2021'!$D$2:$AO$3999,14,FALSE)</f>
        <v>0</v>
      </c>
      <c r="C977" s="3">
        <f>VLOOKUP(Tableau3[[#This Row],[ID ]],'[1]COMMERCIAL 2019 - 2021'!$D$2:$AO$3999,15,FALSE)</f>
        <v>41000</v>
      </c>
      <c r="D977" s="3">
        <f>VLOOKUP(Tableau3[[#This Row],[ID ]],'[1]COMMERCIAL 2019 - 2021'!$D$2:$AO$3999,16,FALSE)</f>
        <v>0</v>
      </c>
      <c r="E977" s="3">
        <f>VLOOKUP(Tableau3[[#This Row],[ID ]],'[1]COMMERCIAL 2019 - 2021'!$D$2:$AO$3999,17,FALSE)</f>
        <v>0</v>
      </c>
      <c r="F977" s="3">
        <f>VLOOKUP(Tableau3[[#This Row],[ID ]],'[1]COMMERCIAL 2019 - 2021'!$D$2:$AO$3999,20,FALSE)</f>
        <v>0</v>
      </c>
      <c r="G977" s="3">
        <f>VLOOKUP(Tableau3[[#This Row],[ID ]],'[1]COMMERCIAL 2019 - 2021'!$D$2:$AO$3999,21,FALSE)</f>
        <v>138170</v>
      </c>
      <c r="H977" s="3">
        <f>VLOOKUP(Tableau3[[#This Row],[ID ]],'[1]COMMERCIAL 2019 - 2021'!$D$2:$AO$3999,22,FALSE)</f>
        <v>0</v>
      </c>
      <c r="I977" s="3">
        <f>VLOOKUP(Tableau3[[#This Row],[ID ]],'[1]COMMERCIAL 2019 - 2021'!$D$2:$AO$3999,23,FALSE)</f>
        <v>0</v>
      </c>
      <c r="J977" s="3">
        <f>+Tableau1[[#This Row],[Annee]]</f>
        <v>2022</v>
      </c>
      <c r="K977" s="3" t="str">
        <f>+Tableau1[[#This Row],[DESTINATION]]</f>
        <v>Pologne</v>
      </c>
      <c r="L977" s="3" t="str">
        <f>+Tableau1[[#This Row],[CLIENT]]</f>
        <v>ARCADIA</v>
      </c>
      <c r="M977" s="3">
        <f>Tableau1[[#This Row],[Mois]]</f>
        <v>4</v>
      </c>
    </row>
    <row r="978" spans="1:13" hidden="1" x14ac:dyDescent="0.35">
      <c r="A978" s="1" t="str">
        <f>Tableau1[[#This Row],[NUM DE FACTURE]]</f>
        <v>FAE-22-00079</v>
      </c>
      <c r="B978" s="2">
        <f>VLOOKUP(Tableau3[[#This Row],[ID ]],'[1]COMMERCIAL 2019 - 2021'!$D$2:$AO$3999,14,FALSE)</f>
        <v>0</v>
      </c>
      <c r="C978" s="3">
        <f>VLOOKUP(Tableau3[[#This Row],[ID ]],'[1]COMMERCIAL 2019 - 2021'!$D$2:$AO$3999,15,FALSE)</f>
        <v>20000</v>
      </c>
      <c r="D978" s="3">
        <f>VLOOKUP(Tableau3[[#This Row],[ID ]],'[1]COMMERCIAL 2019 - 2021'!$D$2:$AO$3999,16,FALSE)</f>
        <v>0</v>
      </c>
      <c r="E978" s="3">
        <f>VLOOKUP(Tableau3[[#This Row],[ID ]],'[1]COMMERCIAL 2019 - 2021'!$D$2:$AO$3999,17,FALSE)</f>
        <v>0</v>
      </c>
      <c r="F978" s="3">
        <f>VLOOKUP(Tableau3[[#This Row],[ID ]],'[1]COMMERCIAL 2019 - 2021'!$D$2:$AO$3999,20,FALSE)</f>
        <v>0</v>
      </c>
      <c r="G978" s="3">
        <f>VLOOKUP(Tableau3[[#This Row],[ID ]],'[1]COMMERCIAL 2019 - 2021'!$D$2:$AO$3999,21,FALSE)</f>
        <v>65300</v>
      </c>
      <c r="H978" s="3">
        <f>VLOOKUP(Tableau3[[#This Row],[ID ]],'[1]COMMERCIAL 2019 - 2021'!$D$2:$AO$3999,22,FALSE)</f>
        <v>0</v>
      </c>
      <c r="I978" s="3">
        <f>VLOOKUP(Tableau3[[#This Row],[ID ]],'[1]COMMERCIAL 2019 - 2021'!$D$2:$AO$3999,23,FALSE)</f>
        <v>0</v>
      </c>
      <c r="J978" s="3">
        <f>+Tableau1[[#This Row],[Annee]]</f>
        <v>2022</v>
      </c>
      <c r="K978" s="3" t="str">
        <f>+Tableau1[[#This Row],[DESTINATION]]</f>
        <v>Angleterre</v>
      </c>
      <c r="L978" s="3" t="str">
        <f>+Tableau1[[#This Row],[CLIENT]]</f>
        <v>ARCADIA</v>
      </c>
      <c r="M978" s="3">
        <f>Tableau1[[#This Row],[Mois]]</f>
        <v>5</v>
      </c>
    </row>
    <row r="979" spans="1:13" hidden="1" x14ac:dyDescent="0.35">
      <c r="A979" s="1" t="str">
        <f>Tableau1[[#This Row],[NUM DE FACTURE]]</f>
        <v>FAE-22-00080</v>
      </c>
      <c r="B979" s="2">
        <f>VLOOKUP(Tableau3[[#This Row],[ID ]],'[1]COMMERCIAL 2019 - 2021'!$D$2:$AO$3999,14,FALSE)</f>
        <v>42350</v>
      </c>
      <c r="C979" s="3">
        <f>VLOOKUP(Tableau3[[#This Row],[ID ]],'[1]COMMERCIAL 2019 - 2021'!$D$2:$AO$3999,15,FALSE)</f>
        <v>0</v>
      </c>
      <c r="D979" s="3">
        <f>VLOOKUP(Tableau3[[#This Row],[ID ]],'[1]COMMERCIAL 2019 - 2021'!$D$2:$AO$3999,16,FALSE)</f>
        <v>0</v>
      </c>
      <c r="E979" s="3">
        <f>VLOOKUP(Tableau3[[#This Row],[ID ]],'[1]COMMERCIAL 2019 - 2021'!$D$2:$AO$3999,17,FALSE)</f>
        <v>0</v>
      </c>
      <c r="F979" s="3">
        <f>VLOOKUP(Tableau3[[#This Row],[ID ]],'[1]COMMERCIAL 2019 - 2021'!$D$2:$AO$3999,20,FALSE)</f>
        <v>97872.5</v>
      </c>
      <c r="G979" s="3">
        <f>VLOOKUP(Tableau3[[#This Row],[ID ]],'[1]COMMERCIAL 2019 - 2021'!$D$2:$AO$3999,21,FALSE)</f>
        <v>0</v>
      </c>
      <c r="H979" s="3">
        <f>VLOOKUP(Tableau3[[#This Row],[ID ]],'[1]COMMERCIAL 2019 - 2021'!$D$2:$AO$3999,22,FALSE)</f>
        <v>0</v>
      </c>
      <c r="I979" s="3">
        <f>VLOOKUP(Tableau3[[#This Row],[ID ]],'[1]COMMERCIAL 2019 - 2021'!$D$2:$AO$3999,23,FALSE)</f>
        <v>0</v>
      </c>
      <c r="J979" s="3">
        <f>+Tableau1[[#This Row],[Annee]]</f>
        <v>2022</v>
      </c>
      <c r="K979" s="3" t="str">
        <f>+Tableau1[[#This Row],[DESTINATION]]</f>
        <v>Togo</v>
      </c>
      <c r="L979" s="3" t="str">
        <f>+Tableau1[[#This Row],[CLIENT]]</f>
        <v>SAHEL INTERNATIONAL TRADE</v>
      </c>
      <c r="M979" s="3">
        <f>Tableau1[[#This Row],[Mois]]</f>
        <v>4</v>
      </c>
    </row>
    <row r="980" spans="1:13" hidden="1" x14ac:dyDescent="0.35">
      <c r="A980" s="1" t="str">
        <f>Tableau1[[#This Row],[NUM DE FACTURE]]</f>
        <v>FAE-22-00081</v>
      </c>
      <c r="B980" s="2">
        <f>VLOOKUP(Tableau3[[#This Row],[ID ]],'[1]COMMERCIAL 2019 - 2021'!$D$2:$AO$3999,14,FALSE)</f>
        <v>0</v>
      </c>
      <c r="C980" s="3">
        <f>VLOOKUP(Tableau3[[#This Row],[ID ]],'[1]COMMERCIAL 2019 - 2021'!$D$2:$AO$3999,15,FALSE)</f>
        <v>0</v>
      </c>
      <c r="D980" s="3">
        <f>VLOOKUP(Tableau3[[#This Row],[ID ]],'[1]COMMERCIAL 2019 - 2021'!$D$2:$AO$3999,16,FALSE)</f>
        <v>0</v>
      </c>
      <c r="E980" s="3">
        <f>VLOOKUP(Tableau3[[#This Row],[ID ]],'[1]COMMERCIAL 2019 - 2021'!$D$2:$AO$3999,17,FALSE)</f>
        <v>12750</v>
      </c>
      <c r="F980" s="3">
        <f>VLOOKUP(Tableau3[[#This Row],[ID ]],'[1]COMMERCIAL 2019 - 2021'!$D$2:$AO$3999,20,FALSE)</f>
        <v>0</v>
      </c>
      <c r="G980" s="3">
        <f>VLOOKUP(Tableau3[[#This Row],[ID ]],'[1]COMMERCIAL 2019 - 2021'!$D$2:$AO$3999,21,FALSE)</f>
        <v>0</v>
      </c>
      <c r="H980" s="3">
        <f>VLOOKUP(Tableau3[[#This Row],[ID ]],'[1]COMMERCIAL 2019 - 2021'!$D$2:$AO$3999,22,FALSE)</f>
        <v>0</v>
      </c>
      <c r="I980" s="3">
        <f>VLOOKUP(Tableau3[[#This Row],[ID ]],'[1]COMMERCIAL 2019 - 2021'!$D$2:$AO$3999,23,FALSE)</f>
        <v>66456.520499999984</v>
      </c>
      <c r="J980" s="3">
        <f>+Tableau1[[#This Row],[Annee]]</f>
        <v>2022</v>
      </c>
      <c r="K980" s="3" t="str">
        <f>+Tableau1[[#This Row],[DESTINATION]]</f>
        <v>Libye</v>
      </c>
      <c r="L980" s="3" t="str">
        <f>+Tableau1[[#This Row],[CLIENT]]</f>
        <v>AL SAHL MOUTAQADEM</v>
      </c>
      <c r="M980" s="3">
        <f>Tableau1[[#This Row],[Mois]]</f>
        <v>4</v>
      </c>
    </row>
    <row r="981" spans="1:13" x14ac:dyDescent="0.35">
      <c r="A981" s="1" t="str">
        <f>Tableau1[[#This Row],[NUM DE FACTURE]]</f>
        <v>FAE-22-00082</v>
      </c>
      <c r="B981" s="2">
        <f>VLOOKUP(Tableau3[[#This Row],[ID ]],'[1]COMMERCIAL 2019 - 2021'!$D$2:$AO$3999,14,FALSE)</f>
        <v>0</v>
      </c>
      <c r="C981" s="3">
        <f>VLOOKUP(Tableau3[[#This Row],[ID ]],'[1]COMMERCIAL 2019 - 2021'!$D$2:$AO$3999,15,FALSE)</f>
        <v>112000</v>
      </c>
      <c r="D981" s="3">
        <f>VLOOKUP(Tableau3[[#This Row],[ID ]],'[1]COMMERCIAL 2019 - 2021'!$D$2:$AO$3999,16,FALSE)</f>
        <v>0</v>
      </c>
      <c r="E981" s="3">
        <f>VLOOKUP(Tableau3[[#This Row],[ID ]],'[1]COMMERCIAL 2019 - 2021'!$D$2:$AO$3999,17,FALSE)</f>
        <v>0</v>
      </c>
      <c r="F981" s="3">
        <f>VLOOKUP(Tableau3[[#This Row],[ID ]],'[1]COMMERCIAL 2019 - 2021'!$D$2:$AO$3999,20,FALSE)</f>
        <v>0</v>
      </c>
      <c r="G981" s="3">
        <f>VLOOKUP(Tableau3[[#This Row],[ID ]],'[1]COMMERCIAL 2019 - 2021'!$D$2:$AO$3999,21,FALSE)</f>
        <v>0</v>
      </c>
      <c r="H981" s="3">
        <f>VLOOKUP(Tableau3[[#This Row],[ID ]],'[1]COMMERCIAL 2019 - 2021'!$D$2:$AO$3999,22,FALSE)</f>
        <v>217280</v>
      </c>
      <c r="I981" s="3">
        <f>VLOOKUP(Tableau3[[#This Row],[ID ]],'[1]COMMERCIAL 2019 - 2021'!$D$2:$AO$3999,23,FALSE)</f>
        <v>0</v>
      </c>
      <c r="J981" s="3">
        <f>+Tableau1[[#This Row],[Annee]]</f>
        <v>2022</v>
      </c>
      <c r="K981" s="3" t="str">
        <f>+Tableau1[[#This Row],[DESTINATION]]</f>
        <v>Gabon</v>
      </c>
      <c r="L981" s="3" t="str">
        <f>+Tableau1[[#This Row],[CLIENT]]</f>
        <v>TUNISIAN AFRICAN BUSINESS</v>
      </c>
      <c r="M981" s="3">
        <f>Tableau1[[#This Row],[Mois]]</f>
        <v>4</v>
      </c>
    </row>
    <row r="982" spans="1:13" hidden="1" x14ac:dyDescent="0.35">
      <c r="A982" s="1" t="str">
        <f>Tableau1[[#This Row],[NUM DE FACTURE]]</f>
        <v>FAE-22-00083</v>
      </c>
      <c r="B982" s="2">
        <f>VLOOKUP(Tableau3[[#This Row],[ID ]],'[1]COMMERCIAL 2019 - 2021'!$D$2:$AO$3999,14,FALSE)</f>
        <v>21600</v>
      </c>
      <c r="C982" s="3">
        <f>VLOOKUP(Tableau3[[#This Row],[ID ]],'[1]COMMERCIAL 2019 - 2021'!$D$2:$AO$3999,15,FALSE)</f>
        <v>0</v>
      </c>
      <c r="D982" s="3">
        <f>VLOOKUP(Tableau3[[#This Row],[ID ]],'[1]COMMERCIAL 2019 - 2021'!$D$2:$AO$3999,16,FALSE)</f>
        <v>0</v>
      </c>
      <c r="E982" s="3">
        <f>VLOOKUP(Tableau3[[#This Row],[ID ]],'[1]COMMERCIAL 2019 - 2021'!$D$2:$AO$3999,17,FALSE)</f>
        <v>0</v>
      </c>
      <c r="F982" s="3">
        <f>VLOOKUP(Tableau3[[#This Row],[ID ]],'[1]COMMERCIAL 2019 - 2021'!$D$2:$AO$3999,20,FALSE)</f>
        <v>74940.508799999996</v>
      </c>
      <c r="G982" s="3">
        <f>VLOOKUP(Tableau3[[#This Row],[ID ]],'[1]COMMERCIAL 2019 - 2021'!$D$2:$AO$3999,21,FALSE)</f>
        <v>0</v>
      </c>
      <c r="H982" s="3">
        <f>VLOOKUP(Tableau3[[#This Row],[ID ]],'[1]COMMERCIAL 2019 - 2021'!$D$2:$AO$3999,22,FALSE)</f>
        <v>0</v>
      </c>
      <c r="I982" s="3">
        <f>VLOOKUP(Tableau3[[#This Row],[ID ]],'[1]COMMERCIAL 2019 - 2021'!$D$2:$AO$3999,23,FALSE)</f>
        <v>0</v>
      </c>
      <c r="J982" s="3">
        <f>+Tableau1[[#This Row],[Annee]]</f>
        <v>2022</v>
      </c>
      <c r="K982" s="3" t="str">
        <f>+Tableau1[[#This Row],[DESTINATION]]</f>
        <v>Congo</v>
      </c>
      <c r="L982" s="3" t="str">
        <f>+Tableau1[[#This Row],[CLIENT]]</f>
        <v>SOCIETE REGAL</v>
      </c>
      <c r="M982" s="3">
        <f>Tableau1[[#This Row],[Mois]]</f>
        <v>5</v>
      </c>
    </row>
    <row r="983" spans="1:13" hidden="1" x14ac:dyDescent="0.35">
      <c r="A983" s="1" t="str">
        <f>Tableau1[[#This Row],[NUM DE FACTURE]]</f>
        <v>FAE-22-00084</v>
      </c>
      <c r="B983" s="2">
        <f>VLOOKUP(Tableau3[[#This Row],[ID ]],'[1]COMMERCIAL 2019 - 2021'!$D$2:$AO$3999,14,FALSE)</f>
        <v>0</v>
      </c>
      <c r="C983" s="3">
        <f>VLOOKUP(Tableau3[[#This Row],[ID ]],'[1]COMMERCIAL 2019 - 2021'!$D$2:$AO$3999,15,FALSE)</f>
        <v>17424</v>
      </c>
      <c r="D983" s="3">
        <f>VLOOKUP(Tableau3[[#This Row],[ID ]],'[1]COMMERCIAL 2019 - 2021'!$D$2:$AO$3999,16,FALSE)</f>
        <v>1500</v>
      </c>
      <c r="E983" s="3">
        <f>VLOOKUP(Tableau3[[#This Row],[ID ]],'[1]COMMERCIAL 2019 - 2021'!$D$2:$AO$3999,17,FALSE)</f>
        <v>0</v>
      </c>
      <c r="F983" s="3">
        <f>VLOOKUP(Tableau3[[#This Row],[ID ]],'[1]COMMERCIAL 2019 - 2021'!$D$2:$AO$3999,20,FALSE)</f>
        <v>0</v>
      </c>
      <c r="G983" s="3">
        <f>VLOOKUP(Tableau3[[#This Row],[ID ]],'[1]COMMERCIAL 2019 - 2021'!$D$2:$AO$3999,21,FALSE)</f>
        <v>61130.954016000011</v>
      </c>
      <c r="H983" s="3">
        <f>VLOOKUP(Tableau3[[#This Row],[ID ]],'[1]COMMERCIAL 2019 - 2021'!$D$2:$AO$3999,22,FALSE)</f>
        <v>5262.6509999999998</v>
      </c>
      <c r="I983" s="3">
        <f>VLOOKUP(Tableau3[[#This Row],[ID ]],'[1]COMMERCIAL 2019 - 2021'!$D$2:$AO$3999,23,FALSE)</f>
        <v>0</v>
      </c>
      <c r="J983" s="3">
        <f>+Tableau1[[#This Row],[Annee]]</f>
        <v>2022</v>
      </c>
      <c r="K983" s="3" t="str">
        <f>+Tableau1[[#This Row],[DESTINATION]]</f>
        <v>France</v>
      </c>
      <c r="L983" s="3" t="str">
        <f>+Tableau1[[#This Row],[CLIENT]]</f>
        <v>STE OMRANE SAS</v>
      </c>
      <c r="M983" s="3">
        <f>Tableau1[[#This Row],[Mois]]</f>
        <v>4</v>
      </c>
    </row>
    <row r="984" spans="1:13" hidden="1" x14ac:dyDescent="0.35">
      <c r="A984" s="1" t="str">
        <f>Tableau1[[#This Row],[NUM DE FACTURE]]</f>
        <v>FAE-22-00085</v>
      </c>
      <c r="B984" s="2">
        <f>VLOOKUP(Tableau3[[#This Row],[ID ]],'[1]COMMERCIAL 2019 - 2021'!$D$2:$AO$3999,14,FALSE)</f>
        <v>0</v>
      </c>
      <c r="C984" s="3">
        <f>VLOOKUP(Tableau3[[#This Row],[ID ]],'[1]COMMERCIAL 2019 - 2021'!$D$2:$AO$3999,15,FALSE)</f>
        <v>18684</v>
      </c>
      <c r="D984" s="3">
        <f>VLOOKUP(Tableau3[[#This Row],[ID ]],'[1]COMMERCIAL 2019 - 2021'!$D$2:$AO$3999,16,FALSE)</f>
        <v>8652</v>
      </c>
      <c r="E984" s="3">
        <f>VLOOKUP(Tableau3[[#This Row],[ID ]],'[1]COMMERCIAL 2019 - 2021'!$D$2:$AO$3999,17,FALSE)</f>
        <v>0</v>
      </c>
      <c r="F984" s="3">
        <f>VLOOKUP(Tableau3[[#This Row],[ID ]],'[1]COMMERCIAL 2019 - 2021'!$D$2:$AO$3999,20,FALSE)</f>
        <v>0</v>
      </c>
      <c r="G984" s="3">
        <f>VLOOKUP(Tableau3[[#This Row],[ID ]],'[1]COMMERCIAL 2019 - 2021'!$D$2:$AO$3999,21,FALSE)</f>
        <v>65269.505637323971</v>
      </c>
      <c r="H984" s="3">
        <f>VLOOKUP(Tableau3[[#This Row],[ID ]],'[1]COMMERCIAL 2019 - 2021'!$D$2:$AO$3999,22,FALSE)</f>
        <v>30078.165644676035</v>
      </c>
      <c r="I984" s="3">
        <f>VLOOKUP(Tableau3[[#This Row],[ID ]],'[1]COMMERCIAL 2019 - 2021'!$D$2:$AO$3999,23,FALSE)</f>
        <v>0</v>
      </c>
      <c r="J984" s="3">
        <f>+Tableau1[[#This Row],[Annee]]</f>
        <v>2022</v>
      </c>
      <c r="K984" s="3" t="str">
        <f>+Tableau1[[#This Row],[DESTINATION]]</f>
        <v>Mayotte</v>
      </c>
      <c r="L984" s="3" t="str">
        <f>+Tableau1[[#This Row],[CLIENT]]</f>
        <v>SODIFRAM SAS</v>
      </c>
      <c r="M984" s="3">
        <f>Tableau1[[#This Row],[Mois]]</f>
        <v>4</v>
      </c>
    </row>
    <row r="985" spans="1:13" hidden="1" x14ac:dyDescent="0.35">
      <c r="A985" s="1" t="str">
        <f>Tableau1[[#This Row],[NUM DE FACTURE]]</f>
        <v>FAE-22-00086</v>
      </c>
      <c r="B985" s="2">
        <f>VLOOKUP(Tableau3[[#This Row],[ID ]],'[1]COMMERCIAL 2019 - 2021'!$D$2:$AO$3999,14,FALSE)</f>
        <v>0</v>
      </c>
      <c r="C985" s="3">
        <f>VLOOKUP(Tableau3[[#This Row],[ID ]],'[1]COMMERCIAL 2019 - 2021'!$D$2:$AO$3999,15,FALSE)</f>
        <v>19368</v>
      </c>
      <c r="D985" s="3">
        <f>VLOOKUP(Tableau3[[#This Row],[ID ]],'[1]COMMERCIAL 2019 - 2021'!$D$2:$AO$3999,16,FALSE)</f>
        <v>7968</v>
      </c>
      <c r="E985" s="3">
        <f>VLOOKUP(Tableau3[[#This Row],[ID ]],'[1]COMMERCIAL 2019 - 2021'!$D$2:$AO$3999,17,FALSE)</f>
        <v>0</v>
      </c>
      <c r="F985" s="3">
        <f>VLOOKUP(Tableau3[[#This Row],[ID ]],'[1]COMMERCIAL 2019 - 2021'!$D$2:$AO$3999,20,FALSE)</f>
        <v>0</v>
      </c>
      <c r="G985" s="3">
        <f>VLOOKUP(Tableau3[[#This Row],[ID ]],'[1]COMMERCIAL 2019 - 2021'!$D$2:$AO$3999,21,FALSE)</f>
        <v>67658.9480402318</v>
      </c>
      <c r="H985" s="3">
        <f>VLOOKUP(Tableau3[[#This Row],[ID ]],'[1]COMMERCIAL 2019 - 2021'!$D$2:$AO$3999,22,FALSE)</f>
        <v>27659.486291768219</v>
      </c>
      <c r="I985" s="3">
        <f>VLOOKUP(Tableau3[[#This Row],[ID ]],'[1]COMMERCIAL 2019 - 2021'!$D$2:$AO$3999,23,FALSE)</f>
        <v>0</v>
      </c>
      <c r="J985" s="3">
        <f>+Tableau1[[#This Row],[Annee]]</f>
        <v>2022</v>
      </c>
      <c r="K985" s="3" t="str">
        <f>+Tableau1[[#This Row],[DESTINATION]]</f>
        <v>Mayotte</v>
      </c>
      <c r="L985" s="3" t="str">
        <f>+Tableau1[[#This Row],[CLIENT]]</f>
        <v>SODIFRAM SAS</v>
      </c>
      <c r="M985" s="3">
        <f>Tableau1[[#This Row],[Mois]]</f>
        <v>4</v>
      </c>
    </row>
    <row r="986" spans="1:13" hidden="1" x14ac:dyDescent="0.35">
      <c r="A986" s="1" t="str">
        <f>Tableau1[[#This Row],[NUM DE FACTURE]]</f>
        <v>FAE-22-00087</v>
      </c>
      <c r="B986" s="2">
        <f>VLOOKUP(Tableau3[[#This Row],[ID ]],'[1]COMMERCIAL 2019 - 2021'!$D$2:$AO$3999,14,FALSE)</f>
        <v>0</v>
      </c>
      <c r="C986" s="3">
        <f>VLOOKUP(Tableau3[[#This Row],[ID ]],'[1]COMMERCIAL 2019 - 2021'!$D$2:$AO$3999,15,FALSE)</f>
        <v>16776</v>
      </c>
      <c r="D986" s="3">
        <f>VLOOKUP(Tableau3[[#This Row],[ID ]],'[1]COMMERCIAL 2019 - 2021'!$D$2:$AO$3999,16,FALSE)</f>
        <v>10560</v>
      </c>
      <c r="E986" s="3">
        <f>VLOOKUP(Tableau3[[#This Row],[ID ]],'[1]COMMERCIAL 2019 - 2021'!$D$2:$AO$3999,17,FALSE)</f>
        <v>0</v>
      </c>
      <c r="F986" s="3">
        <f>VLOOKUP(Tableau3[[#This Row],[ID ]],'[1]COMMERCIAL 2019 - 2021'!$D$2:$AO$3999,20,FALSE)</f>
        <v>0</v>
      </c>
      <c r="G986" s="3">
        <f>VLOOKUP(Tableau3[[#This Row],[ID ]],'[1]COMMERCIAL 2019 - 2021'!$D$2:$AO$3999,21,FALSE)</f>
        <v>58604.218934475859</v>
      </c>
      <c r="H986" s="3">
        <f>VLOOKUP(Tableau3[[#This Row],[ID ]],'[1]COMMERCIAL 2019 - 2021'!$D$2:$AO$3999,22,FALSE)</f>
        <v>36694.724097524144</v>
      </c>
      <c r="I986" s="3">
        <f>VLOOKUP(Tableau3[[#This Row],[ID ]],'[1]COMMERCIAL 2019 - 2021'!$D$2:$AO$3999,23,FALSE)</f>
        <v>0</v>
      </c>
      <c r="J986" s="3">
        <f>+Tableau1[[#This Row],[Annee]]</f>
        <v>2022</v>
      </c>
      <c r="K986" s="3" t="str">
        <f>+Tableau1[[#This Row],[DESTINATION]]</f>
        <v>Mayotte</v>
      </c>
      <c r="L986" s="3" t="str">
        <f>+Tableau1[[#This Row],[CLIENT]]</f>
        <v>SODIFRAM SAS</v>
      </c>
      <c r="M986" s="3">
        <f>Tableau1[[#This Row],[Mois]]</f>
        <v>4</v>
      </c>
    </row>
    <row r="987" spans="1:13" hidden="1" x14ac:dyDescent="0.35">
      <c r="A987" s="1" t="str">
        <f>Tableau1[[#This Row],[NUM DE FACTURE]]</f>
        <v>FAE-22-00088</v>
      </c>
      <c r="B987" s="2">
        <f>VLOOKUP(Tableau3[[#This Row],[ID ]],'[1]COMMERCIAL 2019 - 2021'!$D$2:$AO$3999,14,FALSE)</f>
        <v>0</v>
      </c>
      <c r="C987" s="3">
        <f>VLOOKUP(Tableau3[[#This Row],[ID ]],'[1]COMMERCIAL 2019 - 2021'!$D$2:$AO$3999,15,FALSE)</f>
        <v>20000</v>
      </c>
      <c r="D987" s="3">
        <f>VLOOKUP(Tableau3[[#This Row],[ID ]],'[1]COMMERCIAL 2019 - 2021'!$D$2:$AO$3999,16,FALSE)</f>
        <v>0</v>
      </c>
      <c r="E987" s="3">
        <f>VLOOKUP(Tableau3[[#This Row],[ID ]],'[1]COMMERCIAL 2019 - 2021'!$D$2:$AO$3999,17,FALSE)</f>
        <v>0</v>
      </c>
      <c r="F987" s="3">
        <f>VLOOKUP(Tableau3[[#This Row],[ID ]],'[1]COMMERCIAL 2019 - 2021'!$D$2:$AO$3999,20,FALSE)</f>
        <v>0</v>
      </c>
      <c r="G987" s="3">
        <f>VLOOKUP(Tableau3[[#This Row],[ID ]],'[1]COMMERCIAL 2019 - 2021'!$D$2:$AO$3999,21,FALSE)</f>
        <v>60000</v>
      </c>
      <c r="H987" s="3">
        <f>VLOOKUP(Tableau3[[#This Row],[ID ]],'[1]COMMERCIAL 2019 - 2021'!$D$2:$AO$3999,22,FALSE)</f>
        <v>0</v>
      </c>
      <c r="I987" s="3">
        <f>VLOOKUP(Tableau3[[#This Row],[ID ]],'[1]COMMERCIAL 2019 - 2021'!$D$2:$AO$3999,23,FALSE)</f>
        <v>0</v>
      </c>
      <c r="J987" s="3">
        <f>+Tableau1[[#This Row],[Annee]]</f>
        <v>2022</v>
      </c>
      <c r="K987" s="3" t="str">
        <f>+Tableau1[[#This Row],[DESTINATION]]</f>
        <v>Belarus</v>
      </c>
      <c r="L987" s="3" t="str">
        <f>+Tableau1[[#This Row],[CLIENT]]</f>
        <v>ARCADIA</v>
      </c>
      <c r="M987" s="3">
        <f>Tableau1[[#This Row],[Mois]]</f>
        <v>4</v>
      </c>
    </row>
    <row r="988" spans="1:13" hidden="1" x14ac:dyDescent="0.35">
      <c r="A988" s="1" t="str">
        <f>Tableau1[[#This Row],[NUM DE FACTURE]]</f>
        <v>FAE-22-00089</v>
      </c>
      <c r="B988" s="2">
        <f>VLOOKUP(Tableau3[[#This Row],[ID ]],'[1]COMMERCIAL 2019 - 2021'!$D$2:$AO$3999,14,FALSE)</f>
        <v>40000</v>
      </c>
      <c r="C988" s="3">
        <f>VLOOKUP(Tableau3[[#This Row],[ID ]],'[1]COMMERCIAL 2019 - 2021'!$D$2:$AO$3999,15,FALSE)</f>
        <v>0</v>
      </c>
      <c r="D988" s="3">
        <f>VLOOKUP(Tableau3[[#This Row],[ID ]],'[1]COMMERCIAL 2019 - 2021'!$D$2:$AO$3999,16,FALSE)</f>
        <v>0</v>
      </c>
      <c r="E988" s="3">
        <f>VLOOKUP(Tableau3[[#This Row],[ID ]],'[1]COMMERCIAL 2019 - 2021'!$D$2:$AO$3999,17,FALSE)</f>
        <v>0</v>
      </c>
      <c r="F988" s="3">
        <f>VLOOKUP(Tableau3[[#This Row],[ID ]],'[1]COMMERCIAL 2019 - 2021'!$D$2:$AO$3999,20,FALSE)</f>
        <v>130600</v>
      </c>
      <c r="G988" s="3">
        <f>VLOOKUP(Tableau3[[#This Row],[ID ]],'[1]COMMERCIAL 2019 - 2021'!$D$2:$AO$3999,21,FALSE)</f>
        <v>0</v>
      </c>
      <c r="H988" s="3">
        <f>VLOOKUP(Tableau3[[#This Row],[ID ]],'[1]COMMERCIAL 2019 - 2021'!$D$2:$AO$3999,22,FALSE)</f>
        <v>0</v>
      </c>
      <c r="I988" s="3">
        <f>VLOOKUP(Tableau3[[#This Row],[ID ]],'[1]COMMERCIAL 2019 - 2021'!$D$2:$AO$3999,23,FALSE)</f>
        <v>0</v>
      </c>
      <c r="J988" s="3">
        <f>+Tableau1[[#This Row],[Annee]]</f>
        <v>2022</v>
      </c>
      <c r="K988" s="3" t="str">
        <f>+Tableau1[[#This Row],[DESTINATION]]</f>
        <v>Belarus</v>
      </c>
      <c r="L988" s="3" t="str">
        <f>+Tableau1[[#This Row],[CLIENT]]</f>
        <v>ARCADIA</v>
      </c>
      <c r="M988" s="3">
        <f>Tableau1[[#This Row],[Mois]]</f>
        <v>4</v>
      </c>
    </row>
    <row r="989" spans="1:13" hidden="1" x14ac:dyDescent="0.35">
      <c r="A989" s="1" t="str">
        <f>Tableau1[[#This Row],[NUM DE FACTURE]]</f>
        <v>FAE-22-00090</v>
      </c>
      <c r="B989" s="2">
        <f>VLOOKUP(Tableau3[[#This Row],[ID ]],'[1]COMMERCIAL 2019 - 2021'!$D$2:$AO$3999,14,FALSE)</f>
        <v>0</v>
      </c>
      <c r="C989" s="3">
        <f>VLOOKUP(Tableau3[[#This Row],[ID ]],'[1]COMMERCIAL 2019 - 2021'!$D$2:$AO$3999,15,FALSE)</f>
        <v>0</v>
      </c>
      <c r="D989" s="3">
        <f>VLOOKUP(Tableau3[[#This Row],[ID ]],'[1]COMMERCIAL 2019 - 2021'!$D$2:$AO$3999,16,FALSE)</f>
        <v>39000</v>
      </c>
      <c r="E989" s="3">
        <f>VLOOKUP(Tableau3[[#This Row],[ID ]],'[1]COMMERCIAL 2019 - 2021'!$D$2:$AO$3999,17,FALSE)</f>
        <v>0</v>
      </c>
      <c r="F989" s="3">
        <f>VLOOKUP(Tableau3[[#This Row],[ID ]],'[1]COMMERCIAL 2019 - 2021'!$D$2:$AO$3999,20,FALSE)</f>
        <v>0</v>
      </c>
      <c r="G989" s="3">
        <f>VLOOKUP(Tableau3[[#This Row],[ID ]],'[1]COMMERCIAL 2019 - 2021'!$D$2:$AO$3999,21,FALSE)</f>
        <v>87930</v>
      </c>
      <c r="H989" s="3">
        <f>VLOOKUP(Tableau3[[#This Row],[ID ]],'[1]COMMERCIAL 2019 - 2021'!$D$2:$AO$3999,22,FALSE)</f>
        <v>0</v>
      </c>
      <c r="I989" s="3">
        <f>VLOOKUP(Tableau3[[#This Row],[ID ]],'[1]COMMERCIAL 2019 - 2021'!$D$2:$AO$3999,23,FALSE)</f>
        <v>0</v>
      </c>
      <c r="J989" s="3">
        <f>+Tableau1[[#This Row],[Annee]]</f>
        <v>2022</v>
      </c>
      <c r="K989" s="3" t="str">
        <f>+Tableau1[[#This Row],[DESTINATION]]</f>
        <v>Liberia</v>
      </c>
      <c r="L989" s="3" t="str">
        <f>+Tableau1[[#This Row],[CLIENT]]</f>
        <v>STE DE COMMERCE INTERNATIONAL</v>
      </c>
      <c r="M989" s="3">
        <f>Tableau1[[#This Row],[Mois]]</f>
        <v>4</v>
      </c>
    </row>
    <row r="990" spans="1:13" hidden="1" x14ac:dyDescent="0.35">
      <c r="A990" s="1" t="str">
        <f>Tableau1[[#This Row],[NUM DE FACTURE]]</f>
        <v>FAE-22-00091</v>
      </c>
      <c r="B990" s="2">
        <f>VLOOKUP(Tableau3[[#This Row],[ID ]],'[1]COMMERCIAL 2019 - 2021'!$D$2:$AO$3999,14,FALSE)</f>
        <v>5004</v>
      </c>
      <c r="C990" s="3">
        <f>VLOOKUP(Tableau3[[#This Row],[ID ]],'[1]COMMERCIAL 2019 - 2021'!$D$2:$AO$3999,15,FALSE)</f>
        <v>36000</v>
      </c>
      <c r="D990" s="3">
        <f>VLOOKUP(Tableau3[[#This Row],[ID ]],'[1]COMMERCIAL 2019 - 2021'!$D$2:$AO$3999,16,FALSE)</f>
        <v>26000</v>
      </c>
      <c r="E990" s="3">
        <f>VLOOKUP(Tableau3[[#This Row],[ID ]],'[1]COMMERCIAL 2019 - 2021'!$D$2:$AO$3999,17,FALSE)</f>
        <v>0</v>
      </c>
      <c r="F990" s="3">
        <f>VLOOKUP(Tableau3[[#This Row],[ID ]],'[1]COMMERCIAL 2019 - 2021'!$D$2:$AO$3999,20,FALSE)</f>
        <v>16436.789269064175</v>
      </c>
      <c r="G990" s="3">
        <f>VLOOKUP(Tableau3[[#This Row],[ID ]],'[1]COMMERCIAL 2019 - 2021'!$D$2:$AO$3999,21,FALSE)</f>
        <v>111255.44651125306</v>
      </c>
      <c r="H990" s="3">
        <f>VLOOKUP(Tableau3[[#This Row],[ID ]],'[1]COMMERCIAL 2019 - 2021'!$D$2:$AO$3999,22,FALSE)</f>
        <v>79677.579013682771</v>
      </c>
      <c r="I990" s="3">
        <f>VLOOKUP(Tableau3[[#This Row],[ID ]],'[1]COMMERCIAL 2019 - 2021'!$D$2:$AO$3999,23,FALSE)</f>
        <v>0</v>
      </c>
      <c r="J990" s="3">
        <f>+Tableau1[[#This Row],[Annee]]</f>
        <v>2022</v>
      </c>
      <c r="K990" s="3" t="str">
        <f>+Tableau1[[#This Row],[DESTINATION]]</f>
        <v>Guinee</v>
      </c>
      <c r="L990" s="3" t="str">
        <f>+Tableau1[[#This Row],[CLIENT]]</f>
        <v>BAH MAMADOU SALIOU</v>
      </c>
      <c r="M990" s="3">
        <f>Tableau1[[#This Row],[Mois]]</f>
        <v>4</v>
      </c>
    </row>
    <row r="991" spans="1:13" hidden="1" x14ac:dyDescent="0.35">
      <c r="A991" s="1" t="str">
        <f>Tableau1[[#This Row],[NUM DE FACTURE]]</f>
        <v>FAE-22-00092</v>
      </c>
      <c r="B991" s="2">
        <f>VLOOKUP(Tableau3[[#This Row],[ID ]],'[1]COMMERCIAL 2019 - 2021'!$D$2:$AO$3999,14,FALSE)</f>
        <v>28800</v>
      </c>
      <c r="C991" s="3">
        <f>VLOOKUP(Tableau3[[#This Row],[ID ]],'[1]COMMERCIAL 2019 - 2021'!$D$2:$AO$3999,15,FALSE)</f>
        <v>294552</v>
      </c>
      <c r="D991" s="3">
        <f>VLOOKUP(Tableau3[[#This Row],[ID ]],'[1]COMMERCIAL 2019 - 2021'!$D$2:$AO$3999,16,FALSE)</f>
        <v>0</v>
      </c>
      <c r="E991" s="3">
        <f>VLOOKUP(Tableau3[[#This Row],[ID ]],'[1]COMMERCIAL 2019 - 2021'!$D$2:$AO$3999,17,FALSE)</f>
        <v>0</v>
      </c>
      <c r="F991" s="3">
        <f>VLOOKUP(Tableau3[[#This Row],[ID ]],'[1]COMMERCIAL 2019 - 2021'!$D$2:$AO$3999,20,FALSE)</f>
        <v>88685.20419265196</v>
      </c>
      <c r="G991" s="3">
        <f>VLOOKUP(Tableau3[[#This Row],[ID ]],'[1]COMMERCIAL 2019 - 2021'!$D$2:$AO$3999,21,FALSE)</f>
        <v>845735.23296334816</v>
      </c>
      <c r="H991" s="3">
        <f>VLOOKUP(Tableau3[[#This Row],[ID ]],'[1]COMMERCIAL 2019 - 2021'!$D$2:$AO$3999,22,FALSE)</f>
        <v>0</v>
      </c>
      <c r="I991" s="3">
        <f>VLOOKUP(Tableau3[[#This Row],[ID ]],'[1]COMMERCIAL 2019 - 2021'!$D$2:$AO$3999,23,FALSE)</f>
        <v>0</v>
      </c>
      <c r="J991" s="3">
        <f>+Tableau1[[#This Row],[Annee]]</f>
        <v>2022</v>
      </c>
      <c r="K991" s="3" t="str">
        <f>+Tableau1[[#This Row],[DESTINATION]]</f>
        <v>Guinee</v>
      </c>
      <c r="L991" s="3" t="str">
        <f>+Tableau1[[#This Row],[CLIENT]]</f>
        <v>SAWABA - GUINEE</v>
      </c>
      <c r="M991" s="3">
        <f>Tableau1[[#This Row],[Mois]]</f>
        <v>4</v>
      </c>
    </row>
    <row r="992" spans="1:13" x14ac:dyDescent="0.35">
      <c r="A992" s="1" t="str">
        <f>Tableau1[[#This Row],[NUM DE FACTURE]]</f>
        <v>FAE-22-00093</v>
      </c>
      <c r="B992" s="2">
        <f>VLOOKUP(Tableau3[[#This Row],[ID ]],'[1]COMMERCIAL 2019 - 2021'!$D$2:$AO$3999,14,FALSE)</f>
        <v>0</v>
      </c>
      <c r="C992" s="3">
        <f>VLOOKUP(Tableau3[[#This Row],[ID ]],'[1]COMMERCIAL 2019 - 2021'!$D$2:$AO$3999,15,FALSE)</f>
        <v>176064</v>
      </c>
      <c r="D992" s="3">
        <f>VLOOKUP(Tableau3[[#This Row],[ID ]],'[1]COMMERCIAL 2019 - 2021'!$D$2:$AO$3999,16,FALSE)</f>
        <v>0</v>
      </c>
      <c r="E992" s="3">
        <f>VLOOKUP(Tableau3[[#This Row],[ID ]],'[1]COMMERCIAL 2019 - 2021'!$D$2:$AO$3999,17,FALSE)</f>
        <v>0</v>
      </c>
      <c r="F992" s="3">
        <f>VLOOKUP(Tableau3[[#This Row],[ID ]],'[1]COMMERCIAL 2019 - 2021'!$D$2:$AO$3999,20,FALSE)</f>
        <v>0</v>
      </c>
      <c r="G992" s="3">
        <f>VLOOKUP(Tableau3[[#This Row],[ID ]],'[1]COMMERCIAL 2019 - 2021'!$D$2:$AO$3999,21,FALSE)</f>
        <v>333421.2</v>
      </c>
      <c r="H992" s="3">
        <f>VLOOKUP(Tableau3[[#This Row],[ID ]],'[1]COMMERCIAL 2019 - 2021'!$D$2:$AO$3999,22,FALSE)</f>
        <v>0</v>
      </c>
      <c r="I992" s="3">
        <f>VLOOKUP(Tableau3[[#This Row],[ID ]],'[1]COMMERCIAL 2019 - 2021'!$D$2:$AO$3999,23,FALSE)</f>
        <v>0</v>
      </c>
      <c r="J992" s="3">
        <f>+Tableau1[[#This Row],[Annee]]</f>
        <v>2022</v>
      </c>
      <c r="K992" s="3" t="str">
        <f>+Tableau1[[#This Row],[DESTINATION]]</f>
        <v>Senegal</v>
      </c>
      <c r="L992" s="3" t="str">
        <f>+Tableau1[[#This Row],[CLIENT]]</f>
        <v>TUNISIAN AFRICAN BUSINESS</v>
      </c>
      <c r="M992" s="3">
        <f>Tableau1[[#This Row],[Mois]]</f>
        <v>4</v>
      </c>
    </row>
    <row r="993" spans="1:13" hidden="1" x14ac:dyDescent="0.35">
      <c r="A993" s="1" t="str">
        <f>Tableau1[[#This Row],[NUM DE FACTURE]]</f>
        <v>FAE-22-00094</v>
      </c>
      <c r="B993" s="2">
        <f>VLOOKUP(Tableau3[[#This Row],[ID ]],'[1]COMMERCIAL 2019 - 2021'!$D$2:$AO$3999,14,FALSE)</f>
        <v>0</v>
      </c>
      <c r="C993" s="3">
        <f>VLOOKUP(Tableau3[[#This Row],[ID ]],'[1]COMMERCIAL 2019 - 2021'!$D$2:$AO$3999,15,FALSE)</f>
        <v>136560</v>
      </c>
      <c r="D993" s="3">
        <f>VLOOKUP(Tableau3[[#This Row],[ID ]],'[1]COMMERCIAL 2019 - 2021'!$D$2:$AO$3999,16,FALSE)</f>
        <v>0</v>
      </c>
      <c r="E993" s="3">
        <f>VLOOKUP(Tableau3[[#This Row],[ID ]],'[1]COMMERCIAL 2019 - 2021'!$D$2:$AO$3999,17,FALSE)</f>
        <v>0</v>
      </c>
      <c r="F993" s="3">
        <f>VLOOKUP(Tableau3[[#This Row],[ID ]],'[1]COMMERCIAL 2019 - 2021'!$D$2:$AO$3999,20,FALSE)</f>
        <v>0</v>
      </c>
      <c r="G993" s="3">
        <f>VLOOKUP(Tableau3[[#This Row],[ID ]],'[1]COMMERCIAL 2019 - 2021'!$D$2:$AO$3999,21,FALSE)</f>
        <v>434749.54824000003</v>
      </c>
      <c r="H993" s="3">
        <f>VLOOKUP(Tableau3[[#This Row],[ID ]],'[1]COMMERCIAL 2019 - 2021'!$D$2:$AO$3999,22,FALSE)</f>
        <v>0</v>
      </c>
      <c r="I993" s="3">
        <f>VLOOKUP(Tableau3[[#This Row],[ID ]],'[1]COMMERCIAL 2019 - 2021'!$D$2:$AO$3999,23,FALSE)</f>
        <v>0</v>
      </c>
      <c r="J993" s="3">
        <f>+Tableau1[[#This Row],[Annee]]</f>
        <v>2022</v>
      </c>
      <c r="K993" s="3" t="str">
        <f>+Tableau1[[#This Row],[DESTINATION]]</f>
        <v>Tchad</v>
      </c>
      <c r="L993" s="3" t="str">
        <f>+Tableau1[[#This Row],[CLIENT]]</f>
        <v>SEYAL TCHAD SA</v>
      </c>
      <c r="M993" s="3">
        <f>Tableau1[[#This Row],[Mois]]</f>
        <v>4</v>
      </c>
    </row>
    <row r="994" spans="1:13" hidden="1" x14ac:dyDescent="0.35">
      <c r="A994" s="1" t="str">
        <f>Tableau1[[#This Row],[NUM DE FACTURE]]</f>
        <v>FAE-22-00095</v>
      </c>
      <c r="B994" s="2">
        <f>VLOOKUP(Tableau3[[#This Row],[ID ]],'[1]COMMERCIAL 2019 - 2021'!$D$2:$AO$3999,14,FALSE)</f>
        <v>40000</v>
      </c>
      <c r="C994" s="3">
        <f>VLOOKUP(Tableau3[[#This Row],[ID ]],'[1]COMMERCIAL 2019 - 2021'!$D$2:$AO$3999,15,FALSE)</f>
        <v>0</v>
      </c>
      <c r="D994" s="3">
        <f>VLOOKUP(Tableau3[[#This Row],[ID ]],'[1]COMMERCIAL 2019 - 2021'!$D$2:$AO$3999,16,FALSE)</f>
        <v>0</v>
      </c>
      <c r="E994" s="3">
        <f>VLOOKUP(Tableau3[[#This Row],[ID ]],'[1]COMMERCIAL 2019 - 2021'!$D$2:$AO$3999,17,FALSE)</f>
        <v>0</v>
      </c>
      <c r="F994" s="3">
        <f>VLOOKUP(Tableau3[[#This Row],[ID ]],'[1]COMMERCIAL 2019 - 2021'!$D$2:$AO$3999,20,FALSE)</f>
        <v>139408.32999999999</v>
      </c>
      <c r="G994" s="3">
        <f>VLOOKUP(Tableau3[[#This Row],[ID ]],'[1]COMMERCIAL 2019 - 2021'!$D$2:$AO$3999,21,FALSE)</f>
        <v>0</v>
      </c>
      <c r="H994" s="3">
        <f>VLOOKUP(Tableau3[[#This Row],[ID ]],'[1]COMMERCIAL 2019 - 2021'!$D$2:$AO$3999,22,FALSE)</f>
        <v>0</v>
      </c>
      <c r="I994" s="3">
        <f>VLOOKUP(Tableau3[[#This Row],[ID ]],'[1]COMMERCIAL 2019 - 2021'!$D$2:$AO$3999,23,FALSE)</f>
        <v>0</v>
      </c>
      <c r="J994" s="3">
        <f>+Tableau1[[#This Row],[Annee]]</f>
        <v>2022</v>
      </c>
      <c r="K994" s="3" t="str">
        <f>+Tableau1[[#This Row],[DESTINATION]]</f>
        <v>Russie</v>
      </c>
      <c r="L994" s="3" t="str">
        <f>+Tableau1[[#This Row],[CLIENT]]</f>
        <v>ANGSTREM TRADING</v>
      </c>
      <c r="M994" s="3">
        <f>Tableau1[[#This Row],[Mois]]</f>
        <v>4</v>
      </c>
    </row>
    <row r="995" spans="1:13" hidden="1" x14ac:dyDescent="0.35">
      <c r="A995" s="1" t="str">
        <f>Tableau1[[#This Row],[NUM DE FACTURE]]</f>
        <v>FAE-22-00096</v>
      </c>
      <c r="B995" s="2">
        <f>VLOOKUP(Tableau3[[#This Row],[ID ]],'[1]COMMERCIAL 2019 - 2021'!$D$2:$AO$3999,14,FALSE)</f>
        <v>0</v>
      </c>
      <c r="C995" s="3">
        <f>VLOOKUP(Tableau3[[#This Row],[ID ]],'[1]COMMERCIAL 2019 - 2021'!$D$2:$AO$3999,15,FALSE)</f>
        <v>311040</v>
      </c>
      <c r="D995" s="3">
        <f>VLOOKUP(Tableau3[[#This Row],[ID ]],'[1]COMMERCIAL 2019 - 2021'!$D$2:$AO$3999,16,FALSE)</f>
        <v>207360</v>
      </c>
      <c r="E995" s="3">
        <f>VLOOKUP(Tableau3[[#This Row],[ID ]],'[1]COMMERCIAL 2019 - 2021'!$D$2:$AO$3999,17,FALSE)</f>
        <v>0</v>
      </c>
      <c r="F995" s="3">
        <f>VLOOKUP(Tableau3[[#This Row],[ID ]],'[1]COMMERCIAL 2019 - 2021'!$D$2:$AO$3999,20,FALSE)</f>
        <v>0</v>
      </c>
      <c r="G995" s="3">
        <f>VLOOKUP(Tableau3[[#This Row],[ID ]],'[1]COMMERCIAL 2019 - 2021'!$D$2:$AO$3999,21,FALSE)</f>
        <v>920230.12493999978</v>
      </c>
      <c r="H995" s="3">
        <f>VLOOKUP(Tableau3[[#This Row],[ID ]],'[1]COMMERCIAL 2019 - 2021'!$D$2:$AO$3999,22,FALSE)</f>
        <v>613486.74995999981</v>
      </c>
      <c r="I995" s="3">
        <f>VLOOKUP(Tableau3[[#This Row],[ID ]],'[1]COMMERCIAL 2019 - 2021'!$D$2:$AO$3999,23,FALSE)</f>
        <v>0</v>
      </c>
      <c r="J995" s="3">
        <f>+Tableau1[[#This Row],[Annee]]</f>
        <v>2022</v>
      </c>
      <c r="K995" s="3" t="str">
        <f>+Tableau1[[#This Row],[DESTINATION]]</f>
        <v>Libye</v>
      </c>
      <c r="L995" s="3" t="str">
        <f>+Tableau1[[#This Row],[CLIENT]]</f>
        <v>AL JAWDA AL RAEDA</v>
      </c>
      <c r="M995" s="3">
        <f>Tableau1[[#This Row],[Mois]]</f>
        <v>4</v>
      </c>
    </row>
    <row r="996" spans="1:13" hidden="1" x14ac:dyDescent="0.35">
      <c r="A996" s="1" t="str">
        <f>Tableau1[[#This Row],[NUM DE FACTURE]]</f>
        <v>FAE-22-00097</v>
      </c>
      <c r="B996" s="2">
        <f>VLOOKUP(Tableau3[[#This Row],[ID ]],'[1]COMMERCIAL 2019 - 2021'!$D$2:$AO$3999,14,FALSE)</f>
        <v>0</v>
      </c>
      <c r="C996" s="3">
        <f>VLOOKUP(Tableau3[[#This Row],[ID ]],'[1]COMMERCIAL 2019 - 2021'!$D$2:$AO$3999,15,FALSE)</f>
        <v>228960</v>
      </c>
      <c r="D996" s="3">
        <f>VLOOKUP(Tableau3[[#This Row],[ID ]],'[1]COMMERCIAL 2019 - 2021'!$D$2:$AO$3999,16,FALSE)</f>
        <v>152640</v>
      </c>
      <c r="E996" s="3">
        <f>VLOOKUP(Tableau3[[#This Row],[ID ]],'[1]COMMERCIAL 2019 - 2021'!$D$2:$AO$3999,17,FALSE)</f>
        <v>0</v>
      </c>
      <c r="F996" s="3">
        <f>VLOOKUP(Tableau3[[#This Row],[ID ]],'[1]COMMERCIAL 2019 - 2021'!$D$2:$AO$3999,20,FALSE)</f>
        <v>0</v>
      </c>
      <c r="G996" s="3">
        <f>VLOOKUP(Tableau3[[#This Row],[ID ]],'[1]COMMERCIAL 2019 - 2021'!$D$2:$AO$3999,21,FALSE)</f>
        <v>681417.41507999972</v>
      </c>
      <c r="H996" s="3">
        <f>VLOOKUP(Tableau3[[#This Row],[ID ]],'[1]COMMERCIAL 2019 - 2021'!$D$2:$AO$3999,22,FALSE)</f>
        <v>454278.27671999997</v>
      </c>
      <c r="I996" s="3">
        <f>VLOOKUP(Tableau3[[#This Row],[ID ]],'[1]COMMERCIAL 2019 - 2021'!$D$2:$AO$3999,23,FALSE)</f>
        <v>0</v>
      </c>
      <c r="J996" s="3">
        <f>+Tableau1[[#This Row],[Annee]]</f>
        <v>2022</v>
      </c>
      <c r="K996" s="3" t="str">
        <f>+Tableau1[[#This Row],[DESTINATION]]</f>
        <v>Libye</v>
      </c>
      <c r="L996" s="3" t="str">
        <f>+Tableau1[[#This Row],[CLIENT]]</f>
        <v>AL JAWDA AL RAEDA</v>
      </c>
      <c r="M996" s="3">
        <f>Tableau1[[#This Row],[Mois]]</f>
        <v>5</v>
      </c>
    </row>
    <row r="997" spans="1:13" hidden="1" x14ac:dyDescent="0.35">
      <c r="A997" s="1" t="str">
        <f>Tableau1[[#This Row],[NUM DE FACTURE]]</f>
        <v>FAE-22-00098</v>
      </c>
      <c r="B997" s="2">
        <f>VLOOKUP(Tableau3[[#This Row],[ID ]],'[1]COMMERCIAL 2019 - 2021'!$D$2:$AO$3999,14,FALSE)</f>
        <v>17500</v>
      </c>
      <c r="C997" s="3">
        <f>VLOOKUP(Tableau3[[#This Row],[ID ]],'[1]COMMERCIAL 2019 - 2021'!$D$2:$AO$3999,15,FALSE)</f>
        <v>0</v>
      </c>
      <c r="D997" s="3">
        <f>VLOOKUP(Tableau3[[#This Row],[ID ]],'[1]COMMERCIAL 2019 - 2021'!$D$2:$AO$3999,16,FALSE)</f>
        <v>0</v>
      </c>
      <c r="E997" s="3">
        <f>VLOOKUP(Tableau3[[#This Row],[ID ]],'[1]COMMERCIAL 2019 - 2021'!$D$2:$AO$3999,17,FALSE)</f>
        <v>0</v>
      </c>
      <c r="F997" s="3">
        <f>VLOOKUP(Tableau3[[#This Row],[ID ]],'[1]COMMERCIAL 2019 - 2021'!$D$2:$AO$3999,20,FALSE)</f>
        <v>57137.5</v>
      </c>
      <c r="G997" s="3">
        <f>VLOOKUP(Tableau3[[#This Row],[ID ]],'[1]COMMERCIAL 2019 - 2021'!$D$2:$AO$3999,21,FALSE)</f>
        <v>0</v>
      </c>
      <c r="H997" s="3">
        <f>VLOOKUP(Tableau3[[#This Row],[ID ]],'[1]COMMERCIAL 2019 - 2021'!$D$2:$AO$3999,22,FALSE)</f>
        <v>0</v>
      </c>
      <c r="I997" s="3">
        <f>VLOOKUP(Tableau3[[#This Row],[ID ]],'[1]COMMERCIAL 2019 - 2021'!$D$2:$AO$3999,23,FALSE)</f>
        <v>0</v>
      </c>
      <c r="J997" s="3">
        <f>+Tableau1[[#This Row],[Annee]]</f>
        <v>2022</v>
      </c>
      <c r="K997" s="3" t="str">
        <f>+Tableau1[[#This Row],[DESTINATION]]</f>
        <v>Arabie saoudite</v>
      </c>
      <c r="L997" s="3" t="str">
        <f>+Tableau1[[#This Row],[CLIENT]]</f>
        <v>ARCADIA</v>
      </c>
      <c r="M997" s="3">
        <f>Tableau1[[#This Row],[Mois]]</f>
        <v>4</v>
      </c>
    </row>
    <row r="998" spans="1:13" hidden="1" x14ac:dyDescent="0.35">
      <c r="A998" s="1" t="str">
        <f>Tableau1[[#This Row],[NUM DE FACTURE]]</f>
        <v>FAE-22-00099</v>
      </c>
      <c r="B998" s="2">
        <f>VLOOKUP(Tableau3[[#This Row],[ID ]],'[1]COMMERCIAL 2019 - 2021'!$D$2:$AO$3999,14,FALSE)</f>
        <v>0</v>
      </c>
      <c r="C998" s="3">
        <f>VLOOKUP(Tableau3[[#This Row],[ID ]],'[1]COMMERCIAL 2019 - 2021'!$D$2:$AO$3999,15,FALSE)</f>
        <v>20480</v>
      </c>
      <c r="D998" s="3">
        <f>VLOOKUP(Tableau3[[#This Row],[ID ]],'[1]COMMERCIAL 2019 - 2021'!$D$2:$AO$3999,16,FALSE)</f>
        <v>0</v>
      </c>
      <c r="E998" s="3">
        <f>VLOOKUP(Tableau3[[#This Row],[ID ]],'[1]COMMERCIAL 2019 - 2021'!$D$2:$AO$3999,17,FALSE)</f>
        <v>0</v>
      </c>
      <c r="F998" s="3">
        <f>VLOOKUP(Tableau3[[#This Row],[ID ]],'[1]COMMERCIAL 2019 - 2021'!$D$2:$AO$3999,20,FALSE)</f>
        <v>0</v>
      </c>
      <c r="G998" s="3">
        <f>VLOOKUP(Tableau3[[#This Row],[ID ]],'[1]COMMERCIAL 2019 - 2021'!$D$2:$AO$3999,21,FALSE)</f>
        <v>96114.040544000003</v>
      </c>
      <c r="H998" s="3">
        <f>VLOOKUP(Tableau3[[#This Row],[ID ]],'[1]COMMERCIAL 2019 - 2021'!$D$2:$AO$3999,22,FALSE)</f>
        <v>0</v>
      </c>
      <c r="I998" s="3">
        <f>VLOOKUP(Tableau3[[#This Row],[ID ]],'[1]COMMERCIAL 2019 - 2021'!$D$2:$AO$3999,23,FALSE)</f>
        <v>0</v>
      </c>
      <c r="J998" s="3">
        <f>+Tableau1[[#This Row],[Annee]]</f>
        <v>2022</v>
      </c>
      <c r="K998" s="3" t="str">
        <f>+Tableau1[[#This Row],[DESTINATION]]</f>
        <v>New zealand</v>
      </c>
      <c r="L998" s="3" t="str">
        <f>+Tableau1[[#This Row],[CLIENT]]</f>
        <v>DAVIS TRADING CO LTD</v>
      </c>
      <c r="M998" s="3">
        <f>Tableau1[[#This Row],[Mois]]</f>
        <v>5</v>
      </c>
    </row>
    <row r="999" spans="1:13" hidden="1" x14ac:dyDescent="0.35">
      <c r="A999" s="1" t="str">
        <f>Tableau1[[#This Row],[NUM DE FACTURE]]</f>
        <v>FAE-22-00100</v>
      </c>
      <c r="B999" s="2">
        <f>VLOOKUP(Tableau3[[#This Row],[ID ]],'[1]COMMERCIAL 2019 - 2021'!$D$2:$AO$3999,14,FALSE)</f>
        <v>105120</v>
      </c>
      <c r="C999" s="3">
        <f>VLOOKUP(Tableau3[[#This Row],[ID ]],'[1]COMMERCIAL 2019 - 2021'!$D$2:$AO$3999,15,FALSE)</f>
        <v>0</v>
      </c>
      <c r="D999" s="3">
        <f>VLOOKUP(Tableau3[[#This Row],[ID ]],'[1]COMMERCIAL 2019 - 2021'!$D$2:$AO$3999,16,FALSE)</f>
        <v>0</v>
      </c>
      <c r="E999" s="3">
        <f>VLOOKUP(Tableau3[[#This Row],[ID ]],'[1]COMMERCIAL 2019 - 2021'!$D$2:$AO$3999,17,FALSE)</f>
        <v>0</v>
      </c>
      <c r="F999" s="3">
        <f>VLOOKUP(Tableau3[[#This Row],[ID ]],'[1]COMMERCIAL 2019 - 2021'!$D$2:$AO$3999,20,FALSE)</f>
        <v>366321.17735999991</v>
      </c>
      <c r="G999" s="3">
        <f>VLOOKUP(Tableau3[[#This Row],[ID ]],'[1]COMMERCIAL 2019 - 2021'!$D$2:$AO$3999,21,FALSE)</f>
        <v>0</v>
      </c>
      <c r="H999" s="3">
        <f>VLOOKUP(Tableau3[[#This Row],[ID ]],'[1]COMMERCIAL 2019 - 2021'!$D$2:$AO$3999,22,FALSE)</f>
        <v>0</v>
      </c>
      <c r="I999" s="3">
        <f>VLOOKUP(Tableau3[[#This Row],[ID ]],'[1]COMMERCIAL 2019 - 2021'!$D$2:$AO$3999,23,FALSE)</f>
        <v>0</v>
      </c>
      <c r="J999" s="3">
        <f>+Tableau1[[#This Row],[Annee]]</f>
        <v>2022</v>
      </c>
      <c r="K999" s="3" t="str">
        <f>+Tableau1[[#This Row],[DESTINATION]]</f>
        <v>Libye</v>
      </c>
      <c r="L999" s="3" t="str">
        <f>+Tableau1[[#This Row],[CLIENT]]</f>
        <v>STE AL MAJMOUA MOTTAHIDA</v>
      </c>
      <c r="M999" s="3">
        <f>Tableau1[[#This Row],[Mois]]</f>
        <v>5</v>
      </c>
    </row>
    <row r="1000" spans="1:13" hidden="1" x14ac:dyDescent="0.35">
      <c r="A1000" s="1" t="str">
        <f>Tableau1[[#This Row],[NUM DE FACTURE]]</f>
        <v>FAE-22-00101</v>
      </c>
      <c r="B1000" s="2">
        <f>VLOOKUP(Tableau3[[#This Row],[ID ]],'[1]COMMERCIAL 2019 - 2021'!$D$2:$AO$3999,14,FALSE)</f>
        <v>0</v>
      </c>
      <c r="C1000" s="3">
        <f>VLOOKUP(Tableau3[[#This Row],[ID ]],'[1]COMMERCIAL 2019 - 2021'!$D$2:$AO$3999,15,FALSE)</f>
        <v>0</v>
      </c>
      <c r="D1000" s="3">
        <f>VLOOKUP(Tableau3[[#This Row],[ID ]],'[1]COMMERCIAL 2019 - 2021'!$D$2:$AO$3999,16,FALSE)</f>
        <v>278400</v>
      </c>
      <c r="E1000" s="3">
        <f>VLOOKUP(Tableau3[[#This Row],[ID ]],'[1]COMMERCIAL 2019 - 2021'!$D$2:$AO$3999,17,FALSE)</f>
        <v>0</v>
      </c>
      <c r="F1000" s="3">
        <f>VLOOKUP(Tableau3[[#This Row],[ID ]],'[1]COMMERCIAL 2019 - 2021'!$D$2:$AO$3999,20,FALSE)</f>
        <v>0</v>
      </c>
      <c r="G1000" s="3">
        <f>VLOOKUP(Tableau3[[#This Row],[ID ]],'[1]COMMERCIAL 2019 - 2021'!$D$2:$AO$3999,21,FALSE)</f>
        <v>0</v>
      </c>
      <c r="H1000" s="3">
        <f>VLOOKUP(Tableau3[[#This Row],[ID ]],'[1]COMMERCIAL 2019 - 2021'!$D$2:$AO$3999,22,FALSE)</f>
        <v>782820.78</v>
      </c>
      <c r="I1000" s="3">
        <f>VLOOKUP(Tableau3[[#This Row],[ID ]],'[1]COMMERCIAL 2019 - 2021'!$D$2:$AO$3999,23,FALSE)</f>
        <v>0</v>
      </c>
      <c r="J1000" s="3">
        <f>+Tableau1[[#This Row],[Annee]]</f>
        <v>2022</v>
      </c>
      <c r="K1000" s="3" t="str">
        <f>+Tableau1[[#This Row],[DESTINATION]]</f>
        <v>Tchad</v>
      </c>
      <c r="L1000" s="3" t="str">
        <f>+Tableau1[[#This Row],[CLIENT]]</f>
        <v>SEYAL TCHAD SA</v>
      </c>
      <c r="M1000" s="3">
        <f>Tableau1[[#This Row],[Mois]]</f>
        <v>5</v>
      </c>
    </row>
    <row r="1001" spans="1:13" hidden="1" x14ac:dyDescent="0.35">
      <c r="A1001" s="1" t="str">
        <f>Tableau1[[#This Row],[NUM DE FACTURE]]</f>
        <v>FAE-22-00102</v>
      </c>
      <c r="B1001" s="2">
        <f>VLOOKUP(Tableau3[[#This Row],[ID ]],'[1]COMMERCIAL 2019 - 2021'!$D$2:$AO$3999,14,FALSE)</f>
        <v>0</v>
      </c>
      <c r="C1001" s="3">
        <f>VLOOKUP(Tableau3[[#This Row],[ID ]],'[1]COMMERCIAL 2019 - 2021'!$D$2:$AO$3999,15,FALSE)</f>
        <v>17784</v>
      </c>
      <c r="D1001" s="3">
        <f>VLOOKUP(Tableau3[[#This Row],[ID ]],'[1]COMMERCIAL 2019 - 2021'!$D$2:$AO$3999,16,FALSE)</f>
        <v>9552</v>
      </c>
      <c r="E1001" s="3">
        <f>VLOOKUP(Tableau3[[#This Row],[ID ]],'[1]COMMERCIAL 2019 - 2021'!$D$2:$AO$3999,17,FALSE)</f>
        <v>0</v>
      </c>
      <c r="F1001" s="3">
        <f>VLOOKUP(Tableau3[[#This Row],[ID ]],'[1]COMMERCIAL 2019 - 2021'!$D$2:$AO$3999,20,FALSE)</f>
        <v>0</v>
      </c>
      <c r="G1001" s="3">
        <f>VLOOKUP(Tableau3[[#This Row],[ID ]],'[1]COMMERCIAL 2019 - 2021'!$D$2:$AO$3999,21,FALSE)</f>
        <v>61494.408116059698</v>
      </c>
      <c r="H1001" s="3">
        <f>VLOOKUP(Tableau3[[#This Row],[ID ]],'[1]COMMERCIAL 2019 - 2021'!$D$2:$AO$3999,22,FALSE)</f>
        <v>32884.2995799403</v>
      </c>
      <c r="I1001" s="3">
        <f>VLOOKUP(Tableau3[[#This Row],[ID ]],'[1]COMMERCIAL 2019 - 2021'!$D$2:$AO$3999,23,FALSE)</f>
        <v>0</v>
      </c>
      <c r="J1001" s="3">
        <f>+Tableau1[[#This Row],[Annee]]</f>
        <v>2022</v>
      </c>
      <c r="K1001" s="3" t="str">
        <f>+Tableau1[[#This Row],[DESTINATION]]</f>
        <v>Mayotte</v>
      </c>
      <c r="L1001" s="3" t="str">
        <f>+Tableau1[[#This Row],[CLIENT]]</f>
        <v>SODIFRAM SAS</v>
      </c>
      <c r="M1001" s="3">
        <f>Tableau1[[#This Row],[Mois]]</f>
        <v>5</v>
      </c>
    </row>
    <row r="1002" spans="1:13" hidden="1" x14ac:dyDescent="0.35">
      <c r="A1002" s="1" t="str">
        <f>Tableau1[[#This Row],[NUM DE FACTURE]]</f>
        <v>FAE-22-00103</v>
      </c>
      <c r="B1002" s="2">
        <f>VLOOKUP(Tableau3[[#This Row],[ID ]],'[1]COMMERCIAL 2019 - 2021'!$D$2:$AO$3999,14,FALSE)</f>
        <v>0</v>
      </c>
      <c r="C1002" s="3">
        <f>VLOOKUP(Tableau3[[#This Row],[ID ]],'[1]COMMERCIAL 2019 - 2021'!$D$2:$AO$3999,15,FALSE)</f>
        <v>19416</v>
      </c>
      <c r="D1002" s="3">
        <f>VLOOKUP(Tableau3[[#This Row],[ID ]],'[1]COMMERCIAL 2019 - 2021'!$D$2:$AO$3999,16,FALSE)</f>
        <v>7920</v>
      </c>
      <c r="E1002" s="3">
        <f>VLOOKUP(Tableau3[[#This Row],[ID ]],'[1]COMMERCIAL 2019 - 2021'!$D$2:$AO$3999,17,FALSE)</f>
        <v>0</v>
      </c>
      <c r="F1002" s="3">
        <f>VLOOKUP(Tableau3[[#This Row],[ID ]],'[1]COMMERCIAL 2019 - 2021'!$D$2:$AO$3999,20,FALSE)</f>
        <v>0</v>
      </c>
      <c r="G1002" s="3">
        <f>VLOOKUP(Tableau3[[#This Row],[ID ]],'[1]COMMERCIAL 2019 - 2021'!$D$2:$AO$3999,21,FALSE)</f>
        <v>67137.619657074625</v>
      </c>
      <c r="H1002" s="3">
        <f>VLOOKUP(Tableau3[[#This Row],[ID ]],'[1]COMMERCIAL 2019 - 2021'!$D$2:$AO$3999,22,FALSE)</f>
        <v>27241.473904925377</v>
      </c>
      <c r="I1002" s="3">
        <f>VLOOKUP(Tableau3[[#This Row],[ID ]],'[1]COMMERCIAL 2019 - 2021'!$D$2:$AO$3999,23,FALSE)</f>
        <v>0</v>
      </c>
      <c r="J1002" s="3">
        <f>+Tableau1[[#This Row],[Annee]]</f>
        <v>2022</v>
      </c>
      <c r="K1002" s="3" t="str">
        <f>+Tableau1[[#This Row],[DESTINATION]]</f>
        <v>Mayotte</v>
      </c>
      <c r="L1002" s="3" t="str">
        <f>+Tableau1[[#This Row],[CLIENT]]</f>
        <v>SODIFRAM SAS</v>
      </c>
      <c r="M1002" s="3">
        <f>Tableau1[[#This Row],[Mois]]</f>
        <v>5</v>
      </c>
    </row>
    <row r="1003" spans="1:13" hidden="1" x14ac:dyDescent="0.35">
      <c r="A1003" s="1" t="str">
        <f>Tableau1[[#This Row],[NUM DE FACTURE]]</f>
        <v>FAE-22-00104</v>
      </c>
      <c r="B1003" s="2">
        <f>VLOOKUP(Tableau3[[#This Row],[ID ]],'[1]COMMERCIAL 2019 - 2021'!$D$2:$AO$3999,14,FALSE)</f>
        <v>44016</v>
      </c>
      <c r="C1003" s="3">
        <f>VLOOKUP(Tableau3[[#This Row],[ID ]],'[1]COMMERCIAL 2019 - 2021'!$D$2:$AO$3999,15,FALSE)</f>
        <v>0</v>
      </c>
      <c r="D1003" s="3">
        <f>VLOOKUP(Tableau3[[#This Row],[ID ]],'[1]COMMERCIAL 2019 - 2021'!$D$2:$AO$3999,16,FALSE)</f>
        <v>0</v>
      </c>
      <c r="E1003" s="3">
        <f>VLOOKUP(Tableau3[[#This Row],[ID ]],'[1]COMMERCIAL 2019 - 2021'!$D$2:$AO$3999,17,FALSE)</f>
        <v>0</v>
      </c>
      <c r="F1003" s="3">
        <f>VLOOKUP(Tableau3[[#This Row],[ID ]],'[1]COMMERCIAL 2019 - 2021'!$D$2:$AO$3999,20,FALSE)</f>
        <v>124125.12</v>
      </c>
      <c r="G1003" s="3">
        <f>VLOOKUP(Tableau3[[#This Row],[ID ]],'[1]COMMERCIAL 2019 - 2021'!$D$2:$AO$3999,21,FALSE)</f>
        <v>0</v>
      </c>
      <c r="H1003" s="3">
        <f>VLOOKUP(Tableau3[[#This Row],[ID ]],'[1]COMMERCIAL 2019 - 2021'!$D$2:$AO$3999,22,FALSE)</f>
        <v>0</v>
      </c>
      <c r="I1003" s="3">
        <f>VLOOKUP(Tableau3[[#This Row],[ID ]],'[1]COMMERCIAL 2019 - 2021'!$D$2:$AO$3999,23,FALSE)</f>
        <v>0</v>
      </c>
      <c r="J1003" s="3">
        <f>+Tableau1[[#This Row],[Annee]]</f>
        <v>2022</v>
      </c>
      <c r="K1003" s="3" t="str">
        <f>+Tableau1[[#This Row],[DESTINATION]]</f>
        <v>Burkina Faso</v>
      </c>
      <c r="L1003" s="3" t="str">
        <f>+Tableau1[[#This Row],[CLIENT]]</f>
        <v>SAHEL INTERNATIONAL TRADE</v>
      </c>
      <c r="M1003" s="3">
        <f>Tableau1[[#This Row],[Mois]]</f>
        <v>5</v>
      </c>
    </row>
    <row r="1004" spans="1:13" x14ac:dyDescent="0.35">
      <c r="A1004" s="1" t="str">
        <f>Tableau1[[#This Row],[NUM DE FACTURE]]</f>
        <v>FAE-22-00105</v>
      </c>
      <c r="B1004" s="2">
        <f>VLOOKUP(Tableau3[[#This Row],[ID ]],'[1]COMMERCIAL 2019 - 2021'!$D$2:$AO$3999,14,FALSE)</f>
        <v>0</v>
      </c>
      <c r="C1004" s="3">
        <f>VLOOKUP(Tableau3[[#This Row],[ID ]],'[1]COMMERCIAL 2019 - 2021'!$D$2:$AO$3999,15,FALSE)</f>
        <v>66024</v>
      </c>
      <c r="D1004" s="3">
        <f>VLOOKUP(Tableau3[[#This Row],[ID ]],'[1]COMMERCIAL 2019 - 2021'!$D$2:$AO$3999,16,FALSE)</f>
        <v>0</v>
      </c>
      <c r="E1004" s="3">
        <f>VLOOKUP(Tableau3[[#This Row],[ID ]],'[1]COMMERCIAL 2019 - 2021'!$D$2:$AO$3999,17,FALSE)</f>
        <v>0</v>
      </c>
      <c r="F1004" s="3">
        <f>VLOOKUP(Tableau3[[#This Row],[ID ]],'[1]COMMERCIAL 2019 - 2021'!$D$2:$AO$3999,20,FALSE)</f>
        <v>0</v>
      </c>
      <c r="G1004" s="3">
        <f>VLOOKUP(Tableau3[[#This Row],[ID ]],'[1]COMMERCIAL 2019 - 2021'!$D$2:$AO$3999,21,FALSE)</f>
        <v>130947.6</v>
      </c>
      <c r="H1004" s="3">
        <f>VLOOKUP(Tableau3[[#This Row],[ID ]],'[1]COMMERCIAL 2019 - 2021'!$D$2:$AO$3999,22,FALSE)</f>
        <v>0</v>
      </c>
      <c r="I1004" s="3">
        <f>VLOOKUP(Tableau3[[#This Row],[ID ]],'[1]COMMERCIAL 2019 - 2021'!$D$2:$AO$3999,23,FALSE)</f>
        <v>0</v>
      </c>
      <c r="J1004" s="3">
        <f>+Tableau1[[#This Row],[Annee]]</f>
        <v>2022</v>
      </c>
      <c r="K1004" s="3" t="str">
        <f>+Tableau1[[#This Row],[DESTINATION]]</f>
        <v>Senegal</v>
      </c>
      <c r="L1004" s="3" t="str">
        <f>+Tableau1[[#This Row],[CLIENT]]</f>
        <v>TUNISIAN AFRICAN BUSINESS</v>
      </c>
      <c r="M1004" s="3">
        <f>Tableau1[[#This Row],[Mois]]</f>
        <v>5</v>
      </c>
    </row>
    <row r="1005" spans="1:13" hidden="1" x14ac:dyDescent="0.35">
      <c r="A1005" s="1" t="str">
        <f>Tableau1[[#This Row],[NUM DE FACTURE]]</f>
        <v>FAE-22-00106</v>
      </c>
      <c r="B1005" s="2">
        <f>VLOOKUP(Tableau3[[#This Row],[ID ]],'[1]COMMERCIAL 2019 - 2021'!$D$2:$AO$3999,14,FALSE)</f>
        <v>0</v>
      </c>
      <c r="C1005" s="3">
        <f>VLOOKUP(Tableau3[[#This Row],[ID ]],'[1]COMMERCIAL 2019 - 2021'!$D$2:$AO$3999,15,FALSE)</f>
        <v>41400</v>
      </c>
      <c r="D1005" s="3">
        <f>VLOOKUP(Tableau3[[#This Row],[ID ]],'[1]COMMERCIAL 2019 - 2021'!$D$2:$AO$3999,16,FALSE)</f>
        <v>0</v>
      </c>
      <c r="E1005" s="3">
        <f>VLOOKUP(Tableau3[[#This Row],[ID ]],'[1]COMMERCIAL 2019 - 2021'!$D$2:$AO$3999,17,FALSE)</f>
        <v>0</v>
      </c>
      <c r="F1005" s="3">
        <f>VLOOKUP(Tableau3[[#This Row],[ID ]],'[1]COMMERCIAL 2019 - 2021'!$D$2:$AO$3999,20,FALSE)</f>
        <v>0</v>
      </c>
      <c r="G1005" s="3">
        <f>VLOOKUP(Tableau3[[#This Row],[ID ]],'[1]COMMERCIAL 2019 - 2021'!$D$2:$AO$3999,21,FALSE)</f>
        <v>146786.97039999999</v>
      </c>
      <c r="H1005" s="3">
        <f>VLOOKUP(Tableau3[[#This Row],[ID ]],'[1]COMMERCIAL 2019 - 2021'!$D$2:$AO$3999,22,FALSE)</f>
        <v>0</v>
      </c>
      <c r="I1005" s="3">
        <f>VLOOKUP(Tableau3[[#This Row],[ID ]],'[1]COMMERCIAL 2019 - 2021'!$D$2:$AO$3999,23,FALSE)</f>
        <v>0</v>
      </c>
      <c r="J1005" s="3">
        <f>+Tableau1[[#This Row],[Annee]]</f>
        <v>2022</v>
      </c>
      <c r="K1005" s="3" t="str">
        <f>+Tableau1[[#This Row],[DESTINATION]]</f>
        <v>Madagascar</v>
      </c>
      <c r="L1005" s="3" t="str">
        <f>+Tableau1[[#This Row],[CLIENT]]</f>
        <v>RNK DISTRIBUTION</v>
      </c>
      <c r="M1005" s="3">
        <f>Tableau1[[#This Row],[Mois]]</f>
        <v>5</v>
      </c>
    </row>
    <row r="1006" spans="1:13" hidden="1" x14ac:dyDescent="0.35">
      <c r="A1006" s="1" t="str">
        <f>Tableau1[[#This Row],[NUM DE FACTURE]]</f>
        <v>FAE-22-00107</v>
      </c>
      <c r="B1006" s="2">
        <f>VLOOKUP(Tableau3[[#This Row],[ID ]],'[1]COMMERCIAL 2019 - 2021'!$D$2:$AO$3999,14,FALSE)</f>
        <v>2400</v>
      </c>
      <c r="C1006" s="3">
        <f>VLOOKUP(Tableau3[[#This Row],[ID ]],'[1]COMMERCIAL 2019 - 2021'!$D$2:$AO$3999,15,FALSE)</f>
        <v>4200</v>
      </c>
      <c r="D1006" s="3">
        <f>VLOOKUP(Tableau3[[#This Row],[ID ]],'[1]COMMERCIAL 2019 - 2021'!$D$2:$AO$3999,16,FALSE)</f>
        <v>12000</v>
      </c>
      <c r="E1006" s="3">
        <f>VLOOKUP(Tableau3[[#This Row],[ID ]],'[1]COMMERCIAL 2019 - 2021'!$D$2:$AO$3999,17,FALSE)</f>
        <v>0</v>
      </c>
      <c r="F1006" s="3">
        <f>VLOOKUP(Tableau3[[#This Row],[ID ]],'[1]COMMERCIAL 2019 - 2021'!$D$2:$AO$3999,20,FALSE)</f>
        <v>8288.9159741935491</v>
      </c>
      <c r="G1006" s="3">
        <f>VLOOKUP(Tableau3[[#This Row],[ID ]],'[1]COMMERCIAL 2019 - 2021'!$D$2:$AO$3999,21,FALSE)</f>
        <v>13557.11485483871</v>
      </c>
      <c r="H1006" s="3">
        <f>VLOOKUP(Tableau3[[#This Row],[ID ]],'[1]COMMERCIAL 2019 - 2021'!$D$2:$AO$3999,22,FALSE)</f>
        <v>37960.337870967742</v>
      </c>
      <c r="I1006" s="3">
        <f>VLOOKUP(Tableau3[[#This Row],[ID ]],'[1]COMMERCIAL 2019 - 2021'!$D$2:$AO$3999,23,FALSE)</f>
        <v>0</v>
      </c>
      <c r="J1006" s="3">
        <f>+Tableau1[[#This Row],[Annee]]</f>
        <v>2022</v>
      </c>
      <c r="K1006" s="3" t="str">
        <f>+Tableau1[[#This Row],[DESTINATION]]</f>
        <v>Benin</v>
      </c>
      <c r="L1006" s="3" t="str">
        <f>+Tableau1[[#This Row],[CLIENT]]</f>
        <v>YAFRIB INTR</v>
      </c>
      <c r="M1006" s="3">
        <f>Tableau1[[#This Row],[Mois]]</f>
        <v>5</v>
      </c>
    </row>
    <row r="1007" spans="1:13" x14ac:dyDescent="0.35">
      <c r="A1007" s="1" t="str">
        <f>Tableau1[[#This Row],[NUM DE FACTURE]]</f>
        <v>FAE-22-00108</v>
      </c>
      <c r="B1007" s="2">
        <f>VLOOKUP(Tableau3[[#This Row],[ID ]],'[1]COMMERCIAL 2019 - 2021'!$D$2:$AO$3999,14,FALSE)</f>
        <v>0</v>
      </c>
      <c r="C1007" s="3">
        <f>VLOOKUP(Tableau3[[#This Row],[ID ]],'[1]COMMERCIAL 2019 - 2021'!$D$2:$AO$3999,15,FALSE)</f>
        <v>88032</v>
      </c>
      <c r="D1007" s="3">
        <f>VLOOKUP(Tableau3[[#This Row],[ID ]],'[1]COMMERCIAL 2019 - 2021'!$D$2:$AO$3999,16,FALSE)</f>
        <v>0</v>
      </c>
      <c r="E1007" s="3">
        <f>VLOOKUP(Tableau3[[#This Row],[ID ]],'[1]COMMERCIAL 2019 - 2021'!$D$2:$AO$3999,17,FALSE)</f>
        <v>0</v>
      </c>
      <c r="F1007" s="3">
        <f>VLOOKUP(Tableau3[[#This Row],[ID ]],'[1]COMMERCIAL 2019 - 2021'!$D$2:$AO$3999,20,FALSE)</f>
        <v>0</v>
      </c>
      <c r="G1007" s="3">
        <f>VLOOKUP(Tableau3[[#This Row],[ID ]],'[1]COMMERCIAL 2019 - 2021'!$D$2:$AO$3999,21,FALSE)</f>
        <v>171662.4</v>
      </c>
      <c r="H1007" s="3">
        <f>VLOOKUP(Tableau3[[#This Row],[ID ]],'[1]COMMERCIAL 2019 - 2021'!$D$2:$AO$3999,22,FALSE)</f>
        <v>0</v>
      </c>
      <c r="I1007" s="3">
        <f>VLOOKUP(Tableau3[[#This Row],[ID ]],'[1]COMMERCIAL 2019 - 2021'!$D$2:$AO$3999,23,FALSE)</f>
        <v>0</v>
      </c>
      <c r="J1007" s="3">
        <f>+Tableau1[[#This Row],[Annee]]</f>
        <v>2022</v>
      </c>
      <c r="K1007" s="3" t="str">
        <f>+Tableau1[[#This Row],[DESTINATION]]</f>
        <v>Senegal</v>
      </c>
      <c r="L1007" s="3" t="str">
        <f>+Tableau1[[#This Row],[CLIENT]]</f>
        <v>TUNISIAN AFRICAN BUSINESS</v>
      </c>
      <c r="M1007" s="3">
        <f>Tableau1[[#This Row],[Mois]]</f>
        <v>5</v>
      </c>
    </row>
    <row r="1008" spans="1:13" hidden="1" x14ac:dyDescent="0.35">
      <c r="A1008" s="1" t="str">
        <f>Tableau1[[#This Row],[NUM DE FACTURE]]</f>
        <v>FAE-22-00109</v>
      </c>
      <c r="B1008" s="2">
        <f>VLOOKUP(Tableau3[[#This Row],[ID ]],'[1]COMMERCIAL 2019 - 2021'!$D$2:$AO$3999,14,FALSE)</f>
        <v>38400</v>
      </c>
      <c r="C1008" s="3">
        <f>VLOOKUP(Tableau3[[#This Row],[ID ]],'[1]COMMERCIAL 2019 - 2021'!$D$2:$AO$3999,15,FALSE)</f>
        <v>147600</v>
      </c>
      <c r="D1008" s="3">
        <f>VLOOKUP(Tableau3[[#This Row],[ID ]],'[1]COMMERCIAL 2019 - 2021'!$D$2:$AO$3999,16,FALSE)</f>
        <v>0</v>
      </c>
      <c r="E1008" s="3">
        <f>VLOOKUP(Tableau3[[#This Row],[ID ]],'[1]COMMERCIAL 2019 - 2021'!$D$2:$AO$3999,17,FALSE)</f>
        <v>2900</v>
      </c>
      <c r="F1008" s="3">
        <f>VLOOKUP(Tableau3[[#This Row],[ID ]],'[1]COMMERCIAL 2019 - 2021'!$D$2:$AO$3999,20,FALSE)</f>
        <v>132480</v>
      </c>
      <c r="G1008" s="3">
        <f>VLOOKUP(Tableau3[[#This Row],[ID ]],'[1]COMMERCIAL 2019 - 2021'!$D$2:$AO$3999,21,FALSE)</f>
        <v>467640</v>
      </c>
      <c r="H1008" s="3">
        <f>VLOOKUP(Tableau3[[#This Row],[ID ]],'[1]COMMERCIAL 2019 - 2021'!$D$2:$AO$3999,22,FALSE)</f>
        <v>0</v>
      </c>
      <c r="I1008" s="3">
        <f>VLOOKUP(Tableau3[[#This Row],[ID ]],'[1]COMMERCIAL 2019 - 2021'!$D$2:$AO$3999,23,FALSE)</f>
        <v>35920</v>
      </c>
      <c r="J1008" s="3">
        <f>+Tableau1[[#This Row],[Annee]]</f>
        <v>2022</v>
      </c>
      <c r="K1008" s="3" t="str">
        <f>+Tableau1[[#This Row],[DESTINATION]]</f>
        <v>Qatar</v>
      </c>
      <c r="L1008" s="3" t="str">
        <f>+Tableau1[[#This Row],[CLIENT]]</f>
        <v>GOLDEN PEARL</v>
      </c>
      <c r="M1008" s="3">
        <f>Tableau1[[#This Row],[Mois]]</f>
        <v>5</v>
      </c>
    </row>
    <row r="1009" spans="1:13" hidden="1" x14ac:dyDescent="0.35">
      <c r="A1009" s="1" t="str">
        <f>Tableau1[[#This Row],[NUM DE FACTURE]]</f>
        <v>FAE-22-00110</v>
      </c>
      <c r="B1009" s="2">
        <f>VLOOKUP(Tableau3[[#This Row],[ID ]],'[1]COMMERCIAL 2019 - 2021'!$D$2:$AO$3999,14,FALSE)</f>
        <v>12000</v>
      </c>
      <c r="C1009" s="3">
        <f>VLOOKUP(Tableau3[[#This Row],[ID ]],'[1]COMMERCIAL 2019 - 2021'!$D$2:$AO$3999,15,FALSE)</f>
        <v>40200</v>
      </c>
      <c r="D1009" s="3">
        <f>VLOOKUP(Tableau3[[#This Row],[ID ]],'[1]COMMERCIAL 2019 - 2021'!$D$2:$AO$3999,16,FALSE)</f>
        <v>1200</v>
      </c>
      <c r="E1009" s="3">
        <f>VLOOKUP(Tableau3[[#This Row],[ID ]],'[1]COMMERCIAL 2019 - 2021'!$D$2:$AO$3999,17,FALSE)</f>
        <v>0</v>
      </c>
      <c r="F1009" s="3">
        <f>VLOOKUP(Tableau3[[#This Row],[ID ]],'[1]COMMERCIAL 2019 - 2021'!$D$2:$AO$3999,20,FALSE)</f>
        <v>33912</v>
      </c>
      <c r="G1009" s="3">
        <f>VLOOKUP(Tableau3[[#This Row],[ID ]],'[1]COMMERCIAL 2019 - 2021'!$D$2:$AO$3999,21,FALSE)</f>
        <v>108540</v>
      </c>
      <c r="H1009" s="3">
        <f>VLOOKUP(Tableau3[[#This Row],[ID ]],'[1]COMMERCIAL 2019 - 2021'!$D$2:$AO$3999,22,FALSE)</f>
        <v>3180</v>
      </c>
      <c r="I1009" s="3">
        <f>VLOOKUP(Tableau3[[#This Row],[ID ]],'[1]COMMERCIAL 2019 - 2021'!$D$2:$AO$3999,23,FALSE)</f>
        <v>0</v>
      </c>
      <c r="J1009" s="3">
        <f>+Tableau1[[#This Row],[Annee]]</f>
        <v>2022</v>
      </c>
      <c r="K1009" s="3" t="str">
        <f>+Tableau1[[#This Row],[DESTINATION]]</f>
        <v>Burkina Faso</v>
      </c>
      <c r="L1009" s="3" t="str">
        <f>+Tableau1[[#This Row],[CLIENT]]</f>
        <v>SAHEL INTERNATIONAL TRADE</v>
      </c>
      <c r="M1009" s="3">
        <f>Tableau1[[#This Row],[Mois]]</f>
        <v>5</v>
      </c>
    </row>
    <row r="1010" spans="1:13" hidden="1" x14ac:dyDescent="0.35">
      <c r="A1010" s="1" t="str">
        <f>Tableau1[[#This Row],[NUM DE FACTURE]]</f>
        <v>FAE-22-00111</v>
      </c>
      <c r="B1010" s="2">
        <f>VLOOKUP(Tableau3[[#This Row],[ID ]],'[1]COMMERCIAL 2019 - 2021'!$D$2:$AO$3999,14,FALSE)</f>
        <v>0</v>
      </c>
      <c r="C1010" s="3">
        <f>VLOOKUP(Tableau3[[#This Row],[ID ]],'[1]COMMERCIAL 2019 - 2021'!$D$2:$AO$3999,15,FALSE)</f>
        <v>403200</v>
      </c>
      <c r="D1010" s="3">
        <f>VLOOKUP(Tableau3[[#This Row],[ID ]],'[1]COMMERCIAL 2019 - 2021'!$D$2:$AO$3999,16,FALSE)</f>
        <v>57600</v>
      </c>
      <c r="E1010" s="3">
        <f>VLOOKUP(Tableau3[[#This Row],[ID ]],'[1]COMMERCIAL 2019 - 2021'!$D$2:$AO$3999,17,FALSE)</f>
        <v>0</v>
      </c>
      <c r="F1010" s="3">
        <f>VLOOKUP(Tableau3[[#This Row],[ID ]],'[1]COMMERCIAL 2019 - 2021'!$D$2:$AO$3999,20,FALSE)</f>
        <v>0</v>
      </c>
      <c r="G1010" s="3">
        <f>VLOOKUP(Tableau3[[#This Row],[ID ]],'[1]COMMERCIAL 2019 - 2021'!$D$2:$AO$3999,21,FALSE)</f>
        <v>1112327.1936000008</v>
      </c>
      <c r="H1010" s="3">
        <f>VLOOKUP(Tableau3[[#This Row],[ID ]],'[1]COMMERCIAL 2019 - 2021'!$D$2:$AO$3999,22,FALSE)</f>
        <v>158903.8848</v>
      </c>
      <c r="I1010" s="3">
        <f>VLOOKUP(Tableau3[[#This Row],[ID ]],'[1]COMMERCIAL 2019 - 2021'!$D$2:$AO$3999,23,FALSE)</f>
        <v>0</v>
      </c>
      <c r="J1010" s="3">
        <f>+Tableau1[[#This Row],[Annee]]</f>
        <v>2022</v>
      </c>
      <c r="K1010" s="3" t="str">
        <f>+Tableau1[[#This Row],[DESTINATION]]</f>
        <v>Libye</v>
      </c>
      <c r="L1010" s="3" t="str">
        <f>+Tableau1[[#This Row],[CLIENT]]</f>
        <v>STE AL MAJMOUA MOTTAHIDA</v>
      </c>
      <c r="M1010" s="3">
        <f>Tableau1[[#This Row],[Mois]]</f>
        <v>5</v>
      </c>
    </row>
    <row r="1011" spans="1:13" hidden="1" x14ac:dyDescent="0.35">
      <c r="A1011" s="1" t="str">
        <f>Tableau1[[#This Row],[NUM DE FACTURE]]</f>
        <v>FAE-22-00112</v>
      </c>
      <c r="B1011" s="2">
        <f>VLOOKUP(Tableau3[[#This Row],[ID ]],'[1]COMMERCIAL 2019 - 2021'!$D$2:$AO$3999,14,FALSE)</f>
        <v>0</v>
      </c>
      <c r="C1011" s="3">
        <f>VLOOKUP(Tableau3[[#This Row],[ID ]],'[1]COMMERCIAL 2019 - 2021'!$D$2:$AO$3999,15,FALSE)</f>
        <v>55700</v>
      </c>
      <c r="D1011" s="3">
        <f>VLOOKUP(Tableau3[[#This Row],[ID ]],'[1]COMMERCIAL 2019 - 2021'!$D$2:$AO$3999,16,FALSE)</f>
        <v>0</v>
      </c>
      <c r="E1011" s="3">
        <f>VLOOKUP(Tableau3[[#This Row],[ID ]],'[1]COMMERCIAL 2019 - 2021'!$D$2:$AO$3999,17,FALSE)</f>
        <v>0</v>
      </c>
      <c r="F1011" s="3">
        <f>VLOOKUP(Tableau3[[#This Row],[ID ]],'[1]COMMERCIAL 2019 - 2021'!$D$2:$AO$3999,20,FALSE)</f>
        <v>0</v>
      </c>
      <c r="G1011" s="3">
        <f>VLOOKUP(Tableau3[[#This Row],[ID ]],'[1]COMMERCIAL 2019 - 2021'!$D$2:$AO$3999,21,FALSE)</f>
        <v>187151.44500000001</v>
      </c>
      <c r="H1011" s="3">
        <f>VLOOKUP(Tableau3[[#This Row],[ID ]],'[1]COMMERCIAL 2019 - 2021'!$D$2:$AO$3999,22,FALSE)</f>
        <v>0</v>
      </c>
      <c r="I1011" s="3">
        <f>VLOOKUP(Tableau3[[#This Row],[ID ]],'[1]COMMERCIAL 2019 - 2021'!$D$2:$AO$3999,23,FALSE)</f>
        <v>0</v>
      </c>
      <c r="J1011" s="3">
        <f>+Tableau1[[#This Row],[Annee]]</f>
        <v>2022</v>
      </c>
      <c r="K1011" s="3" t="str">
        <f>+Tableau1[[#This Row],[DESTINATION]]</f>
        <v>Gambie</v>
      </c>
      <c r="L1011" s="3" t="str">
        <f>+Tableau1[[#This Row],[CLIENT]]</f>
        <v>E.A.S.B. NAFA</v>
      </c>
      <c r="M1011" s="3">
        <f>Tableau1[[#This Row],[Mois]]</f>
        <v>5</v>
      </c>
    </row>
    <row r="1012" spans="1:13" hidden="1" x14ac:dyDescent="0.35">
      <c r="A1012" s="1" t="str">
        <f>Tableau1[[#This Row],[NUM DE FACTURE]]</f>
        <v>FAE-22-00113</v>
      </c>
      <c r="B1012" s="2">
        <f>VLOOKUP(Tableau3[[#This Row],[ID ]],'[1]COMMERCIAL 2019 - 2021'!$D$2:$AO$3999,14,FALSE)</f>
        <v>0</v>
      </c>
      <c r="C1012" s="3">
        <f>VLOOKUP(Tableau3[[#This Row],[ID ]],'[1]COMMERCIAL 2019 - 2021'!$D$2:$AO$3999,15,FALSE)</f>
        <v>20000</v>
      </c>
      <c r="D1012" s="3">
        <f>VLOOKUP(Tableau3[[#This Row],[ID ]],'[1]COMMERCIAL 2019 - 2021'!$D$2:$AO$3999,16,FALSE)</f>
        <v>0</v>
      </c>
      <c r="E1012" s="3">
        <f>VLOOKUP(Tableau3[[#This Row],[ID ]],'[1]COMMERCIAL 2019 - 2021'!$D$2:$AO$3999,17,FALSE)</f>
        <v>0</v>
      </c>
      <c r="F1012" s="3">
        <f>VLOOKUP(Tableau3[[#This Row],[ID ]],'[1]COMMERCIAL 2019 - 2021'!$D$2:$AO$3999,20,FALSE)</f>
        <v>0</v>
      </c>
      <c r="G1012" s="3">
        <f>VLOOKUP(Tableau3[[#This Row],[ID ]],'[1]COMMERCIAL 2019 - 2021'!$D$2:$AO$3999,21,FALSE)</f>
        <v>65300</v>
      </c>
      <c r="H1012" s="3">
        <f>VLOOKUP(Tableau3[[#This Row],[ID ]],'[1]COMMERCIAL 2019 - 2021'!$D$2:$AO$3999,22,FALSE)</f>
        <v>0</v>
      </c>
      <c r="I1012" s="3">
        <f>VLOOKUP(Tableau3[[#This Row],[ID ]],'[1]COMMERCIAL 2019 - 2021'!$D$2:$AO$3999,23,FALSE)</f>
        <v>0</v>
      </c>
      <c r="J1012" s="3">
        <f>+Tableau1[[#This Row],[Annee]]</f>
        <v>2022</v>
      </c>
      <c r="K1012" s="3" t="str">
        <f>+Tableau1[[#This Row],[DESTINATION]]</f>
        <v>Angleterre</v>
      </c>
      <c r="L1012" s="3" t="str">
        <f>+Tableau1[[#This Row],[CLIENT]]</f>
        <v>ARCADIA</v>
      </c>
      <c r="M1012" s="3">
        <f>Tableau1[[#This Row],[Mois]]</f>
        <v>5</v>
      </c>
    </row>
    <row r="1013" spans="1:13" hidden="1" x14ac:dyDescent="0.35">
      <c r="A1013" s="1" t="str">
        <f>Tableau1[[#This Row],[NUM DE FACTURE]]</f>
        <v>FAE-22-00114</v>
      </c>
      <c r="B1013" s="2">
        <f>VLOOKUP(Tableau3[[#This Row],[ID ]],'[1]COMMERCIAL 2019 - 2021'!$D$2:$AO$3999,14,FALSE)</f>
        <v>0</v>
      </c>
      <c r="C1013" s="3">
        <f>VLOOKUP(Tableau3[[#This Row],[ID ]],'[1]COMMERCIAL 2019 - 2021'!$D$2:$AO$3999,15,FALSE)</f>
        <v>0</v>
      </c>
      <c r="D1013" s="3">
        <f>VLOOKUP(Tableau3[[#This Row],[ID ]],'[1]COMMERCIAL 2019 - 2021'!$D$2:$AO$3999,16,FALSE)</f>
        <v>420000</v>
      </c>
      <c r="E1013" s="3">
        <f>VLOOKUP(Tableau3[[#This Row],[ID ]],'[1]COMMERCIAL 2019 - 2021'!$D$2:$AO$3999,17,FALSE)</f>
        <v>0</v>
      </c>
      <c r="F1013" s="3">
        <f>VLOOKUP(Tableau3[[#This Row],[ID ]],'[1]COMMERCIAL 2019 - 2021'!$D$2:$AO$3999,20,FALSE)</f>
        <v>0</v>
      </c>
      <c r="G1013" s="3">
        <f>VLOOKUP(Tableau3[[#This Row],[ID ]],'[1]COMMERCIAL 2019 - 2021'!$D$2:$AO$3999,21,FALSE)</f>
        <v>0</v>
      </c>
      <c r="H1013" s="3">
        <f>VLOOKUP(Tableau3[[#This Row],[ID ]],'[1]COMMERCIAL 2019 - 2021'!$D$2:$AO$3999,22,FALSE)</f>
        <v>751800</v>
      </c>
      <c r="I1013" s="3">
        <f>VLOOKUP(Tableau3[[#This Row],[ID ]],'[1]COMMERCIAL 2019 - 2021'!$D$2:$AO$3999,23,FALSE)</f>
        <v>0</v>
      </c>
      <c r="J1013" s="3">
        <f>+Tableau1[[#This Row],[Annee]]</f>
        <v>2022</v>
      </c>
      <c r="K1013" s="3" t="str">
        <f>+Tableau1[[#This Row],[DESTINATION]]</f>
        <v>Niger</v>
      </c>
      <c r="L1013" s="3" t="str">
        <f>+Tableau1[[#This Row],[CLIENT]]</f>
        <v>STE OMEGA TRADING</v>
      </c>
      <c r="M1013" s="3" t="e">
        <f>Tableau1[[#This Row],[Mois]]</f>
        <v>#VALUE!</v>
      </c>
    </row>
    <row r="1014" spans="1:13" hidden="1" x14ac:dyDescent="0.35">
      <c r="A1014" s="1" t="str">
        <f>Tableau1[[#This Row],[NUM DE FACTURE]]</f>
        <v>FAE-22-00115</v>
      </c>
      <c r="B1014" s="2">
        <f>VLOOKUP(Tableau3[[#This Row],[ID ]],'[1]COMMERCIAL 2019 - 2021'!$D$2:$AO$3999,14,FALSE)</f>
        <v>38400</v>
      </c>
      <c r="C1014" s="3">
        <f>VLOOKUP(Tableau3[[#This Row],[ID ]],'[1]COMMERCIAL 2019 - 2021'!$D$2:$AO$3999,15,FALSE)</f>
        <v>406944</v>
      </c>
      <c r="D1014" s="3">
        <f>VLOOKUP(Tableau3[[#This Row],[ID ]],'[1]COMMERCIAL 2019 - 2021'!$D$2:$AO$3999,16,FALSE)</f>
        <v>0</v>
      </c>
      <c r="E1014" s="3">
        <f>VLOOKUP(Tableau3[[#This Row],[ID ]],'[1]COMMERCIAL 2019 - 2021'!$D$2:$AO$3999,17,FALSE)</f>
        <v>0</v>
      </c>
      <c r="F1014" s="3">
        <f>VLOOKUP(Tableau3[[#This Row],[ID ]],'[1]COMMERCIAL 2019 - 2021'!$D$2:$AO$3999,20,FALSE)</f>
        <v>137662.97115757706</v>
      </c>
      <c r="G1014" s="3">
        <f>VLOOKUP(Tableau3[[#This Row],[ID ]],'[1]COMMERCIAL 2019 - 2021'!$D$2:$AO$3999,21,FALSE)</f>
        <v>1394500.6685224227</v>
      </c>
      <c r="H1014" s="3">
        <f>VLOOKUP(Tableau3[[#This Row],[ID ]],'[1]COMMERCIAL 2019 - 2021'!$D$2:$AO$3999,22,FALSE)</f>
        <v>0</v>
      </c>
      <c r="I1014" s="3">
        <f>VLOOKUP(Tableau3[[#This Row],[ID ]],'[1]COMMERCIAL 2019 - 2021'!$D$2:$AO$3999,23,FALSE)</f>
        <v>0</v>
      </c>
      <c r="J1014" s="3">
        <f>+Tableau1[[#This Row],[Annee]]</f>
        <v>2022</v>
      </c>
      <c r="K1014" s="3" t="str">
        <f>+Tableau1[[#This Row],[DESTINATION]]</f>
        <v>Guinee</v>
      </c>
      <c r="L1014" s="3" t="str">
        <f>+Tableau1[[#This Row],[CLIENT]]</f>
        <v>SAWABA - GUINEE</v>
      </c>
      <c r="M1014" s="3">
        <f>Tableau1[[#This Row],[Mois]]</f>
        <v>5</v>
      </c>
    </row>
    <row r="1015" spans="1:13" hidden="1" x14ac:dyDescent="0.35">
      <c r="A1015" s="1" t="str">
        <f>Tableau1[[#This Row],[NUM DE FACTURE]]</f>
        <v>FAE-22-00116</v>
      </c>
      <c r="B1015" s="2">
        <f>VLOOKUP(Tableau3[[#This Row],[ID ]],'[1]COMMERCIAL 2019 - 2021'!$D$2:$AO$3999,14,FALSE)</f>
        <v>38400</v>
      </c>
      <c r="C1015" s="3">
        <f>VLOOKUP(Tableau3[[#This Row],[ID ]],'[1]COMMERCIAL 2019 - 2021'!$D$2:$AO$3999,15,FALSE)</f>
        <v>45600</v>
      </c>
      <c r="D1015" s="3">
        <f>VLOOKUP(Tableau3[[#This Row],[ID ]],'[1]COMMERCIAL 2019 - 2021'!$D$2:$AO$3999,16,FALSE)</f>
        <v>0</v>
      </c>
      <c r="E1015" s="3">
        <f>VLOOKUP(Tableau3[[#This Row],[ID ]],'[1]COMMERCIAL 2019 - 2021'!$D$2:$AO$3999,17,FALSE)</f>
        <v>0</v>
      </c>
      <c r="F1015" s="3">
        <f>VLOOKUP(Tableau3[[#This Row],[ID ]],'[1]COMMERCIAL 2019 - 2021'!$D$2:$AO$3999,20,FALSE)</f>
        <v>138979.41942857145</v>
      </c>
      <c r="G1015" s="3">
        <f>VLOOKUP(Tableau3[[#This Row],[ID ]],'[1]COMMERCIAL 2019 - 2021'!$D$2:$AO$3999,21,FALSE)</f>
        <v>156021.57257142858</v>
      </c>
      <c r="H1015" s="3">
        <f>VLOOKUP(Tableau3[[#This Row],[ID ]],'[1]COMMERCIAL 2019 - 2021'!$D$2:$AO$3999,22,FALSE)</f>
        <v>0</v>
      </c>
      <c r="I1015" s="3">
        <f>VLOOKUP(Tableau3[[#This Row],[ID ]],'[1]COMMERCIAL 2019 - 2021'!$D$2:$AO$3999,23,FALSE)</f>
        <v>0</v>
      </c>
      <c r="J1015" s="3">
        <f>+Tableau1[[#This Row],[Annee]]</f>
        <v>2022</v>
      </c>
      <c r="K1015" s="3" t="str">
        <f>+Tableau1[[#This Row],[DESTINATION]]</f>
        <v>Gambie</v>
      </c>
      <c r="L1015" s="3" t="str">
        <f>+Tableau1[[#This Row],[CLIENT]]</f>
        <v>MAMUDOU BAH T/A TEDOUGNAL FARM</v>
      </c>
      <c r="M1015" s="3">
        <f>Tableau1[[#This Row],[Mois]]</f>
        <v>5</v>
      </c>
    </row>
    <row r="1016" spans="1:13" hidden="1" x14ac:dyDescent="0.35">
      <c r="A1016" s="1" t="str">
        <f>Tableau1[[#This Row],[NUM DE FACTURE]]</f>
        <v>FAE-22-00117</v>
      </c>
      <c r="B1016" s="2">
        <f>VLOOKUP(Tableau3[[#This Row],[ID ]],'[1]COMMERCIAL 2019 - 2021'!$D$2:$AO$3999,14,FALSE)</f>
        <v>19200</v>
      </c>
      <c r="C1016" s="3">
        <f>VLOOKUP(Tableau3[[#This Row],[ID ]],'[1]COMMERCIAL 2019 - 2021'!$D$2:$AO$3999,15,FALSE)</f>
        <v>0</v>
      </c>
      <c r="D1016" s="3">
        <f>VLOOKUP(Tableau3[[#This Row],[ID ]],'[1]COMMERCIAL 2019 - 2021'!$D$2:$AO$3999,16,FALSE)</f>
        <v>0</v>
      </c>
      <c r="E1016" s="3">
        <f>VLOOKUP(Tableau3[[#This Row],[ID ]],'[1]COMMERCIAL 2019 - 2021'!$D$2:$AO$3999,17,FALSE)</f>
        <v>0</v>
      </c>
      <c r="F1016" s="3">
        <f>VLOOKUP(Tableau3[[#This Row],[ID ]],'[1]COMMERCIAL 2019 - 2021'!$D$2:$AO$3999,20,FALSE)</f>
        <v>55392</v>
      </c>
      <c r="G1016" s="3">
        <f>VLOOKUP(Tableau3[[#This Row],[ID ]],'[1]COMMERCIAL 2019 - 2021'!$D$2:$AO$3999,21,FALSE)</f>
        <v>0</v>
      </c>
      <c r="H1016" s="3">
        <f>VLOOKUP(Tableau3[[#This Row],[ID ]],'[1]COMMERCIAL 2019 - 2021'!$D$2:$AO$3999,22,FALSE)</f>
        <v>0</v>
      </c>
      <c r="I1016" s="3">
        <f>VLOOKUP(Tableau3[[#This Row],[ID ]],'[1]COMMERCIAL 2019 - 2021'!$D$2:$AO$3999,23,FALSE)</f>
        <v>0</v>
      </c>
      <c r="J1016" s="3">
        <f>+Tableau1[[#This Row],[Annee]]</f>
        <v>2022</v>
      </c>
      <c r="K1016" s="3" t="str">
        <f>+Tableau1[[#This Row],[DESTINATION]]</f>
        <v>Burkina Faso</v>
      </c>
      <c r="L1016" s="3" t="str">
        <f>+Tableau1[[#This Row],[CLIENT]]</f>
        <v>SAHEL INTERNATIONAL TRADE</v>
      </c>
      <c r="M1016" s="3">
        <f>Tableau1[[#This Row],[Mois]]</f>
        <v>5</v>
      </c>
    </row>
    <row r="1017" spans="1:13" hidden="1" x14ac:dyDescent="0.35">
      <c r="A1017" s="1" t="str">
        <f>Tableau1[[#This Row],[NUM DE FACTURE]]</f>
        <v>FAE-22-00118</v>
      </c>
      <c r="B1017" s="2">
        <f>VLOOKUP(Tableau3[[#This Row],[ID ]],'[1]COMMERCIAL 2019 - 2021'!$D$2:$AO$3999,14,FALSE)</f>
        <v>0</v>
      </c>
      <c r="C1017" s="3">
        <f>VLOOKUP(Tableau3[[#This Row],[ID ]],'[1]COMMERCIAL 2019 - 2021'!$D$2:$AO$3999,15,FALSE)</f>
        <v>0</v>
      </c>
      <c r="D1017" s="3">
        <f>VLOOKUP(Tableau3[[#This Row],[ID ]],'[1]COMMERCIAL 2019 - 2021'!$D$2:$AO$3999,16,FALSE)</f>
        <v>0</v>
      </c>
      <c r="E1017" s="3">
        <f>VLOOKUP(Tableau3[[#This Row],[ID ]],'[1]COMMERCIAL 2019 - 2021'!$D$2:$AO$3999,17,FALSE)</f>
        <v>0</v>
      </c>
      <c r="F1017" s="3">
        <f>VLOOKUP(Tableau3[[#This Row],[ID ]],'[1]COMMERCIAL 2019 - 2021'!$D$2:$AO$3999,20,FALSE)</f>
        <v>0</v>
      </c>
      <c r="G1017" s="3">
        <f>VLOOKUP(Tableau3[[#This Row],[ID ]],'[1]COMMERCIAL 2019 - 2021'!$D$2:$AO$3999,21,FALSE)</f>
        <v>0</v>
      </c>
      <c r="H1017" s="3">
        <f>VLOOKUP(Tableau3[[#This Row],[ID ]],'[1]COMMERCIAL 2019 - 2021'!$D$2:$AO$3999,22,FALSE)</f>
        <v>0</v>
      </c>
      <c r="I1017" s="3">
        <f>VLOOKUP(Tableau3[[#This Row],[ID ]],'[1]COMMERCIAL 2019 - 2021'!$D$2:$AO$3999,23,FALSE)</f>
        <v>0</v>
      </c>
      <c r="J1017" s="3">
        <f>+Tableau1[[#This Row],[Annee]]</f>
        <v>2022</v>
      </c>
      <c r="K1017" s="3" t="str">
        <f>+Tableau1[[#This Row],[DESTINATION]]</f>
        <v>Sierra Leone</v>
      </c>
      <c r="L1017" s="3" t="str">
        <f>+Tableau1[[#This Row],[CLIENT]]</f>
        <v>STE DORCAS INTER TRADE</v>
      </c>
      <c r="M1017" s="3">
        <f>Tableau1[[#This Row],[Mois]]</f>
        <v>1</v>
      </c>
    </row>
    <row r="1018" spans="1:13" hidden="1" x14ac:dyDescent="0.35">
      <c r="A1018" s="1" t="str">
        <f>Tableau1[[#This Row],[NUM DE FACTURE]]</f>
        <v>FAE-22-00119</v>
      </c>
      <c r="B1018" s="2">
        <f>VLOOKUP(Tableau3[[#This Row],[ID ]],'[1]COMMERCIAL 2019 - 2021'!$D$2:$AO$3999,14,FALSE)</f>
        <v>0</v>
      </c>
      <c r="C1018" s="3">
        <f>VLOOKUP(Tableau3[[#This Row],[ID ]],'[1]COMMERCIAL 2019 - 2021'!$D$2:$AO$3999,15,FALSE)</f>
        <v>20000</v>
      </c>
      <c r="D1018" s="3">
        <f>VLOOKUP(Tableau3[[#This Row],[ID ]],'[1]COMMERCIAL 2019 - 2021'!$D$2:$AO$3999,16,FALSE)</f>
        <v>0</v>
      </c>
      <c r="E1018" s="3">
        <f>VLOOKUP(Tableau3[[#This Row],[ID ]],'[1]COMMERCIAL 2019 - 2021'!$D$2:$AO$3999,17,FALSE)</f>
        <v>0</v>
      </c>
      <c r="F1018" s="3">
        <f>VLOOKUP(Tableau3[[#This Row],[ID ]],'[1]COMMERCIAL 2019 - 2021'!$D$2:$AO$3999,20,FALSE)</f>
        <v>0</v>
      </c>
      <c r="G1018" s="3">
        <f>VLOOKUP(Tableau3[[#This Row],[ID ]],'[1]COMMERCIAL 2019 - 2021'!$D$2:$AO$3999,21,FALSE)</f>
        <v>65300</v>
      </c>
      <c r="H1018" s="3">
        <f>VLOOKUP(Tableau3[[#This Row],[ID ]],'[1]COMMERCIAL 2019 - 2021'!$D$2:$AO$3999,22,FALSE)</f>
        <v>0</v>
      </c>
      <c r="I1018" s="3">
        <f>VLOOKUP(Tableau3[[#This Row],[ID ]],'[1]COMMERCIAL 2019 - 2021'!$D$2:$AO$3999,23,FALSE)</f>
        <v>0</v>
      </c>
      <c r="J1018" s="3">
        <f>+Tableau1[[#This Row],[Annee]]</f>
        <v>2022</v>
      </c>
      <c r="K1018" s="3" t="str">
        <f>+Tableau1[[#This Row],[DESTINATION]]</f>
        <v>Angleterre</v>
      </c>
      <c r="L1018" s="3" t="str">
        <f>+Tableau1[[#This Row],[CLIENT]]</f>
        <v>ARCADIA</v>
      </c>
      <c r="M1018" s="3">
        <f>Tableau1[[#This Row],[Mois]]</f>
        <v>5</v>
      </c>
    </row>
    <row r="1019" spans="1:13" hidden="1" x14ac:dyDescent="0.35">
      <c r="A1019" s="1" t="str">
        <f>Tableau1[[#This Row],[NUM DE FACTURE]]</f>
        <v>FAE-22-00120</v>
      </c>
      <c r="B1019" s="2">
        <f>VLOOKUP(Tableau3[[#This Row],[ID ]],'[1]COMMERCIAL 2019 - 2021'!$D$2:$AO$3999,14,FALSE)</f>
        <v>0</v>
      </c>
      <c r="C1019" s="3">
        <f>VLOOKUP(Tableau3[[#This Row],[ID ]],'[1]COMMERCIAL 2019 - 2021'!$D$2:$AO$3999,15,FALSE)</f>
        <v>195686</v>
      </c>
      <c r="D1019" s="3">
        <f>VLOOKUP(Tableau3[[#This Row],[ID ]],'[1]COMMERCIAL 2019 - 2021'!$D$2:$AO$3999,16,FALSE)</f>
        <v>0</v>
      </c>
      <c r="E1019" s="3">
        <f>VLOOKUP(Tableau3[[#This Row],[ID ]],'[1]COMMERCIAL 2019 - 2021'!$D$2:$AO$3999,17,FALSE)</f>
        <v>0</v>
      </c>
      <c r="F1019" s="3">
        <f>VLOOKUP(Tableau3[[#This Row],[ID ]],'[1]COMMERCIAL 2019 - 2021'!$D$2:$AO$3999,20,FALSE)</f>
        <v>0</v>
      </c>
      <c r="G1019" s="3">
        <f>VLOOKUP(Tableau3[[#This Row],[ID ]],'[1]COMMERCIAL 2019 - 2021'!$D$2:$AO$3999,21,FALSE)</f>
        <v>618259.19500800001</v>
      </c>
      <c r="H1019" s="3">
        <f>VLOOKUP(Tableau3[[#This Row],[ID ]],'[1]COMMERCIAL 2019 - 2021'!$D$2:$AO$3999,22,FALSE)</f>
        <v>0</v>
      </c>
      <c r="I1019" s="3">
        <f>VLOOKUP(Tableau3[[#This Row],[ID ]],'[1]COMMERCIAL 2019 - 2021'!$D$2:$AO$3999,23,FALSE)</f>
        <v>0</v>
      </c>
      <c r="J1019" s="3">
        <f>+Tableau1[[#This Row],[Annee]]</f>
        <v>2022</v>
      </c>
      <c r="K1019" s="3" t="str">
        <f>+Tableau1[[#This Row],[DESTINATION]]</f>
        <v>Tchad</v>
      </c>
      <c r="L1019" s="3" t="str">
        <f>+Tableau1[[#This Row],[CLIENT]]</f>
        <v>SEYAL TCHAD SA</v>
      </c>
      <c r="M1019" s="3">
        <f>Tableau1[[#This Row],[Mois]]</f>
        <v>6</v>
      </c>
    </row>
    <row r="1020" spans="1:13" hidden="1" x14ac:dyDescent="0.35">
      <c r="A1020" s="1" t="str">
        <f>Tableau1[[#This Row],[NUM DE FACTURE]]</f>
        <v>FAE-22-00121</v>
      </c>
      <c r="B1020" s="2">
        <f>VLOOKUP(Tableau3[[#This Row],[ID ]],'[1]COMMERCIAL 2019 - 2021'!$D$2:$AO$3999,14,FALSE)</f>
        <v>38400</v>
      </c>
      <c r="C1020" s="3">
        <f>VLOOKUP(Tableau3[[#This Row],[ID ]],'[1]COMMERCIAL 2019 - 2021'!$D$2:$AO$3999,15,FALSE)</f>
        <v>406944</v>
      </c>
      <c r="D1020" s="3">
        <f>VLOOKUP(Tableau3[[#This Row],[ID ]],'[1]COMMERCIAL 2019 - 2021'!$D$2:$AO$3999,16,FALSE)</f>
        <v>0</v>
      </c>
      <c r="E1020" s="3">
        <f>VLOOKUP(Tableau3[[#This Row],[ID ]],'[1]COMMERCIAL 2019 - 2021'!$D$2:$AO$3999,17,FALSE)</f>
        <v>0</v>
      </c>
      <c r="F1020" s="3">
        <f>VLOOKUP(Tableau3[[#This Row],[ID ]],'[1]COMMERCIAL 2019 - 2021'!$D$2:$AO$3999,20,FALSE)</f>
        <v>138813.19347273119</v>
      </c>
      <c r="G1020" s="3">
        <f>VLOOKUP(Tableau3[[#This Row],[ID ]],'[1]COMMERCIAL 2019 - 2021'!$D$2:$AO$3999,21,FALSE)</f>
        <v>1406152.2097752695</v>
      </c>
      <c r="H1020" s="3">
        <f>VLOOKUP(Tableau3[[#This Row],[ID ]],'[1]COMMERCIAL 2019 - 2021'!$D$2:$AO$3999,22,FALSE)</f>
        <v>0</v>
      </c>
      <c r="I1020" s="3">
        <f>VLOOKUP(Tableau3[[#This Row],[ID ]],'[1]COMMERCIAL 2019 - 2021'!$D$2:$AO$3999,23,FALSE)</f>
        <v>0</v>
      </c>
      <c r="J1020" s="3">
        <f>+Tableau1[[#This Row],[Annee]]</f>
        <v>2022</v>
      </c>
      <c r="K1020" s="3" t="str">
        <f>+Tableau1[[#This Row],[DESTINATION]]</f>
        <v>Guinee</v>
      </c>
      <c r="L1020" s="3" t="str">
        <f>+Tableau1[[#This Row],[CLIENT]]</f>
        <v>SAWABA - GUINEE</v>
      </c>
      <c r="M1020" s="3">
        <f>Tableau1[[#This Row],[Mois]]</f>
        <v>6</v>
      </c>
    </row>
    <row r="1021" spans="1:13" hidden="1" x14ac:dyDescent="0.35">
      <c r="A1021" s="1" t="str">
        <f>Tableau1[[#This Row],[NUM DE FACTURE]]</f>
        <v>FAE-22-00122</v>
      </c>
      <c r="B1021" s="2">
        <f>VLOOKUP(Tableau3[[#This Row],[ID ]],'[1]COMMERCIAL 2019 - 2021'!$D$2:$AO$3999,14,FALSE)</f>
        <v>0</v>
      </c>
      <c r="C1021" s="3">
        <f>VLOOKUP(Tableau3[[#This Row],[ID ]],'[1]COMMERCIAL 2019 - 2021'!$D$2:$AO$3999,15,FALSE)</f>
        <v>48000</v>
      </c>
      <c r="D1021" s="3">
        <f>VLOOKUP(Tableau3[[#This Row],[ID ]],'[1]COMMERCIAL 2019 - 2021'!$D$2:$AO$3999,16,FALSE)</f>
        <v>0</v>
      </c>
      <c r="E1021" s="3">
        <f>VLOOKUP(Tableau3[[#This Row],[ID ]],'[1]COMMERCIAL 2019 - 2021'!$D$2:$AO$3999,17,FALSE)</f>
        <v>0</v>
      </c>
      <c r="F1021" s="3">
        <f>VLOOKUP(Tableau3[[#This Row],[ID ]],'[1]COMMERCIAL 2019 - 2021'!$D$2:$AO$3999,20,FALSE)</f>
        <v>0</v>
      </c>
      <c r="G1021" s="3">
        <f>VLOOKUP(Tableau3[[#This Row],[ID ]],'[1]COMMERCIAL 2019 - 2021'!$D$2:$AO$3999,21,FALSE)</f>
        <v>166434.973</v>
      </c>
      <c r="H1021" s="3">
        <f>VLOOKUP(Tableau3[[#This Row],[ID ]],'[1]COMMERCIAL 2019 - 2021'!$D$2:$AO$3999,22,FALSE)</f>
        <v>0</v>
      </c>
      <c r="I1021" s="3">
        <f>VLOOKUP(Tableau3[[#This Row],[ID ]],'[1]COMMERCIAL 2019 - 2021'!$D$2:$AO$3999,23,FALSE)</f>
        <v>0</v>
      </c>
      <c r="J1021" s="3">
        <f>+Tableau1[[#This Row],[Annee]]</f>
        <v>2022</v>
      </c>
      <c r="K1021" s="3" t="str">
        <f>+Tableau1[[#This Row],[DESTINATION]]</f>
        <v>Madagascar</v>
      </c>
      <c r="L1021" s="3" t="str">
        <f>+Tableau1[[#This Row],[CLIENT]]</f>
        <v>RNK DISTRIBUTION</v>
      </c>
      <c r="M1021" s="3">
        <f>Tableau1[[#This Row],[Mois]]</f>
        <v>6</v>
      </c>
    </row>
    <row r="1022" spans="1:13" hidden="1" x14ac:dyDescent="0.35">
      <c r="A1022" s="1" t="str">
        <f>Tableau1[[#This Row],[NUM DE FACTURE]]</f>
        <v>FAE-22-00123</v>
      </c>
      <c r="B1022" s="2">
        <f>VLOOKUP(Tableau3[[#This Row],[ID ]],'[1]COMMERCIAL 2019 - 2021'!$D$2:$AO$3999,14,FALSE)</f>
        <v>0</v>
      </c>
      <c r="C1022" s="3">
        <f>VLOOKUP(Tableau3[[#This Row],[ID ]],'[1]COMMERCIAL 2019 - 2021'!$D$2:$AO$3999,15,FALSE)</f>
        <v>0</v>
      </c>
      <c r="D1022" s="3">
        <f>VLOOKUP(Tableau3[[#This Row],[ID ]],'[1]COMMERCIAL 2019 - 2021'!$D$2:$AO$3999,16,FALSE)</f>
        <v>280000</v>
      </c>
      <c r="E1022" s="3">
        <f>VLOOKUP(Tableau3[[#This Row],[ID ]],'[1]COMMERCIAL 2019 - 2021'!$D$2:$AO$3999,17,FALSE)</f>
        <v>0</v>
      </c>
      <c r="F1022" s="3">
        <f>VLOOKUP(Tableau3[[#This Row],[ID ]],'[1]COMMERCIAL 2019 - 2021'!$D$2:$AO$3999,20,FALSE)</f>
        <v>0</v>
      </c>
      <c r="G1022" s="3">
        <f>VLOOKUP(Tableau3[[#This Row],[ID ]],'[1]COMMERCIAL 2019 - 2021'!$D$2:$AO$3999,21,FALSE)</f>
        <v>0</v>
      </c>
      <c r="H1022" s="3">
        <f>VLOOKUP(Tableau3[[#This Row],[ID ]],'[1]COMMERCIAL 2019 - 2021'!$D$2:$AO$3999,22,FALSE)</f>
        <v>624400</v>
      </c>
      <c r="I1022" s="3">
        <f>VLOOKUP(Tableau3[[#This Row],[ID ]],'[1]COMMERCIAL 2019 - 2021'!$D$2:$AO$3999,23,FALSE)</f>
        <v>0</v>
      </c>
      <c r="J1022" s="3">
        <f>+Tableau1[[#This Row],[Annee]]</f>
        <v>2022</v>
      </c>
      <c r="K1022" s="3" t="str">
        <f>+Tableau1[[#This Row],[DESTINATION]]</f>
        <v>Niger</v>
      </c>
      <c r="L1022" s="3" t="str">
        <f>+Tableau1[[#This Row],[CLIENT]]</f>
        <v>STE OMEGA TRADING</v>
      </c>
      <c r="M1022" s="3">
        <f>Tableau1[[#This Row],[Mois]]</f>
        <v>6</v>
      </c>
    </row>
    <row r="1023" spans="1:13" hidden="1" x14ac:dyDescent="0.35">
      <c r="A1023" s="1" t="str">
        <f>Tableau1[[#This Row],[NUM DE FACTURE]]</f>
        <v>FAE-22-00124</v>
      </c>
      <c r="B1023" s="2">
        <f>VLOOKUP(Tableau3[[#This Row],[ID ]],'[1]COMMERCIAL 2019 - 2021'!$D$2:$AO$3999,14,FALSE)</f>
        <v>0</v>
      </c>
      <c r="C1023" s="3">
        <f>VLOOKUP(Tableau3[[#This Row],[ID ]],'[1]COMMERCIAL 2019 - 2021'!$D$2:$AO$3999,15,FALSE)</f>
        <v>0</v>
      </c>
      <c r="D1023" s="3">
        <f>VLOOKUP(Tableau3[[#This Row],[ID ]],'[1]COMMERCIAL 2019 - 2021'!$D$2:$AO$3999,16,FALSE)</f>
        <v>0</v>
      </c>
      <c r="E1023" s="3">
        <f>VLOOKUP(Tableau3[[#This Row],[ID ]],'[1]COMMERCIAL 2019 - 2021'!$D$2:$AO$3999,17,FALSE)</f>
        <v>4400</v>
      </c>
      <c r="F1023" s="3">
        <f>VLOOKUP(Tableau3[[#This Row],[ID ]],'[1]COMMERCIAL 2019 - 2021'!$D$2:$AO$3999,20,FALSE)</f>
        <v>0</v>
      </c>
      <c r="G1023" s="3">
        <f>VLOOKUP(Tableau3[[#This Row],[ID ]],'[1]COMMERCIAL 2019 - 2021'!$D$2:$AO$3999,21,FALSE)</f>
        <v>0</v>
      </c>
      <c r="H1023" s="3">
        <f>VLOOKUP(Tableau3[[#This Row],[ID ]],'[1]COMMERCIAL 2019 - 2021'!$D$2:$AO$3999,22,FALSE)</f>
        <v>0</v>
      </c>
      <c r="I1023" s="3">
        <f>VLOOKUP(Tableau3[[#This Row],[ID ]],'[1]COMMERCIAL 2019 - 2021'!$D$2:$AO$3999,23,FALSE)</f>
        <v>23892</v>
      </c>
      <c r="J1023" s="3">
        <f>+Tableau1[[#This Row],[Annee]]</f>
        <v>2022</v>
      </c>
      <c r="K1023" s="3" t="str">
        <f>+Tableau1[[#This Row],[DESTINATION]]</f>
        <v>Canada</v>
      </c>
      <c r="L1023" s="3" t="str">
        <f>+Tableau1[[#This Row],[CLIENT]]</f>
        <v>ARCADIA</v>
      </c>
      <c r="M1023" s="3">
        <f>Tableau1[[#This Row],[Mois]]</f>
        <v>6</v>
      </c>
    </row>
    <row r="1024" spans="1:13" hidden="1" x14ac:dyDescent="0.35">
      <c r="A1024" s="1" t="str">
        <f>Tableau1[[#This Row],[NUM DE FACTURE]]</f>
        <v>FAE-22-00125</v>
      </c>
      <c r="B1024" s="2">
        <f>VLOOKUP(Tableau3[[#This Row],[ID ]],'[1]COMMERCIAL 2019 - 2021'!$D$2:$AO$3999,14,FALSE)</f>
        <v>0</v>
      </c>
      <c r="C1024" s="3">
        <f>VLOOKUP(Tableau3[[#This Row],[ID ]],'[1]COMMERCIAL 2019 - 2021'!$D$2:$AO$3999,15,FALSE)</f>
        <v>0</v>
      </c>
      <c r="D1024" s="3">
        <f>VLOOKUP(Tableau3[[#This Row],[ID ]],'[1]COMMERCIAL 2019 - 2021'!$D$2:$AO$3999,16,FALSE)</f>
        <v>0</v>
      </c>
      <c r="E1024" s="3">
        <f>VLOOKUP(Tableau3[[#This Row],[ID ]],'[1]COMMERCIAL 2019 - 2021'!$D$2:$AO$3999,17,FALSE)</f>
        <v>3520</v>
      </c>
      <c r="F1024" s="3">
        <f>VLOOKUP(Tableau3[[#This Row],[ID ]],'[1]COMMERCIAL 2019 - 2021'!$D$2:$AO$3999,20,FALSE)</f>
        <v>0</v>
      </c>
      <c r="G1024" s="3">
        <f>VLOOKUP(Tableau3[[#This Row],[ID ]],'[1]COMMERCIAL 2019 - 2021'!$D$2:$AO$3999,21,FALSE)</f>
        <v>0</v>
      </c>
      <c r="H1024" s="3">
        <f>VLOOKUP(Tableau3[[#This Row],[ID ]],'[1]COMMERCIAL 2019 - 2021'!$D$2:$AO$3999,22,FALSE)</f>
        <v>0</v>
      </c>
      <c r="I1024" s="3">
        <f>VLOOKUP(Tableau3[[#This Row],[ID ]],'[1]COMMERCIAL 2019 - 2021'!$D$2:$AO$3999,23,FALSE)</f>
        <v>17952</v>
      </c>
      <c r="J1024" s="3">
        <f>+Tableau1[[#This Row],[Annee]]</f>
        <v>2022</v>
      </c>
      <c r="K1024" s="3" t="str">
        <f>+Tableau1[[#This Row],[DESTINATION]]</f>
        <v>USA</v>
      </c>
      <c r="L1024" s="3" t="str">
        <f>+Tableau1[[#This Row],[CLIENT]]</f>
        <v>ARCADIA</v>
      </c>
      <c r="M1024" s="3">
        <f>Tableau1[[#This Row],[Mois]]</f>
        <v>6</v>
      </c>
    </row>
    <row r="1025" spans="1:13" hidden="1" x14ac:dyDescent="0.35">
      <c r="A1025" s="1" t="str">
        <f>Tableau1[[#This Row],[NUM DE FACTURE]]</f>
        <v>FAE-22-00126</v>
      </c>
      <c r="B1025" s="2">
        <f>VLOOKUP(Tableau3[[#This Row],[ID ]],'[1]COMMERCIAL 2019 - 2021'!$D$2:$AO$3999,14,FALSE)</f>
        <v>44016</v>
      </c>
      <c r="C1025" s="3">
        <f>VLOOKUP(Tableau3[[#This Row],[ID ]],'[1]COMMERCIAL 2019 - 2021'!$D$2:$AO$3999,15,FALSE)</f>
        <v>0</v>
      </c>
      <c r="D1025" s="3">
        <f>VLOOKUP(Tableau3[[#This Row],[ID ]],'[1]COMMERCIAL 2019 - 2021'!$D$2:$AO$3999,16,FALSE)</f>
        <v>0</v>
      </c>
      <c r="E1025" s="3">
        <f>VLOOKUP(Tableau3[[#This Row],[ID ]],'[1]COMMERCIAL 2019 - 2021'!$D$2:$AO$3999,17,FALSE)</f>
        <v>0</v>
      </c>
      <c r="F1025" s="3">
        <f>VLOOKUP(Tableau3[[#This Row],[ID ]],'[1]COMMERCIAL 2019 - 2021'!$D$2:$AO$3999,20,FALSE)</f>
        <v>124125.12</v>
      </c>
      <c r="G1025" s="3">
        <f>VLOOKUP(Tableau3[[#This Row],[ID ]],'[1]COMMERCIAL 2019 - 2021'!$D$2:$AO$3999,21,FALSE)</f>
        <v>0</v>
      </c>
      <c r="H1025" s="3">
        <f>VLOOKUP(Tableau3[[#This Row],[ID ]],'[1]COMMERCIAL 2019 - 2021'!$D$2:$AO$3999,22,FALSE)</f>
        <v>0</v>
      </c>
      <c r="I1025" s="3">
        <f>VLOOKUP(Tableau3[[#This Row],[ID ]],'[1]COMMERCIAL 2019 - 2021'!$D$2:$AO$3999,23,FALSE)</f>
        <v>0</v>
      </c>
      <c r="J1025" s="3">
        <f>+Tableau1[[#This Row],[Annee]]</f>
        <v>2022</v>
      </c>
      <c r="K1025" s="3" t="str">
        <f>+Tableau1[[#This Row],[DESTINATION]]</f>
        <v>Burkina Faso</v>
      </c>
      <c r="L1025" s="3" t="str">
        <f>+Tableau1[[#This Row],[CLIENT]]</f>
        <v>SAHEL INTERNATIONAL TRADE</v>
      </c>
      <c r="M1025" s="3">
        <f>Tableau1[[#This Row],[Mois]]</f>
        <v>6</v>
      </c>
    </row>
    <row r="1026" spans="1:13" hidden="1" x14ac:dyDescent="0.35">
      <c r="A1026" s="1" t="str">
        <f>Tableau1[[#This Row],[NUM DE FACTURE]]</f>
        <v>FAE-22-00127</v>
      </c>
      <c r="B1026" s="2">
        <f>VLOOKUP(Tableau3[[#This Row],[ID ]],'[1]COMMERCIAL 2019 - 2021'!$D$2:$AO$3999,14,FALSE)</f>
        <v>44016</v>
      </c>
      <c r="C1026" s="3">
        <f>VLOOKUP(Tableau3[[#This Row],[ID ]],'[1]COMMERCIAL 2019 - 2021'!$D$2:$AO$3999,15,FALSE)</f>
        <v>0</v>
      </c>
      <c r="D1026" s="3">
        <f>VLOOKUP(Tableau3[[#This Row],[ID ]],'[1]COMMERCIAL 2019 - 2021'!$D$2:$AO$3999,16,FALSE)</f>
        <v>0</v>
      </c>
      <c r="E1026" s="3">
        <f>VLOOKUP(Tableau3[[#This Row],[ID ]],'[1]COMMERCIAL 2019 - 2021'!$D$2:$AO$3999,17,FALSE)</f>
        <v>0</v>
      </c>
      <c r="F1026" s="3">
        <f>VLOOKUP(Tableau3[[#This Row],[ID ]],'[1]COMMERCIAL 2019 - 2021'!$D$2:$AO$3999,20,FALSE)</f>
        <v>124125.12</v>
      </c>
      <c r="G1026" s="3">
        <f>VLOOKUP(Tableau3[[#This Row],[ID ]],'[1]COMMERCIAL 2019 - 2021'!$D$2:$AO$3999,21,FALSE)</f>
        <v>0</v>
      </c>
      <c r="H1026" s="3">
        <f>VLOOKUP(Tableau3[[#This Row],[ID ]],'[1]COMMERCIAL 2019 - 2021'!$D$2:$AO$3999,22,FALSE)</f>
        <v>0</v>
      </c>
      <c r="I1026" s="3">
        <f>VLOOKUP(Tableau3[[#This Row],[ID ]],'[1]COMMERCIAL 2019 - 2021'!$D$2:$AO$3999,23,FALSE)</f>
        <v>0</v>
      </c>
      <c r="J1026" s="3">
        <f>+Tableau1[[#This Row],[Annee]]</f>
        <v>2022</v>
      </c>
      <c r="K1026" s="3" t="str">
        <f>+Tableau1[[#This Row],[DESTINATION]]</f>
        <v>Sierra Leone</v>
      </c>
      <c r="L1026" s="3" t="str">
        <f>+Tableau1[[#This Row],[CLIENT]]</f>
        <v>SAHEL INTERNATIONAL TRADE</v>
      </c>
      <c r="M1026" s="3">
        <f>Tableau1[[#This Row],[Mois]]</f>
        <v>6</v>
      </c>
    </row>
    <row r="1027" spans="1:13" x14ac:dyDescent="0.35">
      <c r="A1027" s="1" t="str">
        <f>Tableau1[[#This Row],[NUM DE FACTURE]]</f>
        <v>FAE-22-00128</v>
      </c>
      <c r="B1027" s="2">
        <f>VLOOKUP(Tableau3[[#This Row],[ID ]],'[1]COMMERCIAL 2019 - 2021'!$D$2:$AO$3999,14,FALSE)</f>
        <v>3600</v>
      </c>
      <c r="C1027" s="3">
        <f>VLOOKUP(Tableau3[[#This Row],[ID ]],'[1]COMMERCIAL 2019 - 2021'!$D$2:$AO$3999,15,FALSE)</f>
        <v>22200</v>
      </c>
      <c r="D1027" s="3">
        <f>VLOOKUP(Tableau3[[#This Row],[ID ]],'[1]COMMERCIAL 2019 - 2021'!$D$2:$AO$3999,16,FALSE)</f>
        <v>84000</v>
      </c>
      <c r="E1027" s="3">
        <f>VLOOKUP(Tableau3[[#This Row],[ID ]],'[1]COMMERCIAL 2019 - 2021'!$D$2:$AO$3999,17,FALSE)</f>
        <v>0</v>
      </c>
      <c r="F1027" s="3">
        <f>VLOOKUP(Tableau3[[#This Row],[ID ]],'[1]COMMERCIAL 2019 - 2021'!$D$2:$AO$3999,20,FALSE)</f>
        <v>10080</v>
      </c>
      <c r="G1027" s="3">
        <f>VLOOKUP(Tableau3[[#This Row],[ID ]],'[1]COMMERCIAL 2019 - 2021'!$D$2:$AO$3999,21,FALSE)</f>
        <v>59718</v>
      </c>
      <c r="H1027" s="3">
        <f>VLOOKUP(Tableau3[[#This Row],[ID ]],'[1]COMMERCIAL 2019 - 2021'!$D$2:$AO$3999,22,FALSE)</f>
        <v>220640</v>
      </c>
      <c r="I1027" s="3">
        <f>VLOOKUP(Tableau3[[#This Row],[ID ]],'[1]COMMERCIAL 2019 - 2021'!$D$2:$AO$3999,23,FALSE)</f>
        <v>0</v>
      </c>
      <c r="J1027" s="3">
        <f>+Tableau1[[#This Row],[Annee]]</f>
        <v>2022</v>
      </c>
      <c r="K1027" s="3" t="str">
        <f>+Tableau1[[#This Row],[DESTINATION]]</f>
        <v>Gabon</v>
      </c>
      <c r="L1027" s="3" t="str">
        <f>+Tableau1[[#This Row],[CLIENT]]</f>
        <v>TUNISIAN AFRICAN BUSINESS</v>
      </c>
      <c r="M1027" s="3">
        <f>Tableau1[[#This Row],[Mois]]</f>
        <v>6</v>
      </c>
    </row>
    <row r="1028" spans="1:13" hidden="1" x14ac:dyDescent="0.35">
      <c r="A1028" s="1" t="str">
        <f>Tableau1[[#This Row],[NUM DE FACTURE]]</f>
        <v>FAE-22-00129</v>
      </c>
      <c r="B1028" s="2">
        <f>VLOOKUP(Tableau3[[#This Row],[ID ]],'[1]COMMERCIAL 2019 - 2021'!$D$2:$AO$3999,14,FALSE)</f>
        <v>0</v>
      </c>
      <c r="C1028" s="3">
        <f>VLOOKUP(Tableau3[[#This Row],[ID ]],'[1]COMMERCIAL 2019 - 2021'!$D$2:$AO$3999,15,FALSE)</f>
        <v>67608</v>
      </c>
      <c r="D1028" s="3">
        <f>VLOOKUP(Tableau3[[#This Row],[ID ]],'[1]COMMERCIAL 2019 - 2021'!$D$2:$AO$3999,16,FALSE)</f>
        <v>0</v>
      </c>
      <c r="E1028" s="3">
        <f>VLOOKUP(Tableau3[[#This Row],[ID ]],'[1]COMMERCIAL 2019 - 2021'!$D$2:$AO$3999,17,FALSE)</f>
        <v>0</v>
      </c>
      <c r="F1028" s="3">
        <f>VLOOKUP(Tableau3[[#This Row],[ID ]],'[1]COMMERCIAL 2019 - 2021'!$D$2:$AO$3999,20,FALSE)</f>
        <v>0</v>
      </c>
      <c r="G1028" s="3">
        <f>VLOOKUP(Tableau3[[#This Row],[ID ]],'[1]COMMERCIAL 2019 - 2021'!$D$2:$AO$3999,21,FALSE)</f>
        <v>218902.45788000003</v>
      </c>
      <c r="H1028" s="3">
        <f>VLOOKUP(Tableau3[[#This Row],[ID ]],'[1]COMMERCIAL 2019 - 2021'!$D$2:$AO$3999,22,FALSE)</f>
        <v>0</v>
      </c>
      <c r="I1028" s="3">
        <f>VLOOKUP(Tableau3[[#This Row],[ID ]],'[1]COMMERCIAL 2019 - 2021'!$D$2:$AO$3999,23,FALSE)</f>
        <v>0</v>
      </c>
      <c r="J1028" s="3">
        <f>+Tableau1[[#This Row],[Annee]]</f>
        <v>2022</v>
      </c>
      <c r="K1028" s="3" t="str">
        <f>+Tableau1[[#This Row],[DESTINATION]]</f>
        <v>Guinee</v>
      </c>
      <c r="L1028" s="3" t="str">
        <f>+Tableau1[[#This Row],[CLIENT]]</f>
        <v>BAH MAMADOU SALIOU</v>
      </c>
      <c r="M1028" s="3">
        <f>Tableau1[[#This Row],[Mois]]</f>
        <v>6</v>
      </c>
    </row>
    <row r="1029" spans="1:13" hidden="1" x14ac:dyDescent="0.35">
      <c r="A1029" s="1" t="str">
        <f>Tableau1[[#This Row],[NUM DE FACTURE]]</f>
        <v>FAE-22-00130</v>
      </c>
      <c r="B1029" s="2">
        <f>VLOOKUP(Tableau3[[#This Row],[ID ]],'[1]COMMERCIAL 2019 - 2021'!$D$2:$AO$3999,14,FALSE)</f>
        <v>0</v>
      </c>
      <c r="C1029" s="3">
        <f>VLOOKUP(Tableau3[[#This Row],[ID ]],'[1]COMMERCIAL 2019 - 2021'!$D$2:$AO$3999,15,FALSE)</f>
        <v>19900</v>
      </c>
      <c r="D1029" s="3">
        <f>VLOOKUP(Tableau3[[#This Row],[ID ]],'[1]COMMERCIAL 2019 - 2021'!$D$2:$AO$3999,16,FALSE)</f>
        <v>0</v>
      </c>
      <c r="E1029" s="3">
        <f>VLOOKUP(Tableau3[[#This Row],[ID ]],'[1]COMMERCIAL 2019 - 2021'!$D$2:$AO$3999,17,FALSE)</f>
        <v>0</v>
      </c>
      <c r="F1029" s="3">
        <f>VLOOKUP(Tableau3[[#This Row],[ID ]],'[1]COMMERCIAL 2019 - 2021'!$D$2:$AO$3999,20,FALSE)</f>
        <v>0</v>
      </c>
      <c r="G1029" s="3">
        <f>VLOOKUP(Tableau3[[#This Row],[ID ]],'[1]COMMERCIAL 2019 - 2021'!$D$2:$AO$3999,21,FALSE)</f>
        <v>93338.476599999995</v>
      </c>
      <c r="H1029" s="3">
        <f>VLOOKUP(Tableau3[[#This Row],[ID ]],'[1]COMMERCIAL 2019 - 2021'!$D$2:$AO$3999,22,FALSE)</f>
        <v>0</v>
      </c>
      <c r="I1029" s="3">
        <f>VLOOKUP(Tableau3[[#This Row],[ID ]],'[1]COMMERCIAL 2019 - 2021'!$D$2:$AO$3999,23,FALSE)</f>
        <v>0</v>
      </c>
      <c r="J1029" s="3">
        <f>+Tableau1[[#This Row],[Annee]]</f>
        <v>2022</v>
      </c>
      <c r="K1029" s="3" t="str">
        <f>+Tableau1[[#This Row],[DESTINATION]]</f>
        <v>New zealand</v>
      </c>
      <c r="L1029" s="3" t="str">
        <f>+Tableau1[[#This Row],[CLIENT]]</f>
        <v>DAVIS TRADING CO LTD</v>
      </c>
      <c r="M1029" s="3">
        <f>Tableau1[[#This Row],[Mois]]</f>
        <v>6</v>
      </c>
    </row>
    <row r="1030" spans="1:13" hidden="1" x14ac:dyDescent="0.35">
      <c r="A1030" s="1" t="str">
        <f>Tableau1[[#This Row],[NUM DE FACTURE]]</f>
        <v>FAE-22-00131</v>
      </c>
      <c r="B1030" s="2">
        <f>VLOOKUP(Tableau3[[#This Row],[ID ]],'[1]COMMERCIAL 2019 - 2021'!$D$2:$AO$3999,14,FALSE)</f>
        <v>20000</v>
      </c>
      <c r="C1030" s="3">
        <f>VLOOKUP(Tableau3[[#This Row],[ID ]],'[1]COMMERCIAL 2019 - 2021'!$D$2:$AO$3999,15,FALSE)</f>
        <v>0</v>
      </c>
      <c r="D1030" s="3">
        <f>VLOOKUP(Tableau3[[#This Row],[ID ]],'[1]COMMERCIAL 2019 - 2021'!$D$2:$AO$3999,16,FALSE)</f>
        <v>0</v>
      </c>
      <c r="E1030" s="3">
        <f>VLOOKUP(Tableau3[[#This Row],[ID ]],'[1]COMMERCIAL 2019 - 2021'!$D$2:$AO$3999,17,FALSE)</f>
        <v>0</v>
      </c>
      <c r="F1030" s="3">
        <f>VLOOKUP(Tableau3[[#This Row],[ID ]],'[1]COMMERCIAL 2019 - 2021'!$D$2:$AO$3999,20,FALSE)</f>
        <v>56000</v>
      </c>
      <c r="G1030" s="3">
        <f>VLOOKUP(Tableau3[[#This Row],[ID ]],'[1]COMMERCIAL 2019 - 2021'!$D$2:$AO$3999,21,FALSE)</f>
        <v>0</v>
      </c>
      <c r="H1030" s="3">
        <f>VLOOKUP(Tableau3[[#This Row],[ID ]],'[1]COMMERCIAL 2019 - 2021'!$D$2:$AO$3999,22,FALSE)</f>
        <v>0</v>
      </c>
      <c r="I1030" s="3">
        <f>VLOOKUP(Tableau3[[#This Row],[ID ]],'[1]COMMERCIAL 2019 - 2021'!$D$2:$AO$3999,23,FALSE)</f>
        <v>0</v>
      </c>
      <c r="J1030" s="3">
        <f>+Tableau1[[#This Row],[Annee]]</f>
        <v>2022</v>
      </c>
      <c r="K1030" s="3" t="str">
        <f>+Tableau1[[#This Row],[DESTINATION]]</f>
        <v>Egypte</v>
      </c>
      <c r="L1030" s="3" t="str">
        <f>+Tableau1[[#This Row],[CLIENT]]</f>
        <v>STE DORCAS INTER TRADE</v>
      </c>
      <c r="M1030" s="3">
        <f>Tableau1[[#This Row],[Mois]]</f>
        <v>6</v>
      </c>
    </row>
    <row r="1031" spans="1:13" hidden="1" x14ac:dyDescent="0.35">
      <c r="A1031" s="1" t="str">
        <f>Tableau1[[#This Row],[NUM DE FACTURE]]</f>
        <v>FAE-22-00132</v>
      </c>
      <c r="B1031" s="2">
        <f>VLOOKUP(Tableau3[[#This Row],[ID ]],'[1]COMMERCIAL 2019 - 2021'!$D$2:$AO$3999,14,FALSE)</f>
        <v>0</v>
      </c>
      <c r="C1031" s="3">
        <f>VLOOKUP(Tableau3[[#This Row],[ID ]],'[1]COMMERCIAL 2019 - 2021'!$D$2:$AO$3999,15,FALSE)</f>
        <v>61500</v>
      </c>
      <c r="D1031" s="3">
        <f>VLOOKUP(Tableau3[[#This Row],[ID ]],'[1]COMMERCIAL 2019 - 2021'!$D$2:$AO$3999,16,FALSE)</f>
        <v>0</v>
      </c>
      <c r="E1031" s="3">
        <f>VLOOKUP(Tableau3[[#This Row],[ID ]],'[1]COMMERCIAL 2019 - 2021'!$D$2:$AO$3999,17,FALSE)</f>
        <v>0</v>
      </c>
      <c r="F1031" s="3">
        <f>VLOOKUP(Tableau3[[#This Row],[ID ]],'[1]COMMERCIAL 2019 - 2021'!$D$2:$AO$3999,20,FALSE)</f>
        <v>0</v>
      </c>
      <c r="G1031" s="3">
        <f>VLOOKUP(Tableau3[[#This Row],[ID ]],'[1]COMMERCIAL 2019 - 2021'!$D$2:$AO$3999,21,FALSE)</f>
        <v>198337.5</v>
      </c>
      <c r="H1031" s="3">
        <f>VLOOKUP(Tableau3[[#This Row],[ID ]],'[1]COMMERCIAL 2019 - 2021'!$D$2:$AO$3999,22,FALSE)</f>
        <v>0</v>
      </c>
      <c r="I1031" s="3">
        <f>VLOOKUP(Tableau3[[#This Row],[ID ]],'[1]COMMERCIAL 2019 - 2021'!$D$2:$AO$3999,23,FALSE)</f>
        <v>0</v>
      </c>
      <c r="J1031" s="3">
        <f>+Tableau1[[#This Row],[Annee]]</f>
        <v>2022</v>
      </c>
      <c r="K1031" s="3" t="str">
        <f>+Tableau1[[#This Row],[DESTINATION]]</f>
        <v>Russie</v>
      </c>
      <c r="L1031" s="3" t="str">
        <f>+Tableau1[[#This Row],[CLIENT]]</f>
        <v>STE MIDCOM INTERNATIONAL</v>
      </c>
      <c r="M1031" s="3">
        <f>Tableau1[[#This Row],[Mois]]</f>
        <v>6</v>
      </c>
    </row>
    <row r="1032" spans="1:13" x14ac:dyDescent="0.35">
      <c r="A1032" s="1" t="str">
        <f>Tableau1[[#This Row],[NUM DE FACTURE]]</f>
        <v>FAE-22-00133</v>
      </c>
      <c r="B1032" s="2">
        <f>VLOOKUP(Tableau3[[#This Row],[ID ]],'[1]COMMERCIAL 2019 - 2021'!$D$2:$AO$3999,14,FALSE)</f>
        <v>0</v>
      </c>
      <c r="C1032" s="3">
        <f>VLOOKUP(Tableau3[[#This Row],[ID ]],'[1]COMMERCIAL 2019 - 2021'!$D$2:$AO$3999,15,FALSE)</f>
        <v>242088</v>
      </c>
      <c r="D1032" s="3">
        <f>VLOOKUP(Tableau3[[#This Row],[ID ]],'[1]COMMERCIAL 2019 - 2021'!$D$2:$AO$3999,16,FALSE)</f>
        <v>0</v>
      </c>
      <c r="E1032" s="3">
        <f>VLOOKUP(Tableau3[[#This Row],[ID ]],'[1]COMMERCIAL 2019 - 2021'!$D$2:$AO$3999,17,FALSE)</f>
        <v>0</v>
      </c>
      <c r="F1032" s="3">
        <f>VLOOKUP(Tableau3[[#This Row],[ID ]],'[1]COMMERCIAL 2019 - 2021'!$D$2:$AO$3999,20,FALSE)</f>
        <v>0</v>
      </c>
      <c r="G1032" s="3">
        <f>VLOOKUP(Tableau3[[#This Row],[ID ]],'[1]COMMERCIAL 2019 - 2021'!$D$2:$AO$3999,21,FALSE)</f>
        <v>593335.68000000005</v>
      </c>
      <c r="H1032" s="3">
        <f>VLOOKUP(Tableau3[[#This Row],[ID ]],'[1]COMMERCIAL 2019 - 2021'!$D$2:$AO$3999,22,FALSE)</f>
        <v>0</v>
      </c>
      <c r="I1032" s="3">
        <f>VLOOKUP(Tableau3[[#This Row],[ID ]],'[1]COMMERCIAL 2019 - 2021'!$D$2:$AO$3999,23,FALSE)</f>
        <v>0</v>
      </c>
      <c r="J1032" s="3">
        <f>+Tableau1[[#This Row],[Annee]]</f>
        <v>2022</v>
      </c>
      <c r="K1032" s="3" t="str">
        <f>+Tableau1[[#This Row],[DESTINATION]]</f>
        <v>Senegal</v>
      </c>
      <c r="L1032" s="3" t="str">
        <f>+Tableau1[[#This Row],[CLIENT]]</f>
        <v>TUNISIAN AFRICAN BUSINESS</v>
      </c>
      <c r="M1032" s="3">
        <f>Tableau1[[#This Row],[Mois]]</f>
        <v>6</v>
      </c>
    </row>
    <row r="1033" spans="1:13" hidden="1" x14ac:dyDescent="0.35">
      <c r="A1033" s="1" t="str">
        <f>Tableau1[[#This Row],[NUM DE FACTURE]]</f>
        <v>FAE-22-00134</v>
      </c>
      <c r="B1033" s="2">
        <f>VLOOKUP(Tableau3[[#This Row],[ID ]],'[1]COMMERCIAL 2019 - 2021'!$D$2:$AO$3999,14,FALSE)</f>
        <v>0</v>
      </c>
      <c r="C1033" s="3">
        <f>VLOOKUP(Tableau3[[#This Row],[ID ]],'[1]COMMERCIAL 2019 - 2021'!$D$2:$AO$3999,15,FALSE)</f>
        <v>403200</v>
      </c>
      <c r="D1033" s="3">
        <f>VLOOKUP(Tableau3[[#This Row],[ID ]],'[1]COMMERCIAL 2019 - 2021'!$D$2:$AO$3999,16,FALSE)</f>
        <v>96000</v>
      </c>
      <c r="E1033" s="3">
        <f>VLOOKUP(Tableau3[[#This Row],[ID ]],'[1]COMMERCIAL 2019 - 2021'!$D$2:$AO$3999,17,FALSE)</f>
        <v>0</v>
      </c>
      <c r="F1033" s="3">
        <f>VLOOKUP(Tableau3[[#This Row],[ID ]],'[1]COMMERCIAL 2019 - 2021'!$D$2:$AO$3999,20,FALSE)</f>
        <v>0</v>
      </c>
      <c r="G1033" s="3">
        <f>VLOOKUP(Tableau3[[#This Row],[ID ]],'[1]COMMERCIAL 2019 - 2021'!$D$2:$AO$3999,21,FALSE)</f>
        <v>1251770.0831999998</v>
      </c>
      <c r="H1033" s="3">
        <f>VLOOKUP(Tableau3[[#This Row],[ID ]],'[1]COMMERCIAL 2019 - 2021'!$D$2:$AO$3999,22,FALSE)</f>
        <v>298040.49600000004</v>
      </c>
      <c r="I1033" s="3">
        <f>VLOOKUP(Tableau3[[#This Row],[ID ]],'[1]COMMERCIAL 2019 - 2021'!$D$2:$AO$3999,23,FALSE)</f>
        <v>0</v>
      </c>
      <c r="J1033" s="3">
        <f>+Tableau1[[#This Row],[Annee]]</f>
        <v>2022</v>
      </c>
      <c r="K1033" s="3" t="str">
        <f>+Tableau1[[#This Row],[DESTINATION]]</f>
        <v>Libye</v>
      </c>
      <c r="L1033" s="3" t="str">
        <f>+Tableau1[[#This Row],[CLIENT]]</f>
        <v>STE AL MAJMOUA MOTTAHIDA</v>
      </c>
      <c r="M1033" s="3">
        <f>Tableau1[[#This Row],[Mois]]</f>
        <v>6</v>
      </c>
    </row>
    <row r="1034" spans="1:13" hidden="1" x14ac:dyDescent="0.35">
      <c r="A1034" s="1" t="str">
        <f>Tableau1[[#This Row],[NUM DE FACTURE]]</f>
        <v>FAE-22-00135</v>
      </c>
      <c r="B1034" s="2">
        <f>VLOOKUP(Tableau3[[#This Row],[ID ]],'[1]COMMERCIAL 2019 - 2021'!$D$2:$AO$3999,14,FALSE)</f>
        <v>40000</v>
      </c>
      <c r="C1034" s="3">
        <f>VLOOKUP(Tableau3[[#This Row],[ID ]],'[1]COMMERCIAL 2019 - 2021'!$D$2:$AO$3999,15,FALSE)</f>
        <v>0</v>
      </c>
      <c r="D1034" s="3">
        <f>VLOOKUP(Tableau3[[#This Row],[ID ]],'[1]COMMERCIAL 2019 - 2021'!$D$2:$AO$3999,16,FALSE)</f>
        <v>0</v>
      </c>
      <c r="E1034" s="3">
        <f>VLOOKUP(Tableau3[[#This Row],[ID ]],'[1]COMMERCIAL 2019 - 2021'!$D$2:$AO$3999,17,FALSE)</f>
        <v>0</v>
      </c>
      <c r="F1034" s="3">
        <f>VLOOKUP(Tableau3[[#This Row],[ID ]],'[1]COMMERCIAL 2019 - 2021'!$D$2:$AO$3999,20,FALSE)</f>
        <v>156151.57999999999</v>
      </c>
      <c r="G1034" s="3">
        <f>VLOOKUP(Tableau3[[#This Row],[ID ]],'[1]COMMERCIAL 2019 - 2021'!$D$2:$AO$3999,21,FALSE)</f>
        <v>0</v>
      </c>
      <c r="H1034" s="3">
        <f>VLOOKUP(Tableau3[[#This Row],[ID ]],'[1]COMMERCIAL 2019 - 2021'!$D$2:$AO$3999,22,FALSE)</f>
        <v>0</v>
      </c>
      <c r="I1034" s="3">
        <f>VLOOKUP(Tableau3[[#This Row],[ID ]],'[1]COMMERCIAL 2019 - 2021'!$D$2:$AO$3999,23,FALSE)</f>
        <v>0</v>
      </c>
      <c r="J1034" s="3">
        <f>+Tableau1[[#This Row],[Annee]]</f>
        <v>2022</v>
      </c>
      <c r="K1034" s="3" t="str">
        <f>+Tableau1[[#This Row],[DESTINATION]]</f>
        <v>Russie</v>
      </c>
      <c r="L1034" s="3" t="str">
        <f>+Tableau1[[#This Row],[CLIENT]]</f>
        <v>ANGSTREM TRADING</v>
      </c>
      <c r="M1034" s="3">
        <f>Tableau1[[#This Row],[Mois]]</f>
        <v>6</v>
      </c>
    </row>
    <row r="1035" spans="1:13" hidden="1" x14ac:dyDescent="0.35">
      <c r="A1035" s="1" t="str">
        <f>Tableau1[[#This Row],[NUM DE FACTURE]]</f>
        <v>FAE-22-00136</v>
      </c>
      <c r="B1035" s="2">
        <f>VLOOKUP(Tableau3[[#This Row],[ID ]],'[1]COMMERCIAL 2019 - 2021'!$D$2:$AO$3999,14,FALSE)</f>
        <v>11040</v>
      </c>
      <c r="C1035" s="3">
        <f>VLOOKUP(Tableau3[[#This Row],[ID ]],'[1]COMMERCIAL 2019 - 2021'!$D$2:$AO$3999,15,FALSE)</f>
        <v>40200</v>
      </c>
      <c r="D1035" s="3">
        <f>VLOOKUP(Tableau3[[#This Row],[ID ]],'[1]COMMERCIAL 2019 - 2021'!$D$2:$AO$3999,16,FALSE)</f>
        <v>2400</v>
      </c>
      <c r="E1035" s="3">
        <f>VLOOKUP(Tableau3[[#This Row],[ID ]],'[1]COMMERCIAL 2019 - 2021'!$D$2:$AO$3999,17,FALSE)</f>
        <v>0</v>
      </c>
      <c r="F1035" s="3">
        <f>VLOOKUP(Tableau3[[#This Row],[ID ]],'[1]COMMERCIAL 2019 - 2021'!$D$2:$AO$3999,20,FALSE)</f>
        <v>31194</v>
      </c>
      <c r="G1035" s="3">
        <f>VLOOKUP(Tableau3[[#This Row],[ID ]],'[1]COMMERCIAL 2019 - 2021'!$D$2:$AO$3999,21,FALSE)</f>
        <v>108540</v>
      </c>
      <c r="H1035" s="3">
        <f>VLOOKUP(Tableau3[[#This Row],[ID ]],'[1]COMMERCIAL 2019 - 2021'!$D$2:$AO$3999,22,FALSE)</f>
        <v>6360</v>
      </c>
      <c r="I1035" s="3">
        <f>VLOOKUP(Tableau3[[#This Row],[ID ]],'[1]COMMERCIAL 2019 - 2021'!$D$2:$AO$3999,23,FALSE)</f>
        <v>0</v>
      </c>
      <c r="J1035" s="3">
        <f>+Tableau1[[#This Row],[Annee]]</f>
        <v>2022</v>
      </c>
      <c r="K1035" s="3" t="str">
        <f>+Tableau1[[#This Row],[DESTINATION]]</f>
        <v>Burkina Faso</v>
      </c>
      <c r="L1035" s="3" t="str">
        <f>+Tableau1[[#This Row],[CLIENT]]</f>
        <v>SAHEL INTERNATIONAL TRADE</v>
      </c>
      <c r="M1035" s="3">
        <f>Tableau1[[#This Row],[Mois]]</f>
        <v>6</v>
      </c>
    </row>
    <row r="1036" spans="1:13" hidden="1" x14ac:dyDescent="0.35">
      <c r="A1036" s="1" t="str">
        <f>Tableau1[[#This Row],[NUM DE FACTURE]]</f>
        <v>FAE-22-00137</v>
      </c>
      <c r="B1036" s="2">
        <f>VLOOKUP(Tableau3[[#This Row],[ID ]],'[1]COMMERCIAL 2019 - 2021'!$D$2:$AO$3999,14,FALSE)</f>
        <v>8400</v>
      </c>
      <c r="C1036" s="3">
        <f>VLOOKUP(Tableau3[[#This Row],[ID ]],'[1]COMMERCIAL 2019 - 2021'!$D$2:$AO$3999,15,FALSE)</f>
        <v>19800</v>
      </c>
      <c r="D1036" s="3">
        <f>VLOOKUP(Tableau3[[#This Row],[ID ]],'[1]COMMERCIAL 2019 - 2021'!$D$2:$AO$3999,16,FALSE)</f>
        <v>0</v>
      </c>
      <c r="E1036" s="3">
        <f>VLOOKUP(Tableau3[[#This Row],[ID ]],'[1]COMMERCIAL 2019 - 2021'!$D$2:$AO$3999,17,FALSE)</f>
        <v>0</v>
      </c>
      <c r="F1036" s="3">
        <f>VLOOKUP(Tableau3[[#This Row],[ID ]],'[1]COMMERCIAL 2019 - 2021'!$D$2:$AO$3999,20,FALSE)</f>
        <v>23688</v>
      </c>
      <c r="G1036" s="3">
        <f>VLOOKUP(Tableau3[[#This Row],[ID ]],'[1]COMMERCIAL 2019 - 2021'!$D$2:$AO$3999,21,FALSE)</f>
        <v>53460</v>
      </c>
      <c r="H1036" s="3">
        <f>VLOOKUP(Tableau3[[#This Row],[ID ]],'[1]COMMERCIAL 2019 - 2021'!$D$2:$AO$3999,22,FALSE)</f>
        <v>0</v>
      </c>
      <c r="I1036" s="3">
        <f>VLOOKUP(Tableau3[[#This Row],[ID ]],'[1]COMMERCIAL 2019 - 2021'!$D$2:$AO$3999,23,FALSE)</f>
        <v>0</v>
      </c>
      <c r="J1036" s="3">
        <f>+Tableau1[[#This Row],[Annee]]</f>
        <v>2022</v>
      </c>
      <c r="K1036" s="3" t="str">
        <f>+Tableau1[[#This Row],[DESTINATION]]</f>
        <v>Burkina Faso</v>
      </c>
      <c r="L1036" s="3" t="str">
        <f>+Tableau1[[#This Row],[CLIENT]]</f>
        <v>SAHEL INTERNATIONAL TRADE</v>
      </c>
      <c r="M1036" s="3">
        <f>Tableau1[[#This Row],[Mois]]</f>
        <v>6</v>
      </c>
    </row>
    <row r="1037" spans="1:13" hidden="1" x14ac:dyDescent="0.35">
      <c r="A1037" s="1" t="str">
        <f>Tableau1[[#This Row],[NUM DE FACTURE]]</f>
        <v>FAE-22-00138</v>
      </c>
      <c r="B1037" s="2">
        <f>VLOOKUP(Tableau3[[#This Row],[ID ]],'[1]COMMERCIAL 2019 - 2021'!$D$2:$AO$3999,14,FALSE)</f>
        <v>0</v>
      </c>
      <c r="C1037" s="3">
        <f>VLOOKUP(Tableau3[[#This Row],[ID ]],'[1]COMMERCIAL 2019 - 2021'!$D$2:$AO$3999,15,FALSE)</f>
        <v>0</v>
      </c>
      <c r="D1037" s="3">
        <f>VLOOKUP(Tableau3[[#This Row],[ID ]],'[1]COMMERCIAL 2019 - 2021'!$D$2:$AO$3999,16,FALSE)</f>
        <v>0</v>
      </c>
      <c r="E1037" s="3">
        <f>VLOOKUP(Tableau3[[#This Row],[ID ]],'[1]COMMERCIAL 2019 - 2021'!$D$2:$AO$3999,17,FALSE)</f>
        <v>0</v>
      </c>
      <c r="F1037" s="3">
        <f>VLOOKUP(Tableau3[[#This Row],[ID ]],'[1]COMMERCIAL 2019 - 2021'!$D$2:$AO$3999,20,FALSE)</f>
        <v>0</v>
      </c>
      <c r="G1037" s="3">
        <f>VLOOKUP(Tableau3[[#This Row],[ID ]],'[1]COMMERCIAL 2019 - 2021'!$D$2:$AO$3999,21,FALSE)</f>
        <v>0</v>
      </c>
      <c r="H1037" s="3">
        <f>VLOOKUP(Tableau3[[#This Row],[ID ]],'[1]COMMERCIAL 2019 - 2021'!$D$2:$AO$3999,22,FALSE)</f>
        <v>0</v>
      </c>
      <c r="I1037" s="3">
        <f>VLOOKUP(Tableau3[[#This Row],[ID ]],'[1]COMMERCIAL 2019 - 2021'!$D$2:$AO$3999,23,FALSE)</f>
        <v>0</v>
      </c>
      <c r="J1037" s="3">
        <f>+Tableau1[[#This Row],[Annee]]</f>
        <v>2022</v>
      </c>
      <c r="K1037" s="3" t="str">
        <f>+Tableau1[[#This Row],[DESTINATION]]</f>
        <v>Libye</v>
      </c>
      <c r="L1037" s="3" t="str">
        <f>+Tableau1[[#This Row],[CLIENT]]</f>
        <v>MAHARA ALAMIA FOR IMP EXP FOOD</v>
      </c>
      <c r="M1037" s="3">
        <f>Tableau1[[#This Row],[Mois]]</f>
        <v>1</v>
      </c>
    </row>
    <row r="1038" spans="1:13" hidden="1" x14ac:dyDescent="0.35">
      <c r="A1038" s="1" t="str">
        <f>Tableau1[[#This Row],[NUM DE FACTURE]]</f>
        <v>FAE-22-00139</v>
      </c>
      <c r="B1038" s="2">
        <f>VLOOKUP(Tableau3[[#This Row],[ID ]],'[1]COMMERCIAL 2019 - 2021'!$D$2:$AO$3999,14,FALSE)</f>
        <v>21600</v>
      </c>
      <c r="C1038" s="3">
        <f>VLOOKUP(Tableau3[[#This Row],[ID ]],'[1]COMMERCIAL 2019 - 2021'!$D$2:$AO$3999,15,FALSE)</f>
        <v>0</v>
      </c>
      <c r="D1038" s="3">
        <f>VLOOKUP(Tableau3[[#This Row],[ID ]],'[1]COMMERCIAL 2019 - 2021'!$D$2:$AO$3999,16,FALSE)</f>
        <v>278400</v>
      </c>
      <c r="E1038" s="3">
        <f>VLOOKUP(Tableau3[[#This Row],[ID ]],'[1]COMMERCIAL 2019 - 2021'!$D$2:$AO$3999,17,FALSE)</f>
        <v>0</v>
      </c>
      <c r="F1038" s="3">
        <f>VLOOKUP(Tableau3[[#This Row],[ID ]],'[1]COMMERCIAL 2019 - 2021'!$D$2:$AO$3999,20,FALSE)</f>
        <v>68100.669000000009</v>
      </c>
      <c r="G1038" s="3">
        <f>VLOOKUP(Tableau3[[#This Row],[ID ]],'[1]COMMERCIAL 2019 - 2021'!$D$2:$AO$3999,21,FALSE)</f>
        <v>0</v>
      </c>
      <c r="H1038" s="3">
        <f>VLOOKUP(Tableau3[[#This Row],[ID ]],'[1]COMMERCIAL 2019 - 2021'!$D$2:$AO$3999,22,FALSE)</f>
        <v>787717.14</v>
      </c>
      <c r="I1038" s="3">
        <f>VLOOKUP(Tableau3[[#This Row],[ID ]],'[1]COMMERCIAL 2019 - 2021'!$D$2:$AO$3999,23,FALSE)</f>
        <v>0</v>
      </c>
      <c r="J1038" s="3">
        <f>+Tableau1[[#This Row],[Annee]]</f>
        <v>2022</v>
      </c>
      <c r="K1038" s="3" t="str">
        <f>+Tableau1[[#This Row],[DESTINATION]]</f>
        <v>Tchad</v>
      </c>
      <c r="L1038" s="3" t="str">
        <f>+Tableau1[[#This Row],[CLIENT]]</f>
        <v>SEYAL TCHAD SA</v>
      </c>
      <c r="M1038" s="3">
        <f>Tableau1[[#This Row],[Mois]]</f>
        <v>6</v>
      </c>
    </row>
    <row r="1039" spans="1:13" hidden="1" x14ac:dyDescent="0.35">
      <c r="A1039" s="1" t="str">
        <f>Tableau1[[#This Row],[NUM DE FACTURE]]</f>
        <v>FAE-22-00140</v>
      </c>
      <c r="B1039" s="2">
        <f>VLOOKUP(Tableau3[[#This Row],[ID ]],'[1]COMMERCIAL 2019 - 2021'!$D$2:$AO$3999,14,FALSE)</f>
        <v>0</v>
      </c>
      <c r="C1039" s="3">
        <f>VLOOKUP(Tableau3[[#This Row],[ID ]],'[1]COMMERCIAL 2019 - 2021'!$D$2:$AO$3999,15,FALSE)</f>
        <v>28915.200000000001</v>
      </c>
      <c r="D1039" s="3">
        <f>VLOOKUP(Tableau3[[#This Row],[ID ]],'[1]COMMERCIAL 2019 - 2021'!$D$2:$AO$3999,16,FALSE)</f>
        <v>1996.8</v>
      </c>
      <c r="E1039" s="3">
        <f>VLOOKUP(Tableau3[[#This Row],[ID ]],'[1]COMMERCIAL 2019 - 2021'!$D$2:$AO$3999,17,FALSE)</f>
        <v>0</v>
      </c>
      <c r="F1039" s="3">
        <f>VLOOKUP(Tableau3[[#This Row],[ID ]],'[1]COMMERCIAL 2019 - 2021'!$D$2:$AO$3999,20,FALSE)</f>
        <v>0</v>
      </c>
      <c r="G1039" s="3">
        <f>VLOOKUP(Tableau3[[#This Row],[ID ]],'[1]COMMERCIAL 2019 - 2021'!$D$2:$AO$3999,21,FALSE)</f>
        <v>91232.255923199991</v>
      </c>
      <c r="H1039" s="3">
        <f>VLOOKUP(Tableau3[[#This Row],[ID ]],'[1]COMMERCIAL 2019 - 2021'!$D$2:$AO$3999,22,FALSE)</f>
        <v>6300.2354688000005</v>
      </c>
      <c r="I1039" s="3">
        <f>VLOOKUP(Tableau3[[#This Row],[ID ]],'[1]COMMERCIAL 2019 - 2021'!$D$2:$AO$3999,23,FALSE)</f>
        <v>0</v>
      </c>
      <c r="J1039" s="3">
        <f>+Tableau1[[#This Row],[Annee]]</f>
        <v>2022</v>
      </c>
      <c r="K1039" s="3" t="str">
        <f>+Tableau1[[#This Row],[DESTINATION]]</f>
        <v>Libye</v>
      </c>
      <c r="L1039" s="3" t="str">
        <f>+Tableau1[[#This Row],[CLIENT]]</f>
        <v>MAHARA ALAMIA FOR IMP EXP FOOD</v>
      </c>
      <c r="M1039" s="3">
        <f>Tableau1[[#This Row],[Mois]]</f>
        <v>6</v>
      </c>
    </row>
    <row r="1040" spans="1:13" hidden="1" x14ac:dyDescent="0.35">
      <c r="A1040" s="1" t="str">
        <f>Tableau1[[#This Row],[NUM DE FACTURE]]</f>
        <v>FAE-22-00141</v>
      </c>
      <c r="B1040" s="2">
        <f>VLOOKUP(Tableau3[[#This Row],[ID ]],'[1]COMMERCIAL 2019 - 2021'!$D$2:$AO$3999,14,FALSE)</f>
        <v>0</v>
      </c>
      <c r="C1040" s="3">
        <f>VLOOKUP(Tableau3[[#This Row],[ID ]],'[1]COMMERCIAL 2019 - 2021'!$D$2:$AO$3999,15,FALSE)</f>
        <v>5760</v>
      </c>
      <c r="D1040" s="3">
        <f>VLOOKUP(Tableau3[[#This Row],[ID ]],'[1]COMMERCIAL 2019 - 2021'!$D$2:$AO$3999,16,FALSE)</f>
        <v>1920</v>
      </c>
      <c r="E1040" s="3">
        <f>VLOOKUP(Tableau3[[#This Row],[ID ]],'[1]COMMERCIAL 2019 - 2021'!$D$2:$AO$3999,17,FALSE)</f>
        <v>1250</v>
      </c>
      <c r="F1040" s="3">
        <f>VLOOKUP(Tableau3[[#This Row],[ID ]],'[1]COMMERCIAL 2019 - 2021'!$D$2:$AO$3999,20,FALSE)</f>
        <v>0</v>
      </c>
      <c r="G1040" s="3">
        <f>VLOOKUP(Tableau3[[#This Row],[ID ]],'[1]COMMERCIAL 2019 - 2021'!$D$2:$AO$3999,21,FALSE)</f>
        <v>23983.611133706607</v>
      </c>
      <c r="H1040" s="3">
        <f>VLOOKUP(Tableau3[[#This Row],[ID ]],'[1]COMMERCIAL 2019 - 2021'!$D$2:$AO$3999,22,FALSE)</f>
        <v>7994.5370445688695</v>
      </c>
      <c r="I1040" s="3">
        <f>VLOOKUP(Tableau3[[#This Row],[ID ]],'[1]COMMERCIAL 2019 - 2021'!$D$2:$AO$3999,23,FALSE)</f>
        <v>7502.4017217245255</v>
      </c>
      <c r="J1040" s="3">
        <f>+Tableau1[[#This Row],[Annee]]</f>
        <v>2022</v>
      </c>
      <c r="K1040" s="3" t="str">
        <f>+Tableau1[[#This Row],[DESTINATION]]</f>
        <v>Jordanie</v>
      </c>
      <c r="L1040" s="3" t="str">
        <f>+Tableau1[[#This Row],[CLIENT]]</f>
        <v>ABOURA FOODS</v>
      </c>
      <c r="M1040" s="3">
        <f>Tableau1[[#This Row],[Mois]]</f>
        <v>6</v>
      </c>
    </row>
    <row r="1041" spans="1:13" x14ac:dyDescent="0.35">
      <c r="A1041" s="1" t="str">
        <f>Tableau1[[#This Row],[NUM DE FACTURE]]</f>
        <v>FAE-22-00142</v>
      </c>
      <c r="B1041" s="2">
        <f>VLOOKUP(Tableau3[[#This Row],[ID ]],'[1]COMMERCIAL 2019 - 2021'!$D$2:$AO$3999,14,FALSE)</f>
        <v>131640</v>
      </c>
      <c r="C1041" s="3">
        <f>VLOOKUP(Tableau3[[#This Row],[ID ]],'[1]COMMERCIAL 2019 - 2021'!$D$2:$AO$3999,15,FALSE)</f>
        <v>22800</v>
      </c>
      <c r="D1041" s="3">
        <f>VLOOKUP(Tableau3[[#This Row],[ID ]],'[1]COMMERCIAL 2019 - 2021'!$D$2:$AO$3999,16,FALSE)</f>
        <v>0</v>
      </c>
      <c r="E1041" s="3">
        <f>VLOOKUP(Tableau3[[#This Row],[ID ]],'[1]COMMERCIAL 2019 - 2021'!$D$2:$AO$3999,17,FALSE)</f>
        <v>0</v>
      </c>
      <c r="F1041" s="3">
        <f>VLOOKUP(Tableau3[[#This Row],[ID ]],'[1]COMMERCIAL 2019 - 2021'!$D$2:$AO$3999,20,FALSE)</f>
        <v>369024</v>
      </c>
      <c r="G1041" s="3">
        <f>VLOOKUP(Tableau3[[#This Row],[ID ]],'[1]COMMERCIAL 2019 - 2021'!$D$2:$AO$3999,21,FALSE)</f>
        <v>61560</v>
      </c>
      <c r="H1041" s="3">
        <f>VLOOKUP(Tableau3[[#This Row],[ID ]],'[1]COMMERCIAL 2019 - 2021'!$D$2:$AO$3999,22,FALSE)</f>
        <v>0</v>
      </c>
      <c r="I1041" s="3">
        <f>VLOOKUP(Tableau3[[#This Row],[ID ]],'[1]COMMERCIAL 2019 - 2021'!$D$2:$AO$3999,23,FALSE)</f>
        <v>0</v>
      </c>
      <c r="J1041" s="3">
        <f>+Tableau1[[#This Row],[Annee]]</f>
        <v>2022</v>
      </c>
      <c r="K1041" s="3" t="str">
        <f>+Tableau1[[#This Row],[DESTINATION]]</f>
        <v>Sierra Leone</v>
      </c>
      <c r="L1041" s="3" t="str">
        <f>+Tableau1[[#This Row],[CLIENT]]</f>
        <v>TUNISIAN AFRICAN BUSINESS</v>
      </c>
      <c r="M1041" s="3">
        <f>Tableau1[[#This Row],[Mois]]</f>
        <v>7</v>
      </c>
    </row>
    <row r="1042" spans="1:13" hidden="1" x14ac:dyDescent="0.35">
      <c r="A1042" s="1" t="str">
        <f>Tableau1[[#This Row],[NUM DE FACTURE]]</f>
        <v>FAE-22-00143</v>
      </c>
      <c r="B1042" s="2">
        <f>VLOOKUP(Tableau3[[#This Row],[ID ]],'[1]COMMERCIAL 2019 - 2021'!$D$2:$AO$3999,14,FALSE)</f>
        <v>3600</v>
      </c>
      <c r="C1042" s="3">
        <f>VLOOKUP(Tableau3[[#This Row],[ID ]],'[1]COMMERCIAL 2019 - 2021'!$D$2:$AO$3999,15,FALSE)</f>
        <v>6000</v>
      </c>
      <c r="D1042" s="3">
        <f>VLOOKUP(Tableau3[[#This Row],[ID ]],'[1]COMMERCIAL 2019 - 2021'!$D$2:$AO$3999,16,FALSE)</f>
        <v>1000</v>
      </c>
      <c r="E1042" s="3">
        <f>VLOOKUP(Tableau3[[#This Row],[ID ]],'[1]COMMERCIAL 2019 - 2021'!$D$2:$AO$3999,17,FALSE)</f>
        <v>9215</v>
      </c>
      <c r="F1042" s="3">
        <f>VLOOKUP(Tableau3[[#This Row],[ID ]],'[1]COMMERCIAL 2019 - 2021'!$D$2:$AO$3999,20,FALSE)</f>
        <v>13005.252</v>
      </c>
      <c r="G1042" s="3">
        <f>VLOOKUP(Tableau3[[#This Row],[ID ]],'[1]COMMERCIAL 2019 - 2021'!$D$2:$AO$3999,21,FALSE)</f>
        <v>20389.589999999997</v>
      </c>
      <c r="H1042" s="3">
        <f>VLOOKUP(Tableau3[[#This Row],[ID ]],'[1]COMMERCIAL 2019 - 2021'!$D$2:$AO$3999,22,FALSE)</f>
        <v>3321.7274999999995</v>
      </c>
      <c r="I1042" s="3">
        <f>VLOOKUP(Tableau3[[#This Row],[ID ]],'[1]COMMERCIAL 2019 - 2021'!$D$2:$AO$3999,23,FALSE)</f>
        <v>53298.418874999996</v>
      </c>
      <c r="J1042" s="3">
        <f>+Tableau1[[#This Row],[Annee]]</f>
        <v>2022</v>
      </c>
      <c r="K1042" s="3" t="str">
        <f>+Tableau1[[#This Row],[DESTINATION]]</f>
        <v>Kenya</v>
      </c>
      <c r="L1042" s="3" t="str">
        <f>+Tableau1[[#This Row],[CLIENT]]</f>
        <v>DEBENHAM</v>
      </c>
      <c r="M1042" s="3">
        <f>Tableau1[[#This Row],[Mois]]</f>
        <v>7</v>
      </c>
    </row>
    <row r="1043" spans="1:13" hidden="1" x14ac:dyDescent="0.35">
      <c r="A1043" s="1" t="str">
        <f>Tableau1[[#This Row],[NUM DE FACTURE]]</f>
        <v>FAE-22-00144</v>
      </c>
      <c r="B1043" s="2">
        <f>VLOOKUP(Tableau3[[#This Row],[ID ]],'[1]COMMERCIAL 2019 - 2021'!$D$2:$AO$3999,14,FALSE)</f>
        <v>0</v>
      </c>
      <c r="C1043" s="3">
        <f>VLOOKUP(Tableau3[[#This Row],[ID ]],'[1]COMMERCIAL 2019 - 2021'!$D$2:$AO$3999,15,FALSE)</f>
        <v>136000</v>
      </c>
      <c r="D1043" s="3">
        <f>VLOOKUP(Tableau3[[#This Row],[ID ]],'[1]COMMERCIAL 2019 - 2021'!$D$2:$AO$3999,16,FALSE)</f>
        <v>0</v>
      </c>
      <c r="E1043" s="3">
        <f>VLOOKUP(Tableau3[[#This Row],[ID ]],'[1]COMMERCIAL 2019 - 2021'!$D$2:$AO$3999,17,FALSE)</f>
        <v>0</v>
      </c>
      <c r="F1043" s="3">
        <f>VLOOKUP(Tableau3[[#This Row],[ID ]],'[1]COMMERCIAL 2019 - 2021'!$D$2:$AO$3999,20,FALSE)</f>
        <v>0</v>
      </c>
      <c r="G1043" s="3">
        <f>VLOOKUP(Tableau3[[#This Row],[ID ]],'[1]COMMERCIAL 2019 - 2021'!$D$2:$AO$3999,21,FALSE)</f>
        <v>350880</v>
      </c>
      <c r="H1043" s="3">
        <f>VLOOKUP(Tableau3[[#This Row],[ID ]],'[1]COMMERCIAL 2019 - 2021'!$D$2:$AO$3999,22,FALSE)</f>
        <v>0</v>
      </c>
      <c r="I1043" s="3">
        <f>VLOOKUP(Tableau3[[#This Row],[ID ]],'[1]COMMERCIAL 2019 - 2021'!$D$2:$AO$3999,23,FALSE)</f>
        <v>0</v>
      </c>
      <c r="J1043" s="3">
        <f>+Tableau1[[#This Row],[Annee]]</f>
        <v>2022</v>
      </c>
      <c r="K1043" s="3" t="str">
        <f>+Tableau1[[#This Row],[DESTINATION]]</f>
        <v>Tchad</v>
      </c>
      <c r="L1043" s="3" t="str">
        <f>+Tableau1[[#This Row],[CLIENT]]</f>
        <v>SAHEL INTERNATIONAL TRADE</v>
      </c>
      <c r="M1043" s="3">
        <f>Tableau1[[#This Row],[Mois]]</f>
        <v>7</v>
      </c>
    </row>
    <row r="1044" spans="1:13" hidden="1" x14ac:dyDescent="0.35">
      <c r="A1044" s="1" t="str">
        <f>Tableau1[[#This Row],[NUM DE FACTURE]]</f>
        <v>FAE-22-00145</v>
      </c>
      <c r="B1044" s="2">
        <f>VLOOKUP(Tableau3[[#This Row],[ID ]],'[1]COMMERCIAL 2019 - 2021'!$D$2:$AO$3999,14,FALSE)</f>
        <v>0</v>
      </c>
      <c r="C1044" s="3">
        <f>VLOOKUP(Tableau3[[#This Row],[ID ]],'[1]COMMERCIAL 2019 - 2021'!$D$2:$AO$3999,15,FALSE)</f>
        <v>0</v>
      </c>
      <c r="D1044" s="3">
        <f>VLOOKUP(Tableau3[[#This Row],[ID ]],'[1]COMMERCIAL 2019 - 2021'!$D$2:$AO$3999,16,FALSE)</f>
        <v>280000</v>
      </c>
      <c r="E1044" s="3">
        <f>VLOOKUP(Tableau3[[#This Row],[ID ]],'[1]COMMERCIAL 2019 - 2021'!$D$2:$AO$3999,17,FALSE)</f>
        <v>0</v>
      </c>
      <c r="F1044" s="3">
        <f>VLOOKUP(Tableau3[[#This Row],[ID ]],'[1]COMMERCIAL 2019 - 2021'!$D$2:$AO$3999,20,FALSE)</f>
        <v>0</v>
      </c>
      <c r="G1044" s="3">
        <f>VLOOKUP(Tableau3[[#This Row],[ID ]],'[1]COMMERCIAL 2019 - 2021'!$D$2:$AO$3999,21,FALSE)</f>
        <v>0</v>
      </c>
      <c r="H1044" s="3">
        <f>VLOOKUP(Tableau3[[#This Row],[ID ]],'[1]COMMERCIAL 2019 - 2021'!$D$2:$AO$3999,22,FALSE)</f>
        <v>624400</v>
      </c>
      <c r="I1044" s="3">
        <f>VLOOKUP(Tableau3[[#This Row],[ID ]],'[1]COMMERCIAL 2019 - 2021'!$D$2:$AO$3999,23,FALSE)</f>
        <v>0</v>
      </c>
      <c r="J1044" s="3">
        <f>+Tableau1[[#This Row],[Annee]]</f>
        <v>2022</v>
      </c>
      <c r="K1044" s="3" t="str">
        <f>+Tableau1[[#This Row],[DESTINATION]]</f>
        <v>Niger</v>
      </c>
      <c r="L1044" s="3" t="str">
        <f>+Tableau1[[#This Row],[CLIENT]]</f>
        <v>STE OMEGA TRADING</v>
      </c>
      <c r="M1044" s="3">
        <f>Tableau1[[#This Row],[Mois]]</f>
        <v>7</v>
      </c>
    </row>
    <row r="1045" spans="1:13" hidden="1" x14ac:dyDescent="0.35">
      <c r="A1045" s="1" t="str">
        <f>Tableau1[[#This Row],[NUM DE FACTURE]]</f>
        <v>FAE-22-00146</v>
      </c>
      <c r="B1045" s="2">
        <f>VLOOKUP(Tableau3[[#This Row],[ID ]],'[1]COMMERCIAL 2019 - 2021'!$D$2:$AO$3999,14,FALSE)</f>
        <v>40000</v>
      </c>
      <c r="C1045" s="3">
        <f>VLOOKUP(Tableau3[[#This Row],[ID ]],'[1]COMMERCIAL 2019 - 2021'!$D$2:$AO$3999,15,FALSE)</f>
        <v>0</v>
      </c>
      <c r="D1045" s="3">
        <f>VLOOKUP(Tableau3[[#This Row],[ID ]],'[1]COMMERCIAL 2019 - 2021'!$D$2:$AO$3999,16,FALSE)</f>
        <v>0</v>
      </c>
      <c r="E1045" s="3">
        <f>VLOOKUP(Tableau3[[#This Row],[ID ]],'[1]COMMERCIAL 2019 - 2021'!$D$2:$AO$3999,17,FALSE)</f>
        <v>0</v>
      </c>
      <c r="F1045" s="3">
        <f>VLOOKUP(Tableau3[[#This Row],[ID ]],'[1]COMMERCIAL 2019 - 2021'!$D$2:$AO$3999,20,FALSE)</f>
        <v>157251.4</v>
      </c>
      <c r="G1045" s="3">
        <f>VLOOKUP(Tableau3[[#This Row],[ID ]],'[1]COMMERCIAL 2019 - 2021'!$D$2:$AO$3999,21,FALSE)</f>
        <v>0</v>
      </c>
      <c r="H1045" s="3">
        <f>VLOOKUP(Tableau3[[#This Row],[ID ]],'[1]COMMERCIAL 2019 - 2021'!$D$2:$AO$3999,22,FALSE)</f>
        <v>0</v>
      </c>
      <c r="I1045" s="3">
        <f>VLOOKUP(Tableau3[[#This Row],[ID ]],'[1]COMMERCIAL 2019 - 2021'!$D$2:$AO$3999,23,FALSE)</f>
        <v>0</v>
      </c>
      <c r="J1045" s="3">
        <f>+Tableau1[[#This Row],[Annee]]</f>
        <v>2022</v>
      </c>
      <c r="K1045" s="3" t="str">
        <f>+Tableau1[[#This Row],[DESTINATION]]</f>
        <v>Russie</v>
      </c>
      <c r="L1045" s="3" t="str">
        <f>+Tableau1[[#This Row],[CLIENT]]</f>
        <v>ANGSTREM TRADING</v>
      </c>
      <c r="M1045" s="3">
        <f>Tableau1[[#This Row],[Mois]]</f>
        <v>7</v>
      </c>
    </row>
    <row r="1046" spans="1:13" hidden="1" x14ac:dyDescent="0.35">
      <c r="A1046" s="1" t="str">
        <f>Tableau1[[#This Row],[NUM DE FACTURE]]</f>
        <v>FAE-22-00147</v>
      </c>
      <c r="B1046" s="2">
        <f>VLOOKUP(Tableau3[[#This Row],[ID ]],'[1]COMMERCIAL 2019 - 2021'!$D$2:$AO$3999,14,FALSE)</f>
        <v>0</v>
      </c>
      <c r="C1046" s="3">
        <f>VLOOKUP(Tableau3[[#This Row],[ID ]],'[1]COMMERCIAL 2019 - 2021'!$D$2:$AO$3999,15,FALSE)</f>
        <v>0</v>
      </c>
      <c r="D1046" s="3">
        <f>VLOOKUP(Tableau3[[#This Row],[ID ]],'[1]COMMERCIAL 2019 - 2021'!$D$2:$AO$3999,16,FALSE)</f>
        <v>130000</v>
      </c>
      <c r="E1046" s="3">
        <f>VLOOKUP(Tableau3[[#This Row],[ID ]],'[1]COMMERCIAL 2019 - 2021'!$D$2:$AO$3999,17,FALSE)</f>
        <v>0</v>
      </c>
      <c r="F1046" s="3">
        <f>VLOOKUP(Tableau3[[#This Row],[ID ]],'[1]COMMERCIAL 2019 - 2021'!$D$2:$AO$3999,20,FALSE)</f>
        <v>0</v>
      </c>
      <c r="G1046" s="3">
        <f>VLOOKUP(Tableau3[[#This Row],[ID ]],'[1]COMMERCIAL 2019 - 2021'!$D$2:$AO$3999,21,FALSE)</f>
        <v>0</v>
      </c>
      <c r="H1046" s="3">
        <f>VLOOKUP(Tableau3[[#This Row],[ID ]],'[1]COMMERCIAL 2019 - 2021'!$D$2:$AO$3999,22,FALSE)</f>
        <v>425292.36749999999</v>
      </c>
      <c r="I1046" s="3">
        <f>VLOOKUP(Tableau3[[#This Row],[ID ]],'[1]COMMERCIAL 2019 - 2021'!$D$2:$AO$3999,23,FALSE)</f>
        <v>0</v>
      </c>
      <c r="J1046" s="3">
        <f>+Tableau1[[#This Row],[Annee]]</f>
        <v>2022</v>
      </c>
      <c r="K1046" s="3" t="str">
        <f>+Tableau1[[#This Row],[DESTINATION]]</f>
        <v>Guinee Bisau</v>
      </c>
      <c r="L1046" s="3" t="str">
        <f>+Tableau1[[#This Row],[CLIENT]]</f>
        <v>E.A.S.B NAFA GB LDA</v>
      </c>
      <c r="M1046" s="3">
        <f>Tableau1[[#This Row],[Mois]]</f>
        <v>7</v>
      </c>
    </row>
    <row r="1047" spans="1:13" hidden="1" x14ac:dyDescent="0.35">
      <c r="A1047" s="1" t="str">
        <f>Tableau1[[#This Row],[NUM DE FACTURE]]</f>
        <v>FAE-22-00148</v>
      </c>
      <c r="B1047" s="2">
        <f>VLOOKUP(Tableau3[[#This Row],[ID ]],'[1]COMMERCIAL 2019 - 2021'!$D$2:$AO$3999,14,FALSE)</f>
        <v>0</v>
      </c>
      <c r="C1047" s="3">
        <f>VLOOKUP(Tableau3[[#This Row],[ID ]],'[1]COMMERCIAL 2019 - 2021'!$D$2:$AO$3999,15,FALSE)</f>
        <v>41000</v>
      </c>
      <c r="D1047" s="3">
        <f>VLOOKUP(Tableau3[[#This Row],[ID ]],'[1]COMMERCIAL 2019 - 2021'!$D$2:$AO$3999,16,FALSE)</f>
        <v>0</v>
      </c>
      <c r="E1047" s="3">
        <f>VLOOKUP(Tableau3[[#This Row],[ID ]],'[1]COMMERCIAL 2019 - 2021'!$D$2:$AO$3999,17,FALSE)</f>
        <v>0</v>
      </c>
      <c r="F1047" s="3">
        <f>VLOOKUP(Tableau3[[#This Row],[ID ]],'[1]COMMERCIAL 2019 - 2021'!$D$2:$AO$3999,20,FALSE)</f>
        <v>0</v>
      </c>
      <c r="G1047" s="3">
        <f>VLOOKUP(Tableau3[[#This Row],[ID ]],'[1]COMMERCIAL 2019 - 2021'!$D$2:$AO$3999,21,FALSE)</f>
        <v>132225</v>
      </c>
      <c r="H1047" s="3">
        <f>VLOOKUP(Tableau3[[#This Row],[ID ]],'[1]COMMERCIAL 2019 - 2021'!$D$2:$AO$3999,22,FALSE)</f>
        <v>0</v>
      </c>
      <c r="I1047" s="3">
        <f>VLOOKUP(Tableau3[[#This Row],[ID ]],'[1]COMMERCIAL 2019 - 2021'!$D$2:$AO$3999,23,FALSE)</f>
        <v>0</v>
      </c>
      <c r="J1047" s="3">
        <f>+Tableau1[[#This Row],[Annee]]</f>
        <v>2022</v>
      </c>
      <c r="K1047" s="3" t="str">
        <f>+Tableau1[[#This Row],[DESTINATION]]</f>
        <v>Russie</v>
      </c>
      <c r="L1047" s="3" t="str">
        <f>+Tableau1[[#This Row],[CLIENT]]</f>
        <v>STE MIDCOM INTERNATIONAL</v>
      </c>
      <c r="M1047" s="3">
        <f>Tableau1[[#This Row],[Mois]]</f>
        <v>7</v>
      </c>
    </row>
    <row r="1048" spans="1:13" hidden="1" x14ac:dyDescent="0.35">
      <c r="A1048" s="1" t="str">
        <f>Tableau1[[#This Row],[NUM DE FACTURE]]</f>
        <v>FAE-22-00149</v>
      </c>
      <c r="B1048" s="2">
        <f>VLOOKUP(Tableau3[[#This Row],[ID ]],'[1]COMMERCIAL 2019 - 2021'!$D$2:$AO$3999,14,FALSE)</f>
        <v>0</v>
      </c>
      <c r="C1048" s="3">
        <f>VLOOKUP(Tableau3[[#This Row],[ID ]],'[1]COMMERCIAL 2019 - 2021'!$D$2:$AO$3999,15,FALSE)</f>
        <v>20000</v>
      </c>
      <c r="D1048" s="3">
        <f>VLOOKUP(Tableau3[[#This Row],[ID ]],'[1]COMMERCIAL 2019 - 2021'!$D$2:$AO$3999,16,FALSE)</f>
        <v>0</v>
      </c>
      <c r="E1048" s="3">
        <f>VLOOKUP(Tableau3[[#This Row],[ID ]],'[1]COMMERCIAL 2019 - 2021'!$D$2:$AO$3999,17,FALSE)</f>
        <v>0</v>
      </c>
      <c r="F1048" s="3">
        <f>VLOOKUP(Tableau3[[#This Row],[ID ]],'[1]COMMERCIAL 2019 - 2021'!$D$2:$AO$3999,20,FALSE)</f>
        <v>0</v>
      </c>
      <c r="G1048" s="3">
        <f>VLOOKUP(Tableau3[[#This Row],[ID ]],'[1]COMMERCIAL 2019 - 2021'!$D$2:$AO$3999,21,FALSE)</f>
        <v>64600</v>
      </c>
      <c r="H1048" s="3">
        <f>VLOOKUP(Tableau3[[#This Row],[ID ]],'[1]COMMERCIAL 2019 - 2021'!$D$2:$AO$3999,22,FALSE)</f>
        <v>0</v>
      </c>
      <c r="I1048" s="3">
        <f>VLOOKUP(Tableau3[[#This Row],[ID ]],'[1]COMMERCIAL 2019 - 2021'!$D$2:$AO$3999,23,FALSE)</f>
        <v>0</v>
      </c>
      <c r="J1048" s="3">
        <f>+Tableau1[[#This Row],[Annee]]</f>
        <v>2022</v>
      </c>
      <c r="K1048" s="3" t="str">
        <f>+Tableau1[[#This Row],[DESTINATION]]</f>
        <v>Angleterre</v>
      </c>
      <c r="L1048" s="3" t="str">
        <f>+Tableau1[[#This Row],[CLIENT]]</f>
        <v>ARCADIA</v>
      </c>
      <c r="M1048" s="3">
        <f>Tableau1[[#This Row],[Mois]]</f>
        <v>7</v>
      </c>
    </row>
    <row r="1049" spans="1:13" hidden="1" x14ac:dyDescent="0.35">
      <c r="A1049" s="1" t="str">
        <f>Tableau1[[#This Row],[NUM DE FACTURE]]</f>
        <v>FAE-22-00150</v>
      </c>
      <c r="B1049" s="2">
        <f>VLOOKUP(Tableau3[[#This Row],[ID ]],'[1]COMMERCIAL 2019 - 2021'!$D$2:$AO$3999,14,FALSE)</f>
        <v>0</v>
      </c>
      <c r="C1049" s="3">
        <f>VLOOKUP(Tableau3[[#This Row],[ID ]],'[1]COMMERCIAL 2019 - 2021'!$D$2:$AO$3999,15,FALSE)</f>
        <v>20000</v>
      </c>
      <c r="D1049" s="3">
        <f>VLOOKUP(Tableau3[[#This Row],[ID ]],'[1]COMMERCIAL 2019 - 2021'!$D$2:$AO$3999,16,FALSE)</f>
        <v>0</v>
      </c>
      <c r="E1049" s="3">
        <f>VLOOKUP(Tableau3[[#This Row],[ID ]],'[1]COMMERCIAL 2019 - 2021'!$D$2:$AO$3999,17,FALSE)</f>
        <v>0</v>
      </c>
      <c r="F1049" s="3">
        <f>VLOOKUP(Tableau3[[#This Row],[ID ]],'[1]COMMERCIAL 2019 - 2021'!$D$2:$AO$3999,20,FALSE)</f>
        <v>0</v>
      </c>
      <c r="G1049" s="3">
        <f>VLOOKUP(Tableau3[[#This Row],[ID ]],'[1]COMMERCIAL 2019 - 2021'!$D$2:$AO$3999,21,FALSE)</f>
        <v>64600</v>
      </c>
      <c r="H1049" s="3">
        <f>VLOOKUP(Tableau3[[#This Row],[ID ]],'[1]COMMERCIAL 2019 - 2021'!$D$2:$AO$3999,22,FALSE)</f>
        <v>0</v>
      </c>
      <c r="I1049" s="3">
        <f>VLOOKUP(Tableau3[[#This Row],[ID ]],'[1]COMMERCIAL 2019 - 2021'!$D$2:$AO$3999,23,FALSE)</f>
        <v>0</v>
      </c>
      <c r="J1049" s="3">
        <f>+Tableau1[[#This Row],[Annee]]</f>
        <v>2022</v>
      </c>
      <c r="K1049" s="3" t="str">
        <f>+Tableau1[[#This Row],[DESTINATION]]</f>
        <v>Angleterre</v>
      </c>
      <c r="L1049" s="3" t="str">
        <f>+Tableau1[[#This Row],[CLIENT]]</f>
        <v>ARCADIA</v>
      </c>
      <c r="M1049" s="3">
        <f>Tableau1[[#This Row],[Mois]]</f>
        <v>7</v>
      </c>
    </row>
    <row r="1050" spans="1:13" hidden="1" x14ac:dyDescent="0.35">
      <c r="A1050" s="1" t="str">
        <f>Tableau1[[#This Row],[NUM DE FACTURE]]</f>
        <v>FAE-22-00151</v>
      </c>
      <c r="B1050" s="2">
        <f>VLOOKUP(Tableau3[[#This Row],[ID ]],'[1]COMMERCIAL 2019 - 2021'!$D$2:$AO$3999,14,FALSE)</f>
        <v>0</v>
      </c>
      <c r="C1050" s="3">
        <f>VLOOKUP(Tableau3[[#This Row],[ID ]],'[1]COMMERCIAL 2019 - 2021'!$D$2:$AO$3999,15,FALSE)</f>
        <v>195686</v>
      </c>
      <c r="D1050" s="3">
        <f>VLOOKUP(Tableau3[[#This Row],[ID ]],'[1]COMMERCIAL 2019 - 2021'!$D$2:$AO$3999,16,FALSE)</f>
        <v>0</v>
      </c>
      <c r="E1050" s="3">
        <f>VLOOKUP(Tableau3[[#This Row],[ID ]],'[1]COMMERCIAL 2019 - 2021'!$D$2:$AO$3999,17,FALSE)</f>
        <v>0</v>
      </c>
      <c r="F1050" s="3">
        <f>VLOOKUP(Tableau3[[#This Row],[ID ]],'[1]COMMERCIAL 2019 - 2021'!$D$2:$AO$3999,20,FALSE)</f>
        <v>0</v>
      </c>
      <c r="G1050" s="3">
        <f>VLOOKUP(Tableau3[[#This Row],[ID ]],'[1]COMMERCIAL 2019 - 2021'!$D$2:$AO$3999,21,FALSE)</f>
        <v>606527.94209280005</v>
      </c>
      <c r="H1050" s="3">
        <f>VLOOKUP(Tableau3[[#This Row],[ID ]],'[1]COMMERCIAL 2019 - 2021'!$D$2:$AO$3999,22,FALSE)</f>
        <v>0</v>
      </c>
      <c r="I1050" s="3">
        <f>VLOOKUP(Tableau3[[#This Row],[ID ]],'[1]COMMERCIAL 2019 - 2021'!$D$2:$AO$3999,23,FALSE)</f>
        <v>0</v>
      </c>
      <c r="J1050" s="3">
        <f>+Tableau1[[#This Row],[Annee]]</f>
        <v>2022</v>
      </c>
      <c r="K1050" s="3" t="str">
        <f>+Tableau1[[#This Row],[DESTINATION]]</f>
        <v>Tchad</v>
      </c>
      <c r="L1050" s="3" t="str">
        <f>+Tableau1[[#This Row],[CLIENT]]</f>
        <v>SEYAL TCHAD SA</v>
      </c>
      <c r="M1050" s="3">
        <f>Tableau1[[#This Row],[Mois]]</f>
        <v>8</v>
      </c>
    </row>
    <row r="1051" spans="1:13" hidden="1" x14ac:dyDescent="0.35">
      <c r="A1051" s="1" t="str">
        <f>Tableau1[[#This Row],[NUM DE FACTURE]]</f>
        <v>FAE-22-00152</v>
      </c>
      <c r="B1051" s="2">
        <f>VLOOKUP(Tableau3[[#This Row],[ID ]],'[1]COMMERCIAL 2019 - 2021'!$D$2:$AO$3999,14,FALSE)</f>
        <v>40000</v>
      </c>
      <c r="C1051" s="3">
        <f>VLOOKUP(Tableau3[[#This Row],[ID ]],'[1]COMMERCIAL 2019 - 2021'!$D$2:$AO$3999,15,FALSE)</f>
        <v>0</v>
      </c>
      <c r="D1051" s="3">
        <f>VLOOKUP(Tableau3[[#This Row],[ID ]],'[1]COMMERCIAL 2019 - 2021'!$D$2:$AO$3999,16,FALSE)</f>
        <v>0</v>
      </c>
      <c r="E1051" s="3">
        <f>VLOOKUP(Tableau3[[#This Row],[ID ]],'[1]COMMERCIAL 2019 - 2021'!$D$2:$AO$3999,17,FALSE)</f>
        <v>0</v>
      </c>
      <c r="F1051" s="3">
        <f>VLOOKUP(Tableau3[[#This Row],[ID ]],'[1]COMMERCIAL 2019 - 2021'!$D$2:$AO$3999,20,FALSE)</f>
        <v>159931.1</v>
      </c>
      <c r="G1051" s="3">
        <f>VLOOKUP(Tableau3[[#This Row],[ID ]],'[1]COMMERCIAL 2019 - 2021'!$D$2:$AO$3999,21,FALSE)</f>
        <v>0</v>
      </c>
      <c r="H1051" s="3">
        <f>VLOOKUP(Tableau3[[#This Row],[ID ]],'[1]COMMERCIAL 2019 - 2021'!$D$2:$AO$3999,22,FALSE)</f>
        <v>0</v>
      </c>
      <c r="I1051" s="3">
        <f>VLOOKUP(Tableau3[[#This Row],[ID ]],'[1]COMMERCIAL 2019 - 2021'!$D$2:$AO$3999,23,FALSE)</f>
        <v>0</v>
      </c>
      <c r="J1051" s="3">
        <f>+Tableau1[[#This Row],[Annee]]</f>
        <v>2022</v>
      </c>
      <c r="K1051" s="3" t="str">
        <f>+Tableau1[[#This Row],[DESTINATION]]</f>
        <v>Russie</v>
      </c>
      <c r="L1051" s="3" t="str">
        <f>+Tableau1[[#This Row],[CLIENT]]</f>
        <v>ANGSTREM TRADING</v>
      </c>
      <c r="M1051" s="3">
        <f>Tableau1[[#This Row],[Mois]]</f>
        <v>7</v>
      </c>
    </row>
    <row r="1052" spans="1:13" hidden="1" x14ac:dyDescent="0.35">
      <c r="A1052" s="1" t="str">
        <f>Tableau1[[#This Row],[NUM DE FACTURE]]</f>
        <v>FAE-22-00153</v>
      </c>
      <c r="B1052" s="2">
        <f>VLOOKUP(Tableau3[[#This Row],[ID ]],'[1]COMMERCIAL 2019 - 2021'!$D$2:$AO$3999,14,FALSE)</f>
        <v>33600</v>
      </c>
      <c r="C1052" s="3">
        <f>VLOOKUP(Tableau3[[#This Row],[ID ]],'[1]COMMERCIAL 2019 - 2021'!$D$2:$AO$3999,15,FALSE)</f>
        <v>22400</v>
      </c>
      <c r="D1052" s="3">
        <f>VLOOKUP(Tableau3[[#This Row],[ID ]],'[1]COMMERCIAL 2019 - 2021'!$D$2:$AO$3999,16,FALSE)</f>
        <v>0</v>
      </c>
      <c r="E1052" s="3">
        <f>VLOOKUP(Tableau3[[#This Row],[ID ]],'[1]COMMERCIAL 2019 - 2021'!$D$2:$AO$3999,17,FALSE)</f>
        <v>0</v>
      </c>
      <c r="F1052" s="3">
        <f>VLOOKUP(Tableau3[[#This Row],[ID ]],'[1]COMMERCIAL 2019 - 2021'!$D$2:$AO$3999,20,FALSE)</f>
        <v>95760</v>
      </c>
      <c r="G1052" s="3">
        <f>VLOOKUP(Tableau3[[#This Row],[ID ]],'[1]COMMERCIAL 2019 - 2021'!$D$2:$AO$3999,21,FALSE)</f>
        <v>57792</v>
      </c>
      <c r="H1052" s="3">
        <f>VLOOKUP(Tableau3[[#This Row],[ID ]],'[1]COMMERCIAL 2019 - 2021'!$D$2:$AO$3999,22,FALSE)</f>
        <v>0</v>
      </c>
      <c r="I1052" s="3">
        <f>VLOOKUP(Tableau3[[#This Row],[ID ]],'[1]COMMERCIAL 2019 - 2021'!$D$2:$AO$3999,23,FALSE)</f>
        <v>0</v>
      </c>
      <c r="J1052" s="3">
        <f>+Tableau1[[#This Row],[Annee]]</f>
        <v>2022</v>
      </c>
      <c r="K1052" s="3" t="str">
        <f>+Tableau1[[#This Row],[DESTINATION]]</f>
        <v>Tchad</v>
      </c>
      <c r="L1052" s="3" t="str">
        <f>+Tableau1[[#This Row],[CLIENT]]</f>
        <v>SAHEL INTERNATIONAL TRADE</v>
      </c>
      <c r="M1052" s="3">
        <f>Tableau1[[#This Row],[Mois]]</f>
        <v>8</v>
      </c>
    </row>
    <row r="1053" spans="1:13" hidden="1" x14ac:dyDescent="0.35">
      <c r="A1053" s="1" t="str">
        <f>Tableau1[[#This Row],[NUM DE FACTURE]]</f>
        <v>FAE-22-00154</v>
      </c>
      <c r="B1053" s="2">
        <f>VLOOKUP(Tableau3[[#This Row],[ID ]],'[1]COMMERCIAL 2019 - 2021'!$D$2:$AO$3999,14,FALSE)</f>
        <v>0</v>
      </c>
      <c r="C1053" s="3">
        <f>VLOOKUP(Tableau3[[#This Row],[ID ]],'[1]COMMERCIAL 2019 - 2021'!$D$2:$AO$3999,15,FALSE)</f>
        <v>100003</v>
      </c>
      <c r="D1053" s="3">
        <f>VLOOKUP(Tableau3[[#This Row],[ID ]],'[1]COMMERCIAL 2019 - 2021'!$D$2:$AO$3999,16,FALSE)</f>
        <v>0</v>
      </c>
      <c r="E1053" s="3">
        <f>VLOOKUP(Tableau3[[#This Row],[ID ]],'[1]COMMERCIAL 2019 - 2021'!$D$2:$AO$3999,17,FALSE)</f>
        <v>0</v>
      </c>
      <c r="F1053" s="3">
        <f>VLOOKUP(Tableau3[[#This Row],[ID ]],'[1]COMMERCIAL 2019 - 2021'!$D$2:$AO$3999,20,FALSE)</f>
        <v>0</v>
      </c>
      <c r="G1053" s="3">
        <f>VLOOKUP(Tableau3[[#This Row],[ID ]],'[1]COMMERCIAL 2019 - 2021'!$D$2:$AO$3999,21,FALSE)</f>
        <v>258008.25600000005</v>
      </c>
      <c r="H1053" s="3">
        <f>VLOOKUP(Tableau3[[#This Row],[ID ]],'[1]COMMERCIAL 2019 - 2021'!$D$2:$AO$3999,22,FALSE)</f>
        <v>0</v>
      </c>
      <c r="I1053" s="3">
        <f>VLOOKUP(Tableau3[[#This Row],[ID ]],'[1]COMMERCIAL 2019 - 2021'!$D$2:$AO$3999,23,FALSE)</f>
        <v>0</v>
      </c>
      <c r="J1053" s="3">
        <f>+Tableau1[[#This Row],[Annee]]</f>
        <v>2022</v>
      </c>
      <c r="K1053" s="3" t="str">
        <f>+Tableau1[[#This Row],[DESTINATION]]</f>
        <v>Libye</v>
      </c>
      <c r="L1053" s="3" t="str">
        <f>+Tableau1[[#This Row],[CLIENT]]</f>
        <v>EASY TRADE / GLOBAL GOODS CAPA</v>
      </c>
      <c r="M1053" s="3">
        <f>Tableau1[[#This Row],[Mois]]</f>
        <v>7</v>
      </c>
    </row>
    <row r="1054" spans="1:13" hidden="1" x14ac:dyDescent="0.35">
      <c r="A1054" s="1" t="str">
        <f>Tableau1[[#This Row],[NUM DE FACTURE]]</f>
        <v>FAE-22-00155</v>
      </c>
      <c r="B1054" s="2">
        <f>VLOOKUP(Tableau3[[#This Row],[ID ]],'[1]COMMERCIAL 2019 - 2021'!$D$2:$AO$3999,14,FALSE)</f>
        <v>0</v>
      </c>
      <c r="C1054" s="3">
        <f>VLOOKUP(Tableau3[[#This Row],[ID ]],'[1]COMMERCIAL 2019 - 2021'!$D$2:$AO$3999,15,FALSE)</f>
        <v>195686</v>
      </c>
      <c r="D1054" s="3">
        <f>VLOOKUP(Tableau3[[#This Row],[ID ]],'[1]COMMERCIAL 2019 - 2021'!$D$2:$AO$3999,16,FALSE)</f>
        <v>83400</v>
      </c>
      <c r="E1054" s="3">
        <f>VLOOKUP(Tableau3[[#This Row],[ID ]],'[1]COMMERCIAL 2019 - 2021'!$D$2:$AO$3999,17,FALSE)</f>
        <v>0</v>
      </c>
      <c r="F1054" s="3">
        <f>VLOOKUP(Tableau3[[#This Row],[ID ]],'[1]COMMERCIAL 2019 - 2021'!$D$2:$AO$3999,20,FALSE)</f>
        <v>0</v>
      </c>
      <c r="G1054" s="3">
        <f>VLOOKUP(Tableau3[[#This Row],[ID ]],'[1]COMMERCIAL 2019 - 2021'!$D$2:$AO$3999,21,FALSE)</f>
        <v>607980.03302400012</v>
      </c>
      <c r="H1054" s="3">
        <f>VLOOKUP(Tableau3[[#This Row],[ID ]],'[1]COMMERCIAL 2019 - 2021'!$D$2:$AO$3999,22,FALSE)</f>
        <v>233283.4584</v>
      </c>
      <c r="I1054" s="3">
        <f>VLOOKUP(Tableau3[[#This Row],[ID ]],'[1]COMMERCIAL 2019 - 2021'!$D$2:$AO$3999,23,FALSE)</f>
        <v>0</v>
      </c>
      <c r="J1054" s="3">
        <f>+Tableau1[[#This Row],[Annee]]</f>
        <v>2022</v>
      </c>
      <c r="K1054" s="3" t="str">
        <f>+Tableau1[[#This Row],[DESTINATION]]</f>
        <v>Tchad</v>
      </c>
      <c r="L1054" s="3" t="str">
        <f>+Tableau1[[#This Row],[CLIENT]]</f>
        <v>SEYAL TCHAD SA</v>
      </c>
      <c r="M1054" s="3">
        <f>Tableau1[[#This Row],[Mois]]</f>
        <v>7</v>
      </c>
    </row>
    <row r="1055" spans="1:13" hidden="1" x14ac:dyDescent="0.35">
      <c r="A1055" s="1" t="str">
        <f>Tableau1[[#This Row],[NUM DE FACTURE]]</f>
        <v>FAE-22-00156</v>
      </c>
      <c r="B1055" s="2">
        <f>VLOOKUP(Tableau3[[#This Row],[ID ]],'[1]COMMERCIAL 2019 - 2021'!$D$2:$AO$3999,14,FALSE)</f>
        <v>16800</v>
      </c>
      <c r="C1055" s="3">
        <f>VLOOKUP(Tableau3[[#This Row],[ID ]],'[1]COMMERCIAL 2019 - 2021'!$D$2:$AO$3999,15,FALSE)</f>
        <v>61250</v>
      </c>
      <c r="D1055" s="3">
        <f>VLOOKUP(Tableau3[[#This Row],[ID ]],'[1]COMMERCIAL 2019 - 2021'!$D$2:$AO$3999,16,FALSE)</f>
        <v>0</v>
      </c>
      <c r="E1055" s="3">
        <f>VLOOKUP(Tableau3[[#This Row],[ID ]],'[1]COMMERCIAL 2019 - 2021'!$D$2:$AO$3999,17,FALSE)</f>
        <v>0</v>
      </c>
      <c r="F1055" s="3">
        <f>VLOOKUP(Tableau3[[#This Row],[ID ]],'[1]COMMERCIAL 2019 - 2021'!$D$2:$AO$3999,20,FALSE)</f>
        <v>60590.36142242152</v>
      </c>
      <c r="G1055" s="3">
        <f>VLOOKUP(Tableau3[[#This Row],[ID ]],'[1]COMMERCIAL 2019 - 2021'!$D$2:$AO$3999,21,FALSE)</f>
        <v>198818.08997757846</v>
      </c>
      <c r="H1055" s="3">
        <f>VLOOKUP(Tableau3[[#This Row],[ID ]],'[1]COMMERCIAL 2019 - 2021'!$D$2:$AO$3999,22,FALSE)</f>
        <v>0</v>
      </c>
      <c r="I1055" s="3">
        <f>VLOOKUP(Tableau3[[#This Row],[ID ]],'[1]COMMERCIAL 2019 - 2021'!$D$2:$AO$3999,23,FALSE)</f>
        <v>0</v>
      </c>
      <c r="J1055" s="3">
        <f>+Tableau1[[#This Row],[Annee]]</f>
        <v>2022</v>
      </c>
      <c r="K1055" s="3" t="str">
        <f>+Tableau1[[#This Row],[DESTINATION]]</f>
        <v>Senegal</v>
      </c>
      <c r="L1055" s="3" t="str">
        <f>+Tableau1[[#This Row],[CLIENT]]</f>
        <v>MAMUDOU BAH T/A TEDOUGNAL FARM</v>
      </c>
      <c r="M1055" s="3">
        <f>Tableau1[[#This Row],[Mois]]</f>
        <v>7</v>
      </c>
    </row>
    <row r="1056" spans="1:13" hidden="1" x14ac:dyDescent="0.35">
      <c r="A1056" s="1" t="str">
        <f>Tableau1[[#This Row],[NUM DE FACTURE]]</f>
        <v>FAE-22-00157</v>
      </c>
      <c r="B1056" s="2">
        <f>VLOOKUP(Tableau3[[#This Row],[ID ]],'[1]COMMERCIAL 2019 - 2021'!$D$2:$AO$3999,14,FALSE)</f>
        <v>55200</v>
      </c>
      <c r="C1056" s="3">
        <f>VLOOKUP(Tableau3[[#This Row],[ID ]],'[1]COMMERCIAL 2019 - 2021'!$D$2:$AO$3999,15,FALSE)</f>
        <v>86200</v>
      </c>
      <c r="D1056" s="3">
        <f>VLOOKUP(Tableau3[[#This Row],[ID ]],'[1]COMMERCIAL 2019 - 2021'!$D$2:$AO$3999,16,FALSE)</f>
        <v>0</v>
      </c>
      <c r="E1056" s="3">
        <f>VLOOKUP(Tableau3[[#This Row],[ID ]],'[1]COMMERCIAL 2019 - 2021'!$D$2:$AO$3999,17,FALSE)</f>
        <v>0</v>
      </c>
      <c r="F1056" s="3">
        <f>VLOOKUP(Tableau3[[#This Row],[ID ]],'[1]COMMERCIAL 2019 - 2021'!$D$2:$AO$3999,20,FALSE)</f>
        <v>219941.30545968877</v>
      </c>
      <c r="G1056" s="3">
        <f>VLOOKUP(Tableau3[[#This Row],[ID ]],'[1]COMMERCIAL 2019 - 2021'!$D$2:$AO$3999,21,FALSE)</f>
        <v>315584.43054031115</v>
      </c>
      <c r="H1056" s="3">
        <f>VLOOKUP(Tableau3[[#This Row],[ID ]],'[1]COMMERCIAL 2019 - 2021'!$D$2:$AO$3999,22,FALSE)</f>
        <v>0</v>
      </c>
      <c r="I1056" s="3">
        <f>VLOOKUP(Tableau3[[#This Row],[ID ]],'[1]COMMERCIAL 2019 - 2021'!$D$2:$AO$3999,23,FALSE)</f>
        <v>0</v>
      </c>
      <c r="J1056" s="3">
        <f>+Tableau1[[#This Row],[Annee]]</f>
        <v>2022</v>
      </c>
      <c r="K1056" s="3" t="str">
        <f>+Tableau1[[#This Row],[DESTINATION]]</f>
        <v>Gambie</v>
      </c>
      <c r="L1056" s="3" t="str">
        <f>+Tableau1[[#This Row],[CLIENT]]</f>
        <v>MAMUDOU BAH T/A TEDOUGNAL FARM</v>
      </c>
      <c r="M1056" s="3">
        <f>Tableau1[[#This Row],[Mois]]</f>
        <v>8</v>
      </c>
    </row>
    <row r="1057" spans="1:13" hidden="1" x14ac:dyDescent="0.35">
      <c r="A1057" s="1" t="str">
        <f>Tableau1[[#This Row],[NUM DE FACTURE]]</f>
        <v>FAE-22-00158</v>
      </c>
      <c r="B1057" s="2">
        <f>VLOOKUP(Tableau3[[#This Row],[ID ]],'[1]COMMERCIAL 2019 - 2021'!$D$2:$AO$3999,14,FALSE)</f>
        <v>0</v>
      </c>
      <c r="C1057" s="3">
        <f>VLOOKUP(Tableau3[[#This Row],[ID ]],'[1]COMMERCIAL 2019 - 2021'!$D$2:$AO$3999,15,FALSE)</f>
        <v>0</v>
      </c>
      <c r="D1057" s="3">
        <f>VLOOKUP(Tableau3[[#This Row],[ID ]],'[1]COMMERCIAL 2019 - 2021'!$D$2:$AO$3999,16,FALSE)</f>
        <v>280000</v>
      </c>
      <c r="E1057" s="3">
        <f>VLOOKUP(Tableau3[[#This Row],[ID ]],'[1]COMMERCIAL 2019 - 2021'!$D$2:$AO$3999,17,FALSE)</f>
        <v>0</v>
      </c>
      <c r="F1057" s="3">
        <f>VLOOKUP(Tableau3[[#This Row],[ID ]],'[1]COMMERCIAL 2019 - 2021'!$D$2:$AO$3999,20,FALSE)</f>
        <v>0</v>
      </c>
      <c r="G1057" s="3">
        <f>VLOOKUP(Tableau3[[#This Row],[ID ]],'[1]COMMERCIAL 2019 - 2021'!$D$2:$AO$3999,21,FALSE)</f>
        <v>0</v>
      </c>
      <c r="H1057" s="3">
        <f>VLOOKUP(Tableau3[[#This Row],[ID ]],'[1]COMMERCIAL 2019 - 2021'!$D$2:$AO$3999,22,FALSE)</f>
        <v>624400</v>
      </c>
      <c r="I1057" s="3">
        <f>VLOOKUP(Tableau3[[#This Row],[ID ]],'[1]COMMERCIAL 2019 - 2021'!$D$2:$AO$3999,23,FALSE)</f>
        <v>0</v>
      </c>
      <c r="J1057" s="3">
        <f>+Tableau1[[#This Row],[Annee]]</f>
        <v>2022</v>
      </c>
      <c r="K1057" s="3" t="str">
        <f>+Tableau1[[#This Row],[DESTINATION]]</f>
        <v>Niger</v>
      </c>
      <c r="L1057" s="3" t="str">
        <f>+Tableau1[[#This Row],[CLIENT]]</f>
        <v>STE OMEGA TRADING</v>
      </c>
      <c r="M1057" s="3">
        <f>Tableau1[[#This Row],[Mois]]</f>
        <v>8</v>
      </c>
    </row>
    <row r="1058" spans="1:13" hidden="1" x14ac:dyDescent="0.35">
      <c r="A1058" s="1" t="str">
        <f>Tableau1[[#This Row],[NUM DE FACTURE]]</f>
        <v>FAE-22-00159</v>
      </c>
      <c r="B1058" s="2">
        <f>VLOOKUP(Tableau3[[#This Row],[ID ]],'[1]COMMERCIAL 2019 - 2021'!$D$2:$AO$3999,14,FALSE)</f>
        <v>0</v>
      </c>
      <c r="C1058" s="3">
        <f>VLOOKUP(Tableau3[[#This Row],[ID ]],'[1]COMMERCIAL 2019 - 2021'!$D$2:$AO$3999,15,FALSE)</f>
        <v>0</v>
      </c>
      <c r="D1058" s="3">
        <f>VLOOKUP(Tableau3[[#This Row],[ID ]],'[1]COMMERCIAL 2019 - 2021'!$D$2:$AO$3999,16,FALSE)</f>
        <v>83520</v>
      </c>
      <c r="E1058" s="3">
        <f>VLOOKUP(Tableau3[[#This Row],[ID ]],'[1]COMMERCIAL 2019 - 2021'!$D$2:$AO$3999,17,FALSE)</f>
        <v>0</v>
      </c>
      <c r="F1058" s="3">
        <f>VLOOKUP(Tableau3[[#This Row],[ID ]],'[1]COMMERCIAL 2019 - 2021'!$D$2:$AO$3999,20,FALSE)</f>
        <v>0</v>
      </c>
      <c r="G1058" s="3">
        <f>VLOOKUP(Tableau3[[#This Row],[ID ]],'[1]COMMERCIAL 2019 - 2021'!$D$2:$AO$3999,21,FALSE)</f>
        <v>0</v>
      </c>
      <c r="H1058" s="3">
        <f>VLOOKUP(Tableau3[[#This Row],[ID ]],'[1]COMMERCIAL 2019 - 2021'!$D$2:$AO$3999,22,FALSE)</f>
        <v>233523.486</v>
      </c>
      <c r="I1058" s="3">
        <f>VLOOKUP(Tableau3[[#This Row],[ID ]],'[1]COMMERCIAL 2019 - 2021'!$D$2:$AO$3999,23,FALSE)</f>
        <v>0</v>
      </c>
      <c r="J1058" s="3">
        <f>+Tableau1[[#This Row],[Annee]]</f>
        <v>2022</v>
      </c>
      <c r="K1058" s="3" t="str">
        <f>+Tableau1[[#This Row],[DESTINATION]]</f>
        <v>Tchad</v>
      </c>
      <c r="L1058" s="3" t="str">
        <f>+Tableau1[[#This Row],[CLIENT]]</f>
        <v>SEYAL TCHAD SA</v>
      </c>
      <c r="M1058" s="3">
        <f>Tableau1[[#This Row],[Mois]]</f>
        <v>8</v>
      </c>
    </row>
    <row r="1059" spans="1:13" hidden="1" x14ac:dyDescent="0.35">
      <c r="A1059" s="1" t="str">
        <f>Tableau1[[#This Row],[NUM DE FACTURE]]</f>
        <v>FAE-22-00160</v>
      </c>
      <c r="B1059" s="2">
        <f>VLOOKUP(Tableau3[[#This Row],[ID ]],'[1]COMMERCIAL 2019 - 2021'!$D$2:$AO$3999,14,FALSE)</f>
        <v>0</v>
      </c>
      <c r="C1059" s="3">
        <f>VLOOKUP(Tableau3[[#This Row],[ID ]],'[1]COMMERCIAL 2019 - 2021'!$D$2:$AO$3999,15,FALSE)</f>
        <v>16146.88</v>
      </c>
      <c r="D1059" s="3">
        <f>VLOOKUP(Tableau3[[#This Row],[ID ]],'[1]COMMERCIAL 2019 - 2021'!$D$2:$AO$3999,16,FALSE)</f>
        <v>34816</v>
      </c>
      <c r="E1059" s="3">
        <f>VLOOKUP(Tableau3[[#This Row],[ID ]],'[1]COMMERCIAL 2019 - 2021'!$D$2:$AO$3999,17,FALSE)</f>
        <v>0</v>
      </c>
      <c r="F1059" s="3">
        <f>VLOOKUP(Tableau3[[#This Row],[ID ]],'[1]COMMERCIAL 2019 - 2021'!$D$2:$AO$3999,20,FALSE)</f>
        <v>0</v>
      </c>
      <c r="G1059" s="3">
        <f>VLOOKUP(Tableau3[[#This Row],[ID ]],'[1]COMMERCIAL 2019 - 2021'!$D$2:$AO$3999,21,FALSE)</f>
        <v>64691.941958430492</v>
      </c>
      <c r="H1059" s="3">
        <f>VLOOKUP(Tableau3[[#This Row],[ID ]],'[1]COMMERCIAL 2019 - 2021'!$D$2:$AO$3999,22,FALSE)</f>
        <v>138824.81517756952</v>
      </c>
      <c r="I1059" s="3">
        <f>VLOOKUP(Tableau3[[#This Row],[ID ]],'[1]COMMERCIAL 2019 - 2021'!$D$2:$AO$3999,23,FALSE)</f>
        <v>0</v>
      </c>
      <c r="J1059" s="3">
        <f>+Tableau1[[#This Row],[Annee]]</f>
        <v>2022</v>
      </c>
      <c r="K1059" s="3" t="str">
        <f>+Tableau1[[#This Row],[DESTINATION]]</f>
        <v>Canada</v>
      </c>
      <c r="L1059" s="3" t="str">
        <f>+Tableau1[[#This Row],[CLIENT]]</f>
        <v>SAFA FOOD</v>
      </c>
      <c r="M1059" s="3">
        <f>Tableau1[[#This Row],[Mois]]</f>
        <v>8</v>
      </c>
    </row>
    <row r="1060" spans="1:13" hidden="1" x14ac:dyDescent="0.35">
      <c r="A1060" s="1" t="str">
        <f>Tableau1[[#This Row],[NUM DE FACTURE]]</f>
        <v>FAE-22-00161</v>
      </c>
      <c r="B1060" s="2">
        <f>VLOOKUP(Tableau3[[#This Row],[ID ]],'[1]COMMERCIAL 2019 - 2021'!$D$2:$AO$3999,14,FALSE)</f>
        <v>0</v>
      </c>
      <c r="C1060" s="3">
        <f>VLOOKUP(Tableau3[[#This Row],[ID ]],'[1]COMMERCIAL 2019 - 2021'!$D$2:$AO$3999,15,FALSE)</f>
        <v>0</v>
      </c>
      <c r="D1060" s="3">
        <f>VLOOKUP(Tableau3[[#This Row],[ID ]],'[1]COMMERCIAL 2019 - 2021'!$D$2:$AO$3999,16,FALSE)</f>
        <v>140000</v>
      </c>
      <c r="E1060" s="3">
        <f>VLOOKUP(Tableau3[[#This Row],[ID ]],'[1]COMMERCIAL 2019 - 2021'!$D$2:$AO$3999,17,FALSE)</f>
        <v>0</v>
      </c>
      <c r="F1060" s="3">
        <f>VLOOKUP(Tableau3[[#This Row],[ID ]],'[1]COMMERCIAL 2019 - 2021'!$D$2:$AO$3999,20,FALSE)</f>
        <v>0</v>
      </c>
      <c r="G1060" s="3">
        <f>VLOOKUP(Tableau3[[#This Row],[ID ]],'[1]COMMERCIAL 2019 - 2021'!$D$2:$AO$3999,21,FALSE)</f>
        <v>0</v>
      </c>
      <c r="H1060" s="3">
        <f>VLOOKUP(Tableau3[[#This Row],[ID ]],'[1]COMMERCIAL 2019 - 2021'!$D$2:$AO$3999,22,FALSE)</f>
        <v>344400</v>
      </c>
      <c r="I1060" s="3">
        <f>VLOOKUP(Tableau3[[#This Row],[ID ]],'[1]COMMERCIAL 2019 - 2021'!$D$2:$AO$3999,23,FALSE)</f>
        <v>0</v>
      </c>
      <c r="J1060" s="3">
        <f>+Tableau1[[#This Row],[Annee]]</f>
        <v>2022</v>
      </c>
      <c r="K1060" s="3" t="str">
        <f>+Tableau1[[#This Row],[DESTINATION]]</f>
        <v>Madagascar</v>
      </c>
      <c r="L1060" s="3" t="str">
        <f>+Tableau1[[#This Row],[CLIENT]]</f>
        <v>STE DE COMMERCE INTERNATIONAL</v>
      </c>
      <c r="M1060" s="3">
        <f>Tableau1[[#This Row],[Mois]]</f>
        <v>8</v>
      </c>
    </row>
    <row r="1061" spans="1:13" hidden="1" x14ac:dyDescent="0.35">
      <c r="A1061" s="1" t="str">
        <f>Tableau1[[#This Row],[NUM DE FACTURE]]</f>
        <v>FAE-22-00162</v>
      </c>
      <c r="B1061" s="2">
        <f>VLOOKUP(Tableau3[[#This Row],[ID ]],'[1]COMMERCIAL 2019 - 2021'!$D$2:$AO$3999,14,FALSE)</f>
        <v>19200</v>
      </c>
      <c r="C1061" s="3">
        <f>VLOOKUP(Tableau3[[#This Row],[ID ]],'[1]COMMERCIAL 2019 - 2021'!$D$2:$AO$3999,15,FALSE)</f>
        <v>0</v>
      </c>
      <c r="D1061" s="3">
        <f>VLOOKUP(Tableau3[[#This Row],[ID ]],'[1]COMMERCIAL 2019 - 2021'!$D$2:$AO$3999,16,FALSE)</f>
        <v>0</v>
      </c>
      <c r="E1061" s="3">
        <f>VLOOKUP(Tableau3[[#This Row],[ID ]],'[1]COMMERCIAL 2019 - 2021'!$D$2:$AO$3999,17,FALSE)</f>
        <v>0</v>
      </c>
      <c r="F1061" s="3">
        <f>VLOOKUP(Tableau3[[#This Row],[ID ]],'[1]COMMERCIAL 2019 - 2021'!$D$2:$AO$3999,20,FALSE)</f>
        <v>55392</v>
      </c>
      <c r="G1061" s="3">
        <f>VLOOKUP(Tableau3[[#This Row],[ID ]],'[1]COMMERCIAL 2019 - 2021'!$D$2:$AO$3999,21,FALSE)</f>
        <v>0</v>
      </c>
      <c r="H1061" s="3">
        <f>VLOOKUP(Tableau3[[#This Row],[ID ]],'[1]COMMERCIAL 2019 - 2021'!$D$2:$AO$3999,22,FALSE)</f>
        <v>0</v>
      </c>
      <c r="I1061" s="3">
        <f>VLOOKUP(Tableau3[[#This Row],[ID ]],'[1]COMMERCIAL 2019 - 2021'!$D$2:$AO$3999,23,FALSE)</f>
        <v>0</v>
      </c>
      <c r="J1061" s="3">
        <f>+Tableau1[[#This Row],[Annee]]</f>
        <v>2022</v>
      </c>
      <c r="K1061" s="3" t="str">
        <f>+Tableau1[[#This Row],[DESTINATION]]</f>
        <v>Burkina Faso</v>
      </c>
      <c r="L1061" s="3" t="str">
        <f>+Tableau1[[#This Row],[CLIENT]]</f>
        <v>SAHEL INTERNATIONAL TRADE</v>
      </c>
      <c r="M1061" s="3">
        <f>Tableau1[[#This Row],[Mois]]</f>
        <v>8</v>
      </c>
    </row>
    <row r="1062" spans="1:13" hidden="1" x14ac:dyDescent="0.35">
      <c r="A1062" s="1" t="str">
        <f>Tableau1[[#This Row],[NUM DE FACTURE]]</f>
        <v>FAE-22-00163</v>
      </c>
      <c r="B1062" s="2">
        <f>VLOOKUP(Tableau3[[#This Row],[ID ]],'[1]COMMERCIAL 2019 - 2021'!$D$2:$AO$3999,14,FALSE)</f>
        <v>0</v>
      </c>
      <c r="C1062" s="3">
        <f>VLOOKUP(Tableau3[[#This Row],[ID ]],'[1]COMMERCIAL 2019 - 2021'!$D$2:$AO$3999,15,FALSE)</f>
        <v>20000</v>
      </c>
      <c r="D1062" s="3">
        <f>VLOOKUP(Tableau3[[#This Row],[ID ]],'[1]COMMERCIAL 2019 - 2021'!$D$2:$AO$3999,16,FALSE)</f>
        <v>0</v>
      </c>
      <c r="E1062" s="3">
        <f>VLOOKUP(Tableau3[[#This Row],[ID ]],'[1]COMMERCIAL 2019 - 2021'!$D$2:$AO$3999,17,FALSE)</f>
        <v>0</v>
      </c>
      <c r="F1062" s="3">
        <f>VLOOKUP(Tableau3[[#This Row],[ID ]],'[1]COMMERCIAL 2019 - 2021'!$D$2:$AO$3999,20,FALSE)</f>
        <v>0</v>
      </c>
      <c r="G1062" s="3">
        <f>VLOOKUP(Tableau3[[#This Row],[ID ]],'[1]COMMERCIAL 2019 - 2021'!$D$2:$AO$3999,21,FALSE)</f>
        <v>64600</v>
      </c>
      <c r="H1062" s="3">
        <f>VLOOKUP(Tableau3[[#This Row],[ID ]],'[1]COMMERCIAL 2019 - 2021'!$D$2:$AO$3999,22,FALSE)</f>
        <v>0</v>
      </c>
      <c r="I1062" s="3">
        <f>VLOOKUP(Tableau3[[#This Row],[ID ]],'[1]COMMERCIAL 2019 - 2021'!$D$2:$AO$3999,23,FALSE)</f>
        <v>0</v>
      </c>
      <c r="J1062" s="3">
        <f>+Tableau1[[#This Row],[Annee]]</f>
        <v>2022</v>
      </c>
      <c r="K1062" s="3" t="str">
        <f>+Tableau1[[#This Row],[DESTINATION]]</f>
        <v>Angleterre</v>
      </c>
      <c r="L1062" s="3" t="str">
        <f>+Tableau1[[#This Row],[CLIENT]]</f>
        <v>ARCADIA</v>
      </c>
      <c r="M1062" s="3">
        <f>Tableau1[[#This Row],[Mois]]</f>
        <v>8</v>
      </c>
    </row>
    <row r="1063" spans="1:13" hidden="1" x14ac:dyDescent="0.35">
      <c r="A1063" s="1" t="str">
        <f>Tableau1[[#This Row],[NUM DE FACTURE]]</f>
        <v>FAE-22-00164</v>
      </c>
      <c r="B1063" s="2">
        <f>VLOOKUP(Tableau3[[#This Row],[ID ]],'[1]COMMERCIAL 2019 - 2021'!$D$2:$AO$3999,14,FALSE)</f>
        <v>0</v>
      </c>
      <c r="C1063" s="3">
        <f>VLOOKUP(Tableau3[[#This Row],[ID ]],'[1]COMMERCIAL 2019 - 2021'!$D$2:$AO$3999,15,FALSE)</f>
        <v>20800</v>
      </c>
      <c r="D1063" s="3">
        <f>VLOOKUP(Tableau3[[#This Row],[ID ]],'[1]COMMERCIAL 2019 - 2021'!$D$2:$AO$3999,16,FALSE)</f>
        <v>0</v>
      </c>
      <c r="E1063" s="3">
        <f>VLOOKUP(Tableau3[[#This Row],[ID ]],'[1]COMMERCIAL 2019 - 2021'!$D$2:$AO$3999,17,FALSE)</f>
        <v>0</v>
      </c>
      <c r="F1063" s="3">
        <f>VLOOKUP(Tableau3[[#This Row],[ID ]],'[1]COMMERCIAL 2019 - 2021'!$D$2:$AO$3999,20,FALSE)</f>
        <v>0</v>
      </c>
      <c r="G1063" s="3">
        <f>VLOOKUP(Tableau3[[#This Row],[ID ]],'[1]COMMERCIAL 2019 - 2021'!$D$2:$AO$3999,21,FALSE)</f>
        <v>105630.37567999998</v>
      </c>
      <c r="H1063" s="3">
        <f>VLOOKUP(Tableau3[[#This Row],[ID ]],'[1]COMMERCIAL 2019 - 2021'!$D$2:$AO$3999,22,FALSE)</f>
        <v>0</v>
      </c>
      <c r="I1063" s="3">
        <f>VLOOKUP(Tableau3[[#This Row],[ID ]],'[1]COMMERCIAL 2019 - 2021'!$D$2:$AO$3999,23,FALSE)</f>
        <v>0</v>
      </c>
      <c r="J1063" s="3">
        <f>+Tableau1[[#This Row],[Annee]]</f>
        <v>2022</v>
      </c>
      <c r="K1063" s="3" t="str">
        <f>+Tableau1[[#This Row],[DESTINATION]]</f>
        <v>New zealand</v>
      </c>
      <c r="L1063" s="3" t="str">
        <f>+Tableau1[[#This Row],[CLIENT]]</f>
        <v>DAVIS TRADING CO LTD</v>
      </c>
      <c r="M1063" s="3">
        <f>Tableau1[[#This Row],[Mois]]</f>
        <v>8</v>
      </c>
    </row>
    <row r="1064" spans="1:13" hidden="1" x14ac:dyDescent="0.35">
      <c r="A1064" s="1" t="str">
        <f>Tableau1[[#This Row],[NUM DE FACTURE]]</f>
        <v>FAE-22-00165</v>
      </c>
      <c r="B1064" s="2">
        <f>VLOOKUP(Tableau3[[#This Row],[ID ]],'[1]COMMERCIAL 2019 - 2021'!$D$2:$AO$3999,14,FALSE)</f>
        <v>66024</v>
      </c>
      <c r="C1064" s="3">
        <f>VLOOKUP(Tableau3[[#This Row],[ID ]],'[1]COMMERCIAL 2019 - 2021'!$D$2:$AO$3999,15,FALSE)</f>
        <v>0</v>
      </c>
      <c r="D1064" s="3">
        <f>VLOOKUP(Tableau3[[#This Row],[ID ]],'[1]COMMERCIAL 2019 - 2021'!$D$2:$AO$3999,16,FALSE)</f>
        <v>0</v>
      </c>
      <c r="E1064" s="3">
        <f>VLOOKUP(Tableau3[[#This Row],[ID ]],'[1]COMMERCIAL 2019 - 2021'!$D$2:$AO$3999,17,FALSE)</f>
        <v>0</v>
      </c>
      <c r="F1064" s="3">
        <f>VLOOKUP(Tableau3[[#This Row],[ID ]],'[1]COMMERCIAL 2019 - 2021'!$D$2:$AO$3999,20,FALSE)</f>
        <v>186187.68</v>
      </c>
      <c r="G1064" s="3">
        <f>VLOOKUP(Tableau3[[#This Row],[ID ]],'[1]COMMERCIAL 2019 - 2021'!$D$2:$AO$3999,21,FALSE)</f>
        <v>0</v>
      </c>
      <c r="H1064" s="3">
        <f>VLOOKUP(Tableau3[[#This Row],[ID ]],'[1]COMMERCIAL 2019 - 2021'!$D$2:$AO$3999,22,FALSE)</f>
        <v>0</v>
      </c>
      <c r="I1064" s="3">
        <f>VLOOKUP(Tableau3[[#This Row],[ID ]],'[1]COMMERCIAL 2019 - 2021'!$D$2:$AO$3999,23,FALSE)</f>
        <v>0</v>
      </c>
      <c r="J1064" s="3">
        <f>+Tableau1[[#This Row],[Annee]]</f>
        <v>2022</v>
      </c>
      <c r="K1064" s="3" t="str">
        <f>+Tableau1[[#This Row],[DESTINATION]]</f>
        <v>Burkina Faso</v>
      </c>
      <c r="L1064" s="3" t="str">
        <f>+Tableau1[[#This Row],[CLIENT]]</f>
        <v>SAHEL INTERNATIONAL TRADE</v>
      </c>
      <c r="M1064" s="3">
        <f>Tableau1[[#This Row],[Mois]]</f>
        <v>8</v>
      </c>
    </row>
    <row r="1065" spans="1:13" hidden="1" x14ac:dyDescent="0.35">
      <c r="A1065" s="1" t="str">
        <f>Tableau1[[#This Row],[NUM DE FACTURE]]</f>
        <v>FAE-22-00166</v>
      </c>
      <c r="B1065" s="2">
        <f>VLOOKUP(Tableau3[[#This Row],[ID ]],'[1]COMMERCIAL 2019 - 2021'!$D$2:$AO$3999,14,FALSE)</f>
        <v>0</v>
      </c>
      <c r="C1065" s="3">
        <f>VLOOKUP(Tableau3[[#This Row],[ID ]],'[1]COMMERCIAL 2019 - 2021'!$D$2:$AO$3999,15,FALSE)</f>
        <v>21436.48</v>
      </c>
      <c r="D1065" s="3">
        <f>VLOOKUP(Tableau3[[#This Row],[ID ]],'[1]COMMERCIAL 2019 - 2021'!$D$2:$AO$3999,16,FALSE)</f>
        <v>2400</v>
      </c>
      <c r="E1065" s="3">
        <f>VLOOKUP(Tableau3[[#This Row],[ID ]],'[1]COMMERCIAL 2019 - 2021'!$D$2:$AO$3999,17,FALSE)</f>
        <v>2400</v>
      </c>
      <c r="F1065" s="3">
        <f>VLOOKUP(Tableau3[[#This Row],[ID ]],'[1]COMMERCIAL 2019 - 2021'!$D$2:$AO$3999,20,FALSE)</f>
        <v>0</v>
      </c>
      <c r="G1065" s="3">
        <f>VLOOKUP(Tableau3[[#This Row],[ID ]],'[1]COMMERCIAL 2019 - 2021'!$D$2:$AO$3999,21,FALSE)</f>
        <v>87479.83991397066</v>
      </c>
      <c r="H1065" s="3">
        <f>VLOOKUP(Tableau3[[#This Row],[ID ]],'[1]COMMERCIAL 2019 - 2021'!$D$2:$AO$3999,22,FALSE)</f>
        <v>10342.648473014671</v>
      </c>
      <c r="I1065" s="3">
        <f>VLOOKUP(Tableau3[[#This Row],[ID ]],'[1]COMMERCIAL 2019 - 2021'!$D$2:$AO$3999,23,FALSE)</f>
        <v>15667.264473014671</v>
      </c>
      <c r="J1065" s="3">
        <f>+Tableau1[[#This Row],[Annee]]</f>
        <v>2022</v>
      </c>
      <c r="K1065" s="3" t="str">
        <f>+Tableau1[[#This Row],[DESTINATION]]</f>
        <v>Canada</v>
      </c>
      <c r="L1065" s="3" t="str">
        <f>+Tableau1[[#This Row],[CLIENT]]</f>
        <v>SAFA FOOD</v>
      </c>
      <c r="M1065" s="3">
        <f>Tableau1[[#This Row],[Mois]]</f>
        <v>8</v>
      </c>
    </row>
    <row r="1066" spans="1:13" hidden="1" x14ac:dyDescent="0.35">
      <c r="A1066" s="1" t="str">
        <f>Tableau1[[#This Row],[NUM DE FACTURE]]</f>
        <v>FAE-22-00167</v>
      </c>
      <c r="B1066" s="2">
        <f>VLOOKUP(Tableau3[[#This Row],[ID ]],'[1]COMMERCIAL 2019 - 2021'!$D$2:$AO$3999,14,FALSE)</f>
        <v>0</v>
      </c>
      <c r="C1066" s="3">
        <f>VLOOKUP(Tableau3[[#This Row],[ID ]],'[1]COMMERCIAL 2019 - 2021'!$D$2:$AO$3999,15,FALSE)</f>
        <v>20000</v>
      </c>
      <c r="D1066" s="3">
        <f>VLOOKUP(Tableau3[[#This Row],[ID ]],'[1]COMMERCIAL 2019 - 2021'!$D$2:$AO$3999,16,FALSE)</f>
        <v>0</v>
      </c>
      <c r="E1066" s="3">
        <f>VLOOKUP(Tableau3[[#This Row],[ID ]],'[1]COMMERCIAL 2019 - 2021'!$D$2:$AO$3999,17,FALSE)</f>
        <v>0</v>
      </c>
      <c r="F1066" s="3">
        <f>VLOOKUP(Tableau3[[#This Row],[ID ]],'[1]COMMERCIAL 2019 - 2021'!$D$2:$AO$3999,20,FALSE)</f>
        <v>0</v>
      </c>
      <c r="G1066" s="3">
        <f>VLOOKUP(Tableau3[[#This Row],[ID ]],'[1]COMMERCIAL 2019 - 2021'!$D$2:$AO$3999,21,FALSE)</f>
        <v>64600</v>
      </c>
      <c r="H1066" s="3">
        <f>VLOOKUP(Tableau3[[#This Row],[ID ]],'[1]COMMERCIAL 2019 - 2021'!$D$2:$AO$3999,22,FALSE)</f>
        <v>0</v>
      </c>
      <c r="I1066" s="3">
        <f>VLOOKUP(Tableau3[[#This Row],[ID ]],'[1]COMMERCIAL 2019 - 2021'!$D$2:$AO$3999,23,FALSE)</f>
        <v>0</v>
      </c>
      <c r="J1066" s="3">
        <f>+Tableau1[[#This Row],[Annee]]</f>
        <v>2022</v>
      </c>
      <c r="K1066" s="3" t="str">
        <f>+Tableau1[[#This Row],[DESTINATION]]</f>
        <v>Angleterre</v>
      </c>
      <c r="L1066" s="3" t="str">
        <f>+Tableau1[[#This Row],[CLIENT]]</f>
        <v>ARCADIA</v>
      </c>
      <c r="M1066" s="3">
        <f>Tableau1[[#This Row],[Mois]]</f>
        <v>8</v>
      </c>
    </row>
    <row r="1067" spans="1:13" hidden="1" x14ac:dyDescent="0.35">
      <c r="A1067" s="1" t="str">
        <f>Tableau1[[#This Row],[NUM DE FACTURE]]</f>
        <v>FAE-22-00168</v>
      </c>
      <c r="B1067" s="2">
        <f>VLOOKUP(Tableau3[[#This Row],[ID ]],'[1]COMMERCIAL 2019 - 2021'!$D$2:$AO$3999,14,FALSE)</f>
        <v>0</v>
      </c>
      <c r="C1067" s="3">
        <f>VLOOKUP(Tableau3[[#This Row],[ID ]],'[1]COMMERCIAL 2019 - 2021'!$D$2:$AO$3999,15,FALSE)</f>
        <v>41000</v>
      </c>
      <c r="D1067" s="3">
        <f>VLOOKUP(Tableau3[[#This Row],[ID ]],'[1]COMMERCIAL 2019 - 2021'!$D$2:$AO$3999,16,FALSE)</f>
        <v>0</v>
      </c>
      <c r="E1067" s="3">
        <f>VLOOKUP(Tableau3[[#This Row],[ID ]],'[1]COMMERCIAL 2019 - 2021'!$D$2:$AO$3999,17,FALSE)</f>
        <v>0</v>
      </c>
      <c r="F1067" s="3">
        <f>VLOOKUP(Tableau3[[#This Row],[ID ]],'[1]COMMERCIAL 2019 - 2021'!$D$2:$AO$3999,20,FALSE)</f>
        <v>0</v>
      </c>
      <c r="G1067" s="3">
        <f>VLOOKUP(Tableau3[[#This Row],[ID ]],'[1]COMMERCIAL 2019 - 2021'!$D$2:$AO$3999,21,FALSE)</f>
        <v>132430</v>
      </c>
      <c r="H1067" s="3">
        <f>VLOOKUP(Tableau3[[#This Row],[ID ]],'[1]COMMERCIAL 2019 - 2021'!$D$2:$AO$3999,22,FALSE)</f>
        <v>0</v>
      </c>
      <c r="I1067" s="3">
        <f>VLOOKUP(Tableau3[[#This Row],[ID ]],'[1]COMMERCIAL 2019 - 2021'!$D$2:$AO$3999,23,FALSE)</f>
        <v>0</v>
      </c>
      <c r="J1067" s="3">
        <f>+Tableau1[[#This Row],[Annee]]</f>
        <v>2022</v>
      </c>
      <c r="K1067" s="3" t="str">
        <f>+Tableau1[[#This Row],[DESTINATION]]</f>
        <v>Pologne</v>
      </c>
      <c r="L1067" s="3" t="str">
        <f>+Tableau1[[#This Row],[CLIENT]]</f>
        <v>ARCADIA</v>
      </c>
      <c r="M1067" s="3">
        <f>Tableau1[[#This Row],[Mois]]</f>
        <v>8</v>
      </c>
    </row>
    <row r="1068" spans="1:13" x14ac:dyDescent="0.35">
      <c r="A1068" s="1" t="str">
        <f>Tableau1[[#This Row],[NUM DE FACTURE]]</f>
        <v>FAE-22-00169</v>
      </c>
      <c r="B1068" s="2">
        <f>VLOOKUP(Tableau3[[#This Row],[ID ]],'[1]COMMERCIAL 2019 - 2021'!$D$2:$AO$3999,14,FALSE)</f>
        <v>3600</v>
      </c>
      <c r="C1068" s="3">
        <f>VLOOKUP(Tableau3[[#This Row],[ID ]],'[1]COMMERCIAL 2019 - 2021'!$D$2:$AO$3999,15,FALSE)</f>
        <v>22440</v>
      </c>
      <c r="D1068" s="3">
        <f>VLOOKUP(Tableau3[[#This Row],[ID ]],'[1]COMMERCIAL 2019 - 2021'!$D$2:$AO$3999,16,FALSE)</f>
        <v>56000</v>
      </c>
      <c r="E1068" s="3">
        <f>VLOOKUP(Tableau3[[#This Row],[ID ]],'[1]COMMERCIAL 2019 - 2021'!$D$2:$AO$3999,17,FALSE)</f>
        <v>0</v>
      </c>
      <c r="F1068" s="3">
        <f>VLOOKUP(Tableau3[[#This Row],[ID ]],'[1]COMMERCIAL 2019 - 2021'!$D$2:$AO$3999,20,FALSE)</f>
        <v>10080</v>
      </c>
      <c r="G1068" s="3">
        <f>VLOOKUP(Tableau3[[#This Row],[ID ]],'[1]COMMERCIAL 2019 - 2021'!$D$2:$AO$3999,21,FALSE)</f>
        <v>59353.8</v>
      </c>
      <c r="H1068" s="3">
        <f>VLOOKUP(Tableau3[[#This Row],[ID ]],'[1]COMMERCIAL 2019 - 2021'!$D$2:$AO$3999,22,FALSE)</f>
        <v>143920</v>
      </c>
      <c r="I1068" s="3">
        <f>VLOOKUP(Tableau3[[#This Row],[ID ]],'[1]COMMERCIAL 2019 - 2021'!$D$2:$AO$3999,23,FALSE)</f>
        <v>0</v>
      </c>
      <c r="J1068" s="3">
        <f>+Tableau1[[#This Row],[Annee]]</f>
        <v>2022</v>
      </c>
      <c r="K1068" s="3" t="str">
        <f>+Tableau1[[#This Row],[DESTINATION]]</f>
        <v>Gabon</v>
      </c>
      <c r="L1068" s="3" t="str">
        <f>+Tableau1[[#This Row],[CLIENT]]</f>
        <v>TUNISIAN AFRICAN BUSINESS</v>
      </c>
      <c r="M1068" s="3">
        <f>Tableau1[[#This Row],[Mois]]</f>
        <v>9</v>
      </c>
    </row>
    <row r="1069" spans="1:13" hidden="1" x14ac:dyDescent="0.35">
      <c r="A1069" s="1" t="str">
        <f>Tableau1[[#This Row],[NUM DE FACTURE]]</f>
        <v>FAE-22-00170</v>
      </c>
      <c r="B1069" s="2">
        <f>VLOOKUP(Tableau3[[#This Row],[ID ]],'[1]COMMERCIAL 2019 - 2021'!$D$2:$AO$3999,14,FALSE)</f>
        <v>11040</v>
      </c>
      <c r="C1069" s="3">
        <f>VLOOKUP(Tableau3[[#This Row],[ID ]],'[1]COMMERCIAL 2019 - 2021'!$D$2:$AO$3999,15,FALSE)</f>
        <v>40200</v>
      </c>
      <c r="D1069" s="3">
        <f>VLOOKUP(Tableau3[[#This Row],[ID ]],'[1]COMMERCIAL 2019 - 2021'!$D$2:$AO$3999,16,FALSE)</f>
        <v>2400</v>
      </c>
      <c r="E1069" s="3">
        <f>VLOOKUP(Tableau3[[#This Row],[ID ]],'[1]COMMERCIAL 2019 - 2021'!$D$2:$AO$3999,17,FALSE)</f>
        <v>0</v>
      </c>
      <c r="F1069" s="3">
        <f>VLOOKUP(Tableau3[[#This Row],[ID ]],'[1]COMMERCIAL 2019 - 2021'!$D$2:$AO$3999,20,FALSE)</f>
        <v>31194</v>
      </c>
      <c r="G1069" s="3">
        <f>VLOOKUP(Tableau3[[#This Row],[ID ]],'[1]COMMERCIAL 2019 - 2021'!$D$2:$AO$3999,21,FALSE)</f>
        <v>108540</v>
      </c>
      <c r="H1069" s="3">
        <f>VLOOKUP(Tableau3[[#This Row],[ID ]],'[1]COMMERCIAL 2019 - 2021'!$D$2:$AO$3999,22,FALSE)</f>
        <v>6360</v>
      </c>
      <c r="I1069" s="3">
        <f>VLOOKUP(Tableau3[[#This Row],[ID ]],'[1]COMMERCIAL 2019 - 2021'!$D$2:$AO$3999,23,FALSE)</f>
        <v>0</v>
      </c>
      <c r="J1069" s="3">
        <f>+Tableau1[[#This Row],[Annee]]</f>
        <v>2022</v>
      </c>
      <c r="K1069" s="3" t="str">
        <f>+Tableau1[[#This Row],[DESTINATION]]</f>
        <v>Burkina Faso</v>
      </c>
      <c r="L1069" s="3" t="str">
        <f>+Tableau1[[#This Row],[CLIENT]]</f>
        <v>SAHEL INTERNATIONAL TRADE</v>
      </c>
      <c r="M1069" s="3">
        <f>Tableau1[[#This Row],[Mois]]</f>
        <v>8</v>
      </c>
    </row>
    <row r="1070" spans="1:13" hidden="1" x14ac:dyDescent="0.35">
      <c r="A1070" s="1" t="str">
        <f>Tableau1[[#This Row],[NUM DE FACTURE]]</f>
        <v>FAE-22-00171</v>
      </c>
      <c r="B1070" s="2">
        <f>VLOOKUP(Tableau3[[#This Row],[ID ]],'[1]COMMERCIAL 2019 - 2021'!$D$2:$AO$3999,14,FALSE)</f>
        <v>0</v>
      </c>
      <c r="C1070" s="3">
        <f>VLOOKUP(Tableau3[[#This Row],[ID ]],'[1]COMMERCIAL 2019 - 2021'!$D$2:$AO$3999,15,FALSE)</f>
        <v>12000</v>
      </c>
      <c r="D1070" s="3">
        <f>VLOOKUP(Tableau3[[#This Row],[ID ]],'[1]COMMERCIAL 2019 - 2021'!$D$2:$AO$3999,16,FALSE)</f>
        <v>0</v>
      </c>
      <c r="E1070" s="3">
        <f>VLOOKUP(Tableau3[[#This Row],[ID ]],'[1]COMMERCIAL 2019 - 2021'!$D$2:$AO$3999,17,FALSE)</f>
        <v>0</v>
      </c>
      <c r="F1070" s="3">
        <f>VLOOKUP(Tableau3[[#This Row],[ID ]],'[1]COMMERCIAL 2019 - 2021'!$D$2:$AO$3999,20,FALSE)</f>
        <v>0</v>
      </c>
      <c r="G1070" s="3">
        <f>VLOOKUP(Tableau3[[#This Row],[ID ]],'[1]COMMERCIAL 2019 - 2021'!$D$2:$AO$3999,21,FALSE)</f>
        <v>39000</v>
      </c>
      <c r="H1070" s="3">
        <f>VLOOKUP(Tableau3[[#This Row],[ID ]],'[1]COMMERCIAL 2019 - 2021'!$D$2:$AO$3999,22,FALSE)</f>
        <v>0</v>
      </c>
      <c r="I1070" s="3">
        <f>VLOOKUP(Tableau3[[#This Row],[ID ]],'[1]COMMERCIAL 2019 - 2021'!$D$2:$AO$3999,23,FALSE)</f>
        <v>0</v>
      </c>
      <c r="J1070" s="3">
        <f>+Tableau1[[#This Row],[Annee]]</f>
        <v>2022</v>
      </c>
      <c r="K1070" s="3" t="str">
        <f>+Tableau1[[#This Row],[DESTINATION]]</f>
        <v>Italie</v>
      </c>
      <c r="L1070" s="3" t="str">
        <f>+Tableau1[[#This Row],[CLIENT]]</f>
        <v>AGRICOLD INTERNATIONAL</v>
      </c>
      <c r="M1070" s="3">
        <f>Tableau1[[#This Row],[Mois]]</f>
        <v>9</v>
      </c>
    </row>
    <row r="1071" spans="1:13" hidden="1" x14ac:dyDescent="0.35">
      <c r="A1071" s="1" t="str">
        <f>Tableau1[[#This Row],[NUM DE FACTURE]]</f>
        <v>FAE-22-00172</v>
      </c>
      <c r="B1071" s="2">
        <f>VLOOKUP(Tableau3[[#This Row],[ID ]],'[1]COMMERCIAL 2019 - 2021'!$D$2:$AO$3999,14,FALSE)</f>
        <v>30600</v>
      </c>
      <c r="C1071" s="3">
        <f>VLOOKUP(Tableau3[[#This Row],[ID ]],'[1]COMMERCIAL 2019 - 2021'!$D$2:$AO$3999,15,FALSE)</f>
        <v>9936</v>
      </c>
      <c r="D1071" s="3">
        <f>VLOOKUP(Tableau3[[#This Row],[ID ]],'[1]COMMERCIAL 2019 - 2021'!$D$2:$AO$3999,16,FALSE)</f>
        <v>0</v>
      </c>
      <c r="E1071" s="3">
        <f>VLOOKUP(Tableau3[[#This Row],[ID ]],'[1]COMMERCIAL 2019 - 2021'!$D$2:$AO$3999,17,FALSE)</f>
        <v>0</v>
      </c>
      <c r="F1071" s="3">
        <f>VLOOKUP(Tableau3[[#This Row],[ID ]],'[1]COMMERCIAL 2019 - 2021'!$D$2:$AO$3999,20,FALSE)</f>
        <v>128109.26792184723</v>
      </c>
      <c r="G1071" s="3">
        <f>VLOOKUP(Tableau3[[#This Row],[ID ]],'[1]COMMERCIAL 2019 - 2021'!$D$2:$AO$3999,21,FALSE)</f>
        <v>37951.382978152753</v>
      </c>
      <c r="H1071" s="3">
        <f>VLOOKUP(Tableau3[[#This Row],[ID ]],'[1]COMMERCIAL 2019 - 2021'!$D$2:$AO$3999,22,FALSE)</f>
        <v>0</v>
      </c>
      <c r="I1071" s="3">
        <f>VLOOKUP(Tableau3[[#This Row],[ID ]],'[1]COMMERCIAL 2019 - 2021'!$D$2:$AO$3999,23,FALSE)</f>
        <v>0</v>
      </c>
      <c r="J1071" s="3">
        <f>+Tableau1[[#This Row],[Annee]]</f>
        <v>2022</v>
      </c>
      <c r="K1071" s="3" t="str">
        <f>+Tableau1[[#This Row],[DESTINATION]]</f>
        <v>Gambie</v>
      </c>
      <c r="L1071" s="3" t="str">
        <f>+Tableau1[[#This Row],[CLIENT]]</f>
        <v>E.A.S.B. NAFA</v>
      </c>
      <c r="M1071" s="3">
        <f>Tableau1[[#This Row],[Mois]]</f>
        <v>8</v>
      </c>
    </row>
    <row r="1072" spans="1:13" hidden="1" x14ac:dyDescent="0.35">
      <c r="A1072" s="1" t="str">
        <f>Tableau1[[#This Row],[NUM DE FACTURE]]</f>
        <v>FAE-22-00173</v>
      </c>
      <c r="B1072" s="2">
        <f>VLOOKUP(Tableau3[[#This Row],[ID ]],'[1]COMMERCIAL 2019 - 2021'!$D$2:$AO$3999,14,FALSE)</f>
        <v>0</v>
      </c>
      <c r="C1072" s="3">
        <f>VLOOKUP(Tableau3[[#This Row],[ID ]],'[1]COMMERCIAL 2019 - 2021'!$D$2:$AO$3999,15,FALSE)</f>
        <v>0</v>
      </c>
      <c r="D1072" s="3">
        <f>VLOOKUP(Tableau3[[#This Row],[ID ]],'[1]COMMERCIAL 2019 - 2021'!$D$2:$AO$3999,16,FALSE)</f>
        <v>140000</v>
      </c>
      <c r="E1072" s="3">
        <f>VLOOKUP(Tableau3[[#This Row],[ID ]],'[1]COMMERCIAL 2019 - 2021'!$D$2:$AO$3999,17,FALSE)</f>
        <v>0</v>
      </c>
      <c r="F1072" s="3">
        <f>VLOOKUP(Tableau3[[#This Row],[ID ]],'[1]COMMERCIAL 2019 - 2021'!$D$2:$AO$3999,20,FALSE)</f>
        <v>0</v>
      </c>
      <c r="G1072" s="3">
        <f>VLOOKUP(Tableau3[[#This Row],[ID ]],'[1]COMMERCIAL 2019 - 2021'!$D$2:$AO$3999,21,FALSE)</f>
        <v>0</v>
      </c>
      <c r="H1072" s="3">
        <f>VLOOKUP(Tableau3[[#This Row],[ID ]],'[1]COMMERCIAL 2019 - 2021'!$D$2:$AO$3999,22,FALSE)</f>
        <v>344400</v>
      </c>
      <c r="I1072" s="3">
        <f>VLOOKUP(Tableau3[[#This Row],[ID ]],'[1]COMMERCIAL 2019 - 2021'!$D$2:$AO$3999,23,FALSE)</f>
        <v>0</v>
      </c>
      <c r="J1072" s="3">
        <f>+Tableau1[[#This Row],[Annee]]</f>
        <v>2022</v>
      </c>
      <c r="K1072" s="3" t="str">
        <f>+Tableau1[[#This Row],[DESTINATION]]</f>
        <v>Madagascar</v>
      </c>
      <c r="L1072" s="3" t="str">
        <f>+Tableau1[[#This Row],[CLIENT]]</f>
        <v>STE DE COMMERCE INTERNATIONAL</v>
      </c>
      <c r="M1072" s="3">
        <f>Tableau1[[#This Row],[Mois]]</f>
        <v>8</v>
      </c>
    </row>
    <row r="1073" spans="1:13" hidden="1" x14ac:dyDescent="0.35">
      <c r="A1073" s="1" t="str">
        <f>Tableau1[[#This Row],[NUM DE FACTURE]]</f>
        <v>FAE-22-00174</v>
      </c>
      <c r="B1073" s="2">
        <f>VLOOKUP(Tableau3[[#This Row],[ID ]],'[1]COMMERCIAL 2019 - 2021'!$D$2:$AO$3999,14,FALSE)</f>
        <v>20750</v>
      </c>
      <c r="C1073" s="3">
        <f>VLOOKUP(Tableau3[[#This Row],[ID ]],'[1]COMMERCIAL 2019 - 2021'!$D$2:$AO$3999,15,FALSE)</f>
        <v>0</v>
      </c>
      <c r="D1073" s="3">
        <f>VLOOKUP(Tableau3[[#This Row],[ID ]],'[1]COMMERCIAL 2019 - 2021'!$D$2:$AO$3999,16,FALSE)</f>
        <v>0</v>
      </c>
      <c r="E1073" s="3">
        <f>VLOOKUP(Tableau3[[#This Row],[ID ]],'[1]COMMERCIAL 2019 - 2021'!$D$2:$AO$3999,17,FALSE)</f>
        <v>0</v>
      </c>
      <c r="F1073" s="3">
        <f>VLOOKUP(Tableau3[[#This Row],[ID ]],'[1]COMMERCIAL 2019 - 2021'!$D$2:$AO$3999,20,FALSE)</f>
        <v>57788.75</v>
      </c>
      <c r="G1073" s="3">
        <f>VLOOKUP(Tableau3[[#This Row],[ID ]],'[1]COMMERCIAL 2019 - 2021'!$D$2:$AO$3999,21,FALSE)</f>
        <v>0</v>
      </c>
      <c r="H1073" s="3">
        <f>VLOOKUP(Tableau3[[#This Row],[ID ]],'[1]COMMERCIAL 2019 - 2021'!$D$2:$AO$3999,22,FALSE)</f>
        <v>0</v>
      </c>
      <c r="I1073" s="3">
        <f>VLOOKUP(Tableau3[[#This Row],[ID ]],'[1]COMMERCIAL 2019 - 2021'!$D$2:$AO$3999,23,FALSE)</f>
        <v>0</v>
      </c>
      <c r="J1073" s="3">
        <f>+Tableau1[[#This Row],[Annee]]</f>
        <v>2022</v>
      </c>
      <c r="K1073" s="3" t="str">
        <f>+Tableau1[[#This Row],[DESTINATION]]</f>
        <v>Gabon</v>
      </c>
      <c r="L1073" s="3" t="str">
        <f>+Tableau1[[#This Row],[CLIENT]]</f>
        <v>STE DE COMMERCE INTERNATIONAL</v>
      </c>
      <c r="M1073" s="3">
        <f>Tableau1[[#This Row],[Mois]]</f>
        <v>9</v>
      </c>
    </row>
    <row r="1074" spans="1:13" hidden="1" x14ac:dyDescent="0.35">
      <c r="A1074" s="1" t="str">
        <f>Tableau1[[#This Row],[NUM DE FACTURE]]</f>
        <v>FAE-22-00175</v>
      </c>
      <c r="B1074" s="2">
        <f>VLOOKUP(Tableau3[[#This Row],[ID ]],'[1]COMMERCIAL 2019 - 2021'!$D$2:$AO$3999,14,FALSE)</f>
        <v>0</v>
      </c>
      <c r="C1074" s="3">
        <f>VLOOKUP(Tableau3[[#This Row],[ID ]],'[1]COMMERCIAL 2019 - 2021'!$D$2:$AO$3999,15,FALSE)</f>
        <v>120067</v>
      </c>
      <c r="D1074" s="3">
        <f>VLOOKUP(Tableau3[[#This Row],[ID ]],'[1]COMMERCIAL 2019 - 2021'!$D$2:$AO$3999,16,FALSE)</f>
        <v>0</v>
      </c>
      <c r="E1074" s="3">
        <f>VLOOKUP(Tableau3[[#This Row],[ID ]],'[1]COMMERCIAL 2019 - 2021'!$D$2:$AO$3999,17,FALSE)</f>
        <v>0</v>
      </c>
      <c r="F1074" s="3">
        <f>VLOOKUP(Tableau3[[#This Row],[ID ]],'[1]COMMERCIAL 2019 - 2021'!$D$2:$AO$3999,20,FALSE)</f>
        <v>0</v>
      </c>
      <c r="G1074" s="3">
        <f>VLOOKUP(Tableau3[[#This Row],[ID ]],'[1]COMMERCIAL 2019 - 2021'!$D$2:$AO$3999,21,FALSE)</f>
        <v>288161.28000000003</v>
      </c>
      <c r="H1074" s="3">
        <f>VLOOKUP(Tableau3[[#This Row],[ID ]],'[1]COMMERCIAL 2019 - 2021'!$D$2:$AO$3999,22,FALSE)</f>
        <v>0</v>
      </c>
      <c r="I1074" s="3">
        <f>VLOOKUP(Tableau3[[#This Row],[ID ]],'[1]COMMERCIAL 2019 - 2021'!$D$2:$AO$3999,23,FALSE)</f>
        <v>0</v>
      </c>
      <c r="J1074" s="3">
        <f>+Tableau1[[#This Row],[Annee]]</f>
        <v>2022</v>
      </c>
      <c r="K1074" s="3" t="str">
        <f>+Tableau1[[#This Row],[DESTINATION]]</f>
        <v>Libye</v>
      </c>
      <c r="L1074" s="3" t="str">
        <f>+Tableau1[[#This Row],[CLIENT]]</f>
        <v>EASY TRADE / GLOBAL GOODS CAPA</v>
      </c>
      <c r="M1074" s="3">
        <f>Tableau1[[#This Row],[Mois]]</f>
        <v>10</v>
      </c>
    </row>
    <row r="1075" spans="1:13" hidden="1" x14ac:dyDescent="0.35">
      <c r="A1075" s="1" t="str">
        <f>Tableau1[[#This Row],[NUM DE FACTURE]]</f>
        <v>FAE-22-00176</v>
      </c>
      <c r="B1075" s="2">
        <f>VLOOKUP(Tableau3[[#This Row],[ID ]],'[1]COMMERCIAL 2019 - 2021'!$D$2:$AO$3999,14,FALSE)</f>
        <v>0</v>
      </c>
      <c r="C1075" s="3">
        <f>VLOOKUP(Tableau3[[#This Row],[ID ]],'[1]COMMERCIAL 2019 - 2021'!$D$2:$AO$3999,15,FALSE)</f>
        <v>0</v>
      </c>
      <c r="D1075" s="3">
        <f>VLOOKUP(Tableau3[[#This Row],[ID ]],'[1]COMMERCIAL 2019 - 2021'!$D$2:$AO$3999,16,FALSE)</f>
        <v>0</v>
      </c>
      <c r="E1075" s="3">
        <f>VLOOKUP(Tableau3[[#This Row],[ID ]],'[1]COMMERCIAL 2019 - 2021'!$D$2:$AO$3999,17,FALSE)</f>
        <v>27000</v>
      </c>
      <c r="F1075" s="3">
        <f>VLOOKUP(Tableau3[[#This Row],[ID ]],'[1]COMMERCIAL 2019 - 2021'!$D$2:$AO$3999,20,FALSE)</f>
        <v>0</v>
      </c>
      <c r="G1075" s="3">
        <f>VLOOKUP(Tableau3[[#This Row],[ID ]],'[1]COMMERCIAL 2019 - 2021'!$D$2:$AO$3999,21,FALSE)</f>
        <v>0</v>
      </c>
      <c r="H1075" s="3">
        <f>VLOOKUP(Tableau3[[#This Row],[ID ]],'[1]COMMERCIAL 2019 - 2021'!$D$2:$AO$3999,22,FALSE)</f>
        <v>0</v>
      </c>
      <c r="I1075" s="3">
        <f>VLOOKUP(Tableau3[[#This Row],[ID ]],'[1]COMMERCIAL 2019 - 2021'!$D$2:$AO$3999,23,FALSE)</f>
        <v>128517.65775</v>
      </c>
      <c r="J1075" s="3">
        <f>+Tableau1[[#This Row],[Annee]]</f>
        <v>2022</v>
      </c>
      <c r="K1075" s="3" t="str">
        <f>+Tableau1[[#This Row],[DESTINATION]]</f>
        <v>Libye</v>
      </c>
      <c r="L1075" s="3" t="str">
        <f>+Tableau1[[#This Row],[CLIENT]]</f>
        <v>STE AL MAJMOUA MOTTAHIDA</v>
      </c>
      <c r="M1075" s="3">
        <f>Tableau1[[#This Row],[Mois]]</f>
        <v>8</v>
      </c>
    </row>
    <row r="1076" spans="1:13" hidden="1" x14ac:dyDescent="0.35">
      <c r="A1076" s="1" t="str">
        <f>Tableau1[[#This Row],[NUM DE FACTURE]]</f>
        <v>FAE-22-00177</v>
      </c>
      <c r="B1076" s="2">
        <f>VLOOKUP(Tableau3[[#This Row],[ID ]],'[1]COMMERCIAL 2019 - 2021'!$D$2:$AO$3999,14,FALSE)</f>
        <v>41000</v>
      </c>
      <c r="C1076" s="3">
        <f>VLOOKUP(Tableau3[[#This Row],[ID ]],'[1]COMMERCIAL 2019 - 2021'!$D$2:$AO$3999,15,FALSE)</f>
        <v>20500</v>
      </c>
      <c r="D1076" s="3">
        <f>VLOOKUP(Tableau3[[#This Row],[ID ]],'[1]COMMERCIAL 2019 - 2021'!$D$2:$AO$3999,16,FALSE)</f>
        <v>0</v>
      </c>
      <c r="E1076" s="3">
        <f>VLOOKUP(Tableau3[[#This Row],[ID ]],'[1]COMMERCIAL 2019 - 2021'!$D$2:$AO$3999,17,FALSE)</f>
        <v>0</v>
      </c>
      <c r="F1076" s="3">
        <f>VLOOKUP(Tableau3[[#This Row],[ID ]],'[1]COMMERCIAL 2019 - 2021'!$D$2:$AO$3999,20,FALSE)</f>
        <v>133865</v>
      </c>
      <c r="G1076" s="3">
        <f>VLOOKUP(Tableau3[[#This Row],[ID ]],'[1]COMMERCIAL 2019 - 2021'!$D$2:$AO$3999,21,FALSE)</f>
        <v>61500</v>
      </c>
      <c r="H1076" s="3">
        <f>VLOOKUP(Tableau3[[#This Row],[ID ]],'[1]COMMERCIAL 2019 - 2021'!$D$2:$AO$3999,22,FALSE)</f>
        <v>0</v>
      </c>
      <c r="I1076" s="3">
        <f>VLOOKUP(Tableau3[[#This Row],[ID ]],'[1]COMMERCIAL 2019 - 2021'!$D$2:$AO$3999,23,FALSE)</f>
        <v>0</v>
      </c>
      <c r="J1076" s="3">
        <f>+Tableau1[[#This Row],[Annee]]</f>
        <v>2022</v>
      </c>
      <c r="K1076" s="3" t="str">
        <f>+Tableau1[[#This Row],[DESTINATION]]</f>
        <v>Belarus</v>
      </c>
      <c r="L1076" s="3" t="str">
        <f>+Tableau1[[#This Row],[CLIENT]]</f>
        <v>ARCADIA</v>
      </c>
      <c r="M1076" s="3">
        <f>Tableau1[[#This Row],[Mois]]</f>
        <v>9</v>
      </c>
    </row>
    <row r="1077" spans="1:13" hidden="1" x14ac:dyDescent="0.35">
      <c r="A1077" s="1" t="str">
        <f>Tableau1[[#This Row],[NUM DE FACTURE]]</f>
        <v>FAE-22-00178</v>
      </c>
      <c r="B1077" s="2">
        <f>VLOOKUP(Tableau3[[#This Row],[ID ]],'[1]COMMERCIAL 2019 - 2021'!$D$2:$AO$3999,14,FALSE)</f>
        <v>13440</v>
      </c>
      <c r="C1077" s="3">
        <f>VLOOKUP(Tableau3[[#This Row],[ID ]],'[1]COMMERCIAL 2019 - 2021'!$D$2:$AO$3999,15,FALSE)</f>
        <v>41400</v>
      </c>
      <c r="D1077" s="3">
        <f>VLOOKUP(Tableau3[[#This Row],[ID ]],'[1]COMMERCIAL 2019 - 2021'!$D$2:$AO$3999,16,FALSE)</f>
        <v>0</v>
      </c>
      <c r="E1077" s="3">
        <f>VLOOKUP(Tableau3[[#This Row],[ID ]],'[1]COMMERCIAL 2019 - 2021'!$D$2:$AO$3999,17,FALSE)</f>
        <v>0</v>
      </c>
      <c r="F1077" s="3">
        <f>VLOOKUP(Tableau3[[#This Row],[ID ]],'[1]COMMERCIAL 2019 - 2021'!$D$2:$AO$3999,20,FALSE)</f>
        <v>37962</v>
      </c>
      <c r="G1077" s="3">
        <f>VLOOKUP(Tableau3[[#This Row],[ID ]],'[1]COMMERCIAL 2019 - 2021'!$D$2:$AO$3999,21,FALSE)</f>
        <v>111780</v>
      </c>
      <c r="H1077" s="3">
        <f>VLOOKUP(Tableau3[[#This Row],[ID ]],'[1]COMMERCIAL 2019 - 2021'!$D$2:$AO$3999,22,FALSE)</f>
        <v>0</v>
      </c>
      <c r="I1077" s="3">
        <f>VLOOKUP(Tableau3[[#This Row],[ID ]],'[1]COMMERCIAL 2019 - 2021'!$D$2:$AO$3999,23,FALSE)</f>
        <v>0</v>
      </c>
      <c r="J1077" s="3">
        <f>+Tableau1[[#This Row],[Annee]]</f>
        <v>2022</v>
      </c>
      <c r="K1077" s="3" t="str">
        <f>+Tableau1[[#This Row],[DESTINATION]]</f>
        <v>Burkina Faso</v>
      </c>
      <c r="L1077" s="3" t="str">
        <f>+Tableau1[[#This Row],[CLIENT]]</f>
        <v>SAHEL INTERNATIONAL TRADE</v>
      </c>
      <c r="M1077" s="3">
        <f>Tableau1[[#This Row],[Mois]]</f>
        <v>9</v>
      </c>
    </row>
    <row r="1078" spans="1:13" hidden="1" x14ac:dyDescent="0.35">
      <c r="A1078" s="1" t="str">
        <f>Tableau1[[#This Row],[NUM DE FACTURE]]</f>
        <v>FAE-22-00179</v>
      </c>
      <c r="B1078" s="2">
        <f>VLOOKUP(Tableau3[[#This Row],[ID ]],'[1]COMMERCIAL 2019 - 2021'!$D$2:$AO$3999,14,FALSE)</f>
        <v>0</v>
      </c>
      <c r="C1078" s="3">
        <f>VLOOKUP(Tableau3[[#This Row],[ID ]],'[1]COMMERCIAL 2019 - 2021'!$D$2:$AO$3999,15,FALSE)</f>
        <v>20000</v>
      </c>
      <c r="D1078" s="3">
        <f>VLOOKUP(Tableau3[[#This Row],[ID ]],'[1]COMMERCIAL 2019 - 2021'!$D$2:$AO$3999,16,FALSE)</f>
        <v>0</v>
      </c>
      <c r="E1078" s="3">
        <f>VLOOKUP(Tableau3[[#This Row],[ID ]],'[1]COMMERCIAL 2019 - 2021'!$D$2:$AO$3999,17,FALSE)</f>
        <v>0</v>
      </c>
      <c r="F1078" s="3">
        <f>VLOOKUP(Tableau3[[#This Row],[ID ]],'[1]COMMERCIAL 2019 - 2021'!$D$2:$AO$3999,20,FALSE)</f>
        <v>0</v>
      </c>
      <c r="G1078" s="3">
        <f>VLOOKUP(Tableau3[[#This Row],[ID ]],'[1]COMMERCIAL 2019 - 2021'!$D$2:$AO$3999,21,FALSE)</f>
        <v>64600</v>
      </c>
      <c r="H1078" s="3">
        <f>VLOOKUP(Tableau3[[#This Row],[ID ]],'[1]COMMERCIAL 2019 - 2021'!$D$2:$AO$3999,22,FALSE)</f>
        <v>0</v>
      </c>
      <c r="I1078" s="3">
        <f>VLOOKUP(Tableau3[[#This Row],[ID ]],'[1]COMMERCIAL 2019 - 2021'!$D$2:$AO$3999,23,FALSE)</f>
        <v>0</v>
      </c>
      <c r="J1078" s="3">
        <f>+Tableau1[[#This Row],[Annee]]</f>
        <v>2022</v>
      </c>
      <c r="K1078" s="3" t="str">
        <f>+Tableau1[[#This Row],[DESTINATION]]</f>
        <v>Angleterre</v>
      </c>
      <c r="L1078" s="3" t="str">
        <f>+Tableau1[[#This Row],[CLIENT]]</f>
        <v>ARCADIA</v>
      </c>
      <c r="M1078" s="3">
        <f>Tableau1[[#This Row],[Mois]]</f>
        <v>9</v>
      </c>
    </row>
    <row r="1079" spans="1:13" hidden="1" x14ac:dyDescent="0.35">
      <c r="A1079" s="1" t="str">
        <f>Tableau1[[#This Row],[NUM DE FACTURE]]</f>
        <v>FAE-22-00180</v>
      </c>
      <c r="B1079" s="2">
        <f>VLOOKUP(Tableau3[[#This Row],[ID ]],'[1]COMMERCIAL 2019 - 2021'!$D$2:$AO$3999,14,FALSE)</f>
        <v>20500</v>
      </c>
      <c r="C1079" s="3">
        <f>VLOOKUP(Tableau3[[#This Row],[ID ]],'[1]COMMERCIAL 2019 - 2021'!$D$2:$AO$3999,15,FALSE)</f>
        <v>0</v>
      </c>
      <c r="D1079" s="3">
        <f>VLOOKUP(Tableau3[[#This Row],[ID ]],'[1]COMMERCIAL 2019 - 2021'!$D$2:$AO$3999,16,FALSE)</f>
        <v>0</v>
      </c>
      <c r="E1079" s="3">
        <f>VLOOKUP(Tableau3[[#This Row],[ID ]],'[1]COMMERCIAL 2019 - 2021'!$D$2:$AO$3999,17,FALSE)</f>
        <v>0</v>
      </c>
      <c r="F1079" s="3">
        <f>VLOOKUP(Tableau3[[#This Row],[ID ]],'[1]COMMERCIAL 2019 - 2021'!$D$2:$AO$3999,20,FALSE)</f>
        <v>71773.257249999995</v>
      </c>
      <c r="G1079" s="3">
        <f>VLOOKUP(Tableau3[[#This Row],[ID ]],'[1]COMMERCIAL 2019 - 2021'!$D$2:$AO$3999,21,FALSE)</f>
        <v>0</v>
      </c>
      <c r="H1079" s="3">
        <f>VLOOKUP(Tableau3[[#This Row],[ID ]],'[1]COMMERCIAL 2019 - 2021'!$D$2:$AO$3999,22,FALSE)</f>
        <v>0</v>
      </c>
      <c r="I1079" s="3">
        <f>VLOOKUP(Tableau3[[#This Row],[ID ]],'[1]COMMERCIAL 2019 - 2021'!$D$2:$AO$3999,23,FALSE)</f>
        <v>0</v>
      </c>
      <c r="J1079" s="3">
        <f>+Tableau1[[#This Row],[Annee]]</f>
        <v>2022</v>
      </c>
      <c r="K1079" s="3" t="str">
        <f>+Tableau1[[#This Row],[DESTINATION]]</f>
        <v>Russie</v>
      </c>
      <c r="L1079" s="3" t="str">
        <f>+Tableau1[[#This Row],[CLIENT]]</f>
        <v>ANGSTREM TRADING</v>
      </c>
      <c r="M1079" s="3">
        <f>Tableau1[[#This Row],[Mois]]</f>
        <v>9</v>
      </c>
    </row>
    <row r="1080" spans="1:13" x14ac:dyDescent="0.35">
      <c r="A1080" s="1" t="str">
        <f>Tableau1[[#This Row],[NUM DE FACTURE]]</f>
        <v>FAE-22-00181</v>
      </c>
      <c r="B1080" s="2">
        <f>VLOOKUP(Tableau3[[#This Row],[ID ]],'[1]COMMERCIAL 2019 - 2021'!$D$2:$AO$3999,14,FALSE)</f>
        <v>0</v>
      </c>
      <c r="C1080" s="3">
        <f>VLOOKUP(Tableau3[[#This Row],[ID ]],'[1]COMMERCIAL 2019 - 2021'!$D$2:$AO$3999,15,FALSE)</f>
        <v>352128</v>
      </c>
      <c r="D1080" s="3">
        <f>VLOOKUP(Tableau3[[#This Row],[ID ]],'[1]COMMERCIAL 2019 - 2021'!$D$2:$AO$3999,16,FALSE)</f>
        <v>0</v>
      </c>
      <c r="E1080" s="3">
        <f>VLOOKUP(Tableau3[[#This Row],[ID ]],'[1]COMMERCIAL 2019 - 2021'!$D$2:$AO$3999,17,FALSE)</f>
        <v>0</v>
      </c>
      <c r="F1080" s="3">
        <f>VLOOKUP(Tableau3[[#This Row],[ID ]],'[1]COMMERCIAL 2019 - 2021'!$D$2:$AO$3999,20,FALSE)</f>
        <v>0</v>
      </c>
      <c r="G1080" s="3">
        <f>VLOOKUP(Tableau3[[#This Row],[ID ]],'[1]COMMERCIAL 2019 - 2021'!$D$2:$AO$3999,21,FALSE)</f>
        <v>879219.6</v>
      </c>
      <c r="H1080" s="3">
        <f>VLOOKUP(Tableau3[[#This Row],[ID ]],'[1]COMMERCIAL 2019 - 2021'!$D$2:$AO$3999,22,FALSE)</f>
        <v>0</v>
      </c>
      <c r="I1080" s="3">
        <f>VLOOKUP(Tableau3[[#This Row],[ID ]],'[1]COMMERCIAL 2019 - 2021'!$D$2:$AO$3999,23,FALSE)</f>
        <v>0</v>
      </c>
      <c r="J1080" s="3">
        <f>+Tableau1[[#This Row],[Annee]]</f>
        <v>2022</v>
      </c>
      <c r="K1080" s="3" t="str">
        <f>+Tableau1[[#This Row],[DESTINATION]]</f>
        <v>Senegal</v>
      </c>
      <c r="L1080" s="3" t="str">
        <f>+Tableau1[[#This Row],[CLIENT]]</f>
        <v>TUNISIAN AFRICAN BUSINESS</v>
      </c>
      <c r="M1080" s="3">
        <f>Tableau1[[#This Row],[Mois]]</f>
        <v>9</v>
      </c>
    </row>
    <row r="1081" spans="1:13" x14ac:dyDescent="0.35">
      <c r="A1081" s="1" t="str">
        <f>Tableau1[[#This Row],[NUM DE FACTURE]]</f>
        <v>FAE-22-00182</v>
      </c>
      <c r="B1081" s="2">
        <f>VLOOKUP(Tableau3[[#This Row],[ID ]],'[1]COMMERCIAL 2019 - 2021'!$D$2:$AO$3999,14,FALSE)</f>
        <v>57600</v>
      </c>
      <c r="C1081" s="3">
        <f>VLOOKUP(Tableau3[[#This Row],[ID ]],'[1]COMMERCIAL 2019 - 2021'!$D$2:$AO$3999,15,FALSE)</f>
        <v>0</v>
      </c>
      <c r="D1081" s="3">
        <f>VLOOKUP(Tableau3[[#This Row],[ID ]],'[1]COMMERCIAL 2019 - 2021'!$D$2:$AO$3999,16,FALSE)</f>
        <v>0</v>
      </c>
      <c r="E1081" s="3">
        <f>VLOOKUP(Tableau3[[#This Row],[ID ]],'[1]COMMERCIAL 2019 - 2021'!$D$2:$AO$3999,17,FALSE)</f>
        <v>0</v>
      </c>
      <c r="F1081" s="3">
        <f>VLOOKUP(Tableau3[[#This Row],[ID ]],'[1]COMMERCIAL 2019 - 2021'!$D$2:$AO$3999,20,FALSE)</f>
        <v>161280</v>
      </c>
      <c r="G1081" s="3">
        <f>VLOOKUP(Tableau3[[#This Row],[ID ]],'[1]COMMERCIAL 2019 - 2021'!$D$2:$AO$3999,21,FALSE)</f>
        <v>0</v>
      </c>
      <c r="H1081" s="3">
        <f>VLOOKUP(Tableau3[[#This Row],[ID ]],'[1]COMMERCIAL 2019 - 2021'!$D$2:$AO$3999,22,FALSE)</f>
        <v>0</v>
      </c>
      <c r="I1081" s="3">
        <f>VLOOKUP(Tableau3[[#This Row],[ID ]],'[1]COMMERCIAL 2019 - 2021'!$D$2:$AO$3999,23,FALSE)</f>
        <v>0</v>
      </c>
      <c r="J1081" s="3">
        <f>+Tableau1[[#This Row],[Annee]]</f>
        <v>2022</v>
      </c>
      <c r="K1081" s="3" t="str">
        <f>+Tableau1[[#This Row],[DESTINATION]]</f>
        <v>Burkina Faso</v>
      </c>
      <c r="L1081" s="3" t="str">
        <f>+Tableau1[[#This Row],[CLIENT]]</f>
        <v>TUNISIAN AFRICAN BUSINESS</v>
      </c>
      <c r="M1081" s="3">
        <f>Tableau1[[#This Row],[Mois]]</f>
        <v>9</v>
      </c>
    </row>
    <row r="1082" spans="1:13" hidden="1" x14ac:dyDescent="0.35">
      <c r="A1082" s="1" t="str">
        <f>Tableau1[[#This Row],[NUM DE FACTURE]]</f>
        <v>FAE-22-00183</v>
      </c>
      <c r="B1082" s="2">
        <f>VLOOKUP(Tableau3[[#This Row],[ID ]],'[1]COMMERCIAL 2019 - 2021'!$D$2:$AO$3999,14,FALSE)</f>
        <v>150000</v>
      </c>
      <c r="C1082" s="3">
        <f>VLOOKUP(Tableau3[[#This Row],[ID ]],'[1]COMMERCIAL 2019 - 2021'!$D$2:$AO$3999,15,FALSE)</f>
        <v>0</v>
      </c>
      <c r="D1082" s="3">
        <f>VLOOKUP(Tableau3[[#This Row],[ID ]],'[1]COMMERCIAL 2019 - 2021'!$D$2:$AO$3999,16,FALSE)</f>
        <v>0</v>
      </c>
      <c r="E1082" s="3">
        <f>VLOOKUP(Tableau3[[#This Row],[ID ]],'[1]COMMERCIAL 2019 - 2021'!$D$2:$AO$3999,17,FALSE)</f>
        <v>0</v>
      </c>
      <c r="F1082" s="3">
        <f>VLOOKUP(Tableau3[[#This Row],[ID ]],'[1]COMMERCIAL 2019 - 2021'!$D$2:$AO$3999,20,FALSE)</f>
        <v>392999.99999999994</v>
      </c>
      <c r="G1082" s="3">
        <f>VLOOKUP(Tableau3[[#This Row],[ID ]],'[1]COMMERCIAL 2019 - 2021'!$D$2:$AO$3999,21,FALSE)</f>
        <v>0</v>
      </c>
      <c r="H1082" s="3">
        <f>VLOOKUP(Tableau3[[#This Row],[ID ]],'[1]COMMERCIAL 2019 - 2021'!$D$2:$AO$3999,22,FALSE)</f>
        <v>0</v>
      </c>
      <c r="I1082" s="3">
        <f>VLOOKUP(Tableau3[[#This Row],[ID ]],'[1]COMMERCIAL 2019 - 2021'!$D$2:$AO$3999,23,FALSE)</f>
        <v>0</v>
      </c>
      <c r="J1082" s="3">
        <f>+Tableau1[[#This Row],[Annee]]</f>
        <v>2022</v>
      </c>
      <c r="K1082" s="3" t="str">
        <f>+Tableau1[[#This Row],[DESTINATION]]</f>
        <v>Libye</v>
      </c>
      <c r="L1082" s="3" t="str">
        <f>+Tableau1[[#This Row],[CLIENT]]</f>
        <v>EASY TRADE / GLOBAL GOODS CAPA</v>
      </c>
      <c r="M1082" s="3">
        <f>Tableau1[[#This Row],[Mois]]</f>
        <v>9</v>
      </c>
    </row>
    <row r="1083" spans="1:13" hidden="1" x14ac:dyDescent="0.35">
      <c r="A1083" s="1" t="str">
        <f>Tableau1[[#This Row],[NUM DE FACTURE]]</f>
        <v>FAE-22-00184</v>
      </c>
      <c r="B1083" s="2">
        <f>VLOOKUP(Tableau3[[#This Row],[ID ]],'[1]COMMERCIAL 2019 - 2021'!$D$2:$AO$3999,14,FALSE)</f>
        <v>20500</v>
      </c>
      <c r="C1083" s="3">
        <f>VLOOKUP(Tableau3[[#This Row],[ID ]],'[1]COMMERCIAL 2019 - 2021'!$D$2:$AO$3999,15,FALSE)</f>
        <v>0</v>
      </c>
      <c r="D1083" s="3">
        <f>VLOOKUP(Tableau3[[#This Row],[ID ]],'[1]COMMERCIAL 2019 - 2021'!$D$2:$AO$3999,16,FALSE)</f>
        <v>0</v>
      </c>
      <c r="E1083" s="3">
        <f>VLOOKUP(Tableau3[[#This Row],[ID ]],'[1]COMMERCIAL 2019 - 2021'!$D$2:$AO$3999,17,FALSE)</f>
        <v>0</v>
      </c>
      <c r="F1083" s="3">
        <f>VLOOKUP(Tableau3[[#This Row],[ID ]],'[1]COMMERCIAL 2019 - 2021'!$D$2:$AO$3999,20,FALSE)</f>
        <v>65069.321625000004</v>
      </c>
      <c r="G1083" s="3">
        <f>VLOOKUP(Tableau3[[#This Row],[ID ]],'[1]COMMERCIAL 2019 - 2021'!$D$2:$AO$3999,21,FALSE)</f>
        <v>0</v>
      </c>
      <c r="H1083" s="3">
        <f>VLOOKUP(Tableau3[[#This Row],[ID ]],'[1]COMMERCIAL 2019 - 2021'!$D$2:$AO$3999,22,FALSE)</f>
        <v>0</v>
      </c>
      <c r="I1083" s="3">
        <f>VLOOKUP(Tableau3[[#This Row],[ID ]],'[1]COMMERCIAL 2019 - 2021'!$D$2:$AO$3999,23,FALSE)</f>
        <v>0</v>
      </c>
      <c r="J1083" s="3">
        <f>+Tableau1[[#This Row],[Annee]]</f>
        <v>2022</v>
      </c>
      <c r="K1083" s="3" t="str">
        <f>+Tableau1[[#This Row],[DESTINATION]]</f>
        <v>Russie</v>
      </c>
      <c r="L1083" s="3" t="str">
        <f>+Tableau1[[#This Row],[CLIENT]]</f>
        <v>ANGSTREM TRADING</v>
      </c>
      <c r="M1083" s="3">
        <f>Tableau1[[#This Row],[Mois]]</f>
        <v>9</v>
      </c>
    </row>
    <row r="1084" spans="1:13" hidden="1" x14ac:dyDescent="0.35">
      <c r="A1084" s="1" t="str">
        <f>Tableau1[[#This Row],[NUM DE FACTURE]]</f>
        <v>FAE-22-00185</v>
      </c>
      <c r="B1084" s="2">
        <f>VLOOKUP(Tableau3[[#This Row],[ID ]],'[1]COMMERCIAL 2019 - 2021'!$D$2:$AO$3999,14,FALSE)</f>
        <v>0</v>
      </c>
      <c r="C1084" s="3">
        <f>VLOOKUP(Tableau3[[#This Row],[ID ]],'[1]COMMERCIAL 2019 - 2021'!$D$2:$AO$3999,15,FALSE)</f>
        <v>20000</v>
      </c>
      <c r="D1084" s="3">
        <f>VLOOKUP(Tableau3[[#This Row],[ID ]],'[1]COMMERCIAL 2019 - 2021'!$D$2:$AO$3999,16,FALSE)</f>
        <v>0</v>
      </c>
      <c r="E1084" s="3">
        <f>VLOOKUP(Tableau3[[#This Row],[ID ]],'[1]COMMERCIAL 2019 - 2021'!$D$2:$AO$3999,17,FALSE)</f>
        <v>0</v>
      </c>
      <c r="F1084" s="3">
        <f>VLOOKUP(Tableau3[[#This Row],[ID ]],'[1]COMMERCIAL 2019 - 2021'!$D$2:$AO$3999,20,FALSE)</f>
        <v>0</v>
      </c>
      <c r="G1084" s="3">
        <f>VLOOKUP(Tableau3[[#This Row],[ID ]],'[1]COMMERCIAL 2019 - 2021'!$D$2:$AO$3999,21,FALSE)</f>
        <v>64600</v>
      </c>
      <c r="H1084" s="3">
        <f>VLOOKUP(Tableau3[[#This Row],[ID ]],'[1]COMMERCIAL 2019 - 2021'!$D$2:$AO$3999,22,FALSE)</f>
        <v>0</v>
      </c>
      <c r="I1084" s="3">
        <f>VLOOKUP(Tableau3[[#This Row],[ID ]],'[1]COMMERCIAL 2019 - 2021'!$D$2:$AO$3999,23,FALSE)</f>
        <v>0</v>
      </c>
      <c r="J1084" s="3">
        <f>+Tableau1[[#This Row],[Annee]]</f>
        <v>2022</v>
      </c>
      <c r="K1084" s="3" t="str">
        <f>+Tableau1[[#This Row],[DESTINATION]]</f>
        <v>Angleterre</v>
      </c>
      <c r="L1084" s="3" t="str">
        <f>+Tableau1[[#This Row],[CLIENT]]</f>
        <v>ARCADIA</v>
      </c>
      <c r="M1084" s="3">
        <f>Tableau1[[#This Row],[Mois]]</f>
        <v>9</v>
      </c>
    </row>
    <row r="1085" spans="1:13" hidden="1" x14ac:dyDescent="0.35">
      <c r="A1085" s="1" t="str">
        <f>Tableau1[[#This Row],[NUM DE FACTURE]]</f>
        <v>FAE-22-00186</v>
      </c>
      <c r="B1085" s="2">
        <f>VLOOKUP(Tableau3[[#This Row],[ID ]],'[1]COMMERCIAL 2019 - 2021'!$D$2:$AO$3999,14,FALSE)</f>
        <v>27960</v>
      </c>
      <c r="C1085" s="3">
        <f>VLOOKUP(Tableau3[[#This Row],[ID ]],'[1]COMMERCIAL 2019 - 2021'!$D$2:$AO$3999,15,FALSE)</f>
        <v>0</v>
      </c>
      <c r="D1085" s="3">
        <f>VLOOKUP(Tableau3[[#This Row],[ID ]],'[1]COMMERCIAL 2019 - 2021'!$D$2:$AO$3999,16,FALSE)</f>
        <v>0</v>
      </c>
      <c r="E1085" s="3">
        <f>VLOOKUP(Tableau3[[#This Row],[ID ]],'[1]COMMERCIAL 2019 - 2021'!$D$2:$AO$3999,17,FALSE)</f>
        <v>0</v>
      </c>
      <c r="F1085" s="3">
        <f>VLOOKUP(Tableau3[[#This Row],[ID ]],'[1]COMMERCIAL 2019 - 2021'!$D$2:$AO$3999,20,FALSE)</f>
        <v>76890</v>
      </c>
      <c r="G1085" s="3">
        <f>VLOOKUP(Tableau3[[#This Row],[ID ]],'[1]COMMERCIAL 2019 - 2021'!$D$2:$AO$3999,21,FALSE)</f>
        <v>0</v>
      </c>
      <c r="H1085" s="3">
        <f>VLOOKUP(Tableau3[[#This Row],[ID ]],'[1]COMMERCIAL 2019 - 2021'!$D$2:$AO$3999,22,FALSE)</f>
        <v>0</v>
      </c>
      <c r="I1085" s="3">
        <f>VLOOKUP(Tableau3[[#This Row],[ID ]],'[1]COMMERCIAL 2019 - 2021'!$D$2:$AO$3999,23,FALSE)</f>
        <v>0</v>
      </c>
      <c r="J1085" s="3">
        <f>+Tableau1[[#This Row],[Annee]]</f>
        <v>2022</v>
      </c>
      <c r="K1085" s="3" t="str">
        <f>+Tableau1[[#This Row],[DESTINATION]]</f>
        <v>Burkina Faso</v>
      </c>
      <c r="L1085" s="3" t="str">
        <f>+Tableau1[[#This Row],[CLIENT]]</f>
        <v>EASY TRADE / GLOBAL GOODS CAPA</v>
      </c>
      <c r="M1085" s="3">
        <f>Tableau1[[#This Row],[Mois]]</f>
        <v>9</v>
      </c>
    </row>
    <row r="1086" spans="1:13" hidden="1" x14ac:dyDescent="0.35">
      <c r="A1086" s="1" t="str">
        <f>Tableau1[[#This Row],[NUM DE FACTURE]]</f>
        <v>FAE-22-00187</v>
      </c>
      <c r="B1086" s="2">
        <f>VLOOKUP(Tableau3[[#This Row],[ID ]],'[1]COMMERCIAL 2019 - 2021'!$D$2:$AO$3999,14,FALSE)</f>
        <v>10512</v>
      </c>
      <c r="C1086" s="3">
        <f>VLOOKUP(Tableau3[[#This Row],[ID ]],'[1]COMMERCIAL 2019 - 2021'!$D$2:$AO$3999,15,FALSE)</f>
        <v>195226</v>
      </c>
      <c r="D1086" s="3">
        <f>VLOOKUP(Tableau3[[#This Row],[ID ]],'[1]COMMERCIAL 2019 - 2021'!$D$2:$AO$3999,16,FALSE)</f>
        <v>96662</v>
      </c>
      <c r="E1086" s="3">
        <f>VLOOKUP(Tableau3[[#This Row],[ID ]],'[1]COMMERCIAL 2019 - 2021'!$D$2:$AO$3999,17,FALSE)</f>
        <v>0</v>
      </c>
      <c r="F1086" s="3">
        <f>VLOOKUP(Tableau3[[#This Row],[ID ]],'[1]COMMERCIAL 2019 - 2021'!$D$2:$AO$3999,20,FALSE)</f>
        <v>31115.152079999996</v>
      </c>
      <c r="G1086" s="3">
        <f>VLOOKUP(Tableau3[[#This Row],[ID ]],'[1]COMMERCIAL 2019 - 2021'!$D$2:$AO$3999,21,FALSE)</f>
        <v>577860.94310400006</v>
      </c>
      <c r="H1086" s="3">
        <f>VLOOKUP(Tableau3[[#This Row],[ID ]],'[1]COMMERCIAL 2019 - 2021'!$D$2:$AO$3999,22,FALSE)</f>
        <v>286117.32081599993</v>
      </c>
      <c r="I1086" s="3">
        <f>VLOOKUP(Tableau3[[#This Row],[ID ]],'[1]COMMERCIAL 2019 - 2021'!$D$2:$AO$3999,23,FALSE)</f>
        <v>0</v>
      </c>
      <c r="J1086" s="3">
        <f>+Tableau1[[#This Row],[Annee]]</f>
        <v>2022</v>
      </c>
      <c r="K1086" s="3" t="str">
        <f>+Tableau1[[#This Row],[DESTINATION]]</f>
        <v>Libye</v>
      </c>
      <c r="L1086" s="3" t="str">
        <f>+Tableau1[[#This Row],[CLIENT]]</f>
        <v>STE AL MAJMOUA MOTTAHIDA</v>
      </c>
      <c r="M1086" s="3">
        <f>Tableau1[[#This Row],[Mois]]</f>
        <v>9</v>
      </c>
    </row>
    <row r="1087" spans="1:13" hidden="1" x14ac:dyDescent="0.35">
      <c r="A1087" s="1" t="str">
        <f>Tableau1[[#This Row],[NUM DE FACTURE]]</f>
        <v>FAE-22-00188</v>
      </c>
      <c r="B1087" s="2">
        <f>VLOOKUP(Tableau3[[#This Row],[ID ]],'[1]COMMERCIAL 2019 - 2021'!$D$2:$AO$3999,14,FALSE)</f>
        <v>0</v>
      </c>
      <c r="C1087" s="3">
        <f>VLOOKUP(Tableau3[[#This Row],[ID ]],'[1]COMMERCIAL 2019 - 2021'!$D$2:$AO$3999,15,FALSE)</f>
        <v>0</v>
      </c>
      <c r="D1087" s="3">
        <f>VLOOKUP(Tableau3[[#This Row],[ID ]],'[1]COMMERCIAL 2019 - 2021'!$D$2:$AO$3999,16,FALSE)</f>
        <v>108000</v>
      </c>
      <c r="E1087" s="3">
        <f>VLOOKUP(Tableau3[[#This Row],[ID ]],'[1]COMMERCIAL 2019 - 2021'!$D$2:$AO$3999,17,FALSE)</f>
        <v>0</v>
      </c>
      <c r="F1087" s="3">
        <f>VLOOKUP(Tableau3[[#This Row],[ID ]],'[1]COMMERCIAL 2019 - 2021'!$D$2:$AO$3999,20,FALSE)</f>
        <v>0</v>
      </c>
      <c r="G1087" s="3">
        <f>VLOOKUP(Tableau3[[#This Row],[ID ]],'[1]COMMERCIAL 2019 - 2021'!$D$2:$AO$3999,21,FALSE)</f>
        <v>0</v>
      </c>
      <c r="H1087" s="3">
        <f>VLOOKUP(Tableau3[[#This Row],[ID ]],'[1]COMMERCIAL 2019 - 2021'!$D$2:$AO$3999,22,FALSE)</f>
        <v>251789.391</v>
      </c>
      <c r="I1087" s="3">
        <f>VLOOKUP(Tableau3[[#This Row],[ID ]],'[1]COMMERCIAL 2019 - 2021'!$D$2:$AO$3999,23,FALSE)</f>
        <v>0</v>
      </c>
      <c r="J1087" s="3">
        <f>+Tableau1[[#This Row],[Annee]]</f>
        <v>2022</v>
      </c>
      <c r="K1087" s="3" t="str">
        <f>+Tableau1[[#This Row],[DESTINATION]]</f>
        <v>Niger</v>
      </c>
      <c r="L1087" s="3" t="str">
        <f>+Tableau1[[#This Row],[CLIENT]]</f>
        <v>ETS KASSO IMPORT EXPORT</v>
      </c>
      <c r="M1087" s="3">
        <f>Tableau1[[#This Row],[Mois]]</f>
        <v>9</v>
      </c>
    </row>
    <row r="1088" spans="1:13" hidden="1" x14ac:dyDescent="0.35">
      <c r="A1088" s="1" t="str">
        <f>Tableau1[[#This Row],[NUM DE FACTURE]]</f>
        <v>FAE-22-00189</v>
      </c>
      <c r="B1088" s="2">
        <f>VLOOKUP(Tableau3[[#This Row],[ID ]],'[1]COMMERCIAL 2019 - 2021'!$D$2:$AO$3999,14,FALSE)</f>
        <v>0</v>
      </c>
      <c r="C1088" s="3">
        <f>VLOOKUP(Tableau3[[#This Row],[ID ]],'[1]COMMERCIAL 2019 - 2021'!$D$2:$AO$3999,15,FALSE)</f>
        <v>0</v>
      </c>
      <c r="D1088" s="3">
        <f>VLOOKUP(Tableau3[[#This Row],[ID ]],'[1]COMMERCIAL 2019 - 2021'!$D$2:$AO$3999,16,FALSE)</f>
        <v>108000</v>
      </c>
      <c r="E1088" s="3">
        <f>VLOOKUP(Tableau3[[#This Row],[ID ]],'[1]COMMERCIAL 2019 - 2021'!$D$2:$AO$3999,17,FALSE)</f>
        <v>0</v>
      </c>
      <c r="F1088" s="3">
        <f>VLOOKUP(Tableau3[[#This Row],[ID ]],'[1]COMMERCIAL 2019 - 2021'!$D$2:$AO$3999,20,FALSE)</f>
        <v>0</v>
      </c>
      <c r="G1088" s="3">
        <f>VLOOKUP(Tableau3[[#This Row],[ID ]],'[1]COMMERCIAL 2019 - 2021'!$D$2:$AO$3999,21,FALSE)</f>
        <v>0</v>
      </c>
      <c r="H1088" s="3">
        <f>VLOOKUP(Tableau3[[#This Row],[ID ]],'[1]COMMERCIAL 2019 - 2021'!$D$2:$AO$3999,22,FALSE)</f>
        <v>250963.83899999998</v>
      </c>
      <c r="I1088" s="3">
        <f>VLOOKUP(Tableau3[[#This Row],[ID ]],'[1]COMMERCIAL 2019 - 2021'!$D$2:$AO$3999,23,FALSE)</f>
        <v>0</v>
      </c>
      <c r="J1088" s="3">
        <f>+Tableau1[[#This Row],[Annee]]</f>
        <v>2022</v>
      </c>
      <c r="K1088" s="3" t="str">
        <f>+Tableau1[[#This Row],[DESTINATION]]</f>
        <v>Niger</v>
      </c>
      <c r="L1088" s="3" t="str">
        <f>+Tableau1[[#This Row],[CLIENT]]</f>
        <v>ETS KASSO IMPORT EXPORT</v>
      </c>
      <c r="M1088" s="3">
        <f>Tableau1[[#This Row],[Mois]]</f>
        <v>9</v>
      </c>
    </row>
    <row r="1089" spans="1:13" hidden="1" x14ac:dyDescent="0.35">
      <c r="A1089" s="1" t="str">
        <f>Tableau1[[#This Row],[NUM DE FACTURE]]</f>
        <v>FAE-22-00190</v>
      </c>
      <c r="B1089" s="2">
        <f>VLOOKUP(Tableau3[[#This Row],[ID ]],'[1]COMMERCIAL 2019 - 2021'!$D$2:$AO$3999,14,FALSE)</f>
        <v>0</v>
      </c>
      <c r="C1089" s="3">
        <f>VLOOKUP(Tableau3[[#This Row],[ID ]],'[1]COMMERCIAL 2019 - 2021'!$D$2:$AO$3999,15,FALSE)</f>
        <v>0</v>
      </c>
      <c r="D1089" s="3">
        <f>VLOOKUP(Tableau3[[#This Row],[ID ]],'[1]COMMERCIAL 2019 - 2021'!$D$2:$AO$3999,16,FALSE)</f>
        <v>108000</v>
      </c>
      <c r="E1089" s="3">
        <f>VLOOKUP(Tableau3[[#This Row],[ID ]],'[1]COMMERCIAL 2019 - 2021'!$D$2:$AO$3999,17,FALSE)</f>
        <v>0</v>
      </c>
      <c r="F1089" s="3">
        <f>VLOOKUP(Tableau3[[#This Row],[ID ]],'[1]COMMERCIAL 2019 - 2021'!$D$2:$AO$3999,20,FALSE)</f>
        <v>0</v>
      </c>
      <c r="G1089" s="3">
        <f>VLOOKUP(Tableau3[[#This Row],[ID ]],'[1]COMMERCIAL 2019 - 2021'!$D$2:$AO$3999,21,FALSE)</f>
        <v>0</v>
      </c>
      <c r="H1089" s="3">
        <f>VLOOKUP(Tableau3[[#This Row],[ID ]],'[1]COMMERCIAL 2019 - 2021'!$D$2:$AO$3999,22,FALSE)</f>
        <v>251682.228</v>
      </c>
      <c r="I1089" s="3">
        <f>VLOOKUP(Tableau3[[#This Row],[ID ]],'[1]COMMERCIAL 2019 - 2021'!$D$2:$AO$3999,23,FALSE)</f>
        <v>0</v>
      </c>
      <c r="J1089" s="3">
        <f>+Tableau1[[#This Row],[Annee]]</f>
        <v>2022</v>
      </c>
      <c r="K1089" s="3" t="str">
        <f>+Tableau1[[#This Row],[DESTINATION]]</f>
        <v>Niger</v>
      </c>
      <c r="L1089" s="3" t="str">
        <f>+Tableau1[[#This Row],[CLIENT]]</f>
        <v>ETS KASSO IMPORT EXPORT</v>
      </c>
      <c r="M1089" s="3">
        <f>Tableau1[[#This Row],[Mois]]</f>
        <v>9</v>
      </c>
    </row>
    <row r="1090" spans="1:13" hidden="1" x14ac:dyDescent="0.35">
      <c r="A1090" s="1" t="str">
        <f>Tableau1[[#This Row],[NUM DE FACTURE]]</f>
        <v>FAE-22-00191</v>
      </c>
      <c r="B1090" s="2">
        <f>VLOOKUP(Tableau3[[#This Row],[ID ]],'[1]COMMERCIAL 2019 - 2021'!$D$2:$AO$3999,14,FALSE)</f>
        <v>0</v>
      </c>
      <c r="C1090" s="3">
        <f>VLOOKUP(Tableau3[[#This Row],[ID ]],'[1]COMMERCIAL 2019 - 2021'!$D$2:$AO$3999,15,FALSE)</f>
        <v>0</v>
      </c>
      <c r="D1090" s="3">
        <f>VLOOKUP(Tableau3[[#This Row],[ID ]],'[1]COMMERCIAL 2019 - 2021'!$D$2:$AO$3999,16,FALSE)</f>
        <v>55987</v>
      </c>
      <c r="E1090" s="3">
        <f>VLOOKUP(Tableau3[[#This Row],[ID ]],'[1]COMMERCIAL 2019 - 2021'!$D$2:$AO$3999,17,FALSE)</f>
        <v>0</v>
      </c>
      <c r="F1090" s="3">
        <f>VLOOKUP(Tableau3[[#This Row],[ID ]],'[1]COMMERCIAL 2019 - 2021'!$D$2:$AO$3999,20,FALSE)</f>
        <v>0</v>
      </c>
      <c r="G1090" s="3">
        <f>VLOOKUP(Tableau3[[#This Row],[ID ]],'[1]COMMERCIAL 2019 - 2021'!$D$2:$AO$3999,21,FALSE)</f>
        <v>0</v>
      </c>
      <c r="H1090" s="3">
        <f>VLOOKUP(Tableau3[[#This Row],[ID ]],'[1]COMMERCIAL 2019 - 2021'!$D$2:$AO$3999,22,FALSE)</f>
        <v>170760.95999999999</v>
      </c>
      <c r="I1090" s="3">
        <f>VLOOKUP(Tableau3[[#This Row],[ID ]],'[1]COMMERCIAL 2019 - 2021'!$D$2:$AO$3999,23,FALSE)</f>
        <v>0</v>
      </c>
      <c r="J1090" s="3">
        <f>+Tableau1[[#This Row],[Annee]]</f>
        <v>2022</v>
      </c>
      <c r="K1090" s="3" t="str">
        <f>+Tableau1[[#This Row],[DESTINATION]]</f>
        <v>Qatar</v>
      </c>
      <c r="L1090" s="3" t="str">
        <f>+Tableau1[[#This Row],[CLIENT]]</f>
        <v>GOLDEN PEARL</v>
      </c>
      <c r="M1090" s="3">
        <f>Tableau1[[#This Row],[Mois]]</f>
        <v>10</v>
      </c>
    </row>
    <row r="1091" spans="1:13" hidden="1" x14ac:dyDescent="0.35">
      <c r="A1091" s="1" t="str">
        <f>Tableau1[[#This Row],[NUM DE FACTURE]]</f>
        <v>FAE-22-00192</v>
      </c>
      <c r="B1091" s="2">
        <f>VLOOKUP(Tableau3[[#This Row],[ID ]],'[1]COMMERCIAL 2019 - 2021'!$D$2:$AO$3999,14,FALSE)</f>
        <v>3840</v>
      </c>
      <c r="C1091" s="3">
        <f>VLOOKUP(Tableau3[[#This Row],[ID ]],'[1]COMMERCIAL 2019 - 2021'!$D$2:$AO$3999,15,FALSE)</f>
        <v>7704</v>
      </c>
      <c r="D1091" s="3">
        <f>VLOOKUP(Tableau3[[#This Row],[ID ]],'[1]COMMERCIAL 2019 - 2021'!$D$2:$AO$3999,16,FALSE)</f>
        <v>7500</v>
      </c>
      <c r="E1091" s="3">
        <f>VLOOKUP(Tableau3[[#This Row],[ID ]],'[1]COMMERCIAL 2019 - 2021'!$D$2:$AO$3999,17,FALSE)</f>
        <v>1680</v>
      </c>
      <c r="F1091" s="3">
        <f>VLOOKUP(Tableau3[[#This Row],[ID ]],'[1]COMMERCIAL 2019 - 2021'!$D$2:$AO$3999,20,FALSE)</f>
        <v>12480</v>
      </c>
      <c r="G1091" s="3">
        <f>VLOOKUP(Tableau3[[#This Row],[ID ]],'[1]COMMERCIAL 2019 - 2021'!$D$2:$AO$3999,21,FALSE)</f>
        <v>24267.599999999999</v>
      </c>
      <c r="H1091" s="3">
        <f>VLOOKUP(Tableau3[[#This Row],[ID ]],'[1]COMMERCIAL 2019 - 2021'!$D$2:$AO$3999,22,FALSE)</f>
        <v>23625</v>
      </c>
      <c r="I1091" s="3">
        <f>VLOOKUP(Tableau3[[#This Row],[ID ]],'[1]COMMERCIAL 2019 - 2021'!$D$2:$AO$3999,23,FALSE)</f>
        <v>8876</v>
      </c>
      <c r="J1091" s="3">
        <f>+Tableau1[[#This Row],[Annee]]</f>
        <v>2022</v>
      </c>
      <c r="K1091" s="3" t="str">
        <f>+Tableau1[[#This Row],[DESTINATION]]</f>
        <v>France</v>
      </c>
      <c r="L1091" s="3" t="str">
        <f>+Tableau1[[#This Row],[CLIENT]]</f>
        <v>TEAM NEGOCE - YET GROUPE</v>
      </c>
      <c r="M1091" s="3">
        <f>Tableau1[[#This Row],[Mois]]</f>
        <v>11</v>
      </c>
    </row>
    <row r="1092" spans="1:13" hidden="1" x14ac:dyDescent="0.35">
      <c r="A1092" s="1" t="str">
        <f>Tableau1[[#This Row],[NUM DE FACTURE]]</f>
        <v>FAE-22-00193</v>
      </c>
      <c r="B1092" s="2">
        <f>VLOOKUP(Tableau3[[#This Row],[ID ]],'[1]COMMERCIAL 2019 - 2021'!$D$2:$AO$3999,14,FALSE)</f>
        <v>35004</v>
      </c>
      <c r="C1092" s="3">
        <f>VLOOKUP(Tableau3[[#This Row],[ID ]],'[1]COMMERCIAL 2019 - 2021'!$D$2:$AO$3999,15,FALSE)</f>
        <v>0</v>
      </c>
      <c r="D1092" s="3">
        <f>VLOOKUP(Tableau3[[#This Row],[ID ]],'[1]COMMERCIAL 2019 - 2021'!$D$2:$AO$3999,16,FALSE)</f>
        <v>0</v>
      </c>
      <c r="E1092" s="3">
        <f>VLOOKUP(Tableau3[[#This Row],[ID ]],'[1]COMMERCIAL 2019 - 2021'!$D$2:$AO$3999,17,FALSE)</f>
        <v>0</v>
      </c>
      <c r="F1092" s="3">
        <f>VLOOKUP(Tableau3[[#This Row],[ID ]],'[1]COMMERCIAL 2019 - 2021'!$D$2:$AO$3999,20,FALSE)</f>
        <v>110738.19934800001</v>
      </c>
      <c r="G1092" s="3">
        <f>VLOOKUP(Tableau3[[#This Row],[ID ]],'[1]COMMERCIAL 2019 - 2021'!$D$2:$AO$3999,21,FALSE)</f>
        <v>0</v>
      </c>
      <c r="H1092" s="3">
        <f>VLOOKUP(Tableau3[[#This Row],[ID ]],'[1]COMMERCIAL 2019 - 2021'!$D$2:$AO$3999,22,FALSE)</f>
        <v>0</v>
      </c>
      <c r="I1092" s="3">
        <f>VLOOKUP(Tableau3[[#This Row],[ID ]],'[1]COMMERCIAL 2019 - 2021'!$D$2:$AO$3999,23,FALSE)</f>
        <v>0</v>
      </c>
      <c r="J1092" s="3">
        <f>+Tableau1[[#This Row],[Annee]]</f>
        <v>2022</v>
      </c>
      <c r="K1092" s="3" t="str">
        <f>+Tableau1[[#This Row],[DESTINATION]]</f>
        <v>Libye</v>
      </c>
      <c r="L1092" s="3" t="str">
        <f>+Tableau1[[#This Row],[CLIENT]]</f>
        <v>STE WAFA LIBYE</v>
      </c>
      <c r="M1092" s="3">
        <f>Tableau1[[#This Row],[Mois]]</f>
        <v>10</v>
      </c>
    </row>
    <row r="1093" spans="1:13" hidden="1" x14ac:dyDescent="0.35">
      <c r="A1093" s="1" t="str">
        <f>Tableau1[[#This Row],[NUM DE FACTURE]]</f>
        <v>FAE-22-00194</v>
      </c>
      <c r="B1093" s="2">
        <f>VLOOKUP(Tableau3[[#This Row],[ID ]],'[1]COMMERCIAL 2019 - 2021'!$D$2:$AO$3999,14,FALSE)</f>
        <v>0</v>
      </c>
      <c r="C1093" s="3">
        <f>VLOOKUP(Tableau3[[#This Row],[ID ]],'[1]COMMERCIAL 2019 - 2021'!$D$2:$AO$3999,15,FALSE)</f>
        <v>63360</v>
      </c>
      <c r="D1093" s="3">
        <f>VLOOKUP(Tableau3[[#This Row],[ID ]],'[1]COMMERCIAL 2019 - 2021'!$D$2:$AO$3999,16,FALSE)</f>
        <v>0</v>
      </c>
      <c r="E1093" s="3">
        <f>VLOOKUP(Tableau3[[#This Row],[ID ]],'[1]COMMERCIAL 2019 - 2021'!$D$2:$AO$3999,17,FALSE)</f>
        <v>0</v>
      </c>
      <c r="F1093" s="3">
        <f>VLOOKUP(Tableau3[[#This Row],[ID ]],'[1]COMMERCIAL 2019 - 2021'!$D$2:$AO$3999,20,FALSE)</f>
        <v>0</v>
      </c>
      <c r="G1093" s="3">
        <f>VLOOKUP(Tableau3[[#This Row],[ID ]],'[1]COMMERCIAL 2019 - 2021'!$D$2:$AO$3999,21,FALSE)</f>
        <v>199147.82296000002</v>
      </c>
      <c r="H1093" s="3">
        <f>VLOOKUP(Tableau3[[#This Row],[ID ]],'[1]COMMERCIAL 2019 - 2021'!$D$2:$AO$3999,22,FALSE)</f>
        <v>0</v>
      </c>
      <c r="I1093" s="3">
        <f>VLOOKUP(Tableau3[[#This Row],[ID ]],'[1]COMMERCIAL 2019 - 2021'!$D$2:$AO$3999,23,FALSE)</f>
        <v>19461.849600000005</v>
      </c>
      <c r="J1093" s="3">
        <f>+Tableau1[[#This Row],[Annee]]</f>
        <v>2022</v>
      </c>
      <c r="K1093" s="3" t="str">
        <f>+Tableau1[[#This Row],[DESTINATION]]</f>
        <v>Kenya</v>
      </c>
      <c r="L1093" s="3" t="str">
        <f>+Tableau1[[#This Row],[CLIENT]]</f>
        <v>DEBENHAM</v>
      </c>
      <c r="M1093" s="3">
        <f>Tableau1[[#This Row],[Mois]]</f>
        <v>10</v>
      </c>
    </row>
    <row r="1094" spans="1:13" x14ac:dyDescent="0.35">
      <c r="A1094" s="1" t="str">
        <f>Tableau1[[#This Row],[NUM DE FACTURE]]</f>
        <v>FAE-22-00195</v>
      </c>
      <c r="B1094" s="2">
        <f>VLOOKUP(Tableau3[[#This Row],[ID ]],'[1]COMMERCIAL 2019 - 2021'!$D$2:$AO$3999,14,FALSE)</f>
        <v>0</v>
      </c>
      <c r="C1094" s="3">
        <f>VLOOKUP(Tableau3[[#This Row],[ID ]],'[1]COMMERCIAL 2019 - 2021'!$D$2:$AO$3999,15,FALSE)</f>
        <v>308112</v>
      </c>
      <c r="D1094" s="3">
        <f>VLOOKUP(Tableau3[[#This Row],[ID ]],'[1]COMMERCIAL 2019 - 2021'!$D$2:$AO$3999,16,FALSE)</f>
        <v>0</v>
      </c>
      <c r="E1094" s="3">
        <f>VLOOKUP(Tableau3[[#This Row],[ID ]],'[1]COMMERCIAL 2019 - 2021'!$D$2:$AO$3999,17,FALSE)</f>
        <v>0</v>
      </c>
      <c r="F1094" s="3">
        <f>VLOOKUP(Tableau3[[#This Row],[ID ]],'[1]COMMERCIAL 2019 - 2021'!$D$2:$AO$3999,20,FALSE)</f>
        <v>0</v>
      </c>
      <c r="G1094" s="3">
        <f>VLOOKUP(Tableau3[[#This Row],[ID ]],'[1]COMMERCIAL 2019 - 2021'!$D$2:$AO$3999,21,FALSE)</f>
        <v>708657.6</v>
      </c>
      <c r="H1094" s="3">
        <f>VLOOKUP(Tableau3[[#This Row],[ID ]],'[1]COMMERCIAL 2019 - 2021'!$D$2:$AO$3999,22,FALSE)</f>
        <v>0</v>
      </c>
      <c r="I1094" s="3">
        <f>VLOOKUP(Tableau3[[#This Row],[ID ]],'[1]COMMERCIAL 2019 - 2021'!$D$2:$AO$3999,23,FALSE)</f>
        <v>0</v>
      </c>
      <c r="J1094" s="3">
        <f>+Tableau1[[#This Row],[Annee]]</f>
        <v>2022</v>
      </c>
      <c r="K1094" s="3" t="str">
        <f>+Tableau1[[#This Row],[DESTINATION]]</f>
        <v>Senegal</v>
      </c>
      <c r="L1094" s="3" t="str">
        <f>+Tableau1[[#This Row],[CLIENT]]</f>
        <v>TUNISIAN AFRICAN BUSINESS</v>
      </c>
      <c r="M1094" s="3">
        <f>Tableau1[[#This Row],[Mois]]</f>
        <v>10</v>
      </c>
    </row>
    <row r="1095" spans="1:13" x14ac:dyDescent="0.35">
      <c r="A1095" s="1" t="str">
        <f>Tableau1[[#This Row],[NUM DE FACTURE]]</f>
        <v>FAE-22-00196</v>
      </c>
      <c r="B1095" s="2">
        <f>VLOOKUP(Tableau3[[#This Row],[ID ]],'[1]COMMERCIAL 2019 - 2021'!$D$2:$AO$3999,14,FALSE)</f>
        <v>174840</v>
      </c>
      <c r="C1095" s="3">
        <f>VLOOKUP(Tableau3[[#This Row],[ID ]],'[1]COMMERCIAL 2019 - 2021'!$D$2:$AO$3999,15,FALSE)</f>
        <v>0</v>
      </c>
      <c r="D1095" s="3">
        <f>VLOOKUP(Tableau3[[#This Row],[ID ]],'[1]COMMERCIAL 2019 - 2021'!$D$2:$AO$3999,16,FALSE)</f>
        <v>0</v>
      </c>
      <c r="E1095" s="3">
        <f>VLOOKUP(Tableau3[[#This Row],[ID ]],'[1]COMMERCIAL 2019 - 2021'!$D$2:$AO$3999,17,FALSE)</f>
        <v>0</v>
      </c>
      <c r="F1095" s="3">
        <f>VLOOKUP(Tableau3[[#This Row],[ID ]],'[1]COMMERCIAL 2019 - 2021'!$D$2:$AO$3999,20,FALSE)</f>
        <v>464622</v>
      </c>
      <c r="G1095" s="3">
        <f>VLOOKUP(Tableau3[[#This Row],[ID ]],'[1]COMMERCIAL 2019 - 2021'!$D$2:$AO$3999,21,FALSE)</f>
        <v>0</v>
      </c>
      <c r="H1095" s="3">
        <f>VLOOKUP(Tableau3[[#This Row],[ID ]],'[1]COMMERCIAL 2019 - 2021'!$D$2:$AO$3999,22,FALSE)</f>
        <v>0</v>
      </c>
      <c r="I1095" s="3">
        <f>VLOOKUP(Tableau3[[#This Row],[ID ]],'[1]COMMERCIAL 2019 - 2021'!$D$2:$AO$3999,23,FALSE)</f>
        <v>0</v>
      </c>
      <c r="J1095" s="3">
        <f>+Tableau1[[#This Row],[Annee]]</f>
        <v>2022</v>
      </c>
      <c r="K1095" s="3" t="str">
        <f>+Tableau1[[#This Row],[DESTINATION]]</f>
        <v>Sierra Leone</v>
      </c>
      <c r="L1095" s="3" t="str">
        <f>+Tableau1[[#This Row],[CLIENT]]</f>
        <v>TUNISIAN AFRICAN BUSINESS</v>
      </c>
      <c r="M1095" s="3">
        <f>Tableau1[[#This Row],[Mois]]</f>
        <v>11</v>
      </c>
    </row>
    <row r="1096" spans="1:13" hidden="1" x14ac:dyDescent="0.35">
      <c r="A1096" s="1" t="str">
        <f>Tableau1[[#This Row],[NUM DE FACTURE]]</f>
        <v>FAE-22-00197</v>
      </c>
      <c r="B1096" s="2">
        <f>VLOOKUP(Tableau3[[#This Row],[ID ]],'[1]COMMERCIAL 2019 - 2021'!$D$2:$AO$3999,14,FALSE)</f>
        <v>19200</v>
      </c>
      <c r="C1096" s="3">
        <f>VLOOKUP(Tableau3[[#This Row],[ID ]],'[1]COMMERCIAL 2019 - 2021'!$D$2:$AO$3999,15,FALSE)</f>
        <v>0</v>
      </c>
      <c r="D1096" s="3">
        <f>VLOOKUP(Tableau3[[#This Row],[ID ]],'[1]COMMERCIAL 2019 - 2021'!$D$2:$AO$3999,16,FALSE)</f>
        <v>0</v>
      </c>
      <c r="E1096" s="3">
        <f>VLOOKUP(Tableau3[[#This Row],[ID ]],'[1]COMMERCIAL 2019 - 2021'!$D$2:$AO$3999,17,FALSE)</f>
        <v>0</v>
      </c>
      <c r="F1096" s="3">
        <f>VLOOKUP(Tableau3[[#This Row],[ID ]],'[1]COMMERCIAL 2019 - 2021'!$D$2:$AO$3999,20,FALSE)</f>
        <v>51840</v>
      </c>
      <c r="G1096" s="3">
        <f>VLOOKUP(Tableau3[[#This Row],[ID ]],'[1]COMMERCIAL 2019 - 2021'!$D$2:$AO$3999,21,FALSE)</f>
        <v>0</v>
      </c>
      <c r="H1096" s="3">
        <f>VLOOKUP(Tableau3[[#This Row],[ID ]],'[1]COMMERCIAL 2019 - 2021'!$D$2:$AO$3999,22,FALSE)</f>
        <v>0</v>
      </c>
      <c r="I1096" s="3">
        <f>VLOOKUP(Tableau3[[#This Row],[ID ]],'[1]COMMERCIAL 2019 - 2021'!$D$2:$AO$3999,23,FALSE)</f>
        <v>0</v>
      </c>
      <c r="J1096" s="3">
        <f>+Tableau1[[#This Row],[Annee]]</f>
        <v>2022</v>
      </c>
      <c r="K1096" s="3" t="str">
        <f>+Tableau1[[#This Row],[DESTINATION]]</f>
        <v>Liberia</v>
      </c>
      <c r="L1096" s="3" t="str">
        <f>+Tableau1[[#This Row],[CLIENT]]</f>
        <v>STE DE COMMERCE INTERNATIONAL</v>
      </c>
      <c r="M1096" s="3">
        <f>Tableau1[[#This Row],[Mois]]</f>
        <v>10</v>
      </c>
    </row>
    <row r="1097" spans="1:13" hidden="1" x14ac:dyDescent="0.35">
      <c r="A1097" s="1" t="str">
        <f>Tableau1[[#This Row],[NUM DE FACTURE]]</f>
        <v>FAE-22-00198</v>
      </c>
      <c r="B1097" s="2">
        <f>VLOOKUP(Tableau3[[#This Row],[ID ]],'[1]COMMERCIAL 2019 - 2021'!$D$2:$AO$3999,14,FALSE)</f>
        <v>21600</v>
      </c>
      <c r="C1097" s="3">
        <f>VLOOKUP(Tableau3[[#This Row],[ID ]],'[1]COMMERCIAL 2019 - 2021'!$D$2:$AO$3999,15,FALSE)</f>
        <v>0</v>
      </c>
      <c r="D1097" s="3">
        <f>VLOOKUP(Tableau3[[#This Row],[ID ]],'[1]COMMERCIAL 2019 - 2021'!$D$2:$AO$3999,16,FALSE)</f>
        <v>0</v>
      </c>
      <c r="E1097" s="3">
        <f>VLOOKUP(Tableau3[[#This Row],[ID ]],'[1]COMMERCIAL 2019 - 2021'!$D$2:$AO$3999,17,FALSE)</f>
        <v>0</v>
      </c>
      <c r="F1097" s="3">
        <f>VLOOKUP(Tableau3[[#This Row],[ID ]],'[1]COMMERCIAL 2019 - 2021'!$D$2:$AO$3999,20,FALSE)</f>
        <v>57672</v>
      </c>
      <c r="G1097" s="3">
        <f>VLOOKUP(Tableau3[[#This Row],[ID ]],'[1]COMMERCIAL 2019 - 2021'!$D$2:$AO$3999,21,FALSE)</f>
        <v>0</v>
      </c>
      <c r="H1097" s="3">
        <f>VLOOKUP(Tableau3[[#This Row],[ID ]],'[1]COMMERCIAL 2019 - 2021'!$D$2:$AO$3999,22,FALSE)</f>
        <v>0</v>
      </c>
      <c r="I1097" s="3">
        <f>VLOOKUP(Tableau3[[#This Row],[ID ]],'[1]COMMERCIAL 2019 - 2021'!$D$2:$AO$3999,23,FALSE)</f>
        <v>0</v>
      </c>
      <c r="J1097" s="3">
        <f>+Tableau1[[#This Row],[Annee]]</f>
        <v>2022</v>
      </c>
      <c r="K1097" s="3" t="str">
        <f>+Tableau1[[#This Row],[DESTINATION]]</f>
        <v>Togo</v>
      </c>
      <c r="L1097" s="3" t="str">
        <f>+Tableau1[[#This Row],[CLIENT]]</f>
        <v>SAHEL INTERNATIONAL TRADE</v>
      </c>
      <c r="M1097" s="3">
        <f>Tableau1[[#This Row],[Mois]]</f>
        <v>10</v>
      </c>
    </row>
    <row r="1098" spans="1:13" hidden="1" x14ac:dyDescent="0.35">
      <c r="A1098" s="1" t="str">
        <f>Tableau1[[#This Row],[NUM DE FACTURE]]</f>
        <v>FAE-22-00199</v>
      </c>
      <c r="B1098" s="2">
        <f>VLOOKUP(Tableau3[[#This Row],[ID ]],'[1]COMMERCIAL 2019 - 2021'!$D$2:$AO$3999,14,FALSE)</f>
        <v>20150</v>
      </c>
      <c r="C1098" s="3">
        <f>VLOOKUP(Tableau3[[#This Row],[ID ]],'[1]COMMERCIAL 2019 - 2021'!$D$2:$AO$3999,15,FALSE)</f>
        <v>0</v>
      </c>
      <c r="D1098" s="3">
        <f>VLOOKUP(Tableau3[[#This Row],[ID ]],'[1]COMMERCIAL 2019 - 2021'!$D$2:$AO$3999,16,FALSE)</f>
        <v>0</v>
      </c>
      <c r="E1098" s="3">
        <f>VLOOKUP(Tableau3[[#This Row],[ID ]],'[1]COMMERCIAL 2019 - 2021'!$D$2:$AO$3999,17,FALSE)</f>
        <v>0</v>
      </c>
      <c r="F1098" s="3">
        <f>VLOOKUP(Tableau3[[#This Row],[ID ]],'[1]COMMERCIAL 2019 - 2021'!$D$2:$AO$3999,20,FALSE)</f>
        <v>62357.983350000002</v>
      </c>
      <c r="G1098" s="3">
        <f>VLOOKUP(Tableau3[[#This Row],[ID ]],'[1]COMMERCIAL 2019 - 2021'!$D$2:$AO$3999,21,FALSE)</f>
        <v>0</v>
      </c>
      <c r="H1098" s="3">
        <f>VLOOKUP(Tableau3[[#This Row],[ID ]],'[1]COMMERCIAL 2019 - 2021'!$D$2:$AO$3999,22,FALSE)</f>
        <v>0</v>
      </c>
      <c r="I1098" s="3">
        <f>VLOOKUP(Tableau3[[#This Row],[ID ]],'[1]COMMERCIAL 2019 - 2021'!$D$2:$AO$3999,23,FALSE)</f>
        <v>0</v>
      </c>
      <c r="J1098" s="3">
        <f>+Tableau1[[#This Row],[Annee]]</f>
        <v>2022</v>
      </c>
      <c r="K1098" s="3" t="str">
        <f>+Tableau1[[#This Row],[DESTINATION]]</f>
        <v>Russie</v>
      </c>
      <c r="L1098" s="3" t="str">
        <f>+Tableau1[[#This Row],[CLIENT]]</f>
        <v>ANGSTREM TRADING</v>
      </c>
      <c r="M1098" s="3">
        <f>Tableau1[[#This Row],[Mois]]</f>
        <v>10</v>
      </c>
    </row>
    <row r="1099" spans="1:13" hidden="1" x14ac:dyDescent="0.35">
      <c r="A1099" s="1" t="str">
        <f>Tableau1[[#This Row],[NUM DE FACTURE]]</f>
        <v>FAE-22-00200</v>
      </c>
      <c r="B1099" s="2">
        <f>VLOOKUP(Tableau3[[#This Row],[ID ]],'[1]COMMERCIAL 2019 - 2021'!$D$2:$AO$3999,14,FALSE)</f>
        <v>0</v>
      </c>
      <c r="C1099" s="3">
        <f>VLOOKUP(Tableau3[[#This Row],[ID ]],'[1]COMMERCIAL 2019 - 2021'!$D$2:$AO$3999,15,FALSE)</f>
        <v>6540</v>
      </c>
      <c r="D1099" s="3">
        <f>VLOOKUP(Tableau3[[#This Row],[ID ]],'[1]COMMERCIAL 2019 - 2021'!$D$2:$AO$3999,16,FALSE)</f>
        <v>2400</v>
      </c>
      <c r="E1099" s="3">
        <f>VLOOKUP(Tableau3[[#This Row],[ID ]],'[1]COMMERCIAL 2019 - 2021'!$D$2:$AO$3999,17,FALSE)</f>
        <v>500</v>
      </c>
      <c r="F1099" s="3">
        <f>VLOOKUP(Tableau3[[#This Row],[ID ]],'[1]COMMERCIAL 2019 - 2021'!$D$2:$AO$3999,20,FALSE)</f>
        <v>0</v>
      </c>
      <c r="G1099" s="3">
        <f>VLOOKUP(Tableau3[[#This Row],[ID ]],'[1]COMMERCIAL 2019 - 2021'!$D$2:$AO$3999,21,FALSE)</f>
        <v>27170.955597966102</v>
      </c>
      <c r="H1099" s="3">
        <f>VLOOKUP(Tableau3[[#This Row],[ID ]],'[1]COMMERCIAL 2019 - 2021'!$D$2:$AO$3999,22,FALSE)</f>
        <v>10394.57174237288</v>
      </c>
      <c r="I1099" s="3">
        <f>VLOOKUP(Tableau3[[#This Row],[ID ]],'[1]COMMERCIAL 2019 - 2021'!$D$2:$AO$3999,23,FALSE)</f>
        <v>4439.8042796610171</v>
      </c>
      <c r="J1099" s="3">
        <f>+Tableau1[[#This Row],[Annee]]</f>
        <v>2022</v>
      </c>
      <c r="K1099" s="3" t="str">
        <f>+Tableau1[[#This Row],[DESTINATION]]</f>
        <v>Jordanie</v>
      </c>
      <c r="L1099" s="3" t="str">
        <f>+Tableau1[[#This Row],[CLIENT]]</f>
        <v>ABOURA FOODS</v>
      </c>
      <c r="M1099" s="3">
        <f>Tableau1[[#This Row],[Mois]]</f>
        <v>10</v>
      </c>
    </row>
    <row r="1100" spans="1:13" hidden="1" x14ac:dyDescent="0.35">
      <c r="A1100" s="1" t="str">
        <f>Tableau1[[#This Row],[NUM DE FACTURE]]</f>
        <v>FAE-22-00201</v>
      </c>
      <c r="B1100" s="2">
        <f>VLOOKUP(Tableau3[[#This Row],[ID ]],'[1]COMMERCIAL 2019 - 2021'!$D$2:$AO$3999,14,FALSE)</f>
        <v>38400</v>
      </c>
      <c r="C1100" s="3">
        <f>VLOOKUP(Tableau3[[#This Row],[ID ]],'[1]COMMERCIAL 2019 - 2021'!$D$2:$AO$3999,15,FALSE)</f>
        <v>0</v>
      </c>
      <c r="D1100" s="3">
        <f>VLOOKUP(Tableau3[[#This Row],[ID ]],'[1]COMMERCIAL 2019 - 2021'!$D$2:$AO$3999,16,FALSE)</f>
        <v>0</v>
      </c>
      <c r="E1100" s="3">
        <f>VLOOKUP(Tableau3[[#This Row],[ID ]],'[1]COMMERCIAL 2019 - 2021'!$D$2:$AO$3999,17,FALSE)</f>
        <v>0</v>
      </c>
      <c r="F1100" s="3">
        <f>VLOOKUP(Tableau3[[#This Row],[ID ]],'[1]COMMERCIAL 2019 - 2021'!$D$2:$AO$3999,20,FALSE)</f>
        <v>129600</v>
      </c>
      <c r="G1100" s="3">
        <f>VLOOKUP(Tableau3[[#This Row],[ID ]],'[1]COMMERCIAL 2019 - 2021'!$D$2:$AO$3999,21,FALSE)</f>
        <v>0</v>
      </c>
      <c r="H1100" s="3">
        <f>VLOOKUP(Tableau3[[#This Row],[ID ]],'[1]COMMERCIAL 2019 - 2021'!$D$2:$AO$3999,22,FALSE)</f>
        <v>0</v>
      </c>
      <c r="I1100" s="3">
        <f>VLOOKUP(Tableau3[[#This Row],[ID ]],'[1]COMMERCIAL 2019 - 2021'!$D$2:$AO$3999,23,FALSE)</f>
        <v>0</v>
      </c>
      <c r="J1100" s="3">
        <f>+Tableau1[[#This Row],[Annee]]</f>
        <v>2022</v>
      </c>
      <c r="K1100" s="3" t="str">
        <f>+Tableau1[[#This Row],[DESTINATION]]</f>
        <v>Qatar</v>
      </c>
      <c r="L1100" s="3" t="str">
        <f>+Tableau1[[#This Row],[CLIENT]]</f>
        <v>GOLDEN PEARL</v>
      </c>
      <c r="M1100" s="3">
        <f>Tableau1[[#This Row],[Mois]]</f>
        <v>10</v>
      </c>
    </row>
    <row r="1101" spans="1:13" hidden="1" x14ac:dyDescent="0.35">
      <c r="A1101" s="1" t="str">
        <f>Tableau1[[#This Row],[NUM DE FACTURE]]</f>
        <v>FAE-22-00202</v>
      </c>
      <c r="B1101" s="2">
        <f>VLOOKUP(Tableau3[[#This Row],[ID ]],'[1]COMMERCIAL 2019 - 2021'!$D$2:$AO$3999,14,FALSE)</f>
        <v>52200</v>
      </c>
      <c r="C1101" s="3">
        <f>VLOOKUP(Tableau3[[#This Row],[ID ]],'[1]COMMERCIAL 2019 - 2021'!$D$2:$AO$3999,15,FALSE)</f>
        <v>32400</v>
      </c>
      <c r="D1101" s="3">
        <f>VLOOKUP(Tableau3[[#This Row],[ID ]],'[1]COMMERCIAL 2019 - 2021'!$D$2:$AO$3999,16,FALSE)</f>
        <v>0</v>
      </c>
      <c r="E1101" s="3">
        <f>VLOOKUP(Tableau3[[#This Row],[ID ]],'[1]COMMERCIAL 2019 - 2021'!$D$2:$AO$3999,17,FALSE)</f>
        <v>0</v>
      </c>
      <c r="F1101" s="3">
        <f>VLOOKUP(Tableau3[[#This Row],[ID ]],'[1]COMMERCIAL 2019 - 2021'!$D$2:$AO$3999,20,FALSE)</f>
        <v>141216</v>
      </c>
      <c r="G1101" s="3">
        <f>VLOOKUP(Tableau3[[#This Row],[ID ]],'[1]COMMERCIAL 2019 - 2021'!$D$2:$AO$3999,21,FALSE)</f>
        <v>83592</v>
      </c>
      <c r="H1101" s="3">
        <f>VLOOKUP(Tableau3[[#This Row],[ID ]],'[1]COMMERCIAL 2019 - 2021'!$D$2:$AO$3999,22,FALSE)</f>
        <v>0</v>
      </c>
      <c r="I1101" s="3">
        <f>VLOOKUP(Tableau3[[#This Row],[ID ]],'[1]COMMERCIAL 2019 - 2021'!$D$2:$AO$3999,23,FALSE)</f>
        <v>0</v>
      </c>
      <c r="J1101" s="3">
        <f>+Tableau1[[#This Row],[Annee]]</f>
        <v>2022</v>
      </c>
      <c r="K1101" s="3" t="str">
        <f>+Tableau1[[#This Row],[DESTINATION]]</f>
        <v>Burkina Faso</v>
      </c>
      <c r="L1101" s="3" t="str">
        <f>+Tableau1[[#This Row],[CLIENT]]</f>
        <v>SAHEL INTERNATIONAL TRADE</v>
      </c>
      <c r="M1101" s="3">
        <f>Tableau1[[#This Row],[Mois]]</f>
        <v>10</v>
      </c>
    </row>
    <row r="1102" spans="1:13" x14ac:dyDescent="0.35">
      <c r="A1102" s="1" t="str">
        <f>Tableau1[[#This Row],[NUM DE FACTURE]]</f>
        <v>FAE-22-00203</v>
      </c>
      <c r="B1102" s="2">
        <f>VLOOKUP(Tableau3[[#This Row],[ID ]],'[1]COMMERCIAL 2019 - 2021'!$D$2:$AO$3999,14,FALSE)</f>
        <v>66024</v>
      </c>
      <c r="C1102" s="3">
        <f>VLOOKUP(Tableau3[[#This Row],[ID ]],'[1]COMMERCIAL 2019 - 2021'!$D$2:$AO$3999,15,FALSE)</f>
        <v>22800</v>
      </c>
      <c r="D1102" s="3">
        <f>VLOOKUP(Tableau3[[#This Row],[ID ]],'[1]COMMERCIAL 2019 - 2021'!$D$2:$AO$3999,16,FALSE)</f>
        <v>1200</v>
      </c>
      <c r="E1102" s="3">
        <f>VLOOKUP(Tableau3[[#This Row],[ID ]],'[1]COMMERCIAL 2019 - 2021'!$D$2:$AO$3999,17,FALSE)</f>
        <v>0</v>
      </c>
      <c r="F1102" s="3">
        <f>VLOOKUP(Tableau3[[#This Row],[ID ]],'[1]COMMERCIAL 2019 - 2021'!$D$2:$AO$3999,20,FALSE)</f>
        <v>174963.6</v>
      </c>
      <c r="G1102" s="3">
        <f>VLOOKUP(Tableau3[[#This Row],[ID ]],'[1]COMMERCIAL 2019 - 2021'!$D$2:$AO$3999,21,FALSE)</f>
        <v>58824</v>
      </c>
      <c r="H1102" s="3">
        <f>VLOOKUP(Tableau3[[#This Row],[ID ]],'[1]COMMERCIAL 2019 - 2021'!$D$2:$AO$3999,22,FALSE)</f>
        <v>2940</v>
      </c>
      <c r="I1102" s="3">
        <f>VLOOKUP(Tableau3[[#This Row],[ID ]],'[1]COMMERCIAL 2019 - 2021'!$D$2:$AO$3999,23,FALSE)</f>
        <v>0</v>
      </c>
      <c r="J1102" s="3">
        <f>+Tableau1[[#This Row],[Annee]]</f>
        <v>2022</v>
      </c>
      <c r="K1102" s="3" t="str">
        <f>+Tableau1[[#This Row],[DESTINATION]]</f>
        <v>Sierra Leone</v>
      </c>
      <c r="L1102" s="3" t="str">
        <f>+Tableau1[[#This Row],[CLIENT]]</f>
        <v>TUNISIAN AFRICAN BUSINESS</v>
      </c>
      <c r="M1102" s="3">
        <f>Tableau1[[#This Row],[Mois]]</f>
        <v>10</v>
      </c>
    </row>
    <row r="1103" spans="1:13" hidden="1" x14ac:dyDescent="0.35">
      <c r="A1103" s="1" t="str">
        <f>Tableau1[[#This Row],[NUM DE FACTURE]]</f>
        <v>FAE-22-00204</v>
      </c>
      <c r="B1103" s="2">
        <f>VLOOKUP(Tableau3[[#This Row],[ID ]],'[1]COMMERCIAL 2019 - 2021'!$D$2:$AO$3999,14,FALSE)</f>
        <v>54000</v>
      </c>
      <c r="C1103" s="3">
        <f>VLOOKUP(Tableau3[[#This Row],[ID ]],'[1]COMMERCIAL 2019 - 2021'!$D$2:$AO$3999,15,FALSE)</f>
        <v>0</v>
      </c>
      <c r="D1103" s="3">
        <f>VLOOKUP(Tableau3[[#This Row],[ID ]],'[1]COMMERCIAL 2019 - 2021'!$D$2:$AO$3999,16,FALSE)</f>
        <v>0</v>
      </c>
      <c r="E1103" s="3">
        <f>VLOOKUP(Tableau3[[#This Row],[ID ]],'[1]COMMERCIAL 2019 - 2021'!$D$2:$AO$3999,17,FALSE)</f>
        <v>0</v>
      </c>
      <c r="F1103" s="3">
        <f>VLOOKUP(Tableau3[[#This Row],[ID ]],'[1]COMMERCIAL 2019 - 2021'!$D$2:$AO$3999,20,FALSE)</f>
        <v>150120</v>
      </c>
      <c r="G1103" s="3">
        <f>VLOOKUP(Tableau3[[#This Row],[ID ]],'[1]COMMERCIAL 2019 - 2021'!$D$2:$AO$3999,21,FALSE)</f>
        <v>0</v>
      </c>
      <c r="H1103" s="3">
        <f>VLOOKUP(Tableau3[[#This Row],[ID ]],'[1]COMMERCIAL 2019 - 2021'!$D$2:$AO$3999,22,FALSE)</f>
        <v>0</v>
      </c>
      <c r="I1103" s="3">
        <f>VLOOKUP(Tableau3[[#This Row],[ID ]],'[1]COMMERCIAL 2019 - 2021'!$D$2:$AO$3999,23,FALSE)</f>
        <v>0</v>
      </c>
      <c r="J1103" s="3">
        <f>+Tableau1[[#This Row],[Annee]]</f>
        <v>2022</v>
      </c>
      <c r="K1103" s="3" t="str">
        <f>+Tableau1[[#This Row],[DESTINATION]]</f>
        <v>Ukraine</v>
      </c>
      <c r="L1103" s="3" t="str">
        <f>+Tableau1[[#This Row],[CLIENT]]</f>
        <v>SAHEL INTERNATIONAL TRADE</v>
      </c>
      <c r="M1103" s="3">
        <f>Tableau1[[#This Row],[Mois]]</f>
        <v>10</v>
      </c>
    </row>
    <row r="1104" spans="1:13" hidden="1" x14ac:dyDescent="0.35">
      <c r="A1104" s="1" t="str">
        <f>Tableau1[[#This Row],[NUM DE FACTURE]]</f>
        <v>FAE-22-00205</v>
      </c>
      <c r="B1104" s="2">
        <f>VLOOKUP(Tableau3[[#This Row],[ID ]],'[1]COMMERCIAL 2019 - 2021'!$D$2:$AO$3999,14,FALSE)</f>
        <v>0</v>
      </c>
      <c r="C1104" s="3">
        <f>VLOOKUP(Tableau3[[#This Row],[ID ]],'[1]COMMERCIAL 2019 - 2021'!$D$2:$AO$3999,15,FALSE)</f>
        <v>0</v>
      </c>
      <c r="D1104" s="3">
        <f>VLOOKUP(Tableau3[[#This Row],[ID ]],'[1]COMMERCIAL 2019 - 2021'!$D$2:$AO$3999,16,FALSE)</f>
        <v>26000</v>
      </c>
      <c r="E1104" s="3">
        <f>VLOOKUP(Tableau3[[#This Row],[ID ]],'[1]COMMERCIAL 2019 - 2021'!$D$2:$AO$3999,17,FALSE)</f>
        <v>0</v>
      </c>
      <c r="F1104" s="3">
        <f>VLOOKUP(Tableau3[[#This Row],[ID ]],'[1]COMMERCIAL 2019 - 2021'!$D$2:$AO$3999,20,FALSE)</f>
        <v>0</v>
      </c>
      <c r="G1104" s="3">
        <f>VLOOKUP(Tableau3[[#This Row],[ID ]],'[1]COMMERCIAL 2019 - 2021'!$D$2:$AO$3999,21,FALSE)</f>
        <v>0</v>
      </c>
      <c r="H1104" s="3">
        <f>VLOOKUP(Tableau3[[#This Row],[ID ]],'[1]COMMERCIAL 2019 - 2021'!$D$2:$AO$3999,22,FALSE)</f>
        <v>61620</v>
      </c>
      <c r="I1104" s="3">
        <f>VLOOKUP(Tableau3[[#This Row],[ID ]],'[1]COMMERCIAL 2019 - 2021'!$D$2:$AO$3999,23,FALSE)</f>
        <v>0</v>
      </c>
      <c r="J1104" s="3">
        <f>+Tableau1[[#This Row],[Annee]]</f>
        <v>2022</v>
      </c>
      <c r="K1104" s="3" t="str">
        <f>+Tableau1[[#This Row],[DESTINATION]]</f>
        <v>Congo</v>
      </c>
      <c r="L1104" s="3" t="str">
        <f>+Tableau1[[#This Row],[CLIENT]]</f>
        <v>STE DE COMMERCE INTERNATIONAL</v>
      </c>
      <c r="M1104" s="3">
        <f>Tableau1[[#This Row],[Mois]]</f>
        <v>10</v>
      </c>
    </row>
    <row r="1105" spans="1:13" hidden="1" x14ac:dyDescent="0.35">
      <c r="A1105" s="1" t="str">
        <f>Tableau1[[#This Row],[NUM DE FACTURE]]</f>
        <v>FAE-22-00206</v>
      </c>
      <c r="B1105" s="2">
        <f>VLOOKUP(Tableau3[[#This Row],[ID ]],'[1]COMMERCIAL 2019 - 2021'!$D$2:$AO$3999,14,FALSE)</f>
        <v>0</v>
      </c>
      <c r="C1105" s="3">
        <f>VLOOKUP(Tableau3[[#This Row],[ID ]],'[1]COMMERCIAL 2019 - 2021'!$D$2:$AO$3999,15,FALSE)</f>
        <v>61500</v>
      </c>
      <c r="D1105" s="3">
        <f>VLOOKUP(Tableau3[[#This Row],[ID ]],'[1]COMMERCIAL 2019 - 2021'!$D$2:$AO$3999,16,FALSE)</f>
        <v>0</v>
      </c>
      <c r="E1105" s="3">
        <f>VLOOKUP(Tableau3[[#This Row],[ID ]],'[1]COMMERCIAL 2019 - 2021'!$D$2:$AO$3999,17,FALSE)</f>
        <v>0</v>
      </c>
      <c r="F1105" s="3">
        <f>VLOOKUP(Tableau3[[#This Row],[ID ]],'[1]COMMERCIAL 2019 - 2021'!$D$2:$AO$3999,20,FALSE)</f>
        <v>0</v>
      </c>
      <c r="G1105" s="3">
        <f>VLOOKUP(Tableau3[[#This Row],[ID ]],'[1]COMMERCIAL 2019 - 2021'!$D$2:$AO$3999,21,FALSE)</f>
        <v>186345</v>
      </c>
      <c r="H1105" s="3">
        <f>VLOOKUP(Tableau3[[#This Row],[ID ]],'[1]COMMERCIAL 2019 - 2021'!$D$2:$AO$3999,22,FALSE)</f>
        <v>0</v>
      </c>
      <c r="I1105" s="3">
        <f>VLOOKUP(Tableau3[[#This Row],[ID ]],'[1]COMMERCIAL 2019 - 2021'!$D$2:$AO$3999,23,FALSE)</f>
        <v>0</v>
      </c>
      <c r="J1105" s="3">
        <f>+Tableau1[[#This Row],[Annee]]</f>
        <v>2022</v>
      </c>
      <c r="K1105" s="3" t="str">
        <f>+Tableau1[[#This Row],[DESTINATION]]</f>
        <v>Russie</v>
      </c>
      <c r="L1105" s="3" t="str">
        <f>+Tableau1[[#This Row],[CLIENT]]</f>
        <v>STE MIDCOM INTERNATIONAL</v>
      </c>
      <c r="M1105" s="3">
        <f>Tableau1[[#This Row],[Mois]]</f>
        <v>11</v>
      </c>
    </row>
    <row r="1106" spans="1:13" hidden="1" x14ac:dyDescent="0.35">
      <c r="A1106" s="1" t="str">
        <f>Tableau1[[#This Row],[NUM DE FACTURE]]</f>
        <v>FAE-22-00207</v>
      </c>
      <c r="B1106" s="2">
        <f>VLOOKUP(Tableau3[[#This Row],[ID ]],'[1]COMMERCIAL 2019 - 2021'!$D$2:$AO$3999,14,FALSE)</f>
        <v>20150</v>
      </c>
      <c r="C1106" s="3">
        <f>VLOOKUP(Tableau3[[#This Row],[ID ]],'[1]COMMERCIAL 2019 - 2021'!$D$2:$AO$3999,15,FALSE)</f>
        <v>0</v>
      </c>
      <c r="D1106" s="3">
        <f>VLOOKUP(Tableau3[[#This Row],[ID ]],'[1]COMMERCIAL 2019 - 2021'!$D$2:$AO$3999,16,FALSE)</f>
        <v>0</v>
      </c>
      <c r="E1106" s="3">
        <f>VLOOKUP(Tableau3[[#This Row],[ID ]],'[1]COMMERCIAL 2019 - 2021'!$D$2:$AO$3999,17,FALSE)</f>
        <v>0</v>
      </c>
      <c r="F1106" s="3">
        <f>VLOOKUP(Tableau3[[#This Row],[ID ]],'[1]COMMERCIAL 2019 - 2021'!$D$2:$AO$3999,20,FALSE)</f>
        <v>57229.274375000001</v>
      </c>
      <c r="G1106" s="3">
        <f>VLOOKUP(Tableau3[[#This Row],[ID ]],'[1]COMMERCIAL 2019 - 2021'!$D$2:$AO$3999,21,FALSE)</f>
        <v>0</v>
      </c>
      <c r="H1106" s="3">
        <f>VLOOKUP(Tableau3[[#This Row],[ID ]],'[1]COMMERCIAL 2019 - 2021'!$D$2:$AO$3999,22,FALSE)</f>
        <v>0</v>
      </c>
      <c r="I1106" s="3">
        <f>VLOOKUP(Tableau3[[#This Row],[ID ]],'[1]COMMERCIAL 2019 - 2021'!$D$2:$AO$3999,23,FALSE)</f>
        <v>0</v>
      </c>
      <c r="J1106" s="3">
        <f>+Tableau1[[#This Row],[Annee]]</f>
        <v>2022</v>
      </c>
      <c r="K1106" s="3" t="str">
        <f>+Tableau1[[#This Row],[DESTINATION]]</f>
        <v>Russie</v>
      </c>
      <c r="L1106" s="3" t="str">
        <f>+Tableau1[[#This Row],[CLIENT]]</f>
        <v>ANGSTREM TRADING</v>
      </c>
      <c r="M1106" s="3">
        <f>Tableau1[[#This Row],[Mois]]</f>
        <v>10</v>
      </c>
    </row>
    <row r="1107" spans="1:13" x14ac:dyDescent="0.35">
      <c r="A1107" s="1" t="str">
        <f>Tableau1[[#This Row],[NUM DE FACTURE]]</f>
        <v>FAE-22-00208</v>
      </c>
      <c r="B1107" s="2">
        <f>VLOOKUP(Tableau3[[#This Row],[ID ]],'[1]COMMERCIAL 2019 - 2021'!$D$2:$AO$3999,14,FALSE)</f>
        <v>0</v>
      </c>
      <c r="C1107" s="3">
        <f>VLOOKUP(Tableau3[[#This Row],[ID ]],'[1]COMMERCIAL 2019 - 2021'!$D$2:$AO$3999,15,FALSE)</f>
        <v>330120</v>
      </c>
      <c r="D1107" s="3">
        <f>VLOOKUP(Tableau3[[#This Row],[ID ]],'[1]COMMERCIAL 2019 - 2021'!$D$2:$AO$3999,16,FALSE)</f>
        <v>0</v>
      </c>
      <c r="E1107" s="3">
        <f>VLOOKUP(Tableau3[[#This Row],[ID ]],'[1]COMMERCIAL 2019 - 2021'!$D$2:$AO$3999,17,FALSE)</f>
        <v>0</v>
      </c>
      <c r="F1107" s="3">
        <f>VLOOKUP(Tableau3[[#This Row],[ID ]],'[1]COMMERCIAL 2019 - 2021'!$D$2:$AO$3999,20,FALSE)</f>
        <v>0</v>
      </c>
      <c r="G1107" s="3">
        <f>VLOOKUP(Tableau3[[#This Row],[ID ]],'[1]COMMERCIAL 2019 - 2021'!$D$2:$AO$3999,21,FALSE)</f>
        <v>754874.4</v>
      </c>
      <c r="H1107" s="3">
        <f>VLOOKUP(Tableau3[[#This Row],[ID ]],'[1]COMMERCIAL 2019 - 2021'!$D$2:$AO$3999,22,FALSE)</f>
        <v>0</v>
      </c>
      <c r="I1107" s="3">
        <f>VLOOKUP(Tableau3[[#This Row],[ID ]],'[1]COMMERCIAL 2019 - 2021'!$D$2:$AO$3999,23,FALSE)</f>
        <v>0</v>
      </c>
      <c r="J1107" s="3">
        <f>+Tableau1[[#This Row],[Annee]]</f>
        <v>2022</v>
      </c>
      <c r="K1107" s="3" t="str">
        <f>+Tableau1[[#This Row],[DESTINATION]]</f>
        <v>Senegal</v>
      </c>
      <c r="L1107" s="3" t="str">
        <f>+Tableau1[[#This Row],[CLIENT]]</f>
        <v>TUNISIAN AFRICAN BUSINESS</v>
      </c>
      <c r="M1107" s="3">
        <f>Tableau1[[#This Row],[Mois]]</f>
        <v>10</v>
      </c>
    </row>
    <row r="1108" spans="1:13" hidden="1" x14ac:dyDescent="0.35">
      <c r="A1108" s="1" t="str">
        <f>Tableau1[[#This Row],[NUM DE FACTURE]]</f>
        <v>FAE-22-00209</v>
      </c>
      <c r="B1108" s="2">
        <f>VLOOKUP(Tableau3[[#This Row],[ID ]],'[1]COMMERCIAL 2019 - 2021'!$D$2:$AO$3999,14,FALSE)</f>
        <v>0</v>
      </c>
      <c r="C1108" s="3">
        <f>VLOOKUP(Tableau3[[#This Row],[ID ]],'[1]COMMERCIAL 2019 - 2021'!$D$2:$AO$3999,15,FALSE)</f>
        <v>41000</v>
      </c>
      <c r="D1108" s="3">
        <f>VLOOKUP(Tableau3[[#This Row],[ID ]],'[1]COMMERCIAL 2019 - 2021'!$D$2:$AO$3999,16,FALSE)</f>
        <v>0</v>
      </c>
      <c r="E1108" s="3">
        <f>VLOOKUP(Tableau3[[#This Row],[ID ]],'[1]COMMERCIAL 2019 - 2021'!$D$2:$AO$3999,17,FALSE)</f>
        <v>0</v>
      </c>
      <c r="F1108" s="3">
        <f>VLOOKUP(Tableau3[[#This Row],[ID ]],'[1]COMMERCIAL 2019 - 2021'!$D$2:$AO$3999,20,FALSE)</f>
        <v>0</v>
      </c>
      <c r="G1108" s="3">
        <f>VLOOKUP(Tableau3[[#This Row],[ID ]],'[1]COMMERCIAL 2019 - 2021'!$D$2:$AO$3999,21,FALSE)</f>
        <v>125050</v>
      </c>
      <c r="H1108" s="3">
        <f>VLOOKUP(Tableau3[[#This Row],[ID ]],'[1]COMMERCIAL 2019 - 2021'!$D$2:$AO$3999,22,FALSE)</f>
        <v>0</v>
      </c>
      <c r="I1108" s="3">
        <f>VLOOKUP(Tableau3[[#This Row],[ID ]],'[1]COMMERCIAL 2019 - 2021'!$D$2:$AO$3999,23,FALSE)</f>
        <v>0</v>
      </c>
      <c r="J1108" s="3">
        <f>+Tableau1[[#This Row],[Annee]]</f>
        <v>2022</v>
      </c>
      <c r="K1108" s="3" t="str">
        <f>+Tableau1[[#This Row],[DESTINATION]]</f>
        <v>Pologne</v>
      </c>
      <c r="L1108" s="3" t="str">
        <f>+Tableau1[[#This Row],[CLIENT]]</f>
        <v>ARCADIA</v>
      </c>
      <c r="M1108" s="3">
        <f>Tableau1[[#This Row],[Mois]]</f>
        <v>10</v>
      </c>
    </row>
    <row r="1109" spans="1:13" hidden="1" x14ac:dyDescent="0.35">
      <c r="A1109" s="1" t="str">
        <f>Tableau1[[#This Row],[NUM DE FACTURE]]</f>
        <v>FAE-22-00210</v>
      </c>
      <c r="B1109" s="2">
        <f>VLOOKUP(Tableau3[[#This Row],[ID ]],'[1]COMMERCIAL 2019 - 2021'!$D$2:$AO$3999,14,FALSE)</f>
        <v>19200</v>
      </c>
      <c r="C1109" s="3">
        <f>VLOOKUP(Tableau3[[#This Row],[ID ]],'[1]COMMERCIAL 2019 - 2021'!$D$2:$AO$3999,15,FALSE)</f>
        <v>0</v>
      </c>
      <c r="D1109" s="3">
        <f>VLOOKUP(Tableau3[[#This Row],[ID ]],'[1]COMMERCIAL 2019 - 2021'!$D$2:$AO$3999,16,FALSE)</f>
        <v>0</v>
      </c>
      <c r="E1109" s="3">
        <f>VLOOKUP(Tableau3[[#This Row],[ID ]],'[1]COMMERCIAL 2019 - 2021'!$D$2:$AO$3999,17,FALSE)</f>
        <v>0</v>
      </c>
      <c r="F1109" s="3">
        <f>VLOOKUP(Tableau3[[#This Row],[ID ]],'[1]COMMERCIAL 2019 - 2021'!$D$2:$AO$3999,20,FALSE)</f>
        <v>51840</v>
      </c>
      <c r="G1109" s="3">
        <f>VLOOKUP(Tableau3[[#This Row],[ID ]],'[1]COMMERCIAL 2019 - 2021'!$D$2:$AO$3999,21,FALSE)</f>
        <v>0</v>
      </c>
      <c r="H1109" s="3">
        <f>VLOOKUP(Tableau3[[#This Row],[ID ]],'[1]COMMERCIAL 2019 - 2021'!$D$2:$AO$3999,22,FALSE)</f>
        <v>0</v>
      </c>
      <c r="I1109" s="3">
        <f>VLOOKUP(Tableau3[[#This Row],[ID ]],'[1]COMMERCIAL 2019 - 2021'!$D$2:$AO$3999,23,FALSE)</f>
        <v>0</v>
      </c>
      <c r="J1109" s="3">
        <f>+Tableau1[[#This Row],[Annee]]</f>
        <v>2022</v>
      </c>
      <c r="K1109" s="3" t="str">
        <f>+Tableau1[[#This Row],[DESTINATION]]</f>
        <v>Burkina Faso</v>
      </c>
      <c r="L1109" s="3" t="str">
        <f>+Tableau1[[#This Row],[CLIENT]]</f>
        <v>SAHEL INTERNATIONAL TRADE</v>
      </c>
      <c r="M1109" s="3">
        <f>Tableau1[[#This Row],[Mois]]</f>
        <v>10</v>
      </c>
    </row>
    <row r="1110" spans="1:13" hidden="1" x14ac:dyDescent="0.35">
      <c r="A1110" s="1" t="str">
        <f>Tableau1[[#This Row],[NUM DE FACTURE]]</f>
        <v>FAE-22-00211</v>
      </c>
      <c r="B1110" s="2">
        <f>VLOOKUP(Tableau3[[#This Row],[ID ]],'[1]COMMERCIAL 2019 - 2021'!$D$2:$AO$3999,14,FALSE)</f>
        <v>76800</v>
      </c>
      <c r="C1110" s="3">
        <f>VLOOKUP(Tableau3[[#This Row],[ID ]],'[1]COMMERCIAL 2019 - 2021'!$D$2:$AO$3999,15,FALSE)</f>
        <v>0</v>
      </c>
      <c r="D1110" s="3">
        <f>VLOOKUP(Tableau3[[#This Row],[ID ]],'[1]COMMERCIAL 2019 - 2021'!$D$2:$AO$3999,16,FALSE)</f>
        <v>0</v>
      </c>
      <c r="E1110" s="3">
        <f>VLOOKUP(Tableau3[[#This Row],[ID ]],'[1]COMMERCIAL 2019 - 2021'!$D$2:$AO$3999,17,FALSE)</f>
        <v>0</v>
      </c>
      <c r="F1110" s="3">
        <f>VLOOKUP(Tableau3[[#This Row],[ID ]],'[1]COMMERCIAL 2019 - 2021'!$D$2:$AO$3999,20,FALSE)</f>
        <v>206592</v>
      </c>
      <c r="G1110" s="3">
        <f>VLOOKUP(Tableau3[[#This Row],[ID ]],'[1]COMMERCIAL 2019 - 2021'!$D$2:$AO$3999,21,FALSE)</f>
        <v>0</v>
      </c>
      <c r="H1110" s="3">
        <f>VLOOKUP(Tableau3[[#This Row],[ID ]],'[1]COMMERCIAL 2019 - 2021'!$D$2:$AO$3999,22,FALSE)</f>
        <v>0</v>
      </c>
      <c r="I1110" s="3">
        <f>VLOOKUP(Tableau3[[#This Row],[ID ]],'[1]COMMERCIAL 2019 - 2021'!$D$2:$AO$3999,23,FALSE)</f>
        <v>0</v>
      </c>
      <c r="J1110" s="3">
        <f>+Tableau1[[#This Row],[Annee]]</f>
        <v>2022</v>
      </c>
      <c r="K1110" s="3" t="str">
        <f>+Tableau1[[#This Row],[DESTINATION]]</f>
        <v>Gambie</v>
      </c>
      <c r="L1110" s="3" t="str">
        <f>+Tableau1[[#This Row],[CLIENT]]</f>
        <v>STE DE COMMERCE INTERNATIONAL</v>
      </c>
      <c r="M1110" s="3">
        <f>Tableau1[[#This Row],[Mois]]</f>
        <v>10</v>
      </c>
    </row>
    <row r="1111" spans="1:13" hidden="1" x14ac:dyDescent="0.35">
      <c r="A1111" s="1" t="str">
        <f>Tableau1[[#This Row],[NUM DE FACTURE]]</f>
        <v>FAE-22-00212</v>
      </c>
      <c r="B1111" s="2">
        <f>VLOOKUP(Tableau3[[#This Row],[ID ]],'[1]COMMERCIAL 2019 - 2021'!$D$2:$AO$3999,14,FALSE)</f>
        <v>0</v>
      </c>
      <c r="C1111" s="3">
        <f>VLOOKUP(Tableau3[[#This Row],[ID ]],'[1]COMMERCIAL 2019 - 2021'!$D$2:$AO$3999,15,FALSE)</f>
        <v>24240</v>
      </c>
      <c r="D1111" s="3">
        <f>VLOOKUP(Tableau3[[#This Row],[ID ]],'[1]COMMERCIAL 2019 - 2021'!$D$2:$AO$3999,16,FALSE)</f>
        <v>0</v>
      </c>
      <c r="E1111" s="3">
        <f>VLOOKUP(Tableau3[[#This Row],[ID ]],'[1]COMMERCIAL 2019 - 2021'!$D$2:$AO$3999,17,FALSE)</f>
        <v>0</v>
      </c>
      <c r="F1111" s="3">
        <f>VLOOKUP(Tableau3[[#This Row],[ID ]],'[1]COMMERCIAL 2019 - 2021'!$D$2:$AO$3999,20,FALSE)</f>
        <v>0</v>
      </c>
      <c r="G1111" s="3">
        <f>VLOOKUP(Tableau3[[#This Row],[ID ]],'[1]COMMERCIAL 2019 - 2021'!$D$2:$AO$3999,21,FALSE)</f>
        <v>62539.199999999997</v>
      </c>
      <c r="H1111" s="3">
        <f>VLOOKUP(Tableau3[[#This Row],[ID ]],'[1]COMMERCIAL 2019 - 2021'!$D$2:$AO$3999,22,FALSE)</f>
        <v>0</v>
      </c>
      <c r="I1111" s="3">
        <f>VLOOKUP(Tableau3[[#This Row],[ID ]],'[1]COMMERCIAL 2019 - 2021'!$D$2:$AO$3999,23,FALSE)</f>
        <v>0</v>
      </c>
      <c r="J1111" s="3">
        <f>+Tableau1[[#This Row],[Annee]]</f>
        <v>2022</v>
      </c>
      <c r="K1111" s="3" t="str">
        <f>+Tableau1[[#This Row],[DESTINATION]]</f>
        <v>Congo</v>
      </c>
      <c r="L1111" s="3" t="str">
        <f>+Tableau1[[#This Row],[CLIENT]]</f>
        <v>PUNIC INTERNATINAL TRADE</v>
      </c>
      <c r="M1111" s="3">
        <f>Tableau1[[#This Row],[Mois]]</f>
        <v>11</v>
      </c>
    </row>
    <row r="1112" spans="1:13" hidden="1" x14ac:dyDescent="0.35">
      <c r="A1112" s="1" t="str">
        <f>Tableau1[[#This Row],[NUM DE FACTURE]]</f>
        <v>FAE-22-00213</v>
      </c>
      <c r="B1112" s="2">
        <f>VLOOKUP(Tableau3[[#This Row],[ID ]],'[1]COMMERCIAL 2019 - 2021'!$D$2:$AO$3999,14,FALSE)</f>
        <v>54000</v>
      </c>
      <c r="C1112" s="3">
        <f>VLOOKUP(Tableau3[[#This Row],[ID ]],'[1]COMMERCIAL 2019 - 2021'!$D$2:$AO$3999,15,FALSE)</f>
        <v>0</v>
      </c>
      <c r="D1112" s="3">
        <f>VLOOKUP(Tableau3[[#This Row],[ID ]],'[1]COMMERCIAL 2019 - 2021'!$D$2:$AO$3999,16,FALSE)</f>
        <v>0</v>
      </c>
      <c r="E1112" s="3">
        <f>VLOOKUP(Tableau3[[#This Row],[ID ]],'[1]COMMERCIAL 2019 - 2021'!$D$2:$AO$3999,17,FALSE)</f>
        <v>0</v>
      </c>
      <c r="F1112" s="3">
        <f>VLOOKUP(Tableau3[[#This Row],[ID ]],'[1]COMMERCIAL 2019 - 2021'!$D$2:$AO$3999,20,FALSE)</f>
        <v>133650</v>
      </c>
      <c r="G1112" s="3">
        <f>VLOOKUP(Tableau3[[#This Row],[ID ]],'[1]COMMERCIAL 2019 - 2021'!$D$2:$AO$3999,21,FALSE)</f>
        <v>0</v>
      </c>
      <c r="H1112" s="3">
        <f>VLOOKUP(Tableau3[[#This Row],[ID ]],'[1]COMMERCIAL 2019 - 2021'!$D$2:$AO$3999,22,FALSE)</f>
        <v>0</v>
      </c>
      <c r="I1112" s="3">
        <f>VLOOKUP(Tableau3[[#This Row],[ID ]],'[1]COMMERCIAL 2019 - 2021'!$D$2:$AO$3999,23,FALSE)</f>
        <v>0</v>
      </c>
      <c r="J1112" s="3">
        <f>+Tableau1[[#This Row],[Annee]]</f>
        <v>2022</v>
      </c>
      <c r="K1112" s="3" t="str">
        <f>+Tableau1[[#This Row],[DESTINATION]]</f>
        <v>Côte D'ivoire</v>
      </c>
      <c r="L1112" s="3" t="str">
        <f>+Tableau1[[#This Row],[CLIENT]]</f>
        <v>EASY TRADE / GLOBAL GOODS CAPA</v>
      </c>
      <c r="M1112" s="3">
        <f>Tableau1[[#This Row],[Mois]]</f>
        <v>11</v>
      </c>
    </row>
    <row r="1113" spans="1:13" hidden="1" x14ac:dyDescent="0.35">
      <c r="A1113" s="1" t="str">
        <f>Tableau1[[#This Row],[NUM DE FACTURE]]</f>
        <v>FAE-22-00214</v>
      </c>
      <c r="B1113" s="2">
        <f>VLOOKUP(Tableau3[[#This Row],[ID ]],'[1]COMMERCIAL 2019 - 2021'!$D$2:$AO$3999,14,FALSE)</f>
        <v>12000</v>
      </c>
      <c r="C1113" s="3">
        <f>VLOOKUP(Tableau3[[#This Row],[ID ]],'[1]COMMERCIAL 2019 - 2021'!$D$2:$AO$3999,15,FALSE)</f>
        <v>240120</v>
      </c>
      <c r="D1113" s="3">
        <f>VLOOKUP(Tableau3[[#This Row],[ID ]],'[1]COMMERCIAL 2019 - 2021'!$D$2:$AO$3999,16,FALSE)</f>
        <v>0</v>
      </c>
      <c r="E1113" s="3">
        <f>VLOOKUP(Tableau3[[#This Row],[ID ]],'[1]COMMERCIAL 2019 - 2021'!$D$2:$AO$3999,17,FALSE)</f>
        <v>0</v>
      </c>
      <c r="F1113" s="3">
        <f>VLOOKUP(Tableau3[[#This Row],[ID ]],'[1]COMMERCIAL 2019 - 2021'!$D$2:$AO$3999,20,FALSE)</f>
        <v>35694.562141456452</v>
      </c>
      <c r="G1113" s="3">
        <f>VLOOKUP(Tableau3[[#This Row],[ID ]],'[1]COMMERCIAL 2019 - 2021'!$D$2:$AO$3999,21,FALSE)</f>
        <v>666297.61232254351</v>
      </c>
      <c r="H1113" s="3">
        <f>VLOOKUP(Tableau3[[#This Row],[ID ]],'[1]COMMERCIAL 2019 - 2021'!$D$2:$AO$3999,22,FALSE)</f>
        <v>0</v>
      </c>
      <c r="I1113" s="3">
        <f>VLOOKUP(Tableau3[[#This Row],[ID ]],'[1]COMMERCIAL 2019 - 2021'!$D$2:$AO$3999,23,FALSE)</f>
        <v>0</v>
      </c>
      <c r="J1113" s="3">
        <f>+Tableau1[[#This Row],[Annee]]</f>
        <v>2022</v>
      </c>
      <c r="K1113" s="3" t="str">
        <f>+Tableau1[[#This Row],[DESTINATION]]</f>
        <v>Guinee</v>
      </c>
      <c r="L1113" s="3" t="str">
        <f>+Tableau1[[#This Row],[CLIENT]]</f>
        <v>SAWABA - GUINEE</v>
      </c>
      <c r="M1113" s="3">
        <f>Tableau1[[#This Row],[Mois]]</f>
        <v>11</v>
      </c>
    </row>
    <row r="1114" spans="1:13" hidden="1" x14ac:dyDescent="0.35">
      <c r="A1114" s="1" t="str">
        <f>Tableau1[[#This Row],[NUM DE FACTURE]]</f>
        <v>FAE-22-00215</v>
      </c>
      <c r="B1114" s="2">
        <f>VLOOKUP(Tableau3[[#This Row],[ID ]],'[1]COMMERCIAL 2019 - 2021'!$D$2:$AO$3999,14,FALSE)</f>
        <v>43200</v>
      </c>
      <c r="C1114" s="3">
        <f>VLOOKUP(Tableau3[[#This Row],[ID ]],'[1]COMMERCIAL 2019 - 2021'!$D$2:$AO$3999,15,FALSE)</f>
        <v>0</v>
      </c>
      <c r="D1114" s="3">
        <f>VLOOKUP(Tableau3[[#This Row],[ID ]],'[1]COMMERCIAL 2019 - 2021'!$D$2:$AO$3999,16,FALSE)</f>
        <v>0</v>
      </c>
      <c r="E1114" s="3">
        <f>VLOOKUP(Tableau3[[#This Row],[ID ]],'[1]COMMERCIAL 2019 - 2021'!$D$2:$AO$3999,17,FALSE)</f>
        <v>0</v>
      </c>
      <c r="F1114" s="3">
        <f>VLOOKUP(Tableau3[[#This Row],[ID ]],'[1]COMMERCIAL 2019 - 2021'!$D$2:$AO$3999,20,FALSE)</f>
        <v>115344</v>
      </c>
      <c r="G1114" s="3">
        <f>VLOOKUP(Tableau3[[#This Row],[ID ]],'[1]COMMERCIAL 2019 - 2021'!$D$2:$AO$3999,21,FALSE)</f>
        <v>0</v>
      </c>
      <c r="H1114" s="3">
        <f>VLOOKUP(Tableau3[[#This Row],[ID ]],'[1]COMMERCIAL 2019 - 2021'!$D$2:$AO$3999,22,FALSE)</f>
        <v>0</v>
      </c>
      <c r="I1114" s="3">
        <f>VLOOKUP(Tableau3[[#This Row],[ID ]],'[1]COMMERCIAL 2019 - 2021'!$D$2:$AO$3999,23,FALSE)</f>
        <v>0</v>
      </c>
      <c r="J1114" s="3">
        <f>+Tableau1[[#This Row],[Annee]]</f>
        <v>2022</v>
      </c>
      <c r="K1114" s="3" t="str">
        <f>+Tableau1[[#This Row],[DESTINATION]]</f>
        <v>Tchad</v>
      </c>
      <c r="L1114" s="3" t="str">
        <f>+Tableau1[[#This Row],[CLIENT]]</f>
        <v>SAHEL INTERNATIONAL TRADE</v>
      </c>
      <c r="M1114" s="3">
        <f>Tableau1[[#This Row],[Mois]]</f>
        <v>11</v>
      </c>
    </row>
    <row r="1115" spans="1:13" hidden="1" x14ac:dyDescent="0.35">
      <c r="A1115" s="1" t="str">
        <f>Tableau1[[#This Row],[NUM DE FACTURE]]</f>
        <v>FAE-22-00216</v>
      </c>
      <c r="B1115" s="2">
        <f>VLOOKUP(Tableau3[[#This Row],[ID ]],'[1]COMMERCIAL 2019 - 2021'!$D$2:$AO$3999,14,FALSE)</f>
        <v>210000</v>
      </c>
      <c r="C1115" s="3">
        <f>VLOOKUP(Tableau3[[#This Row],[ID ]],'[1]COMMERCIAL 2019 - 2021'!$D$2:$AO$3999,15,FALSE)</f>
        <v>0</v>
      </c>
      <c r="D1115" s="3">
        <f>VLOOKUP(Tableau3[[#This Row],[ID ]],'[1]COMMERCIAL 2019 - 2021'!$D$2:$AO$3999,16,FALSE)</f>
        <v>0</v>
      </c>
      <c r="E1115" s="3">
        <f>VLOOKUP(Tableau3[[#This Row],[ID ]],'[1]COMMERCIAL 2019 - 2021'!$D$2:$AO$3999,17,FALSE)</f>
        <v>0</v>
      </c>
      <c r="F1115" s="3">
        <f>VLOOKUP(Tableau3[[#This Row],[ID ]],'[1]COMMERCIAL 2019 - 2021'!$D$2:$AO$3999,20,FALSE)</f>
        <v>519750</v>
      </c>
      <c r="G1115" s="3">
        <f>VLOOKUP(Tableau3[[#This Row],[ID ]],'[1]COMMERCIAL 2019 - 2021'!$D$2:$AO$3999,21,FALSE)</f>
        <v>0</v>
      </c>
      <c r="H1115" s="3">
        <f>VLOOKUP(Tableau3[[#This Row],[ID ]],'[1]COMMERCIAL 2019 - 2021'!$D$2:$AO$3999,22,FALSE)</f>
        <v>0</v>
      </c>
      <c r="I1115" s="3">
        <f>VLOOKUP(Tableau3[[#This Row],[ID ]],'[1]COMMERCIAL 2019 - 2021'!$D$2:$AO$3999,23,FALSE)</f>
        <v>0</v>
      </c>
      <c r="J1115" s="3">
        <f>+Tableau1[[#This Row],[Annee]]</f>
        <v>2022</v>
      </c>
      <c r="K1115" s="3" t="str">
        <f>+Tableau1[[#This Row],[DESTINATION]]</f>
        <v>Libye</v>
      </c>
      <c r="L1115" s="3" t="str">
        <f>+Tableau1[[#This Row],[CLIENT]]</f>
        <v>EASY TRADE / GLOBAL GOODS CAPA</v>
      </c>
      <c r="M1115" s="3">
        <f>Tableau1[[#This Row],[Mois]]</f>
        <v>11</v>
      </c>
    </row>
    <row r="1116" spans="1:13" hidden="1" x14ac:dyDescent="0.35">
      <c r="A1116" s="1" t="str">
        <f>Tableau1[[#This Row],[NUM DE FACTURE]]</f>
        <v>FAE-22-00217</v>
      </c>
      <c r="B1116" s="2">
        <f>VLOOKUP(Tableau3[[#This Row],[ID ]],'[1]COMMERCIAL 2019 - 2021'!$D$2:$AO$3999,14,FALSE)</f>
        <v>0</v>
      </c>
      <c r="C1116" s="3">
        <f>VLOOKUP(Tableau3[[#This Row],[ID ]],'[1]COMMERCIAL 2019 - 2021'!$D$2:$AO$3999,15,FALSE)</f>
        <v>42000</v>
      </c>
      <c r="D1116" s="3">
        <f>VLOOKUP(Tableau3[[#This Row],[ID ]],'[1]COMMERCIAL 2019 - 2021'!$D$2:$AO$3999,16,FALSE)</f>
        <v>0</v>
      </c>
      <c r="E1116" s="3">
        <f>VLOOKUP(Tableau3[[#This Row],[ID ]],'[1]COMMERCIAL 2019 - 2021'!$D$2:$AO$3999,17,FALSE)</f>
        <v>0</v>
      </c>
      <c r="F1116" s="3">
        <f>VLOOKUP(Tableau3[[#This Row],[ID ]],'[1]COMMERCIAL 2019 - 2021'!$D$2:$AO$3999,20,FALSE)</f>
        <v>0</v>
      </c>
      <c r="G1116" s="3">
        <f>VLOOKUP(Tableau3[[#This Row],[ID ]],'[1]COMMERCIAL 2019 - 2021'!$D$2:$AO$3999,21,FALSE)</f>
        <v>137681.28</v>
      </c>
      <c r="H1116" s="3">
        <f>VLOOKUP(Tableau3[[#This Row],[ID ]],'[1]COMMERCIAL 2019 - 2021'!$D$2:$AO$3999,22,FALSE)</f>
        <v>0</v>
      </c>
      <c r="I1116" s="3">
        <f>VLOOKUP(Tableau3[[#This Row],[ID ]],'[1]COMMERCIAL 2019 - 2021'!$D$2:$AO$3999,23,FALSE)</f>
        <v>0</v>
      </c>
      <c r="J1116" s="3">
        <f>+Tableau1[[#This Row],[Annee]]</f>
        <v>2022</v>
      </c>
      <c r="K1116" s="3" t="str">
        <f>+Tableau1[[#This Row],[DESTINATION]]</f>
        <v>Guinee</v>
      </c>
      <c r="L1116" s="3" t="str">
        <f>+Tableau1[[#This Row],[CLIENT]]</f>
        <v>BAH MAMADOU SALIOU</v>
      </c>
      <c r="M1116" s="3">
        <f>Tableau1[[#This Row],[Mois]]</f>
        <v>11</v>
      </c>
    </row>
    <row r="1117" spans="1:13" hidden="1" x14ac:dyDescent="0.35">
      <c r="A1117" s="1" t="str">
        <f>Tableau1[[#This Row],[NUM DE FACTURE]]</f>
        <v>FAE-22-00218</v>
      </c>
      <c r="B1117" s="2">
        <f>VLOOKUP(Tableau3[[#This Row],[ID ]],'[1]COMMERCIAL 2019 - 2021'!$D$2:$AO$3999,14,FALSE)</f>
        <v>26000</v>
      </c>
      <c r="C1117" s="3">
        <f>VLOOKUP(Tableau3[[#This Row],[ID ]],'[1]COMMERCIAL 2019 - 2021'!$D$2:$AO$3999,15,FALSE)</f>
        <v>0</v>
      </c>
      <c r="D1117" s="3">
        <f>VLOOKUP(Tableau3[[#This Row],[ID ]],'[1]COMMERCIAL 2019 - 2021'!$D$2:$AO$3999,16,FALSE)</f>
        <v>0</v>
      </c>
      <c r="E1117" s="3">
        <f>VLOOKUP(Tableau3[[#This Row],[ID ]],'[1]COMMERCIAL 2019 - 2021'!$D$2:$AO$3999,17,FALSE)</f>
        <v>0</v>
      </c>
      <c r="F1117" s="3">
        <f>VLOOKUP(Tableau3[[#This Row],[ID ]],'[1]COMMERCIAL 2019 - 2021'!$D$2:$AO$3999,20,FALSE)</f>
        <v>80309.118499999997</v>
      </c>
      <c r="G1117" s="3">
        <f>VLOOKUP(Tableau3[[#This Row],[ID ]],'[1]COMMERCIAL 2019 - 2021'!$D$2:$AO$3999,21,FALSE)</f>
        <v>0</v>
      </c>
      <c r="H1117" s="3">
        <f>VLOOKUP(Tableau3[[#This Row],[ID ]],'[1]COMMERCIAL 2019 - 2021'!$D$2:$AO$3999,22,FALSE)</f>
        <v>0</v>
      </c>
      <c r="I1117" s="3">
        <f>VLOOKUP(Tableau3[[#This Row],[ID ]],'[1]COMMERCIAL 2019 - 2021'!$D$2:$AO$3999,23,FALSE)</f>
        <v>0</v>
      </c>
      <c r="J1117" s="3">
        <f>+Tableau1[[#This Row],[Annee]]</f>
        <v>2022</v>
      </c>
      <c r="K1117" s="3" t="str">
        <f>+Tableau1[[#This Row],[DESTINATION]]</f>
        <v>Russie</v>
      </c>
      <c r="L1117" s="3" t="str">
        <f>+Tableau1[[#This Row],[CLIENT]]</f>
        <v>ANGSTREM TRADING</v>
      </c>
      <c r="M1117" s="3">
        <f>Tableau1[[#This Row],[Mois]]</f>
        <v>11</v>
      </c>
    </row>
    <row r="1118" spans="1:13" hidden="1" x14ac:dyDescent="0.35">
      <c r="A1118" s="1" t="str">
        <f>Tableau1[[#This Row],[NUM DE FACTURE]]</f>
        <v>FAE-22-00219</v>
      </c>
      <c r="B1118" s="2">
        <f>VLOOKUP(Tableau3[[#This Row],[ID ]],'[1]COMMERCIAL 2019 - 2021'!$D$2:$AO$3999,14,FALSE)</f>
        <v>20150</v>
      </c>
      <c r="C1118" s="3">
        <f>VLOOKUP(Tableau3[[#This Row],[ID ]],'[1]COMMERCIAL 2019 - 2021'!$D$2:$AO$3999,15,FALSE)</f>
        <v>0</v>
      </c>
      <c r="D1118" s="3">
        <f>VLOOKUP(Tableau3[[#This Row],[ID ]],'[1]COMMERCIAL 2019 - 2021'!$D$2:$AO$3999,16,FALSE)</f>
        <v>0</v>
      </c>
      <c r="E1118" s="3">
        <f>VLOOKUP(Tableau3[[#This Row],[ID ]],'[1]COMMERCIAL 2019 - 2021'!$D$2:$AO$3999,17,FALSE)</f>
        <v>0</v>
      </c>
      <c r="F1118" s="3">
        <f>VLOOKUP(Tableau3[[#This Row],[ID ]],'[1]COMMERCIAL 2019 - 2021'!$D$2:$AO$3999,20,FALSE)</f>
        <v>56325.672812500001</v>
      </c>
      <c r="G1118" s="3">
        <f>VLOOKUP(Tableau3[[#This Row],[ID ]],'[1]COMMERCIAL 2019 - 2021'!$D$2:$AO$3999,21,FALSE)</f>
        <v>0</v>
      </c>
      <c r="H1118" s="3">
        <f>VLOOKUP(Tableau3[[#This Row],[ID ]],'[1]COMMERCIAL 2019 - 2021'!$D$2:$AO$3999,22,FALSE)</f>
        <v>0</v>
      </c>
      <c r="I1118" s="3">
        <f>VLOOKUP(Tableau3[[#This Row],[ID ]],'[1]COMMERCIAL 2019 - 2021'!$D$2:$AO$3999,23,FALSE)</f>
        <v>0</v>
      </c>
      <c r="J1118" s="3">
        <f>+Tableau1[[#This Row],[Annee]]</f>
        <v>2022</v>
      </c>
      <c r="K1118" s="3" t="str">
        <f>+Tableau1[[#This Row],[DESTINATION]]</f>
        <v>Russie</v>
      </c>
      <c r="L1118" s="3" t="str">
        <f>+Tableau1[[#This Row],[CLIENT]]</f>
        <v>ANGSTREM TRADING</v>
      </c>
      <c r="M1118" s="3">
        <f>Tableau1[[#This Row],[Mois]]</f>
        <v>11</v>
      </c>
    </row>
    <row r="1119" spans="1:13" hidden="1" x14ac:dyDescent="0.35">
      <c r="A1119" s="1" t="str">
        <f>Tableau1[[#This Row],[NUM DE FACTURE]]</f>
        <v>FAE-22-00220</v>
      </c>
      <c r="B1119" s="2">
        <f>VLOOKUP(Tableau3[[#This Row],[ID ]],'[1]COMMERCIAL 2019 - 2021'!$D$2:$AO$3999,14,FALSE)</f>
        <v>0</v>
      </c>
      <c r="C1119" s="3">
        <f>VLOOKUP(Tableau3[[#This Row],[ID ]],'[1]COMMERCIAL 2019 - 2021'!$D$2:$AO$3999,15,FALSE)</f>
        <v>21576</v>
      </c>
      <c r="D1119" s="3">
        <f>VLOOKUP(Tableau3[[#This Row],[ID ]],'[1]COMMERCIAL 2019 - 2021'!$D$2:$AO$3999,16,FALSE)</f>
        <v>5760</v>
      </c>
      <c r="E1119" s="3">
        <f>VLOOKUP(Tableau3[[#This Row],[ID ]],'[1]COMMERCIAL 2019 - 2021'!$D$2:$AO$3999,17,FALSE)</f>
        <v>0</v>
      </c>
      <c r="F1119" s="3">
        <f>VLOOKUP(Tableau3[[#This Row],[ID ]],'[1]COMMERCIAL 2019 - 2021'!$D$2:$AO$3999,20,FALSE)</f>
        <v>0</v>
      </c>
      <c r="G1119" s="3">
        <f>VLOOKUP(Tableau3[[#This Row],[ID ]],'[1]COMMERCIAL 2019 - 2021'!$D$2:$AO$3999,21,FALSE)</f>
        <v>79117.308769432842</v>
      </c>
      <c r="H1119" s="3">
        <f>VLOOKUP(Tableau3[[#This Row],[ID ]],'[1]COMMERCIAL 2019 - 2021'!$D$2:$AO$3999,22,FALSE)</f>
        <v>20759.029726567169</v>
      </c>
      <c r="I1119" s="3">
        <f>VLOOKUP(Tableau3[[#This Row],[ID ]],'[1]COMMERCIAL 2019 - 2021'!$D$2:$AO$3999,23,FALSE)</f>
        <v>0</v>
      </c>
      <c r="J1119" s="3">
        <f>+Tableau1[[#This Row],[Annee]]</f>
        <v>2022</v>
      </c>
      <c r="K1119" s="3" t="str">
        <f>+Tableau1[[#This Row],[DESTINATION]]</f>
        <v xml:space="preserve">Mayotte </v>
      </c>
      <c r="L1119" s="3" t="str">
        <f>+Tableau1[[#This Row],[CLIENT]]</f>
        <v>SODIFRAM SAS</v>
      </c>
      <c r="M1119" s="3">
        <f>Tableau1[[#This Row],[Mois]]</f>
        <v>11</v>
      </c>
    </row>
    <row r="1120" spans="1:13" hidden="1" x14ac:dyDescent="0.35">
      <c r="A1120" s="1" t="str">
        <f>Tableau1[[#This Row],[NUM DE FACTURE]]</f>
        <v>FAE-22-00221</v>
      </c>
      <c r="B1120" s="2">
        <f>VLOOKUP(Tableau3[[#This Row],[ID ]],'[1]COMMERCIAL 2019 - 2021'!$D$2:$AO$3999,14,FALSE)</f>
        <v>0</v>
      </c>
      <c r="C1120" s="3">
        <f>VLOOKUP(Tableau3[[#This Row],[ID ]],'[1]COMMERCIAL 2019 - 2021'!$D$2:$AO$3999,15,FALSE)</f>
        <v>18936</v>
      </c>
      <c r="D1120" s="3">
        <f>VLOOKUP(Tableau3[[#This Row],[ID ]],'[1]COMMERCIAL 2019 - 2021'!$D$2:$AO$3999,16,FALSE)</f>
        <v>8400</v>
      </c>
      <c r="E1120" s="3">
        <f>VLOOKUP(Tableau3[[#This Row],[ID ]],'[1]COMMERCIAL 2019 - 2021'!$D$2:$AO$3999,17,FALSE)</f>
        <v>0</v>
      </c>
      <c r="F1120" s="3">
        <f>VLOOKUP(Tableau3[[#This Row],[ID ]],'[1]COMMERCIAL 2019 - 2021'!$D$2:$AO$3999,20,FALSE)</f>
        <v>0</v>
      </c>
      <c r="G1120" s="3">
        <f>VLOOKUP(Tableau3[[#This Row],[ID ]],'[1]COMMERCIAL 2019 - 2021'!$D$2:$AO$3999,21,FALSE)</f>
        <v>69140.497049194033</v>
      </c>
      <c r="H1120" s="3">
        <f>VLOOKUP(Tableau3[[#This Row],[ID ]],'[1]COMMERCIAL 2019 - 2021'!$D$2:$AO$3999,22,FALSE)</f>
        <v>30240.007218805968</v>
      </c>
      <c r="I1120" s="3">
        <f>VLOOKUP(Tableau3[[#This Row],[ID ]],'[1]COMMERCIAL 2019 - 2021'!$D$2:$AO$3999,23,FALSE)</f>
        <v>0</v>
      </c>
      <c r="J1120" s="3">
        <f>+Tableau1[[#This Row],[Annee]]</f>
        <v>2022</v>
      </c>
      <c r="K1120" s="3" t="str">
        <f>+Tableau1[[#This Row],[DESTINATION]]</f>
        <v>Mayotte</v>
      </c>
      <c r="L1120" s="3" t="str">
        <f>+Tableau1[[#This Row],[CLIENT]]</f>
        <v>SODIFRAM SAS</v>
      </c>
      <c r="M1120" s="3">
        <f>Tableau1[[#This Row],[Mois]]</f>
        <v>11</v>
      </c>
    </row>
    <row r="1121" spans="1:13" hidden="1" x14ac:dyDescent="0.35">
      <c r="A1121" s="1" t="str">
        <f>Tableau1[[#This Row],[NUM DE FACTURE]]</f>
        <v>FAE-22-00222</v>
      </c>
      <c r="B1121" s="2">
        <f>VLOOKUP(Tableau3[[#This Row],[ID ]],'[1]COMMERCIAL 2019 - 2021'!$D$2:$AO$3999,14,FALSE)</f>
        <v>0</v>
      </c>
      <c r="C1121" s="3">
        <f>VLOOKUP(Tableau3[[#This Row],[ID ]],'[1]COMMERCIAL 2019 - 2021'!$D$2:$AO$3999,15,FALSE)</f>
        <v>20000</v>
      </c>
      <c r="D1121" s="3">
        <f>VLOOKUP(Tableau3[[#This Row],[ID ]],'[1]COMMERCIAL 2019 - 2021'!$D$2:$AO$3999,16,FALSE)</f>
        <v>0</v>
      </c>
      <c r="E1121" s="3">
        <f>VLOOKUP(Tableau3[[#This Row],[ID ]],'[1]COMMERCIAL 2019 - 2021'!$D$2:$AO$3999,17,FALSE)</f>
        <v>0</v>
      </c>
      <c r="F1121" s="3">
        <f>VLOOKUP(Tableau3[[#This Row],[ID ]],'[1]COMMERCIAL 2019 - 2021'!$D$2:$AO$3999,20,FALSE)</f>
        <v>0</v>
      </c>
      <c r="G1121" s="3">
        <f>VLOOKUP(Tableau3[[#This Row],[ID ]],'[1]COMMERCIAL 2019 - 2021'!$D$2:$AO$3999,21,FALSE)</f>
        <v>60000</v>
      </c>
      <c r="H1121" s="3">
        <f>VLOOKUP(Tableau3[[#This Row],[ID ]],'[1]COMMERCIAL 2019 - 2021'!$D$2:$AO$3999,22,FALSE)</f>
        <v>0</v>
      </c>
      <c r="I1121" s="3">
        <f>VLOOKUP(Tableau3[[#This Row],[ID ]],'[1]COMMERCIAL 2019 - 2021'!$D$2:$AO$3999,23,FALSE)</f>
        <v>0</v>
      </c>
      <c r="J1121" s="3">
        <f>+Tableau1[[#This Row],[Annee]]</f>
        <v>2022</v>
      </c>
      <c r="K1121" s="3" t="str">
        <f>+Tableau1[[#This Row],[DESTINATION]]</f>
        <v>Angleterre</v>
      </c>
      <c r="L1121" s="3" t="str">
        <f>+Tableau1[[#This Row],[CLIENT]]</f>
        <v>ARCADIA</v>
      </c>
      <c r="M1121" s="3">
        <f>Tableau1[[#This Row],[Mois]]</f>
        <v>11</v>
      </c>
    </row>
    <row r="1122" spans="1:13" hidden="1" x14ac:dyDescent="0.35">
      <c r="A1122" s="1" t="str">
        <f>Tableau1[[#This Row],[NUM DE FACTURE]]</f>
        <v>FAE-22-00223</v>
      </c>
      <c r="B1122" s="2">
        <f>VLOOKUP(Tableau3[[#This Row],[ID ]],'[1]COMMERCIAL 2019 - 2021'!$D$2:$AO$3999,14,FALSE)</f>
        <v>12000</v>
      </c>
      <c r="C1122" s="3">
        <f>VLOOKUP(Tableau3[[#This Row],[ID ]],'[1]COMMERCIAL 2019 - 2021'!$D$2:$AO$3999,15,FALSE)</f>
        <v>15300</v>
      </c>
      <c r="D1122" s="3">
        <f>VLOOKUP(Tableau3[[#This Row],[ID ]],'[1]COMMERCIAL 2019 - 2021'!$D$2:$AO$3999,16,FALSE)</f>
        <v>0</v>
      </c>
      <c r="E1122" s="3">
        <f>VLOOKUP(Tableau3[[#This Row],[ID ]],'[1]COMMERCIAL 2019 - 2021'!$D$2:$AO$3999,17,FALSE)</f>
        <v>0</v>
      </c>
      <c r="F1122" s="3">
        <f>VLOOKUP(Tableau3[[#This Row],[ID ]],'[1]COMMERCIAL 2019 - 2021'!$D$2:$AO$3999,20,FALSE)</f>
        <v>31920</v>
      </c>
      <c r="G1122" s="3">
        <f>VLOOKUP(Tableau3[[#This Row],[ID ]],'[1]COMMERCIAL 2019 - 2021'!$D$2:$AO$3999,21,FALSE)</f>
        <v>39474</v>
      </c>
      <c r="H1122" s="3">
        <f>VLOOKUP(Tableau3[[#This Row],[ID ]],'[1]COMMERCIAL 2019 - 2021'!$D$2:$AO$3999,22,FALSE)</f>
        <v>0</v>
      </c>
      <c r="I1122" s="3">
        <f>VLOOKUP(Tableau3[[#This Row],[ID ]],'[1]COMMERCIAL 2019 - 2021'!$D$2:$AO$3999,23,FALSE)</f>
        <v>0</v>
      </c>
      <c r="J1122" s="3">
        <f>+Tableau1[[#This Row],[Annee]]</f>
        <v>2022</v>
      </c>
      <c r="K1122" s="3" t="str">
        <f>+Tableau1[[#This Row],[DESTINATION]]</f>
        <v>Liberia</v>
      </c>
      <c r="L1122" s="3" t="str">
        <f>+Tableau1[[#This Row],[CLIENT]]</f>
        <v>STE DE COMMERCE INTERNATIONAL</v>
      </c>
      <c r="M1122" s="3">
        <f>Tableau1[[#This Row],[Mois]]</f>
        <v>11</v>
      </c>
    </row>
    <row r="1123" spans="1:13" hidden="1" x14ac:dyDescent="0.35">
      <c r="A1123" s="1" t="str">
        <f>Tableau1[[#This Row],[NUM DE FACTURE]]</f>
        <v>FAE-22-00224</v>
      </c>
      <c r="B1123" s="2">
        <f>VLOOKUP(Tableau3[[#This Row],[ID ]],'[1]COMMERCIAL 2019 - 2021'!$D$2:$AO$3999,14,FALSE)</f>
        <v>3600</v>
      </c>
      <c r="C1123" s="3">
        <f>VLOOKUP(Tableau3[[#This Row],[ID ]],'[1]COMMERCIAL 2019 - 2021'!$D$2:$AO$3999,15,FALSE)</f>
        <v>22080</v>
      </c>
      <c r="D1123" s="3">
        <f>VLOOKUP(Tableau3[[#This Row],[ID ]],'[1]COMMERCIAL 2019 - 2021'!$D$2:$AO$3999,16,FALSE)</f>
        <v>0</v>
      </c>
      <c r="E1123" s="3">
        <f>VLOOKUP(Tableau3[[#This Row],[ID ]],'[1]COMMERCIAL 2019 - 2021'!$D$2:$AO$3999,17,FALSE)</f>
        <v>0</v>
      </c>
      <c r="F1123" s="3">
        <f>VLOOKUP(Tableau3[[#This Row],[ID ]],'[1]COMMERCIAL 2019 - 2021'!$D$2:$AO$3999,20,FALSE)</f>
        <v>11468.838036448598</v>
      </c>
      <c r="G1123" s="3">
        <f>VLOOKUP(Tableau3[[#This Row],[ID ]],'[1]COMMERCIAL 2019 - 2021'!$D$2:$AO$3999,21,FALSE)</f>
        <v>64801.392911551404</v>
      </c>
      <c r="H1123" s="3">
        <f>VLOOKUP(Tableau3[[#This Row],[ID ]],'[1]COMMERCIAL 2019 - 2021'!$D$2:$AO$3999,22,FALSE)</f>
        <v>0</v>
      </c>
      <c r="I1123" s="3">
        <f>VLOOKUP(Tableau3[[#This Row],[ID ]],'[1]COMMERCIAL 2019 - 2021'!$D$2:$AO$3999,23,FALSE)</f>
        <v>0</v>
      </c>
      <c r="J1123" s="3">
        <f>+Tableau1[[#This Row],[Annee]]</f>
        <v>2022</v>
      </c>
      <c r="K1123" s="3" t="str">
        <f>+Tableau1[[#This Row],[DESTINATION]]</f>
        <v>Guinee Bisau</v>
      </c>
      <c r="L1123" s="3" t="str">
        <f>+Tableau1[[#This Row],[CLIENT]]</f>
        <v>E.A.S.B. NAFA</v>
      </c>
      <c r="M1123" s="3">
        <f>Tableau1[[#This Row],[Mois]]</f>
        <v>11</v>
      </c>
    </row>
    <row r="1124" spans="1:13" hidden="1" x14ac:dyDescent="0.35">
      <c r="A1124" s="1" t="str">
        <f>Tableau1[[#This Row],[NUM DE FACTURE]]</f>
        <v>FAE-22-00225</v>
      </c>
      <c r="B1124" s="2">
        <f>VLOOKUP(Tableau3[[#This Row],[ID ]],'[1]COMMERCIAL 2019 - 2021'!$D$2:$AO$3999,14,FALSE)</f>
        <v>0</v>
      </c>
      <c r="C1124" s="3">
        <f>VLOOKUP(Tableau3[[#This Row],[ID ]],'[1]COMMERCIAL 2019 - 2021'!$D$2:$AO$3999,15,FALSE)</f>
        <v>25424</v>
      </c>
      <c r="D1124" s="3">
        <f>VLOOKUP(Tableau3[[#This Row],[ID ]],'[1]COMMERCIAL 2019 - 2021'!$D$2:$AO$3999,16,FALSE)</f>
        <v>47216</v>
      </c>
      <c r="E1124" s="3">
        <f>VLOOKUP(Tableau3[[#This Row],[ID ]],'[1]COMMERCIAL 2019 - 2021'!$D$2:$AO$3999,17,FALSE)</f>
        <v>0</v>
      </c>
      <c r="F1124" s="3">
        <f>VLOOKUP(Tableau3[[#This Row],[ID ]],'[1]COMMERCIAL 2019 - 2021'!$D$2:$AO$3999,20,FALSE)</f>
        <v>0</v>
      </c>
      <c r="G1124" s="3">
        <f>VLOOKUP(Tableau3[[#This Row],[ID ]],'[1]COMMERCIAL 2019 - 2021'!$D$2:$AO$3999,21,FALSE)</f>
        <v>107408.153664</v>
      </c>
      <c r="H1124" s="3">
        <f>VLOOKUP(Tableau3[[#This Row],[ID ]],'[1]COMMERCIAL 2019 - 2021'!$D$2:$AO$3999,22,FALSE)</f>
        <v>196147.52351999999</v>
      </c>
      <c r="I1124" s="3">
        <f>VLOOKUP(Tableau3[[#This Row],[ID ]],'[1]COMMERCIAL 2019 - 2021'!$D$2:$AO$3999,23,FALSE)</f>
        <v>0</v>
      </c>
      <c r="J1124" s="3">
        <f>+Tableau1[[#This Row],[Annee]]</f>
        <v>2022</v>
      </c>
      <c r="K1124" s="3" t="str">
        <f>+Tableau1[[#This Row],[DESTINATION]]</f>
        <v>USA</v>
      </c>
      <c r="L1124" s="3" t="str">
        <f>+Tableau1[[#This Row],[CLIENT]]</f>
        <v>SAFA FOOD</v>
      </c>
      <c r="M1124" s="3">
        <f>Tableau1[[#This Row],[Mois]]</f>
        <v>11</v>
      </c>
    </row>
    <row r="1125" spans="1:13" hidden="1" x14ac:dyDescent="0.35">
      <c r="A1125" s="1" t="str">
        <f>Tableau1[[#This Row],[NUM DE FACTURE]]</f>
        <v>FAE-22-00226</v>
      </c>
      <c r="B1125" s="2">
        <f>VLOOKUP(Tableau3[[#This Row],[ID ]],'[1]COMMERCIAL 2019 - 2021'!$D$2:$AO$3999,14,FALSE)</f>
        <v>0</v>
      </c>
      <c r="C1125" s="3">
        <f>VLOOKUP(Tableau3[[#This Row],[ID ]],'[1]COMMERCIAL 2019 - 2021'!$D$2:$AO$3999,15,FALSE)</f>
        <v>170007.8</v>
      </c>
      <c r="D1125" s="3">
        <f>VLOOKUP(Tableau3[[#This Row],[ID ]],'[1]COMMERCIAL 2019 - 2021'!$D$2:$AO$3999,16,FALSE)</f>
        <v>30005</v>
      </c>
      <c r="E1125" s="3">
        <f>VLOOKUP(Tableau3[[#This Row],[ID ]],'[1]COMMERCIAL 2019 - 2021'!$D$2:$AO$3999,17,FALSE)</f>
        <v>0</v>
      </c>
      <c r="F1125" s="3">
        <f>VLOOKUP(Tableau3[[#This Row],[ID ]],'[1]COMMERCIAL 2019 - 2021'!$D$2:$AO$3999,20,FALSE)</f>
        <v>0</v>
      </c>
      <c r="G1125" s="3">
        <f>VLOOKUP(Tableau3[[#This Row],[ID ]],'[1]COMMERCIAL 2019 - 2021'!$D$2:$AO$3999,21,FALSE)</f>
        <v>390818.55999999994</v>
      </c>
      <c r="H1125" s="3">
        <f>VLOOKUP(Tableau3[[#This Row],[ID ]],'[1]COMMERCIAL 2019 - 2021'!$D$2:$AO$3999,22,FALSE)</f>
        <v>68710.992000000013</v>
      </c>
      <c r="I1125" s="3">
        <f>VLOOKUP(Tableau3[[#This Row],[ID ]],'[1]COMMERCIAL 2019 - 2021'!$D$2:$AO$3999,23,FALSE)</f>
        <v>0</v>
      </c>
      <c r="J1125" s="3">
        <f>+Tableau1[[#This Row],[Annee]]</f>
        <v>2022</v>
      </c>
      <c r="K1125" s="3" t="str">
        <f>+Tableau1[[#This Row],[DESTINATION]]</f>
        <v>Libye</v>
      </c>
      <c r="L1125" s="3" t="str">
        <f>+Tableau1[[#This Row],[CLIENT]]</f>
        <v>EASY TRADE / GLOBAL GOODS CAPA</v>
      </c>
      <c r="M1125" s="3">
        <f>Tableau1[[#This Row],[Mois]]</f>
        <v>12</v>
      </c>
    </row>
    <row r="1126" spans="1:13" hidden="1" x14ac:dyDescent="0.35">
      <c r="A1126" s="1" t="str">
        <f>Tableau1[[#This Row],[NUM DE FACTURE]]</f>
        <v>FAE-22-00227</v>
      </c>
      <c r="B1126" s="2">
        <f>VLOOKUP(Tableau3[[#This Row],[ID ]],'[1]COMMERCIAL 2019 - 2021'!$D$2:$AO$3999,14,FALSE)</f>
        <v>0</v>
      </c>
      <c r="C1126" s="3">
        <f>VLOOKUP(Tableau3[[#This Row],[ID ]],'[1]COMMERCIAL 2019 - 2021'!$D$2:$AO$3999,15,FALSE)</f>
        <v>7488</v>
      </c>
      <c r="D1126" s="3">
        <f>VLOOKUP(Tableau3[[#This Row],[ID ]],'[1]COMMERCIAL 2019 - 2021'!$D$2:$AO$3999,16,FALSE)</f>
        <v>6000</v>
      </c>
      <c r="E1126" s="3">
        <f>VLOOKUP(Tableau3[[#This Row],[ID ]],'[1]COMMERCIAL 2019 - 2021'!$D$2:$AO$3999,17,FALSE)</f>
        <v>2240</v>
      </c>
      <c r="F1126" s="3">
        <f>VLOOKUP(Tableau3[[#This Row],[ID ]],'[1]COMMERCIAL 2019 - 2021'!$D$2:$AO$3999,20,FALSE)</f>
        <v>0</v>
      </c>
      <c r="G1126" s="3">
        <f>VLOOKUP(Tableau3[[#This Row],[ID ]],'[1]COMMERCIAL 2019 - 2021'!$D$2:$AO$3999,21,FALSE)</f>
        <v>23212.799999999999</v>
      </c>
      <c r="H1126" s="3">
        <f>VLOOKUP(Tableau3[[#This Row],[ID ]],'[1]COMMERCIAL 2019 - 2021'!$D$2:$AO$3999,22,FALSE)</f>
        <v>18600</v>
      </c>
      <c r="I1126" s="3">
        <f>VLOOKUP(Tableau3[[#This Row],[ID ]],'[1]COMMERCIAL 2019 - 2021'!$D$2:$AO$3999,23,FALSE)</f>
        <v>11928</v>
      </c>
      <c r="J1126" s="3">
        <f>+Tableau1[[#This Row],[Annee]]</f>
        <v>2022</v>
      </c>
      <c r="K1126" s="3" t="str">
        <f>+Tableau1[[#This Row],[DESTINATION]]</f>
        <v>France</v>
      </c>
      <c r="L1126" s="3" t="str">
        <f>+Tableau1[[#This Row],[CLIENT]]</f>
        <v>STE CT TRADING DE COMMERCE INTR</v>
      </c>
      <c r="M1126" s="3">
        <f>Tableau1[[#This Row],[Mois]]</f>
        <v>11</v>
      </c>
    </row>
    <row r="1127" spans="1:13" hidden="1" x14ac:dyDescent="0.35">
      <c r="A1127" s="1" t="str">
        <f>Tableau1[[#This Row],[NUM DE FACTURE]]</f>
        <v>FAE-22-00228</v>
      </c>
      <c r="B1127" s="2">
        <f>VLOOKUP(Tableau3[[#This Row],[ID ]],'[1]COMMERCIAL 2019 - 2021'!$D$2:$AO$3999,14,FALSE)</f>
        <v>0</v>
      </c>
      <c r="C1127" s="3">
        <f>VLOOKUP(Tableau3[[#This Row],[ID ]],'[1]COMMERCIAL 2019 - 2021'!$D$2:$AO$3999,15,FALSE)</f>
        <v>58704</v>
      </c>
      <c r="D1127" s="3">
        <f>VLOOKUP(Tableau3[[#This Row],[ID ]],'[1]COMMERCIAL 2019 - 2021'!$D$2:$AO$3999,16,FALSE)</f>
        <v>0</v>
      </c>
      <c r="E1127" s="3">
        <f>VLOOKUP(Tableau3[[#This Row],[ID ]],'[1]COMMERCIAL 2019 - 2021'!$D$2:$AO$3999,17,FALSE)</f>
        <v>2000</v>
      </c>
      <c r="F1127" s="3">
        <f>VLOOKUP(Tableau3[[#This Row],[ID ]],'[1]COMMERCIAL 2019 - 2021'!$D$2:$AO$3999,20,FALSE)</f>
        <v>0</v>
      </c>
      <c r="G1127" s="3">
        <f>VLOOKUP(Tableau3[[#This Row],[ID ]],'[1]COMMERCIAL 2019 - 2021'!$D$2:$AO$3999,21,FALSE)</f>
        <v>167438.04522604489</v>
      </c>
      <c r="H1127" s="3">
        <f>VLOOKUP(Tableau3[[#This Row],[ID ]],'[1]COMMERCIAL 2019 - 2021'!$D$2:$AO$3999,22,FALSE)</f>
        <v>0</v>
      </c>
      <c r="I1127" s="3">
        <f>VLOOKUP(Tableau3[[#This Row],[ID ]],'[1]COMMERCIAL 2019 - 2021'!$D$2:$AO$3999,23,FALSE)</f>
        <v>12011.047009155089</v>
      </c>
      <c r="J1127" s="3">
        <f>+Tableau1[[#This Row],[Annee]]</f>
        <v>2022</v>
      </c>
      <c r="K1127" s="3" t="str">
        <f>+Tableau1[[#This Row],[DESTINATION]]</f>
        <v>Kenya</v>
      </c>
      <c r="L1127" s="3" t="str">
        <f>+Tableau1[[#This Row],[CLIENT]]</f>
        <v>DEBENHAM</v>
      </c>
      <c r="M1127" s="3">
        <f>Tableau1[[#This Row],[Mois]]</f>
        <v>12</v>
      </c>
    </row>
    <row r="1128" spans="1:13" hidden="1" x14ac:dyDescent="0.35">
      <c r="A1128" s="1" t="str">
        <f>Tableau1[[#This Row],[NUM DE FACTURE]]</f>
        <v>FAE-22-00229</v>
      </c>
      <c r="B1128" s="2">
        <f>VLOOKUP(Tableau3[[#This Row],[ID ]],'[1]COMMERCIAL 2019 - 2021'!$D$2:$AO$3999,14,FALSE)</f>
        <v>12000</v>
      </c>
      <c r="C1128" s="3">
        <f>VLOOKUP(Tableau3[[#This Row],[ID ]],'[1]COMMERCIAL 2019 - 2021'!$D$2:$AO$3999,15,FALSE)</f>
        <v>288000</v>
      </c>
      <c r="D1128" s="3">
        <f>VLOOKUP(Tableau3[[#This Row],[ID ]],'[1]COMMERCIAL 2019 - 2021'!$D$2:$AO$3999,16,FALSE)</f>
        <v>28800</v>
      </c>
      <c r="E1128" s="3">
        <f>VLOOKUP(Tableau3[[#This Row],[ID ]],'[1]COMMERCIAL 2019 - 2021'!$D$2:$AO$3999,17,FALSE)</f>
        <v>22000</v>
      </c>
      <c r="F1128" s="3">
        <f>VLOOKUP(Tableau3[[#This Row],[ID ]],'[1]COMMERCIAL 2019 - 2021'!$D$2:$AO$3999,20,FALSE)</f>
        <v>40400.207999999999</v>
      </c>
      <c r="G1128" s="3">
        <f>VLOOKUP(Tableau3[[#This Row],[ID ]],'[1]COMMERCIAL 2019 - 2021'!$D$2:$AO$3999,21,FALSE)</f>
        <v>776322.91540800035</v>
      </c>
      <c r="H1128" s="3">
        <f>VLOOKUP(Tableau3[[#This Row],[ID ]],'[1]COMMERCIAL 2019 - 2021'!$D$2:$AO$3999,22,FALSE)</f>
        <v>77917.038191999993</v>
      </c>
      <c r="I1128" s="3">
        <f>VLOOKUP(Tableau3[[#This Row],[ID ]],'[1]COMMERCIAL 2019 - 2021'!$D$2:$AO$3999,23,FALSE)</f>
        <v>123600.94500000001</v>
      </c>
      <c r="J1128" s="3">
        <f>+Tableau1[[#This Row],[Annee]]</f>
        <v>2022</v>
      </c>
      <c r="K1128" s="3" t="str">
        <f>+Tableau1[[#This Row],[DESTINATION]]</f>
        <v>Libye</v>
      </c>
      <c r="L1128" s="3" t="str">
        <f>+Tableau1[[#This Row],[CLIENT]]</f>
        <v>STE AL MAJMOUA MOTTAHIDA</v>
      </c>
      <c r="M1128" s="3">
        <f>Tableau1[[#This Row],[Mois]]</f>
        <v>11</v>
      </c>
    </row>
    <row r="1129" spans="1:13" hidden="1" x14ac:dyDescent="0.35">
      <c r="A1129" s="1" t="str">
        <f>Tableau1[[#This Row],[NUM DE FACTURE]]</f>
        <v>FAE-22-00230</v>
      </c>
      <c r="B1129" s="2">
        <f>VLOOKUP(Tableau3[[#This Row],[ID ]],'[1]COMMERCIAL 2019 - 2021'!$D$2:$AO$3999,14,FALSE)</f>
        <v>0</v>
      </c>
      <c r="C1129" s="3">
        <f>VLOOKUP(Tableau3[[#This Row],[ID ]],'[1]COMMERCIAL 2019 - 2021'!$D$2:$AO$3999,15,FALSE)</f>
        <v>42000</v>
      </c>
      <c r="D1129" s="3">
        <f>VLOOKUP(Tableau3[[#This Row],[ID ]],'[1]COMMERCIAL 2019 - 2021'!$D$2:$AO$3999,16,FALSE)</f>
        <v>12000</v>
      </c>
      <c r="E1129" s="3">
        <f>VLOOKUP(Tableau3[[#This Row],[ID ]],'[1]COMMERCIAL 2019 - 2021'!$D$2:$AO$3999,17,FALSE)</f>
        <v>0</v>
      </c>
      <c r="F1129" s="3">
        <f>VLOOKUP(Tableau3[[#This Row],[ID ]],'[1]COMMERCIAL 2019 - 2021'!$D$2:$AO$3999,20,FALSE)</f>
        <v>0</v>
      </c>
      <c r="G1129" s="3">
        <f>VLOOKUP(Tableau3[[#This Row],[ID ]],'[1]COMMERCIAL 2019 - 2021'!$D$2:$AO$3999,21,FALSE)</f>
        <v>0</v>
      </c>
      <c r="H1129" s="3">
        <f>VLOOKUP(Tableau3[[#This Row],[ID ]],'[1]COMMERCIAL 2019 - 2021'!$D$2:$AO$3999,22,FALSE)</f>
        <v>0</v>
      </c>
      <c r="I1129" s="3">
        <f>VLOOKUP(Tableau3[[#This Row],[ID ]],'[1]COMMERCIAL 2019 - 2021'!$D$2:$AO$3999,23,FALSE)</f>
        <v>241543.99050000001</v>
      </c>
      <c r="J1129" s="3">
        <f>+Tableau1[[#This Row],[Annee]]</f>
        <v>2022</v>
      </c>
      <c r="K1129" s="3" t="str">
        <f>+Tableau1[[#This Row],[DESTINATION]]</f>
        <v>Libye</v>
      </c>
      <c r="L1129" s="3" t="str">
        <f>+Tableau1[[#This Row],[CLIENT]]</f>
        <v>STE AL MAJMOUA MOTTAHIDA</v>
      </c>
      <c r="M1129" s="3">
        <f>Tableau1[[#This Row],[Mois]]</f>
        <v>11</v>
      </c>
    </row>
    <row r="1130" spans="1:13" hidden="1" x14ac:dyDescent="0.35">
      <c r="A1130" s="1" t="str">
        <f>Tableau1[[#This Row],[NUM DE FACTURE]]</f>
        <v>FAE-22-00231</v>
      </c>
      <c r="B1130" s="2">
        <f>VLOOKUP(Tableau3[[#This Row],[ID ]],'[1]COMMERCIAL 2019 - 2021'!$D$2:$AO$3999,14,FALSE)</f>
        <v>0</v>
      </c>
      <c r="C1130" s="3">
        <f>VLOOKUP(Tableau3[[#This Row],[ID ]],'[1]COMMERCIAL 2019 - 2021'!$D$2:$AO$3999,15,FALSE)</f>
        <v>0</v>
      </c>
      <c r="D1130" s="3">
        <f>VLOOKUP(Tableau3[[#This Row],[ID ]],'[1]COMMERCIAL 2019 - 2021'!$D$2:$AO$3999,16,FALSE)</f>
        <v>0</v>
      </c>
      <c r="E1130" s="3">
        <f>VLOOKUP(Tableau3[[#This Row],[ID ]],'[1]COMMERCIAL 2019 - 2021'!$D$2:$AO$3999,17,FALSE)</f>
        <v>27500</v>
      </c>
      <c r="F1130" s="3">
        <f>VLOOKUP(Tableau3[[#This Row],[ID ]],'[1]COMMERCIAL 2019 - 2021'!$D$2:$AO$3999,20,FALSE)</f>
        <v>0</v>
      </c>
      <c r="G1130" s="3">
        <f>VLOOKUP(Tableau3[[#This Row],[ID ]],'[1]COMMERCIAL 2019 - 2021'!$D$2:$AO$3999,21,FALSE)</f>
        <v>0</v>
      </c>
      <c r="H1130" s="3">
        <f>VLOOKUP(Tableau3[[#This Row],[ID ]],'[1]COMMERCIAL 2019 - 2021'!$D$2:$AO$3999,22,FALSE)</f>
        <v>0</v>
      </c>
      <c r="I1130" s="3">
        <f>VLOOKUP(Tableau3[[#This Row],[ID ]],'[1]COMMERCIAL 2019 - 2021'!$D$2:$AO$3999,23,FALSE)</f>
        <v>146229.98749999999</v>
      </c>
      <c r="J1130" s="3">
        <f>+Tableau1[[#This Row],[Annee]]</f>
        <v>2022</v>
      </c>
      <c r="K1130" s="3" t="str">
        <f>+Tableau1[[#This Row],[DESTINATION]]</f>
        <v>Liban</v>
      </c>
      <c r="L1130" s="3" t="str">
        <f>+Tableau1[[#This Row],[CLIENT]]</f>
        <v>VALENCIA FOR MARKETING</v>
      </c>
      <c r="M1130" s="3">
        <f>Tableau1[[#This Row],[Mois]]</f>
        <v>11</v>
      </c>
    </row>
    <row r="1131" spans="1:13" hidden="1" x14ac:dyDescent="0.35">
      <c r="A1131" s="1" t="str">
        <f>Tableau1[[#This Row],[NUM DE FACTURE]]</f>
        <v>FAE-22-00232</v>
      </c>
      <c r="B1131" s="2">
        <f>VLOOKUP(Tableau3[[#This Row],[ID ]],'[1]COMMERCIAL 2019 - 2021'!$D$2:$AO$3999,14,FALSE)</f>
        <v>0</v>
      </c>
      <c r="C1131" s="3">
        <f>VLOOKUP(Tableau3[[#This Row],[ID ]],'[1]COMMERCIAL 2019 - 2021'!$D$2:$AO$3999,15,FALSE)</f>
        <v>12000</v>
      </c>
      <c r="D1131" s="3">
        <f>VLOOKUP(Tableau3[[#This Row],[ID ]],'[1]COMMERCIAL 2019 - 2021'!$D$2:$AO$3999,16,FALSE)</f>
        <v>6000</v>
      </c>
      <c r="E1131" s="3">
        <f>VLOOKUP(Tableau3[[#This Row],[ID ]],'[1]COMMERCIAL 2019 - 2021'!$D$2:$AO$3999,17,FALSE)</f>
        <v>0</v>
      </c>
      <c r="F1131" s="3">
        <f>VLOOKUP(Tableau3[[#This Row],[ID ]],'[1]COMMERCIAL 2019 - 2021'!$D$2:$AO$3999,20,FALSE)</f>
        <v>0</v>
      </c>
      <c r="G1131" s="3">
        <f>VLOOKUP(Tableau3[[#This Row],[ID ]],'[1]COMMERCIAL 2019 - 2021'!$D$2:$AO$3999,21,FALSE)</f>
        <v>54437.039999999994</v>
      </c>
      <c r="H1131" s="3">
        <f>VLOOKUP(Tableau3[[#This Row],[ID ]],'[1]COMMERCIAL 2019 - 2021'!$D$2:$AO$3999,22,FALSE)</f>
        <v>27218.52</v>
      </c>
      <c r="I1131" s="3">
        <f>VLOOKUP(Tableau3[[#This Row],[ID ]],'[1]COMMERCIAL 2019 - 2021'!$D$2:$AO$3999,23,FALSE)</f>
        <v>0</v>
      </c>
      <c r="J1131" s="3">
        <f>+Tableau1[[#This Row],[Annee]]</f>
        <v>2022</v>
      </c>
      <c r="K1131" s="3" t="str">
        <f>+Tableau1[[#This Row],[DESTINATION]]</f>
        <v>France</v>
      </c>
      <c r="L1131" s="3" t="str">
        <f>+Tableau1[[#This Row],[CLIENT]]</f>
        <v>MBCD RUNGIS</v>
      </c>
      <c r="M1131" s="3">
        <f>Tableau1[[#This Row],[Mois]]</f>
        <v>12</v>
      </c>
    </row>
    <row r="1132" spans="1:13" hidden="1" x14ac:dyDescent="0.35">
      <c r="A1132" s="1" t="str">
        <f>Tableau1[[#This Row],[NUM DE FACTURE]]</f>
        <v>FAE-22-00233</v>
      </c>
      <c r="B1132" s="2">
        <f>VLOOKUP(Tableau3[[#This Row],[ID ]],'[1]COMMERCIAL 2019 - 2021'!$D$2:$AO$3999,14,FALSE)</f>
        <v>0</v>
      </c>
      <c r="C1132" s="3">
        <f>VLOOKUP(Tableau3[[#This Row],[ID ]],'[1]COMMERCIAL 2019 - 2021'!$D$2:$AO$3999,15,FALSE)</f>
        <v>0</v>
      </c>
      <c r="D1132" s="3">
        <f>VLOOKUP(Tableau3[[#This Row],[ID ]],'[1]COMMERCIAL 2019 - 2021'!$D$2:$AO$3999,16,FALSE)</f>
        <v>112000</v>
      </c>
      <c r="E1132" s="3">
        <f>VLOOKUP(Tableau3[[#This Row],[ID ]],'[1]COMMERCIAL 2019 - 2021'!$D$2:$AO$3999,17,FALSE)</f>
        <v>0</v>
      </c>
      <c r="F1132" s="3">
        <f>VLOOKUP(Tableau3[[#This Row],[ID ]],'[1]COMMERCIAL 2019 - 2021'!$D$2:$AO$3999,20,FALSE)</f>
        <v>0</v>
      </c>
      <c r="G1132" s="3">
        <f>VLOOKUP(Tableau3[[#This Row],[ID ]],'[1]COMMERCIAL 2019 - 2021'!$D$2:$AO$3999,21,FALSE)</f>
        <v>0</v>
      </c>
      <c r="H1132" s="3">
        <f>VLOOKUP(Tableau3[[#This Row],[ID ]],'[1]COMMERCIAL 2019 - 2021'!$D$2:$AO$3999,22,FALSE)</f>
        <v>256709.04</v>
      </c>
      <c r="I1132" s="3">
        <f>VLOOKUP(Tableau3[[#This Row],[ID ]],'[1]COMMERCIAL 2019 - 2021'!$D$2:$AO$3999,23,FALSE)</f>
        <v>0</v>
      </c>
      <c r="J1132" s="3">
        <f>+Tableau1[[#This Row],[Annee]]</f>
        <v>2022</v>
      </c>
      <c r="K1132" s="3" t="str">
        <f>+Tableau1[[#This Row],[DESTINATION]]</f>
        <v>Niger</v>
      </c>
      <c r="L1132" s="3" t="str">
        <f>+Tableau1[[#This Row],[CLIENT]]</f>
        <v>ETS KASSO IMPORT EXPORT</v>
      </c>
      <c r="M1132" s="3">
        <f>Tableau1[[#This Row],[Mois]]</f>
        <v>12</v>
      </c>
    </row>
    <row r="1133" spans="1:13" hidden="1" x14ac:dyDescent="0.35">
      <c r="A1133" s="1" t="str">
        <f>Tableau1[[#This Row],[NUM DE FACTURE]]</f>
        <v>FAE-22-00234</v>
      </c>
      <c r="B1133" s="2">
        <f>VLOOKUP(Tableau3[[#This Row],[ID ]],'[1]COMMERCIAL 2019 - 2021'!$D$2:$AO$3999,14,FALSE)</f>
        <v>20150</v>
      </c>
      <c r="C1133" s="3">
        <f>VLOOKUP(Tableau3[[#This Row],[ID ]],'[1]COMMERCIAL 2019 - 2021'!$D$2:$AO$3999,15,FALSE)</f>
        <v>0</v>
      </c>
      <c r="D1133" s="3">
        <f>VLOOKUP(Tableau3[[#This Row],[ID ]],'[1]COMMERCIAL 2019 - 2021'!$D$2:$AO$3999,16,FALSE)</f>
        <v>0</v>
      </c>
      <c r="E1133" s="3">
        <f>VLOOKUP(Tableau3[[#This Row],[ID ]],'[1]COMMERCIAL 2019 - 2021'!$D$2:$AO$3999,17,FALSE)</f>
        <v>0</v>
      </c>
      <c r="F1133" s="3">
        <f>VLOOKUP(Tableau3[[#This Row],[ID ]],'[1]COMMERCIAL 2019 - 2021'!$D$2:$AO$3999,20,FALSE)</f>
        <v>61810.855437500002</v>
      </c>
      <c r="G1133" s="3">
        <f>VLOOKUP(Tableau3[[#This Row],[ID ]],'[1]COMMERCIAL 2019 - 2021'!$D$2:$AO$3999,21,FALSE)</f>
        <v>0</v>
      </c>
      <c r="H1133" s="3">
        <f>VLOOKUP(Tableau3[[#This Row],[ID ]],'[1]COMMERCIAL 2019 - 2021'!$D$2:$AO$3999,22,FALSE)</f>
        <v>0</v>
      </c>
      <c r="I1133" s="3">
        <f>VLOOKUP(Tableau3[[#This Row],[ID ]],'[1]COMMERCIAL 2019 - 2021'!$D$2:$AO$3999,23,FALSE)</f>
        <v>0</v>
      </c>
      <c r="J1133" s="3">
        <f>+Tableau1[[#This Row],[Annee]]</f>
        <v>2022</v>
      </c>
      <c r="K1133" s="3" t="str">
        <f>+Tableau1[[#This Row],[DESTINATION]]</f>
        <v>Russie</v>
      </c>
      <c r="L1133" s="3" t="str">
        <f>+Tableau1[[#This Row],[CLIENT]]</f>
        <v>ANGSTREM TRADING</v>
      </c>
      <c r="M1133" s="3">
        <f>Tableau1[[#This Row],[Mois]]</f>
        <v>11</v>
      </c>
    </row>
    <row r="1134" spans="1:13" hidden="1" x14ac:dyDescent="0.35">
      <c r="A1134" s="1" t="str">
        <f>Tableau1[[#This Row],[NUM DE FACTURE]]</f>
        <v>FAE-22-00235</v>
      </c>
      <c r="B1134" s="2">
        <f>VLOOKUP(Tableau3[[#This Row],[ID ]],'[1]COMMERCIAL 2019 - 2021'!$D$2:$AO$3999,14,FALSE)</f>
        <v>38400</v>
      </c>
      <c r="C1134" s="3">
        <f>VLOOKUP(Tableau3[[#This Row],[ID ]],'[1]COMMERCIAL 2019 - 2021'!$D$2:$AO$3999,15,FALSE)</f>
        <v>0</v>
      </c>
      <c r="D1134" s="3">
        <f>VLOOKUP(Tableau3[[#This Row],[ID ]],'[1]COMMERCIAL 2019 - 2021'!$D$2:$AO$3999,16,FALSE)</f>
        <v>0</v>
      </c>
      <c r="E1134" s="3">
        <f>VLOOKUP(Tableau3[[#This Row],[ID ]],'[1]COMMERCIAL 2019 - 2021'!$D$2:$AO$3999,17,FALSE)</f>
        <v>0</v>
      </c>
      <c r="F1134" s="3">
        <f>VLOOKUP(Tableau3[[#This Row],[ID ]],'[1]COMMERCIAL 2019 - 2021'!$D$2:$AO$3999,20,FALSE)</f>
        <v>97920</v>
      </c>
      <c r="G1134" s="3">
        <f>VLOOKUP(Tableau3[[#This Row],[ID ]],'[1]COMMERCIAL 2019 - 2021'!$D$2:$AO$3999,21,FALSE)</f>
        <v>0</v>
      </c>
      <c r="H1134" s="3">
        <f>VLOOKUP(Tableau3[[#This Row],[ID ]],'[1]COMMERCIAL 2019 - 2021'!$D$2:$AO$3999,22,FALSE)</f>
        <v>0</v>
      </c>
      <c r="I1134" s="3">
        <f>VLOOKUP(Tableau3[[#This Row],[ID ]],'[1]COMMERCIAL 2019 - 2021'!$D$2:$AO$3999,23,FALSE)</f>
        <v>0</v>
      </c>
      <c r="J1134" s="3">
        <f>+Tableau1[[#This Row],[Annee]]</f>
        <v>2022</v>
      </c>
      <c r="K1134" s="3" t="str">
        <f>+Tableau1[[#This Row],[DESTINATION]]</f>
        <v>Gambie</v>
      </c>
      <c r="L1134" s="3" t="str">
        <f>+Tableau1[[#This Row],[CLIENT]]</f>
        <v>I3C+</v>
      </c>
      <c r="M1134" s="3">
        <f>Tableau1[[#This Row],[Mois]]</f>
        <v>12</v>
      </c>
    </row>
    <row r="1135" spans="1:13" hidden="1" x14ac:dyDescent="0.35">
      <c r="A1135" s="1" t="str">
        <f>Tableau1[[#This Row],[NUM DE FACTURE]]</f>
        <v>FAE-22-00236</v>
      </c>
      <c r="B1135" s="2">
        <f>VLOOKUP(Tableau3[[#This Row],[ID ]],'[1]COMMERCIAL 2019 - 2021'!$D$2:$AO$3999,14,FALSE)</f>
        <v>20750</v>
      </c>
      <c r="C1135" s="3">
        <f>VLOOKUP(Tableau3[[#This Row],[ID ]],'[1]COMMERCIAL 2019 - 2021'!$D$2:$AO$3999,15,FALSE)</f>
        <v>0</v>
      </c>
      <c r="D1135" s="3">
        <f>VLOOKUP(Tableau3[[#This Row],[ID ]],'[1]COMMERCIAL 2019 - 2021'!$D$2:$AO$3999,16,FALSE)</f>
        <v>0</v>
      </c>
      <c r="E1135" s="3">
        <f>VLOOKUP(Tableau3[[#This Row],[ID ]],'[1]COMMERCIAL 2019 - 2021'!$D$2:$AO$3999,17,FALSE)</f>
        <v>0</v>
      </c>
      <c r="F1135" s="3">
        <f>VLOOKUP(Tableau3[[#This Row],[ID ]],'[1]COMMERCIAL 2019 - 2021'!$D$2:$AO$3999,20,FALSE)</f>
        <v>54987.5</v>
      </c>
      <c r="G1135" s="3">
        <f>VLOOKUP(Tableau3[[#This Row],[ID ]],'[1]COMMERCIAL 2019 - 2021'!$D$2:$AO$3999,21,FALSE)</f>
        <v>0</v>
      </c>
      <c r="H1135" s="3">
        <f>VLOOKUP(Tableau3[[#This Row],[ID ]],'[1]COMMERCIAL 2019 - 2021'!$D$2:$AO$3999,22,FALSE)</f>
        <v>0</v>
      </c>
      <c r="I1135" s="3">
        <f>VLOOKUP(Tableau3[[#This Row],[ID ]],'[1]COMMERCIAL 2019 - 2021'!$D$2:$AO$3999,23,FALSE)</f>
        <v>0</v>
      </c>
      <c r="J1135" s="3">
        <f>+Tableau1[[#This Row],[Annee]]</f>
        <v>2022</v>
      </c>
      <c r="K1135" s="3" t="str">
        <f>+Tableau1[[#This Row],[DESTINATION]]</f>
        <v xml:space="preserve">Côte D'ivoire </v>
      </c>
      <c r="L1135" s="3" t="str">
        <f>+Tableau1[[#This Row],[CLIENT]]</f>
        <v>SAHEL INTERNATIONAL TRADE</v>
      </c>
      <c r="M1135" s="3">
        <f>Tableau1[[#This Row],[Mois]]</f>
        <v>12</v>
      </c>
    </row>
    <row r="1136" spans="1:13" hidden="1" x14ac:dyDescent="0.35">
      <c r="A1136" s="1" t="str">
        <f>Tableau1[[#This Row],[NUM DE FACTURE]]</f>
        <v>FAE-22-00237</v>
      </c>
      <c r="B1136" s="2">
        <f>VLOOKUP(Tableau3[[#This Row],[ID ]],'[1]COMMERCIAL 2019 - 2021'!$D$2:$AO$3999,14,FALSE)</f>
        <v>0</v>
      </c>
      <c r="C1136" s="3">
        <f>VLOOKUP(Tableau3[[#This Row],[ID ]],'[1]COMMERCIAL 2019 - 2021'!$D$2:$AO$3999,15,FALSE)</f>
        <v>128927.8</v>
      </c>
      <c r="D1136" s="3">
        <f>VLOOKUP(Tableau3[[#This Row],[ID ]],'[1]COMMERCIAL 2019 - 2021'!$D$2:$AO$3999,16,FALSE)</f>
        <v>7987.2</v>
      </c>
      <c r="E1136" s="3">
        <f>VLOOKUP(Tableau3[[#This Row],[ID ]],'[1]COMMERCIAL 2019 - 2021'!$D$2:$AO$3999,17,FALSE)</f>
        <v>0</v>
      </c>
      <c r="F1136" s="3">
        <f>VLOOKUP(Tableau3[[#This Row],[ID ]],'[1]COMMERCIAL 2019 - 2021'!$D$2:$AO$3999,20,FALSE)</f>
        <v>0</v>
      </c>
      <c r="G1136" s="3">
        <f>VLOOKUP(Tableau3[[#This Row],[ID ]],'[1]COMMERCIAL 2019 - 2021'!$D$2:$AO$3999,21,FALSE)</f>
        <v>278484.47999999998</v>
      </c>
      <c r="H1136" s="3">
        <f>VLOOKUP(Tableau3[[#This Row],[ID ]],'[1]COMMERCIAL 2019 - 2021'!$D$2:$AO$3999,22,FALSE)</f>
        <v>17252.351999999999</v>
      </c>
      <c r="I1136" s="3">
        <f>VLOOKUP(Tableau3[[#This Row],[ID ]],'[1]COMMERCIAL 2019 - 2021'!$D$2:$AO$3999,23,FALSE)</f>
        <v>0</v>
      </c>
      <c r="J1136" s="3">
        <f>+Tableau1[[#This Row],[Annee]]</f>
        <v>2022</v>
      </c>
      <c r="K1136" s="3" t="str">
        <f>+Tableau1[[#This Row],[DESTINATION]]</f>
        <v>Libye</v>
      </c>
      <c r="L1136" s="3" t="str">
        <f>+Tableau1[[#This Row],[CLIENT]]</f>
        <v>EASY TRADE / GLOBAL GOODS CAPA</v>
      </c>
      <c r="M1136" s="3">
        <f>Tableau1[[#This Row],[Mois]]</f>
        <v>12</v>
      </c>
    </row>
    <row r="1137" spans="1:13" hidden="1" x14ac:dyDescent="0.35">
      <c r="A1137" s="1" t="str">
        <f>Tableau1[[#This Row],[NUM DE FACTURE]]</f>
        <v>FAE-22-00238</v>
      </c>
      <c r="B1137" s="2">
        <f>VLOOKUP(Tableau3[[#This Row],[ID ]],'[1]COMMERCIAL 2019 - 2021'!$D$2:$AO$3999,14,FALSE)</f>
        <v>96000</v>
      </c>
      <c r="C1137" s="3">
        <f>VLOOKUP(Tableau3[[#This Row],[ID ]],'[1]COMMERCIAL 2019 - 2021'!$D$2:$AO$3999,15,FALSE)</f>
        <v>0</v>
      </c>
      <c r="D1137" s="3">
        <f>VLOOKUP(Tableau3[[#This Row],[ID ]],'[1]COMMERCIAL 2019 - 2021'!$D$2:$AO$3999,16,FALSE)</f>
        <v>0</v>
      </c>
      <c r="E1137" s="3">
        <f>VLOOKUP(Tableau3[[#This Row],[ID ]],'[1]COMMERCIAL 2019 - 2021'!$D$2:$AO$3999,17,FALSE)</f>
        <v>0</v>
      </c>
      <c r="F1137" s="3">
        <f>VLOOKUP(Tableau3[[#This Row],[ID ]],'[1]COMMERCIAL 2019 - 2021'!$D$2:$AO$3999,20,FALSE)</f>
        <v>254400</v>
      </c>
      <c r="G1137" s="3">
        <f>VLOOKUP(Tableau3[[#This Row],[ID ]],'[1]COMMERCIAL 2019 - 2021'!$D$2:$AO$3999,21,FALSE)</f>
        <v>0</v>
      </c>
      <c r="H1137" s="3">
        <f>VLOOKUP(Tableau3[[#This Row],[ID ]],'[1]COMMERCIAL 2019 - 2021'!$D$2:$AO$3999,22,FALSE)</f>
        <v>0</v>
      </c>
      <c r="I1137" s="3">
        <f>VLOOKUP(Tableau3[[#This Row],[ID ]],'[1]COMMERCIAL 2019 - 2021'!$D$2:$AO$3999,23,FALSE)</f>
        <v>0</v>
      </c>
      <c r="J1137" s="3">
        <f>+Tableau1[[#This Row],[Annee]]</f>
        <v>2022</v>
      </c>
      <c r="K1137" s="3" t="str">
        <f>+Tableau1[[#This Row],[DESTINATION]]</f>
        <v>Gambie</v>
      </c>
      <c r="L1137" s="3" t="str">
        <f>+Tableau1[[#This Row],[CLIENT]]</f>
        <v>STE DE COMMERCE INTERNATIONAL</v>
      </c>
      <c r="M1137" s="3">
        <f>Tableau1[[#This Row],[Mois]]</f>
        <v>12</v>
      </c>
    </row>
    <row r="1138" spans="1:13" hidden="1" x14ac:dyDescent="0.35">
      <c r="A1138" s="1" t="str">
        <f>Tableau1[[#This Row],[NUM DE FACTURE]]</f>
        <v>FAE-22-00239</v>
      </c>
      <c r="B1138" s="2">
        <f>VLOOKUP(Tableau3[[#This Row],[ID ]],'[1]COMMERCIAL 2019 - 2021'!$D$2:$AO$3999,14,FALSE)</f>
        <v>20150</v>
      </c>
      <c r="C1138" s="3">
        <f>VLOOKUP(Tableau3[[#This Row],[ID ]],'[1]COMMERCIAL 2019 - 2021'!$D$2:$AO$3999,15,FALSE)</f>
        <v>0</v>
      </c>
      <c r="D1138" s="3">
        <f>VLOOKUP(Tableau3[[#This Row],[ID ]],'[1]COMMERCIAL 2019 - 2021'!$D$2:$AO$3999,16,FALSE)</f>
        <v>0</v>
      </c>
      <c r="E1138" s="3">
        <f>VLOOKUP(Tableau3[[#This Row],[ID ]],'[1]COMMERCIAL 2019 - 2021'!$D$2:$AO$3999,17,FALSE)</f>
        <v>0</v>
      </c>
      <c r="F1138" s="3">
        <f>VLOOKUP(Tableau3[[#This Row],[ID ]],'[1]COMMERCIAL 2019 - 2021'!$D$2:$AO$3999,20,FALSE)</f>
        <v>54517.588125000002</v>
      </c>
      <c r="G1138" s="3">
        <f>VLOOKUP(Tableau3[[#This Row],[ID ]],'[1]COMMERCIAL 2019 - 2021'!$D$2:$AO$3999,21,FALSE)</f>
        <v>0</v>
      </c>
      <c r="H1138" s="3">
        <f>VLOOKUP(Tableau3[[#This Row],[ID ]],'[1]COMMERCIAL 2019 - 2021'!$D$2:$AO$3999,22,FALSE)</f>
        <v>0</v>
      </c>
      <c r="I1138" s="3">
        <f>VLOOKUP(Tableau3[[#This Row],[ID ]],'[1]COMMERCIAL 2019 - 2021'!$D$2:$AO$3999,23,FALSE)</f>
        <v>0</v>
      </c>
      <c r="J1138" s="3">
        <f>+Tableau1[[#This Row],[Annee]]</f>
        <v>2022</v>
      </c>
      <c r="K1138" s="3" t="str">
        <f>+Tableau1[[#This Row],[DESTINATION]]</f>
        <v>Russie</v>
      </c>
      <c r="L1138" s="3" t="str">
        <f>+Tableau1[[#This Row],[CLIENT]]</f>
        <v>ANGSTREM TRADING</v>
      </c>
      <c r="M1138" s="3">
        <f>Tableau1[[#This Row],[Mois]]</f>
        <v>12</v>
      </c>
    </row>
    <row r="1139" spans="1:13" hidden="1" x14ac:dyDescent="0.35">
      <c r="A1139" s="1" t="str">
        <f>Tableau1[[#This Row],[NUM DE FACTURE]]</f>
        <v>FAE-22-00240</v>
      </c>
      <c r="B1139" s="2">
        <f>VLOOKUP(Tableau3[[#This Row],[ID ]],'[1]COMMERCIAL 2019 - 2021'!$D$2:$AO$3999,14,FALSE)</f>
        <v>300000</v>
      </c>
      <c r="C1139" s="3">
        <f>VLOOKUP(Tableau3[[#This Row],[ID ]],'[1]COMMERCIAL 2019 - 2021'!$D$2:$AO$3999,15,FALSE)</f>
        <v>0</v>
      </c>
      <c r="D1139" s="3">
        <f>VLOOKUP(Tableau3[[#This Row],[ID ]],'[1]COMMERCIAL 2019 - 2021'!$D$2:$AO$3999,16,FALSE)</f>
        <v>0</v>
      </c>
      <c r="E1139" s="3">
        <f>VLOOKUP(Tableau3[[#This Row],[ID ]],'[1]COMMERCIAL 2019 - 2021'!$D$2:$AO$3999,17,FALSE)</f>
        <v>0</v>
      </c>
      <c r="F1139" s="3">
        <f>VLOOKUP(Tableau3[[#This Row],[ID ]],'[1]COMMERCIAL 2019 - 2021'!$D$2:$AO$3999,20,FALSE)</f>
        <v>753000</v>
      </c>
      <c r="G1139" s="3">
        <f>VLOOKUP(Tableau3[[#This Row],[ID ]],'[1]COMMERCIAL 2019 - 2021'!$D$2:$AO$3999,21,FALSE)</f>
        <v>0</v>
      </c>
      <c r="H1139" s="3">
        <f>VLOOKUP(Tableau3[[#This Row],[ID ]],'[1]COMMERCIAL 2019 - 2021'!$D$2:$AO$3999,22,FALSE)</f>
        <v>0</v>
      </c>
      <c r="I1139" s="3">
        <f>VLOOKUP(Tableau3[[#This Row],[ID ]],'[1]COMMERCIAL 2019 - 2021'!$D$2:$AO$3999,23,FALSE)</f>
        <v>0</v>
      </c>
      <c r="J1139" s="3">
        <f>+Tableau1[[#This Row],[Annee]]</f>
        <v>2022</v>
      </c>
      <c r="K1139" s="3" t="str">
        <f>+Tableau1[[#This Row],[DESTINATION]]</f>
        <v>Libye</v>
      </c>
      <c r="L1139" s="3" t="str">
        <f>+Tableau1[[#This Row],[CLIENT]]</f>
        <v>EASY TRADE / GLOBAL GOODS CAPA</v>
      </c>
      <c r="M1139" s="3">
        <f>Tableau1[[#This Row],[Mois]]</f>
        <v>12</v>
      </c>
    </row>
    <row r="1140" spans="1:13" hidden="1" x14ac:dyDescent="0.35">
      <c r="A1140" s="1" t="str">
        <f>Tableau1[[#This Row],[NUM DE FACTURE]]</f>
        <v>FAE-22-00241</v>
      </c>
      <c r="B1140" s="2">
        <f>VLOOKUP(Tableau3[[#This Row],[ID ]],'[1]COMMERCIAL 2019 - 2021'!$D$2:$AO$3999,14,FALSE)</f>
        <v>20150</v>
      </c>
      <c r="C1140" s="3">
        <f>VLOOKUP(Tableau3[[#This Row],[ID ]],'[1]COMMERCIAL 2019 - 2021'!$D$2:$AO$3999,15,FALSE)</f>
        <v>0</v>
      </c>
      <c r="D1140" s="3">
        <f>VLOOKUP(Tableau3[[#This Row],[ID ]],'[1]COMMERCIAL 2019 - 2021'!$D$2:$AO$3999,16,FALSE)</f>
        <v>0</v>
      </c>
      <c r="E1140" s="3">
        <f>VLOOKUP(Tableau3[[#This Row],[ID ]],'[1]COMMERCIAL 2019 - 2021'!$D$2:$AO$3999,17,FALSE)</f>
        <v>0</v>
      </c>
      <c r="F1140" s="3">
        <f>VLOOKUP(Tableau3[[#This Row],[ID ]],'[1]COMMERCIAL 2019 - 2021'!$D$2:$AO$3999,20,FALSE)</f>
        <v>61001.067237499999</v>
      </c>
      <c r="G1140" s="3">
        <f>VLOOKUP(Tableau3[[#This Row],[ID ]],'[1]COMMERCIAL 2019 - 2021'!$D$2:$AO$3999,21,FALSE)</f>
        <v>0</v>
      </c>
      <c r="H1140" s="3">
        <f>VLOOKUP(Tableau3[[#This Row],[ID ]],'[1]COMMERCIAL 2019 - 2021'!$D$2:$AO$3999,22,FALSE)</f>
        <v>0</v>
      </c>
      <c r="I1140" s="3">
        <f>VLOOKUP(Tableau3[[#This Row],[ID ]],'[1]COMMERCIAL 2019 - 2021'!$D$2:$AO$3999,23,FALSE)</f>
        <v>0</v>
      </c>
      <c r="J1140" s="3">
        <f>+Tableau1[[#This Row],[Annee]]</f>
        <v>2022</v>
      </c>
      <c r="K1140" s="3" t="str">
        <f>+Tableau1[[#This Row],[DESTINATION]]</f>
        <v>Russie</v>
      </c>
      <c r="L1140" s="3" t="str">
        <f>+Tableau1[[#This Row],[CLIENT]]</f>
        <v>ANGSTREM TRADING</v>
      </c>
      <c r="M1140" s="3">
        <f>Tableau1[[#This Row],[Mois]]</f>
        <v>12</v>
      </c>
    </row>
    <row r="1141" spans="1:13" hidden="1" x14ac:dyDescent="0.35">
      <c r="A1141" s="1" t="str">
        <f>Tableau1[[#This Row],[NUM DE FACTURE]]</f>
        <v>FAE-22-00242</v>
      </c>
      <c r="B1141" s="2">
        <f>VLOOKUP(Tableau3[[#This Row],[ID ]],'[1]COMMERCIAL 2019 - 2021'!$D$2:$AO$3999,14,FALSE)</f>
        <v>96000</v>
      </c>
      <c r="C1141" s="3">
        <f>VLOOKUP(Tableau3[[#This Row],[ID ]],'[1]COMMERCIAL 2019 - 2021'!$D$2:$AO$3999,15,FALSE)</f>
        <v>144000</v>
      </c>
      <c r="D1141" s="3">
        <f>VLOOKUP(Tableau3[[#This Row],[ID ]],'[1]COMMERCIAL 2019 - 2021'!$D$2:$AO$3999,16,FALSE)</f>
        <v>12000</v>
      </c>
      <c r="E1141" s="3">
        <f>VLOOKUP(Tableau3[[#This Row],[ID ]],'[1]COMMERCIAL 2019 - 2021'!$D$2:$AO$3999,17,FALSE)</f>
        <v>0</v>
      </c>
      <c r="F1141" s="3">
        <f>VLOOKUP(Tableau3[[#This Row],[ID ]],'[1]COMMERCIAL 2019 - 2021'!$D$2:$AO$3999,20,FALSE)</f>
        <v>249600</v>
      </c>
      <c r="G1141" s="3">
        <f>VLOOKUP(Tableau3[[#This Row],[ID ]],'[1]COMMERCIAL 2019 - 2021'!$D$2:$AO$3999,21,FALSE)</f>
        <v>287280</v>
      </c>
      <c r="H1141" s="3">
        <f>VLOOKUP(Tableau3[[#This Row],[ID ]],'[1]COMMERCIAL 2019 - 2021'!$D$2:$AO$3999,22,FALSE)</f>
        <v>23940</v>
      </c>
      <c r="I1141" s="3">
        <f>VLOOKUP(Tableau3[[#This Row],[ID ]],'[1]COMMERCIAL 2019 - 2021'!$D$2:$AO$3999,23,FALSE)</f>
        <v>0</v>
      </c>
      <c r="J1141" s="3">
        <f>+Tableau1[[#This Row],[Annee]]</f>
        <v>2022</v>
      </c>
      <c r="K1141" s="3" t="str">
        <f>+Tableau1[[#This Row],[DESTINATION]]</f>
        <v>Libye</v>
      </c>
      <c r="L1141" s="3" t="str">
        <f>+Tableau1[[#This Row],[CLIENT]]</f>
        <v>EASY TRADE / GLOBAL GOODS CAPA</v>
      </c>
      <c r="M1141" s="3">
        <f>Tableau1[[#This Row],[Mois]]</f>
        <v>12</v>
      </c>
    </row>
    <row r="1142" spans="1:13" hidden="1" x14ac:dyDescent="0.35">
      <c r="A1142" s="1" t="str">
        <f>Tableau1[[#This Row],[NUM DE FACTURE]]</f>
        <v>FAE-22-00243</v>
      </c>
      <c r="B1142" s="2">
        <f>VLOOKUP(Tableau3[[#This Row],[ID ]],'[1]COMMERCIAL 2019 - 2021'!$D$2:$AO$3999,14,FALSE)</f>
        <v>0</v>
      </c>
      <c r="C1142" s="3">
        <f>VLOOKUP(Tableau3[[#This Row],[ID ]],'[1]COMMERCIAL 2019 - 2021'!$D$2:$AO$3999,15,FALSE)</f>
        <v>20000</v>
      </c>
      <c r="D1142" s="3">
        <f>VLOOKUP(Tableau3[[#This Row],[ID ]],'[1]COMMERCIAL 2019 - 2021'!$D$2:$AO$3999,16,FALSE)</f>
        <v>0</v>
      </c>
      <c r="E1142" s="3">
        <f>VLOOKUP(Tableau3[[#This Row],[ID ]],'[1]COMMERCIAL 2019 - 2021'!$D$2:$AO$3999,17,FALSE)</f>
        <v>0</v>
      </c>
      <c r="F1142" s="3">
        <f>VLOOKUP(Tableau3[[#This Row],[ID ]],'[1]COMMERCIAL 2019 - 2021'!$D$2:$AO$3999,20,FALSE)</f>
        <v>0</v>
      </c>
      <c r="G1142" s="3">
        <f>VLOOKUP(Tableau3[[#This Row],[ID ]],'[1]COMMERCIAL 2019 - 2021'!$D$2:$AO$3999,21,FALSE)</f>
        <v>60000</v>
      </c>
      <c r="H1142" s="3">
        <f>VLOOKUP(Tableau3[[#This Row],[ID ]],'[1]COMMERCIAL 2019 - 2021'!$D$2:$AO$3999,22,FALSE)</f>
        <v>0</v>
      </c>
      <c r="I1142" s="3">
        <f>VLOOKUP(Tableau3[[#This Row],[ID ]],'[1]COMMERCIAL 2019 - 2021'!$D$2:$AO$3999,23,FALSE)</f>
        <v>0</v>
      </c>
      <c r="J1142" s="3">
        <f>+Tableau1[[#This Row],[Annee]]</f>
        <v>2022</v>
      </c>
      <c r="K1142" s="3" t="str">
        <f>+Tableau1[[#This Row],[DESTINATION]]</f>
        <v>Angleterre</v>
      </c>
      <c r="L1142" s="3" t="str">
        <f>+Tableau1[[#This Row],[CLIENT]]</f>
        <v>ARCADIA</v>
      </c>
      <c r="M1142" s="3">
        <f>Tableau1[[#This Row],[Mois]]</f>
        <v>12</v>
      </c>
    </row>
    <row r="1143" spans="1:13" hidden="1" x14ac:dyDescent="0.35">
      <c r="A1143" s="1" t="str">
        <f>Tableau1[[#This Row],[NUM DE FACTURE]]</f>
        <v>FAE-22-00244</v>
      </c>
      <c r="B1143" s="2">
        <f>VLOOKUP(Tableau3[[#This Row],[ID ]],'[1]COMMERCIAL 2019 - 2021'!$D$2:$AO$3999,14,FALSE)</f>
        <v>0</v>
      </c>
      <c r="C1143" s="3">
        <f>VLOOKUP(Tableau3[[#This Row],[ID ]],'[1]COMMERCIAL 2019 - 2021'!$D$2:$AO$3999,15,FALSE)</f>
        <v>0</v>
      </c>
      <c r="D1143" s="3">
        <f>VLOOKUP(Tableau3[[#This Row],[ID ]],'[1]COMMERCIAL 2019 - 2021'!$D$2:$AO$3999,16,FALSE)</f>
        <v>112000</v>
      </c>
      <c r="E1143" s="3">
        <f>VLOOKUP(Tableau3[[#This Row],[ID ]],'[1]COMMERCIAL 2019 - 2021'!$D$2:$AO$3999,17,FALSE)</f>
        <v>0</v>
      </c>
      <c r="F1143" s="3">
        <f>VLOOKUP(Tableau3[[#This Row],[ID ]],'[1]COMMERCIAL 2019 - 2021'!$D$2:$AO$3999,20,FALSE)</f>
        <v>0</v>
      </c>
      <c r="G1143" s="3">
        <f>VLOOKUP(Tableau3[[#This Row],[ID ]],'[1]COMMERCIAL 2019 - 2021'!$D$2:$AO$3999,21,FALSE)</f>
        <v>0</v>
      </c>
      <c r="H1143" s="3">
        <f>VLOOKUP(Tableau3[[#This Row],[ID ]],'[1]COMMERCIAL 2019 - 2021'!$D$2:$AO$3999,22,FALSE)</f>
        <v>256665.92</v>
      </c>
      <c r="I1143" s="3">
        <f>VLOOKUP(Tableau3[[#This Row],[ID ]],'[1]COMMERCIAL 2019 - 2021'!$D$2:$AO$3999,23,FALSE)</f>
        <v>0</v>
      </c>
      <c r="J1143" s="3">
        <f>+Tableau1[[#This Row],[Annee]]</f>
        <v>2022</v>
      </c>
      <c r="K1143" s="3" t="str">
        <f>+Tableau1[[#This Row],[DESTINATION]]</f>
        <v>Niger</v>
      </c>
      <c r="L1143" s="3" t="str">
        <f>+Tableau1[[#This Row],[CLIENT]]</f>
        <v>ETS KASSO IMPORT EXPORT</v>
      </c>
      <c r="M1143" s="3">
        <f>Tableau1[[#This Row],[Mois]]</f>
        <v>12</v>
      </c>
    </row>
    <row r="1144" spans="1:13" hidden="1" x14ac:dyDescent="0.35">
      <c r="A1144" s="1" t="str">
        <f>Tableau1[[#This Row],[NUM DE FACTURE]]</f>
        <v>FAE-22-00245</v>
      </c>
      <c r="B1144" s="2">
        <f>VLOOKUP(Tableau3[[#This Row],[ID ]],'[1]COMMERCIAL 2019 - 2021'!$D$2:$AO$3999,14,FALSE)</f>
        <v>0</v>
      </c>
      <c r="C1144" s="3">
        <f>VLOOKUP(Tableau3[[#This Row],[ID ]],'[1]COMMERCIAL 2019 - 2021'!$D$2:$AO$3999,15,FALSE)</f>
        <v>20328</v>
      </c>
      <c r="D1144" s="3">
        <f>VLOOKUP(Tableau3[[#This Row],[ID ]],'[1]COMMERCIAL 2019 - 2021'!$D$2:$AO$3999,16,FALSE)</f>
        <v>7500</v>
      </c>
      <c r="E1144" s="3">
        <f>VLOOKUP(Tableau3[[#This Row],[ID ]],'[1]COMMERCIAL 2019 - 2021'!$D$2:$AO$3999,17,FALSE)</f>
        <v>0</v>
      </c>
      <c r="F1144" s="3">
        <f>VLOOKUP(Tableau3[[#This Row],[ID ]],'[1]COMMERCIAL 2019 - 2021'!$D$2:$AO$3999,20,FALSE)</f>
        <v>0</v>
      </c>
      <c r="G1144" s="3">
        <f>VLOOKUP(Tableau3[[#This Row],[ID ]],'[1]COMMERCIAL 2019 - 2021'!$D$2:$AO$3999,21,FALSE)</f>
        <v>74892.413155715389</v>
      </c>
      <c r="H1144" s="3">
        <f>VLOOKUP(Tableau3[[#This Row],[ID ]],'[1]COMMERCIAL 2019 - 2021'!$D$2:$AO$3999,22,FALSE)</f>
        <v>27337.184860284608</v>
      </c>
      <c r="I1144" s="3">
        <f>VLOOKUP(Tableau3[[#This Row],[ID ]],'[1]COMMERCIAL 2019 - 2021'!$D$2:$AO$3999,23,FALSE)</f>
        <v>0</v>
      </c>
      <c r="J1144" s="3">
        <f>+Tableau1[[#This Row],[Annee]]</f>
        <v>2022</v>
      </c>
      <c r="K1144" s="3" t="str">
        <f>+Tableau1[[#This Row],[DESTINATION]]</f>
        <v>Mayotte</v>
      </c>
      <c r="L1144" s="3" t="str">
        <f>+Tableau1[[#This Row],[CLIENT]]</f>
        <v>SODIFRAM SAS</v>
      </c>
      <c r="M1144" s="3">
        <f>Tableau1[[#This Row],[Mois]]</f>
        <v>12</v>
      </c>
    </row>
    <row r="1145" spans="1:13" hidden="1" x14ac:dyDescent="0.35">
      <c r="A1145" s="1" t="str">
        <f>Tableau1[[#This Row],[NUM DE FACTURE]]</f>
        <v>FAE-22-00246</v>
      </c>
      <c r="B1145" s="2">
        <f>VLOOKUP(Tableau3[[#This Row],[ID ]],'[1]COMMERCIAL 2019 - 2021'!$D$2:$AO$3999,14,FALSE)</f>
        <v>0</v>
      </c>
      <c r="C1145" s="3">
        <f>VLOOKUP(Tableau3[[#This Row],[ID ]],'[1]COMMERCIAL 2019 - 2021'!$D$2:$AO$3999,15,FALSE)</f>
        <v>21600</v>
      </c>
      <c r="D1145" s="3">
        <f>VLOOKUP(Tableau3[[#This Row],[ID ]],'[1]COMMERCIAL 2019 - 2021'!$D$2:$AO$3999,16,FALSE)</f>
        <v>0</v>
      </c>
      <c r="E1145" s="3">
        <f>VLOOKUP(Tableau3[[#This Row],[ID ]],'[1]COMMERCIAL 2019 - 2021'!$D$2:$AO$3999,17,FALSE)</f>
        <v>0</v>
      </c>
      <c r="F1145" s="3">
        <f>VLOOKUP(Tableau3[[#This Row],[ID ]],'[1]COMMERCIAL 2019 - 2021'!$D$2:$AO$3999,20,FALSE)</f>
        <v>0</v>
      </c>
      <c r="G1145" s="3">
        <f>VLOOKUP(Tableau3[[#This Row],[ID ]],'[1]COMMERCIAL 2019 - 2021'!$D$2:$AO$3999,21,FALSE)</f>
        <v>82564.747199999998</v>
      </c>
      <c r="H1145" s="3">
        <f>VLOOKUP(Tableau3[[#This Row],[ID ]],'[1]COMMERCIAL 2019 - 2021'!$D$2:$AO$3999,22,FALSE)</f>
        <v>0</v>
      </c>
      <c r="I1145" s="3">
        <f>VLOOKUP(Tableau3[[#This Row],[ID ]],'[1]COMMERCIAL 2019 - 2021'!$D$2:$AO$3999,23,FALSE)</f>
        <v>0</v>
      </c>
      <c r="J1145" s="3">
        <f>+Tableau1[[#This Row],[Annee]]</f>
        <v>2022</v>
      </c>
      <c r="K1145" s="3" t="str">
        <f>+Tableau1[[#This Row],[DESTINATION]]</f>
        <v>Mayotte</v>
      </c>
      <c r="L1145" s="3" t="str">
        <f>+Tableau1[[#This Row],[CLIENT]]</f>
        <v>SODIFRAM SAS</v>
      </c>
      <c r="M1145" s="3">
        <f>Tableau1[[#This Row],[Mois]]</f>
        <v>12</v>
      </c>
    </row>
    <row r="1146" spans="1:13" hidden="1" x14ac:dyDescent="0.35">
      <c r="A1146" s="1" t="str">
        <f>Tableau1[[#This Row],[NUM DE FACTURE]]</f>
        <v>FAE-22-00247</v>
      </c>
      <c r="B1146" s="2">
        <f>VLOOKUP(Tableau3[[#This Row],[ID ]],'[1]COMMERCIAL 2019 - 2021'!$D$2:$AO$3999,14,FALSE)</f>
        <v>9000</v>
      </c>
      <c r="C1146" s="3">
        <f>VLOOKUP(Tableau3[[#This Row],[ID ]],'[1]COMMERCIAL 2019 - 2021'!$D$2:$AO$3999,15,FALSE)</f>
        <v>8160</v>
      </c>
      <c r="D1146" s="3">
        <f>VLOOKUP(Tableau3[[#This Row],[ID ]],'[1]COMMERCIAL 2019 - 2021'!$D$2:$AO$3999,16,FALSE)</f>
        <v>2880</v>
      </c>
      <c r="E1146" s="3">
        <f>VLOOKUP(Tableau3[[#This Row],[ID ]],'[1]COMMERCIAL 2019 - 2021'!$D$2:$AO$3999,17,FALSE)</f>
        <v>1500</v>
      </c>
      <c r="F1146" s="3">
        <f>VLOOKUP(Tableau3[[#This Row],[ID ]],'[1]COMMERCIAL 2019 - 2021'!$D$2:$AO$3999,20,FALSE)</f>
        <v>31018.921016155989</v>
      </c>
      <c r="G1146" s="3">
        <f>VLOOKUP(Tableau3[[#This Row],[ID ]],'[1]COMMERCIAL 2019 - 2021'!$D$2:$AO$3999,21,FALSE)</f>
        <v>28744.247193314761</v>
      </c>
      <c r="H1146" s="3">
        <f>VLOOKUP(Tableau3[[#This Row],[ID ]],'[1]COMMERCIAL 2019 - 2021'!$D$2:$AO$3999,22,FALSE)</f>
        <v>10145.028421169918</v>
      </c>
      <c r="I1146" s="3">
        <f>VLOOKUP(Tableau3[[#This Row],[ID ]],'[1]COMMERCIAL 2019 - 2021'!$D$2:$AO$3999,23,FALSE)</f>
        <v>9522.1689693593307</v>
      </c>
      <c r="J1146" s="3">
        <f>+Tableau1[[#This Row],[Annee]]</f>
        <v>2022</v>
      </c>
      <c r="K1146" s="3" t="str">
        <f>+Tableau1[[#This Row],[DESTINATION]]</f>
        <v>Jordanie</v>
      </c>
      <c r="L1146" s="3" t="str">
        <f>+Tableau1[[#This Row],[CLIENT]]</f>
        <v>ABOURA FOODS</v>
      </c>
      <c r="M1146" s="3">
        <f>Tableau1[[#This Row],[Mois]]</f>
        <v>12</v>
      </c>
    </row>
    <row r="1147" spans="1:13" hidden="1" x14ac:dyDescent="0.35">
      <c r="A1147" s="1" t="str">
        <f>Tableau1[[#This Row],[NUM DE FACTURE]]</f>
        <v>FAE-22-00248</v>
      </c>
      <c r="B1147" s="2">
        <f>VLOOKUP(Tableau3[[#This Row],[ID ]],'[1]COMMERCIAL 2019 - 2021'!$D$2:$AO$3999,14,FALSE)</f>
        <v>0</v>
      </c>
      <c r="C1147" s="3">
        <f>VLOOKUP(Tableau3[[#This Row],[ID ]],'[1]COMMERCIAL 2019 - 2021'!$D$2:$AO$3999,15,FALSE)</f>
        <v>230000</v>
      </c>
      <c r="D1147" s="3">
        <f>VLOOKUP(Tableau3[[#This Row],[ID ]],'[1]COMMERCIAL 2019 - 2021'!$D$2:$AO$3999,16,FALSE)</f>
        <v>50000</v>
      </c>
      <c r="E1147" s="3">
        <f>VLOOKUP(Tableau3[[#This Row],[ID ]],'[1]COMMERCIAL 2019 - 2021'!$D$2:$AO$3999,17,FALSE)</f>
        <v>0</v>
      </c>
      <c r="F1147" s="3" t="e">
        <f>VLOOKUP(Tableau3[[#This Row],[ID ]],'[1]COMMERCIAL 2019 - 2021'!$D$2:$AO$3999,20,FALSE)</f>
        <v>#N/A</v>
      </c>
      <c r="G1147" s="3" t="e">
        <f>VLOOKUP(Tableau3[[#This Row],[ID ]],'[1]COMMERCIAL 2019 - 2021'!$D$2:$AO$3999,21,FALSE)</f>
        <v>#N/A</v>
      </c>
      <c r="H1147" s="3" t="e">
        <f>VLOOKUP(Tableau3[[#This Row],[ID ]],'[1]COMMERCIAL 2019 - 2021'!$D$2:$AO$3999,22,FALSE)</f>
        <v>#N/A</v>
      </c>
      <c r="I1147" s="3" t="e">
        <f>VLOOKUP(Tableau3[[#This Row],[ID ]],'[1]COMMERCIAL 2019 - 2021'!$D$2:$AO$3999,23,FALSE)</f>
        <v>#N/A</v>
      </c>
      <c r="J1147" s="3">
        <f>+Tableau1[[#This Row],[Annee]]</f>
        <v>2022</v>
      </c>
      <c r="K1147" s="3" t="str">
        <f>+Tableau1[[#This Row],[DESTINATION]]</f>
        <v>Niger</v>
      </c>
      <c r="L1147" s="3" t="str">
        <f>+Tableau1[[#This Row],[CLIENT]]</f>
        <v>ETS KASSO IMPORT EXPORT</v>
      </c>
      <c r="M1147" s="3">
        <f>Tableau1[[#This Row],[Mois]]</f>
        <v>1</v>
      </c>
    </row>
    <row r="1148" spans="1:13" hidden="1" x14ac:dyDescent="0.35">
      <c r="A1148" s="1" t="str">
        <f>Tableau1[[#This Row],[NUM DE FACTURE]]</f>
        <v>FAE-22-00249</v>
      </c>
      <c r="B1148" s="2">
        <f>VLOOKUP(Tableau3[[#This Row],[ID ]],'[1]COMMERCIAL 2019 - 2021'!$D$2:$AO$3999,14,FALSE)</f>
        <v>0</v>
      </c>
      <c r="C1148" s="3">
        <f>VLOOKUP(Tableau3[[#This Row],[ID ]],'[1]COMMERCIAL 2019 - 2021'!$D$2:$AO$3999,15,FALSE)</f>
        <v>0</v>
      </c>
      <c r="D1148" s="3">
        <f>VLOOKUP(Tableau3[[#This Row],[ID ]],'[1]COMMERCIAL 2019 - 2021'!$D$2:$AO$3999,16,FALSE)</f>
        <v>112000</v>
      </c>
      <c r="E1148" s="3">
        <f>VLOOKUP(Tableau3[[#This Row],[ID ]],'[1]COMMERCIAL 2019 - 2021'!$D$2:$AO$3999,17,FALSE)</f>
        <v>0</v>
      </c>
      <c r="F1148" s="3">
        <f>VLOOKUP(Tableau3[[#This Row],[ID ]],'[1]COMMERCIAL 2019 - 2021'!$D$2:$AO$3999,20,FALSE)</f>
        <v>0</v>
      </c>
      <c r="G1148" s="3">
        <f>VLOOKUP(Tableau3[[#This Row],[ID ]],'[1]COMMERCIAL 2019 - 2021'!$D$2:$AO$3999,21,FALSE)</f>
        <v>0</v>
      </c>
      <c r="H1148" s="3">
        <f>VLOOKUP(Tableau3[[#This Row],[ID ]],'[1]COMMERCIAL 2019 - 2021'!$D$2:$AO$3999,22,FALSE)</f>
        <v>256665.92</v>
      </c>
      <c r="I1148" s="3">
        <f>VLOOKUP(Tableau3[[#This Row],[ID ]],'[1]COMMERCIAL 2019 - 2021'!$D$2:$AO$3999,23,FALSE)</f>
        <v>0</v>
      </c>
      <c r="J1148" s="3">
        <f>+Tableau1[[#This Row],[Annee]]</f>
        <v>2022</v>
      </c>
      <c r="K1148" s="3" t="str">
        <f>+Tableau1[[#This Row],[DESTINATION]]</f>
        <v xml:space="preserve">Niger </v>
      </c>
      <c r="L1148" s="3" t="str">
        <f>+Tableau1[[#This Row],[CLIENT]]</f>
        <v>ETS KASSO IMPORT EXPORT</v>
      </c>
      <c r="M1148" s="3">
        <f>Tableau1[[#This Row],[Mois]]</f>
        <v>12</v>
      </c>
    </row>
    <row r="1149" spans="1:13" hidden="1" x14ac:dyDescent="0.35">
      <c r="A1149" s="1" t="str">
        <f>Tableau1[[#This Row],[NUM DE FACTURE]]</f>
        <v>FAE-22-00250</v>
      </c>
      <c r="B1149" s="2">
        <f>VLOOKUP(Tableau3[[#This Row],[ID ]],'[1]COMMERCIAL 2019 - 2021'!$D$2:$AO$3999,14,FALSE)</f>
        <v>22008</v>
      </c>
      <c r="C1149" s="3">
        <f>VLOOKUP(Tableau3[[#This Row],[ID ]],'[1]COMMERCIAL 2019 - 2021'!$D$2:$AO$3999,15,FALSE)</f>
        <v>0</v>
      </c>
      <c r="D1149" s="3">
        <f>VLOOKUP(Tableau3[[#This Row],[ID ]],'[1]COMMERCIAL 2019 - 2021'!$D$2:$AO$3999,16,FALSE)</f>
        <v>0</v>
      </c>
      <c r="E1149" s="3">
        <f>VLOOKUP(Tableau3[[#This Row],[ID ]],'[1]COMMERCIAL 2019 - 2021'!$D$2:$AO$3999,17,FALSE)</f>
        <v>0</v>
      </c>
      <c r="F1149" s="3">
        <f>VLOOKUP(Tableau3[[#This Row],[ID ]],'[1]COMMERCIAL 2019 - 2021'!$D$2:$AO$3999,20,FALSE)</f>
        <v>56780.639999999999</v>
      </c>
      <c r="G1149" s="3">
        <f>VLOOKUP(Tableau3[[#This Row],[ID ]],'[1]COMMERCIAL 2019 - 2021'!$D$2:$AO$3999,21,FALSE)</f>
        <v>0</v>
      </c>
      <c r="H1149" s="3">
        <f>VLOOKUP(Tableau3[[#This Row],[ID ]],'[1]COMMERCIAL 2019 - 2021'!$D$2:$AO$3999,22,FALSE)</f>
        <v>0</v>
      </c>
      <c r="I1149" s="3">
        <f>VLOOKUP(Tableau3[[#This Row],[ID ]],'[1]COMMERCIAL 2019 - 2021'!$D$2:$AO$3999,23,FALSE)</f>
        <v>0</v>
      </c>
      <c r="J1149" s="3">
        <f>+Tableau1[[#This Row],[Annee]]</f>
        <v>2022</v>
      </c>
      <c r="K1149" s="3" t="str">
        <f>+Tableau1[[#This Row],[DESTINATION]]</f>
        <v>Burkina Faso</v>
      </c>
      <c r="L1149" s="3" t="str">
        <f>+Tableau1[[#This Row],[CLIENT]]</f>
        <v>SAHEL INTERNATIONAL TRADE</v>
      </c>
      <c r="M1149" s="3">
        <f>Tableau1[[#This Row],[Mois]]</f>
        <v>12</v>
      </c>
    </row>
    <row r="1150" spans="1:13" hidden="1" x14ac:dyDescent="0.35">
      <c r="A1150" s="1" t="str">
        <f>Tableau1[[#This Row],[NUM DE FACTURE]]</f>
        <v>FAE-22-00251</v>
      </c>
      <c r="B1150" s="2">
        <f>VLOOKUP(Tableau3[[#This Row],[ID ]],'[1]COMMERCIAL 2019 - 2021'!$D$2:$AO$3999,14,FALSE)</f>
        <v>0</v>
      </c>
      <c r="C1150" s="3">
        <f>VLOOKUP(Tableau3[[#This Row],[ID ]],'[1]COMMERCIAL 2019 - 2021'!$D$2:$AO$3999,15,FALSE)</f>
        <v>11016</v>
      </c>
      <c r="D1150" s="3">
        <f>VLOOKUP(Tableau3[[#This Row],[ID ]],'[1]COMMERCIAL 2019 - 2021'!$D$2:$AO$3999,16,FALSE)</f>
        <v>0</v>
      </c>
      <c r="E1150" s="3">
        <f>VLOOKUP(Tableau3[[#This Row],[ID ]],'[1]COMMERCIAL 2019 - 2021'!$D$2:$AO$3999,17,FALSE)</f>
        <v>0</v>
      </c>
      <c r="F1150" s="3">
        <f>VLOOKUP(Tableau3[[#This Row],[ID ]],'[1]COMMERCIAL 2019 - 2021'!$D$2:$AO$3999,20,FALSE)</f>
        <v>0</v>
      </c>
      <c r="G1150" s="3">
        <f>VLOOKUP(Tableau3[[#This Row],[ID ]],'[1]COMMERCIAL 2019 - 2021'!$D$2:$AO$3999,21,FALSE)</f>
        <v>43561.301167999998</v>
      </c>
      <c r="H1150" s="3">
        <f>VLOOKUP(Tableau3[[#This Row],[ID ]],'[1]COMMERCIAL 2019 - 2021'!$D$2:$AO$3999,22,FALSE)</f>
        <v>0</v>
      </c>
      <c r="I1150" s="3">
        <f>VLOOKUP(Tableau3[[#This Row],[ID ]],'[1]COMMERCIAL 2019 - 2021'!$D$2:$AO$3999,23,FALSE)</f>
        <v>0</v>
      </c>
      <c r="J1150" s="3">
        <f>+Tableau1[[#This Row],[Annee]]</f>
        <v>2022</v>
      </c>
      <c r="K1150" s="3" t="str">
        <f>+Tableau1[[#This Row],[DESTINATION]]</f>
        <v>Mayotte</v>
      </c>
      <c r="L1150" s="3" t="str">
        <f>+Tableau1[[#This Row],[CLIENT]]</f>
        <v>SODIFRAM SAS</v>
      </c>
      <c r="M1150" s="3">
        <f>Tableau1[[#This Row],[Mois]]</f>
        <v>12</v>
      </c>
    </row>
    <row r="1151" spans="1:13" hidden="1" x14ac:dyDescent="0.35">
      <c r="A1151" s="1" t="str">
        <f>Tableau1[[#This Row],[NUM DE FACTURE]]</f>
        <v>FAE-22-00252</v>
      </c>
      <c r="B1151" s="2">
        <f>VLOOKUP(Tableau3[[#This Row],[ID ]],'[1]COMMERCIAL 2019 - 2021'!$D$2:$AO$3999,14,FALSE)</f>
        <v>0</v>
      </c>
      <c r="C1151" s="3">
        <f>VLOOKUP(Tableau3[[#This Row],[ID ]],'[1]COMMERCIAL 2019 - 2021'!$D$2:$AO$3999,15,FALSE)</f>
        <v>0</v>
      </c>
      <c r="D1151" s="3">
        <f>VLOOKUP(Tableau3[[#This Row],[ID ]],'[1]COMMERCIAL 2019 - 2021'!$D$2:$AO$3999,16,FALSE)</f>
        <v>0</v>
      </c>
      <c r="E1151" s="3">
        <f>VLOOKUP(Tableau3[[#This Row],[ID ]],'[1]COMMERCIAL 2019 - 2021'!$D$2:$AO$3999,17,FALSE)</f>
        <v>25500</v>
      </c>
      <c r="F1151" s="3">
        <f>VLOOKUP(Tableau3[[#This Row],[ID ]],'[1]COMMERCIAL 2019 - 2021'!$D$2:$AO$3999,20,FALSE)</f>
        <v>0</v>
      </c>
      <c r="G1151" s="3">
        <f>VLOOKUP(Tableau3[[#This Row],[ID ]],'[1]COMMERCIAL 2019 - 2021'!$D$2:$AO$3999,21,FALSE)</f>
        <v>0</v>
      </c>
      <c r="H1151" s="3">
        <f>VLOOKUP(Tableau3[[#This Row],[ID ]],'[1]COMMERCIAL 2019 - 2021'!$D$2:$AO$3999,22,FALSE)</f>
        <v>0</v>
      </c>
      <c r="I1151" s="3">
        <f>VLOOKUP(Tableau3[[#This Row],[ID ]],'[1]COMMERCIAL 2019 - 2021'!$D$2:$AO$3999,23,FALSE)</f>
        <v>144815.56200000001</v>
      </c>
      <c r="J1151" s="3">
        <f>+Tableau1[[#This Row],[Annee]]</f>
        <v>2022</v>
      </c>
      <c r="K1151" s="3" t="str">
        <f>+Tableau1[[#This Row],[DESTINATION]]</f>
        <v>Libye</v>
      </c>
      <c r="L1151" s="3" t="str">
        <f>+Tableau1[[#This Row],[CLIENT]]</f>
        <v>AL SAHL MOUTAQADEM</v>
      </c>
      <c r="M1151" s="3">
        <f>Tableau1[[#This Row],[Mois]]</f>
        <v>12</v>
      </c>
    </row>
    <row r="1152" spans="1:13" hidden="1" x14ac:dyDescent="0.35">
      <c r="A1152" s="1" t="str">
        <f>Tableau1[[#This Row],[NUM DE FACTURE]]</f>
        <v>FAE-22-00253</v>
      </c>
      <c r="B1152" s="2">
        <f>VLOOKUP(Tableau3[[#This Row],[ID ]],'[1]COMMERCIAL 2019 - 2021'!$D$2:$AO$3999,14,FALSE)</f>
        <v>0</v>
      </c>
      <c r="C1152" s="3">
        <f>VLOOKUP(Tableau3[[#This Row],[ID ]],'[1]COMMERCIAL 2019 - 2021'!$D$2:$AO$3999,15,FALSE)</f>
        <v>90000</v>
      </c>
      <c r="D1152" s="3">
        <f>VLOOKUP(Tableau3[[#This Row],[ID ]],'[1]COMMERCIAL 2019 - 2021'!$D$2:$AO$3999,16,FALSE)</f>
        <v>0</v>
      </c>
      <c r="E1152" s="3">
        <f>VLOOKUP(Tableau3[[#This Row],[ID ]],'[1]COMMERCIAL 2019 - 2021'!$D$2:$AO$3999,17,FALSE)</f>
        <v>0</v>
      </c>
      <c r="F1152" s="3">
        <f>VLOOKUP(Tableau3[[#This Row],[ID ]],'[1]COMMERCIAL 2019 - 2021'!$D$2:$AO$3999,20,FALSE)</f>
        <v>0</v>
      </c>
      <c r="G1152" s="3">
        <f>VLOOKUP(Tableau3[[#This Row],[ID ]],'[1]COMMERCIAL 2019 - 2021'!$D$2:$AO$3999,21,FALSE)</f>
        <v>248287.32</v>
      </c>
      <c r="H1152" s="3">
        <f>VLOOKUP(Tableau3[[#This Row],[ID ]],'[1]COMMERCIAL 2019 - 2021'!$D$2:$AO$3999,22,FALSE)</f>
        <v>0</v>
      </c>
      <c r="I1152" s="3">
        <f>VLOOKUP(Tableau3[[#This Row],[ID ]],'[1]COMMERCIAL 2019 - 2021'!$D$2:$AO$3999,23,FALSE)</f>
        <v>0</v>
      </c>
      <c r="J1152" s="3">
        <f>+Tableau1[[#This Row],[Annee]]</f>
        <v>2022</v>
      </c>
      <c r="K1152" s="3" t="str">
        <f>+Tableau1[[#This Row],[DESTINATION]]</f>
        <v>Libye</v>
      </c>
      <c r="L1152" s="3" t="str">
        <f>+Tableau1[[#This Row],[CLIENT]]</f>
        <v>AL SAHL MOUTAQADEM</v>
      </c>
      <c r="M1152" s="3">
        <f>Tableau1[[#This Row],[Mois]]</f>
        <v>12</v>
      </c>
    </row>
    <row r="1153" spans="1:13" hidden="1" x14ac:dyDescent="0.35">
      <c r="A1153" s="1" t="str">
        <f>Tableau1[[#This Row],[NUM DE FACTURE]]</f>
        <v>FAE-22-00254</v>
      </c>
      <c r="B1153" s="2">
        <f>VLOOKUP(Tableau3[[#This Row],[ID ]],'[1]COMMERCIAL 2019 - 2021'!$D$2:$AO$3999,14,FALSE)</f>
        <v>0</v>
      </c>
      <c r="C1153" s="3">
        <f>VLOOKUP(Tableau3[[#This Row],[ID ]],'[1]COMMERCIAL 2019 - 2021'!$D$2:$AO$3999,15,FALSE)</f>
        <v>117600</v>
      </c>
      <c r="D1153" s="3">
        <f>VLOOKUP(Tableau3[[#This Row],[ID ]],'[1]COMMERCIAL 2019 - 2021'!$D$2:$AO$3999,16,FALSE)</f>
        <v>4800</v>
      </c>
      <c r="E1153" s="3">
        <f>VLOOKUP(Tableau3[[#This Row],[ID ]],'[1]COMMERCIAL 2019 - 2021'!$D$2:$AO$3999,17,FALSE)</f>
        <v>0</v>
      </c>
      <c r="F1153" s="3">
        <f>VLOOKUP(Tableau3[[#This Row],[ID ]],'[1]COMMERCIAL 2019 - 2021'!$D$2:$AO$3999,20,FALSE)</f>
        <v>0</v>
      </c>
      <c r="G1153" s="3">
        <f>VLOOKUP(Tableau3[[#This Row],[ID ]],'[1]COMMERCIAL 2019 - 2021'!$D$2:$AO$3999,21,FALSE)</f>
        <v>318510.19199999998</v>
      </c>
      <c r="H1153" s="3">
        <f>VLOOKUP(Tableau3[[#This Row],[ID ]],'[1]COMMERCIAL 2019 - 2021'!$D$2:$AO$3999,22,FALSE)</f>
        <v>13000.415999999999</v>
      </c>
      <c r="I1153" s="3">
        <f>VLOOKUP(Tableau3[[#This Row],[ID ]],'[1]COMMERCIAL 2019 - 2021'!$D$2:$AO$3999,23,FALSE)</f>
        <v>0</v>
      </c>
      <c r="J1153" s="3">
        <f>+Tableau1[[#This Row],[Annee]]</f>
        <v>2022</v>
      </c>
      <c r="K1153" s="3" t="str">
        <f>+Tableau1[[#This Row],[DESTINATION]]</f>
        <v>Libye</v>
      </c>
      <c r="L1153" s="3" t="str">
        <f>+Tableau1[[#This Row],[CLIENT]]</f>
        <v>STE WAFA LIBYE</v>
      </c>
      <c r="M1153" s="3">
        <f>Tableau1[[#This Row],[Mois]]</f>
        <v>12</v>
      </c>
    </row>
    <row r="1154" spans="1:13" hidden="1" x14ac:dyDescent="0.35">
      <c r="A1154" s="1" t="str">
        <f>Tableau1[[#This Row],[NUM DE FACTURE]]</f>
        <v>FAE-22-00255</v>
      </c>
      <c r="B1154" s="2">
        <f>VLOOKUP(Tableau3[[#This Row],[ID ]],'[1]COMMERCIAL 2019 - 2021'!$D$2:$AO$3999,14,FALSE)</f>
        <v>0</v>
      </c>
      <c r="C1154" s="3">
        <f>VLOOKUP(Tableau3[[#This Row],[ID ]],'[1]COMMERCIAL 2019 - 2021'!$D$2:$AO$3999,15,FALSE)</f>
        <v>165600</v>
      </c>
      <c r="D1154" s="3">
        <f>VLOOKUP(Tableau3[[#This Row],[ID ]],'[1]COMMERCIAL 2019 - 2021'!$D$2:$AO$3999,16,FALSE)</f>
        <v>0</v>
      </c>
      <c r="E1154" s="3">
        <f>VLOOKUP(Tableau3[[#This Row],[ID ]],'[1]COMMERCIAL 2019 - 2021'!$D$2:$AO$3999,17,FALSE)</f>
        <v>0</v>
      </c>
      <c r="F1154" s="3">
        <f>VLOOKUP(Tableau3[[#This Row],[ID ]],'[1]COMMERCIAL 2019 - 2021'!$D$2:$AO$3999,20,FALSE)</f>
        <v>0</v>
      </c>
      <c r="G1154" s="3">
        <f>VLOOKUP(Tableau3[[#This Row],[ID ]],'[1]COMMERCIAL 2019 - 2021'!$D$2:$AO$3999,21,FALSE)</f>
        <v>380880</v>
      </c>
      <c r="H1154" s="3">
        <f>VLOOKUP(Tableau3[[#This Row],[ID ]],'[1]COMMERCIAL 2019 - 2021'!$D$2:$AO$3999,22,FALSE)</f>
        <v>0</v>
      </c>
      <c r="I1154" s="3">
        <f>VLOOKUP(Tableau3[[#This Row],[ID ]],'[1]COMMERCIAL 2019 - 2021'!$D$2:$AO$3999,23,FALSE)</f>
        <v>0</v>
      </c>
      <c r="J1154" s="3">
        <f>+Tableau1[[#This Row],[Annee]]</f>
        <v>2022</v>
      </c>
      <c r="K1154" s="3" t="str">
        <f>+Tableau1[[#This Row],[DESTINATION]]</f>
        <v>Senegal</v>
      </c>
      <c r="L1154" s="3" t="str">
        <f>+Tableau1[[#This Row],[CLIENT]]</f>
        <v>MARCOM INTERN</v>
      </c>
      <c r="M1154" s="3">
        <f>Tableau1[[#This Row],[Mois]]</f>
        <v>12</v>
      </c>
    </row>
    <row r="1155" spans="1:13" hidden="1" x14ac:dyDescent="0.35">
      <c r="A1155" s="1" t="str">
        <f>Tableau1[[#This Row],[NUM DE FACTURE]]</f>
        <v>FAE-22-00256</v>
      </c>
      <c r="B1155" s="2">
        <f>VLOOKUP(Tableau3[[#This Row],[ID ]],'[1]COMMERCIAL 2019 - 2021'!$D$2:$AO$3999,14,FALSE)</f>
        <v>19200</v>
      </c>
      <c r="C1155" s="3">
        <f>VLOOKUP(Tableau3[[#This Row],[ID ]],'[1]COMMERCIAL 2019 - 2021'!$D$2:$AO$3999,15,FALSE)</f>
        <v>0</v>
      </c>
      <c r="D1155" s="3">
        <f>VLOOKUP(Tableau3[[#This Row],[ID ]],'[1]COMMERCIAL 2019 - 2021'!$D$2:$AO$3999,16,FALSE)</f>
        <v>0</v>
      </c>
      <c r="E1155" s="3">
        <f>VLOOKUP(Tableau3[[#This Row],[ID ]],'[1]COMMERCIAL 2019 - 2021'!$D$2:$AO$3999,17,FALSE)</f>
        <v>0</v>
      </c>
      <c r="F1155" s="3">
        <f>VLOOKUP(Tableau3[[#This Row],[ID ]],'[1]COMMERCIAL 2019 - 2021'!$D$2:$AO$3999,20,FALSE)</f>
        <v>51840</v>
      </c>
      <c r="G1155" s="3">
        <f>VLOOKUP(Tableau3[[#This Row],[ID ]],'[1]COMMERCIAL 2019 - 2021'!$D$2:$AO$3999,21,FALSE)</f>
        <v>0</v>
      </c>
      <c r="H1155" s="3">
        <f>VLOOKUP(Tableau3[[#This Row],[ID ]],'[1]COMMERCIAL 2019 - 2021'!$D$2:$AO$3999,22,FALSE)</f>
        <v>0</v>
      </c>
      <c r="I1155" s="3">
        <f>VLOOKUP(Tableau3[[#This Row],[ID ]],'[1]COMMERCIAL 2019 - 2021'!$D$2:$AO$3999,23,FALSE)</f>
        <v>0</v>
      </c>
      <c r="J1155" s="3">
        <f>+Tableau1[[#This Row],[Annee]]</f>
        <v>2022</v>
      </c>
      <c r="K1155" s="3" t="str">
        <f>+Tableau1[[#This Row],[DESTINATION]]</f>
        <v>Burkina Faso</v>
      </c>
      <c r="L1155" s="3" t="str">
        <f>+Tableau1[[#This Row],[CLIENT]]</f>
        <v>SAHEL INTERNATIONAL TRADE</v>
      </c>
      <c r="M1155" s="3">
        <f>Tableau1[[#This Row],[Mois]]</f>
        <v>12</v>
      </c>
    </row>
    <row r="1156" spans="1:13" hidden="1" x14ac:dyDescent="0.35">
      <c r="A1156" s="1" t="str">
        <f>Tableau1[[#This Row],[NUM DE FACTURE]]</f>
        <v>FAE-22-00257</v>
      </c>
      <c r="B1156" s="2">
        <f>VLOOKUP(Tableau3[[#This Row],[ID ]],'[1]COMMERCIAL 2019 - 2021'!$D$2:$AO$3999,14,FALSE)</f>
        <v>7680</v>
      </c>
      <c r="C1156" s="3">
        <f>VLOOKUP(Tableau3[[#This Row],[ID ]],'[1]COMMERCIAL 2019 - 2021'!$D$2:$AO$3999,15,FALSE)</f>
        <v>49248</v>
      </c>
      <c r="D1156" s="3">
        <f>VLOOKUP(Tableau3[[#This Row],[ID ]],'[1]COMMERCIAL 2019 - 2021'!$D$2:$AO$3999,16,FALSE)</f>
        <v>36000</v>
      </c>
      <c r="E1156" s="3">
        <f>VLOOKUP(Tableau3[[#This Row],[ID ]],'[1]COMMERCIAL 2019 - 2021'!$D$2:$AO$3999,17,FALSE)</f>
        <v>3920</v>
      </c>
      <c r="F1156" s="3">
        <f>VLOOKUP(Tableau3[[#This Row],[ID ]],'[1]COMMERCIAL 2019 - 2021'!$D$2:$AO$3999,20,FALSE)</f>
        <v>24192</v>
      </c>
      <c r="G1156" s="3">
        <f>VLOOKUP(Tableau3[[#This Row],[ID ]],'[1]COMMERCIAL 2019 - 2021'!$D$2:$AO$3999,21,FALSE)</f>
        <v>155131.20000000001</v>
      </c>
      <c r="H1156" s="3">
        <f>VLOOKUP(Tableau3[[#This Row],[ID ]],'[1]COMMERCIAL 2019 - 2021'!$D$2:$AO$3999,22,FALSE)</f>
        <v>113400</v>
      </c>
      <c r="I1156" s="3">
        <f>VLOOKUP(Tableau3[[#This Row],[ID ]],'[1]COMMERCIAL 2019 - 2021'!$D$2:$AO$3999,23,FALSE)</f>
        <v>21196</v>
      </c>
      <c r="J1156" s="3">
        <f>+Tableau1[[#This Row],[Annee]]</f>
        <v>2022</v>
      </c>
      <c r="K1156" s="3" t="str">
        <f>+Tableau1[[#This Row],[DESTINATION]]</f>
        <v>France</v>
      </c>
      <c r="L1156" s="3" t="str">
        <f>+Tableau1[[#This Row],[CLIENT]]</f>
        <v>TEAM NEGOCE - YET GROUPE</v>
      </c>
      <c r="M1156" s="3">
        <f>Tableau1[[#This Row],[Mois]]</f>
        <v>12</v>
      </c>
    </row>
    <row r="1157" spans="1:13" hidden="1" x14ac:dyDescent="0.35">
      <c r="A1157" s="1" t="str">
        <f>Tableau1[[#This Row],[NUM DE FACTURE]]</f>
        <v>FAE-22-00258</v>
      </c>
      <c r="B1157" s="2">
        <f>VLOOKUP(Tableau3[[#This Row],[ID ]],'[1]COMMERCIAL 2019 - 2021'!$D$2:$AO$3999,14,FALSE)</f>
        <v>0</v>
      </c>
      <c r="C1157" s="3">
        <f>VLOOKUP(Tableau3[[#This Row],[ID ]],'[1]COMMERCIAL 2019 - 2021'!$D$2:$AO$3999,15,FALSE)</f>
        <v>13572</v>
      </c>
      <c r="D1157" s="3">
        <f>VLOOKUP(Tableau3[[#This Row],[ID ]],'[1]COMMERCIAL 2019 - 2021'!$D$2:$AO$3999,16,FALSE)</f>
        <v>0</v>
      </c>
      <c r="E1157" s="3">
        <f>VLOOKUP(Tableau3[[#This Row],[ID ]],'[1]COMMERCIAL 2019 - 2021'!$D$2:$AO$3999,17,FALSE)</f>
        <v>2700</v>
      </c>
      <c r="F1157" s="3" t="e">
        <f>VLOOKUP(Tableau3[[#This Row],[ID ]],'[1]COMMERCIAL 2019 - 2021'!$D$2:$AO$3999,20,FALSE)</f>
        <v>#N/A</v>
      </c>
      <c r="G1157" s="3" t="e">
        <f>VLOOKUP(Tableau3[[#This Row],[ID ]],'[1]COMMERCIAL 2019 - 2021'!$D$2:$AO$3999,21,FALSE)</f>
        <v>#N/A</v>
      </c>
      <c r="H1157" s="3" t="e">
        <f>VLOOKUP(Tableau3[[#This Row],[ID ]],'[1]COMMERCIAL 2019 - 2021'!$D$2:$AO$3999,22,FALSE)</f>
        <v>#N/A</v>
      </c>
      <c r="I1157" s="3" t="e">
        <f>VLOOKUP(Tableau3[[#This Row],[ID ]],'[1]COMMERCIAL 2019 - 2021'!$D$2:$AO$3999,23,FALSE)</f>
        <v>#N/A</v>
      </c>
      <c r="J1157" s="3">
        <f>+Tableau1[[#This Row],[Annee]]</f>
        <v>2022</v>
      </c>
      <c r="K1157" s="3" t="str">
        <f>+Tableau1[[#This Row],[DESTINATION]]</f>
        <v>Canada</v>
      </c>
      <c r="L1157" s="3" t="str">
        <f>+Tableau1[[#This Row],[CLIENT]]</f>
        <v>SAFA FOOD</v>
      </c>
      <c r="M1157" s="3">
        <f>Tableau1[[#This Row],[Mois]]</f>
        <v>1</v>
      </c>
    </row>
    <row r="1158" spans="1:13" hidden="1" x14ac:dyDescent="0.35">
      <c r="A1158" s="1" t="str">
        <f>Tableau1[[#This Row],[NUM DE FACTURE]]</f>
        <v>FAE-22-00259</v>
      </c>
      <c r="B1158" s="2">
        <f>VLOOKUP(Tableau3[[#This Row],[ID ]],'[1]COMMERCIAL 2019 - 2021'!$D$2:$AO$3999,14,FALSE)</f>
        <v>8000</v>
      </c>
      <c r="C1158" s="3">
        <f>VLOOKUP(Tableau3[[#This Row],[ID ]],'[1]COMMERCIAL 2019 - 2021'!$D$2:$AO$3999,15,FALSE)</f>
        <v>43136</v>
      </c>
      <c r="D1158" s="3">
        <f>VLOOKUP(Tableau3[[#This Row],[ID ]],'[1]COMMERCIAL 2019 - 2021'!$D$2:$AO$3999,16,FALSE)</f>
        <v>2400</v>
      </c>
      <c r="E1158" s="3">
        <f>VLOOKUP(Tableau3[[#This Row],[ID ]],'[1]COMMERCIAL 2019 - 2021'!$D$2:$AO$3999,17,FALSE)</f>
        <v>0</v>
      </c>
      <c r="F1158" s="3">
        <f>VLOOKUP(Tableau3[[#This Row],[ID ]],'[1]COMMERCIAL 2019 - 2021'!$D$2:$AO$3999,20,FALSE)</f>
        <v>32862.988705319782</v>
      </c>
      <c r="G1158" s="3">
        <f>VLOOKUP(Tableau3[[#This Row],[ID ]],'[1]COMMERCIAL 2019 - 2021'!$D$2:$AO$3999,21,FALSE)</f>
        <v>177111.4767630843</v>
      </c>
      <c r="H1158" s="3">
        <f>VLOOKUP(Tableau3[[#This Row],[ID ]],'[1]COMMERCIAL 2019 - 2021'!$D$2:$AO$3999,22,FALSE)</f>
        <v>10136.132611595936</v>
      </c>
      <c r="I1158" s="3">
        <f>VLOOKUP(Tableau3[[#This Row],[ID ]],'[1]COMMERCIAL 2019 - 2021'!$D$2:$AO$3999,23,FALSE)</f>
        <v>0</v>
      </c>
      <c r="J1158" s="3">
        <f>+Tableau1[[#This Row],[Annee]]</f>
        <v>2022</v>
      </c>
      <c r="K1158" s="3" t="str">
        <f>+Tableau1[[#This Row],[DESTINATION]]</f>
        <v>Canada</v>
      </c>
      <c r="L1158" s="3" t="str">
        <f>+Tableau1[[#This Row],[CLIENT]]</f>
        <v>GREEN WORLD FOOD EXPRESS</v>
      </c>
      <c r="M1158" s="3">
        <f>Tableau1[[#This Row],[Mois]]</f>
        <v>12</v>
      </c>
    </row>
    <row r="1159" spans="1:13" hidden="1" x14ac:dyDescent="0.35">
      <c r="A1159" s="1" t="str">
        <f>Tableau1[[#This Row],[NUM DE FACTURE]]</f>
        <v>FAE-22-00260</v>
      </c>
      <c r="B1159" s="2">
        <f>VLOOKUP(Tableau3[[#This Row],[ID ]],'[1]COMMERCIAL 2019 - 2021'!$D$2:$AO$3999,14,FALSE)</f>
        <v>0</v>
      </c>
      <c r="C1159" s="3">
        <f>VLOOKUP(Tableau3[[#This Row],[ID ]],'[1]COMMERCIAL 2019 - 2021'!$D$2:$AO$3999,15,FALSE)</f>
        <v>274572</v>
      </c>
      <c r="D1159" s="3">
        <f>VLOOKUP(Tableau3[[#This Row],[ID ]],'[1]COMMERCIAL 2019 - 2021'!$D$2:$AO$3999,16,FALSE)</f>
        <v>0</v>
      </c>
      <c r="E1159" s="3">
        <f>VLOOKUP(Tableau3[[#This Row],[ID ]],'[1]COMMERCIAL 2019 - 2021'!$D$2:$AO$3999,17,FALSE)</f>
        <v>0</v>
      </c>
      <c r="F1159" s="3">
        <f>VLOOKUP(Tableau3[[#This Row],[ID ]],'[1]COMMERCIAL 2019 - 2021'!$D$2:$AO$3999,20,FALSE)</f>
        <v>0</v>
      </c>
      <c r="G1159" s="3">
        <f>VLOOKUP(Tableau3[[#This Row],[ID ]],'[1]COMMERCIAL 2019 - 2021'!$D$2:$AO$3999,21,FALSE)</f>
        <v>701577.28592900012</v>
      </c>
      <c r="H1159" s="3">
        <f>VLOOKUP(Tableau3[[#This Row],[ID ]],'[1]COMMERCIAL 2019 - 2021'!$D$2:$AO$3999,22,FALSE)</f>
        <v>0</v>
      </c>
      <c r="I1159" s="3">
        <f>VLOOKUP(Tableau3[[#This Row],[ID ]],'[1]COMMERCIAL 2019 - 2021'!$D$2:$AO$3999,23,FALSE)</f>
        <v>0</v>
      </c>
      <c r="J1159" s="3">
        <f>+Tableau1[[#This Row],[Annee]]</f>
        <v>2022</v>
      </c>
      <c r="K1159" s="3" t="str">
        <f>+Tableau1[[#This Row],[DESTINATION]]</f>
        <v>Guinee</v>
      </c>
      <c r="L1159" s="3" t="str">
        <f>+Tableau1[[#This Row],[CLIENT]]</f>
        <v>SAWABA - GUINEE</v>
      </c>
      <c r="M1159" s="3">
        <f>Tableau1[[#This Row],[Mois]]</f>
        <v>12</v>
      </c>
    </row>
    <row r="1160" spans="1:13" x14ac:dyDescent="0.35">
      <c r="A1160" s="1" t="str">
        <f>Tableau1[[#This Row],[NUM DE FACTURE]]</f>
        <v>FAE-23-00001</v>
      </c>
      <c r="B1160" s="2">
        <f>VLOOKUP(Tableau3[[#This Row],[ID ]],'[1]COMMERCIAL 2019 - 2021'!$D$2:$AO$3999,14,FALSE)</f>
        <v>57600</v>
      </c>
      <c r="C1160" s="3">
        <f>VLOOKUP(Tableau3[[#This Row],[ID ]],'[1]COMMERCIAL 2019 - 2021'!$D$2:$AO$3999,15,FALSE)</f>
        <v>25800</v>
      </c>
      <c r="D1160" s="3">
        <f>VLOOKUP(Tableau3[[#This Row],[ID ]],'[1]COMMERCIAL 2019 - 2021'!$D$2:$AO$3999,16,FALSE)</f>
        <v>0</v>
      </c>
      <c r="E1160" s="3">
        <f>VLOOKUP(Tableau3[[#This Row],[ID ]],'[1]COMMERCIAL 2019 - 2021'!$D$2:$AO$3999,17,FALSE)</f>
        <v>0</v>
      </c>
      <c r="F1160" s="3">
        <f>VLOOKUP(Tableau3[[#This Row],[ID ]],'[1]COMMERCIAL 2019 - 2021'!$D$2:$AO$3999,20,FALSE)</f>
        <v>153600</v>
      </c>
      <c r="G1160" s="3">
        <f>VLOOKUP(Tableau3[[#This Row],[ID ]],'[1]COMMERCIAL 2019 - 2021'!$D$2:$AO$3999,21,FALSE)</f>
        <v>62178</v>
      </c>
      <c r="H1160" s="3">
        <f>VLOOKUP(Tableau3[[#This Row],[ID ]],'[1]COMMERCIAL 2019 - 2021'!$D$2:$AO$3999,22,FALSE)</f>
        <v>0</v>
      </c>
      <c r="I1160" s="3">
        <f>VLOOKUP(Tableau3[[#This Row],[ID ]],'[1]COMMERCIAL 2019 - 2021'!$D$2:$AO$3999,23,FALSE)</f>
        <v>0</v>
      </c>
      <c r="J1160" s="3">
        <f>+Tableau1[[#This Row],[Annee]]</f>
        <v>2023</v>
      </c>
      <c r="K1160" s="3" t="str">
        <f>+Tableau1[[#This Row],[DESTINATION]]</f>
        <v>Sierra Leone</v>
      </c>
      <c r="L1160" s="3" t="str">
        <f>+Tableau1[[#This Row],[CLIENT]]</f>
        <v>TUNISIAN AFRICAN BUSINESS</v>
      </c>
      <c r="M1160" s="3">
        <f>Tableau1[[#This Row],[Mois]]</f>
        <v>1</v>
      </c>
    </row>
    <row r="1161" spans="1:13" hidden="1" x14ac:dyDescent="0.35">
      <c r="A1161" s="1" t="str">
        <f>Tableau1[[#This Row],[NUM DE FACTURE]]</f>
        <v>FAE-23-00002</v>
      </c>
      <c r="B1161" s="2">
        <f>VLOOKUP(Tableau3[[#This Row],[ID ]],'[1]COMMERCIAL 2019 - 2021'!$D$2:$AO$3999,14,FALSE)</f>
        <v>0</v>
      </c>
      <c r="C1161" s="3">
        <f>VLOOKUP(Tableau3[[#This Row],[ID ]],'[1]COMMERCIAL 2019 - 2021'!$D$2:$AO$3999,15,FALSE)</f>
        <v>17803.28</v>
      </c>
      <c r="D1161" s="3">
        <f>VLOOKUP(Tableau3[[#This Row],[ID ]],'[1]COMMERCIAL 2019 - 2021'!$D$2:$AO$3999,16,FALSE)</f>
        <v>0</v>
      </c>
      <c r="E1161" s="3">
        <f>VLOOKUP(Tableau3[[#This Row],[ID ]],'[1]COMMERCIAL 2019 - 2021'!$D$2:$AO$3999,17,FALSE)</f>
        <v>2700</v>
      </c>
      <c r="F1161" s="3">
        <f>VLOOKUP(Tableau3[[#This Row],[ID ]],'[1]COMMERCIAL 2019 - 2021'!$D$2:$AO$3999,20,FALSE)</f>
        <v>0</v>
      </c>
      <c r="G1161" s="3">
        <f>VLOOKUP(Tableau3[[#This Row],[ID ]],'[1]COMMERCIAL 2019 - 2021'!$D$2:$AO$3999,21,FALSE)</f>
        <v>56798.08557769208</v>
      </c>
      <c r="H1161" s="3">
        <f>VLOOKUP(Tableau3[[#This Row],[ID ]],'[1]COMMERCIAL 2019 - 2021'!$D$2:$AO$3999,22,FALSE)</f>
        <v>0</v>
      </c>
      <c r="I1161" s="3">
        <f>VLOOKUP(Tableau3[[#This Row],[ID ]],'[1]COMMERCIAL 2019 - 2021'!$D$2:$AO$3999,23,FALSE)</f>
        <v>25509.886794347916</v>
      </c>
      <c r="J1161" s="3">
        <f>+Tableau1[[#This Row],[Annee]]</f>
        <v>2023</v>
      </c>
      <c r="K1161" s="3" t="str">
        <f>+Tableau1[[#This Row],[DESTINATION]]</f>
        <v>Canada</v>
      </c>
      <c r="L1161" s="3" t="str">
        <f>+Tableau1[[#This Row],[CLIENT]]</f>
        <v>SAFA FOOD</v>
      </c>
      <c r="M1161" s="3">
        <f>Tableau1[[#This Row],[Mois]]</f>
        <v>1</v>
      </c>
    </row>
    <row r="1162" spans="1:13" hidden="1" x14ac:dyDescent="0.35">
      <c r="A1162" s="1" t="str">
        <f>Tableau1[[#This Row],[NUM DE FACTURE]]</f>
        <v>FAE-23-00003</v>
      </c>
      <c r="B1162" s="2">
        <f>VLOOKUP(Tableau3[[#This Row],[ID ]],'[1]COMMERCIAL 2019 - 2021'!$D$2:$AO$3999,14,FALSE)</f>
        <v>0</v>
      </c>
      <c r="C1162" s="3">
        <f>VLOOKUP(Tableau3[[#This Row],[ID ]],'[1]COMMERCIAL 2019 - 2021'!$D$2:$AO$3999,15,FALSE)</f>
        <v>230000</v>
      </c>
      <c r="D1162" s="3">
        <f>VLOOKUP(Tableau3[[#This Row],[ID ]],'[1]COMMERCIAL 2019 - 2021'!$D$2:$AO$3999,16,FALSE)</f>
        <v>50000</v>
      </c>
      <c r="E1162" s="3">
        <f>VLOOKUP(Tableau3[[#This Row],[ID ]],'[1]COMMERCIAL 2019 - 2021'!$D$2:$AO$3999,17,FALSE)</f>
        <v>0</v>
      </c>
      <c r="F1162" s="3">
        <f>VLOOKUP(Tableau3[[#This Row],[ID ]],'[1]COMMERCIAL 2019 - 2021'!$D$2:$AO$3999,20,FALSE)</f>
        <v>0</v>
      </c>
      <c r="G1162" s="3">
        <f>VLOOKUP(Tableau3[[#This Row],[ID ]],'[1]COMMERCIAL 2019 - 2021'!$D$2:$AO$3999,21,FALSE)</f>
        <v>564958.46999999986</v>
      </c>
      <c r="H1162" s="3">
        <f>VLOOKUP(Tableau3[[#This Row],[ID ]],'[1]COMMERCIAL 2019 - 2021'!$D$2:$AO$3999,22,FALSE)</f>
        <v>114331.00000000001</v>
      </c>
      <c r="I1162" s="3">
        <f>VLOOKUP(Tableau3[[#This Row],[ID ]],'[1]COMMERCIAL 2019 - 2021'!$D$2:$AO$3999,23,FALSE)</f>
        <v>0</v>
      </c>
      <c r="J1162" s="3">
        <f>+Tableau1[[#This Row],[Annee]]</f>
        <v>2023</v>
      </c>
      <c r="K1162" s="3" t="str">
        <f>+Tableau1[[#This Row],[DESTINATION]]</f>
        <v>Niger</v>
      </c>
      <c r="L1162" s="3" t="str">
        <f>+Tableau1[[#This Row],[CLIENT]]</f>
        <v>ETS KASSO IMPORT EXPORT</v>
      </c>
      <c r="M1162" s="3">
        <f>Tableau1[[#This Row],[Mois]]</f>
        <v>1</v>
      </c>
    </row>
    <row r="1163" spans="1:13" hidden="1" x14ac:dyDescent="0.35">
      <c r="A1163" s="1" t="str">
        <f>Tableau1[[#This Row],[NUM DE FACTURE]]</f>
        <v>FAE-23-00004</v>
      </c>
      <c r="B1163" s="2">
        <f>VLOOKUP(Tableau3[[#This Row],[ID ]],'[1]COMMERCIAL 2019 - 2021'!$D$2:$AO$3999,14,FALSE)</f>
        <v>7200</v>
      </c>
      <c r="C1163" s="3">
        <f>VLOOKUP(Tableau3[[#This Row],[ID ]],'[1]COMMERCIAL 2019 - 2021'!$D$2:$AO$3999,15,FALSE)</f>
        <v>19200</v>
      </c>
      <c r="D1163" s="3">
        <f>VLOOKUP(Tableau3[[#This Row],[ID ]],'[1]COMMERCIAL 2019 - 2021'!$D$2:$AO$3999,16,FALSE)</f>
        <v>0</v>
      </c>
      <c r="E1163" s="3">
        <f>VLOOKUP(Tableau3[[#This Row],[ID ]],'[1]COMMERCIAL 2019 - 2021'!$D$2:$AO$3999,17,FALSE)</f>
        <v>0</v>
      </c>
      <c r="F1163" s="3">
        <f>VLOOKUP(Tableau3[[#This Row],[ID ]],'[1]COMMERCIAL 2019 - 2021'!$D$2:$AO$3999,20,FALSE)</f>
        <v>19080</v>
      </c>
      <c r="G1163" s="3">
        <f>VLOOKUP(Tableau3[[#This Row],[ID ]],'[1]COMMERCIAL 2019 - 2021'!$D$2:$AO$3999,21,FALSE)</f>
        <v>46272</v>
      </c>
      <c r="H1163" s="3">
        <f>VLOOKUP(Tableau3[[#This Row],[ID ]],'[1]COMMERCIAL 2019 - 2021'!$D$2:$AO$3999,22,FALSE)</f>
        <v>0</v>
      </c>
      <c r="I1163" s="3">
        <f>VLOOKUP(Tableau3[[#This Row],[ID ]],'[1]COMMERCIAL 2019 - 2021'!$D$2:$AO$3999,23,FALSE)</f>
        <v>0</v>
      </c>
      <c r="J1163" s="3">
        <f>+Tableau1[[#This Row],[Annee]]</f>
        <v>2023</v>
      </c>
      <c r="K1163" s="3" t="str">
        <f>+Tableau1[[#This Row],[DESTINATION]]</f>
        <v>Congo</v>
      </c>
      <c r="L1163" s="3" t="str">
        <f>+Tableau1[[#This Row],[CLIENT]]</f>
        <v>PUNIC INTERNATINAL TRADE</v>
      </c>
      <c r="M1163" s="3">
        <f>Tableau1[[#This Row],[Mois]]</f>
        <v>1</v>
      </c>
    </row>
    <row r="1164" spans="1:13" hidden="1" x14ac:dyDescent="0.35">
      <c r="A1164" s="1" t="str">
        <f>Tableau1[[#This Row],[NUM DE FACTURE]]</f>
        <v>FAE-23-00005</v>
      </c>
      <c r="B1164" s="2">
        <f>VLOOKUP(Tableau3[[#This Row],[ID ]],'[1]COMMERCIAL 2019 - 2021'!$D$2:$AO$3999,14,FALSE)</f>
        <v>0</v>
      </c>
      <c r="C1164" s="3">
        <f>VLOOKUP(Tableau3[[#This Row],[ID ]],'[1]COMMERCIAL 2019 - 2021'!$D$2:$AO$3999,15,FALSE)</f>
        <v>110400</v>
      </c>
      <c r="D1164" s="3">
        <f>VLOOKUP(Tableau3[[#This Row],[ID ]],'[1]COMMERCIAL 2019 - 2021'!$D$2:$AO$3999,16,FALSE)</f>
        <v>0</v>
      </c>
      <c r="E1164" s="3">
        <f>VLOOKUP(Tableau3[[#This Row],[ID ]],'[1]COMMERCIAL 2019 - 2021'!$D$2:$AO$3999,17,FALSE)</f>
        <v>0</v>
      </c>
      <c r="F1164" s="3">
        <f>VLOOKUP(Tableau3[[#This Row],[ID ]],'[1]COMMERCIAL 2019 - 2021'!$D$2:$AO$3999,20,FALSE)</f>
        <v>0</v>
      </c>
      <c r="G1164" s="3">
        <f>VLOOKUP(Tableau3[[#This Row],[ID ]],'[1]COMMERCIAL 2019 - 2021'!$D$2:$AO$3999,21,FALSE)</f>
        <v>253920</v>
      </c>
      <c r="H1164" s="3">
        <f>VLOOKUP(Tableau3[[#This Row],[ID ]],'[1]COMMERCIAL 2019 - 2021'!$D$2:$AO$3999,22,FALSE)</f>
        <v>0</v>
      </c>
      <c r="I1164" s="3">
        <f>VLOOKUP(Tableau3[[#This Row],[ID ]],'[1]COMMERCIAL 2019 - 2021'!$D$2:$AO$3999,23,FALSE)</f>
        <v>0</v>
      </c>
      <c r="J1164" s="3">
        <f>+Tableau1[[#This Row],[Annee]]</f>
        <v>2023</v>
      </c>
      <c r="K1164" s="3" t="str">
        <f>+Tableau1[[#This Row],[DESTINATION]]</f>
        <v>Senegal</v>
      </c>
      <c r="L1164" s="3" t="str">
        <f>+Tableau1[[#This Row],[CLIENT]]</f>
        <v>MARCOM INTERN</v>
      </c>
      <c r="M1164" s="3">
        <f>Tableau1[[#This Row],[Mois]]</f>
        <v>1</v>
      </c>
    </row>
    <row r="1165" spans="1:13" hidden="1" x14ac:dyDescent="0.35">
      <c r="A1165" s="1" t="str">
        <f>Tableau1[[#This Row],[NUM DE FACTURE]]</f>
        <v>FAE-23-00006</v>
      </c>
      <c r="B1165" s="2">
        <f>VLOOKUP(Tableau3[[#This Row],[ID ]],'[1]COMMERCIAL 2019 - 2021'!$D$2:$AO$3999,14,FALSE)</f>
        <v>0</v>
      </c>
      <c r="C1165" s="3">
        <f>VLOOKUP(Tableau3[[#This Row],[ID ]],'[1]COMMERCIAL 2019 - 2021'!$D$2:$AO$3999,15,FALSE)</f>
        <v>21600</v>
      </c>
      <c r="D1165" s="3">
        <f>VLOOKUP(Tableau3[[#This Row],[ID ]],'[1]COMMERCIAL 2019 - 2021'!$D$2:$AO$3999,16,FALSE)</f>
        <v>0</v>
      </c>
      <c r="E1165" s="3">
        <f>VLOOKUP(Tableau3[[#This Row],[ID ]],'[1]COMMERCIAL 2019 - 2021'!$D$2:$AO$3999,17,FALSE)</f>
        <v>0</v>
      </c>
      <c r="F1165" s="3">
        <f>VLOOKUP(Tableau3[[#This Row],[ID ]],'[1]COMMERCIAL 2019 - 2021'!$D$2:$AO$3999,20,FALSE)</f>
        <v>0</v>
      </c>
      <c r="G1165" s="3">
        <f>VLOOKUP(Tableau3[[#This Row],[ID ]],'[1]COMMERCIAL 2019 - 2021'!$D$2:$AO$3999,21,FALSE)</f>
        <v>83290.627200000003</v>
      </c>
      <c r="H1165" s="3">
        <f>VLOOKUP(Tableau3[[#This Row],[ID ]],'[1]COMMERCIAL 2019 - 2021'!$D$2:$AO$3999,22,FALSE)</f>
        <v>0</v>
      </c>
      <c r="I1165" s="3">
        <f>VLOOKUP(Tableau3[[#This Row],[ID ]],'[1]COMMERCIAL 2019 - 2021'!$D$2:$AO$3999,23,FALSE)</f>
        <v>0</v>
      </c>
      <c r="J1165" s="3">
        <f>+Tableau1[[#This Row],[Annee]]</f>
        <v>2023</v>
      </c>
      <c r="K1165" s="3" t="str">
        <f>+Tableau1[[#This Row],[DESTINATION]]</f>
        <v>Mayotte</v>
      </c>
      <c r="L1165" s="3" t="str">
        <f>+Tableau1[[#This Row],[CLIENT]]</f>
        <v>SODIFRAM SAS</v>
      </c>
      <c r="M1165" s="3">
        <f>Tableau1[[#This Row],[Mois]]</f>
        <v>1</v>
      </c>
    </row>
    <row r="1166" spans="1:13" hidden="1" x14ac:dyDescent="0.35">
      <c r="A1166" s="1" t="str">
        <f>Tableau1[[#This Row],[NUM DE FACTURE]]</f>
        <v>FAE-23-00007</v>
      </c>
      <c r="B1166" s="2">
        <f>VLOOKUP(Tableau3[[#This Row],[ID ]],'[1]COMMERCIAL 2019 - 2021'!$D$2:$AO$3999,14,FALSE)</f>
        <v>0</v>
      </c>
      <c r="C1166" s="3">
        <f>VLOOKUP(Tableau3[[#This Row],[ID ]],'[1]COMMERCIAL 2019 - 2021'!$D$2:$AO$3999,15,FALSE)</f>
        <v>28020</v>
      </c>
      <c r="D1166" s="3">
        <f>VLOOKUP(Tableau3[[#This Row],[ID ]],'[1]COMMERCIAL 2019 - 2021'!$D$2:$AO$3999,16,FALSE)</f>
        <v>56000</v>
      </c>
      <c r="E1166" s="3">
        <f>VLOOKUP(Tableau3[[#This Row],[ID ]],'[1]COMMERCIAL 2019 - 2021'!$D$2:$AO$3999,17,FALSE)</f>
        <v>0</v>
      </c>
      <c r="F1166" s="3">
        <f>VLOOKUP(Tableau3[[#This Row],[ID ]],'[1]COMMERCIAL 2019 - 2021'!$D$2:$AO$3999,20,FALSE)</f>
        <v>0</v>
      </c>
      <c r="G1166" s="3">
        <f>VLOOKUP(Tableau3[[#This Row],[ID ]],'[1]COMMERCIAL 2019 - 2021'!$D$2:$AO$3999,21,FALSE)</f>
        <v>64224.768089999998</v>
      </c>
      <c r="H1166" s="3">
        <f>VLOOKUP(Tableau3[[#This Row],[ID ]],'[1]COMMERCIAL 2019 - 2021'!$D$2:$AO$3999,22,FALSE)</f>
        <v>119517.3112</v>
      </c>
      <c r="I1166" s="3">
        <f>VLOOKUP(Tableau3[[#This Row],[ID ]],'[1]COMMERCIAL 2019 - 2021'!$D$2:$AO$3999,23,FALSE)</f>
        <v>0</v>
      </c>
      <c r="J1166" s="3">
        <f>+Tableau1[[#This Row],[Annee]]</f>
        <v>2023</v>
      </c>
      <c r="K1166" s="3" t="str">
        <f>+Tableau1[[#This Row],[DESTINATION]]</f>
        <v>Benin</v>
      </c>
      <c r="L1166" s="3" t="str">
        <f>+Tableau1[[#This Row],[CLIENT]]</f>
        <v>GGM</v>
      </c>
      <c r="M1166" s="3">
        <f>Tableau1[[#This Row],[Mois]]</f>
        <v>1</v>
      </c>
    </row>
    <row r="1167" spans="1:13" hidden="1" x14ac:dyDescent="0.35">
      <c r="A1167" s="1" t="str">
        <f>Tableau1[[#This Row],[NUM DE FACTURE]]</f>
        <v>FAE-23-00008</v>
      </c>
      <c r="B1167" s="2">
        <f>VLOOKUP(Tableau3[[#This Row],[ID ]],'[1]COMMERCIAL 2019 - 2021'!$D$2:$AO$3999,14,FALSE)</f>
        <v>21600</v>
      </c>
      <c r="C1167" s="3">
        <f>VLOOKUP(Tableau3[[#This Row],[ID ]],'[1]COMMERCIAL 2019 - 2021'!$D$2:$AO$3999,15,FALSE)</f>
        <v>0</v>
      </c>
      <c r="D1167" s="3">
        <f>VLOOKUP(Tableau3[[#This Row],[ID ]],'[1]COMMERCIAL 2019 - 2021'!$D$2:$AO$3999,16,FALSE)</f>
        <v>0</v>
      </c>
      <c r="E1167" s="3">
        <f>VLOOKUP(Tableau3[[#This Row],[ID ]],'[1]COMMERCIAL 2019 - 2021'!$D$2:$AO$3999,17,FALSE)</f>
        <v>0</v>
      </c>
      <c r="F1167" s="3">
        <f>VLOOKUP(Tableau3[[#This Row],[ID ]],'[1]COMMERCIAL 2019 - 2021'!$D$2:$AO$3999,20,FALSE)</f>
        <v>57007.886399999996</v>
      </c>
      <c r="G1167" s="3">
        <f>VLOOKUP(Tableau3[[#This Row],[ID ]],'[1]COMMERCIAL 2019 - 2021'!$D$2:$AO$3999,21,FALSE)</f>
        <v>0</v>
      </c>
      <c r="H1167" s="3">
        <f>VLOOKUP(Tableau3[[#This Row],[ID ]],'[1]COMMERCIAL 2019 - 2021'!$D$2:$AO$3999,22,FALSE)</f>
        <v>0</v>
      </c>
      <c r="I1167" s="3">
        <f>VLOOKUP(Tableau3[[#This Row],[ID ]],'[1]COMMERCIAL 2019 - 2021'!$D$2:$AO$3999,23,FALSE)</f>
        <v>0</v>
      </c>
      <c r="J1167" s="3">
        <f>+Tableau1[[#This Row],[Annee]]</f>
        <v>2023</v>
      </c>
      <c r="K1167" s="3" t="str">
        <f>+Tableau1[[#This Row],[DESTINATION]]</f>
        <v>Congo</v>
      </c>
      <c r="L1167" s="3" t="str">
        <f>+Tableau1[[#This Row],[CLIENT]]</f>
        <v>SOCIETE REGAL</v>
      </c>
      <c r="M1167" s="3">
        <f>Tableau1[[#This Row],[Mois]]</f>
        <v>2</v>
      </c>
    </row>
    <row r="1168" spans="1:13" hidden="1" x14ac:dyDescent="0.35">
      <c r="A1168" s="1" t="str">
        <f>Tableau1[[#This Row],[NUM DE FACTURE]]</f>
        <v>FAE-23-00009</v>
      </c>
      <c r="B1168" s="2">
        <f>VLOOKUP(Tableau3[[#This Row],[ID ]],'[1]COMMERCIAL 2019 - 2021'!$D$2:$AO$3999,14,FALSE)</f>
        <v>0</v>
      </c>
      <c r="C1168" s="3">
        <f>VLOOKUP(Tableau3[[#This Row],[ID ]],'[1]COMMERCIAL 2019 - 2021'!$D$2:$AO$3999,15,FALSE)</f>
        <v>50000</v>
      </c>
      <c r="D1168" s="3">
        <f>VLOOKUP(Tableau3[[#This Row],[ID ]],'[1]COMMERCIAL 2019 - 2021'!$D$2:$AO$3999,16,FALSE)</f>
        <v>0</v>
      </c>
      <c r="E1168" s="3">
        <f>VLOOKUP(Tableau3[[#This Row],[ID ]],'[1]COMMERCIAL 2019 - 2021'!$D$2:$AO$3999,17,FALSE)</f>
        <v>0</v>
      </c>
      <c r="F1168" s="3">
        <f>VLOOKUP(Tableau3[[#This Row],[ID ]],'[1]COMMERCIAL 2019 - 2021'!$D$2:$AO$3999,20,FALSE)</f>
        <v>0</v>
      </c>
      <c r="G1168" s="3">
        <f>VLOOKUP(Tableau3[[#This Row],[ID ]],'[1]COMMERCIAL 2019 - 2021'!$D$2:$AO$3999,21,FALSE)</f>
        <v>116500</v>
      </c>
      <c r="H1168" s="3">
        <f>VLOOKUP(Tableau3[[#This Row],[ID ]],'[1]COMMERCIAL 2019 - 2021'!$D$2:$AO$3999,22,FALSE)</f>
        <v>0</v>
      </c>
      <c r="I1168" s="3">
        <f>VLOOKUP(Tableau3[[#This Row],[ID ]],'[1]COMMERCIAL 2019 - 2021'!$D$2:$AO$3999,23,FALSE)</f>
        <v>0</v>
      </c>
      <c r="J1168" s="3">
        <f>+Tableau1[[#This Row],[Annee]]</f>
        <v>2023</v>
      </c>
      <c r="K1168" s="3" t="str">
        <f>+Tableau1[[#This Row],[DESTINATION]]</f>
        <v>Tchad</v>
      </c>
      <c r="L1168" s="3" t="str">
        <f>+Tableau1[[#This Row],[CLIENT]]</f>
        <v>SAHEL INTERNATIONAL TRADE</v>
      </c>
      <c r="M1168" s="3">
        <f>Tableau1[[#This Row],[Mois]]</f>
        <v>1</v>
      </c>
    </row>
    <row r="1169" spans="1:13" hidden="1" x14ac:dyDescent="0.35">
      <c r="A1169" s="1" t="str">
        <f>Tableau1[[#This Row],[NUM DE FACTURE]]</f>
        <v>FAE-23-00010</v>
      </c>
      <c r="B1169" s="2">
        <f>VLOOKUP(Tableau3[[#This Row],[ID ]],'[1]COMMERCIAL 2019 - 2021'!$D$2:$AO$3999,14,FALSE)</f>
        <v>21600</v>
      </c>
      <c r="C1169" s="3">
        <f>VLOOKUP(Tableau3[[#This Row],[ID ]],'[1]COMMERCIAL 2019 - 2021'!$D$2:$AO$3999,15,FALSE)</f>
        <v>0</v>
      </c>
      <c r="D1169" s="3">
        <f>VLOOKUP(Tableau3[[#This Row],[ID ]],'[1]COMMERCIAL 2019 - 2021'!$D$2:$AO$3999,16,FALSE)</f>
        <v>0</v>
      </c>
      <c r="E1169" s="3">
        <f>VLOOKUP(Tableau3[[#This Row],[ID ]],'[1]COMMERCIAL 2019 - 2021'!$D$2:$AO$3999,17,FALSE)</f>
        <v>0</v>
      </c>
      <c r="F1169" s="3">
        <f>VLOOKUP(Tableau3[[#This Row],[ID ]],'[1]COMMERCIAL 2019 - 2021'!$D$2:$AO$3999,20,FALSE)</f>
        <v>56592</v>
      </c>
      <c r="G1169" s="3">
        <f>VLOOKUP(Tableau3[[#This Row],[ID ]],'[1]COMMERCIAL 2019 - 2021'!$D$2:$AO$3999,21,FALSE)</f>
        <v>0</v>
      </c>
      <c r="H1169" s="3">
        <f>VLOOKUP(Tableau3[[#This Row],[ID ]],'[1]COMMERCIAL 2019 - 2021'!$D$2:$AO$3999,22,FALSE)</f>
        <v>0</v>
      </c>
      <c r="I1169" s="3">
        <f>VLOOKUP(Tableau3[[#This Row],[ID ]],'[1]COMMERCIAL 2019 - 2021'!$D$2:$AO$3999,23,FALSE)</f>
        <v>0</v>
      </c>
      <c r="J1169" s="3">
        <f>+Tableau1[[#This Row],[Annee]]</f>
        <v>2023</v>
      </c>
      <c r="K1169" s="3" t="str">
        <f>+Tableau1[[#This Row],[DESTINATION]]</f>
        <v>Sierra Leone</v>
      </c>
      <c r="L1169" s="3" t="str">
        <f>+Tableau1[[#This Row],[CLIENT]]</f>
        <v>SAHEL INTERNATIONAL TRADE</v>
      </c>
      <c r="M1169" s="3">
        <f>Tableau1[[#This Row],[Mois]]</f>
        <v>1</v>
      </c>
    </row>
    <row r="1170" spans="1:13" hidden="1" x14ac:dyDescent="0.35">
      <c r="A1170" s="1" t="str">
        <f>Tableau1[[#This Row],[NUM DE FACTURE]]</f>
        <v>FAE-23-00011</v>
      </c>
      <c r="B1170" s="2">
        <f>VLOOKUP(Tableau3[[#This Row],[ID ]],'[1]COMMERCIAL 2019 - 2021'!$D$2:$AO$3999,14,FALSE)</f>
        <v>22008</v>
      </c>
      <c r="C1170" s="3">
        <f>VLOOKUP(Tableau3[[#This Row],[ID ]],'[1]COMMERCIAL 2019 - 2021'!$D$2:$AO$3999,15,FALSE)</f>
        <v>0</v>
      </c>
      <c r="D1170" s="3">
        <f>VLOOKUP(Tableau3[[#This Row],[ID ]],'[1]COMMERCIAL 2019 - 2021'!$D$2:$AO$3999,16,FALSE)</f>
        <v>0</v>
      </c>
      <c r="E1170" s="3">
        <f>VLOOKUP(Tableau3[[#This Row],[ID ]],'[1]COMMERCIAL 2019 - 2021'!$D$2:$AO$3999,17,FALSE)</f>
        <v>0</v>
      </c>
      <c r="F1170" s="3">
        <f>VLOOKUP(Tableau3[[#This Row],[ID ]],'[1]COMMERCIAL 2019 - 2021'!$D$2:$AO$3999,20,FALSE)</f>
        <v>57220.800000000003</v>
      </c>
      <c r="G1170" s="3">
        <f>VLOOKUP(Tableau3[[#This Row],[ID ]],'[1]COMMERCIAL 2019 - 2021'!$D$2:$AO$3999,21,FALSE)</f>
        <v>0</v>
      </c>
      <c r="H1170" s="3">
        <f>VLOOKUP(Tableau3[[#This Row],[ID ]],'[1]COMMERCIAL 2019 - 2021'!$D$2:$AO$3999,22,FALSE)</f>
        <v>0</v>
      </c>
      <c r="I1170" s="3">
        <f>VLOOKUP(Tableau3[[#This Row],[ID ]],'[1]COMMERCIAL 2019 - 2021'!$D$2:$AO$3999,23,FALSE)</f>
        <v>0</v>
      </c>
      <c r="J1170" s="3">
        <f>+Tableau1[[#This Row],[Annee]]</f>
        <v>2023</v>
      </c>
      <c r="K1170" s="3" t="str">
        <f>+Tableau1[[#This Row],[DESTINATION]]</f>
        <v>Sierra Leone</v>
      </c>
      <c r="L1170" s="3" t="str">
        <f>+Tableau1[[#This Row],[CLIENT]]</f>
        <v>SAHEL INTERNATIONAL TRADE</v>
      </c>
      <c r="M1170" s="3">
        <f>Tableau1[[#This Row],[Mois]]</f>
        <v>1</v>
      </c>
    </row>
    <row r="1171" spans="1:13" hidden="1" x14ac:dyDescent="0.35">
      <c r="A1171" s="1" t="str">
        <f>Tableau1[[#This Row],[NUM DE FACTURE]]</f>
        <v>FAE-23-00012</v>
      </c>
      <c r="B1171" s="2">
        <f>VLOOKUP(Tableau3[[#This Row],[ID ]],'[1]COMMERCIAL 2019 - 2021'!$D$2:$AO$3999,14,FALSE)</f>
        <v>0</v>
      </c>
      <c r="C1171" s="3">
        <f>VLOOKUP(Tableau3[[#This Row],[ID ]],'[1]COMMERCIAL 2019 - 2021'!$D$2:$AO$3999,15,FALSE)</f>
        <v>20256</v>
      </c>
      <c r="D1171" s="3">
        <f>VLOOKUP(Tableau3[[#This Row],[ID ]],'[1]COMMERCIAL 2019 - 2021'!$D$2:$AO$3999,16,FALSE)</f>
        <v>7500</v>
      </c>
      <c r="E1171" s="3">
        <f>VLOOKUP(Tableau3[[#This Row],[ID ]],'[1]COMMERCIAL 2019 - 2021'!$D$2:$AO$3999,17,FALSE)</f>
        <v>0</v>
      </c>
      <c r="F1171" s="3">
        <f>VLOOKUP(Tableau3[[#This Row],[ID ]],'[1]COMMERCIAL 2019 - 2021'!$D$2:$AO$3999,20,FALSE)</f>
        <v>0</v>
      </c>
      <c r="G1171" s="3">
        <f>VLOOKUP(Tableau3[[#This Row],[ID ]],'[1]COMMERCIAL 2019 - 2021'!$D$2:$AO$3999,21,FALSE)</f>
        <v>75354.317278381321</v>
      </c>
      <c r="H1171" s="3">
        <f>VLOOKUP(Tableau3[[#This Row],[ID ]],'[1]COMMERCIAL 2019 - 2021'!$D$2:$AO$3999,22,FALSE)</f>
        <v>27455.118013618678</v>
      </c>
      <c r="I1171" s="3">
        <f>VLOOKUP(Tableau3[[#This Row],[ID ]],'[1]COMMERCIAL 2019 - 2021'!$D$2:$AO$3999,23,FALSE)</f>
        <v>0</v>
      </c>
      <c r="J1171" s="3">
        <f>+Tableau1[[#This Row],[Annee]]</f>
        <v>2023</v>
      </c>
      <c r="K1171" s="3" t="str">
        <f>+Tableau1[[#This Row],[DESTINATION]]</f>
        <v>Mayotte</v>
      </c>
      <c r="L1171" s="3" t="str">
        <f>+Tableau1[[#This Row],[CLIENT]]</f>
        <v>SODIFRAM SAS</v>
      </c>
      <c r="M1171" s="3">
        <f>Tableau1[[#This Row],[Mois]]</f>
        <v>1</v>
      </c>
    </row>
    <row r="1172" spans="1:13" hidden="1" x14ac:dyDescent="0.35">
      <c r="A1172" s="1" t="str">
        <f>Tableau1[[#This Row],[NUM DE FACTURE]]</f>
        <v>FAE-23-00013</v>
      </c>
      <c r="B1172" s="2">
        <f>VLOOKUP(Tableau3[[#This Row],[ID ]],'[1]COMMERCIAL 2019 - 2021'!$D$2:$AO$3999,14,FALSE)</f>
        <v>43200</v>
      </c>
      <c r="C1172" s="3">
        <f>VLOOKUP(Tableau3[[#This Row],[ID ]],'[1]COMMERCIAL 2019 - 2021'!$D$2:$AO$3999,15,FALSE)</f>
        <v>0</v>
      </c>
      <c r="D1172" s="3">
        <f>VLOOKUP(Tableau3[[#This Row],[ID ]],'[1]COMMERCIAL 2019 - 2021'!$D$2:$AO$3999,16,FALSE)</f>
        <v>0</v>
      </c>
      <c r="E1172" s="3">
        <f>VLOOKUP(Tableau3[[#This Row],[ID ]],'[1]COMMERCIAL 2019 - 2021'!$D$2:$AO$3999,17,FALSE)</f>
        <v>0</v>
      </c>
      <c r="F1172" s="3">
        <f>VLOOKUP(Tableau3[[#This Row],[ID ]],'[1]COMMERCIAL 2019 - 2021'!$D$2:$AO$3999,20,FALSE)</f>
        <v>115344</v>
      </c>
      <c r="G1172" s="3">
        <f>VLOOKUP(Tableau3[[#This Row],[ID ]],'[1]COMMERCIAL 2019 - 2021'!$D$2:$AO$3999,21,FALSE)</f>
        <v>0</v>
      </c>
      <c r="H1172" s="3">
        <f>VLOOKUP(Tableau3[[#This Row],[ID ]],'[1]COMMERCIAL 2019 - 2021'!$D$2:$AO$3999,22,FALSE)</f>
        <v>0</v>
      </c>
      <c r="I1172" s="3">
        <f>VLOOKUP(Tableau3[[#This Row],[ID ]],'[1]COMMERCIAL 2019 - 2021'!$D$2:$AO$3999,23,FALSE)</f>
        <v>0</v>
      </c>
      <c r="J1172" s="3">
        <f>+Tableau1[[#This Row],[Annee]]</f>
        <v>2023</v>
      </c>
      <c r="K1172" s="3" t="str">
        <f>+Tableau1[[#This Row],[DESTINATION]]</f>
        <v>Tchad</v>
      </c>
      <c r="L1172" s="3" t="str">
        <f>+Tableau1[[#This Row],[CLIENT]]</f>
        <v>SAHEL INTERNATIONAL TRADE</v>
      </c>
      <c r="M1172" s="3">
        <f>Tableau1[[#This Row],[Mois]]</f>
        <v>1</v>
      </c>
    </row>
    <row r="1173" spans="1:13" hidden="1" x14ac:dyDescent="0.35">
      <c r="A1173" s="1" t="str">
        <f>Tableau1[[#This Row],[NUM DE FACTURE]]</f>
        <v>FAE-23-00014</v>
      </c>
      <c r="B1173" s="2">
        <f>VLOOKUP(Tableau3[[#This Row],[ID ]],'[1]COMMERCIAL 2019 - 2021'!$D$2:$AO$3999,14,FALSE)</f>
        <v>0</v>
      </c>
      <c r="C1173" s="3">
        <f>VLOOKUP(Tableau3[[#This Row],[ID ]],'[1]COMMERCIAL 2019 - 2021'!$D$2:$AO$3999,15,FALSE)</f>
        <v>0</v>
      </c>
      <c r="D1173" s="3">
        <f>VLOOKUP(Tableau3[[#This Row],[ID ]],'[1]COMMERCIAL 2019 - 2021'!$D$2:$AO$3999,16,FALSE)</f>
        <v>112000</v>
      </c>
      <c r="E1173" s="3">
        <f>VLOOKUP(Tableau3[[#This Row],[ID ]],'[1]COMMERCIAL 2019 - 2021'!$D$2:$AO$3999,17,FALSE)</f>
        <v>0</v>
      </c>
      <c r="F1173" s="3">
        <f>VLOOKUP(Tableau3[[#This Row],[ID ]],'[1]COMMERCIAL 2019 - 2021'!$D$2:$AO$3999,20,FALSE)</f>
        <v>0</v>
      </c>
      <c r="G1173" s="3">
        <f>VLOOKUP(Tableau3[[#This Row],[ID ]],'[1]COMMERCIAL 2019 - 2021'!$D$2:$AO$3999,21,FALSE)</f>
        <v>0</v>
      </c>
      <c r="H1173" s="3">
        <f>VLOOKUP(Tableau3[[#This Row],[ID ]],'[1]COMMERCIAL 2019 - 2021'!$D$2:$AO$3999,22,FALSE)</f>
        <v>244191.02399999998</v>
      </c>
      <c r="I1173" s="3">
        <f>VLOOKUP(Tableau3[[#This Row],[ID ]],'[1]COMMERCIAL 2019 - 2021'!$D$2:$AO$3999,23,FALSE)</f>
        <v>0</v>
      </c>
      <c r="J1173" s="3">
        <f>+Tableau1[[#This Row],[Annee]]</f>
        <v>2023</v>
      </c>
      <c r="K1173" s="3" t="str">
        <f>+Tableau1[[#This Row],[DESTINATION]]</f>
        <v>Niger</v>
      </c>
      <c r="L1173" s="3" t="str">
        <f>+Tableau1[[#This Row],[CLIENT]]</f>
        <v>ETS KASSO IMPORT EXPORT</v>
      </c>
      <c r="M1173" s="3">
        <f>Tableau1[[#This Row],[Mois]]</f>
        <v>1</v>
      </c>
    </row>
    <row r="1174" spans="1:13" hidden="1" x14ac:dyDescent="0.35">
      <c r="A1174" s="1" t="str">
        <f>Tableau1[[#This Row],[NUM DE FACTURE]]</f>
        <v>FAE-23-00015</v>
      </c>
      <c r="B1174" s="2">
        <f>VLOOKUP(Tableau3[[#This Row],[ID ]],'[1]COMMERCIAL 2019 - 2021'!$D$2:$AO$3999,14,FALSE)</f>
        <v>0</v>
      </c>
      <c r="C1174" s="3">
        <f>VLOOKUP(Tableau3[[#This Row],[ID ]],'[1]COMMERCIAL 2019 - 2021'!$D$2:$AO$3999,15,FALSE)</f>
        <v>242438.59999999998</v>
      </c>
      <c r="D1174" s="3">
        <f>VLOOKUP(Tableau3[[#This Row],[ID ]],'[1]COMMERCIAL 2019 - 2021'!$D$2:$AO$3999,16,FALSE)</f>
        <v>79891</v>
      </c>
      <c r="E1174" s="3">
        <f>VLOOKUP(Tableau3[[#This Row],[ID ]],'[1]COMMERCIAL 2019 - 2021'!$D$2:$AO$3999,17,FALSE)</f>
        <v>0</v>
      </c>
      <c r="F1174" s="3">
        <f>VLOOKUP(Tableau3[[#This Row],[ID ]],'[1]COMMERCIAL 2019 - 2021'!$D$2:$AO$3999,20,FALSE)</f>
        <v>0</v>
      </c>
      <c r="G1174" s="3">
        <f>VLOOKUP(Tableau3[[#This Row],[ID ]],'[1]COMMERCIAL 2019 - 2021'!$D$2:$AO$3999,21,FALSE)</f>
        <v>473510.88</v>
      </c>
      <c r="H1174" s="3">
        <f>VLOOKUP(Tableau3[[#This Row],[ID ]],'[1]COMMERCIAL 2019 - 2021'!$D$2:$AO$3999,22,FALSE)</f>
        <v>165480.48000000001</v>
      </c>
      <c r="I1174" s="3">
        <f>VLOOKUP(Tableau3[[#This Row],[ID ]],'[1]COMMERCIAL 2019 - 2021'!$D$2:$AO$3999,23,FALSE)</f>
        <v>0</v>
      </c>
      <c r="J1174" s="3">
        <f>+Tableau1[[#This Row],[Annee]]</f>
        <v>2023</v>
      </c>
      <c r="K1174" s="3" t="str">
        <f>+Tableau1[[#This Row],[DESTINATION]]</f>
        <v>Libye</v>
      </c>
      <c r="L1174" s="3" t="str">
        <f>+Tableau1[[#This Row],[CLIENT]]</f>
        <v>EASY TRADE / GLOBAL GOODS CAPA</v>
      </c>
      <c r="M1174" s="3">
        <f>Tableau1[[#This Row],[Mois]]</f>
        <v>2</v>
      </c>
    </row>
    <row r="1175" spans="1:13" hidden="1" x14ac:dyDescent="0.35">
      <c r="A1175" s="1" t="str">
        <f>Tableau1[[#This Row],[NUM DE FACTURE]]</f>
        <v>FAE-23-00016</v>
      </c>
      <c r="B1175" s="2">
        <f>VLOOKUP(Tableau3[[#This Row],[ID ]],'[1]COMMERCIAL 2019 - 2021'!$D$2:$AO$3999,14,FALSE)</f>
        <v>0</v>
      </c>
      <c r="C1175" s="3">
        <f>VLOOKUP(Tableau3[[#This Row],[ID ]],'[1]COMMERCIAL 2019 - 2021'!$D$2:$AO$3999,15,FALSE)</f>
        <v>19800</v>
      </c>
      <c r="D1175" s="3">
        <f>VLOOKUP(Tableau3[[#This Row],[ID ]],'[1]COMMERCIAL 2019 - 2021'!$D$2:$AO$3999,16,FALSE)</f>
        <v>3360</v>
      </c>
      <c r="E1175" s="3">
        <f>VLOOKUP(Tableau3[[#This Row],[ID ]],'[1]COMMERCIAL 2019 - 2021'!$D$2:$AO$3999,17,FALSE)</f>
        <v>0</v>
      </c>
      <c r="F1175" s="3">
        <f>VLOOKUP(Tableau3[[#This Row],[ID ]],'[1]COMMERCIAL 2019 - 2021'!$D$2:$AO$3999,20,FALSE)</f>
        <v>0</v>
      </c>
      <c r="G1175" s="3">
        <f>VLOOKUP(Tableau3[[#This Row],[ID ]],'[1]COMMERCIAL 2019 - 2021'!$D$2:$AO$3999,21,FALSE)</f>
        <v>61380</v>
      </c>
      <c r="H1175" s="3">
        <f>VLOOKUP(Tableau3[[#This Row],[ID ]],'[1]COMMERCIAL 2019 - 2021'!$D$2:$AO$3999,22,FALSE)</f>
        <v>10416</v>
      </c>
      <c r="I1175" s="3">
        <f>VLOOKUP(Tableau3[[#This Row],[ID ]],'[1]COMMERCIAL 2019 - 2021'!$D$2:$AO$3999,23,FALSE)</f>
        <v>0</v>
      </c>
      <c r="J1175" s="3">
        <f>+Tableau1[[#This Row],[Annee]]</f>
        <v>2023</v>
      </c>
      <c r="K1175" s="3" t="str">
        <f>+Tableau1[[#This Row],[DESTINATION]]</f>
        <v>Bahraine</v>
      </c>
      <c r="L1175" s="3" t="str">
        <f>+Tableau1[[#This Row],[CLIENT]]</f>
        <v>ARCADIA</v>
      </c>
      <c r="M1175" s="3">
        <f>Tableau1[[#This Row],[Mois]]</f>
        <v>1</v>
      </c>
    </row>
    <row r="1176" spans="1:13" x14ac:dyDescent="0.35">
      <c r="A1176" s="1" t="str">
        <f>Tableau1[[#This Row],[NUM DE FACTURE]]</f>
        <v>FAE-23-00017</v>
      </c>
      <c r="B1176" s="2">
        <f>VLOOKUP(Tableau3[[#This Row],[ID ]],'[1]COMMERCIAL 2019 - 2021'!$D$2:$AO$3999,14,FALSE)</f>
        <v>0</v>
      </c>
      <c r="C1176" s="3">
        <f>VLOOKUP(Tableau3[[#This Row],[ID ]],'[1]COMMERCIAL 2019 - 2021'!$D$2:$AO$3999,15,FALSE)</f>
        <v>0</v>
      </c>
      <c r="D1176" s="3">
        <f>VLOOKUP(Tableau3[[#This Row],[ID ]],'[1]COMMERCIAL 2019 - 2021'!$D$2:$AO$3999,16,FALSE)</f>
        <v>56000</v>
      </c>
      <c r="E1176" s="3">
        <f>VLOOKUP(Tableau3[[#This Row],[ID ]],'[1]COMMERCIAL 2019 - 2021'!$D$2:$AO$3999,17,FALSE)</f>
        <v>0</v>
      </c>
      <c r="F1176" s="3">
        <f>VLOOKUP(Tableau3[[#This Row],[ID ]],'[1]COMMERCIAL 2019 - 2021'!$D$2:$AO$3999,20,FALSE)</f>
        <v>0</v>
      </c>
      <c r="G1176" s="3">
        <f>VLOOKUP(Tableau3[[#This Row],[ID ]],'[1]COMMERCIAL 2019 - 2021'!$D$2:$AO$3999,21,FALSE)</f>
        <v>0</v>
      </c>
      <c r="H1176" s="3">
        <f>VLOOKUP(Tableau3[[#This Row],[ID ]],'[1]COMMERCIAL 2019 - 2021'!$D$2:$AO$3999,22,FALSE)</f>
        <v>126280</v>
      </c>
      <c r="I1176" s="3">
        <f>VLOOKUP(Tableau3[[#This Row],[ID ]],'[1]COMMERCIAL 2019 - 2021'!$D$2:$AO$3999,23,FALSE)</f>
        <v>0</v>
      </c>
      <c r="J1176" s="3">
        <f>+Tableau1[[#This Row],[Annee]]</f>
        <v>2023</v>
      </c>
      <c r="K1176" s="3" t="str">
        <f>+Tableau1[[#This Row],[DESTINATION]]</f>
        <v>Gabon</v>
      </c>
      <c r="L1176" s="3" t="str">
        <f>+Tableau1[[#This Row],[CLIENT]]</f>
        <v>TUNISIAN AFRICAN BUSINESS</v>
      </c>
      <c r="M1176" s="3">
        <f>Tableau1[[#This Row],[Mois]]</f>
        <v>1</v>
      </c>
    </row>
    <row r="1177" spans="1:13" hidden="1" x14ac:dyDescent="0.35">
      <c r="A1177" s="1" t="str">
        <f>Tableau1[[#This Row],[NUM DE FACTURE]]</f>
        <v>FAE-23-00018</v>
      </c>
      <c r="B1177" s="2">
        <f>VLOOKUP(Tableau3[[#This Row],[ID ]],'[1]COMMERCIAL 2019 - 2021'!$D$2:$AO$3999,14,FALSE)</f>
        <v>16800</v>
      </c>
      <c r="C1177" s="3">
        <f>VLOOKUP(Tableau3[[#This Row],[ID ]],'[1]COMMERCIAL 2019 - 2021'!$D$2:$AO$3999,15,FALSE)</f>
        <v>56960</v>
      </c>
      <c r="D1177" s="3">
        <f>VLOOKUP(Tableau3[[#This Row],[ID ]],'[1]COMMERCIAL 2019 - 2021'!$D$2:$AO$3999,16,FALSE)</f>
        <v>6000</v>
      </c>
      <c r="E1177" s="3">
        <f>VLOOKUP(Tableau3[[#This Row],[ID ]],'[1]COMMERCIAL 2019 - 2021'!$D$2:$AO$3999,17,FALSE)</f>
        <v>0</v>
      </c>
      <c r="F1177" s="3">
        <f>VLOOKUP(Tableau3[[#This Row],[ID ]],'[1]COMMERCIAL 2019 - 2021'!$D$2:$AO$3999,20,FALSE)</f>
        <v>43680</v>
      </c>
      <c r="G1177" s="3">
        <f>VLOOKUP(Tableau3[[#This Row],[ID ]],'[1]COMMERCIAL 2019 - 2021'!$D$2:$AO$3999,21,FALSE)</f>
        <v>130386.8</v>
      </c>
      <c r="H1177" s="3">
        <f>VLOOKUP(Tableau3[[#This Row],[ID ]],'[1]COMMERCIAL 2019 - 2021'!$D$2:$AO$3999,22,FALSE)</f>
        <v>12480</v>
      </c>
      <c r="I1177" s="3">
        <f>VLOOKUP(Tableau3[[#This Row],[ID ]],'[1]COMMERCIAL 2019 - 2021'!$D$2:$AO$3999,23,FALSE)</f>
        <v>4000</v>
      </c>
      <c r="J1177" s="3">
        <f>+Tableau1[[#This Row],[Annee]]</f>
        <v>2023</v>
      </c>
      <c r="K1177" s="3" t="str">
        <f>+Tableau1[[#This Row],[DESTINATION]]</f>
        <v>Niger</v>
      </c>
      <c r="L1177" s="3" t="str">
        <f>+Tableau1[[#This Row],[CLIENT]]</f>
        <v>STE DE COMMERCE INTERNATIONAL</v>
      </c>
      <c r="M1177" s="3">
        <f>Tableau1[[#This Row],[Mois]]</f>
        <v>1</v>
      </c>
    </row>
    <row r="1178" spans="1:13" hidden="1" x14ac:dyDescent="0.35">
      <c r="A1178" s="1" t="str">
        <f>Tableau1[[#This Row],[NUM DE FACTURE]]</f>
        <v>FAE-23-00019</v>
      </c>
      <c r="B1178" s="2">
        <f>VLOOKUP(Tableau3[[#This Row],[ID ]],'[1]COMMERCIAL 2019 - 2021'!$D$2:$AO$3999,14,FALSE)</f>
        <v>38400</v>
      </c>
      <c r="C1178" s="3">
        <f>VLOOKUP(Tableau3[[#This Row],[ID ]],'[1]COMMERCIAL 2019 - 2021'!$D$2:$AO$3999,15,FALSE)</f>
        <v>0</v>
      </c>
      <c r="D1178" s="3">
        <f>VLOOKUP(Tableau3[[#This Row],[ID ]],'[1]COMMERCIAL 2019 - 2021'!$D$2:$AO$3999,16,FALSE)</f>
        <v>0</v>
      </c>
      <c r="E1178" s="3">
        <f>VLOOKUP(Tableau3[[#This Row],[ID ]],'[1]COMMERCIAL 2019 - 2021'!$D$2:$AO$3999,17,FALSE)</f>
        <v>0</v>
      </c>
      <c r="F1178" s="3">
        <f>VLOOKUP(Tableau3[[#This Row],[ID ]],'[1]COMMERCIAL 2019 - 2021'!$D$2:$AO$3999,20,FALSE)</f>
        <v>88320</v>
      </c>
      <c r="G1178" s="3">
        <f>VLOOKUP(Tableau3[[#This Row],[ID ]],'[1]COMMERCIAL 2019 - 2021'!$D$2:$AO$3999,21,FALSE)</f>
        <v>0</v>
      </c>
      <c r="H1178" s="3">
        <f>VLOOKUP(Tableau3[[#This Row],[ID ]],'[1]COMMERCIAL 2019 - 2021'!$D$2:$AO$3999,22,FALSE)</f>
        <v>0</v>
      </c>
      <c r="I1178" s="3">
        <f>VLOOKUP(Tableau3[[#This Row],[ID ]],'[1]COMMERCIAL 2019 - 2021'!$D$2:$AO$3999,23,FALSE)</f>
        <v>0</v>
      </c>
      <c r="J1178" s="3">
        <f>+Tableau1[[#This Row],[Annee]]</f>
        <v>2023</v>
      </c>
      <c r="K1178" s="3" t="str">
        <f>+Tableau1[[#This Row],[DESTINATION]]</f>
        <v>Burkina Faso</v>
      </c>
      <c r="L1178" s="3" t="str">
        <f>+Tableau1[[#This Row],[CLIENT]]</f>
        <v>EASY TRADE / GLOBAL GOODS CAPA</v>
      </c>
      <c r="M1178" s="3">
        <f>Tableau1[[#This Row],[Mois]]</f>
        <v>2</v>
      </c>
    </row>
    <row r="1179" spans="1:13" hidden="1" x14ac:dyDescent="0.35">
      <c r="A1179" s="1" t="str">
        <f>Tableau1[[#This Row],[NUM DE FACTURE]]</f>
        <v>FAE-23-00020</v>
      </c>
      <c r="B1179" s="2">
        <f>VLOOKUP(Tableau3[[#This Row],[ID ]],'[1]COMMERCIAL 2019 - 2021'!$D$2:$AO$3999,14,FALSE)</f>
        <v>100003</v>
      </c>
      <c r="C1179" s="3">
        <f>VLOOKUP(Tableau3[[#This Row],[ID ]],'[1]COMMERCIAL 2019 - 2021'!$D$2:$AO$3999,15,FALSE)</f>
        <v>0</v>
      </c>
      <c r="D1179" s="3">
        <f>VLOOKUP(Tableau3[[#This Row],[ID ]],'[1]COMMERCIAL 2019 - 2021'!$D$2:$AO$3999,16,FALSE)</f>
        <v>0</v>
      </c>
      <c r="E1179" s="3">
        <f>VLOOKUP(Tableau3[[#This Row],[ID ]],'[1]COMMERCIAL 2019 - 2021'!$D$2:$AO$3999,17,FALSE)</f>
        <v>0</v>
      </c>
      <c r="F1179" s="3">
        <f>VLOOKUP(Tableau3[[#This Row],[ID ]],'[1]COMMERCIAL 2019 - 2021'!$D$2:$AO$3999,20,FALSE)</f>
        <v>226007.23199999999</v>
      </c>
      <c r="G1179" s="3">
        <f>VLOOKUP(Tableau3[[#This Row],[ID ]],'[1]COMMERCIAL 2019 - 2021'!$D$2:$AO$3999,21,FALSE)</f>
        <v>0</v>
      </c>
      <c r="H1179" s="3">
        <f>VLOOKUP(Tableau3[[#This Row],[ID ]],'[1]COMMERCIAL 2019 - 2021'!$D$2:$AO$3999,22,FALSE)</f>
        <v>0</v>
      </c>
      <c r="I1179" s="3">
        <f>VLOOKUP(Tableau3[[#This Row],[ID ]],'[1]COMMERCIAL 2019 - 2021'!$D$2:$AO$3999,23,FALSE)</f>
        <v>0</v>
      </c>
      <c r="J1179" s="3">
        <f>+Tableau1[[#This Row],[Annee]]</f>
        <v>2023</v>
      </c>
      <c r="K1179" s="3" t="str">
        <f>+Tableau1[[#This Row],[DESTINATION]]</f>
        <v>Libye</v>
      </c>
      <c r="L1179" s="3" t="str">
        <f>+Tableau1[[#This Row],[CLIENT]]</f>
        <v>EASY TRADE / GLOBAL GOODS CAPA</v>
      </c>
      <c r="M1179" s="3">
        <f>Tableau1[[#This Row],[Mois]]</f>
        <v>3</v>
      </c>
    </row>
    <row r="1180" spans="1:13" hidden="1" x14ac:dyDescent="0.35">
      <c r="A1180" s="1" t="str">
        <f>Tableau1[[#This Row],[NUM DE FACTURE]]</f>
        <v>FAE-23-00021</v>
      </c>
      <c r="B1180" s="2">
        <f>VLOOKUP(Tableau3[[#This Row],[ID ]],'[1]COMMERCIAL 2019 - 2021'!$D$2:$AO$3999,14,FALSE)</f>
        <v>0</v>
      </c>
      <c r="C1180" s="3">
        <f>VLOOKUP(Tableau3[[#This Row],[ID ]],'[1]COMMERCIAL 2019 - 2021'!$D$2:$AO$3999,15,FALSE)</f>
        <v>3178</v>
      </c>
      <c r="D1180" s="3">
        <f>VLOOKUP(Tableau3[[#This Row],[ID ]],'[1]COMMERCIAL 2019 - 2021'!$D$2:$AO$3999,16,FALSE)</f>
        <v>0</v>
      </c>
      <c r="E1180" s="3">
        <f>VLOOKUP(Tableau3[[#This Row],[ID ]],'[1]COMMERCIAL 2019 - 2021'!$D$2:$AO$3999,17,FALSE)</f>
        <v>0</v>
      </c>
      <c r="F1180" s="3">
        <f>VLOOKUP(Tableau3[[#This Row],[ID ]],'[1]COMMERCIAL 2019 - 2021'!$D$2:$AO$3999,20,FALSE)</f>
        <v>0</v>
      </c>
      <c r="G1180" s="3">
        <f>VLOOKUP(Tableau3[[#This Row],[ID ]],'[1]COMMERCIAL 2019 - 2021'!$D$2:$AO$3999,21,FALSE)</f>
        <v>10169.6</v>
      </c>
      <c r="H1180" s="3">
        <f>VLOOKUP(Tableau3[[#This Row],[ID ]],'[1]COMMERCIAL 2019 - 2021'!$D$2:$AO$3999,22,FALSE)</f>
        <v>0</v>
      </c>
      <c r="I1180" s="3">
        <f>VLOOKUP(Tableau3[[#This Row],[ID ]],'[1]COMMERCIAL 2019 - 2021'!$D$2:$AO$3999,23,FALSE)</f>
        <v>0</v>
      </c>
      <c r="J1180" s="3">
        <f>+Tableau1[[#This Row],[Annee]]</f>
        <v>2023</v>
      </c>
      <c r="K1180" s="3" t="str">
        <f>+Tableau1[[#This Row],[DESTINATION]]</f>
        <v>USA</v>
      </c>
      <c r="L1180" s="3" t="str">
        <f>+Tableau1[[#This Row],[CLIENT]]</f>
        <v>ARCADIA</v>
      </c>
      <c r="M1180" s="3">
        <f>Tableau1[[#This Row],[Mois]]</f>
        <v>2</v>
      </c>
    </row>
    <row r="1181" spans="1:13" hidden="1" x14ac:dyDescent="0.35">
      <c r="A1181" s="1" t="str">
        <f>Tableau1[[#This Row],[NUM DE FACTURE]]</f>
        <v>FAE-23-00022</v>
      </c>
      <c r="B1181" s="2">
        <f>VLOOKUP(Tableau3[[#This Row],[ID ]],'[1]COMMERCIAL 2019 - 2021'!$D$2:$AO$3999,14,FALSE)</f>
        <v>38400</v>
      </c>
      <c r="C1181" s="3">
        <f>VLOOKUP(Tableau3[[#This Row],[ID ]],'[1]COMMERCIAL 2019 - 2021'!$D$2:$AO$3999,15,FALSE)</f>
        <v>0</v>
      </c>
      <c r="D1181" s="3">
        <f>VLOOKUP(Tableau3[[#This Row],[ID ]],'[1]COMMERCIAL 2019 - 2021'!$D$2:$AO$3999,16,FALSE)</f>
        <v>0</v>
      </c>
      <c r="E1181" s="3">
        <f>VLOOKUP(Tableau3[[#This Row],[ID ]],'[1]COMMERCIAL 2019 - 2021'!$D$2:$AO$3999,17,FALSE)</f>
        <v>0</v>
      </c>
      <c r="F1181" s="3">
        <f>VLOOKUP(Tableau3[[#This Row],[ID ]],'[1]COMMERCIAL 2019 - 2021'!$D$2:$AO$3999,20,FALSE)</f>
        <v>126600</v>
      </c>
      <c r="G1181" s="3">
        <f>VLOOKUP(Tableau3[[#This Row],[ID ]],'[1]COMMERCIAL 2019 - 2021'!$D$2:$AO$3999,21,FALSE)</f>
        <v>0</v>
      </c>
      <c r="H1181" s="3">
        <f>VLOOKUP(Tableau3[[#This Row],[ID ]],'[1]COMMERCIAL 2019 - 2021'!$D$2:$AO$3999,22,FALSE)</f>
        <v>0</v>
      </c>
      <c r="I1181" s="3">
        <f>VLOOKUP(Tableau3[[#This Row],[ID ]],'[1]COMMERCIAL 2019 - 2021'!$D$2:$AO$3999,23,FALSE)</f>
        <v>0</v>
      </c>
      <c r="J1181" s="3">
        <f>+Tableau1[[#This Row],[Annee]]</f>
        <v>2023</v>
      </c>
      <c r="K1181" s="3" t="str">
        <f>+Tableau1[[#This Row],[DESTINATION]]</f>
        <v>Qatar</v>
      </c>
      <c r="L1181" s="3" t="str">
        <f>+Tableau1[[#This Row],[CLIENT]]</f>
        <v>GOLDEN PEARL</v>
      </c>
      <c r="M1181" s="3">
        <f>Tableau1[[#This Row],[Mois]]</f>
        <v>2</v>
      </c>
    </row>
    <row r="1182" spans="1:13" hidden="1" x14ac:dyDescent="0.35">
      <c r="A1182" s="1" t="str">
        <f>Tableau1[[#This Row],[NUM DE FACTURE]]</f>
        <v>FAE-23-00023</v>
      </c>
      <c r="B1182" s="2">
        <f>VLOOKUP(Tableau3[[#This Row],[ID ]],'[1]COMMERCIAL 2019 - 2021'!$D$2:$AO$3999,14,FALSE)</f>
        <v>36120</v>
      </c>
      <c r="C1182" s="3">
        <f>VLOOKUP(Tableau3[[#This Row],[ID ]],'[1]COMMERCIAL 2019 - 2021'!$D$2:$AO$3999,15,FALSE)</f>
        <v>20280</v>
      </c>
      <c r="D1182" s="3">
        <f>VLOOKUP(Tableau3[[#This Row],[ID ]],'[1]COMMERCIAL 2019 - 2021'!$D$2:$AO$3999,16,FALSE)</f>
        <v>0</v>
      </c>
      <c r="E1182" s="3">
        <f>VLOOKUP(Tableau3[[#This Row],[ID ]],'[1]COMMERCIAL 2019 - 2021'!$D$2:$AO$3999,17,FALSE)</f>
        <v>0</v>
      </c>
      <c r="F1182" s="3">
        <f>VLOOKUP(Tableau3[[#This Row],[ID ]],'[1]COMMERCIAL 2019 - 2021'!$D$2:$AO$3999,20,FALSE)</f>
        <v>95718</v>
      </c>
      <c r="G1182" s="3">
        <f>VLOOKUP(Tableau3[[#This Row],[ID ]],'[1]COMMERCIAL 2019 - 2021'!$D$2:$AO$3999,21,FALSE)</f>
        <v>47972.4</v>
      </c>
      <c r="H1182" s="3">
        <f>VLOOKUP(Tableau3[[#This Row],[ID ]],'[1]COMMERCIAL 2019 - 2021'!$D$2:$AO$3999,22,FALSE)</f>
        <v>0</v>
      </c>
      <c r="I1182" s="3">
        <f>VLOOKUP(Tableau3[[#This Row],[ID ]],'[1]COMMERCIAL 2019 - 2021'!$D$2:$AO$3999,23,FALSE)</f>
        <v>0</v>
      </c>
      <c r="J1182" s="3">
        <f>+Tableau1[[#This Row],[Annee]]</f>
        <v>2023</v>
      </c>
      <c r="K1182" s="3" t="str">
        <f>+Tableau1[[#This Row],[DESTINATION]]</f>
        <v>Burkina Faso</v>
      </c>
      <c r="L1182" s="3" t="str">
        <f>+Tableau1[[#This Row],[CLIENT]]</f>
        <v>SAHEL INTERNATIONAL TRADE</v>
      </c>
      <c r="M1182" s="3">
        <f>Tableau1[[#This Row],[Mois]]</f>
        <v>2</v>
      </c>
    </row>
    <row r="1183" spans="1:13" hidden="1" x14ac:dyDescent="0.35">
      <c r="A1183" s="1" t="str">
        <f>Tableau1[[#This Row],[NUM DE FACTURE]]</f>
        <v>FAE-23-00024</v>
      </c>
      <c r="B1183" s="2">
        <f>VLOOKUP(Tableau3[[#This Row],[ID ]],'[1]COMMERCIAL 2019 - 2021'!$D$2:$AO$3999,14,FALSE)</f>
        <v>57600</v>
      </c>
      <c r="C1183" s="3">
        <f>VLOOKUP(Tableau3[[#This Row],[ID ]],'[1]COMMERCIAL 2019 - 2021'!$D$2:$AO$3999,15,FALSE)</f>
        <v>0</v>
      </c>
      <c r="D1183" s="3">
        <f>VLOOKUP(Tableau3[[#This Row],[ID ]],'[1]COMMERCIAL 2019 - 2021'!$D$2:$AO$3999,16,FALSE)</f>
        <v>0</v>
      </c>
      <c r="E1183" s="3">
        <f>VLOOKUP(Tableau3[[#This Row],[ID ]],'[1]COMMERCIAL 2019 - 2021'!$D$2:$AO$3999,17,FALSE)</f>
        <v>0</v>
      </c>
      <c r="F1183" s="3">
        <f>VLOOKUP(Tableau3[[#This Row],[ID ]],'[1]COMMERCIAL 2019 - 2021'!$D$2:$AO$3999,20,FALSE)</f>
        <v>152640</v>
      </c>
      <c r="G1183" s="3">
        <f>VLOOKUP(Tableau3[[#This Row],[ID ]],'[1]COMMERCIAL 2019 - 2021'!$D$2:$AO$3999,21,FALSE)</f>
        <v>0</v>
      </c>
      <c r="H1183" s="3">
        <f>VLOOKUP(Tableau3[[#This Row],[ID ]],'[1]COMMERCIAL 2019 - 2021'!$D$2:$AO$3999,22,FALSE)</f>
        <v>0</v>
      </c>
      <c r="I1183" s="3">
        <f>VLOOKUP(Tableau3[[#This Row],[ID ]],'[1]COMMERCIAL 2019 - 2021'!$D$2:$AO$3999,23,FALSE)</f>
        <v>0</v>
      </c>
      <c r="J1183" s="3">
        <f>+Tableau1[[#This Row],[Annee]]</f>
        <v>2023</v>
      </c>
      <c r="K1183" s="3" t="str">
        <f>+Tableau1[[#This Row],[DESTINATION]]</f>
        <v>Burkina Faso</v>
      </c>
      <c r="L1183" s="3" t="str">
        <f>+Tableau1[[#This Row],[CLIENT]]</f>
        <v>STE DE COMMERCE INTERNATIONAL</v>
      </c>
      <c r="M1183" s="3">
        <f>Tableau1[[#This Row],[Mois]]</f>
        <v>2</v>
      </c>
    </row>
    <row r="1184" spans="1:13" hidden="1" x14ac:dyDescent="0.35">
      <c r="A1184" s="1" t="str">
        <f>Tableau1[[#This Row],[NUM DE FACTURE]]</f>
        <v>FAE-23-00025</v>
      </c>
      <c r="B1184" s="2">
        <f>VLOOKUP(Tableau3[[#This Row],[ID ]],'[1]COMMERCIAL 2019 - 2021'!$D$2:$AO$3999,14,FALSE)</f>
        <v>76800</v>
      </c>
      <c r="C1184" s="3">
        <f>VLOOKUP(Tableau3[[#This Row],[ID ]],'[1]COMMERCIAL 2019 - 2021'!$D$2:$AO$3999,15,FALSE)</f>
        <v>22008</v>
      </c>
      <c r="D1184" s="3">
        <f>VLOOKUP(Tableau3[[#This Row],[ID ]],'[1]COMMERCIAL 2019 - 2021'!$D$2:$AO$3999,16,FALSE)</f>
        <v>0</v>
      </c>
      <c r="E1184" s="3">
        <f>VLOOKUP(Tableau3[[#This Row],[ID ]],'[1]COMMERCIAL 2019 - 2021'!$D$2:$AO$3999,17,FALSE)</f>
        <v>0</v>
      </c>
      <c r="F1184" s="3">
        <f>VLOOKUP(Tableau3[[#This Row],[ID ]],'[1]COMMERCIAL 2019 - 2021'!$D$2:$AO$3999,20,FALSE)</f>
        <v>203520</v>
      </c>
      <c r="G1184" s="3">
        <f>VLOOKUP(Tableau3[[#This Row],[ID ]],'[1]COMMERCIAL 2019 - 2021'!$D$2:$AO$3999,21,FALSE)</f>
        <v>48417.599999999999</v>
      </c>
      <c r="H1184" s="3">
        <f>VLOOKUP(Tableau3[[#This Row],[ID ]],'[1]COMMERCIAL 2019 - 2021'!$D$2:$AO$3999,22,FALSE)</f>
        <v>0</v>
      </c>
      <c r="I1184" s="3">
        <f>VLOOKUP(Tableau3[[#This Row],[ID ]],'[1]COMMERCIAL 2019 - 2021'!$D$2:$AO$3999,23,FALSE)</f>
        <v>0</v>
      </c>
      <c r="J1184" s="3">
        <f>+Tableau1[[#This Row],[Annee]]</f>
        <v>2023</v>
      </c>
      <c r="K1184" s="3" t="str">
        <f>+Tableau1[[#This Row],[DESTINATION]]</f>
        <v>Gambie</v>
      </c>
      <c r="L1184" s="3" t="str">
        <f>+Tableau1[[#This Row],[CLIENT]]</f>
        <v>STE DE COMMERCE INTERNATIONAL</v>
      </c>
      <c r="M1184" s="3">
        <f>Tableau1[[#This Row],[Mois]]</f>
        <v>2</v>
      </c>
    </row>
    <row r="1185" spans="1:13" hidden="1" x14ac:dyDescent="0.35">
      <c r="A1185" s="1" t="str">
        <f>Tableau1[[#This Row],[NUM DE FACTURE]]</f>
        <v>FAE-23-00026</v>
      </c>
      <c r="B1185" s="2">
        <f>VLOOKUP(Tableau3[[#This Row],[ID ]],'[1]COMMERCIAL 2019 - 2021'!$D$2:$AO$3999,14,FALSE)</f>
        <v>0</v>
      </c>
      <c r="C1185" s="3">
        <f>VLOOKUP(Tableau3[[#This Row],[ID ]],'[1]COMMERCIAL 2019 - 2021'!$D$2:$AO$3999,15,FALSE)</f>
        <v>20000</v>
      </c>
      <c r="D1185" s="3">
        <f>VLOOKUP(Tableau3[[#This Row],[ID ]],'[1]COMMERCIAL 2019 - 2021'!$D$2:$AO$3999,16,FALSE)</f>
        <v>0</v>
      </c>
      <c r="E1185" s="3">
        <f>VLOOKUP(Tableau3[[#This Row],[ID ]],'[1]COMMERCIAL 2019 - 2021'!$D$2:$AO$3999,17,FALSE)</f>
        <v>0</v>
      </c>
      <c r="F1185" s="3">
        <f>VLOOKUP(Tableau3[[#This Row],[ID ]],'[1]COMMERCIAL 2019 - 2021'!$D$2:$AO$3999,20,FALSE)</f>
        <v>0</v>
      </c>
      <c r="G1185" s="3">
        <f>VLOOKUP(Tableau3[[#This Row],[ID ]],'[1]COMMERCIAL 2019 - 2021'!$D$2:$AO$3999,21,FALSE)</f>
        <v>61000</v>
      </c>
      <c r="H1185" s="3">
        <f>VLOOKUP(Tableau3[[#This Row],[ID ]],'[1]COMMERCIAL 2019 - 2021'!$D$2:$AO$3999,22,FALSE)</f>
        <v>0</v>
      </c>
      <c r="I1185" s="3">
        <f>VLOOKUP(Tableau3[[#This Row],[ID ]],'[1]COMMERCIAL 2019 - 2021'!$D$2:$AO$3999,23,FALSE)</f>
        <v>0</v>
      </c>
      <c r="J1185" s="3">
        <f>+Tableau1[[#This Row],[Annee]]</f>
        <v>2023</v>
      </c>
      <c r="K1185" s="3" t="str">
        <f>+Tableau1[[#This Row],[DESTINATION]]</f>
        <v>UK</v>
      </c>
      <c r="L1185" s="3" t="str">
        <f>+Tableau1[[#This Row],[CLIENT]]</f>
        <v>ARCADIA</v>
      </c>
      <c r="M1185" s="3">
        <f>Tableau1[[#This Row],[Mois]]</f>
        <v>2</v>
      </c>
    </row>
    <row r="1186" spans="1:13" hidden="1" x14ac:dyDescent="0.35">
      <c r="A1186" s="1" t="str">
        <f>Tableau1[[#This Row],[NUM DE FACTURE]]</f>
        <v>FAE-23-00027</v>
      </c>
      <c r="B1186" s="2">
        <f>VLOOKUP(Tableau3[[#This Row],[ID ]],'[1]COMMERCIAL 2019 - 2021'!$D$2:$AO$3999,14,FALSE)</f>
        <v>19200</v>
      </c>
      <c r="C1186" s="3">
        <f>VLOOKUP(Tableau3[[#This Row],[ID ]],'[1]COMMERCIAL 2019 - 2021'!$D$2:$AO$3999,15,FALSE)</f>
        <v>48000</v>
      </c>
      <c r="D1186" s="3">
        <f>VLOOKUP(Tableau3[[#This Row],[ID ]],'[1]COMMERCIAL 2019 - 2021'!$D$2:$AO$3999,16,FALSE)</f>
        <v>0</v>
      </c>
      <c r="E1186" s="3">
        <f>VLOOKUP(Tableau3[[#This Row],[ID ]],'[1]COMMERCIAL 2019 - 2021'!$D$2:$AO$3999,17,FALSE)</f>
        <v>44000</v>
      </c>
      <c r="F1186" s="3">
        <f>VLOOKUP(Tableau3[[#This Row],[ID ]],'[1]COMMERCIAL 2019 - 2021'!$D$2:$AO$3999,20,FALSE)</f>
        <v>63987.148799999995</v>
      </c>
      <c r="G1186" s="3">
        <f>VLOOKUP(Tableau3[[#This Row],[ID ]],'[1]COMMERCIAL 2019 - 2021'!$D$2:$AO$3999,21,FALSE)</f>
        <v>48369.915000000001</v>
      </c>
      <c r="H1186" s="3">
        <f>VLOOKUP(Tableau3[[#This Row],[ID ]],'[1]COMMERCIAL 2019 - 2021'!$D$2:$AO$3999,22,FALSE)</f>
        <v>0</v>
      </c>
      <c r="I1186" s="3">
        <f>VLOOKUP(Tableau3[[#This Row],[ID ]],'[1]COMMERCIAL 2019 - 2021'!$D$2:$AO$3999,23,FALSE)</f>
        <v>389859.97200000001</v>
      </c>
      <c r="J1186" s="3">
        <f>+Tableau1[[#This Row],[Annee]]</f>
        <v>2023</v>
      </c>
      <c r="K1186" s="3" t="str">
        <f>+Tableau1[[#This Row],[DESTINATION]]</f>
        <v>Libye</v>
      </c>
      <c r="L1186" s="3" t="str">
        <f>+Tableau1[[#This Row],[CLIENT]]</f>
        <v>STE AL MAJMOUA MOTTAHIDA</v>
      </c>
      <c r="M1186" s="3">
        <f>Tableau1[[#This Row],[Mois]]</f>
        <v>2</v>
      </c>
    </row>
    <row r="1187" spans="1:13" hidden="1" x14ac:dyDescent="0.35">
      <c r="A1187" s="1" t="str">
        <f>Tableau1[[#This Row],[NUM DE FACTURE]]</f>
        <v>FAE-23-00028</v>
      </c>
      <c r="B1187" s="2">
        <f>VLOOKUP(Tableau3[[#This Row],[ID ]],'[1]COMMERCIAL 2019 - 2021'!$D$2:$AO$3999,14,FALSE)</f>
        <v>5800</v>
      </c>
      <c r="C1187" s="3">
        <f>VLOOKUP(Tableau3[[#This Row],[ID ]],'[1]COMMERCIAL 2019 - 2021'!$D$2:$AO$3999,15,FALSE)</f>
        <v>16160</v>
      </c>
      <c r="D1187" s="3">
        <f>VLOOKUP(Tableau3[[#This Row],[ID ]],'[1]COMMERCIAL 2019 - 2021'!$D$2:$AO$3999,16,FALSE)</f>
        <v>0</v>
      </c>
      <c r="E1187" s="3">
        <f>VLOOKUP(Tableau3[[#This Row],[ID ]],'[1]COMMERCIAL 2019 - 2021'!$D$2:$AO$3999,17,FALSE)</f>
        <v>0</v>
      </c>
      <c r="F1187" s="3">
        <f>VLOOKUP(Tableau3[[#This Row],[ID ]],'[1]COMMERCIAL 2019 - 2021'!$D$2:$AO$3999,20,FALSE)</f>
        <v>19359.882465800001</v>
      </c>
      <c r="G1187" s="3">
        <f>VLOOKUP(Tableau3[[#This Row],[ID ]],'[1]COMMERCIAL 2019 - 2021'!$D$2:$AO$3999,21,FALSE)</f>
        <v>76072.271855100014</v>
      </c>
      <c r="H1187" s="3">
        <f>VLOOKUP(Tableau3[[#This Row],[ID ]],'[1]COMMERCIAL 2019 - 2021'!$D$2:$AO$3999,22,FALSE)</f>
        <v>0</v>
      </c>
      <c r="I1187" s="3">
        <f>VLOOKUP(Tableau3[[#This Row],[ID ]],'[1]COMMERCIAL 2019 - 2021'!$D$2:$AO$3999,23,FALSE)</f>
        <v>0</v>
      </c>
      <c r="J1187" s="3">
        <f>+Tableau1[[#This Row],[Annee]]</f>
        <v>2023</v>
      </c>
      <c r="K1187" s="3" t="str">
        <f>+Tableau1[[#This Row],[DESTINATION]]</f>
        <v>New Zeland</v>
      </c>
      <c r="L1187" s="3" t="str">
        <f>+Tableau1[[#This Row],[CLIENT]]</f>
        <v>DAVIS TRADING CO LTD</v>
      </c>
      <c r="M1187" s="3">
        <f>Tableau1[[#This Row],[Mois]]</f>
        <v>2</v>
      </c>
    </row>
    <row r="1188" spans="1:13" x14ac:dyDescent="0.35">
      <c r="A1188" s="1" t="str">
        <f>Tableau1[[#This Row],[NUM DE FACTURE]]</f>
        <v>FAE-23-00029</v>
      </c>
      <c r="B1188" s="2">
        <f>VLOOKUP(Tableau3[[#This Row],[ID ]],'[1]COMMERCIAL 2019 - 2021'!$D$2:$AO$3999,14,FALSE)</f>
        <v>0</v>
      </c>
      <c r="C1188" s="3">
        <f>VLOOKUP(Tableau3[[#This Row],[ID ]],'[1]COMMERCIAL 2019 - 2021'!$D$2:$AO$3999,15,FALSE)</f>
        <v>176064</v>
      </c>
      <c r="D1188" s="3">
        <f>VLOOKUP(Tableau3[[#This Row],[ID ]],'[1]COMMERCIAL 2019 - 2021'!$D$2:$AO$3999,16,FALSE)</f>
        <v>0</v>
      </c>
      <c r="E1188" s="3">
        <f>VLOOKUP(Tableau3[[#This Row],[ID ]],'[1]COMMERCIAL 2019 - 2021'!$D$2:$AO$3999,17,FALSE)</f>
        <v>0</v>
      </c>
      <c r="F1188" s="3">
        <f>VLOOKUP(Tableau3[[#This Row],[ID ]],'[1]COMMERCIAL 2019 - 2021'!$D$2:$AO$3999,20,FALSE)</f>
        <v>0</v>
      </c>
      <c r="G1188" s="3">
        <f>VLOOKUP(Tableau3[[#This Row],[ID ]],'[1]COMMERCIAL 2019 - 2021'!$D$2:$AO$3999,21,FALSE)</f>
        <v>387340.79999999999</v>
      </c>
      <c r="H1188" s="3">
        <f>VLOOKUP(Tableau3[[#This Row],[ID ]],'[1]COMMERCIAL 2019 - 2021'!$D$2:$AO$3999,22,FALSE)</f>
        <v>0</v>
      </c>
      <c r="I1188" s="3">
        <f>VLOOKUP(Tableau3[[#This Row],[ID ]],'[1]COMMERCIAL 2019 - 2021'!$D$2:$AO$3999,23,FALSE)</f>
        <v>0</v>
      </c>
      <c r="J1188" s="3">
        <f>+Tableau1[[#This Row],[Annee]]</f>
        <v>2023</v>
      </c>
      <c r="K1188" s="3" t="str">
        <f>+Tableau1[[#This Row],[DESTINATION]]</f>
        <v>Senegal</v>
      </c>
      <c r="L1188" s="3" t="str">
        <f>+Tableau1[[#This Row],[CLIENT]]</f>
        <v>TUNISIAN AFRICAN BUSINESS</v>
      </c>
      <c r="M1188" s="3">
        <f>Tableau1[[#This Row],[Mois]]</f>
        <v>2</v>
      </c>
    </row>
    <row r="1189" spans="1:13" hidden="1" x14ac:dyDescent="0.35">
      <c r="A1189" s="1" t="str">
        <f>Tableau1[[#This Row],[NUM DE FACTURE]]</f>
        <v>FAE-23-00030</v>
      </c>
      <c r="B1189" s="2">
        <f>VLOOKUP(Tableau3[[#This Row],[ID ]],'[1]COMMERCIAL 2019 - 2021'!$D$2:$AO$3999,14,FALSE)</f>
        <v>21600</v>
      </c>
      <c r="C1189" s="3">
        <f>VLOOKUP(Tableau3[[#This Row],[ID ]],'[1]COMMERCIAL 2019 - 2021'!$D$2:$AO$3999,15,FALSE)</f>
        <v>0</v>
      </c>
      <c r="D1189" s="3">
        <f>VLOOKUP(Tableau3[[#This Row],[ID ]],'[1]COMMERCIAL 2019 - 2021'!$D$2:$AO$3999,16,FALSE)</f>
        <v>0</v>
      </c>
      <c r="E1189" s="3">
        <f>VLOOKUP(Tableau3[[#This Row],[ID ]],'[1]COMMERCIAL 2019 - 2021'!$D$2:$AO$3999,17,FALSE)</f>
        <v>0</v>
      </c>
      <c r="F1189" s="3">
        <f>VLOOKUP(Tableau3[[#This Row],[ID ]],'[1]COMMERCIAL 2019 - 2021'!$D$2:$AO$3999,20,FALSE)</f>
        <v>56460</v>
      </c>
      <c r="G1189" s="3">
        <f>VLOOKUP(Tableau3[[#This Row],[ID ]],'[1]COMMERCIAL 2019 - 2021'!$D$2:$AO$3999,21,FALSE)</f>
        <v>0</v>
      </c>
      <c r="H1189" s="3">
        <f>VLOOKUP(Tableau3[[#This Row],[ID ]],'[1]COMMERCIAL 2019 - 2021'!$D$2:$AO$3999,22,FALSE)</f>
        <v>0</v>
      </c>
      <c r="I1189" s="3">
        <f>VLOOKUP(Tableau3[[#This Row],[ID ]],'[1]COMMERCIAL 2019 - 2021'!$D$2:$AO$3999,23,FALSE)</f>
        <v>0</v>
      </c>
      <c r="J1189" s="3">
        <f>+Tableau1[[#This Row],[Annee]]</f>
        <v>2023</v>
      </c>
      <c r="K1189" s="3" t="str">
        <f>+Tableau1[[#This Row],[DESTINATION]]</f>
        <v>Togo</v>
      </c>
      <c r="L1189" s="3" t="str">
        <f>+Tableau1[[#This Row],[CLIENT]]</f>
        <v>SAHEL INTERNATIONAL TRADE</v>
      </c>
      <c r="M1189" s="3">
        <f>Tableau1[[#This Row],[Mois]]</f>
        <v>2</v>
      </c>
    </row>
    <row r="1190" spans="1:13" hidden="1" x14ac:dyDescent="0.35">
      <c r="A1190" s="1" t="str">
        <f>Tableau1[[#This Row],[NUM DE FACTURE]]</f>
        <v>FAE-23-00031</v>
      </c>
      <c r="B1190" s="2">
        <f>VLOOKUP(Tableau3[[#This Row],[ID ]],'[1]COMMERCIAL 2019 - 2021'!$D$2:$AO$3999,14,FALSE)</f>
        <v>20150</v>
      </c>
      <c r="C1190" s="3">
        <f>VLOOKUP(Tableau3[[#This Row],[ID ]],'[1]COMMERCIAL 2019 - 2021'!$D$2:$AO$3999,15,FALSE)</f>
        <v>0</v>
      </c>
      <c r="D1190" s="3">
        <f>VLOOKUP(Tableau3[[#This Row],[ID ]],'[1]COMMERCIAL 2019 - 2021'!$D$2:$AO$3999,16,FALSE)</f>
        <v>0</v>
      </c>
      <c r="E1190" s="3">
        <f>VLOOKUP(Tableau3[[#This Row],[ID ]],'[1]COMMERCIAL 2019 - 2021'!$D$2:$AO$3999,17,FALSE)</f>
        <v>0</v>
      </c>
      <c r="F1190" s="3">
        <f>VLOOKUP(Tableau3[[#This Row],[ID ]],'[1]COMMERCIAL 2019 - 2021'!$D$2:$AO$3999,20,FALSE)</f>
        <v>54584.586875000001</v>
      </c>
      <c r="G1190" s="3">
        <f>VLOOKUP(Tableau3[[#This Row],[ID ]],'[1]COMMERCIAL 2019 - 2021'!$D$2:$AO$3999,21,FALSE)</f>
        <v>0</v>
      </c>
      <c r="H1190" s="3">
        <f>VLOOKUP(Tableau3[[#This Row],[ID ]],'[1]COMMERCIAL 2019 - 2021'!$D$2:$AO$3999,22,FALSE)</f>
        <v>0</v>
      </c>
      <c r="I1190" s="3">
        <f>VLOOKUP(Tableau3[[#This Row],[ID ]],'[1]COMMERCIAL 2019 - 2021'!$D$2:$AO$3999,23,FALSE)</f>
        <v>0</v>
      </c>
      <c r="J1190" s="3">
        <f>+Tableau1[[#This Row],[Annee]]</f>
        <v>2023</v>
      </c>
      <c r="K1190" s="3" t="str">
        <f>+Tableau1[[#This Row],[DESTINATION]]</f>
        <v>Russie</v>
      </c>
      <c r="L1190" s="3" t="str">
        <f>+Tableau1[[#This Row],[CLIENT]]</f>
        <v>ANGSTREM TRADING</v>
      </c>
      <c r="M1190" s="3">
        <f>Tableau1[[#This Row],[Mois]]</f>
        <v>3</v>
      </c>
    </row>
    <row r="1191" spans="1:13" hidden="1" x14ac:dyDescent="0.35">
      <c r="A1191" s="1" t="str">
        <f>Tableau1[[#This Row],[NUM DE FACTURE]]</f>
        <v>FAE-23-00032</v>
      </c>
      <c r="B1191" s="2">
        <f>VLOOKUP(Tableau3[[#This Row],[ID ]],'[1]COMMERCIAL 2019 - 2021'!$D$2:$AO$3999,14,FALSE)</f>
        <v>600</v>
      </c>
      <c r="C1191" s="3">
        <f>VLOOKUP(Tableau3[[#This Row],[ID ]],'[1]COMMERCIAL 2019 - 2021'!$D$2:$AO$3999,15,FALSE)</f>
        <v>13020</v>
      </c>
      <c r="D1191" s="3">
        <f>VLOOKUP(Tableau3[[#This Row],[ID ]],'[1]COMMERCIAL 2019 - 2021'!$D$2:$AO$3999,16,FALSE)</f>
        <v>4800</v>
      </c>
      <c r="E1191" s="3">
        <f>VLOOKUP(Tableau3[[#This Row],[ID ]],'[1]COMMERCIAL 2019 - 2021'!$D$2:$AO$3999,17,FALSE)</f>
        <v>4500</v>
      </c>
      <c r="F1191" s="3">
        <f>VLOOKUP(Tableau3[[#This Row],[ID ]],'[1]COMMERCIAL 2019 - 2021'!$D$2:$AO$3999,20,FALSE)</f>
        <v>2274.3617434554972</v>
      </c>
      <c r="G1191" s="3">
        <f>VLOOKUP(Tableau3[[#This Row],[ID ]],'[1]COMMERCIAL 2019 - 2021'!$D$2:$AO$3999,21,FALSE)</f>
        <v>46357.552532984286</v>
      </c>
      <c r="H1191" s="3">
        <f>VLOOKUP(Tableau3[[#This Row],[ID ]],'[1]COMMERCIAL 2019 - 2021'!$D$2:$AO$3999,22,FALSE)</f>
        <v>17450.521947643978</v>
      </c>
      <c r="I1191" s="3">
        <f>VLOOKUP(Tableau3[[#This Row],[ID ]],'[1]COMMERCIAL 2019 - 2021'!$D$2:$AO$3999,23,FALSE)</f>
        <v>30743.302450916231</v>
      </c>
      <c r="J1191" s="3">
        <f>+Tableau1[[#This Row],[Annee]]</f>
        <v>2023</v>
      </c>
      <c r="K1191" s="3" t="str">
        <f>+Tableau1[[#This Row],[DESTINATION]]</f>
        <v>Jordanie</v>
      </c>
      <c r="L1191" s="3" t="str">
        <f>+Tableau1[[#This Row],[CLIENT]]</f>
        <v>ABOURA FOODS</v>
      </c>
      <c r="M1191" s="3">
        <f>Tableau1[[#This Row],[Mois]]</f>
        <v>2</v>
      </c>
    </row>
    <row r="1192" spans="1:13" hidden="1" x14ac:dyDescent="0.35">
      <c r="A1192" s="1" t="str">
        <f>Tableau1[[#This Row],[NUM DE FACTURE]]</f>
        <v>FAE-23-00033</v>
      </c>
      <c r="B1192" s="2">
        <f>VLOOKUP(Tableau3[[#This Row],[ID ]],'[1]COMMERCIAL 2019 - 2021'!$D$2:$AO$3999,14,FALSE)</f>
        <v>0</v>
      </c>
      <c r="C1192" s="3">
        <f>VLOOKUP(Tableau3[[#This Row],[ID ]],'[1]COMMERCIAL 2019 - 2021'!$D$2:$AO$3999,15,FALSE)</f>
        <v>90000</v>
      </c>
      <c r="D1192" s="3">
        <f>VLOOKUP(Tableau3[[#This Row],[ID ]],'[1]COMMERCIAL 2019 - 2021'!$D$2:$AO$3999,16,FALSE)</f>
        <v>0</v>
      </c>
      <c r="E1192" s="3">
        <f>VLOOKUP(Tableau3[[#This Row],[ID ]],'[1]COMMERCIAL 2019 - 2021'!$D$2:$AO$3999,17,FALSE)</f>
        <v>0</v>
      </c>
      <c r="F1192" s="3">
        <f>VLOOKUP(Tableau3[[#This Row],[ID ]],'[1]COMMERCIAL 2019 - 2021'!$D$2:$AO$3999,20,FALSE)</f>
        <v>0</v>
      </c>
      <c r="G1192" s="3">
        <f>VLOOKUP(Tableau3[[#This Row],[ID ]],'[1]COMMERCIAL 2019 - 2021'!$D$2:$AO$3999,21,FALSE)</f>
        <v>249145.17749999999</v>
      </c>
      <c r="H1192" s="3">
        <f>VLOOKUP(Tableau3[[#This Row],[ID ]],'[1]COMMERCIAL 2019 - 2021'!$D$2:$AO$3999,22,FALSE)</f>
        <v>0</v>
      </c>
      <c r="I1192" s="3">
        <f>VLOOKUP(Tableau3[[#This Row],[ID ]],'[1]COMMERCIAL 2019 - 2021'!$D$2:$AO$3999,23,FALSE)</f>
        <v>0</v>
      </c>
      <c r="J1192" s="3">
        <f>+Tableau1[[#This Row],[Annee]]</f>
        <v>2023</v>
      </c>
      <c r="K1192" s="3" t="str">
        <f>+Tableau1[[#This Row],[DESTINATION]]</f>
        <v>Libye</v>
      </c>
      <c r="L1192" s="3" t="str">
        <f>+Tableau1[[#This Row],[CLIENT]]</f>
        <v>AL SAHL MOUTAQADEM</v>
      </c>
      <c r="M1192" s="3">
        <f>Tableau1[[#This Row],[Mois]]</f>
        <v>2</v>
      </c>
    </row>
    <row r="1193" spans="1:13" hidden="1" x14ac:dyDescent="0.35">
      <c r="A1193" s="1" t="str">
        <f>Tableau1[[#This Row],[NUM DE FACTURE]]</f>
        <v>FAE-23-00034</v>
      </c>
      <c r="B1193" s="2">
        <f>VLOOKUP(Tableau3[[#This Row],[ID ]],'[1]COMMERCIAL 2019 - 2021'!$D$2:$AO$3999,14,FALSE)</f>
        <v>0</v>
      </c>
      <c r="C1193" s="3">
        <f>VLOOKUP(Tableau3[[#This Row],[ID ]],'[1]COMMERCIAL 2019 - 2021'!$D$2:$AO$3999,15,FALSE)</f>
        <v>9216</v>
      </c>
      <c r="D1193" s="3">
        <f>VLOOKUP(Tableau3[[#This Row],[ID ]],'[1]COMMERCIAL 2019 - 2021'!$D$2:$AO$3999,16,FALSE)</f>
        <v>3000</v>
      </c>
      <c r="E1193" s="3">
        <f>VLOOKUP(Tableau3[[#This Row],[ID ]],'[1]COMMERCIAL 2019 - 2021'!$D$2:$AO$3999,17,FALSE)</f>
        <v>0</v>
      </c>
      <c r="F1193" s="3">
        <f>VLOOKUP(Tableau3[[#This Row],[ID ]],'[1]COMMERCIAL 2019 - 2021'!$D$2:$AO$3999,20,FALSE)</f>
        <v>0</v>
      </c>
      <c r="G1193" s="3">
        <f>VLOOKUP(Tableau3[[#This Row],[ID ]],'[1]COMMERCIAL 2019 - 2021'!$D$2:$AO$3999,21,FALSE)</f>
        <v>35921.518801225931</v>
      </c>
      <c r="H1193" s="3">
        <f>VLOOKUP(Tableau3[[#This Row],[ID ]],'[1]COMMERCIAL 2019 - 2021'!$D$2:$AO$3999,22,FALSE)</f>
        <v>11545.143734774068</v>
      </c>
      <c r="I1193" s="3">
        <f>VLOOKUP(Tableau3[[#This Row],[ID ]],'[1]COMMERCIAL 2019 - 2021'!$D$2:$AO$3999,23,FALSE)</f>
        <v>0</v>
      </c>
      <c r="J1193" s="3">
        <f>+Tableau1[[#This Row],[Annee]]</f>
        <v>2023</v>
      </c>
      <c r="K1193" s="3" t="str">
        <f>+Tableau1[[#This Row],[DESTINATION]]</f>
        <v>Mayotte</v>
      </c>
      <c r="L1193" s="3" t="str">
        <f>+Tableau1[[#This Row],[CLIENT]]</f>
        <v>SODIFRAM SAS</v>
      </c>
      <c r="M1193" s="3">
        <f>Tableau1[[#This Row],[Mois]]</f>
        <v>2</v>
      </c>
    </row>
    <row r="1194" spans="1:13" hidden="1" x14ac:dyDescent="0.35">
      <c r="A1194" s="1" t="str">
        <f>Tableau1[[#This Row],[NUM DE FACTURE]]</f>
        <v>FAE-23-00035</v>
      </c>
      <c r="B1194" s="2">
        <f>VLOOKUP(Tableau3[[#This Row],[ID ]],'[1]COMMERCIAL 2019 - 2021'!$D$2:$AO$3999,14,FALSE)</f>
        <v>0</v>
      </c>
      <c r="C1194" s="3">
        <f>VLOOKUP(Tableau3[[#This Row],[ID ]],'[1]COMMERCIAL 2019 - 2021'!$D$2:$AO$3999,15,FALSE)</f>
        <v>19224</v>
      </c>
      <c r="D1194" s="3">
        <f>VLOOKUP(Tableau3[[#This Row],[ID ]],'[1]COMMERCIAL 2019 - 2021'!$D$2:$AO$3999,16,FALSE)</f>
        <v>9000</v>
      </c>
      <c r="E1194" s="3">
        <f>VLOOKUP(Tableau3[[#This Row],[ID ]],'[1]COMMERCIAL 2019 - 2021'!$D$2:$AO$3999,17,FALSE)</f>
        <v>0</v>
      </c>
      <c r="F1194" s="3">
        <f>VLOOKUP(Tableau3[[#This Row],[ID ]],'[1]COMMERCIAL 2019 - 2021'!$D$2:$AO$3999,20,FALSE)</f>
        <v>0</v>
      </c>
      <c r="G1194" s="3">
        <f>VLOOKUP(Tableau3[[#This Row],[ID ]],'[1]COMMERCIAL 2019 - 2021'!$D$2:$AO$3999,21,FALSE)</f>
        <v>71001.658654040817</v>
      </c>
      <c r="H1194" s="3">
        <f>VLOOKUP(Tableau3[[#This Row],[ID ]],'[1]COMMERCIAL 2019 - 2021'!$D$2:$AO$3999,22,FALSE)</f>
        <v>32795.975897959186</v>
      </c>
      <c r="I1194" s="3">
        <f>VLOOKUP(Tableau3[[#This Row],[ID ]],'[1]COMMERCIAL 2019 - 2021'!$D$2:$AO$3999,23,FALSE)</f>
        <v>0</v>
      </c>
      <c r="J1194" s="3">
        <f>+Tableau1[[#This Row],[Annee]]</f>
        <v>2023</v>
      </c>
      <c r="K1194" s="3" t="str">
        <f>+Tableau1[[#This Row],[DESTINATION]]</f>
        <v>Mayotte</v>
      </c>
      <c r="L1194" s="3" t="str">
        <f>+Tableau1[[#This Row],[CLIENT]]</f>
        <v>SODIFRAM SAS</v>
      </c>
      <c r="M1194" s="3">
        <f>Tableau1[[#This Row],[Mois]]</f>
        <v>2</v>
      </c>
    </row>
    <row r="1195" spans="1:13" hidden="1" x14ac:dyDescent="0.35">
      <c r="A1195" s="1" t="str">
        <f>Tableau1[[#This Row],[NUM DE FACTURE]]</f>
        <v>FAE-23-00036</v>
      </c>
      <c r="B1195" s="2">
        <f>VLOOKUP(Tableau3[[#This Row],[ID ]],'[1]COMMERCIAL 2019 - 2021'!$D$2:$AO$3999,14,FALSE)</f>
        <v>31800</v>
      </c>
      <c r="C1195" s="3">
        <f>VLOOKUP(Tableau3[[#This Row],[ID ]],'[1]COMMERCIAL 2019 - 2021'!$D$2:$AO$3999,15,FALSE)</f>
        <v>22200</v>
      </c>
      <c r="D1195" s="3">
        <f>VLOOKUP(Tableau3[[#This Row],[ID ]],'[1]COMMERCIAL 2019 - 2021'!$D$2:$AO$3999,16,FALSE)</f>
        <v>2400</v>
      </c>
      <c r="E1195" s="3">
        <f>VLOOKUP(Tableau3[[#This Row],[ID ]],'[1]COMMERCIAL 2019 - 2021'!$D$2:$AO$3999,17,FALSE)</f>
        <v>0</v>
      </c>
      <c r="F1195" s="3">
        <f>VLOOKUP(Tableau3[[#This Row],[ID ]],'[1]COMMERCIAL 2019 - 2021'!$D$2:$AO$3999,20,FALSE)</f>
        <v>84522</v>
      </c>
      <c r="G1195" s="3">
        <f>VLOOKUP(Tableau3[[#This Row],[ID ]],'[1]COMMERCIAL 2019 - 2021'!$D$2:$AO$3999,21,FALSE)</f>
        <v>53502</v>
      </c>
      <c r="H1195" s="3">
        <f>VLOOKUP(Tableau3[[#This Row],[ID ]],'[1]COMMERCIAL 2019 - 2021'!$D$2:$AO$3999,22,FALSE)</f>
        <v>5592</v>
      </c>
      <c r="I1195" s="3">
        <f>VLOOKUP(Tableau3[[#This Row],[ID ]],'[1]COMMERCIAL 2019 - 2021'!$D$2:$AO$3999,23,FALSE)</f>
        <v>0</v>
      </c>
      <c r="J1195" s="3">
        <f>+Tableau1[[#This Row],[Annee]]</f>
        <v>2023</v>
      </c>
      <c r="K1195" s="3" t="str">
        <f>+Tableau1[[#This Row],[DESTINATION]]</f>
        <v>Burkina Faso</v>
      </c>
      <c r="L1195" s="3" t="str">
        <f>+Tableau1[[#This Row],[CLIENT]]</f>
        <v>SAHEL INTERNATIONAL TRADE</v>
      </c>
      <c r="M1195" s="3">
        <f>Tableau1[[#This Row],[Mois]]</f>
        <v>2</v>
      </c>
    </row>
    <row r="1196" spans="1:13" hidden="1" x14ac:dyDescent="0.35">
      <c r="A1196" s="1" t="str">
        <f>Tableau1[[#This Row],[NUM DE FACTURE]]</f>
        <v>FAE-23-00037</v>
      </c>
      <c r="B1196" s="2">
        <f>VLOOKUP(Tableau3[[#This Row],[ID ]],'[1]COMMERCIAL 2019 - 2021'!$D$2:$AO$3999,14,FALSE)</f>
        <v>0</v>
      </c>
      <c r="C1196" s="3">
        <f>VLOOKUP(Tableau3[[#This Row],[ID ]],'[1]COMMERCIAL 2019 - 2021'!$D$2:$AO$3999,15,FALSE)</f>
        <v>61500</v>
      </c>
      <c r="D1196" s="3">
        <f>VLOOKUP(Tableau3[[#This Row],[ID ]],'[1]COMMERCIAL 2019 - 2021'!$D$2:$AO$3999,16,FALSE)</f>
        <v>0</v>
      </c>
      <c r="E1196" s="3">
        <f>VLOOKUP(Tableau3[[#This Row],[ID ]],'[1]COMMERCIAL 2019 - 2021'!$D$2:$AO$3999,17,FALSE)</f>
        <v>0</v>
      </c>
      <c r="F1196" s="3">
        <f>VLOOKUP(Tableau3[[#This Row],[ID ]],'[1]COMMERCIAL 2019 - 2021'!$D$2:$AO$3999,20,FALSE)</f>
        <v>0</v>
      </c>
      <c r="G1196" s="3">
        <f>VLOOKUP(Tableau3[[#This Row],[ID ]],'[1]COMMERCIAL 2019 - 2021'!$D$2:$AO$3999,21,FALSE)</f>
        <v>184500</v>
      </c>
      <c r="H1196" s="3">
        <f>VLOOKUP(Tableau3[[#This Row],[ID ]],'[1]COMMERCIAL 2019 - 2021'!$D$2:$AO$3999,22,FALSE)</f>
        <v>0</v>
      </c>
      <c r="I1196" s="3">
        <f>VLOOKUP(Tableau3[[#This Row],[ID ]],'[1]COMMERCIAL 2019 - 2021'!$D$2:$AO$3999,23,FALSE)</f>
        <v>0</v>
      </c>
      <c r="J1196" s="3">
        <f>+Tableau1[[#This Row],[Annee]]</f>
        <v>2023</v>
      </c>
      <c r="K1196" s="3" t="str">
        <f>+Tableau1[[#This Row],[DESTINATION]]</f>
        <v>Russie</v>
      </c>
      <c r="L1196" s="3" t="str">
        <f>+Tableau1[[#This Row],[CLIENT]]</f>
        <v>STE MIDCOM INTERNATIONAL</v>
      </c>
      <c r="M1196" s="3">
        <f>Tableau1[[#This Row],[Mois]]</f>
        <v>3</v>
      </c>
    </row>
    <row r="1197" spans="1:13" hidden="1" x14ac:dyDescent="0.35">
      <c r="A1197" s="1" t="str">
        <f>Tableau1[[#This Row],[NUM DE FACTURE]]</f>
        <v>FAE-23-00038</v>
      </c>
      <c r="B1197" s="2">
        <f>VLOOKUP(Tableau3[[#This Row],[ID ]],'[1]COMMERCIAL 2019 - 2021'!$D$2:$AO$3999,14,FALSE)</f>
        <v>19200</v>
      </c>
      <c r="C1197" s="3">
        <f>VLOOKUP(Tableau3[[#This Row],[ID ]],'[1]COMMERCIAL 2019 - 2021'!$D$2:$AO$3999,15,FALSE)</f>
        <v>0</v>
      </c>
      <c r="D1197" s="3">
        <f>VLOOKUP(Tableau3[[#This Row],[ID ]],'[1]COMMERCIAL 2019 - 2021'!$D$2:$AO$3999,16,FALSE)</f>
        <v>0</v>
      </c>
      <c r="E1197" s="3">
        <f>VLOOKUP(Tableau3[[#This Row],[ID ]],'[1]COMMERCIAL 2019 - 2021'!$D$2:$AO$3999,17,FALSE)</f>
        <v>0</v>
      </c>
      <c r="F1197" s="3">
        <f>VLOOKUP(Tableau3[[#This Row],[ID ]],'[1]COMMERCIAL 2019 - 2021'!$D$2:$AO$3999,20,FALSE)</f>
        <v>50880</v>
      </c>
      <c r="G1197" s="3">
        <f>VLOOKUP(Tableau3[[#This Row],[ID ]],'[1]COMMERCIAL 2019 - 2021'!$D$2:$AO$3999,21,FALSE)</f>
        <v>0</v>
      </c>
      <c r="H1197" s="3">
        <f>VLOOKUP(Tableau3[[#This Row],[ID ]],'[1]COMMERCIAL 2019 - 2021'!$D$2:$AO$3999,22,FALSE)</f>
        <v>0</v>
      </c>
      <c r="I1197" s="3">
        <f>VLOOKUP(Tableau3[[#This Row],[ID ]],'[1]COMMERCIAL 2019 - 2021'!$D$2:$AO$3999,23,FALSE)</f>
        <v>0</v>
      </c>
      <c r="J1197" s="3">
        <f>+Tableau1[[#This Row],[Annee]]</f>
        <v>2023</v>
      </c>
      <c r="K1197" s="3" t="str">
        <f>+Tableau1[[#This Row],[DESTINATION]]</f>
        <v>Gambie</v>
      </c>
      <c r="L1197" s="3" t="str">
        <f>+Tableau1[[#This Row],[CLIENT]]</f>
        <v>SAHEL INTERNATIONAL TRADE</v>
      </c>
      <c r="M1197" s="3">
        <f>Tableau1[[#This Row],[Mois]]</f>
        <v>2</v>
      </c>
    </row>
    <row r="1198" spans="1:13" hidden="1" x14ac:dyDescent="0.35">
      <c r="A1198" s="1" t="str">
        <f>Tableau1[[#This Row],[NUM DE FACTURE]]</f>
        <v>FAE-23-00039</v>
      </c>
      <c r="B1198" s="2">
        <f>VLOOKUP(Tableau3[[#This Row],[ID ]],'[1]COMMERCIAL 2019 - 2021'!$D$2:$AO$3999,14,FALSE)</f>
        <v>30000</v>
      </c>
      <c r="C1198" s="3">
        <f>VLOOKUP(Tableau3[[#This Row],[ID ]],'[1]COMMERCIAL 2019 - 2021'!$D$2:$AO$3999,15,FALSE)</f>
        <v>268800</v>
      </c>
      <c r="D1198" s="3">
        <f>VLOOKUP(Tableau3[[#This Row],[ID ]],'[1]COMMERCIAL 2019 - 2021'!$D$2:$AO$3999,16,FALSE)</f>
        <v>24000</v>
      </c>
      <c r="E1198" s="3">
        <f>VLOOKUP(Tableau3[[#This Row],[ID ]],'[1]COMMERCIAL 2019 - 2021'!$D$2:$AO$3999,17,FALSE)</f>
        <v>0</v>
      </c>
      <c r="F1198" s="3">
        <f>VLOOKUP(Tableau3[[#This Row],[ID ]],'[1]COMMERCIAL 2019 - 2021'!$D$2:$AO$3999,20,FALSE)</f>
        <v>78159.06</v>
      </c>
      <c r="G1198" s="3">
        <f>VLOOKUP(Tableau3[[#This Row],[ID ]],'[1]COMMERCIAL 2019 - 2021'!$D$2:$AO$3999,21,FALSE)</f>
        <v>700305.17760000005</v>
      </c>
      <c r="H1198" s="3">
        <f>VLOOKUP(Tableau3[[#This Row],[ID ]],'[1]COMMERCIAL 2019 - 2021'!$D$2:$AO$3999,22,FALSE)</f>
        <v>62527.248</v>
      </c>
      <c r="I1198" s="3">
        <f>VLOOKUP(Tableau3[[#This Row],[ID ]],'[1]COMMERCIAL 2019 - 2021'!$D$2:$AO$3999,23,FALSE)</f>
        <v>0</v>
      </c>
      <c r="J1198" s="3">
        <f>+Tableau1[[#This Row],[Annee]]</f>
        <v>2023</v>
      </c>
      <c r="K1198" s="3" t="str">
        <f>+Tableau1[[#This Row],[DESTINATION]]</f>
        <v>Libye</v>
      </c>
      <c r="L1198" s="3" t="str">
        <f>+Tableau1[[#This Row],[CLIENT]]</f>
        <v>STE AL MAJMOUA MOTTAHIDA</v>
      </c>
      <c r="M1198" s="3">
        <f>Tableau1[[#This Row],[Mois]]</f>
        <v>2</v>
      </c>
    </row>
    <row r="1199" spans="1:13" x14ac:dyDescent="0.35">
      <c r="A1199" s="1" t="str">
        <f>Tableau1[[#This Row],[NUM DE FACTURE]]</f>
        <v>FAE-23-00040</v>
      </c>
      <c r="B1199" s="2">
        <f>VLOOKUP(Tableau3[[#This Row],[ID ]],'[1]COMMERCIAL 2019 - 2021'!$D$2:$AO$3999,14,FALSE)</f>
        <v>22800</v>
      </c>
      <c r="C1199" s="3">
        <f>VLOOKUP(Tableau3[[#This Row],[ID ]],'[1]COMMERCIAL 2019 - 2021'!$D$2:$AO$3999,15,FALSE)</f>
        <v>22800</v>
      </c>
      <c r="D1199" s="3">
        <f>VLOOKUP(Tableau3[[#This Row],[ID ]],'[1]COMMERCIAL 2019 - 2021'!$D$2:$AO$3999,16,FALSE)</f>
        <v>3600</v>
      </c>
      <c r="E1199" s="3">
        <f>VLOOKUP(Tableau3[[#This Row],[ID ]],'[1]COMMERCIAL 2019 - 2021'!$D$2:$AO$3999,17,FALSE)</f>
        <v>0</v>
      </c>
      <c r="F1199" s="3">
        <f>VLOOKUP(Tableau3[[#This Row],[ID ]],'[1]COMMERCIAL 2019 - 2021'!$D$2:$AO$3999,20,FALSE)</f>
        <v>59280</v>
      </c>
      <c r="G1199" s="3">
        <f>VLOOKUP(Tableau3[[#This Row],[ID ]],'[1]COMMERCIAL 2019 - 2021'!$D$2:$AO$3999,21,FALSE)</f>
        <v>54948</v>
      </c>
      <c r="H1199" s="3">
        <f>VLOOKUP(Tableau3[[#This Row],[ID ]],'[1]COMMERCIAL 2019 - 2021'!$D$2:$AO$3999,22,FALSE)</f>
        <v>8388</v>
      </c>
      <c r="I1199" s="3">
        <f>VLOOKUP(Tableau3[[#This Row],[ID ]],'[1]COMMERCIAL 2019 - 2021'!$D$2:$AO$3999,23,FALSE)</f>
        <v>0</v>
      </c>
      <c r="J1199" s="3">
        <f>+Tableau1[[#This Row],[Annee]]</f>
        <v>2023</v>
      </c>
      <c r="K1199" s="3" t="str">
        <f>+Tableau1[[#This Row],[DESTINATION]]</f>
        <v>Sierra Leone</v>
      </c>
      <c r="L1199" s="3" t="str">
        <f>+Tableau1[[#This Row],[CLIENT]]</f>
        <v>TUNISIAN AFRICAN BUSINESS</v>
      </c>
      <c r="M1199" s="3">
        <f>Tableau1[[#This Row],[Mois]]</f>
        <v>2</v>
      </c>
    </row>
    <row r="1200" spans="1:13" x14ac:dyDescent="0.35">
      <c r="A1200" s="1" t="str">
        <f>Tableau1[[#This Row],[NUM DE FACTURE]]</f>
        <v>FAE-23-00041</v>
      </c>
      <c r="B1200" s="2">
        <f>VLOOKUP(Tableau3[[#This Row],[ID ]],'[1]COMMERCIAL 2019 - 2021'!$D$2:$AO$3999,14,FALSE)</f>
        <v>0</v>
      </c>
      <c r="C1200" s="3">
        <f>VLOOKUP(Tableau3[[#This Row],[ID ]],'[1]COMMERCIAL 2019 - 2021'!$D$2:$AO$3999,15,FALSE)</f>
        <v>154056</v>
      </c>
      <c r="D1200" s="3">
        <f>VLOOKUP(Tableau3[[#This Row],[ID ]],'[1]COMMERCIAL 2019 - 2021'!$D$2:$AO$3999,16,FALSE)</f>
        <v>0</v>
      </c>
      <c r="E1200" s="3">
        <f>VLOOKUP(Tableau3[[#This Row],[ID ]],'[1]COMMERCIAL 2019 - 2021'!$D$2:$AO$3999,17,FALSE)</f>
        <v>0</v>
      </c>
      <c r="F1200" s="3">
        <f>VLOOKUP(Tableau3[[#This Row],[ID ]],'[1]COMMERCIAL 2019 - 2021'!$D$2:$AO$3999,20,FALSE)</f>
        <v>0</v>
      </c>
      <c r="G1200" s="3">
        <f>VLOOKUP(Tableau3[[#This Row],[ID ]],'[1]COMMERCIAL 2019 - 2021'!$D$2:$AO$3999,21,FALSE)</f>
        <v>338923.2</v>
      </c>
      <c r="H1200" s="3">
        <f>VLOOKUP(Tableau3[[#This Row],[ID ]],'[1]COMMERCIAL 2019 - 2021'!$D$2:$AO$3999,22,FALSE)</f>
        <v>0</v>
      </c>
      <c r="I1200" s="3">
        <f>VLOOKUP(Tableau3[[#This Row],[ID ]],'[1]COMMERCIAL 2019 - 2021'!$D$2:$AO$3999,23,FALSE)</f>
        <v>0</v>
      </c>
      <c r="J1200" s="3">
        <f>+Tableau1[[#This Row],[Annee]]</f>
        <v>2023</v>
      </c>
      <c r="K1200" s="3" t="str">
        <f>+Tableau1[[#This Row],[DESTINATION]]</f>
        <v>Senegal</v>
      </c>
      <c r="L1200" s="3" t="str">
        <f>+Tableau1[[#This Row],[CLIENT]]</f>
        <v>TUNISIAN AFRICAN BUSINESS</v>
      </c>
      <c r="M1200" s="3">
        <f>Tableau1[[#This Row],[Mois]]</f>
        <v>2</v>
      </c>
    </row>
    <row r="1201" spans="1:13" hidden="1" x14ac:dyDescent="0.35">
      <c r="A1201" s="1" t="str">
        <f>Tableau1[[#This Row],[NUM DE FACTURE]]</f>
        <v>FAE-23-00042</v>
      </c>
      <c r="B1201" s="2">
        <f>VLOOKUP(Tableau3[[#This Row],[ID ]],'[1]COMMERCIAL 2019 - 2021'!$D$2:$AO$3999,14,FALSE)</f>
        <v>3600</v>
      </c>
      <c r="C1201" s="3">
        <f>VLOOKUP(Tableau3[[#This Row],[ID ]],'[1]COMMERCIAL 2019 - 2021'!$D$2:$AO$3999,15,FALSE)</f>
        <v>13200</v>
      </c>
      <c r="D1201" s="3">
        <f>VLOOKUP(Tableau3[[#This Row],[ID ]],'[1]COMMERCIAL 2019 - 2021'!$D$2:$AO$3999,16,FALSE)</f>
        <v>10200</v>
      </c>
      <c r="E1201" s="3">
        <f>VLOOKUP(Tableau3[[#This Row],[ID ]],'[1]COMMERCIAL 2019 - 2021'!$D$2:$AO$3999,17,FALSE)</f>
        <v>0</v>
      </c>
      <c r="F1201" s="3">
        <f>VLOOKUP(Tableau3[[#This Row],[ID ]],'[1]COMMERCIAL 2019 - 2021'!$D$2:$AO$3999,20,FALSE)</f>
        <v>9540</v>
      </c>
      <c r="G1201" s="3">
        <f>VLOOKUP(Tableau3[[#This Row],[ID ]],'[1]COMMERCIAL 2019 - 2021'!$D$2:$AO$3999,21,FALSE)</f>
        <v>31548</v>
      </c>
      <c r="H1201" s="3">
        <f>VLOOKUP(Tableau3[[#This Row],[ID ]],'[1]COMMERCIAL 2019 - 2021'!$D$2:$AO$3999,22,FALSE)</f>
        <v>24378</v>
      </c>
      <c r="I1201" s="3">
        <f>VLOOKUP(Tableau3[[#This Row],[ID ]],'[1]COMMERCIAL 2019 - 2021'!$D$2:$AO$3999,23,FALSE)</f>
        <v>0</v>
      </c>
      <c r="J1201" s="3">
        <f>+Tableau1[[#This Row],[Annee]]</f>
        <v>2023</v>
      </c>
      <c r="K1201" s="3" t="str">
        <f>+Tableau1[[#This Row],[DESTINATION]]</f>
        <v>Qatar</v>
      </c>
      <c r="L1201" s="3" t="str">
        <f>+Tableau1[[#This Row],[CLIENT]]</f>
        <v>GOLDEN PEARL</v>
      </c>
      <c r="M1201" s="3">
        <f>Tableau1[[#This Row],[Mois]]</f>
        <v>3</v>
      </c>
    </row>
    <row r="1202" spans="1:13" hidden="1" x14ac:dyDescent="0.35">
      <c r="A1202" s="1" t="str">
        <f>Tableau1[[#This Row],[NUM DE FACTURE]]</f>
        <v>FAE-23-00043</v>
      </c>
      <c r="B1202" s="2">
        <f>VLOOKUP(Tableau3[[#This Row],[ID ]],'[1]COMMERCIAL 2019 - 2021'!$D$2:$AO$3999,14,FALSE)</f>
        <v>0</v>
      </c>
      <c r="C1202" s="3">
        <f>VLOOKUP(Tableau3[[#This Row],[ID ]],'[1]COMMERCIAL 2019 - 2021'!$D$2:$AO$3999,15,FALSE)</f>
        <v>21000</v>
      </c>
      <c r="D1202" s="3">
        <f>VLOOKUP(Tableau3[[#This Row],[ID ]],'[1]COMMERCIAL 2019 - 2021'!$D$2:$AO$3999,16,FALSE)</f>
        <v>0</v>
      </c>
      <c r="E1202" s="3">
        <f>VLOOKUP(Tableau3[[#This Row],[ID ]],'[1]COMMERCIAL 2019 - 2021'!$D$2:$AO$3999,17,FALSE)</f>
        <v>6000</v>
      </c>
      <c r="F1202" s="3">
        <f>VLOOKUP(Tableau3[[#This Row],[ID ]],'[1]COMMERCIAL 2019 - 2021'!$D$2:$AO$3999,20,FALSE)</f>
        <v>0</v>
      </c>
      <c r="G1202" s="3">
        <f>VLOOKUP(Tableau3[[#This Row],[ID ]],'[1]COMMERCIAL 2019 - 2021'!$D$2:$AO$3999,21,FALSE)</f>
        <v>67200</v>
      </c>
      <c r="H1202" s="3">
        <f>VLOOKUP(Tableau3[[#This Row],[ID ]],'[1]COMMERCIAL 2019 - 2021'!$D$2:$AO$3999,22,FALSE)</f>
        <v>0</v>
      </c>
      <c r="I1202" s="3">
        <f>VLOOKUP(Tableau3[[#This Row],[ID ]],'[1]COMMERCIAL 2019 - 2021'!$D$2:$AO$3999,23,FALSE)</f>
        <v>33600</v>
      </c>
      <c r="J1202" s="3">
        <f>+Tableau1[[#This Row],[Annee]]</f>
        <v>2023</v>
      </c>
      <c r="K1202" s="3" t="str">
        <f>+Tableau1[[#This Row],[DESTINATION]]</f>
        <v>Qatar</v>
      </c>
      <c r="L1202" s="3" t="str">
        <f>+Tableau1[[#This Row],[CLIENT]]</f>
        <v>GOLDEN PEARL</v>
      </c>
      <c r="M1202" s="3">
        <f>Tableau1[[#This Row],[Mois]]</f>
        <v>3</v>
      </c>
    </row>
    <row r="1203" spans="1:13" hidden="1" x14ac:dyDescent="0.35">
      <c r="A1203" s="1" t="str">
        <f>Tableau1[[#This Row],[NUM DE FACTURE]]</f>
        <v>FAE-23-00044</v>
      </c>
      <c r="B1203" s="2">
        <f>VLOOKUP(Tableau3[[#This Row],[ID ]],'[1]COMMERCIAL 2019 - 2021'!$D$2:$AO$3999,14,FALSE)</f>
        <v>19200</v>
      </c>
      <c r="C1203" s="3">
        <f>VLOOKUP(Tableau3[[#This Row],[ID ]],'[1]COMMERCIAL 2019 - 2021'!$D$2:$AO$3999,15,FALSE)</f>
        <v>0</v>
      </c>
      <c r="D1203" s="3">
        <f>VLOOKUP(Tableau3[[#This Row],[ID ]],'[1]COMMERCIAL 2019 - 2021'!$D$2:$AO$3999,16,FALSE)</f>
        <v>0</v>
      </c>
      <c r="E1203" s="3">
        <f>VLOOKUP(Tableau3[[#This Row],[ID ]],'[1]COMMERCIAL 2019 - 2021'!$D$2:$AO$3999,17,FALSE)</f>
        <v>0</v>
      </c>
      <c r="F1203" s="3">
        <f>VLOOKUP(Tableau3[[#This Row],[ID ]],'[1]COMMERCIAL 2019 - 2021'!$D$2:$AO$3999,20,FALSE)</f>
        <v>50880</v>
      </c>
      <c r="G1203" s="3">
        <f>VLOOKUP(Tableau3[[#This Row],[ID ]],'[1]COMMERCIAL 2019 - 2021'!$D$2:$AO$3999,21,FALSE)</f>
        <v>0</v>
      </c>
      <c r="H1203" s="3">
        <f>VLOOKUP(Tableau3[[#This Row],[ID ]],'[1]COMMERCIAL 2019 - 2021'!$D$2:$AO$3999,22,FALSE)</f>
        <v>0</v>
      </c>
      <c r="I1203" s="3">
        <f>VLOOKUP(Tableau3[[#This Row],[ID ]],'[1]COMMERCIAL 2019 - 2021'!$D$2:$AO$3999,23,FALSE)</f>
        <v>0</v>
      </c>
      <c r="J1203" s="3">
        <f>+Tableau1[[#This Row],[Annee]]</f>
        <v>2023</v>
      </c>
      <c r="K1203" s="3" t="str">
        <f>+Tableau1[[#This Row],[DESTINATION]]</f>
        <v>Burkina Faso</v>
      </c>
      <c r="L1203" s="3" t="str">
        <f>+Tableau1[[#This Row],[CLIENT]]</f>
        <v>SAHEL INTERNATIONAL TRADE</v>
      </c>
      <c r="M1203" s="3">
        <f>Tableau1[[#This Row],[Mois]]</f>
        <v>3</v>
      </c>
    </row>
    <row r="1204" spans="1:13" hidden="1" x14ac:dyDescent="0.35">
      <c r="A1204" s="1" t="str">
        <f>Tableau1[[#This Row],[NUM DE FACTURE]]</f>
        <v>FAE-23-00045</v>
      </c>
      <c r="B1204" s="2">
        <f>VLOOKUP(Tableau3[[#This Row],[ID ]],'[1]COMMERCIAL 2019 - 2021'!$D$2:$AO$3999,14,FALSE)</f>
        <v>2880</v>
      </c>
      <c r="C1204" s="3">
        <f>VLOOKUP(Tableau3[[#This Row],[ID ]],'[1]COMMERCIAL 2019 - 2021'!$D$2:$AO$3999,15,FALSE)</f>
        <v>43344</v>
      </c>
      <c r="D1204" s="3">
        <f>VLOOKUP(Tableau3[[#This Row],[ID ]],'[1]COMMERCIAL 2019 - 2021'!$D$2:$AO$3999,16,FALSE)</f>
        <v>20400</v>
      </c>
      <c r="E1204" s="3">
        <f>VLOOKUP(Tableau3[[#This Row],[ID ]],'[1]COMMERCIAL 2019 - 2021'!$D$2:$AO$3999,17,FALSE)</f>
        <v>4480</v>
      </c>
      <c r="F1204" s="3">
        <f>VLOOKUP(Tableau3[[#This Row],[ID ]],'[1]COMMERCIAL 2019 - 2021'!$D$2:$AO$3999,20,FALSE)</f>
        <v>3047.6602839531952</v>
      </c>
      <c r="G1204" s="3">
        <f>VLOOKUP(Tableau3[[#This Row],[ID ]],'[1]COMMERCIAL 2019 - 2021'!$D$2:$AO$3999,21,FALSE)</f>
        <v>46458.69376629559</v>
      </c>
      <c r="H1204" s="3">
        <f>VLOOKUP(Tableau3[[#This Row],[ID ]],'[1]COMMERCIAL 2019 - 2021'!$D$2:$AO$3999,22,FALSE)</f>
        <v>21587.593678001802</v>
      </c>
      <c r="I1204" s="3">
        <f>VLOOKUP(Tableau3[[#This Row],[ID ]],'[1]COMMERCIAL 2019 - 2021'!$D$2:$AO$3999,23,FALSE)</f>
        <v>15387.490022149415</v>
      </c>
      <c r="J1204" s="3">
        <f>+Tableau1[[#This Row],[Annee]]</f>
        <v>2023</v>
      </c>
      <c r="K1204" s="3" t="str">
        <f>+Tableau1[[#This Row],[DESTINATION]]</f>
        <v>France</v>
      </c>
      <c r="L1204" s="3" t="str">
        <f>+Tableau1[[#This Row],[CLIENT]]</f>
        <v>SODIC</v>
      </c>
      <c r="M1204" s="3">
        <f>Tableau1[[#This Row],[Mois]]</f>
        <v>3</v>
      </c>
    </row>
    <row r="1205" spans="1:13" hidden="1" x14ac:dyDescent="0.35">
      <c r="A1205" s="1" t="str">
        <f>Tableau1[[#This Row],[NUM DE FACTURE]]</f>
        <v>FAE-23-00046</v>
      </c>
      <c r="B1205" s="2">
        <f>VLOOKUP(Tableau3[[#This Row],[ID ]],'[1]COMMERCIAL 2019 - 2021'!$D$2:$AO$3999,14,FALSE)</f>
        <v>22008</v>
      </c>
      <c r="C1205" s="3">
        <f>VLOOKUP(Tableau3[[#This Row],[ID ]],'[1]COMMERCIAL 2019 - 2021'!$D$2:$AO$3999,15,FALSE)</f>
        <v>0</v>
      </c>
      <c r="D1205" s="3">
        <f>VLOOKUP(Tableau3[[#This Row],[ID ]],'[1]COMMERCIAL 2019 - 2021'!$D$2:$AO$3999,16,FALSE)</f>
        <v>0</v>
      </c>
      <c r="E1205" s="3">
        <f>VLOOKUP(Tableau3[[#This Row],[ID ]],'[1]COMMERCIAL 2019 - 2021'!$D$2:$AO$3999,17,FALSE)</f>
        <v>0</v>
      </c>
      <c r="F1205" s="3">
        <f>VLOOKUP(Tableau3[[#This Row],[ID ]],'[1]COMMERCIAL 2019 - 2021'!$D$2:$AO$3999,20,FALSE)</f>
        <v>57220.800000000003</v>
      </c>
      <c r="G1205" s="3">
        <f>VLOOKUP(Tableau3[[#This Row],[ID ]],'[1]COMMERCIAL 2019 - 2021'!$D$2:$AO$3999,21,FALSE)</f>
        <v>0</v>
      </c>
      <c r="H1205" s="3">
        <f>VLOOKUP(Tableau3[[#This Row],[ID ]],'[1]COMMERCIAL 2019 - 2021'!$D$2:$AO$3999,22,FALSE)</f>
        <v>0</v>
      </c>
      <c r="I1205" s="3">
        <f>VLOOKUP(Tableau3[[#This Row],[ID ]],'[1]COMMERCIAL 2019 - 2021'!$D$2:$AO$3999,23,FALSE)</f>
        <v>0</v>
      </c>
      <c r="J1205" s="3">
        <f>+Tableau1[[#This Row],[Annee]]</f>
        <v>2023</v>
      </c>
      <c r="K1205" s="3" t="str">
        <f>+Tableau1[[#This Row],[DESTINATION]]</f>
        <v>Togo</v>
      </c>
      <c r="L1205" s="3" t="str">
        <f>+Tableau1[[#This Row],[CLIENT]]</f>
        <v>SAHEL INTERNATIONAL TRADE</v>
      </c>
      <c r="M1205" s="3">
        <f>Tableau1[[#This Row],[Mois]]</f>
        <v>3</v>
      </c>
    </row>
    <row r="1206" spans="1:13" hidden="1" x14ac:dyDescent="0.35">
      <c r="A1206" s="1" t="str">
        <f>Tableau1[[#This Row],[NUM DE FACTURE]]</f>
        <v>FAE-23-00047</v>
      </c>
      <c r="B1206" s="2">
        <f>VLOOKUP(Tableau3[[#This Row],[ID ]],'[1]COMMERCIAL 2019 - 2021'!$D$2:$AO$3999,14,FALSE)</f>
        <v>0</v>
      </c>
      <c r="C1206" s="3">
        <f>VLOOKUP(Tableau3[[#This Row],[ID ]],'[1]COMMERCIAL 2019 - 2021'!$D$2:$AO$3999,15,FALSE)</f>
        <v>25424</v>
      </c>
      <c r="D1206" s="3">
        <f>VLOOKUP(Tableau3[[#This Row],[ID ]],'[1]COMMERCIAL 2019 - 2021'!$D$2:$AO$3999,16,FALSE)</f>
        <v>0</v>
      </c>
      <c r="E1206" s="3">
        <f>VLOOKUP(Tableau3[[#This Row],[ID ]],'[1]COMMERCIAL 2019 - 2021'!$D$2:$AO$3999,17,FALSE)</f>
        <v>0</v>
      </c>
      <c r="F1206" s="3">
        <f>VLOOKUP(Tableau3[[#This Row],[ID ]],'[1]COMMERCIAL 2019 - 2021'!$D$2:$AO$3999,20,FALSE)</f>
        <v>0</v>
      </c>
      <c r="G1206" s="3">
        <f>VLOOKUP(Tableau3[[#This Row],[ID ]],'[1]COMMERCIAL 2019 - 2021'!$D$2:$AO$3999,21,FALSE)</f>
        <v>103419.617792</v>
      </c>
      <c r="H1206" s="3">
        <f>VLOOKUP(Tableau3[[#This Row],[ID ]],'[1]COMMERCIAL 2019 - 2021'!$D$2:$AO$3999,22,FALSE)</f>
        <v>0</v>
      </c>
      <c r="I1206" s="3">
        <f>VLOOKUP(Tableau3[[#This Row],[ID ]],'[1]COMMERCIAL 2019 - 2021'!$D$2:$AO$3999,23,FALSE)</f>
        <v>0</v>
      </c>
      <c r="J1206" s="3">
        <f>+Tableau1[[#This Row],[Annee]]</f>
        <v>2023</v>
      </c>
      <c r="K1206" s="3" t="str">
        <f>+Tableau1[[#This Row],[DESTINATION]]</f>
        <v>USA</v>
      </c>
      <c r="L1206" s="3" t="str">
        <f>+Tableau1[[#This Row],[CLIENT]]</f>
        <v>SAFA FOOD</v>
      </c>
      <c r="M1206" s="3">
        <f>Tableau1[[#This Row],[Mois]]</f>
        <v>3</v>
      </c>
    </row>
    <row r="1207" spans="1:13" hidden="1" x14ac:dyDescent="0.35">
      <c r="A1207" s="1" t="str">
        <f>Tableau1[[#This Row],[NUM DE FACTURE]]</f>
        <v>FAE-23-00048</v>
      </c>
      <c r="B1207" s="2">
        <f>VLOOKUP(Tableau3[[#This Row],[ID ]],'[1]COMMERCIAL 2019 - 2021'!$D$2:$AO$3999,14,FALSE)</f>
        <v>0</v>
      </c>
      <c r="C1207" s="3">
        <f>VLOOKUP(Tableau3[[#This Row],[ID ]],'[1]COMMERCIAL 2019 - 2021'!$D$2:$AO$3999,15,FALSE)</f>
        <v>150000</v>
      </c>
      <c r="D1207" s="3">
        <f>VLOOKUP(Tableau3[[#This Row],[ID ]],'[1]COMMERCIAL 2019 - 2021'!$D$2:$AO$3999,16,FALSE)</f>
        <v>0</v>
      </c>
      <c r="E1207" s="3">
        <f>VLOOKUP(Tableau3[[#This Row],[ID ]],'[1]COMMERCIAL 2019 - 2021'!$D$2:$AO$3999,17,FALSE)</f>
        <v>0</v>
      </c>
      <c r="F1207" s="3">
        <f>VLOOKUP(Tableau3[[#This Row],[ID ]],'[1]COMMERCIAL 2019 - 2021'!$D$2:$AO$3999,20,FALSE)</f>
        <v>0</v>
      </c>
      <c r="G1207" s="3">
        <f>VLOOKUP(Tableau3[[#This Row],[ID ]],'[1]COMMERCIAL 2019 - 2021'!$D$2:$AO$3999,21,FALSE)</f>
        <v>285000</v>
      </c>
      <c r="H1207" s="3">
        <f>VLOOKUP(Tableau3[[#This Row],[ID ]],'[1]COMMERCIAL 2019 - 2021'!$D$2:$AO$3999,22,FALSE)</f>
        <v>0</v>
      </c>
      <c r="I1207" s="3">
        <f>VLOOKUP(Tableau3[[#This Row],[ID ]],'[1]COMMERCIAL 2019 - 2021'!$D$2:$AO$3999,23,FALSE)</f>
        <v>0</v>
      </c>
      <c r="J1207" s="3">
        <f>+Tableau1[[#This Row],[Annee]]</f>
        <v>2023</v>
      </c>
      <c r="K1207" s="3" t="str">
        <f>+Tableau1[[#This Row],[DESTINATION]]</f>
        <v>Libye</v>
      </c>
      <c r="L1207" s="3" t="str">
        <f>+Tableau1[[#This Row],[CLIENT]]</f>
        <v>EASY TRADE / GLOBAL GOODS CAPA</v>
      </c>
      <c r="M1207" s="3">
        <f>Tableau1[[#This Row],[Mois]]</f>
        <v>2</v>
      </c>
    </row>
    <row r="1208" spans="1:13" hidden="1" x14ac:dyDescent="0.35">
      <c r="A1208" s="1" t="str">
        <f>Tableau1[[#This Row],[NUM DE FACTURE]]</f>
        <v>FAE-23-00049</v>
      </c>
      <c r="B1208" s="2">
        <f>VLOOKUP(Tableau3[[#This Row],[ID ]],'[1]COMMERCIAL 2019 - 2021'!$D$2:$AO$3999,14,FALSE)</f>
        <v>19200</v>
      </c>
      <c r="C1208" s="3">
        <f>VLOOKUP(Tableau3[[#This Row],[ID ]],'[1]COMMERCIAL 2019 - 2021'!$D$2:$AO$3999,15,FALSE)</f>
        <v>0</v>
      </c>
      <c r="D1208" s="3">
        <f>VLOOKUP(Tableau3[[#This Row],[ID ]],'[1]COMMERCIAL 2019 - 2021'!$D$2:$AO$3999,16,FALSE)</f>
        <v>0</v>
      </c>
      <c r="E1208" s="3">
        <f>VLOOKUP(Tableau3[[#This Row],[ID ]],'[1]COMMERCIAL 2019 - 2021'!$D$2:$AO$3999,17,FALSE)</f>
        <v>0</v>
      </c>
      <c r="F1208" s="3">
        <f>VLOOKUP(Tableau3[[#This Row],[ID ]],'[1]COMMERCIAL 2019 - 2021'!$D$2:$AO$3999,20,FALSE)</f>
        <v>43392</v>
      </c>
      <c r="G1208" s="3">
        <f>VLOOKUP(Tableau3[[#This Row],[ID ]],'[1]COMMERCIAL 2019 - 2021'!$D$2:$AO$3999,21,FALSE)</f>
        <v>0</v>
      </c>
      <c r="H1208" s="3">
        <f>VLOOKUP(Tableau3[[#This Row],[ID ]],'[1]COMMERCIAL 2019 - 2021'!$D$2:$AO$3999,22,FALSE)</f>
        <v>0</v>
      </c>
      <c r="I1208" s="3">
        <f>VLOOKUP(Tableau3[[#This Row],[ID ]],'[1]COMMERCIAL 2019 - 2021'!$D$2:$AO$3999,23,FALSE)</f>
        <v>0</v>
      </c>
      <c r="J1208" s="3">
        <f>+Tableau1[[#This Row],[Annee]]</f>
        <v>2023</v>
      </c>
      <c r="K1208" s="3" t="str">
        <f>+Tableau1[[#This Row],[DESTINATION]]</f>
        <v>Burkina Faso</v>
      </c>
      <c r="L1208" s="3" t="str">
        <f>+Tableau1[[#This Row],[CLIENT]]</f>
        <v>EASY TRADE / GLOBAL GOODS CAPA</v>
      </c>
      <c r="M1208" s="3">
        <f>Tableau1[[#This Row],[Mois]]</f>
        <v>3</v>
      </c>
    </row>
    <row r="1209" spans="1:13" hidden="1" x14ac:dyDescent="0.35">
      <c r="A1209" s="1" t="str">
        <f>Tableau1[[#This Row],[NUM DE FACTURE]]</f>
        <v>FAE-23-00050</v>
      </c>
      <c r="B1209" s="2">
        <f>VLOOKUP(Tableau3[[#This Row],[ID ]],'[1]COMMERCIAL 2019 - 2021'!$D$2:$AO$3999,14,FALSE)</f>
        <v>2805</v>
      </c>
      <c r="C1209" s="3">
        <f>VLOOKUP(Tableau3[[#This Row],[ID ]],'[1]COMMERCIAL 2019 - 2021'!$D$2:$AO$3999,15,FALSE)</f>
        <v>70536</v>
      </c>
      <c r="D1209" s="3">
        <f>VLOOKUP(Tableau3[[#This Row],[ID ]],'[1]COMMERCIAL 2019 - 2021'!$D$2:$AO$3999,16,FALSE)</f>
        <v>15600</v>
      </c>
      <c r="E1209" s="3">
        <f>VLOOKUP(Tableau3[[#This Row],[ID ]],'[1]COMMERCIAL 2019 - 2021'!$D$2:$AO$3999,17,FALSE)</f>
        <v>5040</v>
      </c>
      <c r="F1209" s="3">
        <f>VLOOKUP(Tableau3[[#This Row],[ID ]],'[1]COMMERCIAL 2019 - 2021'!$D$2:$AO$3999,20,FALSE)</f>
        <v>3338.688828471606</v>
      </c>
      <c r="G1209" s="3">
        <f>VLOOKUP(Tableau3[[#This Row],[ID ]],'[1]COMMERCIAL 2019 - 2021'!$D$2:$AO$3999,21,FALSE)</f>
        <v>85524.751058182243</v>
      </c>
      <c r="H1209" s="3">
        <f>VLOOKUP(Tableau3[[#This Row],[ID ]],'[1]COMMERCIAL 2019 - 2021'!$D$2:$AO$3999,22,FALSE)</f>
        <v>16576.898405831391</v>
      </c>
      <c r="I1209" s="3">
        <f>VLOOKUP(Tableau3[[#This Row],[ID ]],'[1]COMMERCIAL 2019 - 2021'!$D$2:$AO$3999,23,FALSE)</f>
        <v>18373.344875114759</v>
      </c>
      <c r="J1209" s="3">
        <f>+Tableau1[[#This Row],[Annee]]</f>
        <v>2023</v>
      </c>
      <c r="K1209" s="3" t="str">
        <f>+Tableau1[[#This Row],[DESTINATION]]</f>
        <v>France</v>
      </c>
      <c r="L1209" s="3" t="str">
        <f>+Tableau1[[#This Row],[CLIENT]]</f>
        <v>SODIC</v>
      </c>
      <c r="M1209" s="3">
        <f>Tableau1[[#This Row],[Mois]]</f>
        <v>3</v>
      </c>
    </row>
    <row r="1210" spans="1:13" hidden="1" x14ac:dyDescent="0.35">
      <c r="A1210" s="1" t="str">
        <f>Tableau1[[#This Row],[NUM DE FACTURE]]</f>
        <v>FAE-23-00051</v>
      </c>
      <c r="B1210" s="2">
        <f>VLOOKUP(Tableau3[[#This Row],[ID ]],'[1]COMMERCIAL 2019 - 2021'!$D$2:$AO$3999,14,FALSE)</f>
        <v>19200</v>
      </c>
      <c r="C1210" s="3">
        <f>VLOOKUP(Tableau3[[#This Row],[ID ]],'[1]COMMERCIAL 2019 - 2021'!$D$2:$AO$3999,15,FALSE)</f>
        <v>20700</v>
      </c>
      <c r="D1210" s="3">
        <f>VLOOKUP(Tableau3[[#This Row],[ID ]],'[1]COMMERCIAL 2019 - 2021'!$D$2:$AO$3999,16,FALSE)</f>
        <v>0</v>
      </c>
      <c r="E1210" s="3">
        <f>VLOOKUP(Tableau3[[#This Row],[ID ]],'[1]COMMERCIAL 2019 - 2021'!$D$2:$AO$3999,17,FALSE)</f>
        <v>0</v>
      </c>
      <c r="F1210" s="3">
        <f>VLOOKUP(Tableau3[[#This Row],[ID ]],'[1]COMMERCIAL 2019 - 2021'!$D$2:$AO$3999,20,FALSE)</f>
        <v>51072</v>
      </c>
      <c r="G1210" s="3">
        <f>VLOOKUP(Tableau3[[#This Row],[ID ]],'[1]COMMERCIAL 2019 - 2021'!$D$2:$AO$3999,21,FALSE)</f>
        <v>49887</v>
      </c>
      <c r="H1210" s="3">
        <f>VLOOKUP(Tableau3[[#This Row],[ID ]],'[1]COMMERCIAL 2019 - 2021'!$D$2:$AO$3999,22,FALSE)</f>
        <v>0</v>
      </c>
      <c r="I1210" s="3">
        <f>VLOOKUP(Tableau3[[#This Row],[ID ]],'[1]COMMERCIAL 2019 - 2021'!$D$2:$AO$3999,23,FALSE)</f>
        <v>0</v>
      </c>
      <c r="J1210" s="3">
        <f>+Tableau1[[#This Row],[Annee]]</f>
        <v>2023</v>
      </c>
      <c r="K1210" s="3" t="str">
        <f>+Tableau1[[#This Row],[DESTINATION]]</f>
        <v>Liberia</v>
      </c>
      <c r="L1210" s="3" t="str">
        <f>+Tableau1[[#This Row],[CLIENT]]</f>
        <v>STE DE COMMERCE INTERNATIONAL</v>
      </c>
      <c r="M1210" s="3">
        <f>Tableau1[[#This Row],[Mois]]</f>
        <v>3</v>
      </c>
    </row>
    <row r="1211" spans="1:13" hidden="1" x14ac:dyDescent="0.35">
      <c r="A1211" s="1" t="str">
        <f>Tableau1[[#This Row],[NUM DE FACTURE]]</f>
        <v>FAE-23-00052</v>
      </c>
      <c r="B1211" s="2">
        <f>VLOOKUP(Tableau3[[#This Row],[ID ]],'[1]COMMERCIAL 2019 - 2021'!$D$2:$AO$3999,14,FALSE)</f>
        <v>20150</v>
      </c>
      <c r="C1211" s="3">
        <f>VLOOKUP(Tableau3[[#This Row],[ID ]],'[1]COMMERCIAL 2019 - 2021'!$D$2:$AO$3999,15,FALSE)</f>
        <v>0</v>
      </c>
      <c r="D1211" s="3">
        <f>VLOOKUP(Tableau3[[#This Row],[ID ]],'[1]COMMERCIAL 2019 - 2021'!$D$2:$AO$3999,16,FALSE)</f>
        <v>0</v>
      </c>
      <c r="E1211" s="3">
        <f>VLOOKUP(Tableau3[[#This Row],[ID ]],'[1]COMMERCIAL 2019 - 2021'!$D$2:$AO$3999,17,FALSE)</f>
        <v>0</v>
      </c>
      <c r="F1211" s="3">
        <f>VLOOKUP(Tableau3[[#This Row],[ID ]],'[1]COMMERCIAL 2019 - 2021'!$D$2:$AO$3999,20,FALSE)</f>
        <v>61418.862374999997</v>
      </c>
      <c r="G1211" s="3">
        <f>VLOOKUP(Tableau3[[#This Row],[ID ]],'[1]COMMERCIAL 2019 - 2021'!$D$2:$AO$3999,21,FALSE)</f>
        <v>0</v>
      </c>
      <c r="H1211" s="3">
        <f>VLOOKUP(Tableau3[[#This Row],[ID ]],'[1]COMMERCIAL 2019 - 2021'!$D$2:$AO$3999,22,FALSE)</f>
        <v>0</v>
      </c>
      <c r="I1211" s="3">
        <f>VLOOKUP(Tableau3[[#This Row],[ID ]],'[1]COMMERCIAL 2019 - 2021'!$D$2:$AO$3999,23,FALSE)</f>
        <v>0</v>
      </c>
      <c r="J1211" s="3">
        <f>+Tableau1[[#This Row],[Annee]]</f>
        <v>2023</v>
      </c>
      <c r="K1211" s="3" t="str">
        <f>+Tableau1[[#This Row],[DESTINATION]]</f>
        <v>Russie</v>
      </c>
      <c r="L1211" s="3" t="str">
        <f>+Tableau1[[#This Row],[CLIENT]]</f>
        <v>ANGSTREM TRADING</v>
      </c>
      <c r="M1211" s="3">
        <f>Tableau1[[#This Row],[Mois]]</f>
        <v>3</v>
      </c>
    </row>
    <row r="1212" spans="1:13" hidden="1" x14ac:dyDescent="0.35">
      <c r="A1212" s="1" t="str">
        <f>Tableau1[[#This Row],[NUM DE FACTURE]]</f>
        <v>FAE-23-00053</v>
      </c>
      <c r="B1212" s="2">
        <f>VLOOKUP(Tableau3[[#This Row],[ID ]],'[1]COMMERCIAL 2019 - 2021'!$D$2:$AO$3999,14,FALSE)</f>
        <v>7000</v>
      </c>
      <c r="C1212" s="3">
        <f>VLOOKUP(Tableau3[[#This Row],[ID ]],'[1]COMMERCIAL 2019 - 2021'!$D$2:$AO$3999,15,FALSE)</f>
        <v>13700</v>
      </c>
      <c r="D1212" s="3">
        <f>VLOOKUP(Tableau3[[#This Row],[ID ]],'[1]COMMERCIAL 2019 - 2021'!$D$2:$AO$3999,16,FALSE)</f>
        <v>0</v>
      </c>
      <c r="E1212" s="3">
        <f>VLOOKUP(Tableau3[[#This Row],[ID ]],'[1]COMMERCIAL 2019 - 2021'!$D$2:$AO$3999,17,FALSE)</f>
        <v>0</v>
      </c>
      <c r="F1212" s="3">
        <f>VLOOKUP(Tableau3[[#This Row],[ID ]],'[1]COMMERCIAL 2019 - 2021'!$D$2:$AO$3999,20,FALSE)</f>
        <v>23174.353216</v>
      </c>
      <c r="G1212" s="3">
        <f>VLOOKUP(Tableau3[[#This Row],[ID ]],'[1]COMMERCIAL 2019 - 2021'!$D$2:$AO$3999,21,FALSE)</f>
        <v>62684.301704700003</v>
      </c>
      <c r="H1212" s="3">
        <f>VLOOKUP(Tableau3[[#This Row],[ID ]],'[1]COMMERCIAL 2019 - 2021'!$D$2:$AO$3999,22,FALSE)</f>
        <v>0</v>
      </c>
      <c r="I1212" s="3">
        <f>VLOOKUP(Tableau3[[#This Row],[ID ]],'[1]COMMERCIAL 2019 - 2021'!$D$2:$AO$3999,23,FALSE)</f>
        <v>0</v>
      </c>
      <c r="J1212" s="3">
        <f>+Tableau1[[#This Row],[Annee]]</f>
        <v>2023</v>
      </c>
      <c r="K1212" s="3" t="str">
        <f>+Tableau1[[#This Row],[DESTINATION]]</f>
        <v>New Zeland</v>
      </c>
      <c r="L1212" s="3" t="str">
        <f>+Tableau1[[#This Row],[CLIENT]]</f>
        <v>DAVIS TRADING CO LTD</v>
      </c>
      <c r="M1212" s="3">
        <f>Tableau1[[#This Row],[Mois]]</f>
        <v>3</v>
      </c>
    </row>
    <row r="1213" spans="1:13" hidden="1" x14ac:dyDescent="0.35">
      <c r="A1213" s="1" t="str">
        <f>Tableau1[[#This Row],[NUM DE FACTURE]]</f>
        <v>FAE-23-00054</v>
      </c>
      <c r="B1213" s="2">
        <f>VLOOKUP(Tableau3[[#This Row],[ID ]],'[1]COMMERCIAL 2019 - 2021'!$D$2:$AO$3999,14,FALSE)</f>
        <v>100080</v>
      </c>
      <c r="C1213" s="3">
        <f>VLOOKUP(Tableau3[[#This Row],[ID ]],'[1]COMMERCIAL 2019 - 2021'!$D$2:$AO$3999,15,FALSE)</f>
        <v>180144</v>
      </c>
      <c r="D1213" s="3">
        <f>VLOOKUP(Tableau3[[#This Row],[ID ]],'[1]COMMERCIAL 2019 - 2021'!$D$2:$AO$3999,16,FALSE)</f>
        <v>0</v>
      </c>
      <c r="E1213" s="3">
        <f>VLOOKUP(Tableau3[[#This Row],[ID ]],'[1]COMMERCIAL 2019 - 2021'!$D$2:$AO$3999,17,FALSE)</f>
        <v>0</v>
      </c>
      <c r="F1213" s="3">
        <f>VLOOKUP(Tableau3[[#This Row],[ID ]],'[1]COMMERCIAL 2019 - 2021'!$D$2:$AO$3999,20,FALSE)</f>
        <v>280537.25040000002</v>
      </c>
      <c r="G1213" s="3">
        <f>VLOOKUP(Tableau3[[#This Row],[ID ]],'[1]COMMERCIAL 2019 - 2021'!$D$2:$AO$3999,21,FALSE)</f>
        <v>469322.31772799999</v>
      </c>
      <c r="H1213" s="3">
        <f>VLOOKUP(Tableau3[[#This Row],[ID ]],'[1]COMMERCIAL 2019 - 2021'!$D$2:$AO$3999,22,FALSE)</f>
        <v>0</v>
      </c>
      <c r="I1213" s="3">
        <f>VLOOKUP(Tableau3[[#This Row],[ID ]],'[1]COMMERCIAL 2019 - 2021'!$D$2:$AO$3999,23,FALSE)</f>
        <v>0</v>
      </c>
      <c r="J1213" s="3">
        <f>+Tableau1[[#This Row],[Annee]]</f>
        <v>2023</v>
      </c>
      <c r="K1213" s="3" t="str">
        <f>+Tableau1[[#This Row],[DESTINATION]]</f>
        <v>Tchad</v>
      </c>
      <c r="L1213" s="3" t="str">
        <f>+Tableau1[[#This Row],[CLIENT]]</f>
        <v>SEYAL TCHAD SA</v>
      </c>
      <c r="M1213" s="3">
        <f>Tableau1[[#This Row],[Mois]]</f>
        <v>3</v>
      </c>
    </row>
    <row r="1214" spans="1:13" hidden="1" x14ac:dyDescent="0.35">
      <c r="A1214" s="1" t="str">
        <f>Tableau1[[#This Row],[NUM DE FACTURE]]</f>
        <v>FAE-23-00055</v>
      </c>
      <c r="B1214" s="2">
        <f>VLOOKUP(Tableau3[[#This Row],[ID ]],'[1]COMMERCIAL 2019 - 2021'!$D$2:$AO$3999,14,FALSE)</f>
        <v>70080</v>
      </c>
      <c r="C1214" s="3">
        <f>VLOOKUP(Tableau3[[#This Row],[ID ]],'[1]COMMERCIAL 2019 - 2021'!$D$2:$AO$3999,15,FALSE)</f>
        <v>0</v>
      </c>
      <c r="D1214" s="3">
        <f>VLOOKUP(Tableau3[[#This Row],[ID ]],'[1]COMMERCIAL 2019 - 2021'!$D$2:$AO$3999,16,FALSE)</f>
        <v>0</v>
      </c>
      <c r="E1214" s="3">
        <f>VLOOKUP(Tableau3[[#This Row],[ID ]],'[1]COMMERCIAL 2019 - 2021'!$D$2:$AO$3999,17,FALSE)</f>
        <v>0</v>
      </c>
      <c r="F1214" s="3">
        <f>VLOOKUP(Tableau3[[#This Row],[ID ]],'[1]COMMERCIAL 2019 - 2021'!$D$2:$AO$3999,20,FALSE)</f>
        <v>178427.81471999999</v>
      </c>
      <c r="G1214" s="3">
        <f>VLOOKUP(Tableau3[[#This Row],[ID ]],'[1]COMMERCIAL 2019 - 2021'!$D$2:$AO$3999,21,FALSE)</f>
        <v>0</v>
      </c>
      <c r="H1214" s="3">
        <f>VLOOKUP(Tableau3[[#This Row],[ID ]],'[1]COMMERCIAL 2019 - 2021'!$D$2:$AO$3999,22,FALSE)</f>
        <v>0</v>
      </c>
      <c r="I1214" s="3">
        <f>VLOOKUP(Tableau3[[#This Row],[ID ]],'[1]COMMERCIAL 2019 - 2021'!$D$2:$AO$3999,23,FALSE)</f>
        <v>0</v>
      </c>
      <c r="J1214" s="3">
        <f>+Tableau1[[#This Row],[Annee]]</f>
        <v>2023</v>
      </c>
      <c r="K1214" s="3" t="str">
        <f>+Tableau1[[#This Row],[DESTINATION]]</f>
        <v>Libye</v>
      </c>
      <c r="L1214" s="3" t="str">
        <f>+Tableau1[[#This Row],[CLIENT]]</f>
        <v>SHARIKAT MAYAN</v>
      </c>
      <c r="M1214" s="3">
        <f>Tableau1[[#This Row],[Mois]]</f>
        <v>3</v>
      </c>
    </row>
    <row r="1215" spans="1:13" hidden="1" x14ac:dyDescent="0.35">
      <c r="A1215" s="1" t="str">
        <f>Tableau1[[#This Row],[NUM DE FACTURE]]</f>
        <v>FAE-23-00056</v>
      </c>
      <c r="B1215" s="2">
        <f>VLOOKUP(Tableau3[[#This Row],[ID ]],'[1]COMMERCIAL 2019 - 2021'!$D$2:$AO$3999,14,FALSE)</f>
        <v>0</v>
      </c>
      <c r="C1215" s="3">
        <f>VLOOKUP(Tableau3[[#This Row],[ID ]],'[1]COMMERCIAL 2019 - 2021'!$D$2:$AO$3999,15,FALSE)</f>
        <v>33600</v>
      </c>
      <c r="D1215" s="3">
        <f>VLOOKUP(Tableau3[[#This Row],[ID ]],'[1]COMMERCIAL 2019 - 2021'!$D$2:$AO$3999,16,FALSE)</f>
        <v>0</v>
      </c>
      <c r="E1215" s="3">
        <f>VLOOKUP(Tableau3[[#This Row],[ID ]],'[1]COMMERCIAL 2019 - 2021'!$D$2:$AO$3999,17,FALSE)</f>
        <v>0</v>
      </c>
      <c r="F1215" s="3">
        <f>VLOOKUP(Tableau3[[#This Row],[ID ]],'[1]COMMERCIAL 2019 - 2021'!$D$2:$AO$3999,20,FALSE)</f>
        <v>0</v>
      </c>
      <c r="G1215" s="3">
        <f>VLOOKUP(Tableau3[[#This Row],[ID ]],'[1]COMMERCIAL 2019 - 2021'!$D$2:$AO$3999,21,FALSE)</f>
        <v>92160.499200000006</v>
      </c>
      <c r="H1215" s="3">
        <f>VLOOKUP(Tableau3[[#This Row],[ID ]],'[1]COMMERCIAL 2019 - 2021'!$D$2:$AO$3999,22,FALSE)</f>
        <v>0</v>
      </c>
      <c r="I1215" s="3">
        <f>VLOOKUP(Tableau3[[#This Row],[ID ]],'[1]COMMERCIAL 2019 - 2021'!$D$2:$AO$3999,23,FALSE)</f>
        <v>0</v>
      </c>
      <c r="J1215" s="3">
        <f>+Tableau1[[#This Row],[Annee]]</f>
        <v>2023</v>
      </c>
      <c r="K1215" s="3" t="str">
        <f>+Tableau1[[#This Row],[DESTINATION]]</f>
        <v>Libye</v>
      </c>
      <c r="L1215" s="3" t="str">
        <f>+Tableau1[[#This Row],[CLIENT]]</f>
        <v>STE WAFA LIBYE</v>
      </c>
      <c r="M1215" s="3">
        <f>Tableau1[[#This Row],[Mois]]</f>
        <v>3</v>
      </c>
    </row>
    <row r="1216" spans="1:13" hidden="1" x14ac:dyDescent="0.35">
      <c r="A1216" s="1" t="str">
        <f>Tableau1[[#This Row],[NUM DE FACTURE]]</f>
        <v>FAE-23-00057</v>
      </c>
      <c r="B1216" s="2">
        <f>VLOOKUP(Tableau3[[#This Row],[ID ]],'[1]COMMERCIAL 2019 - 2021'!$D$2:$AO$3999,14,FALSE)</f>
        <v>0</v>
      </c>
      <c r="C1216" s="3">
        <f>VLOOKUP(Tableau3[[#This Row],[ID ]],'[1]COMMERCIAL 2019 - 2021'!$D$2:$AO$3999,15,FALSE)</f>
        <v>24000</v>
      </c>
      <c r="D1216" s="3">
        <f>VLOOKUP(Tableau3[[#This Row],[ID ]],'[1]COMMERCIAL 2019 - 2021'!$D$2:$AO$3999,16,FALSE)</f>
        <v>24000</v>
      </c>
      <c r="E1216" s="3">
        <f>VLOOKUP(Tableau3[[#This Row],[ID ]],'[1]COMMERCIAL 2019 - 2021'!$D$2:$AO$3999,17,FALSE)</f>
        <v>0</v>
      </c>
      <c r="F1216" s="3">
        <f>VLOOKUP(Tableau3[[#This Row],[ID ]],'[1]COMMERCIAL 2019 - 2021'!$D$2:$AO$3999,20,FALSE)</f>
        <v>0</v>
      </c>
      <c r="G1216" s="3">
        <f>VLOOKUP(Tableau3[[#This Row],[ID ]],'[1]COMMERCIAL 2019 - 2021'!$D$2:$AO$3999,21,FALSE)</f>
        <v>0</v>
      </c>
      <c r="H1216" s="3">
        <f>VLOOKUP(Tableau3[[#This Row],[ID ]],'[1]COMMERCIAL 2019 - 2021'!$D$2:$AO$3999,22,FALSE)</f>
        <v>0</v>
      </c>
      <c r="I1216" s="3">
        <f>VLOOKUP(Tableau3[[#This Row],[ID ]],'[1]COMMERCIAL 2019 - 2021'!$D$2:$AO$3999,23,FALSE)</f>
        <v>216599.66399999999</v>
      </c>
      <c r="J1216" s="3">
        <f>+Tableau1[[#This Row],[Annee]]</f>
        <v>2023</v>
      </c>
      <c r="K1216" s="3" t="str">
        <f>+Tableau1[[#This Row],[DESTINATION]]</f>
        <v>Libye</v>
      </c>
      <c r="L1216" s="3" t="str">
        <f>+Tableau1[[#This Row],[CLIENT]]</f>
        <v>STE AL MAJMOUA MOTTAHIDA</v>
      </c>
      <c r="M1216" s="3">
        <f>Tableau1[[#This Row],[Mois]]</f>
        <v>3</v>
      </c>
    </row>
    <row r="1217" spans="1:13" hidden="1" x14ac:dyDescent="0.35">
      <c r="A1217" s="1" t="str">
        <f>Tableau1[[#This Row],[NUM DE FACTURE]]</f>
        <v>FAE-23-00058</v>
      </c>
      <c r="B1217" s="2">
        <f>VLOOKUP(Tableau3[[#This Row],[ID ]],'[1]COMMERCIAL 2019 - 2021'!$D$2:$AO$3999,14,FALSE)</f>
        <v>0</v>
      </c>
      <c r="C1217" s="3">
        <f>VLOOKUP(Tableau3[[#This Row],[ID ]],'[1]COMMERCIAL 2019 - 2021'!$D$2:$AO$3999,15,FALSE)</f>
        <v>19800</v>
      </c>
      <c r="D1217" s="3">
        <f>VLOOKUP(Tableau3[[#This Row],[ID ]],'[1]COMMERCIAL 2019 - 2021'!$D$2:$AO$3999,16,FALSE)</f>
        <v>7500</v>
      </c>
      <c r="E1217" s="3">
        <f>VLOOKUP(Tableau3[[#This Row],[ID ]],'[1]COMMERCIAL 2019 - 2021'!$D$2:$AO$3999,17,FALSE)</f>
        <v>0</v>
      </c>
      <c r="F1217" s="3">
        <f>VLOOKUP(Tableau3[[#This Row],[ID ]],'[1]COMMERCIAL 2019 - 2021'!$D$2:$AO$3999,20,FALSE)</f>
        <v>0</v>
      </c>
      <c r="G1217" s="3">
        <f>VLOOKUP(Tableau3[[#This Row],[ID ]],'[1]COMMERCIAL 2019 - 2021'!$D$2:$AO$3999,21,FALSE)</f>
        <v>73557.755156043946</v>
      </c>
      <c r="H1217" s="3">
        <f>VLOOKUP(Tableau3[[#This Row],[ID ]],'[1]COMMERCIAL 2019 - 2021'!$D$2:$AO$3999,22,FALSE)</f>
        <v>27417.583043956041</v>
      </c>
      <c r="I1217" s="3">
        <f>VLOOKUP(Tableau3[[#This Row],[ID ]],'[1]COMMERCIAL 2019 - 2021'!$D$2:$AO$3999,23,FALSE)</f>
        <v>0</v>
      </c>
      <c r="J1217" s="3">
        <f>+Tableau1[[#This Row],[Annee]]</f>
        <v>2023</v>
      </c>
      <c r="K1217" s="3" t="str">
        <f>+Tableau1[[#This Row],[DESTINATION]]</f>
        <v>Mayotte</v>
      </c>
      <c r="L1217" s="3" t="str">
        <f>+Tableau1[[#This Row],[CLIENT]]</f>
        <v>SODIFRAM SAS</v>
      </c>
      <c r="M1217" s="3">
        <f>Tableau1[[#This Row],[Mois]]</f>
        <v>3</v>
      </c>
    </row>
    <row r="1218" spans="1:13" hidden="1" x14ac:dyDescent="0.35">
      <c r="A1218" s="1" t="str">
        <f>Tableau1[[#This Row],[NUM DE FACTURE]]</f>
        <v>FAE-23-00059</v>
      </c>
      <c r="B1218" s="2">
        <f>VLOOKUP(Tableau3[[#This Row],[ID ]],'[1]COMMERCIAL 2019 - 2021'!$D$2:$AO$3999,14,FALSE)</f>
        <v>0</v>
      </c>
      <c r="C1218" s="3">
        <f>VLOOKUP(Tableau3[[#This Row],[ID ]],'[1]COMMERCIAL 2019 - 2021'!$D$2:$AO$3999,15,FALSE)</f>
        <v>19728</v>
      </c>
      <c r="D1218" s="3">
        <f>VLOOKUP(Tableau3[[#This Row],[ID ]],'[1]COMMERCIAL 2019 - 2021'!$D$2:$AO$3999,16,FALSE)</f>
        <v>7500</v>
      </c>
      <c r="E1218" s="3">
        <f>VLOOKUP(Tableau3[[#This Row],[ID ]],'[1]COMMERCIAL 2019 - 2021'!$D$2:$AO$3999,17,FALSE)</f>
        <v>0</v>
      </c>
      <c r="F1218" s="3">
        <f>VLOOKUP(Tableau3[[#This Row],[ID ]],'[1]COMMERCIAL 2019 - 2021'!$D$2:$AO$3999,20,FALSE)</f>
        <v>0</v>
      </c>
      <c r="G1218" s="3">
        <f>VLOOKUP(Tableau3[[#This Row],[ID ]],'[1]COMMERCIAL 2019 - 2021'!$D$2:$AO$3999,21,FALSE)</f>
        <v>73315.47942803349</v>
      </c>
      <c r="H1218" s="3">
        <f>VLOOKUP(Tableau3[[#This Row],[ID ]],'[1]COMMERCIAL 2019 - 2021'!$D$2:$AO$3999,22,FALSE)</f>
        <v>27427.1660039665</v>
      </c>
      <c r="I1218" s="3">
        <f>VLOOKUP(Tableau3[[#This Row],[ID ]],'[1]COMMERCIAL 2019 - 2021'!$D$2:$AO$3999,23,FALSE)</f>
        <v>0</v>
      </c>
      <c r="J1218" s="3">
        <f>+Tableau1[[#This Row],[Annee]]</f>
        <v>2023</v>
      </c>
      <c r="K1218" s="3" t="str">
        <f>+Tableau1[[#This Row],[DESTINATION]]</f>
        <v>Mayotte</v>
      </c>
      <c r="L1218" s="3" t="str">
        <f>+Tableau1[[#This Row],[CLIENT]]</f>
        <v>SODIFRAM SAS</v>
      </c>
      <c r="M1218" s="3">
        <f>Tableau1[[#This Row],[Mois]]</f>
        <v>3</v>
      </c>
    </row>
    <row r="1219" spans="1:13" hidden="1" x14ac:dyDescent="0.35">
      <c r="A1219" s="1" t="str">
        <f>Tableau1[[#This Row],[NUM DE FACTURE]]</f>
        <v>FAE-23-00060</v>
      </c>
      <c r="B1219" s="2">
        <f>VLOOKUP(Tableau3[[#This Row],[ID ]],'[1]COMMERCIAL 2019 - 2021'!$D$2:$AO$3999,14,FALSE)</f>
        <v>37356</v>
      </c>
      <c r="C1219" s="3">
        <f>VLOOKUP(Tableau3[[#This Row],[ID ]],'[1]COMMERCIAL 2019 - 2021'!$D$2:$AO$3999,15,FALSE)</f>
        <v>267839</v>
      </c>
      <c r="D1219" s="3">
        <f>VLOOKUP(Tableau3[[#This Row],[ID ]],'[1]COMMERCIAL 2019 - 2021'!$D$2:$AO$3999,16,FALSE)</f>
        <v>0</v>
      </c>
      <c r="E1219" s="3">
        <f>VLOOKUP(Tableau3[[#This Row],[ID ]],'[1]COMMERCIAL 2019 - 2021'!$D$2:$AO$3999,17,FALSE)</f>
        <v>0</v>
      </c>
      <c r="F1219" s="3">
        <f>VLOOKUP(Tableau3[[#This Row],[ID ]],'[1]COMMERCIAL 2019 - 2021'!$D$2:$AO$3999,20,FALSE)</f>
        <v>102428.50482852869</v>
      </c>
      <c r="G1219" s="3">
        <f>VLOOKUP(Tableau3[[#This Row],[ID ]],'[1]COMMERCIAL 2019 - 2021'!$D$2:$AO$3999,21,FALSE)</f>
        <v>648389.14972427138</v>
      </c>
      <c r="H1219" s="3">
        <f>VLOOKUP(Tableau3[[#This Row],[ID ]],'[1]COMMERCIAL 2019 - 2021'!$D$2:$AO$3999,22,FALSE)</f>
        <v>0</v>
      </c>
      <c r="I1219" s="3">
        <f>VLOOKUP(Tableau3[[#This Row],[ID ]],'[1]COMMERCIAL 2019 - 2021'!$D$2:$AO$3999,23,FALSE)</f>
        <v>0</v>
      </c>
      <c r="J1219" s="3">
        <f>+Tableau1[[#This Row],[Annee]]</f>
        <v>2023</v>
      </c>
      <c r="K1219" s="3" t="str">
        <f>+Tableau1[[#This Row],[DESTINATION]]</f>
        <v xml:space="preserve">Guinée </v>
      </c>
      <c r="L1219" s="3" t="str">
        <f>+Tableau1[[#This Row],[CLIENT]]</f>
        <v>SAWABA - GUINEE</v>
      </c>
      <c r="M1219" s="3">
        <f>Tableau1[[#This Row],[Mois]]</f>
        <v>3</v>
      </c>
    </row>
    <row r="1220" spans="1:13" hidden="1" x14ac:dyDescent="0.35">
      <c r="A1220" s="1" t="str">
        <f>Tableau1[[#This Row],[NUM DE FACTURE]]</f>
        <v>FAE-23-00061</v>
      </c>
      <c r="B1220" s="2">
        <f>VLOOKUP(Tableau3[[#This Row],[ID ]],'[1]COMMERCIAL 2019 - 2021'!$D$2:$AO$3999,14,FALSE)</f>
        <v>96000</v>
      </c>
      <c r="C1220" s="3">
        <f>VLOOKUP(Tableau3[[#This Row],[ID ]],'[1]COMMERCIAL 2019 - 2021'!$D$2:$AO$3999,15,FALSE)</f>
        <v>0</v>
      </c>
      <c r="D1220" s="3">
        <f>VLOOKUP(Tableau3[[#This Row],[ID ]],'[1]COMMERCIAL 2019 - 2021'!$D$2:$AO$3999,16,FALSE)</f>
        <v>0</v>
      </c>
      <c r="E1220" s="3">
        <f>VLOOKUP(Tableau3[[#This Row],[ID ]],'[1]COMMERCIAL 2019 - 2021'!$D$2:$AO$3999,17,FALSE)</f>
        <v>0</v>
      </c>
      <c r="F1220" s="3">
        <f>VLOOKUP(Tableau3[[#This Row],[ID ]],'[1]COMMERCIAL 2019 - 2021'!$D$2:$AO$3999,20,FALSE)</f>
        <v>254400</v>
      </c>
      <c r="G1220" s="3">
        <f>VLOOKUP(Tableau3[[#This Row],[ID ]],'[1]COMMERCIAL 2019 - 2021'!$D$2:$AO$3999,21,FALSE)</f>
        <v>0</v>
      </c>
      <c r="H1220" s="3">
        <f>VLOOKUP(Tableau3[[#This Row],[ID ]],'[1]COMMERCIAL 2019 - 2021'!$D$2:$AO$3999,22,FALSE)</f>
        <v>0</v>
      </c>
      <c r="I1220" s="3">
        <f>VLOOKUP(Tableau3[[#This Row],[ID ]],'[1]COMMERCIAL 2019 - 2021'!$D$2:$AO$3999,23,FALSE)</f>
        <v>0</v>
      </c>
      <c r="J1220" s="3">
        <f>+Tableau1[[#This Row],[Annee]]</f>
        <v>2023</v>
      </c>
      <c r="K1220" s="3" t="str">
        <f>+Tableau1[[#This Row],[DESTINATION]]</f>
        <v>Gambie</v>
      </c>
      <c r="L1220" s="3" t="str">
        <f>+Tableau1[[#This Row],[CLIENT]]</f>
        <v>STE DE COMMERCE INTERNATIONAL</v>
      </c>
      <c r="M1220" s="3">
        <f>Tableau1[[#This Row],[Mois]]</f>
        <v>3</v>
      </c>
    </row>
    <row r="1221" spans="1:13" hidden="1" x14ac:dyDescent="0.35">
      <c r="A1221" s="1" t="str">
        <f>Tableau1[[#This Row],[NUM DE FACTURE]]</f>
        <v>FAE-23-00062</v>
      </c>
      <c r="B1221" s="2">
        <f>VLOOKUP(Tableau3[[#This Row],[ID ]],'[1]COMMERCIAL 2019 - 2021'!$D$2:$AO$3999,14,FALSE)</f>
        <v>15180</v>
      </c>
      <c r="C1221" s="3">
        <f>VLOOKUP(Tableau3[[#This Row],[ID ]],'[1]COMMERCIAL 2019 - 2021'!$D$2:$AO$3999,15,FALSE)</f>
        <v>40860</v>
      </c>
      <c r="D1221" s="3">
        <f>VLOOKUP(Tableau3[[#This Row],[ID ]],'[1]COMMERCIAL 2019 - 2021'!$D$2:$AO$3999,16,FALSE)</f>
        <v>0</v>
      </c>
      <c r="E1221" s="3">
        <f>VLOOKUP(Tableau3[[#This Row],[ID ]],'[1]COMMERCIAL 2019 - 2021'!$D$2:$AO$3999,17,FALSE)</f>
        <v>0</v>
      </c>
      <c r="F1221" s="3">
        <f>VLOOKUP(Tableau3[[#This Row],[ID ]],'[1]COMMERCIAL 2019 - 2021'!$D$2:$AO$3999,20,FALSE)</f>
        <v>46019.245992205571</v>
      </c>
      <c r="G1221" s="3">
        <f>VLOOKUP(Tableau3[[#This Row],[ID ]],'[1]COMMERCIAL 2019 - 2021'!$D$2:$AO$3999,21,FALSE)</f>
        <v>113287.10323779444</v>
      </c>
      <c r="H1221" s="3">
        <f>VLOOKUP(Tableau3[[#This Row],[ID ]],'[1]COMMERCIAL 2019 - 2021'!$D$2:$AO$3999,22,FALSE)</f>
        <v>0</v>
      </c>
      <c r="I1221" s="3">
        <f>VLOOKUP(Tableau3[[#This Row],[ID ]],'[1]COMMERCIAL 2019 - 2021'!$D$2:$AO$3999,23,FALSE)</f>
        <v>0</v>
      </c>
      <c r="J1221" s="3">
        <f>+Tableau1[[#This Row],[Annee]]</f>
        <v>2023</v>
      </c>
      <c r="K1221" s="3" t="str">
        <f>+Tableau1[[#This Row],[DESTINATION]]</f>
        <v>Gambie</v>
      </c>
      <c r="L1221" s="3" t="str">
        <f>+Tableau1[[#This Row],[CLIENT]]</f>
        <v>E.A.S.B. NAFA</v>
      </c>
      <c r="M1221" s="3">
        <f>Tableau1[[#This Row],[Mois]]</f>
        <v>4</v>
      </c>
    </row>
    <row r="1222" spans="1:13" hidden="1" x14ac:dyDescent="0.35">
      <c r="A1222" s="1" t="str">
        <f>Tableau1[[#This Row],[NUM DE FACTURE]]</f>
        <v>FAE-23-00063</v>
      </c>
      <c r="B1222" s="2">
        <f>VLOOKUP(Tableau3[[#This Row],[ID ]],'[1]COMMERCIAL 2019 - 2021'!$D$2:$AO$3999,14,FALSE)</f>
        <v>96000</v>
      </c>
      <c r="C1222" s="3">
        <f>VLOOKUP(Tableau3[[#This Row],[ID ]],'[1]COMMERCIAL 2019 - 2021'!$D$2:$AO$3999,15,FALSE)</f>
        <v>0</v>
      </c>
      <c r="D1222" s="3">
        <f>VLOOKUP(Tableau3[[#This Row],[ID ]],'[1]COMMERCIAL 2019 - 2021'!$D$2:$AO$3999,16,FALSE)</f>
        <v>0</v>
      </c>
      <c r="E1222" s="3">
        <f>VLOOKUP(Tableau3[[#This Row],[ID ]],'[1]COMMERCIAL 2019 - 2021'!$D$2:$AO$3999,17,FALSE)</f>
        <v>0</v>
      </c>
      <c r="F1222" s="3">
        <f>VLOOKUP(Tableau3[[#This Row],[ID ]],'[1]COMMERCIAL 2019 - 2021'!$D$2:$AO$3999,20,FALSE)</f>
        <v>275110.42200000002</v>
      </c>
      <c r="G1222" s="3">
        <f>VLOOKUP(Tableau3[[#This Row],[ID ]],'[1]COMMERCIAL 2019 - 2021'!$D$2:$AO$3999,21,FALSE)</f>
        <v>0</v>
      </c>
      <c r="H1222" s="3">
        <f>VLOOKUP(Tableau3[[#This Row],[ID ]],'[1]COMMERCIAL 2019 - 2021'!$D$2:$AO$3999,22,FALSE)</f>
        <v>0</v>
      </c>
      <c r="I1222" s="3">
        <f>VLOOKUP(Tableau3[[#This Row],[ID ]],'[1]COMMERCIAL 2019 - 2021'!$D$2:$AO$3999,23,FALSE)</f>
        <v>0</v>
      </c>
      <c r="J1222" s="3">
        <f>+Tableau1[[#This Row],[Annee]]</f>
        <v>2023</v>
      </c>
      <c r="K1222" s="3" t="str">
        <f>+Tableau1[[#This Row],[DESTINATION]]</f>
        <v>Senegal</v>
      </c>
      <c r="L1222" s="3" t="str">
        <f>+Tableau1[[#This Row],[CLIENT]]</f>
        <v>LAMP FALL IMP EXP - LAFFIMEX</v>
      </c>
      <c r="M1222" s="3">
        <f>Tableau1[[#This Row],[Mois]]</f>
        <v>3</v>
      </c>
    </row>
    <row r="1223" spans="1:13" hidden="1" x14ac:dyDescent="0.35">
      <c r="A1223" s="1" t="str">
        <f>Tableau1[[#This Row],[NUM DE FACTURE]]</f>
        <v>FAE-23-00064</v>
      </c>
      <c r="B1223" s="2">
        <f>VLOOKUP(Tableau3[[#This Row],[ID ]],'[1]COMMERCIAL 2019 - 2021'!$D$2:$AO$3999,14,FALSE)</f>
        <v>0</v>
      </c>
      <c r="C1223" s="3">
        <f>VLOOKUP(Tableau3[[#This Row],[ID ]],'[1]COMMERCIAL 2019 - 2021'!$D$2:$AO$3999,15,FALSE)</f>
        <v>478080</v>
      </c>
      <c r="D1223" s="3">
        <f>VLOOKUP(Tableau3[[#This Row],[ID ]],'[1]COMMERCIAL 2019 - 2021'!$D$2:$AO$3999,16,FALSE)</f>
        <v>169920</v>
      </c>
      <c r="E1223" s="3">
        <f>VLOOKUP(Tableau3[[#This Row],[ID ]],'[1]COMMERCIAL 2019 - 2021'!$D$2:$AO$3999,17,FALSE)</f>
        <v>0</v>
      </c>
      <c r="F1223" s="3">
        <f>VLOOKUP(Tableau3[[#This Row],[ID ]],'[1]COMMERCIAL 2019 - 2021'!$D$2:$AO$3999,20,FALSE)</f>
        <v>0</v>
      </c>
      <c r="G1223" s="3">
        <f>VLOOKUP(Tableau3[[#This Row],[ID ]],'[1]COMMERCIAL 2019 - 2021'!$D$2:$AO$3999,21,FALSE)</f>
        <v>1168351.0272000004</v>
      </c>
      <c r="H1223" s="3">
        <f>VLOOKUP(Tableau3[[#This Row],[ID ]],'[1]COMMERCIAL 2019 - 2021'!$D$2:$AO$3999,22,FALSE)</f>
        <v>415257.29279999994</v>
      </c>
      <c r="I1223" s="3">
        <f>VLOOKUP(Tableau3[[#This Row],[ID ]],'[1]COMMERCIAL 2019 - 2021'!$D$2:$AO$3999,23,FALSE)</f>
        <v>0</v>
      </c>
      <c r="J1223" s="3">
        <f>+Tableau1[[#This Row],[Annee]]</f>
        <v>2023</v>
      </c>
      <c r="K1223" s="3" t="str">
        <f>+Tableau1[[#This Row],[DESTINATION]]</f>
        <v>Libye</v>
      </c>
      <c r="L1223" s="3" t="str">
        <f>+Tableau1[[#This Row],[CLIENT]]</f>
        <v>AL JAWDA AL RAEDA</v>
      </c>
      <c r="M1223" s="3" t="e">
        <f>Tableau1[[#This Row],[Mois]]</f>
        <v>#VALUE!</v>
      </c>
    </row>
    <row r="1224" spans="1:13" hidden="1" x14ac:dyDescent="0.35">
      <c r="A1224" s="1" t="str">
        <f>Tableau1[[#This Row],[NUM DE FACTURE]]</f>
        <v>FAE-23-00065</v>
      </c>
      <c r="B1224" s="2">
        <f>VLOOKUP(Tableau3[[#This Row],[ID ]],'[1]COMMERCIAL 2019 - 2021'!$D$2:$AO$3999,14,FALSE)</f>
        <v>21600</v>
      </c>
      <c r="C1224" s="3">
        <f>VLOOKUP(Tableau3[[#This Row],[ID ]],'[1]COMMERCIAL 2019 - 2021'!$D$2:$AO$3999,15,FALSE)</f>
        <v>0</v>
      </c>
      <c r="D1224" s="3">
        <f>VLOOKUP(Tableau3[[#This Row],[ID ]],'[1]COMMERCIAL 2019 - 2021'!$D$2:$AO$3999,16,FALSE)</f>
        <v>0</v>
      </c>
      <c r="E1224" s="3">
        <f>VLOOKUP(Tableau3[[#This Row],[ID ]],'[1]COMMERCIAL 2019 - 2021'!$D$2:$AO$3999,17,FALSE)</f>
        <v>0</v>
      </c>
      <c r="F1224" s="3">
        <f>VLOOKUP(Tableau3[[#This Row],[ID ]],'[1]COMMERCIAL 2019 - 2021'!$D$2:$AO$3999,20,FALSE)</f>
        <v>52704</v>
      </c>
      <c r="G1224" s="3">
        <f>VLOOKUP(Tableau3[[#This Row],[ID ]],'[1]COMMERCIAL 2019 - 2021'!$D$2:$AO$3999,21,FALSE)</f>
        <v>0</v>
      </c>
      <c r="H1224" s="3">
        <f>VLOOKUP(Tableau3[[#This Row],[ID ]],'[1]COMMERCIAL 2019 - 2021'!$D$2:$AO$3999,22,FALSE)</f>
        <v>0</v>
      </c>
      <c r="I1224" s="3">
        <f>VLOOKUP(Tableau3[[#This Row],[ID ]],'[1]COMMERCIAL 2019 - 2021'!$D$2:$AO$3999,23,FALSE)</f>
        <v>0</v>
      </c>
      <c r="J1224" s="3">
        <f>+Tableau1[[#This Row],[Annee]]</f>
        <v>2023</v>
      </c>
      <c r="K1224" s="3" t="str">
        <f>+Tableau1[[#This Row],[DESTINATION]]</f>
        <v>Togo</v>
      </c>
      <c r="L1224" s="3" t="str">
        <f>+Tableau1[[#This Row],[CLIENT]]</f>
        <v>SAHEL INTERNATIONAL TRADE</v>
      </c>
      <c r="M1224" s="3">
        <f>Tableau1[[#This Row],[Mois]]</f>
        <v>4</v>
      </c>
    </row>
    <row r="1225" spans="1:13" hidden="1" x14ac:dyDescent="0.35">
      <c r="A1225" s="1" t="str">
        <f>Tableau1[[#This Row],[NUM DE FACTURE]]</f>
        <v>FAE-23-00066</v>
      </c>
      <c r="B1225" s="2">
        <f>VLOOKUP(Tableau3[[#This Row],[ID ]],'[1]COMMERCIAL 2019 - 2021'!$D$2:$AO$3999,14,FALSE)</f>
        <v>0</v>
      </c>
      <c r="C1225" s="3">
        <f>VLOOKUP(Tableau3[[#This Row],[ID ]],'[1]COMMERCIAL 2019 - 2021'!$D$2:$AO$3999,15,FALSE)</f>
        <v>20000</v>
      </c>
      <c r="D1225" s="3">
        <f>VLOOKUP(Tableau3[[#This Row],[ID ]],'[1]COMMERCIAL 2019 - 2021'!$D$2:$AO$3999,16,FALSE)</f>
        <v>0</v>
      </c>
      <c r="E1225" s="3">
        <f>VLOOKUP(Tableau3[[#This Row],[ID ]],'[1]COMMERCIAL 2019 - 2021'!$D$2:$AO$3999,17,FALSE)</f>
        <v>0</v>
      </c>
      <c r="F1225" s="3">
        <f>VLOOKUP(Tableau3[[#This Row],[ID ]],'[1]COMMERCIAL 2019 - 2021'!$D$2:$AO$3999,20,FALSE)</f>
        <v>0</v>
      </c>
      <c r="G1225" s="3">
        <f>VLOOKUP(Tableau3[[#This Row],[ID ]],'[1]COMMERCIAL 2019 - 2021'!$D$2:$AO$3999,21,FALSE)</f>
        <v>61000</v>
      </c>
      <c r="H1225" s="3">
        <f>VLOOKUP(Tableau3[[#This Row],[ID ]],'[1]COMMERCIAL 2019 - 2021'!$D$2:$AO$3999,22,FALSE)</f>
        <v>0</v>
      </c>
      <c r="I1225" s="3">
        <f>VLOOKUP(Tableau3[[#This Row],[ID ]],'[1]COMMERCIAL 2019 - 2021'!$D$2:$AO$3999,23,FALSE)</f>
        <v>0</v>
      </c>
      <c r="J1225" s="3">
        <f>+Tableau1[[#This Row],[Annee]]</f>
        <v>2023</v>
      </c>
      <c r="K1225" s="3" t="str">
        <f>+Tableau1[[#This Row],[DESTINATION]]</f>
        <v>UK</v>
      </c>
      <c r="L1225" s="3" t="str">
        <f>+Tableau1[[#This Row],[CLIENT]]</f>
        <v>ARCADIA</v>
      </c>
      <c r="M1225" s="3">
        <f>Tableau1[[#This Row],[Mois]]</f>
        <v>4</v>
      </c>
    </row>
    <row r="1226" spans="1:13" hidden="1" x14ac:dyDescent="0.35">
      <c r="A1226" s="1" t="str">
        <f>Tableau1[[#This Row],[NUM DE FACTURE]]</f>
        <v>FAE-23-00067</v>
      </c>
      <c r="B1226" s="2">
        <f>VLOOKUP(Tableau3[[#This Row],[ID ]],'[1]COMMERCIAL 2019 - 2021'!$D$2:$AO$3999,14,FALSE)</f>
        <v>173032</v>
      </c>
      <c r="C1226" s="3">
        <f>VLOOKUP(Tableau3[[#This Row],[ID ]],'[1]COMMERCIAL 2019 - 2021'!$D$2:$AO$3999,15,FALSE)</f>
        <v>0</v>
      </c>
      <c r="D1226" s="3">
        <f>VLOOKUP(Tableau3[[#This Row],[ID ]],'[1]COMMERCIAL 2019 - 2021'!$D$2:$AO$3999,16,FALSE)</f>
        <v>0</v>
      </c>
      <c r="E1226" s="3">
        <f>VLOOKUP(Tableau3[[#This Row],[ID ]],'[1]COMMERCIAL 2019 - 2021'!$D$2:$AO$3999,17,FALSE)</f>
        <v>0</v>
      </c>
      <c r="F1226" s="3">
        <f>VLOOKUP(Tableau3[[#This Row],[ID ]],'[1]COMMERCIAL 2019 - 2021'!$D$2:$AO$3999,20,FALSE)</f>
        <v>419197.44</v>
      </c>
      <c r="G1226" s="3">
        <f>VLOOKUP(Tableau3[[#This Row],[ID ]],'[1]COMMERCIAL 2019 - 2021'!$D$2:$AO$3999,21,FALSE)</f>
        <v>0</v>
      </c>
      <c r="H1226" s="3">
        <f>VLOOKUP(Tableau3[[#This Row],[ID ]],'[1]COMMERCIAL 2019 - 2021'!$D$2:$AO$3999,22,FALSE)</f>
        <v>0</v>
      </c>
      <c r="I1226" s="3">
        <f>VLOOKUP(Tableau3[[#This Row],[ID ]],'[1]COMMERCIAL 2019 - 2021'!$D$2:$AO$3999,23,FALSE)</f>
        <v>0</v>
      </c>
      <c r="J1226" s="3">
        <f>+Tableau1[[#This Row],[Annee]]</f>
        <v>2023</v>
      </c>
      <c r="K1226" s="3" t="str">
        <f>+Tableau1[[#This Row],[DESTINATION]]</f>
        <v>Sierra Leone</v>
      </c>
      <c r="L1226" s="3" t="str">
        <f>+Tableau1[[#This Row],[CLIENT]]</f>
        <v>STE DE COMMERCE INTERNATIONAL</v>
      </c>
      <c r="M1226" s="3">
        <f>Tableau1[[#This Row],[Mois]]</f>
        <v>4</v>
      </c>
    </row>
    <row r="1227" spans="1:13" hidden="1" x14ac:dyDescent="0.35">
      <c r="A1227" s="1" t="str">
        <f>Tableau1[[#This Row],[NUM DE FACTURE]]</f>
        <v>FAE-23-00068</v>
      </c>
      <c r="B1227" s="2">
        <f>VLOOKUP(Tableau3[[#This Row],[ID ]],'[1]COMMERCIAL 2019 - 2021'!$D$2:$AO$3999,14,FALSE)</f>
        <v>1920</v>
      </c>
      <c r="C1227" s="3">
        <f>VLOOKUP(Tableau3[[#This Row],[ID ]],'[1]COMMERCIAL 2019 - 2021'!$D$2:$AO$3999,15,FALSE)</f>
        <v>13440</v>
      </c>
      <c r="D1227" s="3">
        <f>VLOOKUP(Tableau3[[#This Row],[ID ]],'[1]COMMERCIAL 2019 - 2021'!$D$2:$AO$3999,16,FALSE)</f>
        <v>3600</v>
      </c>
      <c r="E1227" s="3">
        <f>VLOOKUP(Tableau3[[#This Row],[ID ]],'[1]COMMERCIAL 2019 - 2021'!$D$2:$AO$3999,17,FALSE)</f>
        <v>1120</v>
      </c>
      <c r="F1227" s="3">
        <f>VLOOKUP(Tableau3[[#This Row],[ID ]],'[1]COMMERCIAL 2019 - 2021'!$D$2:$AO$3999,20,FALSE)</f>
        <v>1873.9036977848605</v>
      </c>
      <c r="G1227" s="3">
        <f>VLOOKUP(Tableau3[[#This Row],[ID ]],'[1]COMMERCIAL 2019 - 2021'!$D$2:$AO$3999,21,FALSE)</f>
        <v>19765.447235694024</v>
      </c>
      <c r="H1227" s="3">
        <f>VLOOKUP(Tableau3[[#This Row],[ID ]],'[1]COMMERCIAL 2019 - 2021'!$D$2:$AO$3999,22,FALSE)</f>
        <v>3513.5694333466131</v>
      </c>
      <c r="I1227" s="3">
        <f>VLOOKUP(Tableau3[[#This Row],[ID ]],'[1]COMMERCIAL 2019 - 2021'!$D$2:$AO$3999,23,FALSE)</f>
        <v>4511.5473143745012</v>
      </c>
      <c r="J1227" s="3">
        <f>+Tableau1[[#This Row],[Annee]]</f>
        <v>2023</v>
      </c>
      <c r="K1227" s="3" t="str">
        <f>+Tableau1[[#This Row],[DESTINATION]]</f>
        <v>France</v>
      </c>
      <c r="L1227" s="3" t="str">
        <f>+Tableau1[[#This Row],[CLIENT]]</f>
        <v>SODIC</v>
      </c>
      <c r="M1227" s="3">
        <f>Tableau1[[#This Row],[Mois]]</f>
        <v>4</v>
      </c>
    </row>
    <row r="1228" spans="1:13" hidden="1" x14ac:dyDescent="0.35">
      <c r="A1228" s="1" t="str">
        <f>Tableau1[[#This Row],[NUM DE FACTURE]]</f>
        <v>FAE-23-00069</v>
      </c>
      <c r="B1228" s="2">
        <f>VLOOKUP(Tableau3[[#This Row],[ID ]],'[1]COMMERCIAL 2019 - 2021'!$D$2:$AO$3999,14,FALSE)</f>
        <v>0</v>
      </c>
      <c r="C1228" s="3">
        <f>VLOOKUP(Tableau3[[#This Row],[ID ]],'[1]COMMERCIAL 2019 - 2021'!$D$2:$AO$3999,15,FALSE)</f>
        <v>20000</v>
      </c>
      <c r="D1228" s="3">
        <f>VLOOKUP(Tableau3[[#This Row],[ID ]],'[1]COMMERCIAL 2019 - 2021'!$D$2:$AO$3999,16,FALSE)</f>
        <v>0</v>
      </c>
      <c r="E1228" s="3">
        <f>VLOOKUP(Tableau3[[#This Row],[ID ]],'[1]COMMERCIAL 2019 - 2021'!$D$2:$AO$3999,17,FALSE)</f>
        <v>0</v>
      </c>
      <c r="F1228" s="3">
        <f>VLOOKUP(Tableau3[[#This Row],[ID ]],'[1]COMMERCIAL 2019 - 2021'!$D$2:$AO$3999,20,FALSE)</f>
        <v>0</v>
      </c>
      <c r="G1228" s="3">
        <f>VLOOKUP(Tableau3[[#This Row],[ID ]],'[1]COMMERCIAL 2019 - 2021'!$D$2:$AO$3999,21,FALSE)</f>
        <v>61000</v>
      </c>
      <c r="H1228" s="3">
        <f>VLOOKUP(Tableau3[[#This Row],[ID ]],'[1]COMMERCIAL 2019 - 2021'!$D$2:$AO$3999,22,FALSE)</f>
        <v>0</v>
      </c>
      <c r="I1228" s="3">
        <f>VLOOKUP(Tableau3[[#This Row],[ID ]],'[1]COMMERCIAL 2019 - 2021'!$D$2:$AO$3999,23,FALSE)</f>
        <v>0</v>
      </c>
      <c r="J1228" s="3">
        <f>+Tableau1[[#This Row],[Annee]]</f>
        <v>2023</v>
      </c>
      <c r="K1228" s="3" t="str">
        <f>+Tableau1[[#This Row],[DESTINATION]]</f>
        <v>UK</v>
      </c>
      <c r="L1228" s="3" t="str">
        <f>+Tableau1[[#This Row],[CLIENT]]</f>
        <v>ARCADIA</v>
      </c>
      <c r="M1228" s="3">
        <f>Tableau1[[#This Row],[Mois]]</f>
        <v>4</v>
      </c>
    </row>
    <row r="1229" spans="1:13" hidden="1" x14ac:dyDescent="0.35">
      <c r="A1229" s="1" t="str">
        <f>Tableau1[[#This Row],[NUM DE FACTURE]]</f>
        <v>FAE-23-00070</v>
      </c>
      <c r="B1229" s="2">
        <f>VLOOKUP(Tableau3[[#This Row],[ID ]],'[1]COMMERCIAL 2019 - 2021'!$D$2:$AO$3999,14,FALSE)</f>
        <v>0</v>
      </c>
      <c r="C1229" s="3">
        <f>VLOOKUP(Tableau3[[#This Row],[ID ]],'[1]COMMERCIAL 2019 - 2021'!$D$2:$AO$3999,15,FALSE)</f>
        <v>20000</v>
      </c>
      <c r="D1229" s="3">
        <f>VLOOKUP(Tableau3[[#This Row],[ID ]],'[1]COMMERCIAL 2019 - 2021'!$D$2:$AO$3999,16,FALSE)</f>
        <v>0</v>
      </c>
      <c r="E1229" s="3">
        <f>VLOOKUP(Tableau3[[#This Row],[ID ]],'[1]COMMERCIAL 2019 - 2021'!$D$2:$AO$3999,17,FALSE)</f>
        <v>0</v>
      </c>
      <c r="F1229" s="3">
        <f>VLOOKUP(Tableau3[[#This Row],[ID ]],'[1]COMMERCIAL 2019 - 2021'!$D$2:$AO$3999,20,FALSE)</f>
        <v>0</v>
      </c>
      <c r="G1229" s="3">
        <f>VLOOKUP(Tableau3[[#This Row],[ID ]],'[1]COMMERCIAL 2019 - 2021'!$D$2:$AO$3999,21,FALSE)</f>
        <v>52000</v>
      </c>
      <c r="H1229" s="3">
        <f>VLOOKUP(Tableau3[[#This Row],[ID ]],'[1]COMMERCIAL 2019 - 2021'!$D$2:$AO$3999,22,FALSE)</f>
        <v>0</v>
      </c>
      <c r="I1229" s="3">
        <f>VLOOKUP(Tableau3[[#This Row],[ID ]],'[1]COMMERCIAL 2019 - 2021'!$D$2:$AO$3999,23,FALSE)</f>
        <v>0</v>
      </c>
      <c r="J1229" s="3">
        <f>+Tableau1[[#This Row],[Annee]]</f>
        <v>2023</v>
      </c>
      <c r="K1229" s="3" t="str">
        <f>+Tableau1[[#This Row],[DESTINATION]]</f>
        <v>Belarus</v>
      </c>
      <c r="L1229" s="3" t="str">
        <f>+Tableau1[[#This Row],[CLIENT]]</f>
        <v>ARCADIA</v>
      </c>
      <c r="M1229" s="3">
        <f>Tableau1[[#This Row],[Mois]]</f>
        <v>4</v>
      </c>
    </row>
    <row r="1230" spans="1:13" hidden="1" x14ac:dyDescent="0.35">
      <c r="A1230" s="1" t="str">
        <f>Tableau1[[#This Row],[NUM DE FACTURE]]</f>
        <v>FAE-23-00071</v>
      </c>
      <c r="B1230" s="2">
        <f>VLOOKUP(Tableau3[[#This Row],[ID ]],'[1]COMMERCIAL 2019 - 2021'!$D$2:$AO$3999,14,FALSE)</f>
        <v>20000</v>
      </c>
      <c r="C1230" s="3">
        <f>VLOOKUP(Tableau3[[#This Row],[ID ]],'[1]COMMERCIAL 2019 - 2021'!$D$2:$AO$3999,15,FALSE)</f>
        <v>0</v>
      </c>
      <c r="D1230" s="3">
        <f>VLOOKUP(Tableau3[[#This Row],[ID ]],'[1]COMMERCIAL 2019 - 2021'!$D$2:$AO$3999,16,FALSE)</f>
        <v>0</v>
      </c>
      <c r="E1230" s="3">
        <f>VLOOKUP(Tableau3[[#This Row],[ID ]],'[1]COMMERCIAL 2019 - 2021'!$D$2:$AO$3999,17,FALSE)</f>
        <v>0</v>
      </c>
      <c r="F1230" s="3">
        <f>VLOOKUP(Tableau3[[#This Row],[ID ]],'[1]COMMERCIAL 2019 - 2021'!$D$2:$AO$3999,20,FALSE)</f>
        <v>49000</v>
      </c>
      <c r="G1230" s="3">
        <f>VLOOKUP(Tableau3[[#This Row],[ID ]],'[1]COMMERCIAL 2019 - 2021'!$D$2:$AO$3999,21,FALSE)</f>
        <v>0</v>
      </c>
      <c r="H1230" s="3">
        <f>VLOOKUP(Tableau3[[#This Row],[ID ]],'[1]COMMERCIAL 2019 - 2021'!$D$2:$AO$3999,22,FALSE)</f>
        <v>0</v>
      </c>
      <c r="I1230" s="3">
        <f>VLOOKUP(Tableau3[[#This Row],[ID ]],'[1]COMMERCIAL 2019 - 2021'!$D$2:$AO$3999,23,FALSE)</f>
        <v>0</v>
      </c>
      <c r="J1230" s="3">
        <f>+Tableau1[[#This Row],[Annee]]</f>
        <v>2023</v>
      </c>
      <c r="K1230" s="3" t="str">
        <f>+Tableau1[[#This Row],[DESTINATION]]</f>
        <v>Belarus</v>
      </c>
      <c r="L1230" s="3" t="str">
        <f>+Tableau1[[#This Row],[CLIENT]]</f>
        <v>ARCADIA</v>
      </c>
      <c r="M1230" s="3">
        <f>Tableau1[[#This Row],[Mois]]</f>
        <v>4</v>
      </c>
    </row>
    <row r="1231" spans="1:13" hidden="1" x14ac:dyDescent="0.35">
      <c r="A1231" s="1" t="str">
        <f>Tableau1[[#This Row],[NUM DE FACTURE]]</f>
        <v>FAE-23-00072</v>
      </c>
      <c r="B1231" s="2">
        <f>VLOOKUP(Tableau3[[#This Row],[ID ]],'[1]COMMERCIAL 2019 - 2021'!$D$2:$AO$3999,14,FALSE)</f>
        <v>20000</v>
      </c>
      <c r="C1231" s="3">
        <f>VLOOKUP(Tableau3[[#This Row],[ID ]],'[1]COMMERCIAL 2019 - 2021'!$D$2:$AO$3999,15,FALSE)</f>
        <v>0</v>
      </c>
      <c r="D1231" s="3">
        <f>VLOOKUP(Tableau3[[#This Row],[ID ]],'[1]COMMERCIAL 2019 - 2021'!$D$2:$AO$3999,16,FALSE)</f>
        <v>0</v>
      </c>
      <c r="E1231" s="3">
        <f>VLOOKUP(Tableau3[[#This Row],[ID ]],'[1]COMMERCIAL 2019 - 2021'!$D$2:$AO$3999,17,FALSE)</f>
        <v>0</v>
      </c>
      <c r="F1231" s="3">
        <f>VLOOKUP(Tableau3[[#This Row],[ID ]],'[1]COMMERCIAL 2019 - 2021'!$D$2:$AO$3999,20,FALSE)</f>
        <v>49000</v>
      </c>
      <c r="G1231" s="3">
        <f>VLOOKUP(Tableau3[[#This Row],[ID ]],'[1]COMMERCIAL 2019 - 2021'!$D$2:$AO$3999,21,FALSE)</f>
        <v>0</v>
      </c>
      <c r="H1231" s="3">
        <f>VLOOKUP(Tableau3[[#This Row],[ID ]],'[1]COMMERCIAL 2019 - 2021'!$D$2:$AO$3999,22,FALSE)</f>
        <v>0</v>
      </c>
      <c r="I1231" s="3">
        <f>VLOOKUP(Tableau3[[#This Row],[ID ]],'[1]COMMERCIAL 2019 - 2021'!$D$2:$AO$3999,23,FALSE)</f>
        <v>0</v>
      </c>
      <c r="J1231" s="3">
        <f>+Tableau1[[#This Row],[Annee]]</f>
        <v>2023</v>
      </c>
      <c r="K1231" s="3" t="str">
        <f>+Tableau1[[#This Row],[DESTINATION]]</f>
        <v>Belarus</v>
      </c>
      <c r="L1231" s="3" t="str">
        <f>+Tableau1[[#This Row],[CLIENT]]</f>
        <v>ARCADIA</v>
      </c>
      <c r="M1231" s="3">
        <f>Tableau1[[#This Row],[Mois]]</f>
        <v>4</v>
      </c>
    </row>
    <row r="1232" spans="1:13" hidden="1" x14ac:dyDescent="0.35">
      <c r="A1232" s="1" t="str">
        <f>Tableau1[[#This Row],[NUM DE FACTURE]]</f>
        <v>FAE-23-00073</v>
      </c>
      <c r="B1232" s="2">
        <f>VLOOKUP(Tableau3[[#This Row],[ID ]],'[1]COMMERCIAL 2019 - 2021'!$D$2:$AO$3999,14,FALSE)</f>
        <v>6900</v>
      </c>
      <c r="C1232" s="3">
        <f>VLOOKUP(Tableau3[[#This Row],[ID ]],'[1]COMMERCIAL 2019 - 2021'!$D$2:$AO$3999,15,FALSE)</f>
        <v>14300</v>
      </c>
      <c r="D1232" s="3">
        <f>VLOOKUP(Tableau3[[#This Row],[ID ]],'[1]COMMERCIAL 2019 - 2021'!$D$2:$AO$3999,16,FALSE)</f>
        <v>0</v>
      </c>
      <c r="E1232" s="3">
        <f>VLOOKUP(Tableau3[[#This Row],[ID ]],'[1]COMMERCIAL 2019 - 2021'!$D$2:$AO$3999,17,FALSE)</f>
        <v>0</v>
      </c>
      <c r="F1232" s="3">
        <f>VLOOKUP(Tableau3[[#This Row],[ID ]],'[1]COMMERCIAL 2019 - 2021'!$D$2:$AO$3999,20,FALSE)</f>
        <v>22378.478234399998</v>
      </c>
      <c r="G1232" s="3">
        <f>VLOOKUP(Tableau3[[#This Row],[ID ]],'[1]COMMERCIAL 2019 - 2021'!$D$2:$AO$3999,21,FALSE)</f>
        <v>63529.381308000004</v>
      </c>
      <c r="H1232" s="3">
        <f>VLOOKUP(Tableau3[[#This Row],[ID ]],'[1]COMMERCIAL 2019 - 2021'!$D$2:$AO$3999,22,FALSE)</f>
        <v>0</v>
      </c>
      <c r="I1232" s="3">
        <f>VLOOKUP(Tableau3[[#This Row],[ID ]],'[1]COMMERCIAL 2019 - 2021'!$D$2:$AO$3999,23,FALSE)</f>
        <v>0</v>
      </c>
      <c r="J1232" s="3">
        <f>+Tableau1[[#This Row],[Annee]]</f>
        <v>2023</v>
      </c>
      <c r="K1232" s="3" t="str">
        <f>+Tableau1[[#This Row],[DESTINATION]]</f>
        <v>New Zeland</v>
      </c>
      <c r="L1232" s="3" t="str">
        <f>+Tableau1[[#This Row],[CLIENT]]</f>
        <v>DAVIS TRADING CO LTD</v>
      </c>
      <c r="M1232" s="3">
        <f>Tableau1[[#This Row],[Mois]]</f>
        <v>4</v>
      </c>
    </row>
    <row r="1233" spans="1:13" hidden="1" x14ac:dyDescent="0.35">
      <c r="A1233" s="1" t="str">
        <f>Tableau1[[#This Row],[NUM DE FACTURE]]</f>
        <v>FAE-23-00074</v>
      </c>
      <c r="B1233" s="2">
        <f>VLOOKUP(Tableau3[[#This Row],[ID ]],'[1]COMMERCIAL 2019 - 2021'!$D$2:$AO$3999,14,FALSE)</f>
        <v>0</v>
      </c>
      <c r="C1233" s="3">
        <f>VLOOKUP(Tableau3[[#This Row],[ID ]],'[1]COMMERCIAL 2019 - 2021'!$D$2:$AO$3999,15,FALSE)</f>
        <v>61500</v>
      </c>
      <c r="D1233" s="3">
        <f>VLOOKUP(Tableau3[[#This Row],[ID ]],'[1]COMMERCIAL 2019 - 2021'!$D$2:$AO$3999,16,FALSE)</f>
        <v>0</v>
      </c>
      <c r="E1233" s="3">
        <f>VLOOKUP(Tableau3[[#This Row],[ID ]],'[1]COMMERCIAL 2019 - 2021'!$D$2:$AO$3999,17,FALSE)</f>
        <v>0</v>
      </c>
      <c r="F1233" s="3">
        <f>VLOOKUP(Tableau3[[#This Row],[ID ]],'[1]COMMERCIAL 2019 - 2021'!$D$2:$AO$3999,20,FALSE)</f>
        <v>0</v>
      </c>
      <c r="G1233" s="3">
        <f>VLOOKUP(Tableau3[[#This Row],[ID ]],'[1]COMMERCIAL 2019 - 2021'!$D$2:$AO$3999,21,FALSE)</f>
        <v>180810</v>
      </c>
      <c r="H1233" s="3">
        <f>VLOOKUP(Tableau3[[#This Row],[ID ]],'[1]COMMERCIAL 2019 - 2021'!$D$2:$AO$3999,22,FALSE)</f>
        <v>0</v>
      </c>
      <c r="I1233" s="3">
        <f>VLOOKUP(Tableau3[[#This Row],[ID ]],'[1]COMMERCIAL 2019 - 2021'!$D$2:$AO$3999,23,FALSE)</f>
        <v>0</v>
      </c>
      <c r="J1233" s="3">
        <f>+Tableau1[[#This Row],[Annee]]</f>
        <v>2023</v>
      </c>
      <c r="K1233" s="3" t="str">
        <f>+Tableau1[[#This Row],[DESTINATION]]</f>
        <v>Russie</v>
      </c>
      <c r="L1233" s="3" t="str">
        <f>+Tableau1[[#This Row],[CLIENT]]</f>
        <v>STE MIDCOM INTERNATIONAL</v>
      </c>
      <c r="M1233" s="3">
        <f>Tableau1[[#This Row],[Mois]]</f>
        <v>4</v>
      </c>
    </row>
    <row r="1234" spans="1:13" hidden="1" x14ac:dyDescent="0.35">
      <c r="A1234" s="1" t="str">
        <f>Tableau1[[#This Row],[NUM DE FACTURE]]</f>
        <v>FAE-23-00075</v>
      </c>
      <c r="B1234" s="2">
        <f>VLOOKUP(Tableau3[[#This Row],[ID ]],'[1]COMMERCIAL 2019 - 2021'!$D$2:$AO$3999,14,FALSE)</f>
        <v>2400</v>
      </c>
      <c r="C1234" s="3">
        <f>VLOOKUP(Tableau3[[#This Row],[ID ]],'[1]COMMERCIAL 2019 - 2021'!$D$2:$AO$3999,15,FALSE)</f>
        <v>31680</v>
      </c>
      <c r="D1234" s="3">
        <f>VLOOKUP(Tableau3[[#This Row],[ID ]],'[1]COMMERCIAL 2019 - 2021'!$D$2:$AO$3999,16,FALSE)</f>
        <v>0</v>
      </c>
      <c r="E1234" s="3">
        <f>VLOOKUP(Tableau3[[#This Row],[ID ]],'[1]COMMERCIAL 2019 - 2021'!$D$2:$AO$3999,17,FALSE)</f>
        <v>2000</v>
      </c>
      <c r="F1234" s="3">
        <f>VLOOKUP(Tableau3[[#This Row],[ID ]],'[1]COMMERCIAL 2019 - 2021'!$D$2:$AO$3999,20,FALSE)</f>
        <v>7210.6998705099777</v>
      </c>
      <c r="G1234" s="3">
        <f>VLOOKUP(Tableau3[[#This Row],[ID ]],'[1]COMMERCIAL 2019 - 2021'!$D$2:$AO$3999,21,FALSE)</f>
        <v>86013.394770731698</v>
      </c>
      <c r="H1234" s="3">
        <f>VLOOKUP(Tableau3[[#This Row],[ID ]],'[1]COMMERCIAL 2019 - 2021'!$D$2:$AO$3999,22,FALSE)</f>
        <v>0</v>
      </c>
      <c r="I1234" s="3">
        <f>VLOOKUP(Tableau3[[#This Row],[ID ]],'[1]COMMERCIAL 2019 - 2021'!$D$2:$AO$3999,23,FALSE)</f>
        <v>14690.586558758314</v>
      </c>
      <c r="J1234" s="3">
        <f>+Tableau1[[#This Row],[Annee]]</f>
        <v>2023</v>
      </c>
      <c r="K1234" s="3" t="str">
        <f>+Tableau1[[#This Row],[DESTINATION]]</f>
        <v>Madagascar</v>
      </c>
      <c r="L1234" s="3" t="str">
        <f>+Tableau1[[#This Row],[CLIENT]]</f>
        <v>RNK DISTRIBUTION</v>
      </c>
      <c r="M1234" s="3">
        <f>Tableau1[[#This Row],[Mois]]</f>
        <v>4</v>
      </c>
    </row>
    <row r="1235" spans="1:13" hidden="1" x14ac:dyDescent="0.35">
      <c r="A1235" s="1" t="str">
        <f>Tableau1[[#This Row],[NUM DE FACTURE]]</f>
        <v>FAE-23-00076</v>
      </c>
      <c r="B1235" s="2">
        <f>VLOOKUP(Tableau3[[#This Row],[ID ]],'[1]COMMERCIAL 2019 - 2021'!$D$2:$AO$3999,14,FALSE)</f>
        <v>57600</v>
      </c>
      <c r="C1235" s="3">
        <f>VLOOKUP(Tableau3[[#This Row],[ID ]],'[1]COMMERCIAL 2019 - 2021'!$D$2:$AO$3999,15,FALSE)</f>
        <v>19200</v>
      </c>
      <c r="D1235" s="3">
        <f>VLOOKUP(Tableau3[[#This Row],[ID ]],'[1]COMMERCIAL 2019 - 2021'!$D$2:$AO$3999,16,FALSE)</f>
        <v>0</v>
      </c>
      <c r="E1235" s="3">
        <f>VLOOKUP(Tableau3[[#This Row],[ID ]],'[1]COMMERCIAL 2019 - 2021'!$D$2:$AO$3999,17,FALSE)</f>
        <v>0</v>
      </c>
      <c r="F1235" s="3">
        <f>VLOOKUP(Tableau3[[#This Row],[ID ]],'[1]COMMERCIAL 2019 - 2021'!$D$2:$AO$3999,20,FALSE)</f>
        <v>144000</v>
      </c>
      <c r="G1235" s="3">
        <f>VLOOKUP(Tableau3[[#This Row],[ID ]],'[1]COMMERCIAL 2019 - 2021'!$D$2:$AO$3999,21,FALSE)</f>
        <v>44160</v>
      </c>
      <c r="H1235" s="3">
        <f>VLOOKUP(Tableau3[[#This Row],[ID ]],'[1]COMMERCIAL 2019 - 2021'!$D$2:$AO$3999,22,FALSE)</f>
        <v>0</v>
      </c>
      <c r="I1235" s="3">
        <f>VLOOKUP(Tableau3[[#This Row],[ID ]],'[1]COMMERCIAL 2019 - 2021'!$D$2:$AO$3999,23,FALSE)</f>
        <v>0</v>
      </c>
      <c r="J1235" s="3">
        <f>+Tableau1[[#This Row],[Annee]]</f>
        <v>2023</v>
      </c>
      <c r="K1235" s="3" t="str">
        <f>+Tableau1[[#This Row],[DESTINATION]]</f>
        <v>Senegal</v>
      </c>
      <c r="L1235" s="3" t="str">
        <f>+Tableau1[[#This Row],[CLIENT]]</f>
        <v>MARCOM INTERN</v>
      </c>
      <c r="M1235" s="3">
        <f>Tableau1[[#This Row],[Mois]]</f>
        <v>4</v>
      </c>
    </row>
    <row r="1236" spans="1:13" hidden="1" x14ac:dyDescent="0.35">
      <c r="A1236" s="1" t="str">
        <f>Tableau1[[#This Row],[NUM DE FACTURE]]</f>
        <v>FAE-23-00077</v>
      </c>
      <c r="B1236" s="2">
        <f>VLOOKUP(Tableau3[[#This Row],[ID ]],'[1]COMMERCIAL 2019 - 2021'!$D$2:$AO$3999,14,FALSE)</f>
        <v>57600</v>
      </c>
      <c r="C1236" s="3">
        <f>VLOOKUP(Tableau3[[#This Row],[ID ]],'[1]COMMERCIAL 2019 - 2021'!$D$2:$AO$3999,15,FALSE)</f>
        <v>0</v>
      </c>
      <c r="D1236" s="3">
        <f>VLOOKUP(Tableau3[[#This Row],[ID ]],'[1]COMMERCIAL 2019 - 2021'!$D$2:$AO$3999,16,FALSE)</f>
        <v>0</v>
      </c>
      <c r="E1236" s="3">
        <f>VLOOKUP(Tableau3[[#This Row],[ID ]],'[1]COMMERCIAL 2019 - 2021'!$D$2:$AO$3999,17,FALSE)</f>
        <v>0</v>
      </c>
      <c r="F1236" s="3">
        <f>VLOOKUP(Tableau3[[#This Row],[ID ]],'[1]COMMERCIAL 2019 - 2021'!$D$2:$AO$3999,20,FALSE)</f>
        <v>144000</v>
      </c>
      <c r="G1236" s="3">
        <f>VLOOKUP(Tableau3[[#This Row],[ID ]],'[1]COMMERCIAL 2019 - 2021'!$D$2:$AO$3999,21,FALSE)</f>
        <v>0</v>
      </c>
      <c r="H1236" s="3">
        <f>VLOOKUP(Tableau3[[#This Row],[ID ]],'[1]COMMERCIAL 2019 - 2021'!$D$2:$AO$3999,22,FALSE)</f>
        <v>0</v>
      </c>
      <c r="I1236" s="3">
        <f>VLOOKUP(Tableau3[[#This Row],[ID ]],'[1]COMMERCIAL 2019 - 2021'!$D$2:$AO$3999,23,FALSE)</f>
        <v>0</v>
      </c>
      <c r="J1236" s="3">
        <f>+Tableau1[[#This Row],[Annee]]</f>
        <v>2023</v>
      </c>
      <c r="K1236" s="3" t="str">
        <f>+Tableau1[[#This Row],[DESTINATION]]</f>
        <v>Senegal</v>
      </c>
      <c r="L1236" s="3" t="str">
        <f>+Tableau1[[#This Row],[CLIENT]]</f>
        <v>MARCOM INTERN</v>
      </c>
      <c r="M1236" s="3">
        <f>Tableau1[[#This Row],[Mois]]</f>
        <v>4</v>
      </c>
    </row>
    <row r="1237" spans="1:13" hidden="1" x14ac:dyDescent="0.35">
      <c r="A1237" s="1" t="str">
        <f>Tableau1[[#This Row],[NUM DE FACTURE]]</f>
        <v>FAE-23-00078</v>
      </c>
      <c r="B1237" s="2">
        <f>VLOOKUP(Tableau3[[#This Row],[ID ]],'[1]COMMERCIAL 2019 - 2021'!$D$2:$AO$3999,14,FALSE)</f>
        <v>0</v>
      </c>
      <c r="C1237" s="3">
        <f>VLOOKUP(Tableau3[[#This Row],[ID ]],'[1]COMMERCIAL 2019 - 2021'!$D$2:$AO$3999,15,FALSE)</f>
        <v>20000</v>
      </c>
      <c r="D1237" s="3">
        <f>VLOOKUP(Tableau3[[#This Row],[ID ]],'[1]COMMERCIAL 2019 - 2021'!$D$2:$AO$3999,16,FALSE)</f>
        <v>0</v>
      </c>
      <c r="E1237" s="3">
        <f>VLOOKUP(Tableau3[[#This Row],[ID ]],'[1]COMMERCIAL 2019 - 2021'!$D$2:$AO$3999,17,FALSE)</f>
        <v>0</v>
      </c>
      <c r="F1237" s="3">
        <f>VLOOKUP(Tableau3[[#This Row],[ID ]],'[1]COMMERCIAL 2019 - 2021'!$D$2:$AO$3999,20,FALSE)</f>
        <v>0</v>
      </c>
      <c r="G1237" s="3">
        <f>VLOOKUP(Tableau3[[#This Row],[ID ]],'[1]COMMERCIAL 2019 - 2021'!$D$2:$AO$3999,21,FALSE)</f>
        <v>61000</v>
      </c>
      <c r="H1237" s="3">
        <f>VLOOKUP(Tableau3[[#This Row],[ID ]],'[1]COMMERCIAL 2019 - 2021'!$D$2:$AO$3999,22,FALSE)</f>
        <v>0</v>
      </c>
      <c r="I1237" s="3">
        <f>VLOOKUP(Tableau3[[#This Row],[ID ]],'[1]COMMERCIAL 2019 - 2021'!$D$2:$AO$3999,23,FALSE)</f>
        <v>0</v>
      </c>
      <c r="J1237" s="3">
        <f>+Tableau1[[#This Row],[Annee]]</f>
        <v>2023</v>
      </c>
      <c r="K1237" s="3" t="str">
        <f>+Tableau1[[#This Row],[DESTINATION]]</f>
        <v>UK</v>
      </c>
      <c r="L1237" s="3" t="str">
        <f>+Tableau1[[#This Row],[CLIENT]]</f>
        <v>ARCADIA</v>
      </c>
      <c r="M1237" s="3">
        <f>Tableau1[[#This Row],[Mois]]</f>
        <v>4</v>
      </c>
    </row>
    <row r="1238" spans="1:13" hidden="1" x14ac:dyDescent="0.35">
      <c r="A1238" s="1" t="str">
        <f>Tableau1[[#This Row],[NUM DE FACTURE]]</f>
        <v>FAE-23-00079</v>
      </c>
      <c r="B1238" s="2">
        <f>VLOOKUP(Tableau3[[#This Row],[ID ]],'[1]COMMERCIAL 2019 - 2021'!$D$2:$AO$3999,14,FALSE)</f>
        <v>21600</v>
      </c>
      <c r="C1238" s="3">
        <f>VLOOKUP(Tableau3[[#This Row],[ID ]],'[1]COMMERCIAL 2019 - 2021'!$D$2:$AO$3999,15,FALSE)</f>
        <v>0</v>
      </c>
      <c r="D1238" s="3">
        <f>VLOOKUP(Tableau3[[#This Row],[ID ]],'[1]COMMERCIAL 2019 - 2021'!$D$2:$AO$3999,16,FALSE)</f>
        <v>0</v>
      </c>
      <c r="E1238" s="3">
        <f>VLOOKUP(Tableau3[[#This Row],[ID ]],'[1]COMMERCIAL 2019 - 2021'!$D$2:$AO$3999,17,FALSE)</f>
        <v>0</v>
      </c>
      <c r="F1238" s="3">
        <f>VLOOKUP(Tableau3[[#This Row],[ID ]],'[1]COMMERCIAL 2019 - 2021'!$D$2:$AO$3999,20,FALSE)</f>
        <v>52704</v>
      </c>
      <c r="G1238" s="3">
        <f>VLOOKUP(Tableau3[[#This Row],[ID ]],'[1]COMMERCIAL 2019 - 2021'!$D$2:$AO$3999,21,FALSE)</f>
        <v>0</v>
      </c>
      <c r="H1238" s="3">
        <f>VLOOKUP(Tableau3[[#This Row],[ID ]],'[1]COMMERCIAL 2019 - 2021'!$D$2:$AO$3999,22,FALSE)</f>
        <v>0</v>
      </c>
      <c r="I1238" s="3">
        <f>VLOOKUP(Tableau3[[#This Row],[ID ]],'[1]COMMERCIAL 2019 - 2021'!$D$2:$AO$3999,23,FALSE)</f>
        <v>0</v>
      </c>
      <c r="J1238" s="3">
        <f>+Tableau1[[#This Row],[Annee]]</f>
        <v>2023</v>
      </c>
      <c r="K1238" s="3" t="str">
        <f>+Tableau1[[#This Row],[DESTINATION]]</f>
        <v>Sierra Leone</v>
      </c>
      <c r="L1238" s="3" t="str">
        <f>+Tableau1[[#This Row],[CLIENT]]</f>
        <v>SAHEL INTERNATIONAL TRADE</v>
      </c>
      <c r="M1238" s="3">
        <f>Tableau1[[#This Row],[Mois]]</f>
        <v>4</v>
      </c>
    </row>
    <row r="1239" spans="1:13" hidden="1" x14ac:dyDescent="0.35">
      <c r="A1239" s="1" t="str">
        <f>Tableau1[[#This Row],[NUM DE FACTURE]]</f>
        <v>FAE-23-00080</v>
      </c>
      <c r="B1239" s="2">
        <f>VLOOKUP(Tableau3[[#This Row],[ID ]],'[1]COMMERCIAL 2019 - 2021'!$D$2:$AO$3999,14,FALSE)</f>
        <v>44016</v>
      </c>
      <c r="C1239" s="3">
        <f>VLOOKUP(Tableau3[[#This Row],[ID ]],'[1]COMMERCIAL 2019 - 2021'!$D$2:$AO$3999,15,FALSE)</f>
        <v>0</v>
      </c>
      <c r="D1239" s="3">
        <f>VLOOKUP(Tableau3[[#This Row],[ID ]],'[1]COMMERCIAL 2019 - 2021'!$D$2:$AO$3999,16,FALSE)</f>
        <v>0</v>
      </c>
      <c r="E1239" s="3">
        <f>VLOOKUP(Tableau3[[#This Row],[ID ]],'[1]COMMERCIAL 2019 - 2021'!$D$2:$AO$3999,17,FALSE)</f>
        <v>0</v>
      </c>
      <c r="F1239" s="3">
        <f>VLOOKUP(Tableau3[[#This Row],[ID ]],'[1]COMMERCIAL 2019 - 2021'!$D$2:$AO$3999,20,FALSE)</f>
        <v>106518.72</v>
      </c>
      <c r="G1239" s="3">
        <f>VLOOKUP(Tableau3[[#This Row],[ID ]],'[1]COMMERCIAL 2019 - 2021'!$D$2:$AO$3999,21,FALSE)</f>
        <v>0</v>
      </c>
      <c r="H1239" s="3">
        <f>VLOOKUP(Tableau3[[#This Row],[ID ]],'[1]COMMERCIAL 2019 - 2021'!$D$2:$AO$3999,22,FALSE)</f>
        <v>0</v>
      </c>
      <c r="I1239" s="3">
        <f>VLOOKUP(Tableau3[[#This Row],[ID ]],'[1]COMMERCIAL 2019 - 2021'!$D$2:$AO$3999,23,FALSE)</f>
        <v>0</v>
      </c>
      <c r="J1239" s="3">
        <f>+Tableau1[[#This Row],[Annee]]</f>
        <v>2023</v>
      </c>
      <c r="K1239" s="3" t="str">
        <f>+Tableau1[[#This Row],[DESTINATION]]</f>
        <v>Sierra Leone</v>
      </c>
      <c r="L1239" s="3" t="str">
        <f>+Tableau1[[#This Row],[CLIENT]]</f>
        <v>SAHEL INTERNATIONAL TRADE</v>
      </c>
      <c r="M1239" s="3">
        <f>Tableau1[[#This Row],[Mois]]</f>
        <v>4</v>
      </c>
    </row>
    <row r="1240" spans="1:13" hidden="1" x14ac:dyDescent="0.35">
      <c r="A1240" s="1" t="str">
        <f>Tableau1[[#This Row],[NUM DE FACTURE]]</f>
        <v>FAE-23-00081</v>
      </c>
      <c r="B1240" s="2">
        <f>VLOOKUP(Tableau3[[#This Row],[ID ]],'[1]COMMERCIAL 2019 - 2021'!$D$2:$AO$3999,14,FALSE)</f>
        <v>20150</v>
      </c>
      <c r="C1240" s="3">
        <f>VLOOKUP(Tableau3[[#This Row],[ID ]],'[1]COMMERCIAL 2019 - 2021'!$D$2:$AO$3999,15,FALSE)</f>
        <v>0</v>
      </c>
      <c r="D1240" s="3">
        <f>VLOOKUP(Tableau3[[#This Row],[ID ]],'[1]COMMERCIAL 2019 - 2021'!$D$2:$AO$3999,16,FALSE)</f>
        <v>0</v>
      </c>
      <c r="E1240" s="3">
        <f>VLOOKUP(Tableau3[[#This Row],[ID ]],'[1]COMMERCIAL 2019 - 2021'!$D$2:$AO$3999,17,FALSE)</f>
        <v>0</v>
      </c>
      <c r="F1240" s="3">
        <f>VLOOKUP(Tableau3[[#This Row],[ID ]],'[1]COMMERCIAL 2019 - 2021'!$D$2:$AO$3999,20,FALSE)</f>
        <v>59915.3751625</v>
      </c>
      <c r="G1240" s="3">
        <f>VLOOKUP(Tableau3[[#This Row],[ID ]],'[1]COMMERCIAL 2019 - 2021'!$D$2:$AO$3999,21,FALSE)</f>
        <v>0</v>
      </c>
      <c r="H1240" s="3">
        <f>VLOOKUP(Tableau3[[#This Row],[ID ]],'[1]COMMERCIAL 2019 - 2021'!$D$2:$AO$3999,22,FALSE)</f>
        <v>0</v>
      </c>
      <c r="I1240" s="3">
        <f>VLOOKUP(Tableau3[[#This Row],[ID ]],'[1]COMMERCIAL 2019 - 2021'!$D$2:$AO$3999,23,FALSE)</f>
        <v>0</v>
      </c>
      <c r="J1240" s="3">
        <f>+Tableau1[[#This Row],[Annee]]</f>
        <v>2023</v>
      </c>
      <c r="K1240" s="3" t="str">
        <f>+Tableau1[[#This Row],[DESTINATION]]</f>
        <v>Russie</v>
      </c>
      <c r="L1240" s="3" t="str">
        <f>+Tableau1[[#This Row],[CLIENT]]</f>
        <v>ANGSTREM TRADING</v>
      </c>
      <c r="M1240" s="3">
        <f>Tableau1[[#This Row],[Mois]]</f>
        <v>4</v>
      </c>
    </row>
    <row r="1241" spans="1:13" hidden="1" x14ac:dyDescent="0.35">
      <c r="A1241" s="1" t="str">
        <f>Tableau1[[#This Row],[NUM DE FACTURE]]</f>
        <v>FAE-23-00082</v>
      </c>
      <c r="B1241" s="2">
        <f>VLOOKUP(Tableau3[[#This Row],[ID ]],'[1]COMMERCIAL 2019 - 2021'!$D$2:$AO$3999,14,FALSE)</f>
        <v>0</v>
      </c>
      <c r="C1241" s="3">
        <f>VLOOKUP(Tableau3[[#This Row],[ID ]],'[1]COMMERCIAL 2019 - 2021'!$D$2:$AO$3999,15,FALSE)</f>
        <v>308016</v>
      </c>
      <c r="D1241" s="3">
        <f>VLOOKUP(Tableau3[[#This Row],[ID ]],'[1]COMMERCIAL 2019 - 2021'!$D$2:$AO$3999,16,FALSE)</f>
        <v>14400</v>
      </c>
      <c r="E1241" s="3">
        <f>VLOOKUP(Tableau3[[#This Row],[ID ]],'[1]COMMERCIAL 2019 - 2021'!$D$2:$AO$3999,17,FALSE)</f>
        <v>0</v>
      </c>
      <c r="F1241" s="3">
        <f>VLOOKUP(Tableau3[[#This Row],[ID ]],'[1]COMMERCIAL 2019 - 2021'!$D$2:$AO$3999,20,FALSE)</f>
        <v>0</v>
      </c>
      <c r="G1241" s="3">
        <f>VLOOKUP(Tableau3[[#This Row],[ID ]],'[1]COMMERCIAL 2019 - 2021'!$D$2:$AO$3999,21,FALSE)</f>
        <v>776482.92467999994</v>
      </c>
      <c r="H1241" s="3">
        <f>VLOOKUP(Tableau3[[#This Row],[ID ]],'[1]COMMERCIAL 2019 - 2021'!$D$2:$AO$3999,22,FALSE)</f>
        <v>36301.212</v>
      </c>
      <c r="I1241" s="3">
        <f>VLOOKUP(Tableau3[[#This Row],[ID ]],'[1]COMMERCIAL 2019 - 2021'!$D$2:$AO$3999,23,FALSE)</f>
        <v>0</v>
      </c>
      <c r="J1241" s="3">
        <f>+Tableau1[[#This Row],[Annee]]</f>
        <v>2023</v>
      </c>
      <c r="K1241" s="3" t="str">
        <f>+Tableau1[[#This Row],[DESTINATION]]</f>
        <v>Libye</v>
      </c>
      <c r="L1241" s="3" t="str">
        <f>+Tableau1[[#This Row],[CLIENT]]</f>
        <v>STE AL MAJMOUA MOTTAHIDA</v>
      </c>
      <c r="M1241" s="3">
        <f>Tableau1[[#This Row],[Mois]]</f>
        <v>4</v>
      </c>
    </row>
    <row r="1242" spans="1:13" hidden="1" x14ac:dyDescent="0.35">
      <c r="A1242" s="1" t="str">
        <f>Tableau1[[#This Row],[NUM DE FACTURE]]</f>
        <v>FAE-23-00083</v>
      </c>
      <c r="B1242" s="2">
        <f>VLOOKUP(Tableau3[[#This Row],[ID ]],'[1]COMMERCIAL 2019 - 2021'!$D$2:$AO$3999,14,FALSE)</f>
        <v>57600</v>
      </c>
      <c r="C1242" s="3">
        <f>VLOOKUP(Tableau3[[#This Row],[ID ]],'[1]COMMERCIAL 2019 - 2021'!$D$2:$AO$3999,15,FALSE)</f>
        <v>0</v>
      </c>
      <c r="D1242" s="3">
        <f>VLOOKUP(Tableau3[[#This Row],[ID ]],'[1]COMMERCIAL 2019 - 2021'!$D$2:$AO$3999,16,FALSE)</f>
        <v>0</v>
      </c>
      <c r="E1242" s="3">
        <f>VLOOKUP(Tableau3[[#This Row],[ID ]],'[1]COMMERCIAL 2019 - 2021'!$D$2:$AO$3999,17,FALSE)</f>
        <v>0</v>
      </c>
      <c r="F1242" s="3">
        <f>VLOOKUP(Tableau3[[#This Row],[ID ]],'[1]COMMERCIAL 2019 - 2021'!$D$2:$AO$3999,20,FALSE)</f>
        <v>166709.96580000001</v>
      </c>
      <c r="G1242" s="3">
        <f>VLOOKUP(Tableau3[[#This Row],[ID ]],'[1]COMMERCIAL 2019 - 2021'!$D$2:$AO$3999,21,FALSE)</f>
        <v>0</v>
      </c>
      <c r="H1242" s="3">
        <f>VLOOKUP(Tableau3[[#This Row],[ID ]],'[1]COMMERCIAL 2019 - 2021'!$D$2:$AO$3999,22,FALSE)</f>
        <v>0</v>
      </c>
      <c r="I1242" s="3">
        <f>VLOOKUP(Tableau3[[#This Row],[ID ]],'[1]COMMERCIAL 2019 - 2021'!$D$2:$AO$3999,23,FALSE)</f>
        <v>0</v>
      </c>
      <c r="J1242" s="3">
        <f>+Tableau1[[#This Row],[Annee]]</f>
        <v>2023</v>
      </c>
      <c r="K1242" s="3" t="str">
        <f>+Tableau1[[#This Row],[DESTINATION]]</f>
        <v>Senegal</v>
      </c>
      <c r="L1242" s="3" t="str">
        <f>+Tableau1[[#This Row],[CLIENT]]</f>
        <v>LAMP FALL IMP EXP - LAFFIMEX</v>
      </c>
      <c r="M1242" s="3">
        <f>Tableau1[[#This Row],[Mois]]</f>
        <v>4</v>
      </c>
    </row>
    <row r="1243" spans="1:13" hidden="1" x14ac:dyDescent="0.35">
      <c r="A1243" s="1" t="str">
        <f>Tableau1[[#This Row],[NUM DE FACTURE]]</f>
        <v>FAE-23-00084</v>
      </c>
      <c r="B1243" s="2">
        <f>VLOOKUP(Tableau3[[#This Row],[ID ]],'[1]COMMERCIAL 2019 - 2021'!$D$2:$AO$3999,14,FALSE)</f>
        <v>34872</v>
      </c>
      <c r="C1243" s="3">
        <f>VLOOKUP(Tableau3[[#This Row],[ID ]],'[1]COMMERCIAL 2019 - 2021'!$D$2:$AO$3999,15,FALSE)</f>
        <v>232618</v>
      </c>
      <c r="D1243" s="3">
        <f>VLOOKUP(Tableau3[[#This Row],[ID ]],'[1]COMMERCIAL 2019 - 2021'!$D$2:$AO$3999,16,FALSE)</f>
        <v>0</v>
      </c>
      <c r="E1243" s="3">
        <f>VLOOKUP(Tableau3[[#This Row],[ID ]],'[1]COMMERCIAL 2019 - 2021'!$D$2:$AO$3999,17,FALSE)</f>
        <v>0</v>
      </c>
      <c r="F1243" s="3">
        <f>VLOOKUP(Tableau3[[#This Row],[ID ]],'[1]COMMERCIAL 2019 - 2021'!$D$2:$AO$3999,20,FALSE)</f>
        <v>91752.992204016307</v>
      </c>
      <c r="G1243" s="3">
        <f>VLOOKUP(Tableau3[[#This Row],[ID ]],'[1]COMMERCIAL 2019 - 2021'!$D$2:$AO$3999,21,FALSE)</f>
        <v>575864.87657198356</v>
      </c>
      <c r="H1243" s="3">
        <f>VLOOKUP(Tableau3[[#This Row],[ID ]],'[1]COMMERCIAL 2019 - 2021'!$D$2:$AO$3999,22,FALSE)</f>
        <v>0</v>
      </c>
      <c r="I1243" s="3">
        <f>VLOOKUP(Tableau3[[#This Row],[ID ]],'[1]COMMERCIAL 2019 - 2021'!$D$2:$AO$3999,23,FALSE)</f>
        <v>0</v>
      </c>
      <c r="J1243" s="3">
        <f>+Tableau1[[#This Row],[Annee]]</f>
        <v>2023</v>
      </c>
      <c r="K1243" s="3" t="str">
        <f>+Tableau1[[#This Row],[DESTINATION]]</f>
        <v xml:space="preserve">Guinée </v>
      </c>
      <c r="L1243" s="3" t="str">
        <f>+Tableau1[[#This Row],[CLIENT]]</f>
        <v>SAWABA - GUINEE</v>
      </c>
      <c r="M1243" s="3">
        <f>Tableau1[[#This Row],[Mois]]</f>
        <v>4</v>
      </c>
    </row>
    <row r="1244" spans="1:13" hidden="1" x14ac:dyDescent="0.35">
      <c r="A1244" s="1" t="str">
        <f>Tableau1[[#This Row],[NUM DE FACTURE]]</f>
        <v>FAE-23-00085</v>
      </c>
      <c r="B1244" s="2">
        <f>VLOOKUP(Tableau3[[#This Row],[ID ]],'[1]COMMERCIAL 2019 - 2021'!$D$2:$AO$3999,14,FALSE)</f>
        <v>5000</v>
      </c>
      <c r="C1244" s="3">
        <f>VLOOKUP(Tableau3[[#This Row],[ID ]],'[1]COMMERCIAL 2019 - 2021'!$D$2:$AO$3999,15,FALSE)</f>
        <v>16100</v>
      </c>
      <c r="D1244" s="3">
        <f>VLOOKUP(Tableau3[[#This Row],[ID ]],'[1]COMMERCIAL 2019 - 2021'!$D$2:$AO$3999,16,FALSE)</f>
        <v>0</v>
      </c>
      <c r="E1244" s="3">
        <f>VLOOKUP(Tableau3[[#This Row],[ID ]],'[1]COMMERCIAL 2019 - 2021'!$D$2:$AO$3999,17,FALSE)</f>
        <v>0</v>
      </c>
      <c r="F1244" s="3">
        <f>VLOOKUP(Tableau3[[#This Row],[ID ]],'[1]COMMERCIAL 2019 - 2021'!$D$2:$AO$3999,20,FALSE)</f>
        <v>16183.390719999999</v>
      </c>
      <c r="G1244" s="3">
        <f>VLOOKUP(Tableau3[[#This Row],[ID ]],'[1]COMMERCIAL 2019 - 2021'!$D$2:$AO$3999,21,FALSE)</f>
        <v>71919.678048000016</v>
      </c>
      <c r="H1244" s="3">
        <f>VLOOKUP(Tableau3[[#This Row],[ID ]],'[1]COMMERCIAL 2019 - 2021'!$D$2:$AO$3999,22,FALSE)</f>
        <v>0</v>
      </c>
      <c r="I1244" s="3">
        <f>VLOOKUP(Tableau3[[#This Row],[ID ]],'[1]COMMERCIAL 2019 - 2021'!$D$2:$AO$3999,23,FALSE)</f>
        <v>0</v>
      </c>
      <c r="J1244" s="3">
        <f>+Tableau1[[#This Row],[Annee]]</f>
        <v>2023</v>
      </c>
      <c r="K1244" s="3" t="str">
        <f>+Tableau1[[#This Row],[DESTINATION]]</f>
        <v>New Zeland</v>
      </c>
      <c r="L1244" s="3" t="str">
        <f>+Tableau1[[#This Row],[CLIENT]]</f>
        <v>DAVIS TRADING CO LTD</v>
      </c>
      <c r="M1244" s="3">
        <f>Tableau1[[#This Row],[Mois]]</f>
        <v>4</v>
      </c>
    </row>
    <row r="1245" spans="1:13" hidden="1" x14ac:dyDescent="0.35">
      <c r="A1245" s="1" t="str">
        <f>Tableau1[[#This Row],[NUM DE FACTURE]]</f>
        <v>FAE-23-00086</v>
      </c>
      <c r="B1245" s="2">
        <f>VLOOKUP(Tableau3[[#This Row],[ID ]],'[1]COMMERCIAL 2019 - 2021'!$D$2:$AO$3999,14,FALSE)</f>
        <v>19200</v>
      </c>
      <c r="C1245" s="3">
        <f>VLOOKUP(Tableau3[[#This Row],[ID ]],'[1]COMMERCIAL 2019 - 2021'!$D$2:$AO$3999,15,FALSE)</f>
        <v>0</v>
      </c>
      <c r="D1245" s="3">
        <f>VLOOKUP(Tableau3[[#This Row],[ID ]],'[1]COMMERCIAL 2019 - 2021'!$D$2:$AO$3999,16,FALSE)</f>
        <v>0</v>
      </c>
      <c r="E1245" s="3">
        <f>VLOOKUP(Tableau3[[#This Row],[ID ]],'[1]COMMERCIAL 2019 - 2021'!$D$2:$AO$3999,17,FALSE)</f>
        <v>0</v>
      </c>
      <c r="F1245" s="3">
        <f>VLOOKUP(Tableau3[[#This Row],[ID ]],'[1]COMMERCIAL 2019 - 2021'!$D$2:$AO$3999,20,FALSE)</f>
        <v>47424</v>
      </c>
      <c r="G1245" s="3">
        <f>VLOOKUP(Tableau3[[#This Row],[ID ]],'[1]COMMERCIAL 2019 - 2021'!$D$2:$AO$3999,21,FALSE)</f>
        <v>0</v>
      </c>
      <c r="H1245" s="3">
        <f>VLOOKUP(Tableau3[[#This Row],[ID ]],'[1]COMMERCIAL 2019 - 2021'!$D$2:$AO$3999,22,FALSE)</f>
        <v>0</v>
      </c>
      <c r="I1245" s="3">
        <f>VLOOKUP(Tableau3[[#This Row],[ID ]],'[1]COMMERCIAL 2019 - 2021'!$D$2:$AO$3999,23,FALSE)</f>
        <v>0</v>
      </c>
      <c r="J1245" s="3">
        <f>+Tableau1[[#This Row],[Annee]]</f>
        <v>2023</v>
      </c>
      <c r="K1245" s="3" t="str">
        <f>+Tableau1[[#This Row],[DESTINATION]]</f>
        <v>Gambie</v>
      </c>
      <c r="L1245" s="3" t="str">
        <f>+Tableau1[[#This Row],[CLIENT]]</f>
        <v>SAHEL INTERNATIONAL TRADE</v>
      </c>
      <c r="M1245" s="3">
        <f>Tableau1[[#This Row],[Mois]]</f>
        <v>5</v>
      </c>
    </row>
    <row r="1246" spans="1:13" hidden="1" x14ac:dyDescent="0.35">
      <c r="A1246" s="1" t="str">
        <f>Tableau1[[#This Row],[NUM DE FACTURE]]</f>
        <v>FAE-23-00087</v>
      </c>
      <c r="B1246" s="2">
        <f>VLOOKUP(Tableau3[[#This Row],[ID ]],'[1]COMMERCIAL 2019 - 2021'!$D$2:$AO$3999,14,FALSE)</f>
        <v>20750</v>
      </c>
      <c r="C1246" s="3">
        <f>VLOOKUP(Tableau3[[#This Row],[ID ]],'[1]COMMERCIAL 2019 - 2021'!$D$2:$AO$3999,15,FALSE)</f>
        <v>0</v>
      </c>
      <c r="D1246" s="3">
        <f>VLOOKUP(Tableau3[[#This Row],[ID ]],'[1]COMMERCIAL 2019 - 2021'!$D$2:$AO$3999,16,FALSE)</f>
        <v>0</v>
      </c>
      <c r="E1246" s="3">
        <f>VLOOKUP(Tableau3[[#This Row],[ID ]],'[1]COMMERCIAL 2019 - 2021'!$D$2:$AO$3999,17,FALSE)</f>
        <v>0</v>
      </c>
      <c r="F1246" s="3">
        <f>VLOOKUP(Tableau3[[#This Row],[ID ]],'[1]COMMERCIAL 2019 - 2021'!$D$2:$AO$3999,20,FALSE)</f>
        <v>49800</v>
      </c>
      <c r="G1246" s="3">
        <f>VLOOKUP(Tableau3[[#This Row],[ID ]],'[1]COMMERCIAL 2019 - 2021'!$D$2:$AO$3999,21,FALSE)</f>
        <v>0</v>
      </c>
      <c r="H1246" s="3">
        <f>VLOOKUP(Tableau3[[#This Row],[ID ]],'[1]COMMERCIAL 2019 - 2021'!$D$2:$AO$3999,22,FALSE)</f>
        <v>0</v>
      </c>
      <c r="I1246" s="3">
        <f>VLOOKUP(Tableau3[[#This Row],[ID ]],'[1]COMMERCIAL 2019 - 2021'!$D$2:$AO$3999,23,FALSE)</f>
        <v>0</v>
      </c>
      <c r="J1246" s="3">
        <f>+Tableau1[[#This Row],[Annee]]</f>
        <v>2023</v>
      </c>
      <c r="K1246" s="3" t="str">
        <f>+Tableau1[[#This Row],[DESTINATION]]</f>
        <v>Togo</v>
      </c>
      <c r="L1246" s="3" t="str">
        <f>+Tableau1[[#This Row],[CLIENT]]</f>
        <v>SAHEL INTERNATIONAL TRADE</v>
      </c>
      <c r="M1246" s="3">
        <f>Tableau1[[#This Row],[Mois]]</f>
        <v>5</v>
      </c>
    </row>
    <row r="1247" spans="1:13" hidden="1" x14ac:dyDescent="0.35">
      <c r="A1247" s="1" t="str">
        <f>Tableau1[[#This Row],[NUM DE FACTURE]]</f>
        <v>FAE-23-00088</v>
      </c>
      <c r="B1247" s="2">
        <f>VLOOKUP(Tableau3[[#This Row],[ID ]],'[1]COMMERCIAL 2019 - 2021'!$D$2:$AO$3999,14,FALSE)</f>
        <v>0</v>
      </c>
      <c r="C1247" s="3">
        <f>VLOOKUP(Tableau3[[#This Row],[ID ]],'[1]COMMERCIAL 2019 - 2021'!$D$2:$AO$3999,15,FALSE)</f>
        <v>51840</v>
      </c>
      <c r="D1247" s="3">
        <f>VLOOKUP(Tableau3[[#This Row],[ID ]],'[1]COMMERCIAL 2019 - 2021'!$D$2:$AO$3999,16,FALSE)</f>
        <v>0</v>
      </c>
      <c r="E1247" s="3">
        <f>VLOOKUP(Tableau3[[#This Row],[ID ]],'[1]COMMERCIAL 2019 - 2021'!$D$2:$AO$3999,17,FALSE)</f>
        <v>0</v>
      </c>
      <c r="F1247" s="3">
        <f>VLOOKUP(Tableau3[[#This Row],[ID ]],'[1]COMMERCIAL 2019 - 2021'!$D$2:$AO$3999,20,FALSE)</f>
        <v>0</v>
      </c>
      <c r="G1247" s="3">
        <f>VLOOKUP(Tableau3[[#This Row],[ID ]],'[1]COMMERCIAL 2019 - 2021'!$D$2:$AO$3999,21,FALSE)</f>
        <v>113616</v>
      </c>
      <c r="H1247" s="3">
        <f>VLOOKUP(Tableau3[[#This Row],[ID ]],'[1]COMMERCIAL 2019 - 2021'!$D$2:$AO$3999,22,FALSE)</f>
        <v>0</v>
      </c>
      <c r="I1247" s="3">
        <f>VLOOKUP(Tableau3[[#This Row],[ID ]],'[1]COMMERCIAL 2019 - 2021'!$D$2:$AO$3999,23,FALSE)</f>
        <v>0</v>
      </c>
      <c r="J1247" s="3">
        <f>+Tableau1[[#This Row],[Annee]]</f>
        <v>2023</v>
      </c>
      <c r="K1247" s="3" t="str">
        <f>+Tableau1[[#This Row],[DESTINATION]]</f>
        <v>Tchad</v>
      </c>
      <c r="L1247" s="3" t="str">
        <f>+Tableau1[[#This Row],[CLIENT]]</f>
        <v>SAHEL INTERNATIONAL TRADE</v>
      </c>
      <c r="M1247" s="3">
        <f>Tableau1[[#This Row],[Mois]]</f>
        <v>5</v>
      </c>
    </row>
    <row r="1248" spans="1:13" x14ac:dyDescent="0.35">
      <c r="A1248" s="1" t="str">
        <f>Tableau1[[#This Row],[NUM DE FACTURE]]</f>
        <v>FAE-23-00089</v>
      </c>
      <c r="B1248" s="2">
        <f>VLOOKUP(Tableau3[[#This Row],[ID ]],'[1]COMMERCIAL 2019 - 2021'!$D$2:$AO$3999,14,FALSE)</f>
        <v>0</v>
      </c>
      <c r="C1248" s="3">
        <f>VLOOKUP(Tableau3[[#This Row],[ID ]],'[1]COMMERCIAL 2019 - 2021'!$D$2:$AO$3999,15,FALSE)</f>
        <v>21000</v>
      </c>
      <c r="D1248" s="3">
        <f>VLOOKUP(Tableau3[[#This Row],[ID ]],'[1]COMMERCIAL 2019 - 2021'!$D$2:$AO$3999,16,FALSE)</f>
        <v>84000</v>
      </c>
      <c r="E1248" s="3">
        <f>VLOOKUP(Tableau3[[#This Row],[ID ]],'[1]COMMERCIAL 2019 - 2021'!$D$2:$AO$3999,17,FALSE)</f>
        <v>750</v>
      </c>
      <c r="F1248" s="3">
        <f>VLOOKUP(Tableau3[[#This Row],[ID ]],'[1]COMMERCIAL 2019 - 2021'!$D$2:$AO$3999,20,FALSE)</f>
        <v>0</v>
      </c>
      <c r="G1248" s="3">
        <f>VLOOKUP(Tableau3[[#This Row],[ID ]],'[1]COMMERCIAL 2019 - 2021'!$D$2:$AO$3999,21,FALSE)</f>
        <v>48510</v>
      </c>
      <c r="H1248" s="3">
        <f>VLOOKUP(Tableau3[[#This Row],[ID ]],'[1]COMMERCIAL 2019 - 2021'!$D$2:$AO$3999,22,FALSE)</f>
        <v>171920</v>
      </c>
      <c r="I1248" s="3">
        <f>VLOOKUP(Tableau3[[#This Row],[ID ]],'[1]COMMERCIAL 2019 - 2021'!$D$2:$AO$3999,23,FALSE)</f>
        <v>5275</v>
      </c>
      <c r="J1248" s="3">
        <f>+Tableau1[[#This Row],[Annee]]</f>
        <v>2023</v>
      </c>
      <c r="K1248" s="3" t="str">
        <f>+Tableau1[[#This Row],[DESTINATION]]</f>
        <v>Gabon</v>
      </c>
      <c r="L1248" s="3" t="str">
        <f>+Tableau1[[#This Row],[CLIENT]]</f>
        <v>TUNISIAN AFRICAN BUSINESS</v>
      </c>
      <c r="M1248" s="3">
        <f>Tableau1[[#This Row],[Mois]]</f>
        <v>4</v>
      </c>
    </row>
    <row r="1249" spans="1:13" x14ac:dyDescent="0.35">
      <c r="A1249" s="1" t="str">
        <f>Tableau1[[#This Row],[NUM DE FACTURE]]</f>
        <v>FAE-23-00090</v>
      </c>
      <c r="B1249" s="2">
        <f>VLOOKUP(Tableau3[[#This Row],[ID ]],'[1]COMMERCIAL 2019 - 2021'!$D$2:$AO$3999,14,FALSE)</f>
        <v>44016</v>
      </c>
      <c r="C1249" s="3">
        <f>VLOOKUP(Tableau3[[#This Row],[ID ]],'[1]COMMERCIAL 2019 - 2021'!$D$2:$AO$3999,15,FALSE)</f>
        <v>24000</v>
      </c>
      <c r="D1249" s="3">
        <f>VLOOKUP(Tableau3[[#This Row],[ID ]],'[1]COMMERCIAL 2019 - 2021'!$D$2:$AO$3999,16,FALSE)</f>
        <v>3000</v>
      </c>
      <c r="E1249" s="3">
        <f>VLOOKUP(Tableau3[[#This Row],[ID ]],'[1]COMMERCIAL 2019 - 2021'!$D$2:$AO$3999,17,FALSE)</f>
        <v>0</v>
      </c>
      <c r="F1249" s="3">
        <f>VLOOKUP(Tableau3[[#This Row],[ID ]],'[1]COMMERCIAL 2019 - 2021'!$D$2:$AO$3999,20,FALSE)</f>
        <v>106518.72</v>
      </c>
      <c r="G1249" s="3">
        <f>VLOOKUP(Tableau3[[#This Row],[ID ]],'[1]COMMERCIAL 2019 - 2021'!$D$2:$AO$3999,21,FALSE)</f>
        <v>55440</v>
      </c>
      <c r="H1249" s="3">
        <f>VLOOKUP(Tableau3[[#This Row],[ID ]],'[1]COMMERCIAL 2019 - 2021'!$D$2:$AO$3999,22,FALSE)</f>
        <v>6690</v>
      </c>
      <c r="I1249" s="3">
        <f>VLOOKUP(Tableau3[[#This Row],[ID ]],'[1]COMMERCIAL 2019 - 2021'!$D$2:$AO$3999,23,FALSE)</f>
        <v>0</v>
      </c>
      <c r="J1249" s="3">
        <f>+Tableau1[[#This Row],[Annee]]</f>
        <v>2023</v>
      </c>
      <c r="K1249" s="3" t="str">
        <f>+Tableau1[[#This Row],[DESTINATION]]</f>
        <v>Sierra Leone</v>
      </c>
      <c r="L1249" s="3" t="str">
        <f>+Tableau1[[#This Row],[CLIENT]]</f>
        <v>TUNISIAN AFRICAN BUSINESS</v>
      </c>
      <c r="M1249" s="3">
        <f>Tableau1[[#This Row],[Mois]]</f>
        <v>5</v>
      </c>
    </row>
    <row r="1250" spans="1:13" x14ac:dyDescent="0.35">
      <c r="A1250" s="1" t="str">
        <f>Tableau1[[#This Row],[NUM DE FACTURE]]</f>
        <v>FAE-23-00091</v>
      </c>
      <c r="B1250" s="2">
        <f>VLOOKUP(Tableau3[[#This Row],[ID ]],'[1]COMMERCIAL 2019 - 2021'!$D$2:$AO$3999,14,FALSE)</f>
        <v>0</v>
      </c>
      <c r="C1250" s="3">
        <f>VLOOKUP(Tableau3[[#This Row],[ID ]],'[1]COMMERCIAL 2019 - 2021'!$D$2:$AO$3999,15,FALSE)</f>
        <v>44016</v>
      </c>
      <c r="D1250" s="3">
        <f>VLOOKUP(Tableau3[[#This Row],[ID ]],'[1]COMMERCIAL 2019 - 2021'!$D$2:$AO$3999,16,FALSE)</f>
        <v>0</v>
      </c>
      <c r="E1250" s="3">
        <f>VLOOKUP(Tableau3[[#This Row],[ID ]],'[1]COMMERCIAL 2019 - 2021'!$D$2:$AO$3999,17,FALSE)</f>
        <v>0</v>
      </c>
      <c r="F1250" s="3">
        <f>VLOOKUP(Tableau3[[#This Row],[ID ]],'[1]COMMERCIAL 2019 - 2021'!$D$2:$AO$3999,20,FALSE)</f>
        <v>0</v>
      </c>
      <c r="G1250" s="3">
        <f>VLOOKUP(Tableau3[[#This Row],[ID ]],'[1]COMMERCIAL 2019 - 2021'!$D$2:$AO$3999,21,FALSE)</f>
        <v>90232.8</v>
      </c>
      <c r="H1250" s="3">
        <f>VLOOKUP(Tableau3[[#This Row],[ID ]],'[1]COMMERCIAL 2019 - 2021'!$D$2:$AO$3999,22,FALSE)</f>
        <v>0</v>
      </c>
      <c r="I1250" s="3">
        <f>VLOOKUP(Tableau3[[#This Row],[ID ]],'[1]COMMERCIAL 2019 - 2021'!$D$2:$AO$3999,23,FALSE)</f>
        <v>0</v>
      </c>
      <c r="J1250" s="3">
        <f>+Tableau1[[#This Row],[Annee]]</f>
        <v>2023</v>
      </c>
      <c r="K1250" s="3" t="str">
        <f>+Tableau1[[#This Row],[DESTINATION]]</f>
        <v>Senegal</v>
      </c>
      <c r="L1250" s="3" t="str">
        <f>+Tableau1[[#This Row],[CLIENT]]</f>
        <v>TUNISIAN AFRICAN BUSINESS</v>
      </c>
      <c r="M1250" s="3">
        <f>Tableau1[[#This Row],[Mois]]</f>
        <v>4</v>
      </c>
    </row>
    <row r="1251" spans="1:13" x14ac:dyDescent="0.35">
      <c r="A1251" s="1" t="str">
        <f>Tableau1[[#This Row],[NUM DE FACTURE]]</f>
        <v>FAE-23-00092</v>
      </c>
      <c r="B1251" s="2">
        <f>VLOOKUP(Tableau3[[#This Row],[ID ]],'[1]COMMERCIAL 2019 - 2021'!$D$2:$AO$3999,14,FALSE)</f>
        <v>0</v>
      </c>
      <c r="C1251" s="3">
        <f>VLOOKUP(Tableau3[[#This Row],[ID ]],'[1]COMMERCIAL 2019 - 2021'!$D$2:$AO$3999,15,FALSE)</f>
        <v>0</v>
      </c>
      <c r="D1251" s="3">
        <f>VLOOKUP(Tableau3[[#This Row],[ID ]],'[1]COMMERCIAL 2019 - 2021'!$D$2:$AO$3999,16,FALSE)</f>
        <v>0</v>
      </c>
      <c r="E1251" s="3">
        <f>VLOOKUP(Tableau3[[#This Row],[ID ]],'[1]COMMERCIAL 2019 - 2021'!$D$2:$AO$3999,17,FALSE)</f>
        <v>675</v>
      </c>
      <c r="F1251" s="3">
        <f>VLOOKUP(Tableau3[[#This Row],[ID ]],'[1]COMMERCIAL 2019 - 2021'!$D$2:$AO$3999,20,FALSE)</f>
        <v>0</v>
      </c>
      <c r="G1251" s="3">
        <f>VLOOKUP(Tableau3[[#This Row],[ID ]],'[1]COMMERCIAL 2019 - 2021'!$D$2:$AO$3999,21,FALSE)</f>
        <v>0</v>
      </c>
      <c r="H1251" s="3">
        <f>VLOOKUP(Tableau3[[#This Row],[ID ]],'[1]COMMERCIAL 2019 - 2021'!$D$2:$AO$3999,22,FALSE)</f>
        <v>0</v>
      </c>
      <c r="I1251" s="3">
        <f>VLOOKUP(Tableau3[[#This Row],[ID ]],'[1]COMMERCIAL 2019 - 2021'!$D$2:$AO$3999,23,FALSE)</f>
        <v>4657.5</v>
      </c>
      <c r="J1251" s="3">
        <f>+Tableau1[[#This Row],[Annee]]</f>
        <v>2023</v>
      </c>
      <c r="K1251" s="3" t="str">
        <f>+Tableau1[[#This Row],[DESTINATION]]</f>
        <v>Gabon</v>
      </c>
      <c r="L1251" s="3" t="str">
        <f>+Tableau1[[#This Row],[CLIENT]]</f>
        <v>TUNISIAN AFRICAN BUSINESS</v>
      </c>
      <c r="M1251" s="3">
        <f>Tableau1[[#This Row],[Mois]]</f>
        <v>4</v>
      </c>
    </row>
    <row r="1252" spans="1:13" hidden="1" x14ac:dyDescent="0.35">
      <c r="A1252" s="1" t="str">
        <f>Tableau1[[#This Row],[NUM DE FACTURE]]</f>
        <v>FAE-23-00093</v>
      </c>
      <c r="B1252" s="2">
        <f>VLOOKUP(Tableau3[[#This Row],[ID ]],'[1]COMMERCIAL 2019 - 2021'!$D$2:$AO$3999,14,FALSE)</f>
        <v>100003</v>
      </c>
      <c r="C1252" s="3">
        <f>VLOOKUP(Tableau3[[#This Row],[ID ]],'[1]COMMERCIAL 2019 - 2021'!$D$2:$AO$3999,15,FALSE)</f>
        <v>0</v>
      </c>
      <c r="D1252" s="3">
        <f>VLOOKUP(Tableau3[[#This Row],[ID ]],'[1]COMMERCIAL 2019 - 2021'!$D$2:$AO$3999,16,FALSE)</f>
        <v>0</v>
      </c>
      <c r="E1252" s="3">
        <f>VLOOKUP(Tableau3[[#This Row],[ID ]],'[1]COMMERCIAL 2019 - 2021'!$D$2:$AO$3999,17,FALSE)</f>
        <v>0</v>
      </c>
      <c r="F1252" s="3">
        <f>VLOOKUP(Tableau3[[#This Row],[ID ]],'[1]COMMERCIAL 2019 - 2021'!$D$2:$AO$3999,20,FALSE)</f>
        <v>226007.23199999999</v>
      </c>
      <c r="G1252" s="3">
        <f>VLOOKUP(Tableau3[[#This Row],[ID ]],'[1]COMMERCIAL 2019 - 2021'!$D$2:$AO$3999,21,FALSE)</f>
        <v>0</v>
      </c>
      <c r="H1252" s="3">
        <f>VLOOKUP(Tableau3[[#This Row],[ID ]],'[1]COMMERCIAL 2019 - 2021'!$D$2:$AO$3999,22,FALSE)</f>
        <v>0</v>
      </c>
      <c r="I1252" s="3">
        <f>VLOOKUP(Tableau3[[#This Row],[ID ]],'[1]COMMERCIAL 2019 - 2021'!$D$2:$AO$3999,23,FALSE)</f>
        <v>0</v>
      </c>
      <c r="J1252" s="3">
        <f>+Tableau1[[#This Row],[Annee]]</f>
        <v>2023</v>
      </c>
      <c r="K1252" s="3" t="str">
        <f>+Tableau1[[#This Row],[DESTINATION]]</f>
        <v>Libye</v>
      </c>
      <c r="L1252" s="3" t="str">
        <f>+Tableau1[[#This Row],[CLIENT]]</f>
        <v>EASY TRADE / GLOBAL GOODS CAPA</v>
      </c>
      <c r="M1252" s="3">
        <f>Tableau1[[#This Row],[Mois]]</f>
        <v>5</v>
      </c>
    </row>
    <row r="1253" spans="1:13" hidden="1" x14ac:dyDescent="0.35">
      <c r="A1253" s="1" t="str">
        <f>Tableau1[[#This Row],[NUM DE FACTURE]]</f>
        <v>FAE-23-00094</v>
      </c>
      <c r="B1253" s="2">
        <f>VLOOKUP(Tableau3[[#This Row],[ID ]],'[1]COMMERCIAL 2019 - 2021'!$D$2:$AO$3999,14,FALSE)</f>
        <v>19200</v>
      </c>
      <c r="C1253" s="3">
        <f>VLOOKUP(Tableau3[[#This Row],[ID ]],'[1]COMMERCIAL 2019 - 2021'!$D$2:$AO$3999,15,FALSE)</f>
        <v>0</v>
      </c>
      <c r="D1253" s="3">
        <f>VLOOKUP(Tableau3[[#This Row],[ID ]],'[1]COMMERCIAL 2019 - 2021'!$D$2:$AO$3999,16,FALSE)</f>
        <v>0</v>
      </c>
      <c r="E1253" s="3">
        <f>VLOOKUP(Tableau3[[#This Row],[ID ]],'[1]COMMERCIAL 2019 - 2021'!$D$2:$AO$3999,17,FALSE)</f>
        <v>0</v>
      </c>
      <c r="F1253" s="3">
        <f>VLOOKUP(Tableau3[[#This Row],[ID ]],'[1]COMMERCIAL 2019 - 2021'!$D$2:$AO$3999,20,FALSE)</f>
        <v>47424</v>
      </c>
      <c r="G1253" s="3">
        <f>VLOOKUP(Tableau3[[#This Row],[ID ]],'[1]COMMERCIAL 2019 - 2021'!$D$2:$AO$3999,21,FALSE)</f>
        <v>0</v>
      </c>
      <c r="H1253" s="3">
        <f>VLOOKUP(Tableau3[[#This Row],[ID ]],'[1]COMMERCIAL 2019 - 2021'!$D$2:$AO$3999,22,FALSE)</f>
        <v>0</v>
      </c>
      <c r="I1253" s="3">
        <f>VLOOKUP(Tableau3[[#This Row],[ID ]],'[1]COMMERCIAL 2019 - 2021'!$D$2:$AO$3999,23,FALSE)</f>
        <v>0</v>
      </c>
      <c r="J1253" s="3">
        <f>+Tableau1[[#This Row],[Annee]]</f>
        <v>2023</v>
      </c>
      <c r="K1253" s="3" t="str">
        <f>+Tableau1[[#This Row],[DESTINATION]]</f>
        <v>Burkina Faso</v>
      </c>
      <c r="L1253" s="3" t="str">
        <f>+Tableau1[[#This Row],[CLIENT]]</f>
        <v>SAHEL INTERNATIONAL TRADE</v>
      </c>
      <c r="M1253" s="3">
        <f>Tableau1[[#This Row],[Mois]]</f>
        <v>5</v>
      </c>
    </row>
    <row r="1254" spans="1:13" hidden="1" x14ac:dyDescent="0.35">
      <c r="A1254" s="1" t="str">
        <f>Tableau1[[#This Row],[NUM DE FACTURE]]</f>
        <v>FAE-23-00095</v>
      </c>
      <c r="B1254" s="2">
        <f>VLOOKUP(Tableau3[[#This Row],[ID ]],'[1]COMMERCIAL 2019 - 2021'!$D$2:$AO$3999,14,FALSE)</f>
        <v>0</v>
      </c>
      <c r="C1254" s="3">
        <f>VLOOKUP(Tableau3[[#This Row],[ID ]],'[1]COMMERCIAL 2019 - 2021'!$D$2:$AO$3999,15,FALSE)</f>
        <v>0</v>
      </c>
      <c r="D1254" s="3">
        <f>VLOOKUP(Tableau3[[#This Row],[ID ]],'[1]COMMERCIAL 2019 - 2021'!$D$2:$AO$3999,16,FALSE)</f>
        <v>27720</v>
      </c>
      <c r="E1254" s="3">
        <f>VLOOKUP(Tableau3[[#This Row],[ID ]],'[1]COMMERCIAL 2019 - 2021'!$D$2:$AO$3999,17,FALSE)</f>
        <v>0</v>
      </c>
      <c r="F1254" s="3">
        <f>VLOOKUP(Tableau3[[#This Row],[ID ]],'[1]COMMERCIAL 2019 - 2021'!$D$2:$AO$3999,20,FALSE)</f>
        <v>0</v>
      </c>
      <c r="G1254" s="3">
        <f>VLOOKUP(Tableau3[[#This Row],[ID ]],'[1]COMMERCIAL 2019 - 2021'!$D$2:$AO$3999,21,FALSE)</f>
        <v>0</v>
      </c>
      <c r="H1254" s="3">
        <f>VLOOKUP(Tableau3[[#This Row],[ID ]],'[1]COMMERCIAL 2019 - 2021'!$D$2:$AO$3999,22,FALSE)</f>
        <v>61815.6</v>
      </c>
      <c r="I1254" s="3">
        <f>VLOOKUP(Tableau3[[#This Row],[ID ]],'[1]COMMERCIAL 2019 - 2021'!$D$2:$AO$3999,23,FALSE)</f>
        <v>0</v>
      </c>
      <c r="J1254" s="3">
        <f>+Tableau1[[#This Row],[Annee]]</f>
        <v>2023</v>
      </c>
      <c r="K1254" s="3" t="str">
        <f>+Tableau1[[#This Row],[DESTINATION]]</f>
        <v>Togo</v>
      </c>
      <c r="L1254" s="3" t="str">
        <f>+Tableau1[[#This Row],[CLIENT]]</f>
        <v>SAHEL INTERNATIONAL TRADE</v>
      </c>
      <c r="M1254" s="3">
        <f>Tableau1[[#This Row],[Mois]]</f>
        <v>5</v>
      </c>
    </row>
    <row r="1255" spans="1:13" hidden="1" x14ac:dyDescent="0.35">
      <c r="A1255" s="1" t="str">
        <f>Tableau1[[#This Row],[NUM DE FACTURE]]</f>
        <v>FAE-23-00096</v>
      </c>
      <c r="B1255" s="2">
        <f>VLOOKUP(Tableau3[[#This Row],[ID ]],'[1]COMMERCIAL 2019 - 2021'!$D$2:$AO$3999,14,FALSE)</f>
        <v>15600</v>
      </c>
      <c r="C1255" s="3">
        <f>VLOOKUP(Tableau3[[#This Row],[ID ]],'[1]COMMERCIAL 2019 - 2021'!$D$2:$AO$3999,15,FALSE)</f>
        <v>38100</v>
      </c>
      <c r="D1255" s="3">
        <f>VLOOKUP(Tableau3[[#This Row],[ID ]],'[1]COMMERCIAL 2019 - 2021'!$D$2:$AO$3999,16,FALSE)</f>
        <v>2100</v>
      </c>
      <c r="E1255" s="3">
        <f>VLOOKUP(Tableau3[[#This Row],[ID ]],'[1]COMMERCIAL 2019 - 2021'!$D$2:$AO$3999,17,FALSE)</f>
        <v>0</v>
      </c>
      <c r="F1255" s="3">
        <f>VLOOKUP(Tableau3[[#This Row],[ID ]],'[1]COMMERCIAL 2019 - 2021'!$D$2:$AO$3999,20,FALSE)</f>
        <v>38688</v>
      </c>
      <c r="G1255" s="3">
        <f>VLOOKUP(Tableau3[[#This Row],[ID ]],'[1]COMMERCIAL 2019 - 2021'!$D$2:$AO$3999,21,FALSE)</f>
        <v>88011</v>
      </c>
      <c r="H1255" s="3">
        <f>VLOOKUP(Tableau3[[#This Row],[ID ]],'[1]COMMERCIAL 2019 - 2021'!$D$2:$AO$3999,22,FALSE)</f>
        <v>4683</v>
      </c>
      <c r="I1255" s="3">
        <f>VLOOKUP(Tableau3[[#This Row],[ID ]],'[1]COMMERCIAL 2019 - 2021'!$D$2:$AO$3999,23,FALSE)</f>
        <v>0</v>
      </c>
      <c r="J1255" s="3">
        <f>+Tableau1[[#This Row],[Annee]]</f>
        <v>2023</v>
      </c>
      <c r="K1255" s="3" t="str">
        <f>+Tableau1[[#This Row],[DESTINATION]]</f>
        <v>Burkina Faso</v>
      </c>
      <c r="L1255" s="3" t="str">
        <f>+Tableau1[[#This Row],[CLIENT]]</f>
        <v>SAHEL INTERNATIONAL TRADE</v>
      </c>
      <c r="M1255" s="3">
        <f>Tableau1[[#This Row],[Mois]]</f>
        <v>5</v>
      </c>
    </row>
    <row r="1256" spans="1:13" hidden="1" x14ac:dyDescent="0.35">
      <c r="A1256" s="1" t="str">
        <f>Tableau1[[#This Row],[NUM DE FACTURE]]</f>
        <v>FAE-23-00097</v>
      </c>
      <c r="B1256" s="2">
        <f>VLOOKUP(Tableau3[[#This Row],[ID ]],'[1]COMMERCIAL 2019 - 2021'!$D$2:$AO$3999,14,FALSE)</f>
        <v>0</v>
      </c>
      <c r="C1256" s="3">
        <f>VLOOKUP(Tableau3[[#This Row],[ID ]],'[1]COMMERCIAL 2019 - 2021'!$D$2:$AO$3999,15,FALSE)</f>
        <v>82000</v>
      </c>
      <c r="D1256" s="3">
        <f>VLOOKUP(Tableau3[[#This Row],[ID ]],'[1]COMMERCIAL 2019 - 2021'!$D$2:$AO$3999,16,FALSE)</f>
        <v>0</v>
      </c>
      <c r="E1256" s="3">
        <f>VLOOKUP(Tableau3[[#This Row],[ID ]],'[1]COMMERCIAL 2019 - 2021'!$D$2:$AO$3999,17,FALSE)</f>
        <v>0</v>
      </c>
      <c r="F1256" s="3">
        <f>VLOOKUP(Tableau3[[#This Row],[ID ]],'[1]COMMERCIAL 2019 - 2021'!$D$2:$AO$3999,20,FALSE)</f>
        <v>0</v>
      </c>
      <c r="G1256" s="3">
        <f>VLOOKUP(Tableau3[[#This Row],[ID ]],'[1]COMMERCIAL 2019 - 2021'!$D$2:$AO$3999,21,FALSE)</f>
        <v>209100</v>
      </c>
      <c r="H1256" s="3">
        <f>VLOOKUP(Tableau3[[#This Row],[ID ]],'[1]COMMERCIAL 2019 - 2021'!$D$2:$AO$3999,22,FALSE)</f>
        <v>0</v>
      </c>
      <c r="I1256" s="3">
        <f>VLOOKUP(Tableau3[[#This Row],[ID ]],'[1]COMMERCIAL 2019 - 2021'!$D$2:$AO$3999,23,FALSE)</f>
        <v>0</v>
      </c>
      <c r="J1256" s="3">
        <f>+Tableau1[[#This Row],[Annee]]</f>
        <v>2023</v>
      </c>
      <c r="K1256" s="3" t="str">
        <f>+Tableau1[[#This Row],[DESTINATION]]</f>
        <v>Russie</v>
      </c>
      <c r="L1256" s="3" t="str">
        <f>+Tableau1[[#This Row],[CLIENT]]</f>
        <v>STE MIDCOM INTERNATIONAL</v>
      </c>
      <c r="M1256" s="3">
        <f>Tableau1[[#This Row],[Mois]]</f>
        <v>5</v>
      </c>
    </row>
    <row r="1257" spans="1:13" hidden="1" x14ac:dyDescent="0.35">
      <c r="A1257" s="1" t="str">
        <f>Tableau1[[#This Row],[NUM DE FACTURE]]</f>
        <v>FAE-23-00098</v>
      </c>
      <c r="B1257" s="2">
        <f>VLOOKUP(Tableau3[[#This Row],[ID ]],'[1]COMMERCIAL 2019 - 2021'!$D$2:$AO$3999,14,FALSE)</f>
        <v>15600</v>
      </c>
      <c r="C1257" s="3">
        <f>VLOOKUP(Tableau3[[#This Row],[ID ]],'[1]COMMERCIAL 2019 - 2021'!$D$2:$AO$3999,15,FALSE)</f>
        <v>38100</v>
      </c>
      <c r="D1257" s="3">
        <f>VLOOKUP(Tableau3[[#This Row],[ID ]],'[1]COMMERCIAL 2019 - 2021'!$D$2:$AO$3999,16,FALSE)</f>
        <v>2100</v>
      </c>
      <c r="E1257" s="3">
        <f>VLOOKUP(Tableau3[[#This Row],[ID ]],'[1]COMMERCIAL 2019 - 2021'!$D$2:$AO$3999,17,FALSE)</f>
        <v>0</v>
      </c>
      <c r="F1257" s="3">
        <f>VLOOKUP(Tableau3[[#This Row],[ID ]],'[1]COMMERCIAL 2019 - 2021'!$D$2:$AO$3999,20,FALSE)</f>
        <v>38688</v>
      </c>
      <c r="G1257" s="3">
        <f>VLOOKUP(Tableau3[[#This Row],[ID ]],'[1]COMMERCIAL 2019 - 2021'!$D$2:$AO$3999,21,FALSE)</f>
        <v>87900.12</v>
      </c>
      <c r="H1257" s="3">
        <f>VLOOKUP(Tableau3[[#This Row],[ID ]],'[1]COMMERCIAL 2019 - 2021'!$D$2:$AO$3999,22,FALSE)</f>
        <v>4793.88</v>
      </c>
      <c r="I1257" s="3">
        <f>VLOOKUP(Tableau3[[#This Row],[ID ]],'[1]COMMERCIAL 2019 - 2021'!$D$2:$AO$3999,23,FALSE)</f>
        <v>0</v>
      </c>
      <c r="J1257" s="3">
        <f>+Tableau1[[#This Row],[Annee]]</f>
        <v>2023</v>
      </c>
      <c r="K1257" s="3" t="str">
        <f>+Tableau1[[#This Row],[DESTINATION]]</f>
        <v>Burkina Faso</v>
      </c>
      <c r="L1257" s="3" t="str">
        <f>+Tableau1[[#This Row],[CLIENT]]</f>
        <v>SAHEL INTERNATIONAL TRADE</v>
      </c>
      <c r="M1257" s="3">
        <f>Tableau1[[#This Row],[Mois]]</f>
        <v>5</v>
      </c>
    </row>
    <row r="1258" spans="1:13" hidden="1" x14ac:dyDescent="0.35">
      <c r="A1258" s="1" t="str">
        <f>Tableau1[[#This Row],[NUM DE FACTURE]]</f>
        <v>FAE-23-00099</v>
      </c>
      <c r="B1258" s="2">
        <f>VLOOKUP(Tableau3[[#This Row],[ID ]],'[1]COMMERCIAL 2019 - 2021'!$D$2:$AO$3999,14,FALSE)</f>
        <v>0</v>
      </c>
      <c r="C1258" s="3">
        <f>VLOOKUP(Tableau3[[#This Row],[ID ]],'[1]COMMERCIAL 2019 - 2021'!$D$2:$AO$3999,15,FALSE)</f>
        <v>17532</v>
      </c>
      <c r="D1258" s="3">
        <f>VLOOKUP(Tableau3[[#This Row],[ID ]],'[1]COMMERCIAL 2019 - 2021'!$D$2:$AO$3999,16,FALSE)</f>
        <v>10500</v>
      </c>
      <c r="E1258" s="3">
        <f>VLOOKUP(Tableau3[[#This Row],[ID ]],'[1]COMMERCIAL 2019 - 2021'!$D$2:$AO$3999,17,FALSE)</f>
        <v>0</v>
      </c>
      <c r="F1258" s="3">
        <f>VLOOKUP(Tableau3[[#This Row],[ID ]],'[1]COMMERCIAL 2019 - 2021'!$D$2:$AO$3999,20,FALSE)</f>
        <v>0</v>
      </c>
      <c r="G1258" s="3">
        <f>VLOOKUP(Tableau3[[#This Row],[ID ]],'[1]COMMERCIAL 2019 - 2021'!$D$2:$AO$3999,21,FALSE)</f>
        <v>59338.377065589033</v>
      </c>
      <c r="H1258" s="3">
        <f>VLOOKUP(Tableau3[[#This Row],[ID ]],'[1]COMMERCIAL 2019 - 2021'!$D$2:$AO$3999,22,FALSE)</f>
        <v>34936.455390410963</v>
      </c>
      <c r="I1258" s="3">
        <f>VLOOKUP(Tableau3[[#This Row],[ID ]],'[1]COMMERCIAL 2019 - 2021'!$D$2:$AO$3999,23,FALSE)</f>
        <v>0</v>
      </c>
      <c r="J1258" s="3">
        <f>+Tableau1[[#This Row],[Annee]]</f>
        <v>2023</v>
      </c>
      <c r="K1258" s="3" t="str">
        <f>+Tableau1[[#This Row],[DESTINATION]]</f>
        <v>Mayotte</v>
      </c>
      <c r="L1258" s="3" t="str">
        <f>+Tableau1[[#This Row],[CLIENT]]</f>
        <v>SODIFRAM SAS</v>
      </c>
      <c r="M1258" s="3">
        <f>Tableau1[[#This Row],[Mois]]</f>
        <v>5</v>
      </c>
    </row>
    <row r="1259" spans="1:13" hidden="1" x14ac:dyDescent="0.35">
      <c r="A1259" s="1" t="str">
        <f>Tableau1[[#This Row],[NUM DE FACTURE]]</f>
        <v>FAE-23-00100</v>
      </c>
      <c r="B1259" s="2">
        <f>VLOOKUP(Tableau3[[#This Row],[ID ]],'[1]COMMERCIAL 2019 - 2021'!$D$2:$AO$3999,14,FALSE)</f>
        <v>0</v>
      </c>
      <c r="C1259" s="3">
        <f>VLOOKUP(Tableau3[[#This Row],[ID ]],'[1]COMMERCIAL 2019 - 2021'!$D$2:$AO$3999,15,FALSE)</f>
        <v>17472</v>
      </c>
      <c r="D1259" s="3">
        <f>VLOOKUP(Tableau3[[#This Row],[ID ]],'[1]COMMERCIAL 2019 - 2021'!$D$2:$AO$3999,16,FALSE)</f>
        <v>10500</v>
      </c>
      <c r="E1259" s="3">
        <f>VLOOKUP(Tableau3[[#This Row],[ID ]],'[1]COMMERCIAL 2019 - 2021'!$D$2:$AO$3999,17,FALSE)</f>
        <v>0</v>
      </c>
      <c r="F1259" s="3">
        <f>VLOOKUP(Tableau3[[#This Row],[ID ]],'[1]COMMERCIAL 2019 - 2021'!$D$2:$AO$3999,20,FALSE)</f>
        <v>0</v>
      </c>
      <c r="G1259" s="3">
        <f>VLOOKUP(Tableau3[[#This Row],[ID ]],'[1]COMMERCIAL 2019 - 2021'!$D$2:$AO$3999,21,FALSE)</f>
        <v>59153.175732756747</v>
      </c>
      <c r="H1259" s="3">
        <f>VLOOKUP(Tableau3[[#This Row],[ID ]],'[1]COMMERCIAL 2019 - 2021'!$D$2:$AO$3999,22,FALSE)</f>
        <v>34947.196493243246</v>
      </c>
      <c r="I1259" s="3">
        <f>VLOOKUP(Tableau3[[#This Row],[ID ]],'[1]COMMERCIAL 2019 - 2021'!$D$2:$AO$3999,23,FALSE)</f>
        <v>0</v>
      </c>
      <c r="J1259" s="3">
        <f>+Tableau1[[#This Row],[Annee]]</f>
        <v>2023</v>
      </c>
      <c r="K1259" s="3" t="str">
        <f>+Tableau1[[#This Row],[DESTINATION]]</f>
        <v>Mayotte</v>
      </c>
      <c r="L1259" s="3" t="str">
        <f>+Tableau1[[#This Row],[CLIENT]]</f>
        <v>SODIFRAM SAS</v>
      </c>
      <c r="M1259" s="3">
        <f>Tableau1[[#This Row],[Mois]]</f>
        <v>5</v>
      </c>
    </row>
    <row r="1260" spans="1:13" hidden="1" x14ac:dyDescent="0.35">
      <c r="A1260" s="1" t="str">
        <f>Tableau1[[#This Row],[NUM DE FACTURE]]</f>
        <v>FAE-23-00101</v>
      </c>
      <c r="B1260" s="2">
        <f>VLOOKUP(Tableau3[[#This Row],[ID ]],'[1]COMMERCIAL 2019 - 2021'!$D$2:$AO$3999,14,FALSE)</f>
        <v>0</v>
      </c>
      <c r="C1260" s="3">
        <f>VLOOKUP(Tableau3[[#This Row],[ID ]],'[1]COMMERCIAL 2019 - 2021'!$D$2:$AO$3999,15,FALSE)</f>
        <v>17484</v>
      </c>
      <c r="D1260" s="3">
        <f>VLOOKUP(Tableau3[[#This Row],[ID ]],'[1]COMMERCIAL 2019 - 2021'!$D$2:$AO$3999,16,FALSE)</f>
        <v>10500</v>
      </c>
      <c r="E1260" s="3">
        <f>VLOOKUP(Tableau3[[#This Row],[ID ]],'[1]COMMERCIAL 2019 - 2021'!$D$2:$AO$3999,17,FALSE)</f>
        <v>0</v>
      </c>
      <c r="F1260" s="3">
        <f>VLOOKUP(Tableau3[[#This Row],[ID ]],'[1]COMMERCIAL 2019 - 2021'!$D$2:$AO$3999,20,FALSE)</f>
        <v>0</v>
      </c>
      <c r="G1260" s="3">
        <f>VLOOKUP(Tableau3[[#This Row],[ID ]],'[1]COMMERCIAL 2019 - 2021'!$D$2:$AO$3999,21,FALSE)</f>
        <v>59190.219684092619</v>
      </c>
      <c r="H1260" s="3">
        <f>VLOOKUP(Tableau3[[#This Row],[ID ]],'[1]COMMERCIAL 2019 - 2021'!$D$2:$AO$3999,22,FALSE)</f>
        <v>34945.044587907381</v>
      </c>
      <c r="I1260" s="3">
        <f>VLOOKUP(Tableau3[[#This Row],[ID ]],'[1]COMMERCIAL 2019 - 2021'!$D$2:$AO$3999,23,FALSE)</f>
        <v>0</v>
      </c>
      <c r="J1260" s="3">
        <f>+Tableau1[[#This Row],[Annee]]</f>
        <v>2023</v>
      </c>
      <c r="K1260" s="3" t="str">
        <f>+Tableau1[[#This Row],[DESTINATION]]</f>
        <v>Mayotte</v>
      </c>
      <c r="L1260" s="3" t="str">
        <f>+Tableau1[[#This Row],[CLIENT]]</f>
        <v>SODIFRAM SAS</v>
      </c>
      <c r="M1260" s="3">
        <f>Tableau1[[#This Row],[Mois]]</f>
        <v>5</v>
      </c>
    </row>
    <row r="1261" spans="1:13" hidden="1" x14ac:dyDescent="0.35">
      <c r="A1261" s="1" t="str">
        <f>Tableau1[[#This Row],[NUM DE FACTURE]]</f>
        <v>FAE-23-00102</v>
      </c>
      <c r="B1261" s="2">
        <f>VLOOKUP(Tableau3[[#This Row],[ID ]],'[1]COMMERCIAL 2019 - 2021'!$D$2:$AO$3999,14,FALSE)</f>
        <v>6000</v>
      </c>
      <c r="C1261" s="3">
        <f>VLOOKUP(Tableau3[[#This Row],[ID ]],'[1]COMMERCIAL 2019 - 2021'!$D$2:$AO$3999,15,FALSE)</f>
        <v>19200</v>
      </c>
      <c r="D1261" s="3">
        <f>VLOOKUP(Tableau3[[#This Row],[ID ]],'[1]COMMERCIAL 2019 - 2021'!$D$2:$AO$3999,16,FALSE)</f>
        <v>0</v>
      </c>
      <c r="E1261" s="3">
        <f>VLOOKUP(Tableau3[[#This Row],[ID ]],'[1]COMMERCIAL 2019 - 2021'!$D$2:$AO$3999,17,FALSE)</f>
        <v>0</v>
      </c>
      <c r="F1261" s="3">
        <f>VLOOKUP(Tableau3[[#This Row],[ID ]],'[1]COMMERCIAL 2019 - 2021'!$D$2:$AO$3999,20,FALSE)</f>
        <v>13800</v>
      </c>
      <c r="G1261" s="3">
        <f>VLOOKUP(Tableau3[[#This Row],[ID ]],'[1]COMMERCIAL 2019 - 2021'!$D$2:$AO$3999,21,FALSE)</f>
        <v>39360</v>
      </c>
      <c r="H1261" s="3">
        <f>VLOOKUP(Tableau3[[#This Row],[ID ]],'[1]COMMERCIAL 2019 - 2021'!$D$2:$AO$3999,22,FALSE)</f>
        <v>0</v>
      </c>
      <c r="I1261" s="3">
        <f>VLOOKUP(Tableau3[[#This Row],[ID ]],'[1]COMMERCIAL 2019 - 2021'!$D$2:$AO$3999,23,FALSE)</f>
        <v>0</v>
      </c>
      <c r="J1261" s="3">
        <f>+Tableau1[[#This Row],[Annee]]</f>
        <v>2023</v>
      </c>
      <c r="K1261" s="3" t="str">
        <f>+Tableau1[[#This Row],[DESTINATION]]</f>
        <v>Congo</v>
      </c>
      <c r="L1261" s="3" t="str">
        <f>+Tableau1[[#This Row],[CLIENT]]</f>
        <v>PUNIC INTERNATINAL TRADE</v>
      </c>
      <c r="M1261" s="3">
        <f>Tableau1[[#This Row],[Mois]]</f>
        <v>5</v>
      </c>
    </row>
    <row r="1262" spans="1:13" hidden="1" x14ac:dyDescent="0.35">
      <c r="A1262" s="1" t="str">
        <f>Tableau1[[#This Row],[NUM DE FACTURE]]</f>
        <v>FAE-23-00103</v>
      </c>
      <c r="B1262" s="2">
        <f>VLOOKUP(Tableau3[[#This Row],[ID ]],'[1]COMMERCIAL 2019 - 2021'!$D$2:$AO$3999,14,FALSE)</f>
        <v>38400</v>
      </c>
      <c r="C1262" s="3">
        <f>VLOOKUP(Tableau3[[#This Row],[ID ]],'[1]COMMERCIAL 2019 - 2021'!$D$2:$AO$3999,15,FALSE)</f>
        <v>0</v>
      </c>
      <c r="D1262" s="3">
        <f>VLOOKUP(Tableau3[[#This Row],[ID ]],'[1]COMMERCIAL 2019 - 2021'!$D$2:$AO$3999,16,FALSE)</f>
        <v>0</v>
      </c>
      <c r="E1262" s="3">
        <f>VLOOKUP(Tableau3[[#This Row],[ID ]],'[1]COMMERCIAL 2019 - 2021'!$D$2:$AO$3999,17,FALSE)</f>
        <v>0</v>
      </c>
      <c r="F1262" s="3">
        <f>VLOOKUP(Tableau3[[#This Row],[ID ]],'[1]COMMERCIAL 2019 - 2021'!$D$2:$AO$3999,20,FALSE)</f>
        <v>103733.872</v>
      </c>
      <c r="G1262" s="3">
        <f>VLOOKUP(Tableau3[[#This Row],[ID ]],'[1]COMMERCIAL 2019 - 2021'!$D$2:$AO$3999,21,FALSE)</f>
        <v>0</v>
      </c>
      <c r="H1262" s="3">
        <f>VLOOKUP(Tableau3[[#This Row],[ID ]],'[1]COMMERCIAL 2019 - 2021'!$D$2:$AO$3999,22,FALSE)</f>
        <v>0</v>
      </c>
      <c r="I1262" s="3">
        <f>VLOOKUP(Tableau3[[#This Row],[ID ]],'[1]COMMERCIAL 2019 - 2021'!$D$2:$AO$3999,23,FALSE)</f>
        <v>0</v>
      </c>
      <c r="J1262" s="3">
        <f>+Tableau1[[#This Row],[Annee]]</f>
        <v>2023</v>
      </c>
      <c r="K1262" s="3" t="str">
        <f>+Tableau1[[#This Row],[DESTINATION]]</f>
        <v>Senegal</v>
      </c>
      <c r="L1262" s="3" t="str">
        <f>+Tableau1[[#This Row],[CLIENT]]</f>
        <v>LAMP FALL IMP EXP - LAFFIMEX</v>
      </c>
      <c r="M1262" s="3">
        <f>Tableau1[[#This Row],[Mois]]</f>
        <v>5</v>
      </c>
    </row>
    <row r="1263" spans="1:13" hidden="1" x14ac:dyDescent="0.35">
      <c r="A1263" s="1" t="str">
        <f>Tableau1[[#This Row],[NUM DE FACTURE]]</f>
        <v>FAE-23-00104</v>
      </c>
      <c r="B1263" s="2">
        <f>VLOOKUP(Tableau3[[#This Row],[ID ]],'[1]COMMERCIAL 2019 - 2021'!$D$2:$AO$3999,14,FALSE)</f>
        <v>0</v>
      </c>
      <c r="C1263" s="3">
        <f>VLOOKUP(Tableau3[[#This Row],[ID ]],'[1]COMMERCIAL 2019 - 2021'!$D$2:$AO$3999,15,FALSE)</f>
        <v>44400</v>
      </c>
      <c r="D1263" s="3">
        <f>VLOOKUP(Tableau3[[#This Row],[ID ]],'[1]COMMERCIAL 2019 - 2021'!$D$2:$AO$3999,16,FALSE)</f>
        <v>0</v>
      </c>
      <c r="E1263" s="3">
        <f>VLOOKUP(Tableau3[[#This Row],[ID ]],'[1]COMMERCIAL 2019 - 2021'!$D$2:$AO$3999,17,FALSE)</f>
        <v>0</v>
      </c>
      <c r="F1263" s="3">
        <f>VLOOKUP(Tableau3[[#This Row],[ID ]],'[1]COMMERCIAL 2019 - 2021'!$D$2:$AO$3999,20,FALSE)</f>
        <v>0</v>
      </c>
      <c r="G1263" s="3">
        <f>VLOOKUP(Tableau3[[#This Row],[ID ]],'[1]COMMERCIAL 2019 - 2021'!$D$2:$AO$3999,21,FALSE)</f>
        <v>117755.57199999999</v>
      </c>
      <c r="H1263" s="3">
        <f>VLOOKUP(Tableau3[[#This Row],[ID ]],'[1]COMMERCIAL 2019 - 2021'!$D$2:$AO$3999,22,FALSE)</f>
        <v>0</v>
      </c>
      <c r="I1263" s="3">
        <f>VLOOKUP(Tableau3[[#This Row],[ID ]],'[1]COMMERCIAL 2019 - 2021'!$D$2:$AO$3999,23,FALSE)</f>
        <v>0</v>
      </c>
      <c r="J1263" s="3">
        <f>+Tableau1[[#This Row],[Annee]]</f>
        <v>2023</v>
      </c>
      <c r="K1263" s="3" t="str">
        <f>+Tableau1[[#This Row],[DESTINATION]]</f>
        <v xml:space="preserve">Guinée </v>
      </c>
      <c r="L1263" s="3" t="str">
        <f>+Tableau1[[#This Row],[CLIENT]]</f>
        <v>BAH MAMADOU SALIOU</v>
      </c>
      <c r="M1263" s="3">
        <f>Tableau1[[#This Row],[Mois]]</f>
        <v>5</v>
      </c>
    </row>
    <row r="1264" spans="1:13" hidden="1" x14ac:dyDescent="0.35">
      <c r="A1264" s="1" t="str">
        <f>Tableau1[[#This Row],[NUM DE FACTURE]]</f>
        <v>FAE-23-00105</v>
      </c>
      <c r="B1264" s="2">
        <f>VLOOKUP(Tableau3[[#This Row],[ID ]],'[1]COMMERCIAL 2019 - 2021'!$D$2:$AO$3999,14,FALSE)</f>
        <v>38400</v>
      </c>
      <c r="C1264" s="3">
        <f>VLOOKUP(Tableau3[[#This Row],[ID ]],'[1]COMMERCIAL 2019 - 2021'!$D$2:$AO$3999,15,FALSE)</f>
        <v>85200</v>
      </c>
      <c r="D1264" s="3">
        <f>VLOOKUP(Tableau3[[#This Row],[ID ]],'[1]COMMERCIAL 2019 - 2021'!$D$2:$AO$3999,16,FALSE)</f>
        <v>0</v>
      </c>
      <c r="E1264" s="3">
        <f>VLOOKUP(Tableau3[[#This Row],[ID ]],'[1]COMMERCIAL 2019 - 2021'!$D$2:$AO$3999,17,FALSE)</f>
        <v>0</v>
      </c>
      <c r="F1264" s="3" t="e">
        <f>VLOOKUP(Tableau3[[#This Row],[ID ]],'[1]COMMERCIAL 2019 - 2021'!$D$2:$AO$3999,20,FALSE)</f>
        <v>#N/A</v>
      </c>
      <c r="G1264" s="3" t="e">
        <f>VLOOKUP(Tableau3[[#This Row],[ID ]],'[1]COMMERCIAL 2019 - 2021'!$D$2:$AO$3999,21,FALSE)</f>
        <v>#N/A</v>
      </c>
      <c r="H1264" s="3" t="e">
        <f>VLOOKUP(Tableau3[[#This Row],[ID ]],'[1]COMMERCIAL 2019 - 2021'!$D$2:$AO$3999,22,FALSE)</f>
        <v>#N/A</v>
      </c>
      <c r="I1264" s="3" t="e">
        <f>VLOOKUP(Tableau3[[#This Row],[ID ]],'[1]COMMERCIAL 2019 - 2021'!$D$2:$AO$3999,23,FALSE)</f>
        <v>#N/A</v>
      </c>
      <c r="J1264" s="3">
        <f>+Tableau1[[#This Row],[Annee]]</f>
        <v>2023</v>
      </c>
      <c r="K1264" s="3" t="str">
        <f>+Tableau1[[#This Row],[DESTINATION]]</f>
        <v>Gambie</v>
      </c>
      <c r="L1264" s="3" t="str">
        <f>+Tableau1[[#This Row],[CLIENT]]</f>
        <v>MAMUDOU BAH T/A TEDOUGNAL FARM</v>
      </c>
      <c r="M1264" s="3">
        <f>Tableau1[[#This Row],[Mois]]</f>
        <v>1</v>
      </c>
    </row>
    <row r="1265" spans="1:13" hidden="1" x14ac:dyDescent="0.35">
      <c r="A1265" s="1" t="str">
        <f>Tableau1[[#This Row],[NUM DE FACTURE]]</f>
        <v>FAE-23-00106</v>
      </c>
      <c r="B1265" s="2">
        <f>VLOOKUP(Tableau3[[#This Row],[ID ]],'[1]COMMERCIAL 2019 - 2021'!$D$2:$AO$3999,14,FALSE)</f>
        <v>3600</v>
      </c>
      <c r="C1265" s="3">
        <f>VLOOKUP(Tableau3[[#This Row],[ID ]],'[1]COMMERCIAL 2019 - 2021'!$D$2:$AO$3999,15,FALSE)</f>
        <v>2500</v>
      </c>
      <c r="D1265" s="3">
        <f>VLOOKUP(Tableau3[[#This Row],[ID ]],'[1]COMMERCIAL 2019 - 2021'!$D$2:$AO$3999,16,FALSE)</f>
        <v>4000</v>
      </c>
      <c r="E1265" s="3">
        <f>VLOOKUP(Tableau3[[#This Row],[ID ]],'[1]COMMERCIAL 2019 - 2021'!$D$2:$AO$3999,17,FALSE)</f>
        <v>5000</v>
      </c>
      <c r="F1265" s="3">
        <f>VLOOKUP(Tableau3[[#This Row],[ID ]],'[1]COMMERCIAL 2019 - 2021'!$D$2:$AO$3999,20,FALSE)</f>
        <v>10407.949569536424</v>
      </c>
      <c r="G1265" s="3">
        <f>VLOOKUP(Tableau3[[#This Row],[ID ]],'[1]COMMERCIAL 2019 - 2021'!$D$2:$AO$3999,21,FALSE)</f>
        <v>7150.1052566225171</v>
      </c>
      <c r="H1265" s="3">
        <f>VLOOKUP(Tableau3[[#This Row],[ID ]],'[1]COMMERCIAL 2019 - 2021'!$D$2:$AO$3999,22,FALSE)</f>
        <v>10260.078410596027</v>
      </c>
      <c r="I1265" s="3">
        <f>VLOOKUP(Tableau3[[#This Row],[ID ]],'[1]COMMERCIAL 2019 - 2021'!$D$2:$AO$3999,23,FALSE)</f>
        <v>29594.798013245032</v>
      </c>
      <c r="J1265" s="3">
        <f>+Tableau1[[#This Row],[Annee]]</f>
        <v>2023</v>
      </c>
      <c r="K1265" s="3" t="str">
        <f>+Tableau1[[#This Row],[DESTINATION]]</f>
        <v>Kenya</v>
      </c>
      <c r="L1265" s="3" t="str">
        <f>+Tableau1[[#This Row],[CLIENT]]</f>
        <v>DEBENHAM</v>
      </c>
      <c r="M1265" s="3">
        <f>Tableau1[[#This Row],[Mois]]</f>
        <v>5</v>
      </c>
    </row>
    <row r="1266" spans="1:13" hidden="1" x14ac:dyDescent="0.35">
      <c r="A1266" s="1" t="str">
        <f>Tableau1[[#This Row],[NUM DE FACTURE]]</f>
        <v>FAE-23-00107</v>
      </c>
      <c r="B1266" s="2">
        <f>VLOOKUP(Tableau3[[#This Row],[ID ]],'[1]COMMERCIAL 2019 - 2021'!$D$2:$AO$3999,14,FALSE)</f>
        <v>0</v>
      </c>
      <c r="C1266" s="3">
        <f>VLOOKUP(Tableau3[[#This Row],[ID ]],'[1]COMMERCIAL 2019 - 2021'!$D$2:$AO$3999,15,FALSE)</f>
        <v>41280</v>
      </c>
      <c r="D1266" s="3">
        <f>VLOOKUP(Tableau3[[#This Row],[ID ]],'[1]COMMERCIAL 2019 - 2021'!$D$2:$AO$3999,16,FALSE)</f>
        <v>0</v>
      </c>
      <c r="E1266" s="3">
        <f>VLOOKUP(Tableau3[[#This Row],[ID ]],'[1]COMMERCIAL 2019 - 2021'!$D$2:$AO$3999,17,FALSE)</f>
        <v>0</v>
      </c>
      <c r="F1266" s="3">
        <f>VLOOKUP(Tableau3[[#This Row],[ID ]],'[1]COMMERCIAL 2019 - 2021'!$D$2:$AO$3999,20,FALSE)</f>
        <v>0</v>
      </c>
      <c r="G1266" s="3">
        <f>VLOOKUP(Tableau3[[#This Row],[ID ]],'[1]COMMERCIAL 2019 - 2021'!$D$2:$AO$3999,21,FALSE)</f>
        <v>113269.60800000001</v>
      </c>
      <c r="H1266" s="3">
        <f>VLOOKUP(Tableau3[[#This Row],[ID ]],'[1]COMMERCIAL 2019 - 2021'!$D$2:$AO$3999,22,FALSE)</f>
        <v>0</v>
      </c>
      <c r="I1266" s="3">
        <f>VLOOKUP(Tableau3[[#This Row],[ID ]],'[1]COMMERCIAL 2019 - 2021'!$D$2:$AO$3999,23,FALSE)</f>
        <v>0</v>
      </c>
      <c r="J1266" s="3">
        <f>+Tableau1[[#This Row],[Annee]]</f>
        <v>2023</v>
      </c>
      <c r="K1266" s="3" t="str">
        <f>+Tableau1[[#This Row],[DESTINATION]]</f>
        <v>Kenya</v>
      </c>
      <c r="L1266" s="3" t="str">
        <f>+Tableau1[[#This Row],[CLIENT]]</f>
        <v>DEBENHAM</v>
      </c>
      <c r="M1266" s="3">
        <f>Tableau1[[#This Row],[Mois]]</f>
        <v>5</v>
      </c>
    </row>
    <row r="1267" spans="1:13" hidden="1" x14ac:dyDescent="0.35">
      <c r="A1267" s="1" t="str">
        <f>Tableau1[[#This Row],[NUM DE FACTURE]]</f>
        <v>FAE-23-00108</v>
      </c>
      <c r="B1267" s="2">
        <f>VLOOKUP(Tableau3[[#This Row],[ID ]],'[1]COMMERCIAL 2019 - 2021'!$D$2:$AO$3999,14,FALSE)</f>
        <v>41500</v>
      </c>
      <c r="C1267" s="3">
        <f>VLOOKUP(Tableau3[[#This Row],[ID ]],'[1]COMMERCIAL 2019 - 2021'!$D$2:$AO$3999,15,FALSE)</f>
        <v>0</v>
      </c>
      <c r="D1267" s="3">
        <f>VLOOKUP(Tableau3[[#This Row],[ID ]],'[1]COMMERCIAL 2019 - 2021'!$D$2:$AO$3999,16,FALSE)</f>
        <v>0</v>
      </c>
      <c r="E1267" s="3">
        <f>VLOOKUP(Tableau3[[#This Row],[ID ]],'[1]COMMERCIAL 2019 - 2021'!$D$2:$AO$3999,17,FALSE)</f>
        <v>0</v>
      </c>
      <c r="F1267" s="3">
        <f>VLOOKUP(Tableau3[[#This Row],[ID ]],'[1]COMMERCIAL 2019 - 2021'!$D$2:$AO$3999,20,FALSE)</f>
        <v>103436.03424000001</v>
      </c>
      <c r="G1267" s="3">
        <f>VLOOKUP(Tableau3[[#This Row],[ID ]],'[1]COMMERCIAL 2019 - 2021'!$D$2:$AO$3999,21,FALSE)</f>
        <v>0</v>
      </c>
      <c r="H1267" s="3">
        <f>VLOOKUP(Tableau3[[#This Row],[ID ]],'[1]COMMERCIAL 2019 - 2021'!$D$2:$AO$3999,22,FALSE)</f>
        <v>0</v>
      </c>
      <c r="I1267" s="3">
        <f>VLOOKUP(Tableau3[[#This Row],[ID ]],'[1]COMMERCIAL 2019 - 2021'!$D$2:$AO$3999,23,FALSE)</f>
        <v>0</v>
      </c>
      <c r="J1267" s="3">
        <f>+Tableau1[[#This Row],[Annee]]</f>
        <v>2023</v>
      </c>
      <c r="K1267" s="3" t="str">
        <f>+Tableau1[[#This Row],[DESTINATION]]</f>
        <v>Romanie</v>
      </c>
      <c r="L1267" s="3" t="str">
        <f>+Tableau1[[#This Row],[CLIENT]]</f>
        <v>KRUPYANIY - DUBAV</v>
      </c>
      <c r="M1267" s="3">
        <f>Tableau1[[#This Row],[Mois]]</f>
        <v>5</v>
      </c>
    </row>
    <row r="1268" spans="1:13" hidden="1" x14ac:dyDescent="0.35">
      <c r="A1268" s="1" t="str">
        <f>Tableau1[[#This Row],[NUM DE FACTURE]]</f>
        <v>FAE-23-00109</v>
      </c>
      <c r="B1268" s="2">
        <f>VLOOKUP(Tableau3[[#This Row],[ID ]],'[1]COMMERCIAL 2019 - 2021'!$D$2:$AO$3999,14,FALSE)</f>
        <v>76800</v>
      </c>
      <c r="C1268" s="3">
        <f>VLOOKUP(Tableau3[[#This Row],[ID ]],'[1]COMMERCIAL 2019 - 2021'!$D$2:$AO$3999,15,FALSE)</f>
        <v>0</v>
      </c>
      <c r="D1268" s="3">
        <f>VLOOKUP(Tableau3[[#This Row],[ID ]],'[1]COMMERCIAL 2019 - 2021'!$D$2:$AO$3999,16,FALSE)</f>
        <v>0</v>
      </c>
      <c r="E1268" s="3">
        <f>VLOOKUP(Tableau3[[#This Row],[ID ]],'[1]COMMERCIAL 2019 - 2021'!$D$2:$AO$3999,17,FALSE)</f>
        <v>0</v>
      </c>
      <c r="F1268" s="3">
        <f>VLOOKUP(Tableau3[[#This Row],[ID ]],'[1]COMMERCIAL 2019 - 2021'!$D$2:$AO$3999,20,FALSE)</f>
        <v>178944</v>
      </c>
      <c r="G1268" s="3">
        <f>VLOOKUP(Tableau3[[#This Row],[ID ]],'[1]COMMERCIAL 2019 - 2021'!$D$2:$AO$3999,21,FALSE)</f>
        <v>0</v>
      </c>
      <c r="H1268" s="3">
        <f>VLOOKUP(Tableau3[[#This Row],[ID ]],'[1]COMMERCIAL 2019 - 2021'!$D$2:$AO$3999,22,FALSE)</f>
        <v>0</v>
      </c>
      <c r="I1268" s="3">
        <f>VLOOKUP(Tableau3[[#This Row],[ID ]],'[1]COMMERCIAL 2019 - 2021'!$D$2:$AO$3999,23,FALSE)</f>
        <v>0</v>
      </c>
      <c r="J1268" s="3">
        <f>+Tableau1[[#This Row],[Annee]]</f>
        <v>2023</v>
      </c>
      <c r="K1268" s="3" t="str">
        <f>+Tableau1[[#This Row],[DESTINATION]]</f>
        <v>Gambie</v>
      </c>
      <c r="L1268" s="3" t="str">
        <f>+Tableau1[[#This Row],[CLIENT]]</f>
        <v>STE DE COMMERCE INTERNATIONAL</v>
      </c>
      <c r="M1268" s="3">
        <f>Tableau1[[#This Row],[Mois]]</f>
        <v>6</v>
      </c>
    </row>
    <row r="1269" spans="1:13" hidden="1" x14ac:dyDescent="0.35">
      <c r="A1269" s="1" t="str">
        <f>Tableau1[[#This Row],[NUM DE FACTURE]]</f>
        <v>FAE-23-00110</v>
      </c>
      <c r="B1269" s="2">
        <f>VLOOKUP(Tableau3[[#This Row],[ID ]],'[1]COMMERCIAL 2019 - 2021'!$D$2:$AO$3999,14,FALSE)</f>
        <v>133099</v>
      </c>
      <c r="C1269" s="3">
        <f>VLOOKUP(Tableau3[[#This Row],[ID ]],'[1]COMMERCIAL 2019 - 2021'!$D$2:$AO$3999,15,FALSE)</f>
        <v>13800</v>
      </c>
      <c r="D1269" s="3">
        <f>VLOOKUP(Tableau3[[#This Row],[ID ]],'[1]COMMERCIAL 2019 - 2021'!$D$2:$AO$3999,16,FALSE)</f>
        <v>0</v>
      </c>
      <c r="E1269" s="3">
        <f>VLOOKUP(Tableau3[[#This Row],[ID ]],'[1]COMMERCIAL 2019 - 2021'!$D$2:$AO$3999,17,FALSE)</f>
        <v>0</v>
      </c>
      <c r="F1269" s="3">
        <f>VLOOKUP(Tableau3[[#This Row],[ID ]],'[1]COMMERCIAL 2019 - 2021'!$D$2:$AO$3999,20,FALSE)</f>
        <v>303852.21999999997</v>
      </c>
      <c r="G1269" s="3">
        <f>VLOOKUP(Tableau3[[#This Row],[ID ]],'[1]COMMERCIAL 2019 - 2021'!$D$2:$AO$3999,21,FALSE)</f>
        <v>31050</v>
      </c>
      <c r="H1269" s="3">
        <f>VLOOKUP(Tableau3[[#This Row],[ID ]],'[1]COMMERCIAL 2019 - 2021'!$D$2:$AO$3999,22,FALSE)</f>
        <v>0</v>
      </c>
      <c r="I1269" s="3">
        <f>VLOOKUP(Tableau3[[#This Row],[ID ]],'[1]COMMERCIAL 2019 - 2021'!$D$2:$AO$3999,23,FALSE)</f>
        <v>0</v>
      </c>
      <c r="J1269" s="3">
        <f>+Tableau1[[#This Row],[Annee]]</f>
        <v>2023</v>
      </c>
      <c r="K1269" s="3" t="str">
        <f>+Tableau1[[#This Row],[DESTINATION]]</f>
        <v>Sierra Leone</v>
      </c>
      <c r="L1269" s="3" t="str">
        <f>+Tableau1[[#This Row],[CLIENT]]</f>
        <v>STE DE COMMERCE INTERNATIONAL</v>
      </c>
      <c r="M1269" s="3">
        <f>Tableau1[[#This Row],[Mois]]</f>
        <v>5</v>
      </c>
    </row>
    <row r="1270" spans="1:13" hidden="1" x14ac:dyDescent="0.35">
      <c r="A1270" s="1" t="str">
        <f>Tableau1[[#This Row],[NUM DE FACTURE]]</f>
        <v>FAE-23-00111</v>
      </c>
      <c r="B1270" s="2">
        <f>VLOOKUP(Tableau3[[#This Row],[ID ]],'[1]COMMERCIAL 2019 - 2021'!$D$2:$AO$3999,14,FALSE)</f>
        <v>21600</v>
      </c>
      <c r="C1270" s="3">
        <f>VLOOKUP(Tableau3[[#This Row],[ID ]],'[1]COMMERCIAL 2019 - 2021'!$D$2:$AO$3999,15,FALSE)</f>
        <v>0</v>
      </c>
      <c r="D1270" s="3">
        <f>VLOOKUP(Tableau3[[#This Row],[ID ]],'[1]COMMERCIAL 2019 - 2021'!$D$2:$AO$3999,16,FALSE)</f>
        <v>0</v>
      </c>
      <c r="E1270" s="3">
        <f>VLOOKUP(Tableau3[[#This Row],[ID ]],'[1]COMMERCIAL 2019 - 2021'!$D$2:$AO$3999,17,FALSE)</f>
        <v>0</v>
      </c>
      <c r="F1270" s="3">
        <f>VLOOKUP(Tableau3[[#This Row],[ID ]],'[1]COMMERCIAL 2019 - 2021'!$D$2:$AO$3999,20,FALSE)</f>
        <v>49488</v>
      </c>
      <c r="G1270" s="3">
        <f>VLOOKUP(Tableau3[[#This Row],[ID ]],'[1]COMMERCIAL 2019 - 2021'!$D$2:$AO$3999,21,FALSE)</f>
        <v>0</v>
      </c>
      <c r="H1270" s="3">
        <f>VLOOKUP(Tableau3[[#This Row],[ID ]],'[1]COMMERCIAL 2019 - 2021'!$D$2:$AO$3999,22,FALSE)</f>
        <v>0</v>
      </c>
      <c r="I1270" s="3">
        <f>VLOOKUP(Tableau3[[#This Row],[ID ]],'[1]COMMERCIAL 2019 - 2021'!$D$2:$AO$3999,23,FALSE)</f>
        <v>0</v>
      </c>
      <c r="J1270" s="3">
        <f>+Tableau1[[#This Row],[Annee]]</f>
        <v>2023</v>
      </c>
      <c r="K1270" s="3" t="str">
        <f>+Tableau1[[#This Row],[DESTINATION]]</f>
        <v>Togo</v>
      </c>
      <c r="L1270" s="3" t="str">
        <f>+Tableau1[[#This Row],[CLIENT]]</f>
        <v>SAHEL INTERNATIONAL TRADE</v>
      </c>
      <c r="M1270" s="3">
        <f>Tableau1[[#This Row],[Mois]]</f>
        <v>5</v>
      </c>
    </row>
    <row r="1271" spans="1:13" hidden="1" x14ac:dyDescent="0.35">
      <c r="A1271" s="1" t="str">
        <f>Tableau1[[#This Row],[NUM DE FACTURE]]</f>
        <v>FAE-23-00112</v>
      </c>
      <c r="B1271" s="2">
        <f>VLOOKUP(Tableau3[[#This Row],[ID ]],'[1]COMMERCIAL 2019 - 2021'!$D$2:$AO$3999,14,FALSE)</f>
        <v>38400</v>
      </c>
      <c r="C1271" s="3">
        <f>VLOOKUP(Tableau3[[#This Row],[ID ]],'[1]COMMERCIAL 2019 - 2021'!$D$2:$AO$3999,15,FALSE)</f>
        <v>0</v>
      </c>
      <c r="D1271" s="3">
        <f>VLOOKUP(Tableau3[[#This Row],[ID ]],'[1]COMMERCIAL 2019 - 2021'!$D$2:$AO$3999,16,FALSE)</f>
        <v>0</v>
      </c>
      <c r="E1271" s="3">
        <f>VLOOKUP(Tableau3[[#This Row],[ID ]],'[1]COMMERCIAL 2019 - 2021'!$D$2:$AO$3999,17,FALSE)</f>
        <v>0</v>
      </c>
      <c r="F1271" s="3">
        <f>VLOOKUP(Tableau3[[#This Row],[ID ]],'[1]COMMERCIAL 2019 - 2021'!$D$2:$AO$3999,20,FALSE)</f>
        <v>89472</v>
      </c>
      <c r="G1271" s="3">
        <f>VLOOKUP(Tableau3[[#This Row],[ID ]],'[1]COMMERCIAL 2019 - 2021'!$D$2:$AO$3999,21,FALSE)</f>
        <v>0</v>
      </c>
      <c r="H1271" s="3">
        <f>VLOOKUP(Tableau3[[#This Row],[ID ]],'[1]COMMERCIAL 2019 - 2021'!$D$2:$AO$3999,22,FALSE)</f>
        <v>0</v>
      </c>
      <c r="I1271" s="3">
        <f>VLOOKUP(Tableau3[[#This Row],[ID ]],'[1]COMMERCIAL 2019 - 2021'!$D$2:$AO$3999,23,FALSE)</f>
        <v>0</v>
      </c>
      <c r="J1271" s="3">
        <f>+Tableau1[[#This Row],[Annee]]</f>
        <v>2023</v>
      </c>
      <c r="K1271" s="3" t="str">
        <f>+Tableau1[[#This Row],[DESTINATION]]</f>
        <v>Senegal</v>
      </c>
      <c r="L1271" s="3" t="str">
        <f>+Tableau1[[#This Row],[CLIENT]]</f>
        <v>SAHEL INTERNATIONAL TRADE</v>
      </c>
      <c r="M1271" s="3">
        <f>Tableau1[[#This Row],[Mois]]</f>
        <v>5</v>
      </c>
    </row>
    <row r="1272" spans="1:13" hidden="1" x14ac:dyDescent="0.35">
      <c r="A1272" s="1" t="str">
        <f>Tableau1[[#This Row],[NUM DE FACTURE]]</f>
        <v>FAE-23-00113</v>
      </c>
      <c r="B1272" s="2">
        <f>VLOOKUP(Tableau3[[#This Row],[ID ]],'[1]COMMERCIAL 2019 - 2021'!$D$2:$AO$3999,14,FALSE)</f>
        <v>20150</v>
      </c>
      <c r="C1272" s="3">
        <f>VLOOKUP(Tableau3[[#This Row],[ID ]],'[1]COMMERCIAL 2019 - 2021'!$D$2:$AO$3999,15,FALSE)</f>
        <v>0</v>
      </c>
      <c r="D1272" s="3">
        <f>VLOOKUP(Tableau3[[#This Row],[ID ]],'[1]COMMERCIAL 2019 - 2021'!$D$2:$AO$3999,16,FALSE)</f>
        <v>0</v>
      </c>
      <c r="E1272" s="3">
        <f>VLOOKUP(Tableau3[[#This Row],[ID ]],'[1]COMMERCIAL 2019 - 2021'!$D$2:$AO$3999,17,FALSE)</f>
        <v>0</v>
      </c>
      <c r="F1272" s="3">
        <f>VLOOKUP(Tableau3[[#This Row],[ID ]],'[1]COMMERCIAL 2019 - 2021'!$D$2:$AO$3999,20,FALSE)</f>
        <v>53802.958299999998</v>
      </c>
      <c r="G1272" s="3">
        <f>VLOOKUP(Tableau3[[#This Row],[ID ]],'[1]COMMERCIAL 2019 - 2021'!$D$2:$AO$3999,21,FALSE)</f>
        <v>0</v>
      </c>
      <c r="H1272" s="3">
        <f>VLOOKUP(Tableau3[[#This Row],[ID ]],'[1]COMMERCIAL 2019 - 2021'!$D$2:$AO$3999,22,FALSE)</f>
        <v>0</v>
      </c>
      <c r="I1272" s="3">
        <f>VLOOKUP(Tableau3[[#This Row],[ID ]],'[1]COMMERCIAL 2019 - 2021'!$D$2:$AO$3999,23,FALSE)</f>
        <v>0</v>
      </c>
      <c r="J1272" s="3">
        <f>+Tableau1[[#This Row],[Annee]]</f>
        <v>2023</v>
      </c>
      <c r="K1272" s="3" t="str">
        <f>+Tableau1[[#This Row],[DESTINATION]]</f>
        <v>Russie</v>
      </c>
      <c r="L1272" s="3" t="str">
        <f>+Tableau1[[#This Row],[CLIENT]]</f>
        <v>ANGSTREM TRADING</v>
      </c>
      <c r="M1272" s="3">
        <f>Tableau1[[#This Row],[Mois]]</f>
        <v>5</v>
      </c>
    </row>
    <row r="1273" spans="1:13" hidden="1" x14ac:dyDescent="0.35">
      <c r="A1273" s="1" t="str">
        <f>Tableau1[[#This Row],[NUM DE FACTURE]]</f>
        <v>FAE-23-00114</v>
      </c>
      <c r="B1273" s="2">
        <f>VLOOKUP(Tableau3[[#This Row],[ID ]],'[1]COMMERCIAL 2019 - 2021'!$D$2:$AO$3999,14,FALSE)</f>
        <v>20150</v>
      </c>
      <c r="C1273" s="3">
        <f>VLOOKUP(Tableau3[[#This Row],[ID ]],'[1]COMMERCIAL 2019 - 2021'!$D$2:$AO$3999,15,FALSE)</f>
        <v>0</v>
      </c>
      <c r="D1273" s="3">
        <f>VLOOKUP(Tableau3[[#This Row],[ID ]],'[1]COMMERCIAL 2019 - 2021'!$D$2:$AO$3999,16,FALSE)</f>
        <v>0</v>
      </c>
      <c r="E1273" s="3">
        <f>VLOOKUP(Tableau3[[#This Row],[ID ]],'[1]COMMERCIAL 2019 - 2021'!$D$2:$AO$3999,17,FALSE)</f>
        <v>0</v>
      </c>
      <c r="F1273" s="3">
        <f>VLOOKUP(Tableau3[[#This Row],[ID ]],'[1]COMMERCIAL 2019 - 2021'!$D$2:$AO$3999,20,FALSE)</f>
        <v>48566.053899999999</v>
      </c>
      <c r="G1273" s="3">
        <f>VLOOKUP(Tableau3[[#This Row],[ID ]],'[1]COMMERCIAL 2019 - 2021'!$D$2:$AO$3999,21,FALSE)</f>
        <v>0</v>
      </c>
      <c r="H1273" s="3">
        <f>VLOOKUP(Tableau3[[#This Row],[ID ]],'[1]COMMERCIAL 2019 - 2021'!$D$2:$AO$3999,22,FALSE)</f>
        <v>0</v>
      </c>
      <c r="I1273" s="3">
        <f>VLOOKUP(Tableau3[[#This Row],[ID ]],'[1]COMMERCIAL 2019 - 2021'!$D$2:$AO$3999,23,FALSE)</f>
        <v>0</v>
      </c>
      <c r="J1273" s="3">
        <f>+Tableau1[[#This Row],[Annee]]</f>
        <v>2023</v>
      </c>
      <c r="K1273" s="3" t="str">
        <f>+Tableau1[[#This Row],[DESTINATION]]</f>
        <v>Russie</v>
      </c>
      <c r="L1273" s="3" t="str">
        <f>+Tableau1[[#This Row],[CLIENT]]</f>
        <v>ANGSTREM TRADING</v>
      </c>
      <c r="M1273" s="3">
        <f>Tableau1[[#This Row],[Mois]]</f>
        <v>6</v>
      </c>
    </row>
    <row r="1274" spans="1:13" hidden="1" x14ac:dyDescent="0.35">
      <c r="A1274" s="1" t="str">
        <f>Tableau1[[#This Row],[NUM DE FACTURE]]</f>
        <v>FAE-23-00115</v>
      </c>
      <c r="B1274" s="2">
        <f>VLOOKUP(Tableau3[[#This Row],[ID ]],'[1]COMMERCIAL 2019 - 2021'!$D$2:$AO$3999,14,FALSE)</f>
        <v>38400</v>
      </c>
      <c r="C1274" s="3">
        <f>VLOOKUP(Tableau3[[#This Row],[ID ]],'[1]COMMERCIAL 2019 - 2021'!$D$2:$AO$3999,15,FALSE)</f>
        <v>0</v>
      </c>
      <c r="D1274" s="3">
        <f>VLOOKUP(Tableau3[[#This Row],[ID ]],'[1]COMMERCIAL 2019 - 2021'!$D$2:$AO$3999,16,FALSE)</f>
        <v>0</v>
      </c>
      <c r="E1274" s="3">
        <f>VLOOKUP(Tableau3[[#This Row],[ID ]],'[1]COMMERCIAL 2019 - 2021'!$D$2:$AO$3999,17,FALSE)</f>
        <v>0</v>
      </c>
      <c r="F1274" s="3">
        <f>VLOOKUP(Tableau3[[#This Row],[ID ]],'[1]COMMERCIAL 2019 - 2021'!$D$2:$AO$3999,20,FALSE)</f>
        <v>98185.54399999998</v>
      </c>
      <c r="G1274" s="3">
        <f>VLOOKUP(Tableau3[[#This Row],[ID ]],'[1]COMMERCIAL 2019 - 2021'!$D$2:$AO$3999,21,FALSE)</f>
        <v>0</v>
      </c>
      <c r="H1274" s="3">
        <f>VLOOKUP(Tableau3[[#This Row],[ID ]],'[1]COMMERCIAL 2019 - 2021'!$D$2:$AO$3999,22,FALSE)</f>
        <v>0</v>
      </c>
      <c r="I1274" s="3">
        <f>VLOOKUP(Tableau3[[#This Row],[ID ]],'[1]COMMERCIAL 2019 - 2021'!$D$2:$AO$3999,23,FALSE)</f>
        <v>0</v>
      </c>
      <c r="J1274" s="3">
        <f>+Tableau1[[#This Row],[Annee]]</f>
        <v>2023</v>
      </c>
      <c r="K1274" s="3" t="str">
        <f>+Tableau1[[#This Row],[DESTINATION]]</f>
        <v>Mauritanie</v>
      </c>
      <c r="L1274" s="3" t="str">
        <f>+Tableau1[[#This Row],[CLIENT]]</f>
        <v>MATMATA TRADING</v>
      </c>
      <c r="M1274" s="3">
        <f>Tableau1[[#This Row],[Mois]]</f>
        <v>6</v>
      </c>
    </row>
    <row r="1275" spans="1:13" hidden="1" x14ac:dyDescent="0.35">
      <c r="A1275" s="1" t="str">
        <f>Tableau1[[#This Row],[NUM DE FACTURE]]</f>
        <v>FAE-23-00116</v>
      </c>
      <c r="B1275" s="2">
        <f>VLOOKUP(Tableau3[[#This Row],[ID ]],'[1]COMMERCIAL 2019 - 2021'!$D$2:$AO$3999,14,FALSE)</f>
        <v>20750</v>
      </c>
      <c r="C1275" s="3">
        <f>VLOOKUP(Tableau3[[#This Row],[ID ]],'[1]COMMERCIAL 2019 - 2021'!$D$2:$AO$3999,15,FALSE)</f>
        <v>0</v>
      </c>
      <c r="D1275" s="3">
        <f>VLOOKUP(Tableau3[[#This Row],[ID ]],'[1]COMMERCIAL 2019 - 2021'!$D$2:$AO$3999,16,FALSE)</f>
        <v>0</v>
      </c>
      <c r="E1275" s="3">
        <f>VLOOKUP(Tableau3[[#This Row],[ID ]],'[1]COMMERCIAL 2019 - 2021'!$D$2:$AO$3999,17,FALSE)</f>
        <v>0</v>
      </c>
      <c r="F1275" s="3">
        <f>VLOOKUP(Tableau3[[#This Row],[ID ]],'[1]COMMERCIAL 2019 - 2021'!$D$2:$AO$3999,20,FALSE)</f>
        <v>46895</v>
      </c>
      <c r="G1275" s="3">
        <f>VLOOKUP(Tableau3[[#This Row],[ID ]],'[1]COMMERCIAL 2019 - 2021'!$D$2:$AO$3999,21,FALSE)</f>
        <v>0</v>
      </c>
      <c r="H1275" s="3">
        <f>VLOOKUP(Tableau3[[#This Row],[ID ]],'[1]COMMERCIAL 2019 - 2021'!$D$2:$AO$3999,22,FALSE)</f>
        <v>0</v>
      </c>
      <c r="I1275" s="3">
        <f>VLOOKUP(Tableau3[[#This Row],[ID ]],'[1]COMMERCIAL 2019 - 2021'!$D$2:$AO$3999,23,FALSE)</f>
        <v>0</v>
      </c>
      <c r="J1275" s="3">
        <f>+Tableau1[[#This Row],[Annee]]</f>
        <v>2023</v>
      </c>
      <c r="K1275" s="3" t="str">
        <f>+Tableau1[[#This Row],[DESTINATION]]</f>
        <v>Togo</v>
      </c>
      <c r="L1275" s="3" t="str">
        <f>+Tableau1[[#This Row],[CLIENT]]</f>
        <v>SAHEL INTERNATIONAL TRADE</v>
      </c>
      <c r="M1275" s="3">
        <f>Tableau1[[#This Row],[Mois]]</f>
        <v>6</v>
      </c>
    </row>
    <row r="1276" spans="1:13" hidden="1" x14ac:dyDescent="0.35">
      <c r="A1276" s="1" t="str">
        <f>Tableau1[[#This Row],[NUM DE FACTURE]]</f>
        <v>FAE-23-00117</v>
      </c>
      <c r="B1276" s="2">
        <f>VLOOKUP(Tableau3[[#This Row],[ID ]],'[1]COMMERCIAL 2019 - 2021'!$D$2:$AO$3999,14,FALSE)</f>
        <v>21600</v>
      </c>
      <c r="C1276" s="3">
        <f>VLOOKUP(Tableau3[[#This Row],[ID ]],'[1]COMMERCIAL 2019 - 2021'!$D$2:$AO$3999,15,FALSE)</f>
        <v>0</v>
      </c>
      <c r="D1276" s="3">
        <f>VLOOKUP(Tableau3[[#This Row],[ID ]],'[1]COMMERCIAL 2019 - 2021'!$D$2:$AO$3999,16,FALSE)</f>
        <v>0</v>
      </c>
      <c r="E1276" s="3">
        <f>VLOOKUP(Tableau3[[#This Row],[ID ]],'[1]COMMERCIAL 2019 - 2021'!$D$2:$AO$3999,17,FALSE)</f>
        <v>0</v>
      </c>
      <c r="F1276" s="3">
        <f>VLOOKUP(Tableau3[[#This Row],[ID ]],'[1]COMMERCIAL 2019 - 2021'!$D$2:$AO$3999,20,FALSE)</f>
        <v>49579.92</v>
      </c>
      <c r="G1276" s="3">
        <f>VLOOKUP(Tableau3[[#This Row],[ID ]],'[1]COMMERCIAL 2019 - 2021'!$D$2:$AO$3999,21,FALSE)</f>
        <v>0</v>
      </c>
      <c r="H1276" s="3">
        <f>VLOOKUP(Tableau3[[#This Row],[ID ]],'[1]COMMERCIAL 2019 - 2021'!$D$2:$AO$3999,22,FALSE)</f>
        <v>0</v>
      </c>
      <c r="I1276" s="3">
        <f>VLOOKUP(Tableau3[[#This Row],[ID ]],'[1]COMMERCIAL 2019 - 2021'!$D$2:$AO$3999,23,FALSE)</f>
        <v>0</v>
      </c>
      <c r="J1276" s="3">
        <f>+Tableau1[[#This Row],[Annee]]</f>
        <v>2023</v>
      </c>
      <c r="K1276" s="3" t="str">
        <f>+Tableau1[[#This Row],[DESTINATION]]</f>
        <v>Tchad</v>
      </c>
      <c r="L1276" s="3" t="str">
        <f>+Tableau1[[#This Row],[CLIENT]]</f>
        <v>SAHEL INTERNATIONAL TRADE</v>
      </c>
      <c r="M1276" s="3">
        <f>Tableau1[[#This Row],[Mois]]</f>
        <v>6</v>
      </c>
    </row>
    <row r="1277" spans="1:13" hidden="1" x14ac:dyDescent="0.35">
      <c r="A1277" s="1" t="str">
        <f>Tableau1[[#This Row],[NUM DE FACTURE]]</f>
        <v>FAE-23-00118</v>
      </c>
      <c r="B1277" s="2">
        <f>VLOOKUP(Tableau3[[#This Row],[ID ]],'[1]COMMERCIAL 2019 - 2021'!$D$2:$AO$3999,14,FALSE)</f>
        <v>0</v>
      </c>
      <c r="C1277" s="3">
        <f>VLOOKUP(Tableau3[[#This Row],[ID ]],'[1]COMMERCIAL 2019 - 2021'!$D$2:$AO$3999,15,FALSE)</f>
        <v>48000</v>
      </c>
      <c r="D1277" s="3">
        <f>VLOOKUP(Tableau3[[#This Row],[ID ]],'[1]COMMERCIAL 2019 - 2021'!$D$2:$AO$3999,16,FALSE)</f>
        <v>19500</v>
      </c>
      <c r="E1277" s="3">
        <f>VLOOKUP(Tableau3[[#This Row],[ID ]],'[1]COMMERCIAL 2019 - 2021'!$D$2:$AO$3999,17,FALSE)</f>
        <v>0</v>
      </c>
      <c r="F1277" s="3">
        <f>VLOOKUP(Tableau3[[#This Row],[ID ]],'[1]COMMERCIAL 2019 - 2021'!$D$2:$AO$3999,20,FALSE)</f>
        <v>0</v>
      </c>
      <c r="G1277" s="3">
        <f>VLOOKUP(Tableau3[[#This Row],[ID ]],'[1]COMMERCIAL 2019 - 2021'!$D$2:$AO$3999,21,FALSE)</f>
        <v>141410.16</v>
      </c>
      <c r="H1277" s="3">
        <f>VLOOKUP(Tableau3[[#This Row],[ID ]],'[1]COMMERCIAL 2019 - 2021'!$D$2:$AO$3999,22,FALSE)</f>
        <v>57447.877500000002</v>
      </c>
      <c r="I1277" s="3">
        <f>VLOOKUP(Tableau3[[#This Row],[ID ]],'[1]COMMERCIAL 2019 - 2021'!$D$2:$AO$3999,23,FALSE)</f>
        <v>0</v>
      </c>
      <c r="J1277" s="3">
        <f>+Tableau1[[#This Row],[Annee]]</f>
        <v>2023</v>
      </c>
      <c r="K1277" s="3" t="str">
        <f>+Tableau1[[#This Row],[DESTINATION]]</f>
        <v>Qatar</v>
      </c>
      <c r="L1277" s="3" t="str">
        <f>+Tableau1[[#This Row],[CLIENT]]</f>
        <v xml:space="preserve">HARVEST </v>
      </c>
      <c r="M1277" s="3">
        <f>Tableau1[[#This Row],[Mois]]</f>
        <v>6</v>
      </c>
    </row>
    <row r="1278" spans="1:13" hidden="1" x14ac:dyDescent="0.35">
      <c r="A1278" s="1" t="str">
        <f>Tableau1[[#This Row],[NUM DE FACTURE]]</f>
        <v>FAE-23-00119</v>
      </c>
      <c r="B1278" s="2">
        <f>VLOOKUP(Tableau3[[#This Row],[ID ]],'[1]COMMERCIAL 2019 - 2021'!$D$2:$AO$3999,14,FALSE)</f>
        <v>0</v>
      </c>
      <c r="C1278" s="3">
        <f>VLOOKUP(Tableau3[[#This Row],[ID ]],'[1]COMMERCIAL 2019 - 2021'!$D$2:$AO$3999,15,FALSE)</f>
        <v>0</v>
      </c>
      <c r="D1278" s="3">
        <f>VLOOKUP(Tableau3[[#This Row],[ID ]],'[1]COMMERCIAL 2019 - 2021'!$D$2:$AO$3999,16,FALSE)</f>
        <v>110000</v>
      </c>
      <c r="E1278" s="3">
        <f>VLOOKUP(Tableau3[[#This Row],[ID ]],'[1]COMMERCIAL 2019 - 2021'!$D$2:$AO$3999,17,FALSE)</f>
        <v>0</v>
      </c>
      <c r="F1278" s="3">
        <f>VLOOKUP(Tableau3[[#This Row],[ID ]],'[1]COMMERCIAL 2019 - 2021'!$D$2:$AO$3999,20,FALSE)</f>
        <v>0</v>
      </c>
      <c r="G1278" s="3">
        <f>VLOOKUP(Tableau3[[#This Row],[ID ]],'[1]COMMERCIAL 2019 - 2021'!$D$2:$AO$3999,21,FALSE)</f>
        <v>0</v>
      </c>
      <c r="H1278" s="3">
        <f>VLOOKUP(Tableau3[[#This Row],[ID ]],'[1]COMMERCIAL 2019 - 2021'!$D$2:$AO$3999,22,FALSE)</f>
        <v>206079.72</v>
      </c>
      <c r="I1278" s="3">
        <f>VLOOKUP(Tableau3[[#This Row],[ID ]],'[1]COMMERCIAL 2019 - 2021'!$D$2:$AO$3999,23,FALSE)</f>
        <v>0</v>
      </c>
      <c r="J1278" s="3">
        <f>+Tableau1[[#This Row],[Annee]]</f>
        <v>2023</v>
      </c>
      <c r="K1278" s="3" t="str">
        <f>+Tableau1[[#This Row],[DESTINATION]]</f>
        <v>Niger</v>
      </c>
      <c r="L1278" s="3" t="str">
        <f>+Tableau1[[#This Row],[CLIENT]]</f>
        <v>ETS KASSO IMPORT EXPORT</v>
      </c>
      <c r="M1278" s="3">
        <f>Tableau1[[#This Row],[Mois]]</f>
        <v>6</v>
      </c>
    </row>
    <row r="1279" spans="1:13" hidden="1" x14ac:dyDescent="0.35">
      <c r="A1279" s="1" t="str">
        <f>Tableau1[[#This Row],[NUM DE FACTURE]]</f>
        <v>FAE-23-00120</v>
      </c>
      <c r="B1279" s="2">
        <f>VLOOKUP(Tableau3[[#This Row],[ID ]],'[1]COMMERCIAL 2019 - 2021'!$D$2:$AO$3999,14,FALSE)</f>
        <v>0</v>
      </c>
      <c r="C1279" s="3">
        <f>VLOOKUP(Tableau3[[#This Row],[ID ]],'[1]COMMERCIAL 2019 - 2021'!$D$2:$AO$3999,15,FALSE)</f>
        <v>0</v>
      </c>
      <c r="D1279" s="3">
        <f>VLOOKUP(Tableau3[[#This Row],[ID ]],'[1]COMMERCIAL 2019 - 2021'!$D$2:$AO$3999,16,FALSE)</f>
        <v>110000</v>
      </c>
      <c r="E1279" s="3">
        <f>VLOOKUP(Tableau3[[#This Row],[ID ]],'[1]COMMERCIAL 2019 - 2021'!$D$2:$AO$3999,17,FALSE)</f>
        <v>0</v>
      </c>
      <c r="F1279" s="3">
        <f>VLOOKUP(Tableau3[[#This Row],[ID ]],'[1]COMMERCIAL 2019 - 2021'!$D$2:$AO$3999,20,FALSE)</f>
        <v>0</v>
      </c>
      <c r="G1279" s="3">
        <f>VLOOKUP(Tableau3[[#This Row],[ID ]],'[1]COMMERCIAL 2019 - 2021'!$D$2:$AO$3999,21,FALSE)</f>
        <v>0</v>
      </c>
      <c r="H1279" s="3">
        <f>VLOOKUP(Tableau3[[#This Row],[ID ]],'[1]COMMERCIAL 2019 - 2021'!$D$2:$AO$3999,22,FALSE)</f>
        <v>206147.47999999995</v>
      </c>
      <c r="I1279" s="3">
        <f>VLOOKUP(Tableau3[[#This Row],[ID ]],'[1]COMMERCIAL 2019 - 2021'!$D$2:$AO$3999,23,FALSE)</f>
        <v>0</v>
      </c>
      <c r="J1279" s="3">
        <f>+Tableau1[[#This Row],[Annee]]</f>
        <v>2023</v>
      </c>
      <c r="K1279" s="3" t="str">
        <f>+Tableau1[[#This Row],[DESTINATION]]</f>
        <v>Niger</v>
      </c>
      <c r="L1279" s="3" t="str">
        <f>+Tableau1[[#This Row],[CLIENT]]</f>
        <v>ETS KASSO IMPORT EXPORT</v>
      </c>
      <c r="M1279" s="3">
        <f>Tableau1[[#This Row],[Mois]]</f>
        <v>6</v>
      </c>
    </row>
    <row r="1280" spans="1:13" hidden="1" x14ac:dyDescent="0.35">
      <c r="A1280" s="1" t="str">
        <f>Tableau1[[#This Row],[NUM DE FACTURE]]</f>
        <v>FAE-23-00121</v>
      </c>
      <c r="B1280" s="2">
        <f>VLOOKUP(Tableau3[[#This Row],[ID ]],'[1]COMMERCIAL 2019 - 2021'!$D$2:$AO$3999,14,FALSE)</f>
        <v>0</v>
      </c>
      <c r="C1280" s="3">
        <f>VLOOKUP(Tableau3[[#This Row],[ID ]],'[1]COMMERCIAL 2019 - 2021'!$D$2:$AO$3999,15,FALSE)</f>
        <v>0</v>
      </c>
      <c r="D1280" s="3">
        <f>VLOOKUP(Tableau3[[#This Row],[ID ]],'[1]COMMERCIAL 2019 - 2021'!$D$2:$AO$3999,16,FALSE)</f>
        <v>110000</v>
      </c>
      <c r="E1280" s="3">
        <f>VLOOKUP(Tableau3[[#This Row],[ID ]],'[1]COMMERCIAL 2019 - 2021'!$D$2:$AO$3999,17,FALSE)</f>
        <v>0</v>
      </c>
      <c r="F1280" s="3">
        <f>VLOOKUP(Tableau3[[#This Row],[ID ]],'[1]COMMERCIAL 2019 - 2021'!$D$2:$AO$3999,20,FALSE)</f>
        <v>0</v>
      </c>
      <c r="G1280" s="3">
        <f>VLOOKUP(Tableau3[[#This Row],[ID ]],'[1]COMMERCIAL 2019 - 2021'!$D$2:$AO$3999,21,FALSE)</f>
        <v>0</v>
      </c>
      <c r="H1280" s="3">
        <f>VLOOKUP(Tableau3[[#This Row],[ID ]],'[1]COMMERCIAL 2019 - 2021'!$D$2:$AO$3999,22,FALSE)</f>
        <v>206147.47999999995</v>
      </c>
      <c r="I1280" s="3">
        <f>VLOOKUP(Tableau3[[#This Row],[ID ]],'[1]COMMERCIAL 2019 - 2021'!$D$2:$AO$3999,23,FALSE)</f>
        <v>0</v>
      </c>
      <c r="J1280" s="3">
        <f>+Tableau1[[#This Row],[Annee]]</f>
        <v>2023</v>
      </c>
      <c r="K1280" s="3" t="str">
        <f>+Tableau1[[#This Row],[DESTINATION]]</f>
        <v>Niger</v>
      </c>
      <c r="L1280" s="3" t="str">
        <f>+Tableau1[[#This Row],[CLIENT]]</f>
        <v>ETS KASSO IMPORT EXPORT</v>
      </c>
      <c r="M1280" s="3">
        <f>Tableau1[[#This Row],[Mois]]</f>
        <v>6</v>
      </c>
    </row>
    <row r="1281" spans="1:13" hidden="1" x14ac:dyDescent="0.35">
      <c r="A1281" s="1" t="str">
        <f>Tableau1[[#This Row],[NUM DE FACTURE]]</f>
        <v>FAE-23-00122</v>
      </c>
      <c r="B1281" s="2">
        <f>VLOOKUP(Tableau3[[#This Row],[ID ]],'[1]COMMERCIAL 2019 - 2021'!$D$2:$AO$3999,14,FALSE)</f>
        <v>0</v>
      </c>
      <c r="C1281" s="3">
        <f>VLOOKUP(Tableau3[[#This Row],[ID ]],'[1]COMMERCIAL 2019 - 2021'!$D$2:$AO$3999,15,FALSE)</f>
        <v>15696</v>
      </c>
      <c r="D1281" s="3">
        <f>VLOOKUP(Tableau3[[#This Row],[ID ]],'[1]COMMERCIAL 2019 - 2021'!$D$2:$AO$3999,16,FALSE)</f>
        <v>1200</v>
      </c>
      <c r="E1281" s="3">
        <f>VLOOKUP(Tableau3[[#This Row],[ID ]],'[1]COMMERCIAL 2019 - 2021'!$D$2:$AO$3999,17,FALSE)</f>
        <v>0</v>
      </c>
      <c r="F1281" s="3">
        <f>VLOOKUP(Tableau3[[#This Row],[ID ]],'[1]COMMERCIAL 2019 - 2021'!$D$2:$AO$3999,20,FALSE)</f>
        <v>0</v>
      </c>
      <c r="G1281" s="3">
        <f>VLOOKUP(Tableau3[[#This Row],[ID ]],'[1]COMMERCIAL 2019 - 2021'!$D$2:$AO$3999,21,FALSE)</f>
        <v>19360.657309090908</v>
      </c>
      <c r="H1281" s="3">
        <f>VLOOKUP(Tableau3[[#This Row],[ID ]],'[1]COMMERCIAL 2019 - 2021'!$D$2:$AO$3999,22,FALSE)</f>
        <v>1462.5490909090909</v>
      </c>
      <c r="I1281" s="3">
        <f>VLOOKUP(Tableau3[[#This Row],[ID ]],'[1]COMMERCIAL 2019 - 2021'!$D$2:$AO$3999,23,FALSE)</f>
        <v>0</v>
      </c>
      <c r="J1281" s="3">
        <f>+Tableau1[[#This Row],[Annee]]</f>
        <v>2023</v>
      </c>
      <c r="K1281" s="3" t="str">
        <f>+Tableau1[[#This Row],[DESTINATION]]</f>
        <v>France</v>
      </c>
      <c r="L1281" s="3" t="str">
        <f>+Tableau1[[#This Row],[CLIENT]]</f>
        <v>SODIC</v>
      </c>
      <c r="M1281" s="3">
        <f>Tableau1[[#This Row],[Mois]]</f>
        <v>6</v>
      </c>
    </row>
    <row r="1282" spans="1:13" hidden="1" x14ac:dyDescent="0.35">
      <c r="A1282" s="1" t="str">
        <f>Tableau1[[#This Row],[NUM DE FACTURE]]</f>
        <v>FAE-23-00123</v>
      </c>
      <c r="B1282" s="2">
        <f>VLOOKUP(Tableau3[[#This Row],[ID ]],'[1]COMMERCIAL 2019 - 2021'!$D$2:$AO$3999,14,FALSE)</f>
        <v>0</v>
      </c>
      <c r="C1282" s="3">
        <f>VLOOKUP(Tableau3[[#This Row],[ID ]],'[1]COMMERCIAL 2019 - 2021'!$D$2:$AO$3999,15,FALSE)</f>
        <v>99200</v>
      </c>
      <c r="D1282" s="3">
        <f>VLOOKUP(Tableau3[[#This Row],[ID ]],'[1]COMMERCIAL 2019 - 2021'!$D$2:$AO$3999,16,FALSE)</f>
        <v>0</v>
      </c>
      <c r="E1282" s="3">
        <f>VLOOKUP(Tableau3[[#This Row],[ID ]],'[1]COMMERCIAL 2019 - 2021'!$D$2:$AO$3999,17,FALSE)</f>
        <v>0</v>
      </c>
      <c r="F1282" s="3">
        <f>VLOOKUP(Tableau3[[#This Row],[ID ]],'[1]COMMERCIAL 2019 - 2021'!$D$2:$AO$3999,20,FALSE)</f>
        <v>0</v>
      </c>
      <c r="G1282" s="3">
        <f>VLOOKUP(Tableau3[[#This Row],[ID ]],'[1]COMMERCIAL 2019 - 2021'!$D$2:$AO$3999,21,FALSE)</f>
        <v>199850.30399999997</v>
      </c>
      <c r="H1282" s="3">
        <f>VLOOKUP(Tableau3[[#This Row],[ID ]],'[1]COMMERCIAL 2019 - 2021'!$D$2:$AO$3999,22,FALSE)</f>
        <v>0</v>
      </c>
      <c r="I1282" s="3">
        <f>VLOOKUP(Tableau3[[#This Row],[ID ]],'[1]COMMERCIAL 2019 - 2021'!$D$2:$AO$3999,23,FALSE)</f>
        <v>0</v>
      </c>
      <c r="J1282" s="3">
        <f>+Tableau1[[#This Row],[Annee]]</f>
        <v>2023</v>
      </c>
      <c r="K1282" s="3" t="str">
        <f>+Tableau1[[#This Row],[DESTINATION]]</f>
        <v>Niger</v>
      </c>
      <c r="L1282" s="3" t="str">
        <f>+Tableau1[[#This Row],[CLIENT]]</f>
        <v>ETS KASSO IMPORT EXPORT</v>
      </c>
      <c r="M1282" s="3">
        <f>Tableau1[[#This Row],[Mois]]</f>
        <v>6</v>
      </c>
    </row>
    <row r="1283" spans="1:13" hidden="1" x14ac:dyDescent="0.35">
      <c r="A1283" s="1" t="str">
        <f>Tableau1[[#This Row],[NUM DE FACTURE]]</f>
        <v>FAE-23-00124</v>
      </c>
      <c r="B1283" s="2">
        <f>VLOOKUP(Tableau3[[#This Row],[ID ]],'[1]COMMERCIAL 2019 - 2021'!$D$2:$AO$3999,14,FALSE)</f>
        <v>19200</v>
      </c>
      <c r="C1283" s="3">
        <f>VLOOKUP(Tableau3[[#This Row],[ID ]],'[1]COMMERCIAL 2019 - 2021'!$D$2:$AO$3999,15,FALSE)</f>
        <v>0</v>
      </c>
      <c r="D1283" s="3">
        <f>VLOOKUP(Tableau3[[#This Row],[ID ]],'[1]COMMERCIAL 2019 - 2021'!$D$2:$AO$3999,16,FALSE)</f>
        <v>0</v>
      </c>
      <c r="E1283" s="3">
        <f>VLOOKUP(Tableau3[[#This Row],[ID ]],'[1]COMMERCIAL 2019 - 2021'!$D$2:$AO$3999,17,FALSE)</f>
        <v>0</v>
      </c>
      <c r="F1283" s="3">
        <f>VLOOKUP(Tableau3[[#This Row],[ID ]],'[1]COMMERCIAL 2019 - 2021'!$D$2:$AO$3999,20,FALSE)</f>
        <v>42240</v>
      </c>
      <c r="G1283" s="3">
        <f>VLOOKUP(Tableau3[[#This Row],[ID ]],'[1]COMMERCIAL 2019 - 2021'!$D$2:$AO$3999,21,FALSE)</f>
        <v>0</v>
      </c>
      <c r="H1283" s="3">
        <f>VLOOKUP(Tableau3[[#This Row],[ID ]],'[1]COMMERCIAL 2019 - 2021'!$D$2:$AO$3999,22,FALSE)</f>
        <v>0</v>
      </c>
      <c r="I1283" s="3">
        <f>VLOOKUP(Tableau3[[#This Row],[ID ]],'[1]COMMERCIAL 2019 - 2021'!$D$2:$AO$3999,23,FALSE)</f>
        <v>0</v>
      </c>
      <c r="J1283" s="3">
        <f>+Tableau1[[#This Row],[Annee]]</f>
        <v>2023</v>
      </c>
      <c r="K1283" s="3" t="str">
        <f>+Tableau1[[#This Row],[DESTINATION]]</f>
        <v>Gambie</v>
      </c>
      <c r="L1283" s="3" t="str">
        <f>+Tableau1[[#This Row],[CLIENT]]</f>
        <v>SAHEL INTERNATIONAL TRADE</v>
      </c>
      <c r="M1283" s="3">
        <f>Tableau1[[#This Row],[Mois]]</f>
        <v>6</v>
      </c>
    </row>
    <row r="1284" spans="1:13" hidden="1" x14ac:dyDescent="0.35">
      <c r="A1284" s="1" t="str">
        <f>Tableau1[[#This Row],[NUM DE FACTURE]]</f>
        <v>FAE-23-00125</v>
      </c>
      <c r="B1284" s="2">
        <f>VLOOKUP(Tableau3[[#This Row],[ID ]],'[1]COMMERCIAL 2019 - 2021'!$D$2:$AO$3999,14,FALSE)</f>
        <v>22008</v>
      </c>
      <c r="C1284" s="3">
        <f>VLOOKUP(Tableau3[[#This Row],[ID ]],'[1]COMMERCIAL 2019 - 2021'!$D$2:$AO$3999,15,FALSE)</f>
        <v>0</v>
      </c>
      <c r="D1284" s="3">
        <f>VLOOKUP(Tableau3[[#This Row],[ID ]],'[1]COMMERCIAL 2019 - 2021'!$D$2:$AO$3999,16,FALSE)</f>
        <v>0</v>
      </c>
      <c r="E1284" s="3">
        <f>VLOOKUP(Tableau3[[#This Row],[ID ]],'[1]COMMERCIAL 2019 - 2021'!$D$2:$AO$3999,17,FALSE)</f>
        <v>0</v>
      </c>
      <c r="F1284" s="3">
        <f>VLOOKUP(Tableau3[[#This Row],[ID ]],'[1]COMMERCIAL 2019 - 2021'!$D$2:$AO$3999,20,FALSE)</f>
        <v>47317.2</v>
      </c>
      <c r="G1284" s="3">
        <f>VLOOKUP(Tableau3[[#This Row],[ID ]],'[1]COMMERCIAL 2019 - 2021'!$D$2:$AO$3999,21,FALSE)</f>
        <v>0</v>
      </c>
      <c r="H1284" s="3">
        <f>VLOOKUP(Tableau3[[#This Row],[ID ]],'[1]COMMERCIAL 2019 - 2021'!$D$2:$AO$3999,22,FALSE)</f>
        <v>0</v>
      </c>
      <c r="I1284" s="3">
        <f>VLOOKUP(Tableau3[[#This Row],[ID ]],'[1]COMMERCIAL 2019 - 2021'!$D$2:$AO$3999,23,FALSE)</f>
        <v>0</v>
      </c>
      <c r="J1284" s="3">
        <f>+Tableau1[[#This Row],[Annee]]</f>
        <v>2023</v>
      </c>
      <c r="K1284" s="3" t="str">
        <f>+Tableau1[[#This Row],[DESTINATION]]</f>
        <v>Sierra Leone</v>
      </c>
      <c r="L1284" s="3" t="str">
        <f>+Tableau1[[#This Row],[CLIENT]]</f>
        <v>SAHEL INTERNATIONAL TRADE</v>
      </c>
      <c r="M1284" s="3">
        <f>Tableau1[[#This Row],[Mois]]</f>
        <v>6</v>
      </c>
    </row>
    <row r="1285" spans="1:13" hidden="1" x14ac:dyDescent="0.35">
      <c r="A1285" s="1" t="str">
        <f>Tableau1[[#This Row],[NUM DE FACTURE]]</f>
        <v>FAE-23-00126</v>
      </c>
      <c r="B1285" s="2">
        <f>VLOOKUP(Tableau3[[#This Row],[ID ]],'[1]COMMERCIAL 2019 - 2021'!$D$2:$AO$3999,14,FALSE)</f>
        <v>6000</v>
      </c>
      <c r="C1285" s="3">
        <f>VLOOKUP(Tableau3[[#This Row],[ID ]],'[1]COMMERCIAL 2019 - 2021'!$D$2:$AO$3999,15,FALSE)</f>
        <v>46867</v>
      </c>
      <c r="D1285" s="3">
        <f>VLOOKUP(Tableau3[[#This Row],[ID ]],'[1]COMMERCIAL 2019 - 2021'!$D$2:$AO$3999,16,FALSE)</f>
        <v>0</v>
      </c>
      <c r="E1285" s="3">
        <f>VLOOKUP(Tableau3[[#This Row],[ID ]],'[1]COMMERCIAL 2019 - 2021'!$D$2:$AO$3999,17,FALSE)</f>
        <v>0</v>
      </c>
      <c r="F1285" s="3">
        <f>VLOOKUP(Tableau3[[#This Row],[ID ]],'[1]COMMERCIAL 2019 - 2021'!$D$2:$AO$3999,20,FALSE)</f>
        <v>20828.5730224904</v>
      </c>
      <c r="G1285" s="3">
        <f>VLOOKUP(Tableau3[[#This Row],[ID ]],'[1]COMMERCIAL 2019 - 2021'!$D$2:$AO$3999,21,FALSE)</f>
        <v>159100.35007750962</v>
      </c>
      <c r="H1285" s="3">
        <f>VLOOKUP(Tableau3[[#This Row],[ID ]],'[1]COMMERCIAL 2019 - 2021'!$D$2:$AO$3999,22,FALSE)</f>
        <v>0</v>
      </c>
      <c r="I1285" s="3">
        <f>VLOOKUP(Tableau3[[#This Row],[ID ]],'[1]COMMERCIAL 2019 - 2021'!$D$2:$AO$3999,23,FALSE)</f>
        <v>0</v>
      </c>
      <c r="J1285" s="3">
        <f>+Tableau1[[#This Row],[Annee]]</f>
        <v>2023</v>
      </c>
      <c r="K1285" s="3" t="str">
        <f>+Tableau1[[#This Row],[DESTINATION]]</f>
        <v>Canada</v>
      </c>
      <c r="L1285" s="3" t="str">
        <f>+Tableau1[[#This Row],[CLIENT]]</f>
        <v>GREEN WORLD FOOD EXPRESS</v>
      </c>
      <c r="M1285" s="3">
        <f>Tableau1[[#This Row],[Mois]]</f>
        <v>6</v>
      </c>
    </row>
    <row r="1286" spans="1:13" hidden="1" x14ac:dyDescent="0.35">
      <c r="A1286" s="1" t="str">
        <f>Tableau1[[#This Row],[NUM DE FACTURE]]</f>
        <v>FAE-23-00127</v>
      </c>
      <c r="B1286" s="2">
        <f>VLOOKUP(Tableau3[[#This Row],[ID ]],'[1]COMMERCIAL 2019 - 2021'!$D$2:$AO$3999,14,FALSE)</f>
        <v>7800</v>
      </c>
      <c r="C1286" s="3">
        <f>VLOOKUP(Tableau3[[#This Row],[ID ]],'[1]COMMERCIAL 2019 - 2021'!$D$2:$AO$3999,15,FALSE)</f>
        <v>7200</v>
      </c>
      <c r="D1286" s="3">
        <f>VLOOKUP(Tableau3[[#This Row],[ID ]],'[1]COMMERCIAL 2019 - 2021'!$D$2:$AO$3999,16,FALSE)</f>
        <v>3360</v>
      </c>
      <c r="E1286" s="3">
        <f>VLOOKUP(Tableau3[[#This Row],[ID ]],'[1]COMMERCIAL 2019 - 2021'!$D$2:$AO$3999,17,FALSE)</f>
        <v>0</v>
      </c>
      <c r="F1286" s="3">
        <f>VLOOKUP(Tableau3[[#This Row],[ID ]],'[1]COMMERCIAL 2019 - 2021'!$D$2:$AO$3999,20,FALSE)</f>
        <v>21946.922552941174</v>
      </c>
      <c r="G1286" s="3">
        <f>VLOOKUP(Tableau3[[#This Row],[ID ]],'[1]COMMERCIAL 2019 - 2021'!$D$2:$AO$3999,21,FALSE)</f>
        <v>23366.714541176465</v>
      </c>
      <c r="H1286" s="3">
        <f>VLOOKUP(Tableau3[[#This Row],[ID ]],'[1]COMMERCIAL 2019 - 2021'!$D$2:$AO$3999,22,FALSE)</f>
        <v>10749.065945882352</v>
      </c>
      <c r="I1286" s="3">
        <f>VLOOKUP(Tableau3[[#This Row],[ID ]],'[1]COMMERCIAL 2019 - 2021'!$D$2:$AO$3999,23,FALSE)</f>
        <v>0</v>
      </c>
      <c r="J1286" s="3">
        <f>+Tableau1[[#This Row],[Annee]]</f>
        <v>2023</v>
      </c>
      <c r="K1286" s="3" t="str">
        <f>+Tableau1[[#This Row],[DESTINATION]]</f>
        <v>Jordanie</v>
      </c>
      <c r="L1286" s="3" t="str">
        <f>+Tableau1[[#This Row],[CLIENT]]</f>
        <v>ABOURA FOODS</v>
      </c>
      <c r="M1286" s="3">
        <f>Tableau1[[#This Row],[Mois]]</f>
        <v>6</v>
      </c>
    </row>
    <row r="1287" spans="1:13" hidden="1" x14ac:dyDescent="0.35">
      <c r="A1287" s="1" t="str">
        <f>Tableau1[[#This Row],[NUM DE FACTURE]]</f>
        <v>FAE-23-00128</v>
      </c>
      <c r="B1287" s="2">
        <f>VLOOKUP(Tableau3[[#This Row],[ID ]],'[1]COMMERCIAL 2019 - 2021'!$D$2:$AO$3999,14,FALSE)</f>
        <v>8160</v>
      </c>
      <c r="C1287" s="3">
        <f>VLOOKUP(Tableau3[[#This Row],[ID ]],'[1]COMMERCIAL 2019 - 2021'!$D$2:$AO$3999,15,FALSE)</f>
        <v>41280</v>
      </c>
      <c r="D1287" s="3">
        <f>VLOOKUP(Tableau3[[#This Row],[ID ]],'[1]COMMERCIAL 2019 - 2021'!$D$2:$AO$3999,16,FALSE)</f>
        <v>0</v>
      </c>
      <c r="E1287" s="3">
        <f>VLOOKUP(Tableau3[[#This Row],[ID ]],'[1]COMMERCIAL 2019 - 2021'!$D$2:$AO$3999,17,FALSE)</f>
        <v>0</v>
      </c>
      <c r="F1287" s="3">
        <f>VLOOKUP(Tableau3[[#This Row],[ID ]],'[1]COMMERCIAL 2019 - 2021'!$D$2:$AO$3999,20,FALSE)</f>
        <v>22285.576436504856</v>
      </c>
      <c r="G1287" s="3">
        <f>VLOOKUP(Tableau3[[#This Row],[ID ]],'[1]COMMERCIAL 2019 - 2021'!$D$2:$AO$3999,21,FALSE)</f>
        <v>101217.59172349515</v>
      </c>
      <c r="H1287" s="3">
        <f>VLOOKUP(Tableau3[[#This Row],[ID ]],'[1]COMMERCIAL 2019 - 2021'!$D$2:$AO$3999,22,FALSE)</f>
        <v>0</v>
      </c>
      <c r="I1287" s="3">
        <f>VLOOKUP(Tableau3[[#This Row],[ID ]],'[1]COMMERCIAL 2019 - 2021'!$D$2:$AO$3999,23,FALSE)</f>
        <v>0</v>
      </c>
      <c r="J1287" s="3">
        <f>+Tableau1[[#This Row],[Annee]]</f>
        <v>2023</v>
      </c>
      <c r="K1287" s="3" t="str">
        <f>+Tableau1[[#This Row],[DESTINATION]]</f>
        <v>Gambie</v>
      </c>
      <c r="L1287" s="3" t="str">
        <f>+Tableau1[[#This Row],[CLIENT]]</f>
        <v>E.A.S.B. NAFA</v>
      </c>
      <c r="M1287" s="3">
        <f>Tableau1[[#This Row],[Mois]]</f>
        <v>6</v>
      </c>
    </row>
    <row r="1288" spans="1:13" hidden="1" x14ac:dyDescent="0.35">
      <c r="A1288" s="1" t="str">
        <f>Tableau1[[#This Row],[NUM DE FACTURE]]</f>
        <v>FAE-23-00129</v>
      </c>
      <c r="B1288" s="2">
        <f>VLOOKUP(Tableau3[[#This Row],[ID ]],'[1]COMMERCIAL 2019 - 2021'!$D$2:$AO$3999,14,FALSE)</f>
        <v>0</v>
      </c>
      <c r="C1288" s="3">
        <f>VLOOKUP(Tableau3[[#This Row],[ID ]],'[1]COMMERCIAL 2019 - 2021'!$D$2:$AO$3999,15,FALSE)</f>
        <v>0</v>
      </c>
      <c r="D1288" s="3">
        <f>VLOOKUP(Tableau3[[#This Row],[ID ]],'[1]COMMERCIAL 2019 - 2021'!$D$2:$AO$3999,16,FALSE)</f>
        <v>110000</v>
      </c>
      <c r="E1288" s="3">
        <f>VLOOKUP(Tableau3[[#This Row],[ID ]],'[1]COMMERCIAL 2019 - 2021'!$D$2:$AO$3999,17,FALSE)</f>
        <v>0</v>
      </c>
      <c r="F1288" s="3">
        <f>VLOOKUP(Tableau3[[#This Row],[ID ]],'[1]COMMERCIAL 2019 - 2021'!$D$2:$AO$3999,20,FALSE)</f>
        <v>0</v>
      </c>
      <c r="G1288" s="3">
        <f>VLOOKUP(Tableau3[[#This Row],[ID ]],'[1]COMMERCIAL 2019 - 2021'!$D$2:$AO$3999,21,FALSE)</f>
        <v>0</v>
      </c>
      <c r="H1288" s="3">
        <f>VLOOKUP(Tableau3[[#This Row],[ID ]],'[1]COMMERCIAL 2019 - 2021'!$D$2:$AO$3999,22,FALSE)</f>
        <v>206834.32</v>
      </c>
      <c r="I1288" s="3">
        <f>VLOOKUP(Tableau3[[#This Row],[ID ]],'[1]COMMERCIAL 2019 - 2021'!$D$2:$AO$3999,23,FALSE)</f>
        <v>0</v>
      </c>
      <c r="J1288" s="3">
        <f>+Tableau1[[#This Row],[Annee]]</f>
        <v>2023</v>
      </c>
      <c r="K1288" s="3" t="str">
        <f>+Tableau1[[#This Row],[DESTINATION]]</f>
        <v>Niger</v>
      </c>
      <c r="L1288" s="3" t="str">
        <f>+Tableau1[[#This Row],[CLIENT]]</f>
        <v>ETS KASSO IMPORT EXPORT</v>
      </c>
      <c r="M1288" s="3">
        <f>Tableau1[[#This Row],[Mois]]</f>
        <v>6</v>
      </c>
    </row>
    <row r="1289" spans="1:13" hidden="1" x14ac:dyDescent="0.35">
      <c r="A1289" s="1" t="str">
        <f>Tableau1[[#This Row],[NUM DE FACTURE]]</f>
        <v>FAE-23-00130</v>
      </c>
      <c r="B1289" s="2">
        <f>VLOOKUP(Tableau3[[#This Row],[ID ]],'[1]COMMERCIAL 2019 - 2021'!$D$2:$AO$3999,14,FALSE)</f>
        <v>0</v>
      </c>
      <c r="C1289" s="3">
        <f>VLOOKUP(Tableau3[[#This Row],[ID ]],'[1]COMMERCIAL 2019 - 2021'!$D$2:$AO$3999,15,FALSE)</f>
        <v>0</v>
      </c>
      <c r="D1289" s="3">
        <f>VLOOKUP(Tableau3[[#This Row],[ID ]],'[1]COMMERCIAL 2019 - 2021'!$D$2:$AO$3999,16,FALSE)</f>
        <v>110000</v>
      </c>
      <c r="E1289" s="3">
        <f>VLOOKUP(Tableau3[[#This Row],[ID ]],'[1]COMMERCIAL 2019 - 2021'!$D$2:$AO$3999,17,FALSE)</f>
        <v>0</v>
      </c>
      <c r="F1289" s="3">
        <f>VLOOKUP(Tableau3[[#This Row],[ID ]],'[1]COMMERCIAL 2019 - 2021'!$D$2:$AO$3999,20,FALSE)</f>
        <v>0</v>
      </c>
      <c r="G1289" s="3">
        <f>VLOOKUP(Tableau3[[#This Row],[ID ]],'[1]COMMERCIAL 2019 - 2021'!$D$2:$AO$3999,21,FALSE)</f>
        <v>0</v>
      </c>
      <c r="H1289" s="3">
        <f>VLOOKUP(Tableau3[[#This Row],[ID ]],'[1]COMMERCIAL 2019 - 2021'!$D$2:$AO$3999,22,FALSE)</f>
        <v>207662.84</v>
      </c>
      <c r="I1289" s="3">
        <f>VLOOKUP(Tableau3[[#This Row],[ID ]],'[1]COMMERCIAL 2019 - 2021'!$D$2:$AO$3999,23,FALSE)</f>
        <v>0</v>
      </c>
      <c r="J1289" s="3">
        <f>+Tableau1[[#This Row],[Annee]]</f>
        <v>2023</v>
      </c>
      <c r="K1289" s="3" t="str">
        <f>+Tableau1[[#This Row],[DESTINATION]]</f>
        <v>Niger</v>
      </c>
      <c r="L1289" s="3" t="str">
        <f>+Tableau1[[#This Row],[CLIENT]]</f>
        <v>ETS KASSO IMPORT EXPORT</v>
      </c>
      <c r="M1289" s="3">
        <f>Tableau1[[#This Row],[Mois]]</f>
        <v>6</v>
      </c>
    </row>
    <row r="1290" spans="1:13" hidden="1" x14ac:dyDescent="0.35">
      <c r="A1290" s="1" t="str">
        <f>Tableau1[[#This Row],[NUM DE FACTURE]]</f>
        <v>FAE-23-00131</v>
      </c>
      <c r="B1290" s="2">
        <f>VLOOKUP(Tableau3[[#This Row],[ID ]],'[1]COMMERCIAL 2019 - 2021'!$D$2:$AO$3999,14,FALSE)</f>
        <v>0</v>
      </c>
      <c r="C1290" s="3">
        <f>VLOOKUP(Tableau3[[#This Row],[ID ]],'[1]COMMERCIAL 2019 - 2021'!$D$2:$AO$3999,15,FALSE)</f>
        <v>0</v>
      </c>
      <c r="D1290" s="3">
        <f>VLOOKUP(Tableau3[[#This Row],[ID ]],'[1]COMMERCIAL 2019 - 2021'!$D$2:$AO$3999,16,FALSE)</f>
        <v>110000</v>
      </c>
      <c r="E1290" s="3">
        <f>VLOOKUP(Tableau3[[#This Row],[ID ]],'[1]COMMERCIAL 2019 - 2021'!$D$2:$AO$3999,17,FALSE)</f>
        <v>0</v>
      </c>
      <c r="F1290" s="3">
        <f>VLOOKUP(Tableau3[[#This Row],[ID ]],'[1]COMMERCIAL 2019 - 2021'!$D$2:$AO$3999,20,FALSE)</f>
        <v>0</v>
      </c>
      <c r="G1290" s="3">
        <f>VLOOKUP(Tableau3[[#This Row],[ID ]],'[1]COMMERCIAL 2019 - 2021'!$D$2:$AO$3999,21,FALSE)</f>
        <v>0</v>
      </c>
      <c r="H1290" s="3">
        <f>VLOOKUP(Tableau3[[#This Row],[ID ]],'[1]COMMERCIAL 2019 - 2021'!$D$2:$AO$3999,22,FALSE)</f>
        <v>207610.47999999995</v>
      </c>
      <c r="I1290" s="3">
        <f>VLOOKUP(Tableau3[[#This Row],[ID ]],'[1]COMMERCIAL 2019 - 2021'!$D$2:$AO$3999,23,FALSE)</f>
        <v>0</v>
      </c>
      <c r="J1290" s="3">
        <f>+Tableau1[[#This Row],[Annee]]</f>
        <v>2023</v>
      </c>
      <c r="K1290" s="3" t="str">
        <f>+Tableau1[[#This Row],[DESTINATION]]</f>
        <v>Niger</v>
      </c>
      <c r="L1290" s="3" t="str">
        <f>+Tableau1[[#This Row],[CLIENT]]</f>
        <v>ETS KASSO IMPORT EXPORT</v>
      </c>
      <c r="M1290" s="3">
        <f>Tableau1[[#This Row],[Mois]]</f>
        <v>6</v>
      </c>
    </row>
    <row r="1291" spans="1:13" hidden="1" x14ac:dyDescent="0.35">
      <c r="A1291" s="1" t="str">
        <f>Tableau1[[#This Row],[NUM DE FACTURE]]</f>
        <v>FAE-23-00132</v>
      </c>
      <c r="B1291" s="2">
        <f>VLOOKUP(Tableau3[[#This Row],[ID ]],'[1]COMMERCIAL 2019 - 2021'!$D$2:$AO$3999,14,FALSE)</f>
        <v>0</v>
      </c>
      <c r="C1291" s="3">
        <f>VLOOKUP(Tableau3[[#This Row],[ID ]],'[1]COMMERCIAL 2019 - 2021'!$D$2:$AO$3999,15,FALSE)</f>
        <v>99200</v>
      </c>
      <c r="D1291" s="3">
        <f>VLOOKUP(Tableau3[[#This Row],[ID ]],'[1]COMMERCIAL 2019 - 2021'!$D$2:$AO$3999,16,FALSE)</f>
        <v>0</v>
      </c>
      <c r="E1291" s="3">
        <f>VLOOKUP(Tableau3[[#This Row],[ID ]],'[1]COMMERCIAL 2019 - 2021'!$D$2:$AO$3999,17,FALSE)</f>
        <v>0</v>
      </c>
      <c r="F1291" s="3">
        <f>VLOOKUP(Tableau3[[#This Row],[ID ]],'[1]COMMERCIAL 2019 - 2021'!$D$2:$AO$3999,20,FALSE)</f>
        <v>0</v>
      </c>
      <c r="G1291" s="3">
        <f>VLOOKUP(Tableau3[[#This Row],[ID ]],'[1]COMMERCIAL 2019 - 2021'!$D$2:$AO$3999,21,FALSE)</f>
        <v>199850.30399999997</v>
      </c>
      <c r="H1291" s="3">
        <f>VLOOKUP(Tableau3[[#This Row],[ID ]],'[1]COMMERCIAL 2019 - 2021'!$D$2:$AO$3999,22,FALSE)</f>
        <v>0</v>
      </c>
      <c r="I1291" s="3">
        <f>VLOOKUP(Tableau3[[#This Row],[ID ]],'[1]COMMERCIAL 2019 - 2021'!$D$2:$AO$3999,23,FALSE)</f>
        <v>0</v>
      </c>
      <c r="J1291" s="3">
        <f>+Tableau1[[#This Row],[Annee]]</f>
        <v>2023</v>
      </c>
      <c r="K1291" s="3" t="str">
        <f>+Tableau1[[#This Row],[DESTINATION]]</f>
        <v>Niger</v>
      </c>
      <c r="L1291" s="3" t="str">
        <f>+Tableau1[[#This Row],[CLIENT]]</f>
        <v>ETS KASSO IMPORT EXPORT</v>
      </c>
      <c r="M1291" s="3">
        <f>Tableau1[[#This Row],[Mois]]</f>
        <v>6</v>
      </c>
    </row>
    <row r="1292" spans="1:13" hidden="1" x14ac:dyDescent="0.35">
      <c r="A1292" s="1" t="str">
        <f>Tableau1[[#This Row],[NUM DE FACTURE]]</f>
        <v>FAE-23-00133</v>
      </c>
      <c r="B1292" s="2">
        <f>VLOOKUP(Tableau3[[#This Row],[ID ]],'[1]COMMERCIAL 2019 - 2021'!$D$2:$AO$3999,14,FALSE)</f>
        <v>19200</v>
      </c>
      <c r="C1292" s="3">
        <f>VLOOKUP(Tableau3[[#This Row],[ID ]],'[1]COMMERCIAL 2019 - 2021'!$D$2:$AO$3999,15,FALSE)</f>
        <v>17200</v>
      </c>
      <c r="D1292" s="3">
        <f>VLOOKUP(Tableau3[[#This Row],[ID ]],'[1]COMMERCIAL 2019 - 2021'!$D$2:$AO$3999,16,FALSE)</f>
        <v>0</v>
      </c>
      <c r="E1292" s="3">
        <f>VLOOKUP(Tableau3[[#This Row],[ID ]],'[1]COMMERCIAL 2019 - 2021'!$D$2:$AO$3999,17,FALSE)</f>
        <v>7800</v>
      </c>
      <c r="F1292" s="3">
        <f>VLOOKUP(Tableau3[[#This Row],[ID ]],'[1]COMMERCIAL 2019 - 2021'!$D$2:$AO$3999,20,FALSE)</f>
        <v>51480</v>
      </c>
      <c r="G1292" s="3">
        <f>VLOOKUP(Tableau3[[#This Row],[ID ]],'[1]COMMERCIAL 2019 - 2021'!$D$2:$AO$3999,21,FALSE)</f>
        <v>37560</v>
      </c>
      <c r="H1292" s="3">
        <f>VLOOKUP(Tableau3[[#This Row],[ID ]],'[1]COMMERCIAL 2019 - 2021'!$D$2:$AO$3999,22,FALSE)</f>
        <v>0</v>
      </c>
      <c r="I1292" s="3">
        <f>VLOOKUP(Tableau3[[#This Row],[ID ]],'[1]COMMERCIAL 2019 - 2021'!$D$2:$AO$3999,23,FALSE)</f>
        <v>60927</v>
      </c>
      <c r="J1292" s="3">
        <f>+Tableau1[[#This Row],[Annee]]</f>
        <v>2023</v>
      </c>
      <c r="K1292" s="3" t="str">
        <f>+Tableau1[[#This Row],[DESTINATION]]</f>
        <v>Qatar</v>
      </c>
      <c r="L1292" s="3" t="str">
        <f>+Tableau1[[#This Row],[CLIENT]]</f>
        <v>GOLDEN PEARL</v>
      </c>
      <c r="M1292" s="3">
        <f>Tableau1[[#This Row],[Mois]]</f>
        <v>6</v>
      </c>
    </row>
    <row r="1293" spans="1:13" hidden="1" x14ac:dyDescent="0.35">
      <c r="A1293" s="1" t="str">
        <f>Tableau1[[#This Row],[NUM DE FACTURE]]</f>
        <v>FAE-23-00134</v>
      </c>
      <c r="B1293" s="2">
        <f>VLOOKUP(Tableau3[[#This Row],[ID ]],'[1]COMMERCIAL 2019 - 2021'!$D$2:$AO$3999,14,FALSE)</f>
        <v>66024</v>
      </c>
      <c r="C1293" s="3">
        <f>VLOOKUP(Tableau3[[#This Row],[ID ]],'[1]COMMERCIAL 2019 - 2021'!$D$2:$AO$3999,15,FALSE)</f>
        <v>0</v>
      </c>
      <c r="D1293" s="3">
        <f>VLOOKUP(Tableau3[[#This Row],[ID ]],'[1]COMMERCIAL 2019 - 2021'!$D$2:$AO$3999,16,FALSE)</f>
        <v>0</v>
      </c>
      <c r="E1293" s="3">
        <f>VLOOKUP(Tableau3[[#This Row],[ID ]],'[1]COMMERCIAL 2019 - 2021'!$D$2:$AO$3999,17,FALSE)</f>
        <v>0</v>
      </c>
      <c r="F1293" s="3">
        <f>VLOOKUP(Tableau3[[#This Row],[ID ]],'[1]COMMERCIAL 2019 - 2021'!$D$2:$AO$3999,20,FALSE)</f>
        <v>169638.43203200001</v>
      </c>
      <c r="G1293" s="3">
        <f>VLOOKUP(Tableau3[[#This Row],[ID ]],'[1]COMMERCIAL 2019 - 2021'!$D$2:$AO$3999,21,FALSE)</f>
        <v>0</v>
      </c>
      <c r="H1293" s="3">
        <f>VLOOKUP(Tableau3[[#This Row],[ID ]],'[1]COMMERCIAL 2019 - 2021'!$D$2:$AO$3999,22,FALSE)</f>
        <v>0</v>
      </c>
      <c r="I1293" s="3">
        <f>VLOOKUP(Tableau3[[#This Row],[ID ]],'[1]COMMERCIAL 2019 - 2021'!$D$2:$AO$3999,23,FALSE)</f>
        <v>0</v>
      </c>
      <c r="J1293" s="3">
        <f>+Tableau1[[#This Row],[Annee]]</f>
        <v>2023</v>
      </c>
      <c r="K1293" s="3" t="str">
        <f>+Tableau1[[#This Row],[DESTINATION]]</f>
        <v>Sierra Leone</v>
      </c>
      <c r="L1293" s="3" t="str">
        <f>+Tableau1[[#This Row],[CLIENT]]</f>
        <v>JP BEEMSTERBOER BV</v>
      </c>
      <c r="M1293" s="3">
        <f>Tableau1[[#This Row],[Mois]]</f>
        <v>6</v>
      </c>
    </row>
    <row r="1294" spans="1:13" hidden="1" x14ac:dyDescent="0.35">
      <c r="A1294" s="1" t="str">
        <f>Tableau1[[#This Row],[NUM DE FACTURE]]</f>
        <v>FAE-23-00135</v>
      </c>
      <c r="B1294" s="2">
        <f>VLOOKUP(Tableau3[[#This Row],[ID ]],'[1]COMMERCIAL 2019 - 2021'!$D$2:$AO$3999,14,FALSE)</f>
        <v>0</v>
      </c>
      <c r="C1294" s="3">
        <f>VLOOKUP(Tableau3[[#This Row],[ID ]],'[1]COMMERCIAL 2019 - 2021'!$D$2:$AO$3999,15,FALSE)</f>
        <v>39264</v>
      </c>
      <c r="D1294" s="3">
        <f>VLOOKUP(Tableau3[[#This Row],[ID ]],'[1]COMMERCIAL 2019 - 2021'!$D$2:$AO$3999,16,FALSE)</f>
        <v>2400</v>
      </c>
      <c r="E1294" s="3">
        <f>VLOOKUP(Tableau3[[#This Row],[ID ]],'[1]COMMERCIAL 2019 - 2021'!$D$2:$AO$3999,17,FALSE)</f>
        <v>1000</v>
      </c>
      <c r="F1294" s="3">
        <f>VLOOKUP(Tableau3[[#This Row],[ID ]],'[1]COMMERCIAL 2019 - 2021'!$D$2:$AO$3999,20,FALSE)</f>
        <v>0</v>
      </c>
      <c r="G1294" s="3">
        <f>VLOOKUP(Tableau3[[#This Row],[ID ]],'[1]COMMERCIAL 2019 - 2021'!$D$2:$AO$3999,21,FALSE)</f>
        <v>48037.04863576674</v>
      </c>
      <c r="H1294" s="3">
        <f>VLOOKUP(Tableau3[[#This Row],[ID ]],'[1]COMMERCIAL 2019 - 2021'!$D$2:$AO$3999,22,FALSE)</f>
        <v>2942.1826109881868</v>
      </c>
      <c r="I1294" s="3">
        <f>VLOOKUP(Tableau3[[#This Row],[ID ]],'[1]COMMERCIAL 2019 - 2021'!$D$2:$AO$3999,23,FALSE)</f>
        <v>4463.6318932450777</v>
      </c>
      <c r="J1294" s="3">
        <f>+Tableau1[[#This Row],[Annee]]</f>
        <v>2023</v>
      </c>
      <c r="K1294" s="3" t="str">
        <f>+Tableau1[[#This Row],[DESTINATION]]</f>
        <v>France</v>
      </c>
      <c r="L1294" s="3" t="str">
        <f>+Tableau1[[#This Row],[CLIENT]]</f>
        <v>SODIC</v>
      </c>
      <c r="M1294" s="3">
        <f>Tableau1[[#This Row],[Mois]]</f>
        <v>6</v>
      </c>
    </row>
    <row r="1295" spans="1:13" x14ac:dyDescent="0.35">
      <c r="A1295" s="1" t="str">
        <f>Tableau1[[#This Row],[NUM DE FACTURE]]</f>
        <v>FAE-23-00136</v>
      </c>
      <c r="B1295" s="2">
        <f>VLOOKUP(Tableau3[[#This Row],[ID ]],'[1]COMMERCIAL 2019 - 2021'!$D$2:$AO$3999,14,FALSE)</f>
        <v>0</v>
      </c>
      <c r="C1295" s="3">
        <f>VLOOKUP(Tableau3[[#This Row],[ID ]],'[1]COMMERCIAL 2019 - 2021'!$D$2:$AO$3999,15,FALSE)</f>
        <v>220080</v>
      </c>
      <c r="D1295" s="3">
        <f>VLOOKUP(Tableau3[[#This Row],[ID ]],'[1]COMMERCIAL 2019 - 2021'!$D$2:$AO$3999,16,FALSE)</f>
        <v>0</v>
      </c>
      <c r="E1295" s="3">
        <f>VLOOKUP(Tableau3[[#This Row],[ID ]],'[1]COMMERCIAL 2019 - 2021'!$D$2:$AO$3999,17,FALSE)</f>
        <v>0</v>
      </c>
      <c r="F1295" s="3">
        <f>VLOOKUP(Tableau3[[#This Row],[ID ]],'[1]COMMERCIAL 2019 - 2021'!$D$2:$AO$3999,20,FALSE)</f>
        <v>0</v>
      </c>
      <c r="G1295" s="3">
        <f>VLOOKUP(Tableau3[[#This Row],[ID ]],'[1]COMMERCIAL 2019 - 2021'!$D$2:$AO$3999,21,FALSE)</f>
        <v>407148</v>
      </c>
      <c r="H1295" s="3">
        <f>VLOOKUP(Tableau3[[#This Row],[ID ]],'[1]COMMERCIAL 2019 - 2021'!$D$2:$AO$3999,22,FALSE)</f>
        <v>0</v>
      </c>
      <c r="I1295" s="3">
        <f>VLOOKUP(Tableau3[[#This Row],[ID ]],'[1]COMMERCIAL 2019 - 2021'!$D$2:$AO$3999,23,FALSE)</f>
        <v>0</v>
      </c>
      <c r="J1295" s="3">
        <f>+Tableau1[[#This Row],[Annee]]</f>
        <v>2023</v>
      </c>
      <c r="K1295" s="3" t="str">
        <f>+Tableau1[[#This Row],[DESTINATION]]</f>
        <v>Senegal</v>
      </c>
      <c r="L1295" s="3" t="str">
        <f>+Tableau1[[#This Row],[CLIENT]]</f>
        <v>TUNISIAN AFRICAN BUSINESS</v>
      </c>
      <c r="M1295" s="3">
        <f>Tableau1[[#This Row],[Mois]]</f>
        <v>6</v>
      </c>
    </row>
    <row r="1296" spans="1:13" x14ac:dyDescent="0.35">
      <c r="A1296" s="1" t="str">
        <f>Tableau1[[#This Row],[NUM DE FACTURE]]</f>
        <v>FAE-23-00137</v>
      </c>
      <c r="B1296" s="2">
        <f>VLOOKUP(Tableau3[[#This Row],[ID ]],'[1]COMMERCIAL 2019 - 2021'!$D$2:$AO$3999,14,FALSE)</f>
        <v>0</v>
      </c>
      <c r="C1296" s="3">
        <f>VLOOKUP(Tableau3[[#This Row],[ID ]],'[1]COMMERCIAL 2019 - 2021'!$D$2:$AO$3999,15,FALSE)</f>
        <v>12900</v>
      </c>
      <c r="D1296" s="3">
        <f>VLOOKUP(Tableau3[[#This Row],[ID ]],'[1]COMMERCIAL 2019 - 2021'!$D$2:$AO$3999,16,FALSE)</f>
        <v>84000</v>
      </c>
      <c r="E1296" s="3">
        <f>VLOOKUP(Tableau3[[#This Row],[ID ]],'[1]COMMERCIAL 2019 - 2021'!$D$2:$AO$3999,17,FALSE)</f>
        <v>3606</v>
      </c>
      <c r="F1296" s="3">
        <f>VLOOKUP(Tableau3[[#This Row],[ID ]],'[1]COMMERCIAL 2019 - 2021'!$D$2:$AO$3999,20,FALSE)</f>
        <v>0</v>
      </c>
      <c r="G1296" s="3">
        <f>VLOOKUP(Tableau3[[#This Row],[ID ]],'[1]COMMERCIAL 2019 - 2021'!$D$2:$AO$3999,21,FALSE)</f>
        <v>27675</v>
      </c>
      <c r="H1296" s="3">
        <f>VLOOKUP(Tableau3[[#This Row],[ID ]],'[1]COMMERCIAL 2019 - 2021'!$D$2:$AO$3999,22,FALSE)</f>
        <v>163520</v>
      </c>
      <c r="I1296" s="3">
        <f>VLOOKUP(Tableau3[[#This Row],[ID ]],'[1]COMMERCIAL 2019 - 2021'!$D$2:$AO$3999,23,FALSE)</f>
        <v>22263</v>
      </c>
      <c r="J1296" s="3">
        <f>+Tableau1[[#This Row],[Annee]]</f>
        <v>2023</v>
      </c>
      <c r="K1296" s="3" t="str">
        <f>+Tableau1[[#This Row],[DESTINATION]]</f>
        <v>Gabon</v>
      </c>
      <c r="L1296" s="3" t="str">
        <f>+Tableau1[[#This Row],[CLIENT]]</f>
        <v>TUNISIAN AFRICAN BUSINESS</v>
      </c>
      <c r="M1296" s="3">
        <f>Tableau1[[#This Row],[Mois]]</f>
        <v>6</v>
      </c>
    </row>
    <row r="1297" spans="1:13" hidden="1" x14ac:dyDescent="0.35">
      <c r="A1297" s="1" t="str">
        <f>Tableau1[[#This Row],[NUM DE FACTURE]]</f>
        <v>FAE-23-00138</v>
      </c>
      <c r="B1297" s="2">
        <f>VLOOKUP(Tableau3[[#This Row],[ID ]],'[1]COMMERCIAL 2019 - 2021'!$D$2:$AO$3999,14,FALSE)</f>
        <v>18960</v>
      </c>
      <c r="C1297" s="3">
        <f>VLOOKUP(Tableau3[[#This Row],[ID ]],'[1]COMMERCIAL 2019 - 2021'!$D$2:$AO$3999,15,FALSE)</f>
        <v>242770</v>
      </c>
      <c r="D1297" s="3">
        <f>VLOOKUP(Tableau3[[#This Row],[ID ]],'[1]COMMERCIAL 2019 - 2021'!$D$2:$AO$3999,16,FALSE)</f>
        <v>16000</v>
      </c>
      <c r="E1297" s="3">
        <f>VLOOKUP(Tableau3[[#This Row],[ID ]],'[1]COMMERCIAL 2019 - 2021'!$D$2:$AO$3999,17,FALSE)</f>
        <v>0</v>
      </c>
      <c r="F1297" s="3">
        <f>VLOOKUP(Tableau3[[#This Row],[ID ]],'[1]COMMERCIAL 2019 - 2021'!$D$2:$AO$3999,20,FALSE)</f>
        <v>49228.555813290615</v>
      </c>
      <c r="G1297" s="3">
        <f>VLOOKUP(Tableau3[[#This Row],[ID ]],'[1]COMMERCIAL 2019 - 2021'!$D$2:$AO$3999,21,FALSE)</f>
        <v>559325.31679853168</v>
      </c>
      <c r="H1297" s="3">
        <f>VLOOKUP(Tableau3[[#This Row],[ID ]],'[1]COMMERCIAL 2019 - 2021'!$D$2:$AO$3999,22,FALSE)</f>
        <v>34941.962968177722</v>
      </c>
      <c r="I1297" s="3">
        <f>VLOOKUP(Tableau3[[#This Row],[ID ]],'[1]COMMERCIAL 2019 - 2021'!$D$2:$AO$3999,23,FALSE)</f>
        <v>0</v>
      </c>
      <c r="J1297" s="3">
        <f>+Tableau1[[#This Row],[Annee]]</f>
        <v>2023</v>
      </c>
      <c r="K1297" s="3" t="str">
        <f>+Tableau1[[#This Row],[DESTINATION]]</f>
        <v xml:space="preserve">Guinée </v>
      </c>
      <c r="L1297" s="3" t="str">
        <f>+Tableau1[[#This Row],[CLIENT]]</f>
        <v>SAWABA - GUINEE</v>
      </c>
      <c r="M1297" s="3">
        <f>Tableau1[[#This Row],[Mois]]</f>
        <v>6</v>
      </c>
    </row>
    <row r="1298" spans="1:13" hidden="1" x14ac:dyDescent="0.35">
      <c r="A1298" s="1" t="str">
        <f>Tableau1[[#This Row],[NUM DE FACTURE]]</f>
        <v>FAE-23-00139</v>
      </c>
      <c r="B1298" s="2">
        <f>VLOOKUP(Tableau3[[#This Row],[ID ]],'[1]COMMERCIAL 2019 - 2021'!$D$2:$AO$3999,14,FALSE)</f>
        <v>8400</v>
      </c>
      <c r="C1298" s="3">
        <f>VLOOKUP(Tableau3[[#This Row],[ID ]],'[1]COMMERCIAL 2019 - 2021'!$D$2:$AO$3999,15,FALSE)</f>
        <v>18600</v>
      </c>
      <c r="D1298" s="3">
        <f>VLOOKUP(Tableau3[[#This Row],[ID ]],'[1]COMMERCIAL 2019 - 2021'!$D$2:$AO$3999,16,FALSE)</f>
        <v>0</v>
      </c>
      <c r="E1298" s="3">
        <f>VLOOKUP(Tableau3[[#This Row],[ID ]],'[1]COMMERCIAL 2019 - 2021'!$D$2:$AO$3999,17,FALSE)</f>
        <v>0</v>
      </c>
      <c r="F1298" s="3">
        <f>VLOOKUP(Tableau3[[#This Row],[ID ]],'[1]COMMERCIAL 2019 - 2021'!$D$2:$AO$3999,20,FALSE)</f>
        <v>19320</v>
      </c>
      <c r="G1298" s="3">
        <f>VLOOKUP(Tableau3[[#This Row],[ID ]],'[1]COMMERCIAL 2019 - 2021'!$D$2:$AO$3999,21,FALSE)</f>
        <v>38130</v>
      </c>
      <c r="H1298" s="3">
        <f>VLOOKUP(Tableau3[[#This Row],[ID ]],'[1]COMMERCIAL 2019 - 2021'!$D$2:$AO$3999,22,FALSE)</f>
        <v>0</v>
      </c>
      <c r="I1298" s="3">
        <f>VLOOKUP(Tableau3[[#This Row],[ID ]],'[1]COMMERCIAL 2019 - 2021'!$D$2:$AO$3999,23,FALSE)</f>
        <v>0</v>
      </c>
      <c r="J1298" s="3">
        <f>+Tableau1[[#This Row],[Annee]]</f>
        <v>2023</v>
      </c>
      <c r="K1298" s="3" t="str">
        <f>+Tableau1[[#This Row],[DESTINATION]]</f>
        <v>Congo</v>
      </c>
      <c r="L1298" s="3" t="str">
        <f>+Tableau1[[#This Row],[CLIENT]]</f>
        <v>PUNIC INTERNATINAL TRADE</v>
      </c>
      <c r="M1298" s="3">
        <f>Tableau1[[#This Row],[Mois]]</f>
        <v>6</v>
      </c>
    </row>
    <row r="1299" spans="1:13" hidden="1" x14ac:dyDescent="0.35">
      <c r="A1299" s="1" t="str">
        <f>Tableau1[[#This Row],[NUM DE FACTURE]]</f>
        <v>FAE-23-00140</v>
      </c>
      <c r="B1299" s="2">
        <f>VLOOKUP(Tableau3[[#This Row],[ID ]],'[1]COMMERCIAL 2019 - 2021'!$D$2:$AO$3999,14,FALSE)</f>
        <v>57600</v>
      </c>
      <c r="C1299" s="3">
        <f>VLOOKUP(Tableau3[[#This Row],[ID ]],'[1]COMMERCIAL 2019 - 2021'!$D$2:$AO$3999,15,FALSE)</f>
        <v>0</v>
      </c>
      <c r="D1299" s="3">
        <f>VLOOKUP(Tableau3[[#This Row],[ID ]],'[1]COMMERCIAL 2019 - 2021'!$D$2:$AO$3999,16,FALSE)</f>
        <v>0</v>
      </c>
      <c r="E1299" s="3">
        <f>VLOOKUP(Tableau3[[#This Row],[ID ]],'[1]COMMERCIAL 2019 - 2021'!$D$2:$AO$3999,17,FALSE)</f>
        <v>0</v>
      </c>
      <c r="F1299" s="3">
        <f>VLOOKUP(Tableau3[[#This Row],[ID ]],'[1]COMMERCIAL 2019 - 2021'!$D$2:$AO$3999,20,FALSE)</f>
        <v>126720</v>
      </c>
      <c r="G1299" s="3">
        <f>VLOOKUP(Tableau3[[#This Row],[ID ]],'[1]COMMERCIAL 2019 - 2021'!$D$2:$AO$3999,21,FALSE)</f>
        <v>0</v>
      </c>
      <c r="H1299" s="3">
        <f>VLOOKUP(Tableau3[[#This Row],[ID ]],'[1]COMMERCIAL 2019 - 2021'!$D$2:$AO$3999,22,FALSE)</f>
        <v>0</v>
      </c>
      <c r="I1299" s="3">
        <f>VLOOKUP(Tableau3[[#This Row],[ID ]],'[1]COMMERCIAL 2019 - 2021'!$D$2:$AO$3999,23,FALSE)</f>
        <v>0</v>
      </c>
      <c r="J1299" s="3">
        <f>+Tableau1[[#This Row],[Annee]]</f>
        <v>2023</v>
      </c>
      <c r="K1299" s="3" t="str">
        <f>+Tableau1[[#This Row],[DESTINATION]]</f>
        <v>Bukina Faso</v>
      </c>
      <c r="L1299" s="3" t="str">
        <f>+Tableau1[[#This Row],[CLIENT]]</f>
        <v>MARCOM INTERN</v>
      </c>
      <c r="M1299" s="3">
        <f>Tableau1[[#This Row],[Mois]]</f>
        <v>7</v>
      </c>
    </row>
    <row r="1300" spans="1:13" hidden="1" x14ac:dyDescent="0.35">
      <c r="A1300" s="1" t="str">
        <f>Tableau1[[#This Row],[NUM DE FACTURE]]</f>
        <v>FAE-23-00141</v>
      </c>
      <c r="B1300" s="2">
        <f>VLOOKUP(Tableau3[[#This Row],[ID ]],'[1]COMMERCIAL 2019 - 2021'!$D$2:$AO$3999,14,FALSE)</f>
        <v>20150</v>
      </c>
      <c r="C1300" s="3">
        <f>VLOOKUP(Tableau3[[#This Row],[ID ]],'[1]COMMERCIAL 2019 - 2021'!$D$2:$AO$3999,15,FALSE)</f>
        <v>0</v>
      </c>
      <c r="D1300" s="3">
        <f>VLOOKUP(Tableau3[[#This Row],[ID ]],'[1]COMMERCIAL 2019 - 2021'!$D$2:$AO$3999,16,FALSE)</f>
        <v>0</v>
      </c>
      <c r="E1300" s="3">
        <f>VLOOKUP(Tableau3[[#This Row],[ID ]],'[1]COMMERCIAL 2019 - 2021'!$D$2:$AO$3999,17,FALSE)</f>
        <v>0</v>
      </c>
      <c r="F1300" s="3">
        <f>VLOOKUP(Tableau3[[#This Row],[ID ]],'[1]COMMERCIAL 2019 - 2021'!$D$2:$AO$3999,20,FALSE)</f>
        <v>49703.601999999992</v>
      </c>
      <c r="G1300" s="3">
        <f>VLOOKUP(Tableau3[[#This Row],[ID ]],'[1]COMMERCIAL 2019 - 2021'!$D$2:$AO$3999,21,FALSE)</f>
        <v>0</v>
      </c>
      <c r="H1300" s="3">
        <f>VLOOKUP(Tableau3[[#This Row],[ID ]],'[1]COMMERCIAL 2019 - 2021'!$D$2:$AO$3999,22,FALSE)</f>
        <v>0</v>
      </c>
      <c r="I1300" s="3">
        <f>VLOOKUP(Tableau3[[#This Row],[ID ]],'[1]COMMERCIAL 2019 - 2021'!$D$2:$AO$3999,23,FALSE)</f>
        <v>0</v>
      </c>
      <c r="J1300" s="3">
        <f>+Tableau1[[#This Row],[Annee]]</f>
        <v>2023</v>
      </c>
      <c r="K1300" s="3" t="str">
        <f>+Tableau1[[#This Row],[DESTINATION]]</f>
        <v>Russie</v>
      </c>
      <c r="L1300" s="3" t="str">
        <f>+Tableau1[[#This Row],[CLIENT]]</f>
        <v>ANGSTREM TRADING</v>
      </c>
      <c r="M1300" s="3">
        <f>Tableau1[[#This Row],[Mois]]</f>
        <v>6</v>
      </c>
    </row>
    <row r="1301" spans="1:13" hidden="1" x14ac:dyDescent="0.35">
      <c r="A1301" s="1" t="str">
        <f>Tableau1[[#This Row],[NUM DE FACTURE]]</f>
        <v>FAE-23-00142</v>
      </c>
      <c r="B1301" s="2">
        <f>VLOOKUP(Tableau3[[#This Row],[ID ]],'[1]COMMERCIAL 2019 - 2021'!$D$2:$AO$3999,14,FALSE)</f>
        <v>18960</v>
      </c>
      <c r="C1301" s="3">
        <f>VLOOKUP(Tableau3[[#This Row],[ID ]],'[1]COMMERCIAL 2019 - 2021'!$D$2:$AO$3999,15,FALSE)</f>
        <v>35520</v>
      </c>
      <c r="D1301" s="3">
        <f>VLOOKUP(Tableau3[[#This Row],[ID ]],'[1]COMMERCIAL 2019 - 2021'!$D$2:$AO$3999,16,FALSE)</f>
        <v>0</v>
      </c>
      <c r="E1301" s="3">
        <f>VLOOKUP(Tableau3[[#This Row],[ID ]],'[1]COMMERCIAL 2019 - 2021'!$D$2:$AO$3999,17,FALSE)</f>
        <v>0</v>
      </c>
      <c r="F1301" s="3">
        <f>VLOOKUP(Tableau3[[#This Row],[ID ]],'[1]COMMERCIAL 2019 - 2021'!$D$2:$AO$3999,20,FALSE)</f>
        <v>53069.990422202653</v>
      </c>
      <c r="G1301" s="3">
        <f>VLOOKUP(Tableau3[[#This Row],[ID ]],'[1]COMMERCIAL 2019 - 2021'!$D$2:$AO$3999,21,FALSE)</f>
        <v>89508.664057797359</v>
      </c>
      <c r="H1301" s="3">
        <f>VLOOKUP(Tableau3[[#This Row],[ID ]],'[1]COMMERCIAL 2019 - 2021'!$D$2:$AO$3999,22,FALSE)</f>
        <v>0</v>
      </c>
      <c r="I1301" s="3">
        <f>VLOOKUP(Tableau3[[#This Row],[ID ]],'[1]COMMERCIAL 2019 - 2021'!$D$2:$AO$3999,23,FALSE)</f>
        <v>0</v>
      </c>
      <c r="J1301" s="3">
        <f>+Tableau1[[#This Row],[Annee]]</f>
        <v>2023</v>
      </c>
      <c r="K1301" s="3" t="str">
        <f>+Tableau1[[#This Row],[DESTINATION]]</f>
        <v>Gambie</v>
      </c>
      <c r="L1301" s="3" t="str">
        <f>+Tableau1[[#This Row],[CLIENT]]</f>
        <v>E.A.S.B. NAFA</v>
      </c>
      <c r="M1301" s="3">
        <f>Tableau1[[#This Row],[Mois]]</f>
        <v>6</v>
      </c>
    </row>
    <row r="1302" spans="1:13" hidden="1" x14ac:dyDescent="0.35">
      <c r="A1302" s="1" t="str">
        <f>Tableau1[[#This Row],[NUM DE FACTURE]]</f>
        <v>FAE-23-00143</v>
      </c>
      <c r="B1302" s="2">
        <f>VLOOKUP(Tableau3[[#This Row],[ID ]],'[1]COMMERCIAL 2019 - 2021'!$D$2:$AO$3999,14,FALSE)</f>
        <v>99840</v>
      </c>
      <c r="C1302" s="3">
        <f>VLOOKUP(Tableau3[[#This Row],[ID ]],'[1]COMMERCIAL 2019 - 2021'!$D$2:$AO$3999,15,FALSE)</f>
        <v>0</v>
      </c>
      <c r="D1302" s="3">
        <f>VLOOKUP(Tableau3[[#This Row],[ID ]],'[1]COMMERCIAL 2019 - 2021'!$D$2:$AO$3999,16,FALSE)</f>
        <v>0</v>
      </c>
      <c r="E1302" s="3">
        <f>VLOOKUP(Tableau3[[#This Row],[ID ]],'[1]COMMERCIAL 2019 - 2021'!$D$2:$AO$3999,17,FALSE)</f>
        <v>0</v>
      </c>
      <c r="F1302" s="3">
        <f>VLOOKUP(Tableau3[[#This Row],[ID ]],'[1]COMMERCIAL 2019 - 2021'!$D$2:$AO$3999,20,FALSE)</f>
        <v>209664</v>
      </c>
      <c r="G1302" s="3">
        <f>VLOOKUP(Tableau3[[#This Row],[ID ]],'[1]COMMERCIAL 2019 - 2021'!$D$2:$AO$3999,21,FALSE)</f>
        <v>0</v>
      </c>
      <c r="H1302" s="3">
        <f>VLOOKUP(Tableau3[[#This Row],[ID ]],'[1]COMMERCIAL 2019 - 2021'!$D$2:$AO$3999,22,FALSE)</f>
        <v>0</v>
      </c>
      <c r="I1302" s="3">
        <f>VLOOKUP(Tableau3[[#This Row],[ID ]],'[1]COMMERCIAL 2019 - 2021'!$D$2:$AO$3999,23,FALSE)</f>
        <v>0</v>
      </c>
      <c r="J1302" s="3">
        <f>+Tableau1[[#This Row],[Annee]]</f>
        <v>2023</v>
      </c>
      <c r="K1302" s="3" t="str">
        <f>+Tableau1[[#This Row],[DESTINATION]]</f>
        <v>Libye</v>
      </c>
      <c r="L1302" s="3" t="str">
        <f>+Tableau1[[#This Row],[CLIENT]]</f>
        <v>EASY TRADE / GLOBAL GOODS CAPA</v>
      </c>
      <c r="M1302" s="3">
        <f>Tableau1[[#This Row],[Mois]]</f>
        <v>7</v>
      </c>
    </row>
    <row r="1303" spans="1:13" hidden="1" x14ac:dyDescent="0.35">
      <c r="A1303" s="1" t="str">
        <f>Tableau1[[#This Row],[NUM DE FACTURE]]</f>
        <v>FAE-23-00144</v>
      </c>
      <c r="B1303" s="2">
        <f>VLOOKUP(Tableau3[[#This Row],[ID ]],'[1]COMMERCIAL 2019 - 2021'!$D$2:$AO$3999,14,FALSE)</f>
        <v>0</v>
      </c>
      <c r="C1303" s="3">
        <f>VLOOKUP(Tableau3[[#This Row],[ID ]],'[1]COMMERCIAL 2019 - 2021'!$D$2:$AO$3999,15,FALSE)</f>
        <v>23233.759999999998</v>
      </c>
      <c r="D1303" s="3">
        <f>VLOOKUP(Tableau3[[#This Row],[ID ]],'[1]COMMERCIAL 2019 - 2021'!$D$2:$AO$3999,16,FALSE)</f>
        <v>1700</v>
      </c>
      <c r="E1303" s="3">
        <f>VLOOKUP(Tableau3[[#This Row],[ID ]],'[1]COMMERCIAL 2019 - 2021'!$D$2:$AO$3999,17,FALSE)</f>
        <v>400</v>
      </c>
      <c r="F1303" s="3">
        <f>VLOOKUP(Tableau3[[#This Row],[ID ]],'[1]COMMERCIAL 2019 - 2021'!$D$2:$AO$3999,20,FALSE)</f>
        <v>0</v>
      </c>
      <c r="G1303" s="3">
        <f>VLOOKUP(Tableau3[[#This Row],[ID ]],'[1]COMMERCIAL 2019 - 2021'!$D$2:$AO$3999,21,FALSE)</f>
        <v>90329.592853824244</v>
      </c>
      <c r="H1303" s="3">
        <f>VLOOKUP(Tableau3[[#This Row],[ID ]],'[1]COMMERCIAL 2019 - 2021'!$D$2:$AO$3999,22,FALSE)</f>
        <v>6244.7158978375101</v>
      </c>
      <c r="I1303" s="3">
        <f>VLOOKUP(Tableau3[[#This Row],[ID ]],'[1]COMMERCIAL 2019 - 2021'!$D$2:$AO$3999,23,FALSE)</f>
        <v>4012.5919171382375</v>
      </c>
      <c r="J1303" s="3">
        <f>+Tableau1[[#This Row],[Annee]]</f>
        <v>2023</v>
      </c>
      <c r="K1303" s="3" t="str">
        <f>+Tableau1[[#This Row],[DESTINATION]]</f>
        <v>Canada</v>
      </c>
      <c r="L1303" s="3" t="str">
        <f>+Tableau1[[#This Row],[CLIENT]]</f>
        <v>SAFA FOOD</v>
      </c>
      <c r="M1303" s="3">
        <f>Tableau1[[#This Row],[Mois]]</f>
        <v>7</v>
      </c>
    </row>
    <row r="1304" spans="1:13" hidden="1" x14ac:dyDescent="0.35">
      <c r="A1304" s="1" t="str">
        <f>Tableau1[[#This Row],[NUM DE FACTURE]]</f>
        <v>FAE-23-00145</v>
      </c>
      <c r="B1304" s="2">
        <f>VLOOKUP(Tableau3[[#This Row],[ID ]],'[1]COMMERCIAL 2019 - 2021'!$D$2:$AO$3999,14,FALSE)</f>
        <v>21600</v>
      </c>
      <c r="C1304" s="3">
        <f>VLOOKUP(Tableau3[[#This Row],[ID ]],'[1]COMMERCIAL 2019 - 2021'!$D$2:$AO$3999,15,FALSE)</f>
        <v>0</v>
      </c>
      <c r="D1304" s="3">
        <f>VLOOKUP(Tableau3[[#This Row],[ID ]],'[1]COMMERCIAL 2019 - 2021'!$D$2:$AO$3999,16,FALSE)</f>
        <v>0</v>
      </c>
      <c r="E1304" s="3">
        <f>VLOOKUP(Tableau3[[#This Row],[ID ]],'[1]COMMERCIAL 2019 - 2021'!$D$2:$AO$3999,17,FALSE)</f>
        <v>0</v>
      </c>
      <c r="F1304" s="3">
        <f>VLOOKUP(Tableau3[[#This Row],[ID ]],'[1]COMMERCIAL 2019 - 2021'!$D$2:$AO$3999,20,FALSE)</f>
        <v>46812</v>
      </c>
      <c r="G1304" s="3">
        <f>VLOOKUP(Tableau3[[#This Row],[ID ]],'[1]COMMERCIAL 2019 - 2021'!$D$2:$AO$3999,21,FALSE)</f>
        <v>0</v>
      </c>
      <c r="H1304" s="3">
        <f>VLOOKUP(Tableau3[[#This Row],[ID ]],'[1]COMMERCIAL 2019 - 2021'!$D$2:$AO$3999,22,FALSE)</f>
        <v>0</v>
      </c>
      <c r="I1304" s="3">
        <f>VLOOKUP(Tableau3[[#This Row],[ID ]],'[1]COMMERCIAL 2019 - 2021'!$D$2:$AO$3999,23,FALSE)</f>
        <v>0</v>
      </c>
      <c r="J1304" s="3">
        <f>+Tableau1[[#This Row],[Annee]]</f>
        <v>2023</v>
      </c>
      <c r="K1304" s="3" t="str">
        <f>+Tableau1[[#This Row],[DESTINATION]]</f>
        <v>Tchad</v>
      </c>
      <c r="L1304" s="3" t="str">
        <f>+Tableau1[[#This Row],[CLIENT]]</f>
        <v>SAHEL INTERNATIONAL TRADE</v>
      </c>
      <c r="M1304" s="3">
        <f>Tableau1[[#This Row],[Mois]]</f>
        <v>7</v>
      </c>
    </row>
    <row r="1305" spans="1:13" hidden="1" x14ac:dyDescent="0.35">
      <c r="A1305" s="1" t="str">
        <f>Tableau1[[#This Row],[NUM DE FACTURE]]</f>
        <v>FAE-23-00146</v>
      </c>
      <c r="B1305" s="2">
        <f>VLOOKUP(Tableau3[[#This Row],[ID ]],'[1]COMMERCIAL 2019 - 2021'!$D$2:$AO$3999,14,FALSE)</f>
        <v>19200</v>
      </c>
      <c r="C1305" s="3">
        <f>VLOOKUP(Tableau3[[#This Row],[ID ]],'[1]COMMERCIAL 2019 - 2021'!$D$2:$AO$3999,15,FALSE)</f>
        <v>0</v>
      </c>
      <c r="D1305" s="3">
        <f>VLOOKUP(Tableau3[[#This Row],[ID ]],'[1]COMMERCIAL 2019 - 2021'!$D$2:$AO$3999,16,FALSE)</f>
        <v>0</v>
      </c>
      <c r="E1305" s="3">
        <f>VLOOKUP(Tableau3[[#This Row],[ID ]],'[1]COMMERCIAL 2019 - 2021'!$D$2:$AO$3999,17,FALSE)</f>
        <v>0</v>
      </c>
      <c r="F1305" s="3">
        <f>VLOOKUP(Tableau3[[#This Row],[ID ]],'[1]COMMERCIAL 2019 - 2021'!$D$2:$AO$3999,20,FALSE)</f>
        <v>42240</v>
      </c>
      <c r="G1305" s="3">
        <f>VLOOKUP(Tableau3[[#This Row],[ID ]],'[1]COMMERCIAL 2019 - 2021'!$D$2:$AO$3999,21,FALSE)</f>
        <v>0</v>
      </c>
      <c r="H1305" s="3">
        <f>VLOOKUP(Tableau3[[#This Row],[ID ]],'[1]COMMERCIAL 2019 - 2021'!$D$2:$AO$3999,22,FALSE)</f>
        <v>0</v>
      </c>
      <c r="I1305" s="3">
        <f>VLOOKUP(Tableau3[[#This Row],[ID ]],'[1]COMMERCIAL 2019 - 2021'!$D$2:$AO$3999,23,FALSE)</f>
        <v>0</v>
      </c>
      <c r="J1305" s="3">
        <f>+Tableau1[[#This Row],[Annee]]</f>
        <v>2023</v>
      </c>
      <c r="K1305" s="3" t="str">
        <f>+Tableau1[[#This Row],[DESTINATION]]</f>
        <v>Bukina Faso</v>
      </c>
      <c r="L1305" s="3" t="str">
        <f>+Tableau1[[#This Row],[CLIENT]]</f>
        <v>SAHEL INTERNATIONAL TRADE</v>
      </c>
      <c r="M1305" s="3">
        <f>Tableau1[[#This Row],[Mois]]</f>
        <v>7</v>
      </c>
    </row>
    <row r="1306" spans="1:13" hidden="1" x14ac:dyDescent="0.35">
      <c r="A1306" s="1" t="str">
        <f>Tableau1[[#This Row],[NUM DE FACTURE]]</f>
        <v>FAE-23-00147</v>
      </c>
      <c r="B1306" s="2">
        <f>VLOOKUP(Tableau3[[#This Row],[ID ]],'[1]COMMERCIAL 2019 - 2021'!$D$2:$AO$3999,14,FALSE)</f>
        <v>24000</v>
      </c>
      <c r="C1306" s="3">
        <f>VLOOKUP(Tableau3[[#This Row],[ID ]],'[1]COMMERCIAL 2019 - 2021'!$D$2:$AO$3999,15,FALSE)</f>
        <v>284400</v>
      </c>
      <c r="D1306" s="3">
        <f>VLOOKUP(Tableau3[[#This Row],[ID ]],'[1]COMMERCIAL 2019 - 2021'!$D$2:$AO$3999,16,FALSE)</f>
        <v>9600</v>
      </c>
      <c r="E1306" s="3">
        <f>VLOOKUP(Tableau3[[#This Row],[ID ]],'[1]COMMERCIAL 2019 - 2021'!$D$2:$AO$3999,17,FALSE)</f>
        <v>0</v>
      </c>
      <c r="F1306" s="3">
        <f>VLOOKUP(Tableau3[[#This Row],[ID ]],'[1]COMMERCIAL 2019 - 2021'!$D$2:$AO$3999,20,FALSE)</f>
        <v>55355.663999999997</v>
      </c>
      <c r="G1306" s="3">
        <f>VLOOKUP(Tableau3[[#This Row],[ID ]],'[1]COMMERCIAL 2019 - 2021'!$D$2:$AO$3999,21,FALSE)</f>
        <v>655964.61839999992</v>
      </c>
      <c r="H1306" s="3">
        <f>VLOOKUP(Tableau3[[#This Row],[ID ]],'[1]COMMERCIAL 2019 - 2021'!$D$2:$AO$3999,22,FALSE)</f>
        <v>22142.265599999999</v>
      </c>
      <c r="I1306" s="3">
        <f>VLOOKUP(Tableau3[[#This Row],[ID ]],'[1]COMMERCIAL 2019 - 2021'!$D$2:$AO$3999,23,FALSE)</f>
        <v>0</v>
      </c>
      <c r="J1306" s="3">
        <f>+Tableau1[[#This Row],[Annee]]</f>
        <v>2023</v>
      </c>
      <c r="K1306" s="3" t="str">
        <f>+Tableau1[[#This Row],[DESTINATION]]</f>
        <v>LIBYE</v>
      </c>
      <c r="L1306" s="3" t="str">
        <f>+Tableau1[[#This Row],[CLIENT]]</f>
        <v>STE AL MAJMOUA MOTTAHIDA</v>
      </c>
      <c r="M1306" s="3">
        <f>Tableau1[[#This Row],[Mois]]</f>
        <v>7</v>
      </c>
    </row>
    <row r="1307" spans="1:13" hidden="1" x14ac:dyDescent="0.35">
      <c r="A1307" s="1" t="str">
        <f>Tableau1[[#This Row],[NUM DE FACTURE]]</f>
        <v>FAE-23-00148</v>
      </c>
      <c r="B1307" s="2">
        <f>VLOOKUP(Tableau3[[#This Row],[ID ]],'[1]COMMERCIAL 2019 - 2021'!$D$2:$AO$3999,14,FALSE)</f>
        <v>66024</v>
      </c>
      <c r="C1307" s="3">
        <f>VLOOKUP(Tableau3[[#This Row],[ID ]],'[1]COMMERCIAL 2019 - 2021'!$D$2:$AO$3999,15,FALSE)</f>
        <v>0</v>
      </c>
      <c r="D1307" s="3">
        <f>VLOOKUP(Tableau3[[#This Row],[ID ]],'[1]COMMERCIAL 2019 - 2021'!$D$2:$AO$3999,16,FALSE)</f>
        <v>0</v>
      </c>
      <c r="E1307" s="3">
        <f>VLOOKUP(Tableau3[[#This Row],[ID ]],'[1]COMMERCIAL 2019 - 2021'!$D$2:$AO$3999,17,FALSE)</f>
        <v>0</v>
      </c>
      <c r="F1307" s="3">
        <f>VLOOKUP(Tableau3[[#This Row],[ID ]],'[1]COMMERCIAL 2019 - 2021'!$D$2:$AO$3999,20,FALSE)</f>
        <v>170350.69096000001</v>
      </c>
      <c r="G1307" s="3">
        <f>VLOOKUP(Tableau3[[#This Row],[ID ]],'[1]COMMERCIAL 2019 - 2021'!$D$2:$AO$3999,21,FALSE)</f>
        <v>0</v>
      </c>
      <c r="H1307" s="3">
        <f>VLOOKUP(Tableau3[[#This Row],[ID ]],'[1]COMMERCIAL 2019 - 2021'!$D$2:$AO$3999,22,FALSE)</f>
        <v>0</v>
      </c>
      <c r="I1307" s="3">
        <f>VLOOKUP(Tableau3[[#This Row],[ID ]],'[1]COMMERCIAL 2019 - 2021'!$D$2:$AO$3999,23,FALSE)</f>
        <v>0</v>
      </c>
      <c r="J1307" s="3">
        <f>+Tableau1[[#This Row],[Annee]]</f>
        <v>2023</v>
      </c>
      <c r="K1307" s="3" t="str">
        <f>+Tableau1[[#This Row],[DESTINATION]]</f>
        <v>Sierra Leone</v>
      </c>
      <c r="L1307" s="3" t="str">
        <f>+Tableau1[[#This Row],[CLIENT]]</f>
        <v>JP BEEMSTERBOER BV</v>
      </c>
      <c r="M1307" s="3">
        <f>Tableau1[[#This Row],[Mois]]</f>
        <v>7</v>
      </c>
    </row>
    <row r="1308" spans="1:13" hidden="1" x14ac:dyDescent="0.35">
      <c r="A1308" s="1" t="str">
        <f>Tableau1[[#This Row],[NUM DE FACTURE]]</f>
        <v>FAE-23-00149</v>
      </c>
      <c r="B1308" s="2">
        <f>VLOOKUP(Tableau3[[#This Row],[ID ]],'[1]COMMERCIAL 2019 - 2021'!$D$2:$AO$3999,14,FALSE)</f>
        <v>0</v>
      </c>
      <c r="C1308" s="3">
        <f>VLOOKUP(Tableau3[[#This Row],[ID ]],'[1]COMMERCIAL 2019 - 2021'!$D$2:$AO$3999,15,FALSE)</f>
        <v>0</v>
      </c>
      <c r="D1308" s="3">
        <f>VLOOKUP(Tableau3[[#This Row],[ID ]],'[1]COMMERCIAL 2019 - 2021'!$D$2:$AO$3999,16,FALSE)</f>
        <v>110000</v>
      </c>
      <c r="E1308" s="3">
        <f>VLOOKUP(Tableau3[[#This Row],[ID ]],'[1]COMMERCIAL 2019 - 2021'!$D$2:$AO$3999,17,FALSE)</f>
        <v>0</v>
      </c>
      <c r="F1308" s="3">
        <f>VLOOKUP(Tableau3[[#This Row],[ID ]],'[1]COMMERCIAL 2019 - 2021'!$D$2:$AO$3999,20,FALSE)</f>
        <v>0</v>
      </c>
      <c r="G1308" s="3">
        <f>VLOOKUP(Tableau3[[#This Row],[ID ]],'[1]COMMERCIAL 2019 - 2021'!$D$2:$AO$3999,21,FALSE)</f>
        <v>0</v>
      </c>
      <c r="H1308" s="3">
        <f>VLOOKUP(Tableau3[[#This Row],[ID ]],'[1]COMMERCIAL 2019 - 2021'!$D$2:$AO$3999,22,FALSE)</f>
        <v>209375.32</v>
      </c>
      <c r="I1308" s="3">
        <f>VLOOKUP(Tableau3[[#This Row],[ID ]],'[1]COMMERCIAL 2019 - 2021'!$D$2:$AO$3999,23,FALSE)</f>
        <v>0</v>
      </c>
      <c r="J1308" s="3">
        <f>+Tableau1[[#This Row],[Annee]]</f>
        <v>2023</v>
      </c>
      <c r="K1308" s="3" t="str">
        <f>+Tableau1[[#This Row],[DESTINATION]]</f>
        <v>Niger</v>
      </c>
      <c r="L1308" s="3" t="str">
        <f>+Tableau1[[#This Row],[CLIENT]]</f>
        <v>ETS KASSO IMPORT EXPORT</v>
      </c>
      <c r="M1308" s="3">
        <f>Tableau1[[#This Row],[Mois]]</f>
        <v>7</v>
      </c>
    </row>
    <row r="1309" spans="1:13" hidden="1" x14ac:dyDescent="0.35">
      <c r="A1309" s="1" t="str">
        <f>Tableau1[[#This Row],[NUM DE FACTURE]]</f>
        <v>FAE-23-00150</v>
      </c>
      <c r="B1309" s="2">
        <f>VLOOKUP(Tableau3[[#This Row],[ID ]],'[1]COMMERCIAL 2019 - 2021'!$D$2:$AO$3999,14,FALSE)</f>
        <v>0</v>
      </c>
      <c r="C1309" s="3">
        <f>VLOOKUP(Tableau3[[#This Row],[ID ]],'[1]COMMERCIAL 2019 - 2021'!$D$2:$AO$3999,15,FALSE)</f>
        <v>0</v>
      </c>
      <c r="D1309" s="3">
        <f>VLOOKUP(Tableau3[[#This Row],[ID ]],'[1]COMMERCIAL 2019 - 2021'!$D$2:$AO$3999,16,FALSE)</f>
        <v>110000</v>
      </c>
      <c r="E1309" s="3">
        <f>VLOOKUP(Tableau3[[#This Row],[ID ]],'[1]COMMERCIAL 2019 - 2021'!$D$2:$AO$3999,17,FALSE)</f>
        <v>0</v>
      </c>
      <c r="F1309" s="3">
        <f>VLOOKUP(Tableau3[[#This Row],[ID ]],'[1]COMMERCIAL 2019 - 2021'!$D$2:$AO$3999,20,FALSE)</f>
        <v>0</v>
      </c>
      <c r="G1309" s="3">
        <f>VLOOKUP(Tableau3[[#This Row],[ID ]],'[1]COMMERCIAL 2019 - 2021'!$D$2:$AO$3999,21,FALSE)</f>
        <v>0</v>
      </c>
      <c r="H1309" s="3">
        <f>VLOOKUP(Tableau3[[#This Row],[ID ]],'[1]COMMERCIAL 2019 - 2021'!$D$2:$AO$3999,22,FALSE)</f>
        <v>209972.84</v>
      </c>
      <c r="I1309" s="3">
        <f>VLOOKUP(Tableau3[[#This Row],[ID ]],'[1]COMMERCIAL 2019 - 2021'!$D$2:$AO$3999,23,FALSE)</f>
        <v>0</v>
      </c>
      <c r="J1309" s="3">
        <f>+Tableau1[[#This Row],[Annee]]</f>
        <v>2023</v>
      </c>
      <c r="K1309" s="3" t="str">
        <f>+Tableau1[[#This Row],[DESTINATION]]</f>
        <v>Niger</v>
      </c>
      <c r="L1309" s="3" t="str">
        <f>+Tableau1[[#This Row],[CLIENT]]</f>
        <v>ETS KASSO IMPORT EXPORT</v>
      </c>
      <c r="M1309" s="3">
        <f>Tableau1[[#This Row],[Mois]]</f>
        <v>7</v>
      </c>
    </row>
    <row r="1310" spans="1:13" x14ac:dyDescent="0.35">
      <c r="A1310" s="1" t="str">
        <f>Tableau1[[#This Row],[NUM DE FACTURE]]</f>
        <v>FAE-23-00151</v>
      </c>
      <c r="B1310" s="2">
        <f>VLOOKUP(Tableau3[[#This Row],[ID ]],'[1]COMMERCIAL 2019 - 2021'!$D$2:$AO$3999,14,FALSE)</f>
        <v>0</v>
      </c>
      <c r="C1310" s="3">
        <f>VLOOKUP(Tableau3[[#This Row],[ID ]],'[1]COMMERCIAL 2019 - 2021'!$D$2:$AO$3999,15,FALSE)</f>
        <v>220080</v>
      </c>
      <c r="D1310" s="3">
        <f>VLOOKUP(Tableau3[[#This Row],[ID ]],'[1]COMMERCIAL 2019 - 2021'!$D$2:$AO$3999,16,FALSE)</f>
        <v>0</v>
      </c>
      <c r="E1310" s="3">
        <f>VLOOKUP(Tableau3[[#This Row],[ID ]],'[1]COMMERCIAL 2019 - 2021'!$D$2:$AO$3999,17,FALSE)</f>
        <v>0</v>
      </c>
      <c r="F1310" s="3">
        <f>VLOOKUP(Tableau3[[#This Row],[ID ]],'[1]COMMERCIAL 2019 - 2021'!$D$2:$AO$3999,20,FALSE)</f>
        <v>0</v>
      </c>
      <c r="G1310" s="3">
        <f>VLOOKUP(Tableau3[[#This Row],[ID ]],'[1]COMMERCIAL 2019 - 2021'!$D$2:$AO$3999,21,FALSE)</f>
        <v>407148</v>
      </c>
      <c r="H1310" s="3">
        <f>VLOOKUP(Tableau3[[#This Row],[ID ]],'[1]COMMERCIAL 2019 - 2021'!$D$2:$AO$3999,22,FALSE)</f>
        <v>0</v>
      </c>
      <c r="I1310" s="3">
        <f>VLOOKUP(Tableau3[[#This Row],[ID ]],'[1]COMMERCIAL 2019 - 2021'!$D$2:$AO$3999,23,FALSE)</f>
        <v>0</v>
      </c>
      <c r="J1310" s="3">
        <f>+Tableau1[[#This Row],[Annee]]</f>
        <v>2023</v>
      </c>
      <c r="K1310" s="3" t="str">
        <f>+Tableau1[[#This Row],[DESTINATION]]</f>
        <v>Senegal</v>
      </c>
      <c r="L1310" s="3" t="str">
        <f>+Tableau1[[#This Row],[CLIENT]]</f>
        <v>TUNISIAN AFRICAN BUSINESS</v>
      </c>
      <c r="M1310" s="3">
        <f>Tableau1[[#This Row],[Mois]]</f>
        <v>7</v>
      </c>
    </row>
    <row r="1311" spans="1:13" hidden="1" x14ac:dyDescent="0.35">
      <c r="A1311" s="1" t="str">
        <f>Tableau1[[#This Row],[NUM DE FACTURE]]</f>
        <v>FAE-23-00152</v>
      </c>
      <c r="B1311" s="2">
        <f>VLOOKUP(Tableau3[[#This Row],[ID ]],'[1]COMMERCIAL 2019 - 2021'!$D$2:$AO$3999,14,FALSE)</f>
        <v>20150</v>
      </c>
      <c r="C1311" s="3">
        <f>VLOOKUP(Tableau3[[#This Row],[ID ]],'[1]COMMERCIAL 2019 - 2021'!$D$2:$AO$3999,15,FALSE)</f>
        <v>0</v>
      </c>
      <c r="D1311" s="3">
        <f>VLOOKUP(Tableau3[[#This Row],[ID ]],'[1]COMMERCIAL 2019 - 2021'!$D$2:$AO$3999,16,FALSE)</f>
        <v>0</v>
      </c>
      <c r="E1311" s="3">
        <f>VLOOKUP(Tableau3[[#This Row],[ID ]],'[1]COMMERCIAL 2019 - 2021'!$D$2:$AO$3999,17,FALSE)</f>
        <v>0</v>
      </c>
      <c r="F1311" s="3">
        <f>VLOOKUP(Tableau3[[#This Row],[ID ]],'[1]COMMERCIAL 2019 - 2021'!$D$2:$AO$3999,20,FALSE)</f>
        <v>50617.626149999996</v>
      </c>
      <c r="G1311" s="3">
        <f>VLOOKUP(Tableau3[[#This Row],[ID ]],'[1]COMMERCIAL 2019 - 2021'!$D$2:$AO$3999,21,FALSE)</f>
        <v>0</v>
      </c>
      <c r="H1311" s="3">
        <f>VLOOKUP(Tableau3[[#This Row],[ID ]],'[1]COMMERCIAL 2019 - 2021'!$D$2:$AO$3999,22,FALSE)</f>
        <v>0</v>
      </c>
      <c r="I1311" s="3">
        <f>VLOOKUP(Tableau3[[#This Row],[ID ]],'[1]COMMERCIAL 2019 - 2021'!$D$2:$AO$3999,23,FALSE)</f>
        <v>0</v>
      </c>
      <c r="J1311" s="3">
        <f>+Tableau1[[#This Row],[Annee]]</f>
        <v>2023</v>
      </c>
      <c r="K1311" s="3" t="str">
        <f>+Tableau1[[#This Row],[DESTINATION]]</f>
        <v>Russie</v>
      </c>
      <c r="L1311" s="3" t="str">
        <f>+Tableau1[[#This Row],[CLIENT]]</f>
        <v>ANGSTREM TRADING</v>
      </c>
      <c r="M1311" s="3">
        <f>Tableau1[[#This Row],[Mois]]</f>
        <v>8</v>
      </c>
    </row>
    <row r="1312" spans="1:13" hidden="1" x14ac:dyDescent="0.35">
      <c r="A1312" s="1" t="str">
        <f>Tableau1[[#This Row],[NUM DE FACTURE]]</f>
        <v>FAE-23-00153</v>
      </c>
      <c r="B1312" s="2">
        <f>VLOOKUP(Tableau3[[#This Row],[ID ]],'[1]COMMERCIAL 2019 - 2021'!$D$2:$AO$3999,14,FALSE)</f>
        <v>20150</v>
      </c>
      <c r="C1312" s="3">
        <f>VLOOKUP(Tableau3[[#This Row],[ID ]],'[1]COMMERCIAL 2019 - 2021'!$D$2:$AO$3999,15,FALSE)</f>
        <v>0</v>
      </c>
      <c r="D1312" s="3">
        <f>VLOOKUP(Tableau3[[#This Row],[ID ]],'[1]COMMERCIAL 2019 - 2021'!$D$2:$AO$3999,16,FALSE)</f>
        <v>0</v>
      </c>
      <c r="E1312" s="3">
        <f>VLOOKUP(Tableau3[[#This Row],[ID ]],'[1]COMMERCIAL 2019 - 2021'!$D$2:$AO$3999,17,FALSE)</f>
        <v>0</v>
      </c>
      <c r="F1312" s="3">
        <f>VLOOKUP(Tableau3[[#This Row],[ID ]],'[1]COMMERCIAL 2019 - 2021'!$D$2:$AO$3999,20,FALSE)</f>
        <v>45487.46133749999</v>
      </c>
      <c r="G1312" s="3">
        <f>VLOOKUP(Tableau3[[#This Row],[ID ]],'[1]COMMERCIAL 2019 - 2021'!$D$2:$AO$3999,21,FALSE)</f>
        <v>0</v>
      </c>
      <c r="H1312" s="3">
        <f>VLOOKUP(Tableau3[[#This Row],[ID ]],'[1]COMMERCIAL 2019 - 2021'!$D$2:$AO$3999,22,FALSE)</f>
        <v>0</v>
      </c>
      <c r="I1312" s="3">
        <f>VLOOKUP(Tableau3[[#This Row],[ID ]],'[1]COMMERCIAL 2019 - 2021'!$D$2:$AO$3999,23,FALSE)</f>
        <v>0</v>
      </c>
      <c r="J1312" s="3">
        <f>+Tableau1[[#This Row],[Annee]]</f>
        <v>2023</v>
      </c>
      <c r="K1312" s="3" t="str">
        <f>+Tableau1[[#This Row],[DESTINATION]]</f>
        <v>Russie</v>
      </c>
      <c r="L1312" s="3" t="str">
        <f>+Tableau1[[#This Row],[CLIENT]]</f>
        <v>ANGSTREM TRADING</v>
      </c>
      <c r="M1312" s="3">
        <f>Tableau1[[#This Row],[Mois]]</f>
        <v>8</v>
      </c>
    </row>
    <row r="1313" spans="1:13" hidden="1" x14ac:dyDescent="0.35">
      <c r="A1313" s="1" t="str">
        <f>Tableau1[[#This Row],[NUM DE FACTURE]]</f>
        <v>FAE-23-00154</v>
      </c>
      <c r="B1313" s="2">
        <f>VLOOKUP(Tableau3[[#This Row],[ID ]],'[1]COMMERCIAL 2019 - 2021'!$D$2:$AO$3999,14,FALSE)</f>
        <v>192000</v>
      </c>
      <c r="C1313" s="3">
        <f>VLOOKUP(Tableau3[[#This Row],[ID ]],'[1]COMMERCIAL 2019 - 2021'!$D$2:$AO$3999,15,FALSE)</f>
        <v>0</v>
      </c>
      <c r="D1313" s="3">
        <f>VLOOKUP(Tableau3[[#This Row],[ID ]],'[1]COMMERCIAL 2019 - 2021'!$D$2:$AO$3999,16,FALSE)</f>
        <v>0</v>
      </c>
      <c r="E1313" s="3">
        <f>VLOOKUP(Tableau3[[#This Row],[ID ]],'[1]COMMERCIAL 2019 - 2021'!$D$2:$AO$3999,17,FALSE)</f>
        <v>0</v>
      </c>
      <c r="F1313" s="3">
        <f>VLOOKUP(Tableau3[[#This Row],[ID ]],'[1]COMMERCIAL 2019 - 2021'!$D$2:$AO$3999,20,FALSE)</f>
        <v>493794.63099999999</v>
      </c>
      <c r="G1313" s="3">
        <f>VLOOKUP(Tableau3[[#This Row],[ID ]],'[1]COMMERCIAL 2019 - 2021'!$D$2:$AO$3999,21,FALSE)</f>
        <v>0</v>
      </c>
      <c r="H1313" s="3">
        <f>VLOOKUP(Tableau3[[#This Row],[ID ]],'[1]COMMERCIAL 2019 - 2021'!$D$2:$AO$3999,22,FALSE)</f>
        <v>0</v>
      </c>
      <c r="I1313" s="3">
        <f>VLOOKUP(Tableau3[[#This Row],[ID ]],'[1]COMMERCIAL 2019 - 2021'!$D$2:$AO$3999,23,FALSE)</f>
        <v>0</v>
      </c>
      <c r="J1313" s="3">
        <f>+Tableau1[[#This Row],[Annee]]</f>
        <v>2023</v>
      </c>
      <c r="K1313" s="3" t="str">
        <f>+Tableau1[[#This Row],[DESTINATION]]</f>
        <v>Senegal</v>
      </c>
      <c r="L1313" s="3" t="str">
        <f>+Tableau1[[#This Row],[CLIENT]]</f>
        <v>LAMP FALL IMP EXP - LAFFIMEX</v>
      </c>
      <c r="M1313" s="3">
        <f>Tableau1[[#This Row],[Mois]]</f>
        <v>7</v>
      </c>
    </row>
    <row r="1314" spans="1:13" hidden="1" x14ac:dyDescent="0.35">
      <c r="A1314" s="1" t="str">
        <f>Tableau1[[#This Row],[NUM DE FACTURE]]</f>
        <v>FAE-23-00155</v>
      </c>
      <c r="B1314" s="2">
        <f>VLOOKUP(Tableau3[[#This Row],[ID ]],'[1]COMMERCIAL 2019 - 2021'!$D$2:$AO$3999,14,FALSE)</f>
        <v>0</v>
      </c>
      <c r="C1314" s="3">
        <f>VLOOKUP(Tableau3[[#This Row],[ID ]],'[1]COMMERCIAL 2019 - 2021'!$D$2:$AO$3999,15,FALSE)</f>
        <v>21500</v>
      </c>
      <c r="D1314" s="3">
        <f>VLOOKUP(Tableau3[[#This Row],[ID ]],'[1]COMMERCIAL 2019 - 2021'!$D$2:$AO$3999,16,FALSE)</f>
        <v>0</v>
      </c>
      <c r="E1314" s="3">
        <f>VLOOKUP(Tableau3[[#This Row],[ID ]],'[1]COMMERCIAL 2019 - 2021'!$D$2:$AO$3999,17,FALSE)</f>
        <v>0</v>
      </c>
      <c r="F1314" s="3">
        <f>VLOOKUP(Tableau3[[#This Row],[ID ]],'[1]COMMERCIAL 2019 - 2021'!$D$2:$AO$3999,20,FALSE)</f>
        <v>0</v>
      </c>
      <c r="G1314" s="3">
        <f>VLOOKUP(Tableau3[[#This Row],[ID ]],'[1]COMMERCIAL 2019 - 2021'!$D$2:$AO$3999,21,FALSE)</f>
        <v>94628.239440000005</v>
      </c>
      <c r="H1314" s="3">
        <f>VLOOKUP(Tableau3[[#This Row],[ID ]],'[1]COMMERCIAL 2019 - 2021'!$D$2:$AO$3999,22,FALSE)</f>
        <v>0</v>
      </c>
      <c r="I1314" s="3">
        <f>VLOOKUP(Tableau3[[#This Row],[ID ]],'[1]COMMERCIAL 2019 - 2021'!$D$2:$AO$3999,23,FALSE)</f>
        <v>0</v>
      </c>
      <c r="J1314" s="3">
        <f>+Tableau1[[#This Row],[Annee]]</f>
        <v>2023</v>
      </c>
      <c r="K1314" s="3" t="str">
        <f>+Tableau1[[#This Row],[DESTINATION]]</f>
        <v>New Zealand</v>
      </c>
      <c r="L1314" s="3" t="str">
        <f>+Tableau1[[#This Row],[CLIENT]]</f>
        <v>DAVIS TRADING CO LTD</v>
      </c>
      <c r="M1314" s="3">
        <f>Tableau1[[#This Row],[Mois]]</f>
        <v>7</v>
      </c>
    </row>
    <row r="1315" spans="1:13" hidden="1" x14ac:dyDescent="0.35">
      <c r="A1315" s="1" t="str">
        <f>Tableau1[[#This Row],[NUM DE FACTURE]]</f>
        <v>FAE-23-00156</v>
      </c>
      <c r="B1315" s="2">
        <f>VLOOKUP(Tableau3[[#This Row],[ID ]],'[1]COMMERCIAL 2019 - 2021'!$D$2:$AO$3999,14,FALSE)</f>
        <v>12000</v>
      </c>
      <c r="C1315" s="3">
        <f>VLOOKUP(Tableau3[[#This Row],[ID ]],'[1]COMMERCIAL 2019 - 2021'!$D$2:$AO$3999,15,FALSE)</f>
        <v>42000</v>
      </c>
      <c r="D1315" s="3">
        <f>VLOOKUP(Tableau3[[#This Row],[ID ]],'[1]COMMERCIAL 2019 - 2021'!$D$2:$AO$3999,16,FALSE)</f>
        <v>2040</v>
      </c>
      <c r="E1315" s="3">
        <f>VLOOKUP(Tableau3[[#This Row],[ID ]],'[1]COMMERCIAL 2019 - 2021'!$D$2:$AO$3999,17,FALSE)</f>
        <v>0</v>
      </c>
      <c r="F1315" s="3">
        <f>VLOOKUP(Tableau3[[#This Row],[ID ]],'[1]COMMERCIAL 2019 - 2021'!$D$2:$AO$3999,20,FALSE)</f>
        <v>26490</v>
      </c>
      <c r="G1315" s="3">
        <f>VLOOKUP(Tableau3[[#This Row],[ID ]],'[1]COMMERCIAL 2019 - 2021'!$D$2:$AO$3999,21,FALSE)</f>
        <v>86100</v>
      </c>
      <c r="H1315" s="3">
        <f>VLOOKUP(Tableau3[[#This Row],[ID ]],'[1]COMMERCIAL 2019 - 2021'!$D$2:$AO$3999,22,FALSE)</f>
        <v>4182</v>
      </c>
      <c r="I1315" s="3">
        <f>VLOOKUP(Tableau3[[#This Row],[ID ]],'[1]COMMERCIAL 2019 - 2021'!$D$2:$AO$3999,23,FALSE)</f>
        <v>0</v>
      </c>
      <c r="J1315" s="3">
        <f>+Tableau1[[#This Row],[Annee]]</f>
        <v>2023</v>
      </c>
      <c r="K1315" s="3" t="str">
        <f>+Tableau1[[#This Row],[DESTINATION]]</f>
        <v>Burkina Faso</v>
      </c>
      <c r="L1315" s="3" t="str">
        <f>+Tableau1[[#This Row],[CLIENT]]</f>
        <v>SAHEL INTERNATIONAL TRADE</v>
      </c>
      <c r="M1315" s="3">
        <f>Tableau1[[#This Row],[Mois]]</f>
        <v>8</v>
      </c>
    </row>
    <row r="1316" spans="1:13" x14ac:dyDescent="0.35">
      <c r="A1316" s="1" t="str">
        <f>Tableau1[[#This Row],[NUM DE FACTURE]]</f>
        <v>FAE-23-00157</v>
      </c>
      <c r="B1316" s="2">
        <f>VLOOKUP(Tableau3[[#This Row],[ID ]],'[1]COMMERCIAL 2019 - 2021'!$D$2:$AO$3999,14,FALSE)</f>
        <v>6000</v>
      </c>
      <c r="C1316" s="3">
        <f>VLOOKUP(Tableau3[[#This Row],[ID ]],'[1]COMMERCIAL 2019 - 2021'!$D$2:$AO$3999,15,FALSE)</f>
        <v>21840</v>
      </c>
      <c r="D1316" s="3">
        <f>VLOOKUP(Tableau3[[#This Row],[ID ]],'[1]COMMERCIAL 2019 - 2021'!$D$2:$AO$3999,16,FALSE)</f>
        <v>56000</v>
      </c>
      <c r="E1316" s="3">
        <f>VLOOKUP(Tableau3[[#This Row],[ID ]],'[1]COMMERCIAL 2019 - 2021'!$D$2:$AO$3999,17,FALSE)</f>
        <v>0</v>
      </c>
      <c r="F1316" s="3">
        <f>VLOOKUP(Tableau3[[#This Row],[ID ]],'[1]COMMERCIAL 2019 - 2021'!$D$2:$AO$3999,20,FALSE)</f>
        <v>12900</v>
      </c>
      <c r="G1316" s="3">
        <f>VLOOKUP(Tableau3[[#This Row],[ID ]],'[1]COMMERCIAL 2019 - 2021'!$D$2:$AO$3999,21,FALSE)</f>
        <v>44772</v>
      </c>
      <c r="H1316" s="3">
        <f>VLOOKUP(Tableau3[[#This Row],[ID ]],'[1]COMMERCIAL 2019 - 2021'!$D$2:$AO$3999,22,FALSE)</f>
        <v>107660</v>
      </c>
      <c r="I1316" s="3">
        <f>VLOOKUP(Tableau3[[#This Row],[ID ]],'[1]COMMERCIAL 2019 - 2021'!$D$2:$AO$3999,23,FALSE)</f>
        <v>0</v>
      </c>
      <c r="J1316" s="3">
        <f>+Tableau1[[#This Row],[Annee]]</f>
        <v>2023</v>
      </c>
      <c r="K1316" s="3" t="str">
        <f>+Tableau1[[#This Row],[DESTINATION]]</f>
        <v>Gabon</v>
      </c>
      <c r="L1316" s="3" t="str">
        <f>+Tableau1[[#This Row],[CLIENT]]</f>
        <v>TUNISIAN AFRICAN BUSINESS</v>
      </c>
      <c r="M1316" s="3">
        <f>Tableau1[[#This Row],[Mois]]</f>
        <v>7</v>
      </c>
    </row>
    <row r="1317" spans="1:13" hidden="1" x14ac:dyDescent="0.35">
      <c r="A1317" s="1" t="str">
        <f>Tableau1[[#This Row],[NUM DE FACTURE]]</f>
        <v>FAE-23-00158</v>
      </c>
      <c r="B1317" s="2">
        <f>VLOOKUP(Tableau3[[#This Row],[ID ]],'[1]COMMERCIAL 2019 - 2021'!$D$2:$AO$3999,14,FALSE)</f>
        <v>20000</v>
      </c>
      <c r="C1317" s="3">
        <f>VLOOKUP(Tableau3[[#This Row],[ID ]],'[1]COMMERCIAL 2019 - 2021'!$D$2:$AO$3999,15,FALSE)</f>
        <v>0</v>
      </c>
      <c r="D1317" s="3">
        <f>VLOOKUP(Tableau3[[#This Row],[ID ]],'[1]COMMERCIAL 2019 - 2021'!$D$2:$AO$3999,16,FALSE)</f>
        <v>0</v>
      </c>
      <c r="E1317" s="3">
        <f>VLOOKUP(Tableau3[[#This Row],[ID ]],'[1]COMMERCIAL 2019 - 2021'!$D$2:$AO$3999,17,FALSE)</f>
        <v>0</v>
      </c>
      <c r="F1317" s="3">
        <f>VLOOKUP(Tableau3[[#This Row],[ID ]],'[1]COMMERCIAL 2019 - 2021'!$D$2:$AO$3999,20,FALSE)</f>
        <v>43400</v>
      </c>
      <c r="G1317" s="3">
        <f>VLOOKUP(Tableau3[[#This Row],[ID ]],'[1]COMMERCIAL 2019 - 2021'!$D$2:$AO$3999,21,FALSE)</f>
        <v>0</v>
      </c>
      <c r="H1317" s="3">
        <f>VLOOKUP(Tableau3[[#This Row],[ID ]],'[1]COMMERCIAL 2019 - 2021'!$D$2:$AO$3999,22,FALSE)</f>
        <v>0</v>
      </c>
      <c r="I1317" s="3">
        <f>VLOOKUP(Tableau3[[#This Row],[ID ]],'[1]COMMERCIAL 2019 - 2021'!$D$2:$AO$3999,23,FALSE)</f>
        <v>0</v>
      </c>
      <c r="J1317" s="3">
        <f>+Tableau1[[#This Row],[Annee]]</f>
        <v>2023</v>
      </c>
      <c r="K1317" s="3" t="str">
        <f>+Tableau1[[#This Row],[DESTINATION]]</f>
        <v>Belarus</v>
      </c>
      <c r="L1317" s="3" t="str">
        <f>+Tableau1[[#This Row],[CLIENT]]</f>
        <v>ARCADIA</v>
      </c>
      <c r="M1317" s="3">
        <f>Tableau1[[#This Row],[Mois]]</f>
        <v>7</v>
      </c>
    </row>
    <row r="1318" spans="1:13" hidden="1" x14ac:dyDescent="0.35">
      <c r="A1318" s="1" t="str">
        <f>Tableau1[[#This Row],[NUM DE FACTURE]]</f>
        <v>FAE-23-00159</v>
      </c>
      <c r="B1318" s="2">
        <f>VLOOKUP(Tableau3[[#This Row],[ID ]],'[1]COMMERCIAL 2019 - 2021'!$D$2:$AO$3999,14,FALSE)</f>
        <v>20000</v>
      </c>
      <c r="C1318" s="3">
        <f>VLOOKUP(Tableau3[[#This Row],[ID ]],'[1]COMMERCIAL 2019 - 2021'!$D$2:$AO$3999,15,FALSE)</f>
        <v>0</v>
      </c>
      <c r="D1318" s="3">
        <f>VLOOKUP(Tableau3[[#This Row],[ID ]],'[1]COMMERCIAL 2019 - 2021'!$D$2:$AO$3999,16,FALSE)</f>
        <v>0</v>
      </c>
      <c r="E1318" s="3">
        <f>VLOOKUP(Tableau3[[#This Row],[ID ]],'[1]COMMERCIAL 2019 - 2021'!$D$2:$AO$3999,17,FALSE)</f>
        <v>0</v>
      </c>
      <c r="F1318" s="3">
        <f>VLOOKUP(Tableau3[[#This Row],[ID ]],'[1]COMMERCIAL 2019 - 2021'!$D$2:$AO$3999,20,FALSE)</f>
        <v>43400</v>
      </c>
      <c r="G1318" s="3">
        <f>VLOOKUP(Tableau3[[#This Row],[ID ]],'[1]COMMERCIAL 2019 - 2021'!$D$2:$AO$3999,21,FALSE)</f>
        <v>0</v>
      </c>
      <c r="H1318" s="3">
        <f>VLOOKUP(Tableau3[[#This Row],[ID ]],'[1]COMMERCIAL 2019 - 2021'!$D$2:$AO$3999,22,FALSE)</f>
        <v>0</v>
      </c>
      <c r="I1318" s="3">
        <f>VLOOKUP(Tableau3[[#This Row],[ID ]],'[1]COMMERCIAL 2019 - 2021'!$D$2:$AO$3999,23,FALSE)</f>
        <v>0</v>
      </c>
      <c r="J1318" s="3">
        <f>+Tableau1[[#This Row],[Annee]]</f>
        <v>2023</v>
      </c>
      <c r="K1318" s="3" t="str">
        <f>+Tableau1[[#This Row],[DESTINATION]]</f>
        <v>Belarus</v>
      </c>
      <c r="L1318" s="3" t="str">
        <f>+Tableau1[[#This Row],[CLIENT]]</f>
        <v>ARCADIA</v>
      </c>
      <c r="M1318" s="3">
        <f>Tableau1[[#This Row],[Mois]]</f>
        <v>7</v>
      </c>
    </row>
    <row r="1319" spans="1:13" hidden="1" x14ac:dyDescent="0.35">
      <c r="A1319" s="1" t="str">
        <f>Tableau1[[#This Row],[NUM DE FACTURE]]</f>
        <v>FAE-23-00160</v>
      </c>
      <c r="B1319" s="2">
        <f>VLOOKUP(Tableau3[[#This Row],[ID ]],'[1]COMMERCIAL 2019 - 2021'!$D$2:$AO$3999,14,FALSE)</f>
        <v>20000</v>
      </c>
      <c r="C1319" s="3">
        <f>VLOOKUP(Tableau3[[#This Row],[ID ]],'[1]COMMERCIAL 2019 - 2021'!$D$2:$AO$3999,15,FALSE)</f>
        <v>0</v>
      </c>
      <c r="D1319" s="3">
        <f>VLOOKUP(Tableau3[[#This Row],[ID ]],'[1]COMMERCIAL 2019 - 2021'!$D$2:$AO$3999,16,FALSE)</f>
        <v>0</v>
      </c>
      <c r="E1319" s="3">
        <f>VLOOKUP(Tableau3[[#This Row],[ID ]],'[1]COMMERCIAL 2019 - 2021'!$D$2:$AO$3999,17,FALSE)</f>
        <v>0</v>
      </c>
      <c r="F1319" s="3">
        <f>VLOOKUP(Tableau3[[#This Row],[ID ]],'[1]COMMERCIAL 2019 - 2021'!$D$2:$AO$3999,20,FALSE)</f>
        <v>43400</v>
      </c>
      <c r="G1319" s="3">
        <f>VLOOKUP(Tableau3[[#This Row],[ID ]],'[1]COMMERCIAL 2019 - 2021'!$D$2:$AO$3999,21,FALSE)</f>
        <v>0</v>
      </c>
      <c r="H1319" s="3">
        <f>VLOOKUP(Tableau3[[#This Row],[ID ]],'[1]COMMERCIAL 2019 - 2021'!$D$2:$AO$3999,22,FALSE)</f>
        <v>0</v>
      </c>
      <c r="I1319" s="3">
        <f>VLOOKUP(Tableau3[[#This Row],[ID ]],'[1]COMMERCIAL 2019 - 2021'!$D$2:$AO$3999,23,FALSE)</f>
        <v>0</v>
      </c>
      <c r="J1319" s="3">
        <f>+Tableau1[[#This Row],[Annee]]</f>
        <v>2023</v>
      </c>
      <c r="K1319" s="3" t="str">
        <f>+Tableau1[[#This Row],[DESTINATION]]</f>
        <v>Belarus</v>
      </c>
      <c r="L1319" s="3" t="str">
        <f>+Tableau1[[#This Row],[CLIENT]]</f>
        <v>ARCADIA</v>
      </c>
      <c r="M1319" s="3">
        <f>Tableau1[[#This Row],[Mois]]</f>
        <v>7</v>
      </c>
    </row>
    <row r="1320" spans="1:13" hidden="1" x14ac:dyDescent="0.35">
      <c r="A1320" s="1" t="str">
        <f>Tableau1[[#This Row],[NUM DE FACTURE]]</f>
        <v>FAE-23-00161</v>
      </c>
      <c r="B1320" s="2">
        <f>VLOOKUP(Tableau3[[#This Row],[ID ]],'[1]COMMERCIAL 2019 - 2021'!$D$2:$AO$3999,14,FALSE)</f>
        <v>18960</v>
      </c>
      <c r="C1320" s="3">
        <f>VLOOKUP(Tableau3[[#This Row],[ID ]],'[1]COMMERCIAL 2019 - 2021'!$D$2:$AO$3999,15,FALSE)</f>
        <v>242770</v>
      </c>
      <c r="D1320" s="3">
        <f>VLOOKUP(Tableau3[[#This Row],[ID ]],'[1]COMMERCIAL 2019 - 2021'!$D$2:$AO$3999,16,FALSE)</f>
        <v>16000</v>
      </c>
      <c r="E1320" s="3">
        <f>VLOOKUP(Tableau3[[#This Row],[ID ]],'[1]COMMERCIAL 2019 - 2021'!$D$2:$AO$3999,17,FALSE)</f>
        <v>0</v>
      </c>
      <c r="F1320" s="3">
        <f>VLOOKUP(Tableau3[[#This Row],[ID ]],'[1]COMMERCIAL 2019 - 2021'!$D$2:$AO$3999,20,FALSE)</f>
        <v>47619.875391918482</v>
      </c>
      <c r="G1320" s="3">
        <f>VLOOKUP(Tableau3[[#This Row],[ID ]],'[1]COMMERCIAL 2019 - 2021'!$D$2:$AO$3999,21,FALSE)</f>
        <v>510526.05088654696</v>
      </c>
      <c r="H1320" s="3">
        <f>VLOOKUP(Tableau3[[#This Row],[ID ]],'[1]COMMERCIAL 2019 - 2021'!$D$2:$AO$3999,22,FALSE)</f>
        <v>34141.439061534591</v>
      </c>
      <c r="I1320" s="3">
        <f>VLOOKUP(Tableau3[[#This Row],[ID ]],'[1]COMMERCIAL 2019 - 2021'!$D$2:$AO$3999,23,FALSE)</f>
        <v>0</v>
      </c>
      <c r="J1320" s="3">
        <f>+Tableau1[[#This Row],[Annee]]</f>
        <v>2023</v>
      </c>
      <c r="K1320" s="3" t="str">
        <f>+Tableau1[[#This Row],[DESTINATION]]</f>
        <v xml:space="preserve">Guinée </v>
      </c>
      <c r="L1320" s="3" t="str">
        <f>+Tableau1[[#This Row],[CLIENT]]</f>
        <v>SAWABA - GUINEE</v>
      </c>
      <c r="M1320" s="3">
        <f>Tableau1[[#This Row],[Mois]]</f>
        <v>7</v>
      </c>
    </row>
    <row r="1321" spans="1:13" hidden="1" x14ac:dyDescent="0.35">
      <c r="A1321" s="1" t="str">
        <f>Tableau1[[#This Row],[NUM DE FACTURE]]</f>
        <v>FAE-23-00162</v>
      </c>
      <c r="B1321" s="2">
        <f>VLOOKUP(Tableau3[[#This Row],[ID ]],'[1]COMMERCIAL 2019 - 2021'!$D$2:$AO$3999,14,FALSE)</f>
        <v>0</v>
      </c>
      <c r="C1321" s="3">
        <f>VLOOKUP(Tableau3[[#This Row],[ID ]],'[1]COMMERCIAL 2019 - 2021'!$D$2:$AO$3999,15,FALSE)</f>
        <v>25200</v>
      </c>
      <c r="D1321" s="3">
        <f>VLOOKUP(Tableau3[[#This Row],[ID ]],'[1]COMMERCIAL 2019 - 2021'!$D$2:$AO$3999,16,FALSE)</f>
        <v>0</v>
      </c>
      <c r="E1321" s="3">
        <f>VLOOKUP(Tableau3[[#This Row],[ID ]],'[1]COMMERCIAL 2019 - 2021'!$D$2:$AO$3999,17,FALSE)</f>
        <v>0</v>
      </c>
      <c r="F1321" s="3">
        <f>VLOOKUP(Tableau3[[#This Row],[ID ]],'[1]COMMERCIAL 2019 - 2021'!$D$2:$AO$3999,20,FALSE)</f>
        <v>0</v>
      </c>
      <c r="G1321" s="3">
        <f>VLOOKUP(Tableau3[[#This Row],[ID ]],'[1]COMMERCIAL 2019 - 2021'!$D$2:$AO$3999,21,FALSE)</f>
        <v>58399.267500000002</v>
      </c>
      <c r="H1321" s="3">
        <f>VLOOKUP(Tableau3[[#This Row],[ID ]],'[1]COMMERCIAL 2019 - 2021'!$D$2:$AO$3999,22,FALSE)</f>
        <v>0</v>
      </c>
      <c r="I1321" s="3">
        <f>VLOOKUP(Tableau3[[#This Row],[ID ]],'[1]COMMERCIAL 2019 - 2021'!$D$2:$AO$3999,23,FALSE)</f>
        <v>0</v>
      </c>
      <c r="J1321" s="3">
        <f>+Tableau1[[#This Row],[Annee]]</f>
        <v>2023</v>
      </c>
      <c r="K1321" s="3" t="str">
        <f>+Tableau1[[#This Row],[DESTINATION]]</f>
        <v xml:space="preserve">Guinée </v>
      </c>
      <c r="L1321" s="3" t="str">
        <f>+Tableau1[[#This Row],[CLIENT]]</f>
        <v>BAH MAMADOU SALIOU</v>
      </c>
      <c r="M1321" s="3">
        <f>Tableau1[[#This Row],[Mois]]</f>
        <v>8</v>
      </c>
    </row>
    <row r="1322" spans="1:13" hidden="1" x14ac:dyDescent="0.35">
      <c r="A1322" s="1" t="str">
        <f>Tableau1[[#This Row],[NUM DE FACTURE]]</f>
        <v>FAE-23-00163</v>
      </c>
      <c r="B1322" s="2">
        <f>VLOOKUP(Tableau3[[#This Row],[ID ]],'[1]COMMERCIAL 2019 - 2021'!$D$2:$AO$3999,14,FALSE)</f>
        <v>19200</v>
      </c>
      <c r="C1322" s="3">
        <f>VLOOKUP(Tableau3[[#This Row],[ID ]],'[1]COMMERCIAL 2019 - 2021'!$D$2:$AO$3999,15,FALSE)</f>
        <v>0</v>
      </c>
      <c r="D1322" s="3">
        <f>VLOOKUP(Tableau3[[#This Row],[ID ]],'[1]COMMERCIAL 2019 - 2021'!$D$2:$AO$3999,16,FALSE)</f>
        <v>0</v>
      </c>
      <c r="E1322" s="3">
        <f>VLOOKUP(Tableau3[[#This Row],[ID ]],'[1]COMMERCIAL 2019 - 2021'!$D$2:$AO$3999,17,FALSE)</f>
        <v>0</v>
      </c>
      <c r="F1322" s="3">
        <f>VLOOKUP(Tableau3[[#This Row],[ID ]],'[1]COMMERCIAL 2019 - 2021'!$D$2:$AO$3999,20,FALSE)</f>
        <v>41664</v>
      </c>
      <c r="G1322" s="3">
        <f>VLOOKUP(Tableau3[[#This Row],[ID ]],'[1]COMMERCIAL 2019 - 2021'!$D$2:$AO$3999,21,FALSE)</f>
        <v>0</v>
      </c>
      <c r="H1322" s="3">
        <f>VLOOKUP(Tableau3[[#This Row],[ID ]],'[1]COMMERCIAL 2019 - 2021'!$D$2:$AO$3999,22,FALSE)</f>
        <v>0</v>
      </c>
      <c r="I1322" s="3">
        <f>VLOOKUP(Tableau3[[#This Row],[ID ]],'[1]COMMERCIAL 2019 - 2021'!$D$2:$AO$3999,23,FALSE)</f>
        <v>0</v>
      </c>
      <c r="J1322" s="3">
        <f>+Tableau1[[#This Row],[Annee]]</f>
        <v>2023</v>
      </c>
      <c r="K1322" s="3" t="str">
        <f>+Tableau1[[#This Row],[DESTINATION]]</f>
        <v>Gambie</v>
      </c>
      <c r="L1322" s="3" t="str">
        <f>+Tableau1[[#This Row],[CLIENT]]</f>
        <v>SAHEL INTERNATIONAL TRADE</v>
      </c>
      <c r="M1322" s="3">
        <f>Tableau1[[#This Row],[Mois]]</f>
        <v>8</v>
      </c>
    </row>
    <row r="1323" spans="1:13" hidden="1" x14ac:dyDescent="0.35">
      <c r="A1323" s="1" t="str">
        <f>Tableau1[[#This Row],[NUM DE FACTURE]]</f>
        <v>FAE-23-00164</v>
      </c>
      <c r="B1323" s="2">
        <f>VLOOKUP(Tableau3[[#This Row],[ID ]],'[1]COMMERCIAL 2019 - 2021'!$D$2:$AO$3999,14,FALSE)</f>
        <v>0</v>
      </c>
      <c r="C1323" s="3">
        <f>VLOOKUP(Tableau3[[#This Row],[ID ]],'[1]COMMERCIAL 2019 - 2021'!$D$2:$AO$3999,15,FALSE)</f>
        <v>41000</v>
      </c>
      <c r="D1323" s="3">
        <f>VLOOKUP(Tableau3[[#This Row],[ID ]],'[1]COMMERCIAL 2019 - 2021'!$D$2:$AO$3999,16,FALSE)</f>
        <v>0</v>
      </c>
      <c r="E1323" s="3">
        <f>VLOOKUP(Tableau3[[#This Row],[ID ]],'[1]COMMERCIAL 2019 - 2021'!$D$2:$AO$3999,17,FALSE)</f>
        <v>0</v>
      </c>
      <c r="F1323" s="3">
        <f>VLOOKUP(Tableau3[[#This Row],[ID ]],'[1]COMMERCIAL 2019 - 2021'!$D$2:$AO$3999,20,FALSE)</f>
        <v>0</v>
      </c>
      <c r="G1323" s="3">
        <f>VLOOKUP(Tableau3[[#This Row],[ID ]],'[1]COMMERCIAL 2019 - 2021'!$D$2:$AO$3999,21,FALSE)</f>
        <v>86100</v>
      </c>
      <c r="H1323" s="3">
        <f>VLOOKUP(Tableau3[[#This Row],[ID ]],'[1]COMMERCIAL 2019 - 2021'!$D$2:$AO$3999,22,FALSE)</f>
        <v>0</v>
      </c>
      <c r="I1323" s="3">
        <f>VLOOKUP(Tableau3[[#This Row],[ID ]],'[1]COMMERCIAL 2019 - 2021'!$D$2:$AO$3999,23,FALSE)</f>
        <v>0</v>
      </c>
      <c r="J1323" s="3">
        <f>+Tableau1[[#This Row],[Annee]]</f>
        <v>2023</v>
      </c>
      <c r="K1323" s="3" t="str">
        <f>+Tableau1[[#This Row],[DESTINATION]]</f>
        <v>Belarus</v>
      </c>
      <c r="L1323" s="3" t="str">
        <f>+Tableau1[[#This Row],[CLIENT]]</f>
        <v>ARCADIA</v>
      </c>
      <c r="M1323" s="3">
        <f>Tableau1[[#This Row],[Mois]]</f>
        <v>8</v>
      </c>
    </row>
    <row r="1324" spans="1:13" x14ac:dyDescent="0.35">
      <c r="A1324" s="1" t="str">
        <f>Tableau1[[#This Row],[NUM DE FACTURE]]</f>
        <v>FAE-23-00165</v>
      </c>
      <c r="B1324" s="2">
        <f>VLOOKUP(Tableau3[[#This Row],[ID ]],'[1]COMMERCIAL 2019 - 2021'!$D$2:$AO$3999,14,FALSE)</f>
        <v>0</v>
      </c>
      <c r="C1324" s="3">
        <f>VLOOKUP(Tableau3[[#This Row],[ID ]],'[1]COMMERCIAL 2019 - 2021'!$D$2:$AO$3999,15,FALSE)</f>
        <v>0</v>
      </c>
      <c r="D1324" s="3">
        <f>VLOOKUP(Tableau3[[#This Row],[ID ]],'[1]COMMERCIAL 2019 - 2021'!$D$2:$AO$3999,16,FALSE)</f>
        <v>56000</v>
      </c>
      <c r="E1324" s="3">
        <f>VLOOKUP(Tableau3[[#This Row],[ID ]],'[1]COMMERCIAL 2019 - 2021'!$D$2:$AO$3999,17,FALSE)</f>
        <v>0</v>
      </c>
      <c r="F1324" s="3">
        <f>VLOOKUP(Tableau3[[#This Row],[ID ]],'[1]COMMERCIAL 2019 - 2021'!$D$2:$AO$3999,20,FALSE)</f>
        <v>0</v>
      </c>
      <c r="G1324" s="3">
        <f>VLOOKUP(Tableau3[[#This Row],[ID ]],'[1]COMMERCIAL 2019 - 2021'!$D$2:$AO$3999,21,FALSE)</f>
        <v>0</v>
      </c>
      <c r="H1324" s="3">
        <f>VLOOKUP(Tableau3[[#This Row],[ID ]],'[1]COMMERCIAL 2019 - 2021'!$D$2:$AO$3999,22,FALSE)</f>
        <v>107660</v>
      </c>
      <c r="I1324" s="3">
        <f>VLOOKUP(Tableau3[[#This Row],[ID ]],'[1]COMMERCIAL 2019 - 2021'!$D$2:$AO$3999,23,FALSE)</f>
        <v>0</v>
      </c>
      <c r="J1324" s="3">
        <f>+Tableau1[[#This Row],[Annee]]</f>
        <v>2023</v>
      </c>
      <c r="K1324" s="3" t="str">
        <f>+Tableau1[[#This Row],[DESTINATION]]</f>
        <v>Gabon</v>
      </c>
      <c r="L1324" s="3" t="str">
        <f>+Tableau1[[#This Row],[CLIENT]]</f>
        <v>TUNISIAN AFRICAN BUSINESS</v>
      </c>
      <c r="M1324" s="3">
        <f>Tableau1[[#This Row],[Mois]]</f>
        <v>8</v>
      </c>
    </row>
    <row r="1325" spans="1:13" hidden="1" x14ac:dyDescent="0.35">
      <c r="A1325" s="1" t="str">
        <f>Tableau1[[#This Row],[NUM DE FACTURE]]</f>
        <v>FAE-23-00166</v>
      </c>
      <c r="B1325" s="2">
        <f>VLOOKUP(Tableau3[[#This Row],[ID ]],'[1]COMMERCIAL 2019 - 2021'!$D$2:$AO$3999,14,FALSE)</f>
        <v>115200</v>
      </c>
      <c r="C1325" s="3">
        <f>VLOOKUP(Tableau3[[#This Row],[ID ]],'[1]COMMERCIAL 2019 - 2021'!$D$2:$AO$3999,15,FALSE)</f>
        <v>0</v>
      </c>
      <c r="D1325" s="3">
        <f>VLOOKUP(Tableau3[[#This Row],[ID ]],'[1]COMMERCIAL 2019 - 2021'!$D$2:$AO$3999,16,FALSE)</f>
        <v>0</v>
      </c>
      <c r="E1325" s="3">
        <f>VLOOKUP(Tableau3[[#This Row],[ID ]],'[1]COMMERCIAL 2019 - 2021'!$D$2:$AO$3999,17,FALSE)</f>
        <v>0</v>
      </c>
      <c r="F1325" s="3">
        <f>VLOOKUP(Tableau3[[#This Row],[ID ]],'[1]COMMERCIAL 2019 - 2021'!$D$2:$AO$3999,20,FALSE)</f>
        <v>294580.51260000002</v>
      </c>
      <c r="G1325" s="3">
        <f>VLOOKUP(Tableau3[[#This Row],[ID ]],'[1]COMMERCIAL 2019 - 2021'!$D$2:$AO$3999,21,FALSE)</f>
        <v>0</v>
      </c>
      <c r="H1325" s="3">
        <f>VLOOKUP(Tableau3[[#This Row],[ID ]],'[1]COMMERCIAL 2019 - 2021'!$D$2:$AO$3999,22,FALSE)</f>
        <v>0</v>
      </c>
      <c r="I1325" s="3">
        <f>VLOOKUP(Tableau3[[#This Row],[ID ]],'[1]COMMERCIAL 2019 - 2021'!$D$2:$AO$3999,23,FALSE)</f>
        <v>0</v>
      </c>
      <c r="J1325" s="3">
        <f>+Tableau1[[#This Row],[Annee]]</f>
        <v>2023</v>
      </c>
      <c r="K1325" s="3" t="str">
        <f>+Tableau1[[#This Row],[DESTINATION]]</f>
        <v>Senegal</v>
      </c>
      <c r="L1325" s="3" t="str">
        <f>+Tableau1[[#This Row],[CLIENT]]</f>
        <v>LAMP FALL IMP EXP - LAFFIMEX</v>
      </c>
      <c r="M1325" s="3">
        <f>Tableau1[[#This Row],[Mois]]</f>
        <v>8</v>
      </c>
    </row>
    <row r="1326" spans="1:13" hidden="1" x14ac:dyDescent="0.35">
      <c r="A1326" s="1" t="str">
        <f>Tableau1[[#This Row],[NUM DE FACTURE]]</f>
        <v>FAE-23-00167</v>
      </c>
      <c r="B1326" s="2">
        <f>VLOOKUP(Tableau3[[#This Row],[ID ]],'[1]COMMERCIAL 2019 - 2021'!$D$2:$AO$3999,14,FALSE)</f>
        <v>9000</v>
      </c>
      <c r="C1326" s="3">
        <f>VLOOKUP(Tableau3[[#This Row],[ID ]],'[1]COMMERCIAL 2019 - 2021'!$D$2:$AO$3999,15,FALSE)</f>
        <v>47004</v>
      </c>
      <c r="D1326" s="3">
        <f>VLOOKUP(Tableau3[[#This Row],[ID ]],'[1]COMMERCIAL 2019 - 2021'!$D$2:$AO$3999,16,FALSE)</f>
        <v>0</v>
      </c>
      <c r="E1326" s="3">
        <f>VLOOKUP(Tableau3[[#This Row],[ID ]],'[1]COMMERCIAL 2019 - 2021'!$D$2:$AO$3999,17,FALSE)</f>
        <v>0</v>
      </c>
      <c r="F1326" s="3">
        <f>VLOOKUP(Tableau3[[#This Row],[ID ]],'[1]COMMERCIAL 2019 - 2021'!$D$2:$AO$3999,20,FALSE)</f>
        <v>19620</v>
      </c>
      <c r="G1326" s="3">
        <f>VLOOKUP(Tableau3[[#This Row],[ID ]],'[1]COMMERCIAL 2019 - 2021'!$D$2:$AO$3999,21,FALSE)</f>
        <v>96358.2</v>
      </c>
      <c r="H1326" s="3">
        <f>VLOOKUP(Tableau3[[#This Row],[ID ]],'[1]COMMERCIAL 2019 - 2021'!$D$2:$AO$3999,22,FALSE)</f>
        <v>0</v>
      </c>
      <c r="I1326" s="3">
        <f>VLOOKUP(Tableau3[[#This Row],[ID ]],'[1]COMMERCIAL 2019 - 2021'!$D$2:$AO$3999,23,FALSE)</f>
        <v>0</v>
      </c>
      <c r="J1326" s="3">
        <f>+Tableau1[[#This Row],[Annee]]</f>
        <v>2023</v>
      </c>
      <c r="K1326" s="3" t="str">
        <f>+Tableau1[[#This Row],[DESTINATION]]</f>
        <v>Burkina Faso</v>
      </c>
      <c r="L1326" s="3" t="str">
        <f>+Tableau1[[#This Row],[CLIENT]]</f>
        <v>SAHEL INTERNATIONAL TRADE</v>
      </c>
      <c r="M1326" s="3">
        <f>Tableau1[[#This Row],[Mois]]</f>
        <v>9</v>
      </c>
    </row>
    <row r="1327" spans="1:13" hidden="1" x14ac:dyDescent="0.35">
      <c r="A1327" s="1" t="str">
        <f>Tableau1[[#This Row],[NUM DE FACTURE]]</f>
        <v>FAE-23-00168</v>
      </c>
      <c r="B1327" s="2">
        <f>VLOOKUP(Tableau3[[#This Row],[ID ]],'[1]COMMERCIAL 2019 - 2021'!$D$2:$AO$3999,14,FALSE)</f>
        <v>0</v>
      </c>
      <c r="C1327" s="3">
        <f>VLOOKUP(Tableau3[[#This Row],[ID ]],'[1]COMMERCIAL 2019 - 2021'!$D$2:$AO$3999,15,FALSE)</f>
        <v>9043.68</v>
      </c>
      <c r="D1327" s="3">
        <f>VLOOKUP(Tableau3[[#This Row],[ID ]],'[1]COMMERCIAL 2019 - 2021'!$D$2:$AO$3999,16,FALSE)</f>
        <v>460</v>
      </c>
      <c r="E1327" s="3">
        <f>VLOOKUP(Tableau3[[#This Row],[ID ]],'[1]COMMERCIAL 2019 - 2021'!$D$2:$AO$3999,17,FALSE)</f>
        <v>4400</v>
      </c>
      <c r="F1327" s="3">
        <f>VLOOKUP(Tableau3[[#This Row],[ID ]],'[1]COMMERCIAL 2019 - 2021'!$D$2:$AO$3999,20,FALSE)</f>
        <v>0</v>
      </c>
      <c r="G1327" s="3">
        <f>VLOOKUP(Tableau3[[#This Row],[ID ]],'[1]COMMERCIAL 2019 - 2021'!$D$2:$AO$3999,21,FALSE)</f>
        <v>33296.96202225655</v>
      </c>
      <c r="H1327" s="3">
        <f>VLOOKUP(Tableau3[[#This Row],[ID ]],'[1]COMMERCIAL 2019 - 2021'!$D$2:$AO$3999,22,FALSE)</f>
        <v>531.77309892057349</v>
      </c>
      <c r="I1327" s="3">
        <f>VLOOKUP(Tableau3[[#This Row],[ID ]],'[1]COMMERCIAL 2019 - 2021'!$D$2:$AO$3999,23,FALSE)</f>
        <v>29627.776494022874</v>
      </c>
      <c r="J1327" s="3">
        <f>+Tableau1[[#This Row],[Annee]]</f>
        <v>2023</v>
      </c>
      <c r="K1327" s="3" t="str">
        <f>+Tableau1[[#This Row],[DESTINATION]]</f>
        <v>Canada</v>
      </c>
      <c r="L1327" s="3" t="str">
        <f>+Tableau1[[#This Row],[CLIENT]]</f>
        <v>SAFA FOOD</v>
      </c>
      <c r="M1327" s="3">
        <f>Tableau1[[#This Row],[Mois]]</f>
        <v>8</v>
      </c>
    </row>
    <row r="1328" spans="1:13" hidden="1" x14ac:dyDescent="0.35">
      <c r="A1328" s="1" t="str">
        <f>Tableau1[[#This Row],[NUM DE FACTURE]]</f>
        <v>FAE-23-00169</v>
      </c>
      <c r="B1328" s="2">
        <f>VLOOKUP(Tableau3[[#This Row],[ID ]],'[1]COMMERCIAL 2019 - 2021'!$D$2:$AO$3999,14,FALSE)</f>
        <v>22008</v>
      </c>
      <c r="C1328" s="3">
        <f>VLOOKUP(Tableau3[[#This Row],[ID ]],'[1]COMMERCIAL 2019 - 2021'!$D$2:$AO$3999,15,FALSE)</f>
        <v>0</v>
      </c>
      <c r="D1328" s="3">
        <f>VLOOKUP(Tableau3[[#This Row],[ID ]],'[1]COMMERCIAL 2019 - 2021'!$D$2:$AO$3999,16,FALSE)</f>
        <v>0</v>
      </c>
      <c r="E1328" s="3">
        <f>VLOOKUP(Tableau3[[#This Row],[ID ]],'[1]COMMERCIAL 2019 - 2021'!$D$2:$AO$3999,17,FALSE)</f>
        <v>0</v>
      </c>
      <c r="F1328" s="3">
        <f>VLOOKUP(Tableau3[[#This Row],[ID ]],'[1]COMMERCIAL 2019 - 2021'!$D$2:$AO$3999,20,FALSE)</f>
        <v>47037.120000000003</v>
      </c>
      <c r="G1328" s="3">
        <f>VLOOKUP(Tableau3[[#This Row],[ID ]],'[1]COMMERCIAL 2019 - 2021'!$D$2:$AO$3999,21,FALSE)</f>
        <v>0</v>
      </c>
      <c r="H1328" s="3">
        <f>VLOOKUP(Tableau3[[#This Row],[ID ]],'[1]COMMERCIAL 2019 - 2021'!$D$2:$AO$3999,22,FALSE)</f>
        <v>0</v>
      </c>
      <c r="I1328" s="3">
        <f>VLOOKUP(Tableau3[[#This Row],[ID ]],'[1]COMMERCIAL 2019 - 2021'!$D$2:$AO$3999,23,FALSE)</f>
        <v>0</v>
      </c>
      <c r="J1328" s="3">
        <f>+Tableau1[[#This Row],[Annee]]</f>
        <v>2023</v>
      </c>
      <c r="K1328" s="3" t="str">
        <f>+Tableau1[[#This Row],[DESTINATION]]</f>
        <v>Tchad</v>
      </c>
      <c r="L1328" s="3" t="str">
        <f>+Tableau1[[#This Row],[CLIENT]]</f>
        <v>SAHEL INTERNATIONAL TRADE</v>
      </c>
      <c r="M1328" s="3">
        <f>Tableau1[[#This Row],[Mois]]</f>
        <v>8</v>
      </c>
    </row>
    <row r="1329" spans="1:13" hidden="1" x14ac:dyDescent="0.35">
      <c r="A1329" s="1" t="str">
        <f>Tableau1[[#This Row],[NUM DE FACTURE]]</f>
        <v>FAE-23-00170</v>
      </c>
      <c r="B1329" s="2">
        <f>VLOOKUP(Tableau3[[#This Row],[ID ]],'[1]COMMERCIAL 2019 - 2021'!$D$2:$AO$3999,14,FALSE)</f>
        <v>20750</v>
      </c>
      <c r="C1329" s="3">
        <f>VLOOKUP(Tableau3[[#This Row],[ID ]],'[1]COMMERCIAL 2019 - 2021'!$D$2:$AO$3999,15,FALSE)</f>
        <v>0</v>
      </c>
      <c r="D1329" s="3">
        <f>VLOOKUP(Tableau3[[#This Row],[ID ]],'[1]COMMERCIAL 2019 - 2021'!$D$2:$AO$3999,16,FALSE)</f>
        <v>0</v>
      </c>
      <c r="E1329" s="3">
        <f>VLOOKUP(Tableau3[[#This Row],[ID ]],'[1]COMMERCIAL 2019 - 2021'!$D$2:$AO$3999,17,FALSE)</f>
        <v>0</v>
      </c>
      <c r="F1329" s="3">
        <f>VLOOKUP(Tableau3[[#This Row],[ID ]],'[1]COMMERCIAL 2019 - 2021'!$D$2:$AO$3999,20,FALSE)</f>
        <v>46895</v>
      </c>
      <c r="G1329" s="3">
        <f>VLOOKUP(Tableau3[[#This Row],[ID ]],'[1]COMMERCIAL 2019 - 2021'!$D$2:$AO$3999,21,FALSE)</f>
        <v>0</v>
      </c>
      <c r="H1329" s="3">
        <f>VLOOKUP(Tableau3[[#This Row],[ID ]],'[1]COMMERCIAL 2019 - 2021'!$D$2:$AO$3999,22,FALSE)</f>
        <v>0</v>
      </c>
      <c r="I1329" s="3">
        <f>VLOOKUP(Tableau3[[#This Row],[ID ]],'[1]COMMERCIAL 2019 - 2021'!$D$2:$AO$3999,23,FALSE)</f>
        <v>0</v>
      </c>
      <c r="J1329" s="3">
        <f>+Tableau1[[#This Row],[Annee]]</f>
        <v>2023</v>
      </c>
      <c r="K1329" s="3" t="str">
        <f>+Tableau1[[#This Row],[DESTINATION]]</f>
        <v>Togo</v>
      </c>
      <c r="L1329" s="3" t="str">
        <f>+Tableau1[[#This Row],[CLIENT]]</f>
        <v>STE DE COMMERCE INTERNATIONAL</v>
      </c>
      <c r="M1329" s="3">
        <f>Tableau1[[#This Row],[Mois]]</f>
        <v>8</v>
      </c>
    </row>
    <row r="1330" spans="1:13" hidden="1" x14ac:dyDescent="0.35">
      <c r="A1330" s="1" t="str">
        <f>Tableau1[[#This Row],[NUM DE FACTURE]]</f>
        <v>FAE-23-00171</v>
      </c>
      <c r="B1330" s="2">
        <f>VLOOKUP(Tableau3[[#This Row],[ID ]],'[1]COMMERCIAL 2019 - 2021'!$D$2:$AO$3999,14,FALSE)</f>
        <v>2400</v>
      </c>
      <c r="C1330" s="3">
        <f>VLOOKUP(Tableau3[[#This Row],[ID ]],'[1]COMMERCIAL 2019 - 2021'!$D$2:$AO$3999,15,FALSE)</f>
        <v>37939</v>
      </c>
      <c r="D1330" s="3">
        <f>VLOOKUP(Tableau3[[#This Row],[ID ]],'[1]COMMERCIAL 2019 - 2021'!$D$2:$AO$3999,16,FALSE)</f>
        <v>0</v>
      </c>
      <c r="E1330" s="3">
        <f>VLOOKUP(Tableau3[[#This Row],[ID ]],'[1]COMMERCIAL 2019 - 2021'!$D$2:$AO$3999,17,FALSE)</f>
        <v>0</v>
      </c>
      <c r="F1330" s="3">
        <f>VLOOKUP(Tableau3[[#This Row],[ID ]],'[1]COMMERCIAL 2019 - 2021'!$D$2:$AO$3999,20,FALSE)</f>
        <v>5782.5540000000001</v>
      </c>
      <c r="G1330" s="3">
        <f>VLOOKUP(Tableau3[[#This Row],[ID ]],'[1]COMMERCIAL 2019 - 2021'!$D$2:$AO$3999,21,FALSE)</f>
        <v>89643.017447999999</v>
      </c>
      <c r="H1330" s="3">
        <f>VLOOKUP(Tableau3[[#This Row],[ID ]],'[1]COMMERCIAL 2019 - 2021'!$D$2:$AO$3999,22,FALSE)</f>
        <v>0</v>
      </c>
      <c r="I1330" s="3">
        <f>VLOOKUP(Tableau3[[#This Row],[ID ]],'[1]COMMERCIAL 2019 - 2021'!$D$2:$AO$3999,23,FALSE)</f>
        <v>0</v>
      </c>
      <c r="J1330" s="3">
        <f>+Tableau1[[#This Row],[Annee]]</f>
        <v>2023</v>
      </c>
      <c r="K1330" s="3" t="str">
        <f>+Tableau1[[#This Row],[DESTINATION]]</f>
        <v>Kenya</v>
      </c>
      <c r="L1330" s="3" t="str">
        <f>+Tableau1[[#This Row],[CLIENT]]</f>
        <v>DEBENHAM</v>
      </c>
      <c r="M1330" s="3">
        <f>Tableau1[[#This Row],[Mois]]</f>
        <v>8</v>
      </c>
    </row>
    <row r="1331" spans="1:13" hidden="1" x14ac:dyDescent="0.35">
      <c r="A1331" s="1" t="str">
        <f>Tableau1[[#This Row],[NUM DE FACTURE]]</f>
        <v>FAE-23-00172</v>
      </c>
      <c r="B1331" s="2">
        <f>VLOOKUP(Tableau3[[#This Row],[ID ]],'[1]COMMERCIAL 2019 - 2021'!$D$2:$AO$3999,14,FALSE)</f>
        <v>40300</v>
      </c>
      <c r="C1331" s="3">
        <f>VLOOKUP(Tableau3[[#This Row],[ID ]],'[1]COMMERCIAL 2019 - 2021'!$D$2:$AO$3999,15,FALSE)</f>
        <v>0</v>
      </c>
      <c r="D1331" s="3">
        <f>VLOOKUP(Tableau3[[#This Row],[ID ]],'[1]COMMERCIAL 2019 - 2021'!$D$2:$AO$3999,16,FALSE)</f>
        <v>0</v>
      </c>
      <c r="E1331" s="3">
        <f>VLOOKUP(Tableau3[[#This Row],[ID ]],'[1]COMMERCIAL 2019 - 2021'!$D$2:$AO$3999,17,FALSE)</f>
        <v>0</v>
      </c>
      <c r="F1331" s="3">
        <f>VLOOKUP(Tableau3[[#This Row],[ID ]],'[1]COMMERCIAL 2019 - 2021'!$D$2:$AO$3999,20,FALSE)</f>
        <v>100623.90130000001</v>
      </c>
      <c r="G1331" s="3">
        <f>VLOOKUP(Tableau3[[#This Row],[ID ]],'[1]COMMERCIAL 2019 - 2021'!$D$2:$AO$3999,21,FALSE)</f>
        <v>0</v>
      </c>
      <c r="H1331" s="3">
        <f>VLOOKUP(Tableau3[[#This Row],[ID ]],'[1]COMMERCIAL 2019 - 2021'!$D$2:$AO$3999,22,FALSE)</f>
        <v>0</v>
      </c>
      <c r="I1331" s="3">
        <f>VLOOKUP(Tableau3[[#This Row],[ID ]],'[1]COMMERCIAL 2019 - 2021'!$D$2:$AO$3999,23,FALSE)</f>
        <v>0</v>
      </c>
      <c r="J1331" s="3">
        <f>+Tableau1[[#This Row],[Annee]]</f>
        <v>2023</v>
      </c>
      <c r="K1331" s="3" t="str">
        <f>+Tableau1[[#This Row],[DESTINATION]]</f>
        <v>Russie</v>
      </c>
      <c r="L1331" s="3" t="str">
        <f>+Tableau1[[#This Row],[CLIENT]]</f>
        <v>ANGSTREM TRADING</v>
      </c>
      <c r="M1331" s="3">
        <f>Tableau1[[#This Row],[Mois]]</f>
        <v>9</v>
      </c>
    </row>
    <row r="1332" spans="1:13" hidden="1" x14ac:dyDescent="0.35">
      <c r="A1332" s="1" t="str">
        <f>Tableau1[[#This Row],[NUM DE FACTURE]]</f>
        <v>FAE-23-00173</v>
      </c>
      <c r="B1332" s="2">
        <f>VLOOKUP(Tableau3[[#This Row],[ID ]],'[1]COMMERCIAL 2019 - 2021'!$D$2:$AO$3999,14,FALSE)</f>
        <v>0</v>
      </c>
      <c r="C1332" s="3">
        <f>VLOOKUP(Tableau3[[#This Row],[ID ]],'[1]COMMERCIAL 2019 - 2021'!$D$2:$AO$3999,15,FALSE)</f>
        <v>19368</v>
      </c>
      <c r="D1332" s="3">
        <f>VLOOKUP(Tableau3[[#This Row],[ID ]],'[1]COMMERCIAL 2019 - 2021'!$D$2:$AO$3999,16,FALSE)</f>
        <v>7500</v>
      </c>
      <c r="E1332" s="3">
        <f>VLOOKUP(Tableau3[[#This Row],[ID ]],'[1]COMMERCIAL 2019 - 2021'!$D$2:$AO$3999,17,FALSE)</f>
        <v>0</v>
      </c>
      <c r="F1332" s="3">
        <f>VLOOKUP(Tableau3[[#This Row],[ID ]],'[1]COMMERCIAL 2019 - 2021'!$D$2:$AO$3999,20,FALSE)</f>
        <v>0</v>
      </c>
      <c r="G1332" s="3">
        <f>VLOOKUP(Tableau3[[#This Row],[ID ]],'[1]COMMERCIAL 2019 - 2021'!$D$2:$AO$3999,21,FALSE)</f>
        <v>56892.579839785612</v>
      </c>
      <c r="H1332" s="3">
        <f>VLOOKUP(Tableau3[[#This Row],[ID ]],'[1]COMMERCIAL 2019 - 2021'!$D$2:$AO$3999,22,FALSE)</f>
        <v>21422.35868021438</v>
      </c>
      <c r="I1332" s="3">
        <f>VLOOKUP(Tableau3[[#This Row],[ID ]],'[1]COMMERCIAL 2019 - 2021'!$D$2:$AO$3999,23,FALSE)</f>
        <v>0</v>
      </c>
      <c r="J1332" s="3">
        <f>+Tableau1[[#This Row],[Annee]]</f>
        <v>2023</v>
      </c>
      <c r="K1332" s="3" t="str">
        <f>+Tableau1[[#This Row],[DESTINATION]]</f>
        <v>Mayotte</v>
      </c>
      <c r="L1332" s="3" t="str">
        <f>+Tableau1[[#This Row],[CLIENT]]</f>
        <v>SODIFRAM SAS</v>
      </c>
      <c r="M1332" s="3">
        <f>Tableau1[[#This Row],[Mois]]</f>
        <v>8</v>
      </c>
    </row>
    <row r="1333" spans="1:13" hidden="1" x14ac:dyDescent="0.35">
      <c r="A1333" s="1" t="str">
        <f>Tableau1[[#This Row],[NUM DE FACTURE]]</f>
        <v>FAE-23-00174</v>
      </c>
      <c r="B1333" s="2">
        <f>VLOOKUP(Tableau3[[#This Row],[ID ]],'[1]COMMERCIAL 2019 - 2021'!$D$2:$AO$3999,14,FALSE)</f>
        <v>0</v>
      </c>
      <c r="C1333" s="3">
        <f>VLOOKUP(Tableau3[[#This Row],[ID ]],'[1]COMMERCIAL 2019 - 2021'!$D$2:$AO$3999,15,FALSE)</f>
        <v>20016</v>
      </c>
      <c r="D1333" s="3">
        <f>VLOOKUP(Tableau3[[#This Row],[ID ]],'[1]COMMERCIAL 2019 - 2021'!$D$2:$AO$3999,16,FALSE)</f>
        <v>6000</v>
      </c>
      <c r="E1333" s="3">
        <f>VLOOKUP(Tableau3[[#This Row],[ID ]],'[1]COMMERCIAL 2019 - 2021'!$D$2:$AO$3999,17,FALSE)</f>
        <v>0</v>
      </c>
      <c r="F1333" s="3">
        <f>VLOOKUP(Tableau3[[#This Row],[ID ]],'[1]COMMERCIAL 2019 - 2021'!$D$2:$AO$3999,20,FALSE)</f>
        <v>0</v>
      </c>
      <c r="G1333" s="3">
        <f>VLOOKUP(Tableau3[[#This Row],[ID ]],'[1]COMMERCIAL 2019 - 2021'!$D$2:$AO$3999,21,FALSE)</f>
        <v>59056.891584708494</v>
      </c>
      <c r="H1333" s="3">
        <f>VLOOKUP(Tableau3[[#This Row],[ID ]],'[1]COMMERCIAL 2019 - 2021'!$D$2:$AO$3999,22,FALSE)</f>
        <v>17247.037151291515</v>
      </c>
      <c r="I1333" s="3">
        <f>VLOOKUP(Tableau3[[#This Row],[ID ]],'[1]COMMERCIAL 2019 - 2021'!$D$2:$AO$3999,23,FALSE)</f>
        <v>0</v>
      </c>
      <c r="J1333" s="3">
        <f>+Tableau1[[#This Row],[Annee]]</f>
        <v>2023</v>
      </c>
      <c r="K1333" s="3" t="str">
        <f>+Tableau1[[#This Row],[DESTINATION]]</f>
        <v>Mayotte</v>
      </c>
      <c r="L1333" s="3" t="str">
        <f>+Tableau1[[#This Row],[CLIENT]]</f>
        <v>SODIFRAM SAS</v>
      </c>
      <c r="M1333" s="3">
        <f>Tableau1[[#This Row],[Mois]]</f>
        <v>8</v>
      </c>
    </row>
    <row r="1334" spans="1:13" hidden="1" x14ac:dyDescent="0.35">
      <c r="A1334" s="1" t="str">
        <f>Tableau1[[#This Row],[NUM DE FACTURE]]</f>
        <v>FAE-23-00175</v>
      </c>
      <c r="B1334" s="2">
        <f>VLOOKUP(Tableau3[[#This Row],[ID ]],'[1]COMMERCIAL 2019 - 2021'!$D$2:$AO$3999,14,FALSE)</f>
        <v>0</v>
      </c>
      <c r="C1334" s="3">
        <f>VLOOKUP(Tableau3[[#This Row],[ID ]],'[1]COMMERCIAL 2019 - 2021'!$D$2:$AO$3999,15,FALSE)</f>
        <v>52000</v>
      </c>
      <c r="D1334" s="3">
        <f>VLOOKUP(Tableau3[[#This Row],[ID ]],'[1]COMMERCIAL 2019 - 2021'!$D$2:$AO$3999,16,FALSE)</f>
        <v>0</v>
      </c>
      <c r="E1334" s="3">
        <f>VLOOKUP(Tableau3[[#This Row],[ID ]],'[1]COMMERCIAL 2019 - 2021'!$D$2:$AO$3999,17,FALSE)</f>
        <v>0</v>
      </c>
      <c r="F1334" s="3">
        <f>VLOOKUP(Tableau3[[#This Row],[ID ]],'[1]COMMERCIAL 2019 - 2021'!$D$2:$AO$3999,20,FALSE)</f>
        <v>0</v>
      </c>
      <c r="G1334" s="3">
        <f>VLOOKUP(Tableau3[[#This Row],[ID ]],'[1]COMMERCIAL 2019 - 2021'!$D$2:$AO$3999,21,FALSE)</f>
        <v>99730</v>
      </c>
      <c r="H1334" s="3">
        <f>VLOOKUP(Tableau3[[#This Row],[ID ]],'[1]COMMERCIAL 2019 - 2021'!$D$2:$AO$3999,22,FALSE)</f>
        <v>0</v>
      </c>
      <c r="I1334" s="3">
        <f>VLOOKUP(Tableau3[[#This Row],[ID ]],'[1]COMMERCIAL 2019 - 2021'!$D$2:$AO$3999,23,FALSE)</f>
        <v>0</v>
      </c>
      <c r="J1334" s="3">
        <f>+Tableau1[[#This Row],[Annee]]</f>
        <v>2023</v>
      </c>
      <c r="K1334" s="3" t="str">
        <f>+Tableau1[[#This Row],[DESTINATION]]</f>
        <v>Tchad</v>
      </c>
      <c r="L1334" s="3" t="str">
        <f>+Tableau1[[#This Row],[CLIENT]]</f>
        <v>SAHEL INTERNATIONAL TRADE</v>
      </c>
      <c r="M1334" s="3">
        <f>Tableau1[[#This Row],[Mois]]</f>
        <v>8</v>
      </c>
    </row>
    <row r="1335" spans="1:13" hidden="1" x14ac:dyDescent="0.35">
      <c r="A1335" s="1" t="str">
        <f>Tableau1[[#This Row],[NUM DE FACTURE]]</f>
        <v>FAE-23-00176</v>
      </c>
      <c r="B1335" s="2">
        <f>VLOOKUP(Tableau3[[#This Row],[ID ]],'[1]COMMERCIAL 2019 - 2021'!$D$2:$AO$3999,14,FALSE)</f>
        <v>0</v>
      </c>
      <c r="C1335" s="3">
        <f>VLOOKUP(Tableau3[[#This Row],[ID ]],'[1]COMMERCIAL 2019 - 2021'!$D$2:$AO$3999,15,FALSE)</f>
        <v>21000</v>
      </c>
      <c r="D1335" s="3">
        <f>VLOOKUP(Tableau3[[#This Row],[ID ]],'[1]COMMERCIAL 2019 - 2021'!$D$2:$AO$3999,16,FALSE)</f>
        <v>0</v>
      </c>
      <c r="E1335" s="3">
        <f>VLOOKUP(Tableau3[[#This Row],[ID ]],'[1]COMMERCIAL 2019 - 2021'!$D$2:$AO$3999,17,FALSE)</f>
        <v>0</v>
      </c>
      <c r="F1335" s="3">
        <f>VLOOKUP(Tableau3[[#This Row],[ID ]],'[1]COMMERCIAL 2019 - 2021'!$D$2:$AO$3999,20,FALSE)</f>
        <v>0</v>
      </c>
      <c r="G1335" s="3">
        <f>VLOOKUP(Tableau3[[#This Row],[ID ]],'[1]COMMERCIAL 2019 - 2021'!$D$2:$AO$3999,21,FALSE)</f>
        <v>43050</v>
      </c>
      <c r="H1335" s="3">
        <f>VLOOKUP(Tableau3[[#This Row],[ID ]],'[1]COMMERCIAL 2019 - 2021'!$D$2:$AO$3999,22,FALSE)</f>
        <v>0</v>
      </c>
      <c r="I1335" s="3">
        <f>VLOOKUP(Tableau3[[#This Row],[ID ]],'[1]COMMERCIAL 2019 - 2021'!$D$2:$AO$3999,23,FALSE)</f>
        <v>0</v>
      </c>
      <c r="J1335" s="3">
        <f>+Tableau1[[#This Row],[Annee]]</f>
        <v>2023</v>
      </c>
      <c r="K1335" s="3" t="str">
        <f>+Tableau1[[#This Row],[DESTINATION]]</f>
        <v>Liberia</v>
      </c>
      <c r="L1335" s="3" t="str">
        <f>+Tableau1[[#This Row],[CLIENT]]</f>
        <v>STE DE COMMERCE INTERNATIONAL</v>
      </c>
      <c r="M1335" s="3">
        <f>Tableau1[[#This Row],[Mois]]</f>
        <v>8</v>
      </c>
    </row>
    <row r="1336" spans="1:13" hidden="1" x14ac:dyDescent="0.35">
      <c r="A1336" s="1" t="str">
        <f>Tableau1[[#This Row],[NUM DE FACTURE]]</f>
        <v>FAE-23-00177</v>
      </c>
      <c r="B1336" s="2">
        <f>VLOOKUP(Tableau3[[#This Row],[ID ]],'[1]COMMERCIAL 2019 - 2021'!$D$2:$AO$3999,14,FALSE)</f>
        <v>0</v>
      </c>
      <c r="C1336" s="3">
        <f>VLOOKUP(Tableau3[[#This Row],[ID ]],'[1]COMMERCIAL 2019 - 2021'!$D$2:$AO$3999,15,FALSE)</f>
        <v>21600</v>
      </c>
      <c r="D1336" s="3">
        <f>VLOOKUP(Tableau3[[#This Row],[ID ]],'[1]COMMERCIAL 2019 - 2021'!$D$2:$AO$3999,16,FALSE)</f>
        <v>0</v>
      </c>
      <c r="E1336" s="3">
        <f>VLOOKUP(Tableau3[[#This Row],[ID ]],'[1]COMMERCIAL 2019 - 2021'!$D$2:$AO$3999,17,FALSE)</f>
        <v>0</v>
      </c>
      <c r="F1336" s="3">
        <f>VLOOKUP(Tableau3[[#This Row],[ID ]],'[1]COMMERCIAL 2019 - 2021'!$D$2:$AO$3999,20,FALSE)</f>
        <v>0</v>
      </c>
      <c r="G1336" s="3">
        <f>VLOOKUP(Tableau3[[#This Row],[ID ]],'[1]COMMERCIAL 2019 - 2021'!$D$2:$AO$3999,21,FALSE)</f>
        <v>44280</v>
      </c>
      <c r="H1336" s="3">
        <f>VLOOKUP(Tableau3[[#This Row],[ID ]],'[1]COMMERCIAL 2019 - 2021'!$D$2:$AO$3999,22,FALSE)</f>
        <v>0</v>
      </c>
      <c r="I1336" s="3">
        <f>VLOOKUP(Tableau3[[#This Row],[ID ]],'[1]COMMERCIAL 2019 - 2021'!$D$2:$AO$3999,23,FALSE)</f>
        <v>0</v>
      </c>
      <c r="J1336" s="3">
        <f>+Tableau1[[#This Row],[Annee]]</f>
        <v>2023</v>
      </c>
      <c r="K1336" s="3" t="str">
        <f>+Tableau1[[#This Row],[DESTINATION]]</f>
        <v>Liberia</v>
      </c>
      <c r="L1336" s="3" t="str">
        <f>+Tableau1[[#This Row],[CLIENT]]</f>
        <v>STE DE COMMERCE INTERNATIONAL</v>
      </c>
      <c r="M1336" s="3">
        <f>Tableau1[[#This Row],[Mois]]</f>
        <v>8</v>
      </c>
    </row>
    <row r="1337" spans="1:13" hidden="1" x14ac:dyDescent="0.35">
      <c r="A1337" s="1" t="str">
        <f>Tableau1[[#This Row],[NUM DE FACTURE]]</f>
        <v>FAE-23-00178</v>
      </c>
      <c r="B1337" s="2">
        <f>VLOOKUP(Tableau3[[#This Row],[ID ]],'[1]COMMERCIAL 2019 - 2021'!$D$2:$AO$3999,14,FALSE)</f>
        <v>0</v>
      </c>
      <c r="C1337" s="3">
        <f>VLOOKUP(Tableau3[[#This Row],[ID ]],'[1]COMMERCIAL 2019 - 2021'!$D$2:$AO$3999,15,FALSE)</f>
        <v>33600</v>
      </c>
      <c r="D1337" s="3">
        <f>VLOOKUP(Tableau3[[#This Row],[ID ]],'[1]COMMERCIAL 2019 - 2021'!$D$2:$AO$3999,16,FALSE)</f>
        <v>0</v>
      </c>
      <c r="E1337" s="3">
        <f>VLOOKUP(Tableau3[[#This Row],[ID ]],'[1]COMMERCIAL 2019 - 2021'!$D$2:$AO$3999,17,FALSE)</f>
        <v>2000</v>
      </c>
      <c r="F1337" s="3">
        <f>VLOOKUP(Tableau3[[#This Row],[ID ]],'[1]COMMERCIAL 2019 - 2021'!$D$2:$AO$3999,20,FALSE)</f>
        <v>0</v>
      </c>
      <c r="G1337" s="3">
        <f>VLOOKUP(Tableau3[[#This Row],[ID ]],'[1]COMMERCIAL 2019 - 2021'!$D$2:$AO$3999,21,FALSE)</f>
        <v>81325.470579775269</v>
      </c>
      <c r="H1337" s="3">
        <f>VLOOKUP(Tableau3[[#This Row],[ID ]],'[1]COMMERCIAL 2019 - 2021'!$D$2:$AO$3999,22,FALSE)</f>
        <v>0</v>
      </c>
      <c r="I1337" s="3">
        <f>VLOOKUP(Tableau3[[#This Row],[ID ]],'[1]COMMERCIAL 2019 - 2021'!$D$2:$AO$3999,23,FALSE)</f>
        <v>14727.103820224718</v>
      </c>
      <c r="J1337" s="3">
        <f>+Tableau1[[#This Row],[Annee]]</f>
        <v>2023</v>
      </c>
      <c r="K1337" s="3" t="str">
        <f>+Tableau1[[#This Row],[DESTINATION]]</f>
        <v>Madagascar</v>
      </c>
      <c r="L1337" s="3" t="str">
        <f>+Tableau1[[#This Row],[CLIENT]]</f>
        <v>RNK DISTRIBUTION</v>
      </c>
      <c r="M1337" s="3">
        <f>Tableau1[[#This Row],[Mois]]</f>
        <v>8</v>
      </c>
    </row>
    <row r="1338" spans="1:13" hidden="1" x14ac:dyDescent="0.35">
      <c r="A1338" s="1" t="str">
        <f>Tableau1[[#This Row],[NUM DE FACTURE]]</f>
        <v>FAE-23-00179</v>
      </c>
      <c r="B1338" s="2">
        <f>VLOOKUP(Tableau3[[#This Row],[ID ]],'[1]COMMERCIAL 2019 - 2021'!$D$2:$AO$3999,14,FALSE)</f>
        <v>0</v>
      </c>
      <c r="C1338" s="3">
        <f>VLOOKUP(Tableau3[[#This Row],[ID ]],'[1]COMMERCIAL 2019 - 2021'!$D$2:$AO$3999,15,FALSE)</f>
        <v>0</v>
      </c>
      <c r="D1338" s="3">
        <f>VLOOKUP(Tableau3[[#This Row],[ID ]],'[1]COMMERCIAL 2019 - 2021'!$D$2:$AO$3999,16,FALSE)</f>
        <v>23608</v>
      </c>
      <c r="E1338" s="3">
        <f>VLOOKUP(Tableau3[[#This Row],[ID ]],'[1]COMMERCIAL 2019 - 2021'!$D$2:$AO$3999,17,FALSE)</f>
        <v>0</v>
      </c>
      <c r="F1338" s="3">
        <f>VLOOKUP(Tableau3[[#This Row],[ID ]],'[1]COMMERCIAL 2019 - 2021'!$D$2:$AO$3999,20,FALSE)</f>
        <v>0</v>
      </c>
      <c r="G1338" s="3">
        <f>VLOOKUP(Tableau3[[#This Row],[ID ]],'[1]COMMERCIAL 2019 - 2021'!$D$2:$AO$3999,21,FALSE)</f>
        <v>0</v>
      </c>
      <c r="H1338" s="3">
        <f>VLOOKUP(Tableau3[[#This Row],[ID ]],'[1]COMMERCIAL 2019 - 2021'!$D$2:$AO$3999,22,FALSE)</f>
        <v>85860.762500000012</v>
      </c>
      <c r="I1338" s="3">
        <f>VLOOKUP(Tableau3[[#This Row],[ID ]],'[1]COMMERCIAL 2019 - 2021'!$D$2:$AO$3999,23,FALSE)</f>
        <v>0</v>
      </c>
      <c r="J1338" s="3">
        <f>+Tableau1[[#This Row],[Annee]]</f>
        <v>2023</v>
      </c>
      <c r="K1338" s="3" t="str">
        <f>+Tableau1[[#This Row],[DESTINATION]]</f>
        <v>USA</v>
      </c>
      <c r="L1338" s="3" t="str">
        <f>+Tableau1[[#This Row],[CLIENT]]</f>
        <v>SAFA FOOD</v>
      </c>
      <c r="M1338" s="3">
        <f>Tableau1[[#This Row],[Mois]]</f>
        <v>8</v>
      </c>
    </row>
    <row r="1339" spans="1:13" hidden="1" x14ac:dyDescent="0.35">
      <c r="A1339" s="1" t="str">
        <f>Tableau1[[#This Row],[NUM DE FACTURE]]</f>
        <v>FAE-23-00180</v>
      </c>
      <c r="B1339" s="2">
        <f>VLOOKUP(Tableau3[[#This Row],[ID ]],'[1]COMMERCIAL 2019 - 2021'!$D$2:$AO$3999,14,FALSE)</f>
        <v>20150</v>
      </c>
      <c r="C1339" s="3">
        <f>VLOOKUP(Tableau3[[#This Row],[ID ]],'[1]COMMERCIAL 2019 - 2021'!$D$2:$AO$3999,15,FALSE)</f>
        <v>0</v>
      </c>
      <c r="D1339" s="3">
        <f>VLOOKUP(Tableau3[[#This Row],[ID ]],'[1]COMMERCIAL 2019 - 2021'!$D$2:$AO$3999,16,FALSE)</f>
        <v>0</v>
      </c>
      <c r="E1339" s="3">
        <f>VLOOKUP(Tableau3[[#This Row],[ID ]],'[1]COMMERCIAL 2019 - 2021'!$D$2:$AO$3999,17,FALSE)</f>
        <v>0</v>
      </c>
      <c r="F1339" s="3">
        <f>VLOOKUP(Tableau3[[#This Row],[ID ]],'[1]COMMERCIAL 2019 - 2021'!$D$2:$AO$3999,20,FALSE)</f>
        <v>45212.766462500003</v>
      </c>
      <c r="G1339" s="3">
        <f>VLOOKUP(Tableau3[[#This Row],[ID ]],'[1]COMMERCIAL 2019 - 2021'!$D$2:$AO$3999,21,FALSE)</f>
        <v>0</v>
      </c>
      <c r="H1339" s="3">
        <f>VLOOKUP(Tableau3[[#This Row],[ID ]],'[1]COMMERCIAL 2019 - 2021'!$D$2:$AO$3999,22,FALSE)</f>
        <v>0</v>
      </c>
      <c r="I1339" s="3">
        <f>VLOOKUP(Tableau3[[#This Row],[ID ]],'[1]COMMERCIAL 2019 - 2021'!$D$2:$AO$3999,23,FALSE)</f>
        <v>0</v>
      </c>
      <c r="J1339" s="3">
        <f>+Tableau1[[#This Row],[Annee]]</f>
        <v>2023</v>
      </c>
      <c r="K1339" s="3" t="str">
        <f>+Tableau1[[#This Row],[DESTINATION]]</f>
        <v>Russie</v>
      </c>
      <c r="L1339" s="3" t="str">
        <f>+Tableau1[[#This Row],[CLIENT]]</f>
        <v>ANGSTREM TRADING</v>
      </c>
      <c r="M1339" s="3">
        <f>Tableau1[[#This Row],[Mois]]</f>
        <v>9</v>
      </c>
    </row>
    <row r="1340" spans="1:13" hidden="1" x14ac:dyDescent="0.35">
      <c r="A1340" s="1" t="str">
        <f>Tableau1[[#This Row],[NUM DE FACTURE]]</f>
        <v>FAE-23-00181</v>
      </c>
      <c r="B1340" s="2">
        <f>VLOOKUP(Tableau3[[#This Row],[ID ]],'[1]COMMERCIAL 2019 - 2021'!$D$2:$AO$3999,14,FALSE)</f>
        <v>36000</v>
      </c>
      <c r="C1340" s="3">
        <f>VLOOKUP(Tableau3[[#This Row],[ID ]],'[1]COMMERCIAL 2019 - 2021'!$D$2:$AO$3999,15,FALSE)</f>
        <v>0</v>
      </c>
      <c r="D1340" s="3">
        <f>VLOOKUP(Tableau3[[#This Row],[ID ]],'[1]COMMERCIAL 2019 - 2021'!$D$2:$AO$3999,16,FALSE)</f>
        <v>0</v>
      </c>
      <c r="E1340" s="3">
        <f>VLOOKUP(Tableau3[[#This Row],[ID ]],'[1]COMMERCIAL 2019 - 2021'!$D$2:$AO$3999,17,FALSE)</f>
        <v>0</v>
      </c>
      <c r="F1340" s="3">
        <f>VLOOKUP(Tableau3[[#This Row],[ID ]],'[1]COMMERCIAL 2019 - 2021'!$D$2:$AO$3999,20,FALSE)</f>
        <v>79920</v>
      </c>
      <c r="G1340" s="3">
        <f>VLOOKUP(Tableau3[[#This Row],[ID ]],'[1]COMMERCIAL 2019 - 2021'!$D$2:$AO$3999,21,FALSE)</f>
        <v>0</v>
      </c>
      <c r="H1340" s="3">
        <f>VLOOKUP(Tableau3[[#This Row],[ID ]],'[1]COMMERCIAL 2019 - 2021'!$D$2:$AO$3999,22,FALSE)</f>
        <v>0</v>
      </c>
      <c r="I1340" s="3">
        <f>VLOOKUP(Tableau3[[#This Row],[ID ]],'[1]COMMERCIAL 2019 - 2021'!$D$2:$AO$3999,23,FALSE)</f>
        <v>0</v>
      </c>
      <c r="J1340" s="3">
        <f>+Tableau1[[#This Row],[Annee]]</f>
        <v>2023</v>
      </c>
      <c r="K1340" s="3" t="str">
        <f>+Tableau1[[#This Row],[DESTINATION]]</f>
        <v>Ukraine</v>
      </c>
      <c r="L1340" s="3" t="str">
        <f>+Tableau1[[#This Row],[CLIENT]]</f>
        <v>SAHEL INTERNATIONAL TRADE</v>
      </c>
      <c r="M1340" s="3">
        <f>Tableau1[[#This Row],[Mois]]</f>
        <v>8</v>
      </c>
    </row>
    <row r="1341" spans="1:13" hidden="1" x14ac:dyDescent="0.35">
      <c r="A1341" s="1" t="str">
        <f>Tableau1[[#This Row],[NUM DE FACTURE]]</f>
        <v>FAE-23-00182</v>
      </c>
      <c r="B1341" s="2">
        <f>VLOOKUP(Tableau3[[#This Row],[ID ]],'[1]COMMERCIAL 2019 - 2021'!$D$2:$AO$3999,14,FALSE)</f>
        <v>96000</v>
      </c>
      <c r="C1341" s="3">
        <f>VLOOKUP(Tableau3[[#This Row],[ID ]],'[1]COMMERCIAL 2019 - 2021'!$D$2:$AO$3999,15,FALSE)</f>
        <v>0</v>
      </c>
      <c r="D1341" s="3">
        <f>VLOOKUP(Tableau3[[#This Row],[ID ]],'[1]COMMERCIAL 2019 - 2021'!$D$2:$AO$3999,16,FALSE)</f>
        <v>0</v>
      </c>
      <c r="E1341" s="3">
        <f>VLOOKUP(Tableau3[[#This Row],[ID ]],'[1]COMMERCIAL 2019 - 2021'!$D$2:$AO$3999,17,FALSE)</f>
        <v>0</v>
      </c>
      <c r="F1341" s="3">
        <f>VLOOKUP(Tableau3[[#This Row],[ID ]],'[1]COMMERCIAL 2019 - 2021'!$D$2:$AO$3999,20,FALSE)</f>
        <v>211200</v>
      </c>
      <c r="G1341" s="3">
        <f>VLOOKUP(Tableau3[[#This Row],[ID ]],'[1]COMMERCIAL 2019 - 2021'!$D$2:$AO$3999,21,FALSE)</f>
        <v>0</v>
      </c>
      <c r="H1341" s="3">
        <f>VLOOKUP(Tableau3[[#This Row],[ID ]],'[1]COMMERCIAL 2019 - 2021'!$D$2:$AO$3999,22,FALSE)</f>
        <v>0</v>
      </c>
      <c r="I1341" s="3">
        <f>VLOOKUP(Tableau3[[#This Row],[ID ]],'[1]COMMERCIAL 2019 - 2021'!$D$2:$AO$3999,23,FALSE)</f>
        <v>0</v>
      </c>
      <c r="J1341" s="3">
        <f>+Tableau1[[#This Row],[Annee]]</f>
        <v>2023</v>
      </c>
      <c r="K1341" s="3" t="str">
        <f>+Tableau1[[#This Row],[DESTINATION]]</f>
        <v>Gambie</v>
      </c>
      <c r="L1341" s="3" t="str">
        <f>+Tableau1[[#This Row],[CLIENT]]</f>
        <v>STE DE COMMERCE INTERNATIONAL</v>
      </c>
      <c r="M1341" s="3">
        <f>Tableau1[[#This Row],[Mois]]</f>
        <v>8</v>
      </c>
    </row>
    <row r="1342" spans="1:13" hidden="1" x14ac:dyDescent="0.35">
      <c r="A1342" s="1" t="str">
        <f>Tableau1[[#This Row],[NUM DE FACTURE]]</f>
        <v>FAE-23-00183</v>
      </c>
      <c r="B1342" s="2">
        <f>VLOOKUP(Tableau3[[#This Row],[ID ]],'[1]COMMERCIAL 2019 - 2021'!$D$2:$AO$3999,14,FALSE)</f>
        <v>57600</v>
      </c>
      <c r="C1342" s="3">
        <f>VLOOKUP(Tableau3[[#This Row],[ID ]],'[1]COMMERCIAL 2019 - 2021'!$D$2:$AO$3999,15,FALSE)</f>
        <v>0</v>
      </c>
      <c r="D1342" s="3">
        <f>VLOOKUP(Tableau3[[#This Row],[ID ]],'[1]COMMERCIAL 2019 - 2021'!$D$2:$AO$3999,16,FALSE)</f>
        <v>0</v>
      </c>
      <c r="E1342" s="3">
        <f>VLOOKUP(Tableau3[[#This Row],[ID ]],'[1]COMMERCIAL 2019 - 2021'!$D$2:$AO$3999,17,FALSE)</f>
        <v>0</v>
      </c>
      <c r="F1342" s="3">
        <f>VLOOKUP(Tableau3[[#This Row],[ID ]],'[1]COMMERCIAL 2019 - 2021'!$D$2:$AO$3999,20,FALSE)</f>
        <v>133038.2856</v>
      </c>
      <c r="G1342" s="3">
        <f>VLOOKUP(Tableau3[[#This Row],[ID ]],'[1]COMMERCIAL 2019 - 2021'!$D$2:$AO$3999,21,FALSE)</f>
        <v>0</v>
      </c>
      <c r="H1342" s="3">
        <f>VLOOKUP(Tableau3[[#This Row],[ID ]],'[1]COMMERCIAL 2019 - 2021'!$D$2:$AO$3999,22,FALSE)</f>
        <v>0</v>
      </c>
      <c r="I1342" s="3">
        <f>VLOOKUP(Tableau3[[#This Row],[ID ]],'[1]COMMERCIAL 2019 - 2021'!$D$2:$AO$3999,23,FALSE)</f>
        <v>0</v>
      </c>
      <c r="J1342" s="3">
        <f>+Tableau1[[#This Row],[Annee]]</f>
        <v>2023</v>
      </c>
      <c r="K1342" s="3" t="str">
        <f>+Tableau1[[#This Row],[DESTINATION]]</f>
        <v>Mauritanie</v>
      </c>
      <c r="L1342" s="3" t="str">
        <f>+Tableau1[[#This Row],[CLIENT]]</f>
        <v>MATMATA TRADING</v>
      </c>
      <c r="M1342" s="3">
        <f>Tableau1[[#This Row],[Mois]]</f>
        <v>8</v>
      </c>
    </row>
    <row r="1343" spans="1:13" hidden="1" x14ac:dyDescent="0.35">
      <c r="A1343" s="1" t="str">
        <f>Tableau1[[#This Row],[NUM DE FACTURE]]</f>
        <v>FAE-23-00184</v>
      </c>
      <c r="B1343" s="2">
        <f>VLOOKUP(Tableau3[[#This Row],[ID ]],'[1]COMMERCIAL 2019 - 2021'!$D$2:$AO$3999,14,FALSE)</f>
        <v>48000</v>
      </c>
      <c r="C1343" s="3">
        <f>VLOOKUP(Tableau3[[#This Row],[ID ]],'[1]COMMERCIAL 2019 - 2021'!$D$2:$AO$3999,15,FALSE)</f>
        <v>293732.8</v>
      </c>
      <c r="D1343" s="3">
        <f>VLOOKUP(Tableau3[[#This Row],[ID ]],'[1]COMMERCIAL 2019 - 2021'!$D$2:$AO$3999,16,FALSE)</f>
        <v>66467.199999999997</v>
      </c>
      <c r="E1343" s="3">
        <f>VLOOKUP(Tableau3[[#This Row],[ID ]],'[1]COMMERCIAL 2019 - 2021'!$D$2:$AO$3999,17,FALSE)</f>
        <v>0</v>
      </c>
      <c r="F1343" s="3">
        <f>VLOOKUP(Tableau3[[#This Row],[ID ]],'[1]COMMERCIAL 2019 - 2021'!$D$2:$AO$3999,20,FALSE)</f>
        <v>104996.64</v>
      </c>
      <c r="G1343" s="3">
        <f>VLOOKUP(Tableau3[[#This Row],[ID ]],'[1]COMMERCIAL 2019 - 2021'!$D$2:$AO$3999,21,FALSE)</f>
        <v>600958.76870400016</v>
      </c>
      <c r="H1343" s="3">
        <f>VLOOKUP(Tableau3[[#This Row],[ID ]],'[1]COMMERCIAL 2019 - 2021'!$D$2:$AO$3999,22,FALSE)</f>
        <v>123518.047296</v>
      </c>
      <c r="I1343" s="3">
        <f>VLOOKUP(Tableau3[[#This Row],[ID ]],'[1]COMMERCIAL 2019 - 2021'!$D$2:$AO$3999,23,FALSE)</f>
        <v>130089.587</v>
      </c>
      <c r="J1343" s="3">
        <f>+Tableau1[[#This Row],[Annee]]</f>
        <v>2023</v>
      </c>
      <c r="K1343" s="3" t="str">
        <f>+Tableau1[[#This Row],[DESTINATION]]</f>
        <v>LIBYE</v>
      </c>
      <c r="L1343" s="3" t="str">
        <f>+Tableau1[[#This Row],[CLIENT]]</f>
        <v>STE AL MAJMOUA MOTTAHIDA</v>
      </c>
      <c r="M1343" s="3">
        <f>Tableau1[[#This Row],[Mois]]</f>
        <v>9</v>
      </c>
    </row>
    <row r="1344" spans="1:13" hidden="1" x14ac:dyDescent="0.35">
      <c r="A1344" s="1" t="str">
        <f>Tableau1[[#This Row],[NUM DE FACTURE]]</f>
        <v>FAE-23-00185</v>
      </c>
      <c r="B1344" s="2">
        <f>VLOOKUP(Tableau3[[#This Row],[ID ]],'[1]COMMERCIAL 2019 - 2021'!$D$2:$AO$3999,14,FALSE)</f>
        <v>22008</v>
      </c>
      <c r="C1344" s="3">
        <f>VLOOKUP(Tableau3[[#This Row],[ID ]],'[1]COMMERCIAL 2019 - 2021'!$D$2:$AO$3999,15,FALSE)</f>
        <v>0</v>
      </c>
      <c r="D1344" s="3">
        <f>VLOOKUP(Tableau3[[#This Row],[ID ]],'[1]COMMERCIAL 2019 - 2021'!$D$2:$AO$3999,16,FALSE)</f>
        <v>0</v>
      </c>
      <c r="E1344" s="3">
        <f>VLOOKUP(Tableau3[[#This Row],[ID ]],'[1]COMMERCIAL 2019 - 2021'!$D$2:$AO$3999,17,FALSE)</f>
        <v>0</v>
      </c>
      <c r="F1344" s="3">
        <f>VLOOKUP(Tableau3[[#This Row],[ID ]],'[1]COMMERCIAL 2019 - 2021'!$D$2:$AO$3999,20,FALSE)</f>
        <v>44016</v>
      </c>
      <c r="G1344" s="3">
        <f>VLOOKUP(Tableau3[[#This Row],[ID ]],'[1]COMMERCIAL 2019 - 2021'!$D$2:$AO$3999,21,FALSE)</f>
        <v>0</v>
      </c>
      <c r="H1344" s="3">
        <f>VLOOKUP(Tableau3[[#This Row],[ID ]],'[1]COMMERCIAL 2019 - 2021'!$D$2:$AO$3999,22,FALSE)</f>
        <v>0</v>
      </c>
      <c r="I1344" s="3">
        <f>VLOOKUP(Tableau3[[#This Row],[ID ]],'[1]COMMERCIAL 2019 - 2021'!$D$2:$AO$3999,23,FALSE)</f>
        <v>0</v>
      </c>
      <c r="J1344" s="3">
        <f>+Tableau1[[#This Row],[Annee]]</f>
        <v>2023</v>
      </c>
      <c r="K1344" s="3" t="str">
        <f>+Tableau1[[#This Row],[DESTINATION]]</f>
        <v>Sierra Leone</v>
      </c>
      <c r="L1344" s="3" t="str">
        <f>+Tableau1[[#This Row],[CLIENT]]</f>
        <v>STE MEDILIFE IMPORT &amp; EXPORT</v>
      </c>
      <c r="M1344" s="3">
        <f>Tableau1[[#This Row],[Mois]]</f>
        <v>9</v>
      </c>
    </row>
    <row r="1345" spans="1:13" hidden="1" x14ac:dyDescent="0.35">
      <c r="A1345" s="1" t="str">
        <f>Tableau1[[#This Row],[NUM DE FACTURE]]</f>
        <v>FAE-23-00186</v>
      </c>
      <c r="B1345" s="2">
        <f>VLOOKUP(Tableau3[[#This Row],[ID ]],'[1]COMMERCIAL 2019 - 2021'!$D$2:$AO$3999,14,FALSE)</f>
        <v>110040</v>
      </c>
      <c r="C1345" s="3">
        <f>VLOOKUP(Tableau3[[#This Row],[ID ]],'[1]COMMERCIAL 2019 - 2021'!$D$2:$AO$3999,15,FALSE)</f>
        <v>0</v>
      </c>
      <c r="D1345" s="3">
        <f>VLOOKUP(Tableau3[[#This Row],[ID ]],'[1]COMMERCIAL 2019 - 2021'!$D$2:$AO$3999,16,FALSE)</f>
        <v>0</v>
      </c>
      <c r="E1345" s="3">
        <f>VLOOKUP(Tableau3[[#This Row],[ID ]],'[1]COMMERCIAL 2019 - 2021'!$D$2:$AO$3999,17,FALSE)</f>
        <v>0</v>
      </c>
      <c r="F1345" s="3">
        <f>VLOOKUP(Tableau3[[#This Row],[ID ]],'[1]COMMERCIAL 2019 - 2021'!$D$2:$AO$3999,20,FALSE)</f>
        <v>245255.30623999998</v>
      </c>
      <c r="G1345" s="3">
        <f>VLOOKUP(Tableau3[[#This Row],[ID ]],'[1]COMMERCIAL 2019 - 2021'!$D$2:$AO$3999,21,FALSE)</f>
        <v>0</v>
      </c>
      <c r="H1345" s="3">
        <f>VLOOKUP(Tableau3[[#This Row],[ID ]],'[1]COMMERCIAL 2019 - 2021'!$D$2:$AO$3999,22,FALSE)</f>
        <v>0</v>
      </c>
      <c r="I1345" s="3">
        <f>VLOOKUP(Tableau3[[#This Row],[ID ]],'[1]COMMERCIAL 2019 - 2021'!$D$2:$AO$3999,23,FALSE)</f>
        <v>0</v>
      </c>
      <c r="J1345" s="3">
        <f>+Tableau1[[#This Row],[Annee]]</f>
        <v>2023</v>
      </c>
      <c r="K1345" s="3" t="str">
        <f>+Tableau1[[#This Row],[DESTINATION]]</f>
        <v>Sierra Leone</v>
      </c>
      <c r="L1345" s="3" t="str">
        <f>+Tableau1[[#This Row],[CLIENT]]</f>
        <v>JP BEEMSTERBOER BV</v>
      </c>
      <c r="M1345" s="3">
        <f>Tableau1[[#This Row],[Mois]]</f>
        <v>9</v>
      </c>
    </row>
    <row r="1346" spans="1:13" hidden="1" x14ac:dyDescent="0.35">
      <c r="A1346" s="1" t="str">
        <f>Tableau1[[#This Row],[NUM DE FACTURE]]</f>
        <v>FAE-23-00187</v>
      </c>
      <c r="B1346" s="2">
        <f>VLOOKUP(Tableau3[[#This Row],[ID ]],'[1]COMMERCIAL 2019 - 2021'!$D$2:$AO$3999,14,FALSE)</f>
        <v>0</v>
      </c>
      <c r="C1346" s="3">
        <f>VLOOKUP(Tableau3[[#This Row],[ID ]],'[1]COMMERCIAL 2019 - 2021'!$D$2:$AO$3999,15,FALSE)</f>
        <v>21624</v>
      </c>
      <c r="D1346" s="3">
        <f>VLOOKUP(Tableau3[[#This Row],[ID ]],'[1]COMMERCIAL 2019 - 2021'!$D$2:$AO$3999,16,FALSE)</f>
        <v>0</v>
      </c>
      <c r="E1346" s="3">
        <f>VLOOKUP(Tableau3[[#This Row],[ID ]],'[1]COMMERCIAL 2019 - 2021'!$D$2:$AO$3999,17,FALSE)</f>
        <v>0</v>
      </c>
      <c r="F1346" s="3">
        <f>VLOOKUP(Tableau3[[#This Row],[ID ]],'[1]COMMERCIAL 2019 - 2021'!$D$2:$AO$3999,20,FALSE)</f>
        <v>0</v>
      </c>
      <c r="G1346" s="3">
        <f>VLOOKUP(Tableau3[[#This Row],[ID ]],'[1]COMMERCIAL 2019 - 2021'!$D$2:$AO$3999,21,FALSE)</f>
        <v>56386.992625999999</v>
      </c>
      <c r="H1346" s="3">
        <f>VLOOKUP(Tableau3[[#This Row],[ID ]],'[1]COMMERCIAL 2019 - 2021'!$D$2:$AO$3999,22,FALSE)</f>
        <v>0</v>
      </c>
      <c r="I1346" s="3">
        <f>VLOOKUP(Tableau3[[#This Row],[ID ]],'[1]COMMERCIAL 2019 - 2021'!$D$2:$AO$3999,23,FALSE)</f>
        <v>4201.6587840000002</v>
      </c>
      <c r="J1346" s="3">
        <f>+Tableau1[[#This Row],[Annee]]</f>
        <v>2023</v>
      </c>
      <c r="K1346" s="3" t="str">
        <f>+Tableau1[[#This Row],[DESTINATION]]</f>
        <v>France</v>
      </c>
      <c r="L1346" s="3" t="str">
        <f>+Tableau1[[#This Row],[CLIENT]]</f>
        <v>SODIC</v>
      </c>
      <c r="M1346" s="3">
        <f>Tableau1[[#This Row],[Mois]]</f>
        <v>9</v>
      </c>
    </row>
    <row r="1347" spans="1:13" hidden="1" x14ac:dyDescent="0.35">
      <c r="A1347" s="1" t="str">
        <f>Tableau1[[#This Row],[NUM DE FACTURE]]</f>
        <v>FAE-23-00188</v>
      </c>
      <c r="B1347" s="2">
        <f>VLOOKUP(Tableau3[[#This Row],[ID ]],'[1]COMMERCIAL 2019 - 2021'!$D$2:$AO$3999,14,FALSE)</f>
        <v>0</v>
      </c>
      <c r="C1347" s="3">
        <f>VLOOKUP(Tableau3[[#This Row],[ID ]],'[1]COMMERCIAL 2019 - 2021'!$D$2:$AO$3999,15,FALSE)</f>
        <v>6000</v>
      </c>
      <c r="D1347" s="3">
        <f>VLOOKUP(Tableau3[[#This Row],[ID ]],'[1]COMMERCIAL 2019 - 2021'!$D$2:$AO$3999,16,FALSE)</f>
        <v>0</v>
      </c>
      <c r="E1347" s="3">
        <f>VLOOKUP(Tableau3[[#This Row],[ID ]],'[1]COMMERCIAL 2019 - 2021'!$D$2:$AO$3999,17,FALSE)</f>
        <v>23000</v>
      </c>
      <c r="F1347" s="3">
        <f>VLOOKUP(Tableau3[[#This Row],[ID ]],'[1]COMMERCIAL 2019 - 2021'!$D$2:$AO$3999,20,FALSE)</f>
        <v>0</v>
      </c>
      <c r="G1347" s="3">
        <f>VLOOKUP(Tableau3[[#This Row],[ID ]],'[1]COMMERCIAL 2019 - 2021'!$D$2:$AO$3999,21,FALSE)</f>
        <v>13484.757</v>
      </c>
      <c r="H1347" s="3">
        <f>VLOOKUP(Tableau3[[#This Row],[ID ]],'[1]COMMERCIAL 2019 - 2021'!$D$2:$AO$3999,22,FALSE)</f>
        <v>0</v>
      </c>
      <c r="I1347" s="3">
        <f>VLOOKUP(Tableau3[[#This Row],[ID ]],'[1]COMMERCIAL 2019 - 2021'!$D$2:$AO$3999,23,FALSE)</f>
        <v>148803.82200000001</v>
      </c>
      <c r="J1347" s="3">
        <f>+Tableau1[[#This Row],[Annee]]</f>
        <v>2023</v>
      </c>
      <c r="K1347" s="3" t="str">
        <f>+Tableau1[[#This Row],[DESTINATION]]</f>
        <v>Libye</v>
      </c>
      <c r="L1347" s="3" t="str">
        <f>+Tableau1[[#This Row],[CLIENT]]</f>
        <v>AL SAHL MOUTAQADEM</v>
      </c>
      <c r="M1347" s="3">
        <f>Tableau1[[#This Row],[Mois]]</f>
        <v>9</v>
      </c>
    </row>
    <row r="1348" spans="1:13" hidden="1" x14ac:dyDescent="0.35">
      <c r="A1348" s="1" t="str">
        <f>Tableau1[[#This Row],[NUM DE FACTURE]]</f>
        <v>FAE-23-00189</v>
      </c>
      <c r="B1348" s="2">
        <f>VLOOKUP(Tableau3[[#This Row],[ID ]],'[1]COMMERCIAL 2019 - 2021'!$D$2:$AO$3999,14,FALSE)</f>
        <v>0</v>
      </c>
      <c r="C1348" s="3">
        <f>VLOOKUP(Tableau3[[#This Row],[ID ]],'[1]COMMERCIAL 2019 - 2021'!$D$2:$AO$3999,15,FALSE)</f>
        <v>145671</v>
      </c>
      <c r="D1348" s="3">
        <f>VLOOKUP(Tableau3[[#This Row],[ID ]],'[1]COMMERCIAL 2019 - 2021'!$D$2:$AO$3999,16,FALSE)</f>
        <v>45811</v>
      </c>
      <c r="E1348" s="3">
        <f>VLOOKUP(Tableau3[[#This Row],[ID ]],'[1]COMMERCIAL 2019 - 2021'!$D$2:$AO$3999,17,FALSE)</f>
        <v>0</v>
      </c>
      <c r="F1348" s="3">
        <f>VLOOKUP(Tableau3[[#This Row],[ID ]],'[1]COMMERCIAL 2019 - 2021'!$D$2:$AO$3999,20,FALSE)</f>
        <v>0</v>
      </c>
      <c r="G1348" s="3">
        <f>VLOOKUP(Tableau3[[#This Row],[ID ]],'[1]COMMERCIAL 2019 - 2021'!$D$2:$AO$3999,21,FALSE)</f>
        <v>284370.32055840001</v>
      </c>
      <c r="H1348" s="3">
        <f>VLOOKUP(Tableau3[[#This Row],[ID ]],'[1]COMMERCIAL 2019 - 2021'!$D$2:$AO$3999,22,FALSE)</f>
        <v>83561.242168799989</v>
      </c>
      <c r="I1348" s="3">
        <f>VLOOKUP(Tableau3[[#This Row],[ID ]],'[1]COMMERCIAL 2019 - 2021'!$D$2:$AO$3999,23,FALSE)</f>
        <v>0</v>
      </c>
      <c r="J1348" s="3">
        <f>+Tableau1[[#This Row],[Annee]]</f>
        <v>2023</v>
      </c>
      <c r="K1348" s="3" t="str">
        <f>+Tableau1[[#This Row],[DESTINATION]]</f>
        <v>Tchad</v>
      </c>
      <c r="L1348" s="3" t="str">
        <f>+Tableau1[[#This Row],[CLIENT]]</f>
        <v>SEYAL TCHAD SA</v>
      </c>
      <c r="M1348" s="3">
        <f>Tableau1[[#This Row],[Mois]]</f>
        <v>9</v>
      </c>
    </row>
    <row r="1349" spans="1:13" hidden="1" x14ac:dyDescent="0.35">
      <c r="A1349" s="1" t="str">
        <f>Tableau1[[#This Row],[NUM DE FACTURE]]</f>
        <v>FAE-23-00190</v>
      </c>
      <c r="B1349" s="2">
        <f>VLOOKUP(Tableau3[[#This Row],[ID ]],'[1]COMMERCIAL 2019 - 2021'!$D$2:$AO$3999,14,FALSE)</f>
        <v>18000</v>
      </c>
      <c r="C1349" s="3">
        <f>VLOOKUP(Tableau3[[#This Row],[ID ]],'[1]COMMERCIAL 2019 - 2021'!$D$2:$AO$3999,15,FALSE)</f>
        <v>0</v>
      </c>
      <c r="D1349" s="3">
        <f>VLOOKUP(Tableau3[[#This Row],[ID ]],'[1]COMMERCIAL 2019 - 2021'!$D$2:$AO$3999,16,FALSE)</f>
        <v>0</v>
      </c>
      <c r="E1349" s="3">
        <f>VLOOKUP(Tableau3[[#This Row],[ID ]],'[1]COMMERCIAL 2019 - 2021'!$D$2:$AO$3999,17,FALSE)</f>
        <v>0</v>
      </c>
      <c r="F1349" s="3">
        <f>VLOOKUP(Tableau3[[#This Row],[ID ]],'[1]COMMERCIAL 2019 - 2021'!$D$2:$AO$3999,20,FALSE)</f>
        <v>37440</v>
      </c>
      <c r="G1349" s="3">
        <f>VLOOKUP(Tableau3[[#This Row],[ID ]],'[1]COMMERCIAL 2019 - 2021'!$D$2:$AO$3999,21,FALSE)</f>
        <v>0</v>
      </c>
      <c r="H1349" s="3">
        <f>VLOOKUP(Tableau3[[#This Row],[ID ]],'[1]COMMERCIAL 2019 - 2021'!$D$2:$AO$3999,22,FALSE)</f>
        <v>0</v>
      </c>
      <c r="I1349" s="3">
        <f>VLOOKUP(Tableau3[[#This Row],[ID ]],'[1]COMMERCIAL 2019 - 2021'!$D$2:$AO$3999,23,FALSE)</f>
        <v>0</v>
      </c>
      <c r="J1349" s="3">
        <f>+Tableau1[[#This Row],[Annee]]</f>
        <v>2023</v>
      </c>
      <c r="K1349" s="3" t="str">
        <f>+Tableau1[[#This Row],[DESTINATION]]</f>
        <v>Ukraine</v>
      </c>
      <c r="L1349" s="3" t="str">
        <f>+Tableau1[[#This Row],[CLIENT]]</f>
        <v>SAHEL INTERNATIONAL TRADE</v>
      </c>
      <c r="M1349" s="3">
        <f>Tableau1[[#This Row],[Mois]]</f>
        <v>9</v>
      </c>
    </row>
    <row r="1350" spans="1:13" hidden="1" x14ac:dyDescent="0.35">
      <c r="A1350" s="1" t="str">
        <f>Tableau1[[#This Row],[NUM DE FACTURE]]</f>
        <v>FAE-23-00191</v>
      </c>
      <c r="B1350" s="2">
        <f>VLOOKUP(Tableau3[[#This Row],[ID ]],'[1]COMMERCIAL 2019 - 2021'!$D$2:$AO$3999,14,FALSE)</f>
        <v>22008</v>
      </c>
      <c r="C1350" s="3">
        <f>VLOOKUP(Tableau3[[#This Row],[ID ]],'[1]COMMERCIAL 2019 - 2021'!$D$2:$AO$3999,15,FALSE)</f>
        <v>0</v>
      </c>
      <c r="D1350" s="3">
        <f>VLOOKUP(Tableau3[[#This Row],[ID ]],'[1]COMMERCIAL 2019 - 2021'!$D$2:$AO$3999,16,FALSE)</f>
        <v>0</v>
      </c>
      <c r="E1350" s="3">
        <f>VLOOKUP(Tableau3[[#This Row],[ID ]],'[1]COMMERCIAL 2019 - 2021'!$D$2:$AO$3999,17,FALSE)</f>
        <v>0</v>
      </c>
      <c r="F1350" s="3">
        <f>VLOOKUP(Tableau3[[#This Row],[ID ]],'[1]COMMERCIAL 2019 - 2021'!$D$2:$AO$3999,20,FALSE)</f>
        <v>42475.44</v>
      </c>
      <c r="G1350" s="3">
        <f>VLOOKUP(Tableau3[[#This Row],[ID ]],'[1]COMMERCIAL 2019 - 2021'!$D$2:$AO$3999,21,FALSE)</f>
        <v>0</v>
      </c>
      <c r="H1350" s="3">
        <f>VLOOKUP(Tableau3[[#This Row],[ID ]],'[1]COMMERCIAL 2019 - 2021'!$D$2:$AO$3999,22,FALSE)</f>
        <v>0</v>
      </c>
      <c r="I1350" s="3">
        <f>VLOOKUP(Tableau3[[#This Row],[ID ]],'[1]COMMERCIAL 2019 - 2021'!$D$2:$AO$3999,23,FALSE)</f>
        <v>0</v>
      </c>
      <c r="J1350" s="3">
        <f>+Tableau1[[#This Row],[Annee]]</f>
        <v>2023</v>
      </c>
      <c r="K1350" s="3" t="str">
        <f>+Tableau1[[#This Row],[DESTINATION]]</f>
        <v>Togo</v>
      </c>
      <c r="L1350" s="3" t="str">
        <f>+Tableau1[[#This Row],[CLIENT]]</f>
        <v>SAHEL INTERNATIONAL TRADE</v>
      </c>
      <c r="M1350" s="3">
        <f>Tableau1[[#This Row],[Mois]]</f>
        <v>9</v>
      </c>
    </row>
    <row r="1351" spans="1:13" hidden="1" x14ac:dyDescent="0.35">
      <c r="A1351" s="1" t="str">
        <f>Tableau1[[#This Row],[NUM DE FACTURE]]</f>
        <v>FAE-23-00192</v>
      </c>
      <c r="B1351" s="2">
        <f>VLOOKUP(Tableau3[[#This Row],[ID ]],'[1]COMMERCIAL 2019 - 2021'!$D$2:$AO$3999,14,FALSE)</f>
        <v>0</v>
      </c>
      <c r="C1351" s="3">
        <f>VLOOKUP(Tableau3[[#This Row],[ID ]],'[1]COMMERCIAL 2019 - 2021'!$D$2:$AO$3999,15,FALSE)</f>
        <v>0</v>
      </c>
      <c r="D1351" s="3">
        <f>VLOOKUP(Tableau3[[#This Row],[ID ]],'[1]COMMERCIAL 2019 - 2021'!$D$2:$AO$3999,16,FALSE)</f>
        <v>52000</v>
      </c>
      <c r="E1351" s="3">
        <f>VLOOKUP(Tableau3[[#This Row],[ID ]],'[1]COMMERCIAL 2019 - 2021'!$D$2:$AO$3999,17,FALSE)</f>
        <v>0</v>
      </c>
      <c r="F1351" s="3">
        <f>VLOOKUP(Tableau3[[#This Row],[ID ]],'[1]COMMERCIAL 2019 - 2021'!$D$2:$AO$3999,20,FALSE)</f>
        <v>0</v>
      </c>
      <c r="G1351" s="3">
        <f>VLOOKUP(Tableau3[[#This Row],[ID ]],'[1]COMMERCIAL 2019 - 2021'!$D$2:$AO$3999,21,FALSE)</f>
        <v>0</v>
      </c>
      <c r="H1351" s="3">
        <f>VLOOKUP(Tableau3[[#This Row],[ID ]],'[1]COMMERCIAL 2019 - 2021'!$D$2:$AO$3999,22,FALSE)</f>
        <v>109838.326</v>
      </c>
      <c r="I1351" s="3">
        <f>VLOOKUP(Tableau3[[#This Row],[ID ]],'[1]COMMERCIAL 2019 - 2021'!$D$2:$AO$3999,23,FALSE)</f>
        <v>0</v>
      </c>
      <c r="J1351" s="3">
        <f>+Tableau1[[#This Row],[Annee]]</f>
        <v>2023</v>
      </c>
      <c r="K1351" s="3" t="str">
        <f>+Tableau1[[#This Row],[DESTINATION]]</f>
        <v>Somalia</v>
      </c>
      <c r="L1351" s="3" t="str">
        <f>+Tableau1[[#This Row],[CLIENT]]</f>
        <v xml:space="preserve">RAMAS TRADING </v>
      </c>
      <c r="M1351" s="3">
        <f>Tableau1[[#This Row],[Mois]]</f>
        <v>9</v>
      </c>
    </row>
    <row r="1352" spans="1:13" hidden="1" x14ac:dyDescent="0.35">
      <c r="A1352" s="1" t="str">
        <f>Tableau1[[#This Row],[NUM DE FACTURE]]</f>
        <v>FAE-23-00193</v>
      </c>
      <c r="B1352" s="2">
        <f>VLOOKUP(Tableau3[[#This Row],[ID ]],'[1]COMMERCIAL 2019 - 2021'!$D$2:$AO$3999,14,FALSE)</f>
        <v>5400</v>
      </c>
      <c r="C1352" s="3">
        <f>VLOOKUP(Tableau3[[#This Row],[ID ]],'[1]COMMERCIAL 2019 - 2021'!$D$2:$AO$3999,15,FALSE)</f>
        <v>12720</v>
      </c>
      <c r="D1352" s="3">
        <f>VLOOKUP(Tableau3[[#This Row],[ID ]],'[1]COMMERCIAL 2019 - 2021'!$D$2:$AO$3999,16,FALSE)</f>
        <v>3840</v>
      </c>
      <c r="E1352" s="3">
        <f>VLOOKUP(Tableau3[[#This Row],[ID ]],'[1]COMMERCIAL 2019 - 2021'!$D$2:$AO$3999,17,FALSE)</f>
        <v>1750</v>
      </c>
      <c r="F1352" s="3">
        <f>VLOOKUP(Tableau3[[#This Row],[ID ]],'[1]COMMERCIAL 2019 - 2021'!$D$2:$AO$3999,20,FALSE)</f>
        <v>14472.294170181358</v>
      </c>
      <c r="G1352" s="3">
        <f>VLOOKUP(Tableau3[[#This Row],[ID ]],'[1]COMMERCIAL 2019 - 2021'!$D$2:$AO$3999,21,FALSE)</f>
        <v>38045.204874204981</v>
      </c>
      <c r="H1352" s="3">
        <f>VLOOKUP(Tableau3[[#This Row],[ID ]],'[1]COMMERCIAL 2019 - 2021'!$D$2:$AO$3999,22,FALSE)</f>
        <v>11813.99318768452</v>
      </c>
      <c r="I1352" s="3">
        <f>VLOOKUP(Tableau3[[#This Row],[ID ]],'[1]COMMERCIAL 2019 - 2021'!$D$2:$AO$3999,23,FALSE)</f>
        <v>13873.180082929144</v>
      </c>
      <c r="J1352" s="3">
        <f>+Tableau1[[#This Row],[Annee]]</f>
        <v>2023</v>
      </c>
      <c r="K1352" s="3" t="str">
        <f>+Tableau1[[#This Row],[DESTINATION]]</f>
        <v>Jordanie</v>
      </c>
      <c r="L1352" s="3" t="str">
        <f>+Tableau1[[#This Row],[CLIENT]]</f>
        <v>ABOURA FOODS</v>
      </c>
      <c r="M1352" s="3">
        <f>Tableau1[[#This Row],[Mois]]</f>
        <v>9</v>
      </c>
    </row>
    <row r="1353" spans="1:13" hidden="1" x14ac:dyDescent="0.35">
      <c r="A1353" s="1" t="str">
        <f>Tableau1[[#This Row],[NUM DE FACTURE]]</f>
        <v>FAE-23-00194</v>
      </c>
      <c r="B1353" s="2">
        <f>VLOOKUP(Tableau3[[#This Row],[ID ]],'[1]COMMERCIAL 2019 - 2021'!$D$2:$AO$3999,14,FALSE)</f>
        <v>0</v>
      </c>
      <c r="C1353" s="3">
        <f>VLOOKUP(Tableau3[[#This Row],[ID ]],'[1]COMMERCIAL 2019 - 2021'!$D$2:$AO$3999,15,FALSE)</f>
        <v>0</v>
      </c>
      <c r="D1353" s="3">
        <f>VLOOKUP(Tableau3[[#This Row],[ID ]],'[1]COMMERCIAL 2019 - 2021'!$D$2:$AO$3999,16,FALSE)</f>
        <v>52000</v>
      </c>
      <c r="E1353" s="3">
        <f>VLOOKUP(Tableau3[[#This Row],[ID ]],'[1]COMMERCIAL 2019 - 2021'!$D$2:$AO$3999,17,FALSE)</f>
        <v>0</v>
      </c>
      <c r="F1353" s="3">
        <f>VLOOKUP(Tableau3[[#This Row],[ID ]],'[1]COMMERCIAL 2019 - 2021'!$D$2:$AO$3999,20,FALSE)</f>
        <v>0</v>
      </c>
      <c r="G1353" s="3">
        <f>VLOOKUP(Tableau3[[#This Row],[ID ]],'[1]COMMERCIAL 2019 - 2021'!$D$2:$AO$3999,21,FALSE)</f>
        <v>0</v>
      </c>
      <c r="H1353" s="3">
        <f>VLOOKUP(Tableau3[[#This Row],[ID ]],'[1]COMMERCIAL 2019 - 2021'!$D$2:$AO$3999,22,FALSE)</f>
        <v>109838.326</v>
      </c>
      <c r="I1353" s="3">
        <f>VLOOKUP(Tableau3[[#This Row],[ID ]],'[1]COMMERCIAL 2019 - 2021'!$D$2:$AO$3999,23,FALSE)</f>
        <v>0</v>
      </c>
      <c r="J1353" s="3">
        <f>+Tableau1[[#This Row],[Annee]]</f>
        <v>2023</v>
      </c>
      <c r="K1353" s="3" t="str">
        <f>+Tableau1[[#This Row],[DESTINATION]]</f>
        <v>Somalia</v>
      </c>
      <c r="L1353" s="3" t="str">
        <f>+Tableau1[[#This Row],[CLIENT]]</f>
        <v xml:space="preserve">RAMAS TRADING </v>
      </c>
      <c r="M1353" s="3">
        <f>Tableau1[[#This Row],[Mois]]</f>
        <v>10</v>
      </c>
    </row>
    <row r="1354" spans="1:13" hidden="1" x14ac:dyDescent="0.35">
      <c r="A1354" s="1" t="str">
        <f>Tableau1[[#This Row],[NUM DE FACTURE]]</f>
        <v>FAE-23-00195</v>
      </c>
      <c r="B1354" s="2">
        <f>VLOOKUP(Tableau3[[#This Row],[ID ]],'[1]COMMERCIAL 2019 - 2021'!$D$2:$AO$3999,14,FALSE)</f>
        <v>0</v>
      </c>
      <c r="C1354" s="3">
        <f>VLOOKUP(Tableau3[[#This Row],[ID ]],'[1]COMMERCIAL 2019 - 2021'!$D$2:$AO$3999,15,FALSE)</f>
        <v>0</v>
      </c>
      <c r="D1354" s="3">
        <f>VLOOKUP(Tableau3[[#This Row],[ID ]],'[1]COMMERCIAL 2019 - 2021'!$D$2:$AO$3999,16,FALSE)</f>
        <v>26000</v>
      </c>
      <c r="E1354" s="3">
        <f>VLOOKUP(Tableau3[[#This Row],[ID ]],'[1]COMMERCIAL 2019 - 2021'!$D$2:$AO$3999,17,FALSE)</f>
        <v>0</v>
      </c>
      <c r="F1354" s="3">
        <f>VLOOKUP(Tableau3[[#This Row],[ID ]],'[1]COMMERCIAL 2019 - 2021'!$D$2:$AO$3999,20,FALSE)</f>
        <v>0</v>
      </c>
      <c r="G1354" s="3">
        <f>VLOOKUP(Tableau3[[#This Row],[ID ]],'[1]COMMERCIAL 2019 - 2021'!$D$2:$AO$3999,21,FALSE)</f>
        <v>0</v>
      </c>
      <c r="H1354" s="3">
        <f>VLOOKUP(Tableau3[[#This Row],[ID ]],'[1]COMMERCIAL 2019 - 2021'!$D$2:$AO$3999,22,FALSE)</f>
        <v>50001.029000000002</v>
      </c>
      <c r="I1354" s="3">
        <f>VLOOKUP(Tableau3[[#This Row],[ID ]],'[1]COMMERCIAL 2019 - 2021'!$D$2:$AO$3999,23,FALSE)</f>
        <v>0</v>
      </c>
      <c r="J1354" s="3">
        <f>+Tableau1[[#This Row],[Annee]]</f>
        <v>2023</v>
      </c>
      <c r="K1354" s="3" t="str">
        <f>+Tableau1[[#This Row],[DESTINATION]]</f>
        <v>Somalia</v>
      </c>
      <c r="L1354" s="3" t="str">
        <f>+Tableau1[[#This Row],[CLIENT]]</f>
        <v xml:space="preserve">RAMAS TRADING </v>
      </c>
      <c r="M1354" s="3">
        <f>Tableau1[[#This Row],[Mois]]</f>
        <v>9</v>
      </c>
    </row>
    <row r="1355" spans="1:13" hidden="1" x14ac:dyDescent="0.35">
      <c r="A1355" s="1" t="str">
        <f>Tableau1[[#This Row],[NUM DE FACTURE]]</f>
        <v>FAE-23-00196</v>
      </c>
      <c r="B1355" s="2">
        <f>VLOOKUP(Tableau3[[#This Row],[ID ]],'[1]COMMERCIAL 2019 - 2021'!$D$2:$AO$3999,14,FALSE)</f>
        <v>0</v>
      </c>
      <c r="C1355" s="3">
        <f>VLOOKUP(Tableau3[[#This Row],[ID ]],'[1]COMMERCIAL 2019 - 2021'!$D$2:$AO$3999,15,FALSE)</f>
        <v>130000</v>
      </c>
      <c r="D1355" s="3">
        <f>VLOOKUP(Tableau3[[#This Row],[ID ]],'[1]COMMERCIAL 2019 - 2021'!$D$2:$AO$3999,16,FALSE)</f>
        <v>0</v>
      </c>
      <c r="E1355" s="3">
        <f>VLOOKUP(Tableau3[[#This Row],[ID ]],'[1]COMMERCIAL 2019 - 2021'!$D$2:$AO$3999,17,FALSE)</f>
        <v>0</v>
      </c>
      <c r="F1355" s="3">
        <f>VLOOKUP(Tableau3[[#This Row],[ID ]],'[1]COMMERCIAL 2019 - 2021'!$D$2:$AO$3999,20,FALSE)</f>
        <v>0</v>
      </c>
      <c r="G1355" s="3">
        <f>VLOOKUP(Tableau3[[#This Row],[ID ]],'[1]COMMERCIAL 2019 - 2021'!$D$2:$AO$3999,21,FALSE)</f>
        <v>229825</v>
      </c>
      <c r="H1355" s="3">
        <f>VLOOKUP(Tableau3[[#This Row],[ID ]],'[1]COMMERCIAL 2019 - 2021'!$D$2:$AO$3999,22,FALSE)</f>
        <v>0</v>
      </c>
      <c r="I1355" s="3">
        <f>VLOOKUP(Tableau3[[#This Row],[ID ]],'[1]COMMERCIAL 2019 - 2021'!$D$2:$AO$3999,23,FALSE)</f>
        <v>0</v>
      </c>
      <c r="J1355" s="3">
        <f>+Tableau1[[#This Row],[Annee]]</f>
        <v>2023</v>
      </c>
      <c r="K1355" s="3" t="str">
        <f>+Tableau1[[#This Row],[DESTINATION]]</f>
        <v>Tchad</v>
      </c>
      <c r="L1355" s="3" t="str">
        <f>+Tableau1[[#This Row],[CLIENT]]</f>
        <v>SAHEL INTERNATIONAL TRADE</v>
      </c>
      <c r="M1355" s="3">
        <f>Tableau1[[#This Row],[Mois]]</f>
        <v>9</v>
      </c>
    </row>
    <row r="1356" spans="1:13" hidden="1" x14ac:dyDescent="0.35">
      <c r="A1356" s="1" t="str">
        <f>Tableau1[[#This Row],[NUM DE FACTURE]]</f>
        <v>FAE-23-00197</v>
      </c>
      <c r="B1356" s="2">
        <f>VLOOKUP(Tableau3[[#This Row],[ID ]],'[1]COMMERCIAL 2019 - 2021'!$D$2:$AO$3999,14,FALSE)</f>
        <v>19200</v>
      </c>
      <c r="C1356" s="3">
        <f>VLOOKUP(Tableau3[[#This Row],[ID ]],'[1]COMMERCIAL 2019 - 2021'!$D$2:$AO$3999,15,FALSE)</f>
        <v>0</v>
      </c>
      <c r="D1356" s="3">
        <f>VLOOKUP(Tableau3[[#This Row],[ID ]],'[1]COMMERCIAL 2019 - 2021'!$D$2:$AO$3999,16,FALSE)</f>
        <v>0</v>
      </c>
      <c r="E1356" s="3">
        <f>VLOOKUP(Tableau3[[#This Row],[ID ]],'[1]COMMERCIAL 2019 - 2021'!$D$2:$AO$3999,17,FALSE)</f>
        <v>0</v>
      </c>
      <c r="F1356" s="3">
        <f>VLOOKUP(Tableau3[[#This Row],[ID ]],'[1]COMMERCIAL 2019 - 2021'!$D$2:$AO$3999,20,FALSE)</f>
        <v>38016</v>
      </c>
      <c r="G1356" s="3">
        <f>VLOOKUP(Tableau3[[#This Row],[ID ]],'[1]COMMERCIAL 2019 - 2021'!$D$2:$AO$3999,21,FALSE)</f>
        <v>0</v>
      </c>
      <c r="H1356" s="3">
        <f>VLOOKUP(Tableau3[[#This Row],[ID ]],'[1]COMMERCIAL 2019 - 2021'!$D$2:$AO$3999,22,FALSE)</f>
        <v>0</v>
      </c>
      <c r="I1356" s="3">
        <f>VLOOKUP(Tableau3[[#This Row],[ID ]],'[1]COMMERCIAL 2019 - 2021'!$D$2:$AO$3999,23,FALSE)</f>
        <v>0</v>
      </c>
      <c r="J1356" s="3">
        <f>+Tableau1[[#This Row],[Annee]]</f>
        <v>2023</v>
      </c>
      <c r="K1356" s="3" t="str">
        <f>+Tableau1[[#This Row],[DESTINATION]]</f>
        <v>Burkina Faso</v>
      </c>
      <c r="L1356" s="3" t="str">
        <f>+Tableau1[[#This Row],[CLIENT]]</f>
        <v>SAHEL INTERNATIONAL TRADE</v>
      </c>
      <c r="M1356" s="3">
        <f>Tableau1[[#This Row],[Mois]]</f>
        <v>9</v>
      </c>
    </row>
    <row r="1357" spans="1:13" hidden="1" x14ac:dyDescent="0.35">
      <c r="A1357" s="1" t="str">
        <f>Tableau1[[#This Row],[NUM DE FACTURE]]</f>
        <v>FAE-23-00198</v>
      </c>
      <c r="B1357" s="2">
        <f>VLOOKUP(Tableau3[[#This Row],[ID ]],'[1]COMMERCIAL 2019 - 2021'!$D$2:$AO$3999,14,FALSE)</f>
        <v>0</v>
      </c>
      <c r="C1357" s="3">
        <f>VLOOKUP(Tableau3[[#This Row],[ID ]],'[1]COMMERCIAL 2019 - 2021'!$D$2:$AO$3999,15,FALSE)</f>
        <v>22200</v>
      </c>
      <c r="D1357" s="3">
        <f>VLOOKUP(Tableau3[[#This Row],[ID ]],'[1]COMMERCIAL 2019 - 2021'!$D$2:$AO$3999,16,FALSE)</f>
        <v>0</v>
      </c>
      <c r="E1357" s="3">
        <f>VLOOKUP(Tableau3[[#This Row],[ID ]],'[1]COMMERCIAL 2019 - 2021'!$D$2:$AO$3999,17,FALSE)</f>
        <v>0</v>
      </c>
      <c r="F1357" s="3">
        <f>VLOOKUP(Tableau3[[#This Row],[ID ]],'[1]COMMERCIAL 2019 - 2021'!$D$2:$AO$3999,20,FALSE)</f>
        <v>0</v>
      </c>
      <c r="G1357" s="3">
        <f>VLOOKUP(Tableau3[[#This Row],[ID ]],'[1]COMMERCIAL 2019 - 2021'!$D$2:$AO$3999,21,FALSE)</f>
        <v>39960</v>
      </c>
      <c r="H1357" s="3">
        <f>VLOOKUP(Tableau3[[#This Row],[ID ]],'[1]COMMERCIAL 2019 - 2021'!$D$2:$AO$3999,22,FALSE)</f>
        <v>0</v>
      </c>
      <c r="I1357" s="3">
        <f>VLOOKUP(Tableau3[[#This Row],[ID ]],'[1]COMMERCIAL 2019 - 2021'!$D$2:$AO$3999,23,FALSE)</f>
        <v>0</v>
      </c>
      <c r="J1357" s="3">
        <f>+Tableau1[[#This Row],[Annee]]</f>
        <v>2023</v>
      </c>
      <c r="K1357" s="3" t="str">
        <f>+Tableau1[[#This Row],[DESTINATION]]</f>
        <v>Liberia</v>
      </c>
      <c r="L1357" s="3" t="str">
        <f>+Tableau1[[#This Row],[CLIENT]]</f>
        <v>STE DE COMMERCE INTERNATIONAL</v>
      </c>
      <c r="M1357" s="3">
        <f>Tableau1[[#This Row],[Mois]]</f>
        <v>10</v>
      </c>
    </row>
    <row r="1358" spans="1:13" hidden="1" x14ac:dyDescent="0.35">
      <c r="A1358" s="1" t="str">
        <f>Tableau1[[#This Row],[NUM DE FACTURE]]</f>
        <v>FAE-23-00199</v>
      </c>
      <c r="B1358" s="2">
        <f>VLOOKUP(Tableau3[[#This Row],[ID ]],'[1]COMMERCIAL 2019 - 2021'!$D$2:$AO$3999,14,FALSE)</f>
        <v>0</v>
      </c>
      <c r="C1358" s="3">
        <f>VLOOKUP(Tableau3[[#This Row],[ID ]],'[1]COMMERCIAL 2019 - 2021'!$D$2:$AO$3999,15,FALSE)</f>
        <v>25500</v>
      </c>
      <c r="D1358" s="3">
        <f>VLOOKUP(Tableau3[[#This Row],[ID ]],'[1]COMMERCIAL 2019 - 2021'!$D$2:$AO$3999,16,FALSE)</f>
        <v>0</v>
      </c>
      <c r="E1358" s="3">
        <f>VLOOKUP(Tableau3[[#This Row],[ID ]],'[1]COMMERCIAL 2019 - 2021'!$D$2:$AO$3999,17,FALSE)</f>
        <v>0</v>
      </c>
      <c r="F1358" s="3">
        <f>VLOOKUP(Tableau3[[#This Row],[ID ]],'[1]COMMERCIAL 2019 - 2021'!$D$2:$AO$3999,20,FALSE)</f>
        <v>0</v>
      </c>
      <c r="G1358" s="3">
        <f>VLOOKUP(Tableau3[[#This Row],[ID ]],'[1]COMMERCIAL 2019 - 2021'!$D$2:$AO$3999,21,FALSE)</f>
        <v>41070</v>
      </c>
      <c r="H1358" s="3">
        <f>VLOOKUP(Tableau3[[#This Row],[ID ]],'[1]COMMERCIAL 2019 - 2021'!$D$2:$AO$3999,22,FALSE)</f>
        <v>0</v>
      </c>
      <c r="I1358" s="3">
        <f>VLOOKUP(Tableau3[[#This Row],[ID ]],'[1]COMMERCIAL 2019 - 2021'!$D$2:$AO$3999,23,FALSE)</f>
        <v>0</v>
      </c>
      <c r="J1358" s="3">
        <f>+Tableau1[[#This Row],[Annee]]</f>
        <v>2023</v>
      </c>
      <c r="K1358" s="3" t="str">
        <f>+Tableau1[[#This Row],[DESTINATION]]</f>
        <v>Liberia</v>
      </c>
      <c r="L1358" s="3" t="str">
        <f>+Tableau1[[#This Row],[CLIENT]]</f>
        <v>STE DE COMMERCE INTERNATIONAL</v>
      </c>
      <c r="M1358" s="3">
        <f>Tableau1[[#This Row],[Mois]]</f>
        <v>10</v>
      </c>
    </row>
    <row r="1359" spans="1:13" x14ac:dyDescent="0.35">
      <c r="A1359" s="1" t="str">
        <f>Tableau1[[#This Row],[NUM DE FACTURE]]</f>
        <v>FAE-23-00200</v>
      </c>
      <c r="B1359" s="2">
        <f>VLOOKUP(Tableau3[[#This Row],[ID ]],'[1]COMMERCIAL 2019 - 2021'!$D$2:$AO$3999,14,FALSE)</f>
        <v>0</v>
      </c>
      <c r="C1359" s="3">
        <f>VLOOKUP(Tableau3[[#This Row],[ID ]],'[1]COMMERCIAL 2019 - 2021'!$D$2:$AO$3999,15,FALSE)</f>
        <v>220080</v>
      </c>
      <c r="D1359" s="3">
        <f>VLOOKUP(Tableau3[[#This Row],[ID ]],'[1]COMMERCIAL 2019 - 2021'!$D$2:$AO$3999,16,FALSE)</f>
        <v>0</v>
      </c>
      <c r="E1359" s="3">
        <f>VLOOKUP(Tableau3[[#This Row],[ID ]],'[1]COMMERCIAL 2019 - 2021'!$D$2:$AO$3999,17,FALSE)</f>
        <v>0</v>
      </c>
      <c r="F1359" s="3">
        <f>VLOOKUP(Tableau3[[#This Row],[ID ]],'[1]COMMERCIAL 2019 - 2021'!$D$2:$AO$3999,20,FALSE)</f>
        <v>0</v>
      </c>
      <c r="G1359" s="3">
        <f>VLOOKUP(Tableau3[[#This Row],[ID ]],'[1]COMMERCIAL 2019 - 2021'!$D$2:$AO$3999,21,FALSE)</f>
        <v>371935.2</v>
      </c>
      <c r="H1359" s="3">
        <f>VLOOKUP(Tableau3[[#This Row],[ID ]],'[1]COMMERCIAL 2019 - 2021'!$D$2:$AO$3999,22,FALSE)</f>
        <v>0</v>
      </c>
      <c r="I1359" s="3">
        <f>VLOOKUP(Tableau3[[#This Row],[ID ]],'[1]COMMERCIAL 2019 - 2021'!$D$2:$AO$3999,23,FALSE)</f>
        <v>0</v>
      </c>
      <c r="J1359" s="3">
        <f>+Tableau1[[#This Row],[Annee]]</f>
        <v>2023</v>
      </c>
      <c r="K1359" s="3" t="str">
        <f>+Tableau1[[#This Row],[DESTINATION]]</f>
        <v>Senegal</v>
      </c>
      <c r="L1359" s="3" t="str">
        <f>+Tableau1[[#This Row],[CLIENT]]</f>
        <v>TUNISIAN AFRICAN BUSINESS</v>
      </c>
      <c r="M1359" s="3">
        <f>Tableau1[[#This Row],[Mois]]</f>
        <v>9</v>
      </c>
    </row>
    <row r="1360" spans="1:13" hidden="1" x14ac:dyDescent="0.35">
      <c r="A1360" s="1" t="str">
        <f>Tableau1[[#This Row],[NUM DE FACTURE]]</f>
        <v>FAE-23-00201</v>
      </c>
      <c r="B1360" s="2">
        <f>VLOOKUP(Tableau3[[#This Row],[ID ]],'[1]COMMERCIAL 2019 - 2021'!$D$2:$AO$3999,14,FALSE)</f>
        <v>0</v>
      </c>
      <c r="C1360" s="3">
        <f>VLOOKUP(Tableau3[[#This Row],[ID ]],'[1]COMMERCIAL 2019 - 2021'!$D$2:$AO$3999,15,FALSE)</f>
        <v>15936</v>
      </c>
      <c r="D1360" s="3">
        <f>VLOOKUP(Tableau3[[#This Row],[ID ]],'[1]COMMERCIAL 2019 - 2021'!$D$2:$AO$3999,16,FALSE)</f>
        <v>0</v>
      </c>
      <c r="E1360" s="3">
        <f>VLOOKUP(Tableau3[[#This Row],[ID ]],'[1]COMMERCIAL 2019 - 2021'!$D$2:$AO$3999,17,FALSE)</f>
        <v>3920</v>
      </c>
      <c r="F1360" s="3">
        <f>VLOOKUP(Tableau3[[#This Row],[ID ]],'[1]COMMERCIAL 2019 - 2021'!$D$2:$AO$3999,20,FALSE)</f>
        <v>0</v>
      </c>
      <c r="G1360" s="3">
        <f>VLOOKUP(Tableau3[[#This Row],[ID ]],'[1]COMMERCIAL 2019 - 2021'!$D$2:$AO$3999,21,FALSE)</f>
        <v>68995.129266936987</v>
      </c>
      <c r="H1360" s="3">
        <f>VLOOKUP(Tableau3[[#This Row],[ID ]],'[1]COMMERCIAL 2019 - 2021'!$D$2:$AO$3999,22,FALSE)</f>
        <v>0</v>
      </c>
      <c r="I1360" s="3">
        <f>VLOOKUP(Tableau3[[#This Row],[ID ]],'[1]COMMERCIAL 2019 - 2021'!$D$2:$AO$3999,23,FALSE)</f>
        <v>24847.665913863013</v>
      </c>
      <c r="J1360" s="3">
        <f>+Tableau1[[#This Row],[Annee]]</f>
        <v>2023</v>
      </c>
      <c r="K1360" s="3" t="str">
        <f>+Tableau1[[#This Row],[DESTINATION]]</f>
        <v>France</v>
      </c>
      <c r="L1360" s="3" t="str">
        <f>+Tableau1[[#This Row],[CLIENT]]</f>
        <v>SODIC</v>
      </c>
      <c r="M1360" s="3">
        <f>Tableau1[[#This Row],[Mois]]</f>
        <v>9</v>
      </c>
    </row>
    <row r="1361" spans="1:13" hidden="1" x14ac:dyDescent="0.35">
      <c r="A1361" s="1" t="str">
        <f>Tableau1[[#This Row],[NUM DE FACTURE]]</f>
        <v>FAE-23-00202</v>
      </c>
      <c r="B1361" s="2">
        <f>VLOOKUP(Tableau3[[#This Row],[ID ]],'[1]COMMERCIAL 2019 - 2021'!$D$2:$AO$3999,14,FALSE)</f>
        <v>15600</v>
      </c>
      <c r="C1361" s="3">
        <f>VLOOKUP(Tableau3[[#This Row],[ID ]],'[1]COMMERCIAL 2019 - 2021'!$D$2:$AO$3999,15,FALSE)</f>
        <v>4800</v>
      </c>
      <c r="D1361" s="3">
        <f>VLOOKUP(Tableau3[[#This Row],[ID ]],'[1]COMMERCIAL 2019 - 2021'!$D$2:$AO$3999,16,FALSE)</f>
        <v>3000</v>
      </c>
      <c r="E1361" s="3">
        <f>VLOOKUP(Tableau3[[#This Row],[ID ]],'[1]COMMERCIAL 2019 - 2021'!$D$2:$AO$3999,17,FALSE)</f>
        <v>0</v>
      </c>
      <c r="F1361" s="3">
        <f>VLOOKUP(Tableau3[[#This Row],[ID ]],'[1]COMMERCIAL 2019 - 2021'!$D$2:$AO$3999,20,FALSE)</f>
        <v>37920</v>
      </c>
      <c r="G1361" s="3">
        <f>VLOOKUP(Tableau3[[#This Row],[ID ]],'[1]COMMERCIAL 2019 - 2021'!$D$2:$AO$3999,21,FALSE)</f>
        <v>10800</v>
      </c>
      <c r="H1361" s="3">
        <f>VLOOKUP(Tableau3[[#This Row],[ID ]],'[1]COMMERCIAL 2019 - 2021'!$D$2:$AO$3999,22,FALSE)</f>
        <v>6750</v>
      </c>
      <c r="I1361" s="3">
        <f>VLOOKUP(Tableau3[[#This Row],[ID ]],'[1]COMMERCIAL 2019 - 2021'!$D$2:$AO$3999,23,FALSE)</f>
        <v>0</v>
      </c>
      <c r="J1361" s="3">
        <f>+Tableau1[[#This Row],[Annee]]</f>
        <v>2023</v>
      </c>
      <c r="K1361" s="3" t="str">
        <f>+Tableau1[[#This Row],[DESTINATION]]</f>
        <v>Qatar</v>
      </c>
      <c r="L1361" s="3" t="str">
        <f>+Tableau1[[#This Row],[CLIENT]]</f>
        <v>GOLDEN PEARL</v>
      </c>
      <c r="M1361" s="3">
        <f>Tableau1[[#This Row],[Mois]]</f>
        <v>10</v>
      </c>
    </row>
    <row r="1362" spans="1:13" hidden="1" x14ac:dyDescent="0.35">
      <c r="A1362" s="1" t="str">
        <f>Tableau1[[#This Row],[NUM DE FACTURE]]</f>
        <v>FAE-23-00203</v>
      </c>
      <c r="B1362" s="2">
        <f>VLOOKUP(Tableau3[[#This Row],[ID ]],'[1]COMMERCIAL 2019 - 2021'!$D$2:$AO$3999,14,FALSE)</f>
        <v>0</v>
      </c>
      <c r="C1362" s="3">
        <f>VLOOKUP(Tableau3[[#This Row],[ID ]],'[1]COMMERCIAL 2019 - 2021'!$D$2:$AO$3999,15,FALSE)</f>
        <v>24600</v>
      </c>
      <c r="D1362" s="3">
        <f>VLOOKUP(Tableau3[[#This Row],[ID ]],'[1]COMMERCIAL 2019 - 2021'!$D$2:$AO$3999,16,FALSE)</f>
        <v>0</v>
      </c>
      <c r="E1362" s="3">
        <f>VLOOKUP(Tableau3[[#This Row],[ID ]],'[1]COMMERCIAL 2019 - 2021'!$D$2:$AO$3999,17,FALSE)</f>
        <v>0</v>
      </c>
      <c r="F1362" s="3">
        <f>VLOOKUP(Tableau3[[#This Row],[ID ]],'[1]COMMERCIAL 2019 - 2021'!$D$2:$AO$3999,20,FALSE)</f>
        <v>0</v>
      </c>
      <c r="G1362" s="3">
        <f>VLOOKUP(Tableau3[[#This Row],[ID ]],'[1]COMMERCIAL 2019 - 2021'!$D$2:$AO$3999,21,FALSE)</f>
        <v>62730</v>
      </c>
      <c r="H1362" s="3">
        <f>VLOOKUP(Tableau3[[#This Row],[ID ]],'[1]COMMERCIAL 2019 - 2021'!$D$2:$AO$3999,22,FALSE)</f>
        <v>0</v>
      </c>
      <c r="I1362" s="3">
        <f>VLOOKUP(Tableau3[[#This Row],[ID ]],'[1]COMMERCIAL 2019 - 2021'!$D$2:$AO$3999,23,FALSE)</f>
        <v>0</v>
      </c>
      <c r="J1362" s="3">
        <f>+Tableau1[[#This Row],[Annee]]</f>
        <v>2023</v>
      </c>
      <c r="K1362" s="3" t="str">
        <f>+Tableau1[[#This Row],[DESTINATION]]</f>
        <v>Qatar</v>
      </c>
      <c r="L1362" s="3" t="str">
        <f>+Tableau1[[#This Row],[CLIENT]]</f>
        <v>GOLDEN PEARL</v>
      </c>
      <c r="M1362" s="3">
        <f>Tableau1[[#This Row],[Mois]]</f>
        <v>10</v>
      </c>
    </row>
    <row r="1363" spans="1:13" hidden="1" x14ac:dyDescent="0.35">
      <c r="A1363" s="1" t="str">
        <f>Tableau1[[#This Row],[NUM DE FACTURE]]</f>
        <v>FAE-23-00204</v>
      </c>
      <c r="B1363" s="2">
        <f>VLOOKUP(Tableau3[[#This Row],[ID ]],'[1]COMMERCIAL 2019 - 2021'!$D$2:$AO$3999,14,FALSE)</f>
        <v>23628</v>
      </c>
      <c r="C1363" s="3">
        <f>VLOOKUP(Tableau3[[#This Row],[ID ]],'[1]COMMERCIAL 2019 - 2021'!$D$2:$AO$3999,15,FALSE)</f>
        <v>238966</v>
      </c>
      <c r="D1363" s="3">
        <f>VLOOKUP(Tableau3[[#This Row],[ID ]],'[1]COMMERCIAL 2019 - 2021'!$D$2:$AO$3999,16,FALSE)</f>
        <v>16000</v>
      </c>
      <c r="E1363" s="3">
        <f>VLOOKUP(Tableau3[[#This Row],[ID ]],'[1]COMMERCIAL 2019 - 2021'!$D$2:$AO$3999,17,FALSE)</f>
        <v>0</v>
      </c>
      <c r="F1363" s="3">
        <f>VLOOKUP(Tableau3[[#This Row],[ID ]],'[1]COMMERCIAL 2019 - 2021'!$D$2:$AO$3999,20,FALSE)</f>
        <v>47958.992304005253</v>
      </c>
      <c r="G1363" s="3">
        <f>VLOOKUP(Tableau3[[#This Row],[ID ]],'[1]COMMERCIAL 2019 - 2021'!$D$2:$AO$3999,21,FALSE)</f>
        <v>539037.4709100239</v>
      </c>
      <c r="H1363" s="3">
        <f>VLOOKUP(Tableau3[[#This Row],[ID ]],'[1]COMMERCIAL 2019 - 2021'!$D$2:$AO$3999,22,FALSE)</f>
        <v>33181.817255971051</v>
      </c>
      <c r="I1363" s="3">
        <f>VLOOKUP(Tableau3[[#This Row],[ID ]],'[1]COMMERCIAL 2019 - 2021'!$D$2:$AO$3999,23,FALSE)</f>
        <v>0</v>
      </c>
      <c r="J1363" s="3">
        <f>+Tableau1[[#This Row],[Annee]]</f>
        <v>2023</v>
      </c>
      <c r="K1363" s="3" t="str">
        <f>+Tableau1[[#This Row],[DESTINATION]]</f>
        <v>Guinée</v>
      </c>
      <c r="L1363" s="3" t="str">
        <f>+Tableau1[[#This Row],[CLIENT]]</f>
        <v>SAWABA - GUINEE</v>
      </c>
      <c r="M1363" s="3">
        <f>Tableau1[[#This Row],[Mois]]</f>
        <v>9</v>
      </c>
    </row>
    <row r="1364" spans="1:13" hidden="1" x14ac:dyDescent="0.35">
      <c r="A1364" s="1" t="str">
        <f>Tableau1[[#This Row],[NUM DE FACTURE]]</f>
        <v>FAE-23-00205</v>
      </c>
      <c r="B1364" s="2">
        <f>VLOOKUP(Tableau3[[#This Row],[ID ]],'[1]COMMERCIAL 2019 - 2021'!$D$2:$AO$3999,14,FALSE)</f>
        <v>0</v>
      </c>
      <c r="C1364" s="3">
        <f>VLOOKUP(Tableau3[[#This Row],[ID ]],'[1]COMMERCIAL 2019 - 2021'!$D$2:$AO$3999,15,FALSE)</f>
        <v>8626</v>
      </c>
      <c r="D1364" s="3">
        <f>VLOOKUP(Tableau3[[#This Row],[ID ]],'[1]COMMERCIAL 2019 - 2021'!$D$2:$AO$3999,16,FALSE)</f>
        <v>0</v>
      </c>
      <c r="E1364" s="3">
        <f>VLOOKUP(Tableau3[[#This Row],[ID ]],'[1]COMMERCIAL 2019 - 2021'!$D$2:$AO$3999,17,FALSE)</f>
        <v>0</v>
      </c>
      <c r="F1364" s="3">
        <f>VLOOKUP(Tableau3[[#This Row],[ID ]],'[1]COMMERCIAL 2019 - 2021'!$D$2:$AO$3999,20,FALSE)</f>
        <v>0</v>
      </c>
      <c r="G1364" s="3">
        <f>VLOOKUP(Tableau3[[#This Row],[ID ]],'[1]COMMERCIAL 2019 - 2021'!$D$2:$AO$3999,21,FALSE)</f>
        <v>21996.3</v>
      </c>
      <c r="H1364" s="3">
        <f>VLOOKUP(Tableau3[[#This Row],[ID ]],'[1]COMMERCIAL 2019 - 2021'!$D$2:$AO$3999,22,FALSE)</f>
        <v>0</v>
      </c>
      <c r="I1364" s="3">
        <f>VLOOKUP(Tableau3[[#This Row],[ID ]],'[1]COMMERCIAL 2019 - 2021'!$D$2:$AO$3999,23,FALSE)</f>
        <v>0</v>
      </c>
      <c r="J1364" s="3">
        <f>+Tableau1[[#This Row],[Annee]]</f>
        <v>2023</v>
      </c>
      <c r="K1364" s="3" t="str">
        <f>+Tableau1[[#This Row],[DESTINATION]]</f>
        <v>USA</v>
      </c>
      <c r="L1364" s="3" t="str">
        <f>+Tableau1[[#This Row],[CLIENT]]</f>
        <v>ARCADIA</v>
      </c>
      <c r="M1364" s="3">
        <f>Tableau1[[#This Row],[Mois]]</f>
        <v>11</v>
      </c>
    </row>
    <row r="1365" spans="1:13" hidden="1" x14ac:dyDescent="0.35">
      <c r="A1365" s="1" t="str">
        <f>Tableau1[[#This Row],[NUM DE FACTURE]]</f>
        <v>FAE-23-00206</v>
      </c>
      <c r="B1365" s="2">
        <f>VLOOKUP(Tableau3[[#This Row],[ID ]],'[1]COMMERCIAL 2019 - 2021'!$D$2:$AO$3999,14,FALSE)</f>
        <v>0</v>
      </c>
      <c r="C1365" s="3">
        <f>VLOOKUP(Tableau3[[#This Row],[ID ]],'[1]COMMERCIAL 2019 - 2021'!$D$2:$AO$3999,15,FALSE)</f>
        <v>7000</v>
      </c>
      <c r="D1365" s="3">
        <f>VLOOKUP(Tableau3[[#This Row],[ID ]],'[1]COMMERCIAL 2019 - 2021'!$D$2:$AO$3999,16,FALSE)</f>
        <v>6400</v>
      </c>
      <c r="E1365" s="3">
        <f>VLOOKUP(Tableau3[[#This Row],[ID ]],'[1]COMMERCIAL 2019 - 2021'!$D$2:$AO$3999,17,FALSE)</f>
        <v>4500</v>
      </c>
      <c r="F1365" s="3">
        <f>VLOOKUP(Tableau3[[#This Row],[ID ]],'[1]COMMERCIAL 2019 - 2021'!$D$2:$AO$3999,20,FALSE)</f>
        <v>0</v>
      </c>
      <c r="G1365" s="3">
        <f>VLOOKUP(Tableau3[[#This Row],[ID ]],'[1]COMMERCIAL 2019 - 2021'!$D$2:$AO$3999,21,FALSE)</f>
        <v>17500</v>
      </c>
      <c r="H1365" s="3">
        <f>VLOOKUP(Tableau3[[#This Row],[ID ]],'[1]COMMERCIAL 2019 - 2021'!$D$2:$AO$3999,22,FALSE)</f>
        <v>14886.4</v>
      </c>
      <c r="I1365" s="3">
        <f>VLOOKUP(Tableau3[[#This Row],[ID ]],'[1]COMMERCIAL 2019 - 2021'!$D$2:$AO$3999,23,FALSE)</f>
        <v>29250</v>
      </c>
      <c r="J1365" s="3">
        <f>+Tableau1[[#This Row],[Annee]]</f>
        <v>2023</v>
      </c>
      <c r="K1365" s="3" t="str">
        <f>+Tableau1[[#This Row],[DESTINATION]]</f>
        <v>Maroc</v>
      </c>
      <c r="L1365" s="3" t="str">
        <f>+Tableau1[[#This Row],[CLIENT]]</f>
        <v>ARCADIA</v>
      </c>
      <c r="M1365" s="3">
        <f>Tableau1[[#This Row],[Mois]]</f>
        <v>9</v>
      </c>
    </row>
    <row r="1366" spans="1:13" hidden="1" x14ac:dyDescent="0.35">
      <c r="A1366" s="1" t="str">
        <f>Tableau1[[#This Row],[NUM DE FACTURE]]</f>
        <v>FAE-23-00207</v>
      </c>
      <c r="B1366" s="2">
        <f>VLOOKUP(Tableau3[[#This Row],[ID ]],'[1]COMMERCIAL 2019 - 2021'!$D$2:$AO$3999,14,FALSE)</f>
        <v>134400</v>
      </c>
      <c r="C1366" s="3">
        <f>VLOOKUP(Tableau3[[#This Row],[ID ]],'[1]COMMERCIAL 2019 - 2021'!$D$2:$AO$3999,15,FALSE)</f>
        <v>0</v>
      </c>
      <c r="D1366" s="3">
        <f>VLOOKUP(Tableau3[[#This Row],[ID ]],'[1]COMMERCIAL 2019 - 2021'!$D$2:$AO$3999,16,FALSE)</f>
        <v>0</v>
      </c>
      <c r="E1366" s="3">
        <f>VLOOKUP(Tableau3[[#This Row],[ID ]],'[1]COMMERCIAL 2019 - 2021'!$D$2:$AO$3999,17,FALSE)</f>
        <v>0</v>
      </c>
      <c r="F1366" s="3">
        <f>VLOOKUP(Tableau3[[#This Row],[ID ]],'[1]COMMERCIAL 2019 - 2021'!$D$2:$AO$3999,20,FALSE)</f>
        <v>324530.02399999998</v>
      </c>
      <c r="G1366" s="3">
        <f>VLOOKUP(Tableau3[[#This Row],[ID ]],'[1]COMMERCIAL 2019 - 2021'!$D$2:$AO$3999,21,FALSE)</f>
        <v>0</v>
      </c>
      <c r="H1366" s="3">
        <f>VLOOKUP(Tableau3[[#This Row],[ID ]],'[1]COMMERCIAL 2019 - 2021'!$D$2:$AO$3999,22,FALSE)</f>
        <v>0</v>
      </c>
      <c r="I1366" s="3">
        <f>VLOOKUP(Tableau3[[#This Row],[ID ]],'[1]COMMERCIAL 2019 - 2021'!$D$2:$AO$3999,23,FALSE)</f>
        <v>0</v>
      </c>
      <c r="J1366" s="3">
        <f>+Tableau1[[#This Row],[Annee]]</f>
        <v>2023</v>
      </c>
      <c r="K1366" s="3" t="str">
        <f>+Tableau1[[#This Row],[DESTINATION]]</f>
        <v>Senegal</v>
      </c>
      <c r="L1366" s="3" t="str">
        <f>+Tableau1[[#This Row],[CLIENT]]</f>
        <v>LAMP FALL IMP EXP - LAFFIMEX</v>
      </c>
      <c r="M1366" s="3">
        <f>Tableau1[[#This Row],[Mois]]</f>
        <v>9</v>
      </c>
    </row>
    <row r="1367" spans="1:13" hidden="1" x14ac:dyDescent="0.35">
      <c r="A1367" s="1" t="str">
        <f>Tableau1[[#This Row],[NUM DE FACTURE]]</f>
        <v>FAE-23-00208</v>
      </c>
      <c r="B1367" s="2">
        <f>VLOOKUP(Tableau3[[#This Row],[ID ]],'[1]COMMERCIAL 2019 - 2021'!$D$2:$AO$3999,14,FALSE)</f>
        <v>2880</v>
      </c>
      <c r="C1367" s="3">
        <f>VLOOKUP(Tableau3[[#This Row],[ID ]],'[1]COMMERCIAL 2019 - 2021'!$D$2:$AO$3999,15,FALSE)</f>
        <v>8184</v>
      </c>
      <c r="D1367" s="3">
        <f>VLOOKUP(Tableau3[[#This Row],[ID ]],'[1]COMMERCIAL 2019 - 2021'!$D$2:$AO$3999,16,FALSE)</f>
        <v>8400</v>
      </c>
      <c r="E1367" s="3">
        <f>VLOOKUP(Tableau3[[#This Row],[ID ]],'[1]COMMERCIAL 2019 - 2021'!$D$2:$AO$3999,17,FALSE)</f>
        <v>0</v>
      </c>
      <c r="F1367" s="3">
        <f>VLOOKUP(Tableau3[[#This Row],[ID ]],'[1]COMMERCIAL 2019 - 2021'!$D$2:$AO$3999,20,FALSE)</f>
        <v>10657.300386880395</v>
      </c>
      <c r="G1367" s="3">
        <f>VLOOKUP(Tableau3[[#This Row],[ID ]],'[1]COMMERCIAL 2019 - 2021'!$D$2:$AO$3999,21,FALSE)</f>
        <v>29187.501082051789</v>
      </c>
      <c r="H1367" s="3">
        <f>VLOOKUP(Tableau3[[#This Row],[ID ]],'[1]COMMERCIAL 2019 - 2021'!$D$2:$AO$3999,22,FALSE)</f>
        <v>29811.973995067812</v>
      </c>
      <c r="I1367" s="3">
        <f>VLOOKUP(Tableau3[[#This Row],[ID ]],'[1]COMMERCIAL 2019 - 2021'!$D$2:$AO$3999,23,FALSE)</f>
        <v>0</v>
      </c>
      <c r="J1367" s="3">
        <f>+Tableau1[[#This Row],[Annee]]</f>
        <v>2023</v>
      </c>
      <c r="K1367" s="3" t="str">
        <f>+Tableau1[[#This Row],[DESTINATION]]</f>
        <v>France</v>
      </c>
      <c r="L1367" s="3" t="str">
        <f>+Tableau1[[#This Row],[CLIENT]]</f>
        <v>SODIC</v>
      </c>
      <c r="M1367" s="3">
        <f>Tableau1[[#This Row],[Mois]]</f>
        <v>9</v>
      </c>
    </row>
    <row r="1368" spans="1:13" hidden="1" x14ac:dyDescent="0.35">
      <c r="A1368" s="1" t="str">
        <f>Tableau1[[#This Row],[NUM DE FACTURE]]</f>
        <v>FAE-23-00209</v>
      </c>
      <c r="B1368" s="2">
        <f>VLOOKUP(Tableau3[[#This Row],[ID ]],'[1]COMMERCIAL 2019 - 2021'!$D$2:$AO$3999,14,FALSE)</f>
        <v>76800</v>
      </c>
      <c r="C1368" s="3">
        <f>VLOOKUP(Tableau3[[#This Row],[ID ]],'[1]COMMERCIAL 2019 - 2021'!$D$2:$AO$3999,15,FALSE)</f>
        <v>0</v>
      </c>
      <c r="D1368" s="3">
        <f>VLOOKUP(Tableau3[[#This Row],[ID ]],'[1]COMMERCIAL 2019 - 2021'!$D$2:$AO$3999,16,FALSE)</f>
        <v>0</v>
      </c>
      <c r="E1368" s="3">
        <f>VLOOKUP(Tableau3[[#This Row],[ID ]],'[1]COMMERCIAL 2019 - 2021'!$D$2:$AO$3999,17,FALSE)</f>
        <v>0</v>
      </c>
      <c r="F1368" s="3">
        <f>VLOOKUP(Tableau3[[#This Row],[ID ]],'[1]COMMERCIAL 2019 - 2021'!$D$2:$AO$3999,20,FALSE)</f>
        <v>152064</v>
      </c>
      <c r="G1368" s="3">
        <f>VLOOKUP(Tableau3[[#This Row],[ID ]],'[1]COMMERCIAL 2019 - 2021'!$D$2:$AO$3999,21,FALSE)</f>
        <v>0</v>
      </c>
      <c r="H1368" s="3">
        <f>VLOOKUP(Tableau3[[#This Row],[ID ]],'[1]COMMERCIAL 2019 - 2021'!$D$2:$AO$3999,22,FALSE)</f>
        <v>0</v>
      </c>
      <c r="I1368" s="3">
        <f>VLOOKUP(Tableau3[[#This Row],[ID ]],'[1]COMMERCIAL 2019 - 2021'!$D$2:$AO$3999,23,FALSE)</f>
        <v>0</v>
      </c>
      <c r="J1368" s="3">
        <f>+Tableau1[[#This Row],[Annee]]</f>
        <v>2023</v>
      </c>
      <c r="K1368" s="3" t="str">
        <f>+Tableau1[[#This Row],[DESTINATION]]</f>
        <v>Gambie</v>
      </c>
      <c r="L1368" s="3" t="str">
        <f>+Tableau1[[#This Row],[CLIENT]]</f>
        <v>STE DE COMMERCE INTERNATIONAL</v>
      </c>
      <c r="M1368" s="3">
        <f>Tableau1[[#This Row],[Mois]]</f>
        <v>10</v>
      </c>
    </row>
    <row r="1369" spans="1:13" x14ac:dyDescent="0.35">
      <c r="A1369" s="1" t="str">
        <f>Tableau1[[#This Row],[NUM DE FACTURE]]</f>
        <v>FAE-23-00210</v>
      </c>
      <c r="B1369" s="2">
        <f>VLOOKUP(Tableau3[[#This Row],[ID ]],'[1]COMMERCIAL 2019 - 2021'!$D$2:$AO$3999,14,FALSE)</f>
        <v>0</v>
      </c>
      <c r="C1369" s="3">
        <f>VLOOKUP(Tableau3[[#This Row],[ID ]],'[1]COMMERCIAL 2019 - 2021'!$D$2:$AO$3999,15,FALSE)</f>
        <v>18840</v>
      </c>
      <c r="D1369" s="3">
        <f>VLOOKUP(Tableau3[[#This Row],[ID ]],'[1]COMMERCIAL 2019 - 2021'!$D$2:$AO$3999,16,FALSE)</f>
        <v>93000</v>
      </c>
      <c r="E1369" s="3">
        <f>VLOOKUP(Tableau3[[#This Row],[ID ]],'[1]COMMERCIAL 2019 - 2021'!$D$2:$AO$3999,17,FALSE)</f>
        <v>125</v>
      </c>
      <c r="F1369" s="3">
        <f>VLOOKUP(Tableau3[[#This Row],[ID ]],'[1]COMMERCIAL 2019 - 2021'!$D$2:$AO$3999,20,FALSE)</f>
        <v>0</v>
      </c>
      <c r="G1369" s="3">
        <f>VLOOKUP(Tableau3[[#This Row],[ID ]],'[1]COMMERCIAL 2019 - 2021'!$D$2:$AO$3999,21,FALSE)</f>
        <v>34854</v>
      </c>
      <c r="H1369" s="3">
        <f>VLOOKUP(Tableau3[[#This Row],[ID ]],'[1]COMMERCIAL 2019 - 2021'!$D$2:$AO$3999,22,FALSE)</f>
        <v>164600</v>
      </c>
      <c r="I1369" s="3">
        <f>VLOOKUP(Tableau3[[#This Row],[ID ]],'[1]COMMERCIAL 2019 - 2021'!$D$2:$AO$3999,23,FALSE)</f>
        <v>812.5</v>
      </c>
      <c r="J1369" s="3">
        <f>+Tableau1[[#This Row],[Annee]]</f>
        <v>2023</v>
      </c>
      <c r="K1369" s="3" t="str">
        <f>+Tableau1[[#This Row],[DESTINATION]]</f>
        <v>Gabon</v>
      </c>
      <c r="L1369" s="3" t="str">
        <f>+Tableau1[[#This Row],[CLIENT]]</f>
        <v>TUNISIAN AFRICAN BUSINESS</v>
      </c>
      <c r="M1369" s="3">
        <f>Tableau1[[#This Row],[Mois]]</f>
        <v>9</v>
      </c>
    </row>
    <row r="1370" spans="1:13" hidden="1" x14ac:dyDescent="0.35">
      <c r="A1370" s="1" t="str">
        <f>Tableau1[[#This Row],[NUM DE FACTURE]]</f>
        <v>FAE-23-00211</v>
      </c>
      <c r="B1370" s="2">
        <f>VLOOKUP(Tableau3[[#This Row],[ID ]],'[1]COMMERCIAL 2019 - 2021'!$D$2:$AO$3999,14,FALSE)</f>
        <v>0</v>
      </c>
      <c r="C1370" s="3">
        <f>VLOOKUP(Tableau3[[#This Row],[ID ]],'[1]COMMERCIAL 2019 - 2021'!$D$2:$AO$3999,15,FALSE)</f>
        <v>13111.36</v>
      </c>
      <c r="D1370" s="3">
        <f>VLOOKUP(Tableau3[[#This Row],[ID ]],'[1]COMMERCIAL 2019 - 2021'!$D$2:$AO$3999,16,FALSE)</f>
        <v>2880</v>
      </c>
      <c r="E1370" s="3">
        <f>VLOOKUP(Tableau3[[#This Row],[ID ]],'[1]COMMERCIAL 2019 - 2021'!$D$2:$AO$3999,17,FALSE)</f>
        <v>1250</v>
      </c>
      <c r="F1370" s="3">
        <f>VLOOKUP(Tableau3[[#This Row],[ID ]],'[1]COMMERCIAL 2019 - 2021'!$D$2:$AO$3999,20,FALSE)</f>
        <v>0</v>
      </c>
      <c r="G1370" s="3">
        <f>VLOOKUP(Tableau3[[#This Row],[ID ]],'[1]COMMERCIAL 2019 - 2021'!$D$2:$AO$3999,21,FALSE)</f>
        <v>46149.699612195502</v>
      </c>
      <c r="H1370" s="3">
        <f>VLOOKUP(Tableau3[[#This Row],[ID ]],'[1]COMMERCIAL 2019 - 2021'!$D$2:$AO$3999,22,FALSE)</f>
        <v>10872.648774465124</v>
      </c>
      <c r="I1370" s="3">
        <f>VLOOKUP(Tableau3[[#This Row],[ID ]],'[1]COMMERCIAL 2019 - 2021'!$D$2:$AO$3999,23,FALSE)</f>
        <v>9361.6640861393753</v>
      </c>
      <c r="J1370" s="3">
        <f>+Tableau1[[#This Row],[Annee]]</f>
        <v>2023</v>
      </c>
      <c r="K1370" s="3" t="str">
        <f>+Tableau1[[#This Row],[DESTINATION]]</f>
        <v>Canada</v>
      </c>
      <c r="L1370" s="3" t="str">
        <f>+Tableau1[[#This Row],[CLIENT]]</f>
        <v>SAFA FOOD</v>
      </c>
      <c r="M1370" s="3">
        <f>Tableau1[[#This Row],[Mois]]</f>
        <v>9</v>
      </c>
    </row>
    <row r="1371" spans="1:13" hidden="1" x14ac:dyDescent="0.35">
      <c r="A1371" s="1" t="str">
        <f>Tableau1[[#This Row],[NUM DE FACTURE]]</f>
        <v>FAE-23-00212</v>
      </c>
      <c r="B1371" s="2">
        <f>VLOOKUP(Tableau3[[#This Row],[ID ]],'[1]COMMERCIAL 2019 - 2021'!$D$2:$AO$3999,14,FALSE)</f>
        <v>21600</v>
      </c>
      <c r="C1371" s="3">
        <f>VLOOKUP(Tableau3[[#This Row],[ID ]],'[1]COMMERCIAL 2019 - 2021'!$D$2:$AO$3999,15,FALSE)</f>
        <v>0</v>
      </c>
      <c r="D1371" s="3">
        <f>VLOOKUP(Tableau3[[#This Row],[ID ]],'[1]COMMERCIAL 2019 - 2021'!$D$2:$AO$3999,16,FALSE)</f>
        <v>0</v>
      </c>
      <c r="E1371" s="3">
        <f>VLOOKUP(Tableau3[[#This Row],[ID ]],'[1]COMMERCIAL 2019 - 2021'!$D$2:$AO$3999,17,FALSE)</f>
        <v>0</v>
      </c>
      <c r="F1371" s="3">
        <f>VLOOKUP(Tableau3[[#This Row],[ID ]],'[1]COMMERCIAL 2019 - 2021'!$D$2:$AO$3999,20,FALSE)</f>
        <v>42120</v>
      </c>
      <c r="G1371" s="3">
        <f>VLOOKUP(Tableau3[[#This Row],[ID ]],'[1]COMMERCIAL 2019 - 2021'!$D$2:$AO$3999,21,FALSE)</f>
        <v>0</v>
      </c>
      <c r="H1371" s="3">
        <f>VLOOKUP(Tableau3[[#This Row],[ID ]],'[1]COMMERCIAL 2019 - 2021'!$D$2:$AO$3999,22,FALSE)</f>
        <v>0</v>
      </c>
      <c r="I1371" s="3">
        <f>VLOOKUP(Tableau3[[#This Row],[ID ]],'[1]COMMERCIAL 2019 - 2021'!$D$2:$AO$3999,23,FALSE)</f>
        <v>0</v>
      </c>
      <c r="J1371" s="3">
        <f>+Tableau1[[#This Row],[Annee]]</f>
        <v>2023</v>
      </c>
      <c r="K1371" s="3" t="str">
        <f>+Tableau1[[#This Row],[DESTINATION]]</f>
        <v>Togo</v>
      </c>
      <c r="L1371" s="3" t="str">
        <f>+Tableau1[[#This Row],[CLIENT]]</f>
        <v>SAHEL INTERNATIONAL TRADE</v>
      </c>
      <c r="M1371" s="3">
        <f>Tableau1[[#This Row],[Mois]]</f>
        <v>10</v>
      </c>
    </row>
    <row r="1372" spans="1:13" hidden="1" x14ac:dyDescent="0.35">
      <c r="A1372" s="1" t="str">
        <f>Tableau1[[#This Row],[NUM DE FACTURE]]</f>
        <v>FAE-23-00213</v>
      </c>
      <c r="B1372" s="2">
        <f>VLOOKUP(Tableau3[[#This Row],[ID ]],'[1]COMMERCIAL 2019 - 2021'!$D$2:$AO$3999,14,FALSE)</f>
        <v>21600</v>
      </c>
      <c r="C1372" s="3">
        <f>VLOOKUP(Tableau3[[#This Row],[ID ]],'[1]COMMERCIAL 2019 - 2021'!$D$2:$AO$3999,15,FALSE)</f>
        <v>0</v>
      </c>
      <c r="D1372" s="3">
        <f>VLOOKUP(Tableau3[[#This Row],[ID ]],'[1]COMMERCIAL 2019 - 2021'!$D$2:$AO$3999,16,FALSE)</f>
        <v>0</v>
      </c>
      <c r="E1372" s="3">
        <f>VLOOKUP(Tableau3[[#This Row],[ID ]],'[1]COMMERCIAL 2019 - 2021'!$D$2:$AO$3999,17,FALSE)</f>
        <v>0</v>
      </c>
      <c r="F1372" s="3">
        <f>VLOOKUP(Tableau3[[#This Row],[ID ]],'[1]COMMERCIAL 2019 - 2021'!$D$2:$AO$3999,20,FALSE)</f>
        <v>42120</v>
      </c>
      <c r="G1372" s="3">
        <f>VLOOKUP(Tableau3[[#This Row],[ID ]],'[1]COMMERCIAL 2019 - 2021'!$D$2:$AO$3999,21,FALSE)</f>
        <v>0</v>
      </c>
      <c r="H1372" s="3">
        <f>VLOOKUP(Tableau3[[#This Row],[ID ]],'[1]COMMERCIAL 2019 - 2021'!$D$2:$AO$3999,22,FALSE)</f>
        <v>0</v>
      </c>
      <c r="I1372" s="3">
        <f>VLOOKUP(Tableau3[[#This Row],[ID ]],'[1]COMMERCIAL 2019 - 2021'!$D$2:$AO$3999,23,FALSE)</f>
        <v>0</v>
      </c>
      <c r="J1372" s="3">
        <f>+Tableau1[[#This Row],[Annee]]</f>
        <v>2023</v>
      </c>
      <c r="K1372" s="3" t="str">
        <f>+Tableau1[[#This Row],[DESTINATION]]</f>
        <v>Sierra Leone</v>
      </c>
      <c r="L1372" s="3" t="str">
        <f>+Tableau1[[#This Row],[CLIENT]]</f>
        <v>SAHEL INTERNATIONAL TRADE</v>
      </c>
      <c r="M1372" s="3">
        <f>Tableau1[[#This Row],[Mois]]</f>
        <v>10</v>
      </c>
    </row>
    <row r="1373" spans="1:13" hidden="1" x14ac:dyDescent="0.35">
      <c r="A1373" s="1" t="str">
        <f>Tableau1[[#This Row],[NUM DE FACTURE]]</f>
        <v>FAE-23-00214</v>
      </c>
      <c r="B1373" s="2">
        <f>VLOOKUP(Tableau3[[#This Row],[ID ]],'[1]COMMERCIAL 2019 - 2021'!$D$2:$AO$3999,14,FALSE)</f>
        <v>44016</v>
      </c>
      <c r="C1373" s="3">
        <f>VLOOKUP(Tableau3[[#This Row],[ID ]],'[1]COMMERCIAL 2019 - 2021'!$D$2:$AO$3999,15,FALSE)</f>
        <v>0</v>
      </c>
      <c r="D1373" s="3">
        <f>VLOOKUP(Tableau3[[#This Row],[ID ]],'[1]COMMERCIAL 2019 - 2021'!$D$2:$AO$3999,16,FALSE)</f>
        <v>0</v>
      </c>
      <c r="E1373" s="3">
        <f>VLOOKUP(Tableau3[[#This Row],[ID ]],'[1]COMMERCIAL 2019 - 2021'!$D$2:$AO$3999,17,FALSE)</f>
        <v>0</v>
      </c>
      <c r="F1373" s="3">
        <f>VLOOKUP(Tableau3[[#This Row],[ID ]],'[1]COMMERCIAL 2019 - 2021'!$D$2:$AO$3999,20,FALSE)</f>
        <v>84950.88</v>
      </c>
      <c r="G1373" s="3">
        <f>VLOOKUP(Tableau3[[#This Row],[ID ]],'[1]COMMERCIAL 2019 - 2021'!$D$2:$AO$3999,21,FALSE)</f>
        <v>0</v>
      </c>
      <c r="H1373" s="3">
        <f>VLOOKUP(Tableau3[[#This Row],[ID ]],'[1]COMMERCIAL 2019 - 2021'!$D$2:$AO$3999,22,FALSE)</f>
        <v>0</v>
      </c>
      <c r="I1373" s="3">
        <f>VLOOKUP(Tableau3[[#This Row],[ID ]],'[1]COMMERCIAL 2019 - 2021'!$D$2:$AO$3999,23,FALSE)</f>
        <v>0</v>
      </c>
      <c r="J1373" s="3">
        <f>+Tableau1[[#This Row],[Annee]]</f>
        <v>2023</v>
      </c>
      <c r="K1373" s="3" t="str">
        <f>+Tableau1[[#This Row],[DESTINATION]]</f>
        <v>Sierra Leone</v>
      </c>
      <c r="L1373" s="3" t="str">
        <f>+Tableau1[[#This Row],[CLIENT]]</f>
        <v>SAHEL INTERNATIONAL TRADE</v>
      </c>
      <c r="M1373" s="3">
        <f>Tableau1[[#This Row],[Mois]]</f>
        <v>10</v>
      </c>
    </row>
    <row r="1374" spans="1:13" hidden="1" x14ac:dyDescent="0.35">
      <c r="A1374" s="1" t="str">
        <f>Tableau1[[#This Row],[NUM DE FACTURE]]</f>
        <v>FAE-23-00215</v>
      </c>
      <c r="B1374" s="2">
        <f>VLOOKUP(Tableau3[[#This Row],[ID ]],'[1]COMMERCIAL 2019 - 2021'!$D$2:$AO$3999,14,FALSE)</f>
        <v>12150</v>
      </c>
      <c r="C1374" s="3">
        <f>VLOOKUP(Tableau3[[#This Row],[ID ]],'[1]COMMERCIAL 2019 - 2021'!$D$2:$AO$3999,15,FALSE)</f>
        <v>42432</v>
      </c>
      <c r="D1374" s="3">
        <f>VLOOKUP(Tableau3[[#This Row],[ID ]],'[1]COMMERCIAL 2019 - 2021'!$D$2:$AO$3999,16,FALSE)</f>
        <v>1440</v>
      </c>
      <c r="E1374" s="3">
        <f>VLOOKUP(Tableau3[[#This Row],[ID ]],'[1]COMMERCIAL 2019 - 2021'!$D$2:$AO$3999,17,FALSE)</f>
        <v>0</v>
      </c>
      <c r="F1374" s="3">
        <f>VLOOKUP(Tableau3[[#This Row],[ID ]],'[1]COMMERCIAL 2019 - 2021'!$D$2:$AO$3999,20,FALSE)</f>
        <v>24108</v>
      </c>
      <c r="G1374" s="3">
        <f>VLOOKUP(Tableau3[[#This Row],[ID ]],'[1]COMMERCIAL 2019 - 2021'!$D$2:$AO$3999,21,FALSE)</f>
        <v>78499.199999999997</v>
      </c>
      <c r="H1374" s="3">
        <f>VLOOKUP(Tableau3[[#This Row],[ID ]],'[1]COMMERCIAL 2019 - 2021'!$D$2:$AO$3999,22,FALSE)</f>
        <v>2664</v>
      </c>
      <c r="I1374" s="3">
        <f>VLOOKUP(Tableau3[[#This Row],[ID ]],'[1]COMMERCIAL 2019 - 2021'!$D$2:$AO$3999,23,FALSE)</f>
        <v>0</v>
      </c>
      <c r="J1374" s="3">
        <f>+Tableau1[[#This Row],[Annee]]</f>
        <v>2023</v>
      </c>
      <c r="K1374" s="3" t="str">
        <f>+Tableau1[[#This Row],[DESTINATION]]</f>
        <v>Burkina Faso</v>
      </c>
      <c r="L1374" s="3" t="str">
        <f>+Tableau1[[#This Row],[CLIENT]]</f>
        <v>SAHEL INTERNATIONAL TRADE</v>
      </c>
      <c r="M1374" s="3">
        <f>Tableau1[[#This Row],[Mois]]</f>
        <v>10</v>
      </c>
    </row>
    <row r="1375" spans="1:13" hidden="1" x14ac:dyDescent="0.35">
      <c r="A1375" s="1" t="str">
        <f>Tableau1[[#This Row],[NUM DE FACTURE]]</f>
        <v>FAE-23-00216</v>
      </c>
      <c r="B1375" s="2">
        <f>VLOOKUP(Tableau3[[#This Row],[ID ]],'[1]COMMERCIAL 2019 - 2021'!$D$2:$AO$3999,14,FALSE)</f>
        <v>12150</v>
      </c>
      <c r="C1375" s="3">
        <f>VLOOKUP(Tableau3[[#This Row],[ID ]],'[1]COMMERCIAL 2019 - 2021'!$D$2:$AO$3999,15,FALSE)</f>
        <v>42432</v>
      </c>
      <c r="D1375" s="3">
        <f>VLOOKUP(Tableau3[[#This Row],[ID ]],'[1]COMMERCIAL 2019 - 2021'!$D$2:$AO$3999,16,FALSE)</f>
        <v>1440</v>
      </c>
      <c r="E1375" s="3">
        <f>VLOOKUP(Tableau3[[#This Row],[ID ]],'[1]COMMERCIAL 2019 - 2021'!$D$2:$AO$3999,17,FALSE)</f>
        <v>0</v>
      </c>
      <c r="F1375" s="3">
        <f>VLOOKUP(Tableau3[[#This Row],[ID ]],'[1]COMMERCIAL 2019 - 2021'!$D$2:$AO$3999,20,FALSE)</f>
        <v>24108</v>
      </c>
      <c r="G1375" s="3">
        <f>VLOOKUP(Tableau3[[#This Row],[ID ]],'[1]COMMERCIAL 2019 - 2021'!$D$2:$AO$3999,21,FALSE)</f>
        <v>78499.199999999997</v>
      </c>
      <c r="H1375" s="3">
        <f>VLOOKUP(Tableau3[[#This Row],[ID ]],'[1]COMMERCIAL 2019 - 2021'!$D$2:$AO$3999,22,FALSE)</f>
        <v>2664</v>
      </c>
      <c r="I1375" s="3">
        <f>VLOOKUP(Tableau3[[#This Row],[ID ]],'[1]COMMERCIAL 2019 - 2021'!$D$2:$AO$3999,23,FALSE)</f>
        <v>0</v>
      </c>
      <c r="J1375" s="3">
        <f>+Tableau1[[#This Row],[Annee]]</f>
        <v>2023</v>
      </c>
      <c r="K1375" s="3" t="str">
        <f>+Tableau1[[#This Row],[DESTINATION]]</f>
        <v>Burkina Faso</v>
      </c>
      <c r="L1375" s="3" t="str">
        <f>+Tableau1[[#This Row],[CLIENT]]</f>
        <v>SAHEL INTERNATIONAL TRADE</v>
      </c>
      <c r="M1375" s="3">
        <f>Tableau1[[#This Row],[Mois]]</f>
        <v>10</v>
      </c>
    </row>
    <row r="1376" spans="1:13" hidden="1" x14ac:dyDescent="0.35">
      <c r="A1376" s="1" t="str">
        <f>Tableau1[[#This Row],[NUM DE FACTURE]]</f>
        <v>FAE-23-00217</v>
      </c>
      <c r="B1376" s="2">
        <f>VLOOKUP(Tableau3[[#This Row],[ID ]],'[1]COMMERCIAL 2019 - 2021'!$D$2:$AO$3999,14,FALSE)</f>
        <v>0</v>
      </c>
      <c r="C1376" s="3">
        <f>VLOOKUP(Tableau3[[#This Row],[ID ]],'[1]COMMERCIAL 2019 - 2021'!$D$2:$AO$3999,15,FALSE)</f>
        <v>603984</v>
      </c>
      <c r="D1376" s="3">
        <f>VLOOKUP(Tableau3[[#This Row],[ID ]],'[1]COMMERCIAL 2019 - 2021'!$D$2:$AO$3999,16,FALSE)</f>
        <v>96000</v>
      </c>
      <c r="E1376" s="3">
        <f>VLOOKUP(Tableau3[[#This Row],[ID ]],'[1]COMMERCIAL 2019 - 2021'!$D$2:$AO$3999,17,FALSE)</f>
        <v>0</v>
      </c>
      <c r="F1376" s="3">
        <f>VLOOKUP(Tableau3[[#This Row],[ID ]],'[1]COMMERCIAL 2019 - 2021'!$D$2:$AO$3999,20,FALSE)</f>
        <v>0</v>
      </c>
      <c r="G1376" s="3">
        <f>VLOOKUP(Tableau3[[#This Row],[ID ]],'[1]COMMERCIAL 2019 - 2021'!$D$2:$AO$3999,21,FALSE)</f>
        <v>1130361.793848</v>
      </c>
      <c r="H1376" s="3">
        <f>VLOOKUP(Tableau3[[#This Row],[ID ]],'[1]COMMERCIAL 2019 - 2021'!$D$2:$AO$3999,22,FALSE)</f>
        <v>179664.91199999989</v>
      </c>
      <c r="I1376" s="3">
        <f>VLOOKUP(Tableau3[[#This Row],[ID ]],'[1]COMMERCIAL 2019 - 2021'!$D$2:$AO$3999,23,FALSE)</f>
        <v>0</v>
      </c>
      <c r="J1376" s="3">
        <f>+Tableau1[[#This Row],[Annee]]</f>
        <v>2023</v>
      </c>
      <c r="K1376" s="3" t="str">
        <f>+Tableau1[[#This Row],[DESTINATION]]</f>
        <v>Libye</v>
      </c>
      <c r="L1376" s="3" t="str">
        <f>+Tableau1[[#This Row],[CLIENT]]</f>
        <v xml:space="preserve">AL RAEDA </v>
      </c>
      <c r="M1376" s="3">
        <f>Tableau1[[#This Row],[Mois]]</f>
        <v>9</v>
      </c>
    </row>
    <row r="1377" spans="1:13" hidden="1" x14ac:dyDescent="0.35">
      <c r="A1377" s="1" t="str">
        <f>Tableau1[[#This Row],[NUM DE FACTURE]]</f>
        <v>FAE-23-00218</v>
      </c>
      <c r="B1377" s="2">
        <f>VLOOKUP(Tableau3[[#This Row],[ID ]],'[1]COMMERCIAL 2019 - 2021'!$D$2:$AO$3999,14,FALSE)</f>
        <v>134400</v>
      </c>
      <c r="C1377" s="3">
        <f>VLOOKUP(Tableau3[[#This Row],[ID ]],'[1]COMMERCIAL 2019 - 2021'!$D$2:$AO$3999,15,FALSE)</f>
        <v>0</v>
      </c>
      <c r="D1377" s="3">
        <f>VLOOKUP(Tableau3[[#This Row],[ID ]],'[1]COMMERCIAL 2019 - 2021'!$D$2:$AO$3999,16,FALSE)</f>
        <v>0</v>
      </c>
      <c r="E1377" s="3">
        <f>VLOOKUP(Tableau3[[#This Row],[ID ]],'[1]COMMERCIAL 2019 - 2021'!$D$2:$AO$3999,17,FALSE)</f>
        <v>0</v>
      </c>
      <c r="F1377" s="3">
        <f>VLOOKUP(Tableau3[[#This Row],[ID ]],'[1]COMMERCIAL 2019 - 2021'!$D$2:$AO$3999,20,FALSE)</f>
        <v>324023.609</v>
      </c>
      <c r="G1377" s="3">
        <f>VLOOKUP(Tableau3[[#This Row],[ID ]],'[1]COMMERCIAL 2019 - 2021'!$D$2:$AO$3999,21,FALSE)</f>
        <v>0</v>
      </c>
      <c r="H1377" s="3">
        <f>VLOOKUP(Tableau3[[#This Row],[ID ]],'[1]COMMERCIAL 2019 - 2021'!$D$2:$AO$3999,22,FALSE)</f>
        <v>0</v>
      </c>
      <c r="I1377" s="3">
        <f>VLOOKUP(Tableau3[[#This Row],[ID ]],'[1]COMMERCIAL 2019 - 2021'!$D$2:$AO$3999,23,FALSE)</f>
        <v>0</v>
      </c>
      <c r="J1377" s="3">
        <f>+Tableau1[[#This Row],[Annee]]</f>
        <v>2023</v>
      </c>
      <c r="K1377" s="3" t="str">
        <f>+Tableau1[[#This Row],[DESTINATION]]</f>
        <v>Senegal</v>
      </c>
      <c r="L1377" s="3" t="str">
        <f>+Tableau1[[#This Row],[CLIENT]]</f>
        <v>LAMP FALL IMP EXP - LAFFIMEX</v>
      </c>
      <c r="M1377" s="3">
        <f>Tableau1[[#This Row],[Mois]]</f>
        <v>9</v>
      </c>
    </row>
    <row r="1378" spans="1:13" hidden="1" x14ac:dyDescent="0.35">
      <c r="A1378" s="1" t="str">
        <f>Tableau1[[#This Row],[NUM DE FACTURE]]</f>
        <v>FAE-23-00219</v>
      </c>
      <c r="B1378" s="2">
        <f>VLOOKUP(Tableau3[[#This Row],[ID ]],'[1]COMMERCIAL 2019 - 2021'!$D$2:$AO$3999,14,FALSE)</f>
        <v>600</v>
      </c>
      <c r="C1378" s="3">
        <f>VLOOKUP(Tableau3[[#This Row],[ID ]],'[1]COMMERCIAL 2019 - 2021'!$D$2:$AO$3999,15,FALSE)</f>
        <v>8220</v>
      </c>
      <c r="D1378" s="3">
        <f>VLOOKUP(Tableau3[[#This Row],[ID ]],'[1]COMMERCIAL 2019 - 2021'!$D$2:$AO$3999,16,FALSE)</f>
        <v>4200</v>
      </c>
      <c r="E1378" s="3">
        <f>VLOOKUP(Tableau3[[#This Row],[ID ]],'[1]COMMERCIAL 2019 - 2021'!$D$2:$AO$3999,17,FALSE)</f>
        <v>1950</v>
      </c>
      <c r="F1378" s="3">
        <f>VLOOKUP(Tableau3[[#This Row],[ID ]],'[1]COMMERCIAL 2019 - 2021'!$D$2:$AO$3999,20,FALSE)</f>
        <v>1446.1415999999999</v>
      </c>
      <c r="G1378" s="3">
        <f>VLOOKUP(Tableau3[[#This Row],[ID ]],'[1]COMMERCIAL 2019 - 2021'!$D$2:$AO$3999,21,FALSE)</f>
        <v>19089.069119999996</v>
      </c>
      <c r="H1378" s="3">
        <f>VLOOKUP(Tableau3[[#This Row],[ID ]],'[1]COMMERCIAL 2019 - 2021'!$D$2:$AO$3999,22,FALSE)</f>
        <v>9701.1998999999996</v>
      </c>
      <c r="I1378" s="3">
        <f>VLOOKUP(Tableau3[[#This Row],[ID ]],'[1]COMMERCIAL 2019 - 2021'!$D$2:$AO$3999,23,FALSE)</f>
        <v>12499.751699999999</v>
      </c>
      <c r="J1378" s="3">
        <f>+Tableau1[[#This Row],[Annee]]</f>
        <v>2023</v>
      </c>
      <c r="K1378" s="3" t="str">
        <f>+Tableau1[[#This Row],[DESTINATION]]</f>
        <v>Ile De Reunion</v>
      </c>
      <c r="L1378" s="3" t="str">
        <f>+Tableau1[[#This Row],[CLIENT]]</f>
        <v>ACS DISTRIBUTION</v>
      </c>
      <c r="M1378" s="3">
        <f>Tableau1[[#This Row],[Mois]]</f>
        <v>10</v>
      </c>
    </row>
    <row r="1379" spans="1:13" hidden="1" x14ac:dyDescent="0.35">
      <c r="A1379" s="1" t="str">
        <f>Tableau1[[#This Row],[NUM DE FACTURE]]</f>
        <v>FAE-23-00220</v>
      </c>
      <c r="B1379" s="2">
        <f>VLOOKUP(Tableau3[[#This Row],[ID ]],'[1]COMMERCIAL 2019 - 2021'!$D$2:$AO$3999,14,FALSE)</f>
        <v>0</v>
      </c>
      <c r="C1379" s="3">
        <f>VLOOKUP(Tableau3[[#This Row],[ID ]],'[1]COMMERCIAL 2019 - 2021'!$D$2:$AO$3999,15,FALSE)</f>
        <v>4540</v>
      </c>
      <c r="D1379" s="3">
        <f>VLOOKUP(Tableau3[[#This Row],[ID ]],'[1]COMMERCIAL 2019 - 2021'!$D$2:$AO$3999,16,FALSE)</f>
        <v>0</v>
      </c>
      <c r="E1379" s="3">
        <f>VLOOKUP(Tableau3[[#This Row],[ID ]],'[1]COMMERCIAL 2019 - 2021'!$D$2:$AO$3999,17,FALSE)</f>
        <v>0</v>
      </c>
      <c r="F1379" s="3">
        <f>VLOOKUP(Tableau3[[#This Row],[ID ]],'[1]COMMERCIAL 2019 - 2021'!$D$2:$AO$3999,20,FALSE)</f>
        <v>0</v>
      </c>
      <c r="G1379" s="3">
        <f>VLOOKUP(Tableau3[[#This Row],[ID ]],'[1]COMMERCIAL 2019 - 2021'!$D$2:$AO$3999,21,FALSE)</f>
        <v>11613.2973</v>
      </c>
      <c r="H1379" s="3">
        <f>VLOOKUP(Tableau3[[#This Row],[ID ]],'[1]COMMERCIAL 2019 - 2021'!$D$2:$AO$3999,22,FALSE)</f>
        <v>0</v>
      </c>
      <c r="I1379" s="3">
        <f>VLOOKUP(Tableau3[[#This Row],[ID ]],'[1]COMMERCIAL 2019 - 2021'!$D$2:$AO$3999,23,FALSE)</f>
        <v>0</v>
      </c>
      <c r="J1379" s="3">
        <f>+Tableau1[[#This Row],[Annee]]</f>
        <v>2023</v>
      </c>
      <c r="K1379" s="3" t="str">
        <f>+Tableau1[[#This Row],[DESTINATION]]</f>
        <v>Canada</v>
      </c>
      <c r="L1379" s="3" t="str">
        <f>+Tableau1[[#This Row],[CLIENT]]</f>
        <v>SAFA FOOD</v>
      </c>
      <c r="M1379" s="3">
        <f>Tableau1[[#This Row],[Mois]]</f>
        <v>10</v>
      </c>
    </row>
    <row r="1380" spans="1:13" hidden="1" x14ac:dyDescent="0.35">
      <c r="A1380" s="1" t="str">
        <f>Tableau1[[#This Row],[NUM DE FACTURE]]</f>
        <v>FAE-23-00221</v>
      </c>
      <c r="B1380" s="2">
        <f>VLOOKUP(Tableau3[[#This Row],[ID ]],'[1]COMMERCIAL 2019 - 2021'!$D$2:$AO$3999,14,FALSE)</f>
        <v>40300</v>
      </c>
      <c r="C1380" s="3">
        <f>VLOOKUP(Tableau3[[#This Row],[ID ]],'[1]COMMERCIAL 2019 - 2021'!$D$2:$AO$3999,15,FALSE)</f>
        <v>0</v>
      </c>
      <c r="D1380" s="3">
        <f>VLOOKUP(Tableau3[[#This Row],[ID ]],'[1]COMMERCIAL 2019 - 2021'!$D$2:$AO$3999,16,FALSE)</f>
        <v>0</v>
      </c>
      <c r="E1380" s="3">
        <f>VLOOKUP(Tableau3[[#This Row],[ID ]],'[1]COMMERCIAL 2019 - 2021'!$D$2:$AO$3999,17,FALSE)</f>
        <v>0</v>
      </c>
      <c r="F1380" s="3">
        <f>VLOOKUP(Tableau3[[#This Row],[ID ]],'[1]COMMERCIAL 2019 - 2021'!$D$2:$AO$3999,20,FALSE)</f>
        <v>86018.627174999987</v>
      </c>
      <c r="G1380" s="3">
        <f>VLOOKUP(Tableau3[[#This Row],[ID ]],'[1]COMMERCIAL 2019 - 2021'!$D$2:$AO$3999,21,FALSE)</f>
        <v>0</v>
      </c>
      <c r="H1380" s="3">
        <f>VLOOKUP(Tableau3[[#This Row],[ID ]],'[1]COMMERCIAL 2019 - 2021'!$D$2:$AO$3999,22,FALSE)</f>
        <v>0</v>
      </c>
      <c r="I1380" s="3">
        <f>VLOOKUP(Tableau3[[#This Row],[ID ]],'[1]COMMERCIAL 2019 - 2021'!$D$2:$AO$3999,23,FALSE)</f>
        <v>0</v>
      </c>
      <c r="J1380" s="3">
        <f>+Tableau1[[#This Row],[Annee]]</f>
        <v>2023</v>
      </c>
      <c r="K1380" s="3" t="str">
        <f>+Tableau1[[#This Row],[DESTINATION]]</f>
        <v>Russie</v>
      </c>
      <c r="L1380" s="3" t="str">
        <f>+Tableau1[[#This Row],[CLIENT]]</f>
        <v>ANGSTREM TRADING</v>
      </c>
      <c r="M1380" s="3">
        <f>Tableau1[[#This Row],[Mois]]</f>
        <v>10</v>
      </c>
    </row>
    <row r="1381" spans="1:13" hidden="1" x14ac:dyDescent="0.35">
      <c r="A1381" s="1" t="str">
        <f>Tableau1[[#This Row],[NUM DE FACTURE]]</f>
        <v>FAE-23-00222</v>
      </c>
      <c r="B1381" s="2">
        <f>VLOOKUP(Tableau3[[#This Row],[ID ]],'[1]COMMERCIAL 2019 - 2021'!$D$2:$AO$3999,14,FALSE)</f>
        <v>0</v>
      </c>
      <c r="C1381" s="3">
        <f>VLOOKUP(Tableau3[[#This Row],[ID ]],'[1]COMMERCIAL 2019 - 2021'!$D$2:$AO$3999,15,FALSE)</f>
        <v>19728</v>
      </c>
      <c r="D1381" s="3">
        <f>VLOOKUP(Tableau3[[#This Row],[ID ]],'[1]COMMERCIAL 2019 - 2021'!$D$2:$AO$3999,16,FALSE)</f>
        <v>7500</v>
      </c>
      <c r="E1381" s="3">
        <f>VLOOKUP(Tableau3[[#This Row],[ID ]],'[1]COMMERCIAL 2019 - 2021'!$D$2:$AO$3999,17,FALSE)</f>
        <v>0</v>
      </c>
      <c r="F1381" s="3">
        <f>VLOOKUP(Tableau3[[#This Row],[ID ]],'[1]COMMERCIAL 2019 - 2021'!$D$2:$AO$3999,20,FALSE)</f>
        <v>0</v>
      </c>
      <c r="G1381" s="3">
        <f>VLOOKUP(Tableau3[[#This Row],[ID ]],'[1]COMMERCIAL 2019 - 2021'!$D$2:$AO$3999,21,FALSE)</f>
        <v>57316.825966794175</v>
      </c>
      <c r="H1381" s="3">
        <f>VLOOKUP(Tableau3[[#This Row],[ID ]],'[1]COMMERCIAL 2019 - 2021'!$D$2:$AO$3999,22,FALSE)</f>
        <v>21337.716857205818</v>
      </c>
      <c r="I1381" s="3">
        <f>VLOOKUP(Tableau3[[#This Row],[ID ]],'[1]COMMERCIAL 2019 - 2021'!$D$2:$AO$3999,23,FALSE)</f>
        <v>0</v>
      </c>
      <c r="J1381" s="3">
        <f>+Tableau1[[#This Row],[Annee]]</f>
        <v>2023</v>
      </c>
      <c r="K1381" s="3" t="str">
        <f>+Tableau1[[#This Row],[DESTINATION]]</f>
        <v>Mayotte</v>
      </c>
      <c r="L1381" s="3" t="str">
        <f>+Tableau1[[#This Row],[CLIENT]]</f>
        <v>SODIFRAM SAS</v>
      </c>
      <c r="M1381" s="3">
        <f>Tableau1[[#This Row],[Mois]]</f>
        <v>10</v>
      </c>
    </row>
    <row r="1382" spans="1:13" hidden="1" x14ac:dyDescent="0.35">
      <c r="A1382" s="1" t="str">
        <f>Tableau1[[#This Row],[NUM DE FACTURE]]</f>
        <v>FAE-23-00223</v>
      </c>
      <c r="B1382" s="2">
        <f>VLOOKUP(Tableau3[[#This Row],[ID ]],'[1]COMMERCIAL 2019 - 2021'!$D$2:$AO$3999,14,FALSE)</f>
        <v>0</v>
      </c>
      <c r="C1382" s="3">
        <f>VLOOKUP(Tableau3[[#This Row],[ID ]],'[1]COMMERCIAL 2019 - 2021'!$D$2:$AO$3999,15,FALSE)</f>
        <v>18576</v>
      </c>
      <c r="D1382" s="3">
        <f>VLOOKUP(Tableau3[[#This Row],[ID ]],'[1]COMMERCIAL 2019 - 2021'!$D$2:$AO$3999,16,FALSE)</f>
        <v>9000</v>
      </c>
      <c r="E1382" s="3">
        <f>VLOOKUP(Tableau3[[#This Row],[ID ]],'[1]COMMERCIAL 2019 - 2021'!$D$2:$AO$3999,17,FALSE)</f>
        <v>0</v>
      </c>
      <c r="F1382" s="3">
        <f>VLOOKUP(Tableau3[[#This Row],[ID ]],'[1]COMMERCIAL 2019 - 2021'!$D$2:$AO$3999,20,FALSE)</f>
        <v>0</v>
      </c>
      <c r="G1382" s="3">
        <f>VLOOKUP(Tableau3[[#This Row],[ID ]],'[1]COMMERCIAL 2019 - 2021'!$D$2:$AO$3999,21,FALSE)</f>
        <v>53984.601605013064</v>
      </c>
      <c r="H1382" s="3">
        <f>VLOOKUP(Tableau3[[#This Row],[ID ]],'[1]COMMERCIAL 2019 - 2021'!$D$2:$AO$3999,22,FALSE)</f>
        <v>25852.975234986945</v>
      </c>
      <c r="I1382" s="3">
        <f>VLOOKUP(Tableau3[[#This Row],[ID ]],'[1]COMMERCIAL 2019 - 2021'!$D$2:$AO$3999,23,FALSE)</f>
        <v>0</v>
      </c>
      <c r="J1382" s="3">
        <f>+Tableau1[[#This Row],[Annee]]</f>
        <v>2023</v>
      </c>
      <c r="K1382" s="3" t="str">
        <f>+Tableau1[[#This Row],[DESTINATION]]</f>
        <v>Mayotte</v>
      </c>
      <c r="L1382" s="3" t="str">
        <f>+Tableau1[[#This Row],[CLIENT]]</f>
        <v>SODIFRAM SAS</v>
      </c>
      <c r="M1382" s="3">
        <f>Tableau1[[#This Row],[Mois]]</f>
        <v>10</v>
      </c>
    </row>
    <row r="1383" spans="1:13" hidden="1" x14ac:dyDescent="0.35">
      <c r="A1383" s="1" t="str">
        <f>Tableau1[[#This Row],[NUM DE FACTURE]]</f>
        <v>FAE-23-00224</v>
      </c>
      <c r="B1383" s="2">
        <f>VLOOKUP(Tableau3[[#This Row],[ID ]],'[1]COMMERCIAL 2019 - 2021'!$D$2:$AO$3999,14,FALSE)</f>
        <v>19200</v>
      </c>
      <c r="C1383" s="3">
        <f>VLOOKUP(Tableau3[[#This Row],[ID ]],'[1]COMMERCIAL 2019 - 2021'!$D$2:$AO$3999,15,FALSE)</f>
        <v>0</v>
      </c>
      <c r="D1383" s="3">
        <f>VLOOKUP(Tableau3[[#This Row],[ID ]],'[1]COMMERCIAL 2019 - 2021'!$D$2:$AO$3999,16,FALSE)</f>
        <v>0</v>
      </c>
      <c r="E1383" s="3">
        <f>VLOOKUP(Tableau3[[#This Row],[ID ]],'[1]COMMERCIAL 2019 - 2021'!$D$2:$AO$3999,17,FALSE)</f>
        <v>0</v>
      </c>
      <c r="F1383" s="3">
        <f>VLOOKUP(Tableau3[[#This Row],[ID ]],'[1]COMMERCIAL 2019 - 2021'!$D$2:$AO$3999,20,FALSE)</f>
        <v>36864</v>
      </c>
      <c r="G1383" s="3">
        <f>VLOOKUP(Tableau3[[#This Row],[ID ]],'[1]COMMERCIAL 2019 - 2021'!$D$2:$AO$3999,21,FALSE)</f>
        <v>0</v>
      </c>
      <c r="H1383" s="3">
        <f>VLOOKUP(Tableau3[[#This Row],[ID ]],'[1]COMMERCIAL 2019 - 2021'!$D$2:$AO$3999,22,FALSE)</f>
        <v>0</v>
      </c>
      <c r="I1383" s="3">
        <f>VLOOKUP(Tableau3[[#This Row],[ID ]],'[1]COMMERCIAL 2019 - 2021'!$D$2:$AO$3999,23,FALSE)</f>
        <v>0</v>
      </c>
      <c r="J1383" s="3">
        <f>+Tableau1[[#This Row],[Annee]]</f>
        <v>2023</v>
      </c>
      <c r="K1383" s="3" t="str">
        <f>+Tableau1[[#This Row],[DESTINATION]]</f>
        <v>Senegal</v>
      </c>
      <c r="L1383" s="3" t="str">
        <f>+Tableau1[[#This Row],[CLIENT]]</f>
        <v>MARCOM INTERN</v>
      </c>
      <c r="M1383" s="3">
        <f>Tableau1[[#This Row],[Mois]]</f>
        <v>10</v>
      </c>
    </row>
    <row r="1384" spans="1:13" hidden="1" x14ac:dyDescent="0.35">
      <c r="A1384" s="1" t="str">
        <f>Tableau1[[#This Row],[NUM DE FACTURE]]</f>
        <v>FAE-23-00225</v>
      </c>
      <c r="B1384" s="2">
        <f>VLOOKUP(Tableau3[[#This Row],[ID ]],'[1]COMMERCIAL 2019 - 2021'!$D$2:$AO$3999,14,FALSE)</f>
        <v>2880</v>
      </c>
      <c r="C1384" s="3">
        <f>VLOOKUP(Tableau3[[#This Row],[ID ]],'[1]COMMERCIAL 2019 - 2021'!$D$2:$AO$3999,15,FALSE)</f>
        <v>34320</v>
      </c>
      <c r="D1384" s="3">
        <f>VLOOKUP(Tableau3[[#This Row],[ID ]],'[1]COMMERCIAL 2019 - 2021'!$D$2:$AO$3999,16,FALSE)</f>
        <v>12000</v>
      </c>
      <c r="E1384" s="3">
        <f>VLOOKUP(Tableau3[[#This Row],[ID ]],'[1]COMMERCIAL 2019 - 2021'!$D$2:$AO$3999,17,FALSE)</f>
        <v>1120</v>
      </c>
      <c r="F1384" s="3">
        <f>VLOOKUP(Tableau3[[#This Row],[ID ]],'[1]COMMERCIAL 2019 - 2021'!$D$2:$AO$3999,20,FALSE)</f>
        <v>9891.2936015771047</v>
      </c>
      <c r="G1384" s="3">
        <f>VLOOKUP(Tableau3[[#This Row],[ID ]],'[1]COMMERCIAL 2019 - 2021'!$D$2:$AO$3999,21,FALSE)</f>
        <v>108310.69013132717</v>
      </c>
      <c r="H1384" s="3">
        <f>VLOOKUP(Tableau3[[#This Row],[ID ]],'[1]COMMERCIAL 2019 - 2021'!$D$2:$AO$3999,22,FALSE)</f>
        <v>40851.178139904609</v>
      </c>
      <c r="I1384" s="3">
        <f>VLOOKUP(Tableau3[[#This Row],[ID ]],'[1]COMMERCIAL 2019 - 2021'!$D$2:$AO$3999,23,FALSE)</f>
        <v>16629.2596951911</v>
      </c>
      <c r="J1384" s="3">
        <f>+Tableau1[[#This Row],[Annee]]</f>
        <v>2023</v>
      </c>
      <c r="K1384" s="3" t="str">
        <f>+Tableau1[[#This Row],[DESTINATION]]</f>
        <v>France</v>
      </c>
      <c r="L1384" s="3" t="str">
        <f>+Tableau1[[#This Row],[CLIENT]]</f>
        <v>SODIC</v>
      </c>
      <c r="M1384" s="3">
        <f>Tableau1[[#This Row],[Mois]]</f>
        <v>10</v>
      </c>
    </row>
    <row r="1385" spans="1:13" hidden="1" x14ac:dyDescent="0.35">
      <c r="A1385" s="1" t="str">
        <f>Tableau1[[#This Row],[NUM DE FACTURE]]</f>
        <v>FAE-23-00226</v>
      </c>
      <c r="B1385" s="2">
        <f>VLOOKUP(Tableau3[[#This Row],[ID ]],'[1]COMMERCIAL 2019 - 2021'!$D$2:$AO$3999,14,FALSE)</f>
        <v>0</v>
      </c>
      <c r="C1385" s="3">
        <f>VLOOKUP(Tableau3[[#This Row],[ID ]],'[1]COMMERCIAL 2019 - 2021'!$D$2:$AO$3999,15,FALSE)</f>
        <v>15000</v>
      </c>
      <c r="D1385" s="3">
        <f>VLOOKUP(Tableau3[[#This Row],[ID ]],'[1]COMMERCIAL 2019 - 2021'!$D$2:$AO$3999,16,FALSE)</f>
        <v>6000</v>
      </c>
      <c r="E1385" s="3">
        <f>VLOOKUP(Tableau3[[#This Row],[ID ]],'[1]COMMERCIAL 2019 - 2021'!$D$2:$AO$3999,17,FALSE)</f>
        <v>500</v>
      </c>
      <c r="F1385" s="3">
        <f>VLOOKUP(Tableau3[[#This Row],[ID ]],'[1]COMMERCIAL 2019 - 2021'!$D$2:$AO$3999,20,FALSE)</f>
        <v>0</v>
      </c>
      <c r="G1385" s="3">
        <f>VLOOKUP(Tableau3[[#This Row],[ID ]],'[1]COMMERCIAL 2019 - 2021'!$D$2:$AO$3999,21,FALSE)</f>
        <v>50173.525817693022</v>
      </c>
      <c r="H1385" s="3">
        <f>VLOOKUP(Tableau3[[#This Row],[ID ]],'[1]COMMERCIAL 2019 - 2021'!$D$2:$AO$3999,22,FALSE)</f>
        <v>21183.600348837208</v>
      </c>
      <c r="I1385" s="3">
        <f>VLOOKUP(Tableau3[[#This Row],[ID ]],'[1]COMMERCIAL 2019 - 2021'!$D$2:$AO$3999,23,FALSE)</f>
        <v>6477.2597106697685</v>
      </c>
      <c r="J1385" s="3">
        <f>+Tableau1[[#This Row],[Annee]]</f>
        <v>2023</v>
      </c>
      <c r="K1385" s="3" t="str">
        <f>+Tableau1[[#This Row],[DESTINATION]]</f>
        <v>France</v>
      </c>
      <c r="L1385" s="3" t="str">
        <f>+Tableau1[[#This Row],[CLIENT]]</f>
        <v>SODIC</v>
      </c>
      <c r="M1385" s="3">
        <f>Tableau1[[#This Row],[Mois]]</f>
        <v>10</v>
      </c>
    </row>
    <row r="1386" spans="1:13" hidden="1" x14ac:dyDescent="0.35">
      <c r="A1386" s="1" t="str">
        <f>Tableau1[[#This Row],[NUM DE FACTURE]]</f>
        <v>FAE-23-00227</v>
      </c>
      <c r="B1386" s="2">
        <f>VLOOKUP(Tableau3[[#This Row],[ID ]],'[1]COMMERCIAL 2019 - 2021'!$D$2:$AO$3999,14,FALSE)</f>
        <v>1920</v>
      </c>
      <c r="C1386" s="3">
        <f>VLOOKUP(Tableau3[[#This Row],[ID ]],'[1]COMMERCIAL 2019 - 2021'!$D$2:$AO$3999,15,FALSE)</f>
        <v>13296</v>
      </c>
      <c r="D1386" s="3">
        <f>VLOOKUP(Tableau3[[#This Row],[ID ]],'[1]COMMERCIAL 2019 - 2021'!$D$2:$AO$3999,16,FALSE)</f>
        <v>0</v>
      </c>
      <c r="E1386" s="3">
        <f>VLOOKUP(Tableau3[[#This Row],[ID ]],'[1]COMMERCIAL 2019 - 2021'!$D$2:$AO$3999,17,FALSE)</f>
        <v>500</v>
      </c>
      <c r="F1386" s="3">
        <f>VLOOKUP(Tableau3[[#This Row],[ID ]],'[1]COMMERCIAL 2019 - 2021'!$D$2:$AO$3999,20,FALSE)</f>
        <v>7019.2355079949093</v>
      </c>
      <c r="G1386" s="3">
        <f>VLOOKUP(Tableau3[[#This Row],[ID ]],'[1]COMMERCIAL 2019 - 2021'!$D$2:$AO$3999,21,FALSE)</f>
        <v>47600.768961664755</v>
      </c>
      <c r="H1386" s="3">
        <f>VLOOKUP(Tableau3[[#This Row],[ID ]],'[1]COMMERCIAL 2019 - 2021'!$D$2:$AO$3999,22,FALSE)</f>
        <v>0</v>
      </c>
      <c r="I1386" s="3">
        <f>VLOOKUP(Tableau3[[#This Row],[ID ]],'[1]COMMERCIAL 2019 - 2021'!$D$2:$AO$3999,23,FALSE)</f>
        <v>4726.5255817403413</v>
      </c>
      <c r="J1386" s="3">
        <f>+Tableau1[[#This Row],[Annee]]</f>
        <v>2023</v>
      </c>
      <c r="K1386" s="3" t="str">
        <f>+Tableau1[[#This Row],[DESTINATION]]</f>
        <v>France</v>
      </c>
      <c r="L1386" s="3" t="str">
        <f>+Tableau1[[#This Row],[CLIENT]]</f>
        <v>SODIC</v>
      </c>
      <c r="M1386" s="3">
        <f>Tableau1[[#This Row],[Mois]]</f>
        <v>10</v>
      </c>
    </row>
    <row r="1387" spans="1:13" hidden="1" x14ac:dyDescent="0.35">
      <c r="A1387" s="1" t="str">
        <f>Tableau1[[#This Row],[NUM DE FACTURE]]</f>
        <v>FAE-23-00228</v>
      </c>
      <c r="B1387" s="2">
        <f>VLOOKUP(Tableau3[[#This Row],[ID ]],'[1]COMMERCIAL 2019 - 2021'!$D$2:$AO$3999,14,FALSE)</f>
        <v>0</v>
      </c>
      <c r="C1387" s="3">
        <f>VLOOKUP(Tableau3[[#This Row],[ID ]],'[1]COMMERCIAL 2019 - 2021'!$D$2:$AO$3999,15,FALSE)</f>
        <v>17984</v>
      </c>
      <c r="D1387" s="3">
        <f>VLOOKUP(Tableau3[[#This Row],[ID ]],'[1]COMMERCIAL 2019 - 2021'!$D$2:$AO$3999,16,FALSE)</f>
        <v>3600</v>
      </c>
      <c r="E1387" s="3">
        <f>VLOOKUP(Tableau3[[#This Row],[ID ]],'[1]COMMERCIAL 2019 - 2021'!$D$2:$AO$3999,17,FALSE)</f>
        <v>1680</v>
      </c>
      <c r="F1387" s="3">
        <f>VLOOKUP(Tableau3[[#This Row],[ID ]],'[1]COMMERCIAL 2019 - 2021'!$D$2:$AO$3999,20,FALSE)</f>
        <v>0</v>
      </c>
      <c r="G1387" s="3">
        <f>VLOOKUP(Tableau3[[#This Row],[ID ]],'[1]COMMERCIAL 2019 - 2021'!$D$2:$AO$3999,21,FALSE)</f>
        <v>56593.582400616229</v>
      </c>
      <c r="H1387" s="3">
        <f>VLOOKUP(Tableau3[[#This Row],[ID ]],'[1]COMMERCIAL 2019 - 2021'!$D$2:$AO$3999,22,FALSE)</f>
        <v>11923.683425034387</v>
      </c>
      <c r="I1387" s="3">
        <f>VLOOKUP(Tableau3[[#This Row],[ID ]],'[1]COMMERCIAL 2019 - 2021'!$D$2:$AO$3999,23,FALSE)</f>
        <v>13952.49270234938</v>
      </c>
      <c r="J1387" s="3">
        <f>+Tableau1[[#This Row],[Annee]]</f>
        <v>2023</v>
      </c>
      <c r="K1387" s="3" t="str">
        <f>+Tableau1[[#This Row],[DESTINATION]]</f>
        <v>France</v>
      </c>
      <c r="L1387" s="3" t="str">
        <f>+Tableau1[[#This Row],[CLIENT]]</f>
        <v>SODIC</v>
      </c>
      <c r="M1387" s="3">
        <f>Tableau1[[#This Row],[Mois]]</f>
        <v>10</v>
      </c>
    </row>
    <row r="1388" spans="1:13" hidden="1" x14ac:dyDescent="0.35">
      <c r="A1388" s="1" t="str">
        <f>Tableau1[[#This Row],[NUM DE FACTURE]]</f>
        <v>FAE-23-00229</v>
      </c>
      <c r="B1388" s="2">
        <f>VLOOKUP(Tableau3[[#This Row],[ID ]],'[1]COMMERCIAL 2019 - 2021'!$D$2:$AO$3999,14,FALSE)</f>
        <v>3840</v>
      </c>
      <c r="C1388" s="3">
        <f>VLOOKUP(Tableau3[[#This Row],[ID ]],'[1]COMMERCIAL 2019 - 2021'!$D$2:$AO$3999,15,FALSE)</f>
        <v>11232</v>
      </c>
      <c r="D1388" s="3">
        <f>VLOOKUP(Tableau3[[#This Row],[ID ]],'[1]COMMERCIAL 2019 - 2021'!$D$2:$AO$3999,16,FALSE)</f>
        <v>4800</v>
      </c>
      <c r="E1388" s="3">
        <f>VLOOKUP(Tableau3[[#This Row],[ID ]],'[1]COMMERCIAL 2019 - 2021'!$D$2:$AO$3999,17,FALSE)</f>
        <v>1120</v>
      </c>
      <c r="F1388" s="3">
        <f>VLOOKUP(Tableau3[[#This Row],[ID ]],'[1]COMMERCIAL 2019 - 2021'!$D$2:$AO$3999,20,FALSE)</f>
        <v>13830.271887073171</v>
      </c>
      <c r="G1388" s="3">
        <f>VLOOKUP(Tableau3[[#This Row],[ID ]],'[1]COMMERCIAL 2019 - 2021'!$D$2:$AO$3999,21,FALSE)</f>
        <v>37486.562843689033</v>
      </c>
      <c r="H1388" s="3">
        <f>VLOOKUP(Tableau3[[#This Row],[ID ]],'[1]COMMERCIAL 2019 - 2021'!$D$2:$AO$3999,22,FALSE)</f>
        <v>17142.979458841462</v>
      </c>
      <c r="I1388" s="3">
        <f>VLOOKUP(Tableau3[[#This Row],[ID ]],'[1]COMMERCIAL 2019 - 2021'!$D$2:$AO$3999,23,FALSE)</f>
        <v>10527.813728396341</v>
      </c>
      <c r="J1388" s="3">
        <f>+Tableau1[[#This Row],[Annee]]</f>
        <v>2023</v>
      </c>
      <c r="K1388" s="3" t="str">
        <f>+Tableau1[[#This Row],[DESTINATION]]</f>
        <v>Allemagne</v>
      </c>
      <c r="L1388" s="3" t="str">
        <f>+Tableau1[[#This Row],[CLIENT]]</f>
        <v>SODIC</v>
      </c>
      <c r="M1388" s="3">
        <f>Tableau1[[#This Row],[Mois]]</f>
        <v>10</v>
      </c>
    </row>
    <row r="1389" spans="1:13" hidden="1" x14ac:dyDescent="0.35">
      <c r="A1389" s="1" t="str">
        <f>Tableau1[[#This Row],[NUM DE FACTURE]]</f>
        <v>FAE-23-00230</v>
      </c>
      <c r="B1389" s="2">
        <f>VLOOKUP(Tableau3[[#This Row],[ID ]],'[1]COMMERCIAL 2019 - 2021'!$D$2:$AO$3999,14,FALSE)</f>
        <v>2880</v>
      </c>
      <c r="C1389" s="3">
        <f>VLOOKUP(Tableau3[[#This Row],[ID ]],'[1]COMMERCIAL 2019 - 2021'!$D$2:$AO$3999,15,FALSE)</f>
        <v>9888</v>
      </c>
      <c r="D1389" s="3">
        <f>VLOOKUP(Tableau3[[#This Row],[ID ]],'[1]COMMERCIAL 2019 - 2021'!$D$2:$AO$3999,16,FALSE)</f>
        <v>0</v>
      </c>
      <c r="E1389" s="3">
        <f>VLOOKUP(Tableau3[[#This Row],[ID ]],'[1]COMMERCIAL 2019 - 2021'!$D$2:$AO$3999,17,FALSE)</f>
        <v>1120</v>
      </c>
      <c r="F1389" s="3">
        <f>VLOOKUP(Tableau3[[#This Row],[ID ]],'[1]COMMERCIAL 2019 - 2021'!$D$2:$AO$3999,20,FALSE)</f>
        <v>6548.9506560000009</v>
      </c>
      <c r="G1389" s="3">
        <f>VLOOKUP(Tableau3[[#This Row],[ID ]],'[1]COMMERCIAL 2019 - 2021'!$D$2:$AO$3999,21,FALSE)</f>
        <v>25301.880576</v>
      </c>
      <c r="H1389" s="3">
        <f>VLOOKUP(Tableau3[[#This Row],[ID ]],'[1]COMMERCIAL 2019 - 2021'!$D$2:$AO$3999,22,FALSE)</f>
        <v>0</v>
      </c>
      <c r="I1389" s="3">
        <f>VLOOKUP(Tableau3[[#This Row],[ID ]],'[1]COMMERCIAL 2019 - 2021'!$D$2:$AO$3999,23,FALSE)</f>
        <v>5462.0472479999999</v>
      </c>
      <c r="J1389" s="3">
        <f>+Tableau1[[#This Row],[Annee]]</f>
        <v>2023</v>
      </c>
      <c r="K1389" s="3" t="str">
        <f>+Tableau1[[#This Row],[DESTINATION]]</f>
        <v>Belgique</v>
      </c>
      <c r="L1389" s="3" t="str">
        <f>+Tableau1[[#This Row],[CLIENT]]</f>
        <v>SODIC</v>
      </c>
      <c r="M1389" s="3">
        <f>Tableau1[[#This Row],[Mois]]</f>
        <v>11</v>
      </c>
    </row>
    <row r="1390" spans="1:13" hidden="1" x14ac:dyDescent="0.35">
      <c r="A1390" s="1" t="str">
        <f>Tableau1[[#This Row],[NUM DE FACTURE]]</f>
        <v>FAE-23-00231</v>
      </c>
      <c r="B1390" s="2">
        <f>VLOOKUP(Tableau3[[#This Row],[ID ]],'[1]COMMERCIAL 2019 - 2021'!$D$2:$AO$3999,14,FALSE)</f>
        <v>115200</v>
      </c>
      <c r="C1390" s="3">
        <f>VLOOKUP(Tableau3[[#This Row],[ID ]],'[1]COMMERCIAL 2019 - 2021'!$D$2:$AO$3999,15,FALSE)</f>
        <v>0</v>
      </c>
      <c r="D1390" s="3">
        <f>VLOOKUP(Tableau3[[#This Row],[ID ]],'[1]COMMERCIAL 2019 - 2021'!$D$2:$AO$3999,16,FALSE)</f>
        <v>0</v>
      </c>
      <c r="E1390" s="3">
        <f>VLOOKUP(Tableau3[[#This Row],[ID ]],'[1]COMMERCIAL 2019 - 2021'!$D$2:$AO$3999,17,FALSE)</f>
        <v>0</v>
      </c>
      <c r="F1390" s="3">
        <f>VLOOKUP(Tableau3[[#This Row],[ID ]],'[1]COMMERCIAL 2019 - 2021'!$D$2:$AO$3999,20,FALSE)</f>
        <v>271815.63299999997</v>
      </c>
      <c r="G1390" s="3">
        <f>VLOOKUP(Tableau3[[#This Row],[ID ]],'[1]COMMERCIAL 2019 - 2021'!$D$2:$AO$3999,21,FALSE)</f>
        <v>0</v>
      </c>
      <c r="H1390" s="3">
        <f>VLOOKUP(Tableau3[[#This Row],[ID ]],'[1]COMMERCIAL 2019 - 2021'!$D$2:$AO$3999,22,FALSE)</f>
        <v>0</v>
      </c>
      <c r="I1390" s="3">
        <f>VLOOKUP(Tableau3[[#This Row],[ID ]],'[1]COMMERCIAL 2019 - 2021'!$D$2:$AO$3999,23,FALSE)</f>
        <v>0</v>
      </c>
      <c r="J1390" s="3">
        <f>+Tableau1[[#This Row],[Annee]]</f>
        <v>2023</v>
      </c>
      <c r="K1390" s="3" t="str">
        <f>+Tableau1[[#This Row],[DESTINATION]]</f>
        <v>Senegal</v>
      </c>
      <c r="L1390" s="3" t="str">
        <f>+Tableau1[[#This Row],[CLIENT]]</f>
        <v>LAMP FALL IMP EXP - LAFFIMEX</v>
      </c>
      <c r="M1390" s="3">
        <f>Tableau1[[#This Row],[Mois]]</f>
        <v>12</v>
      </c>
    </row>
    <row r="1391" spans="1:13" hidden="1" x14ac:dyDescent="0.35">
      <c r="A1391" s="1" t="str">
        <f>Tableau1[[#This Row],[NUM DE FACTURE]]</f>
        <v>FAE-23-00232</v>
      </c>
      <c r="B1391" s="2">
        <f>VLOOKUP(Tableau3[[#This Row],[ID ]],'[1]COMMERCIAL 2019 - 2021'!$D$2:$AO$3999,14,FALSE)</f>
        <v>0</v>
      </c>
      <c r="C1391" s="3">
        <f>VLOOKUP(Tableau3[[#This Row],[ID ]],'[1]COMMERCIAL 2019 - 2021'!$D$2:$AO$3999,15,FALSE)</f>
        <v>41000</v>
      </c>
      <c r="D1391" s="3">
        <f>VLOOKUP(Tableau3[[#This Row],[ID ]],'[1]COMMERCIAL 2019 - 2021'!$D$2:$AO$3999,16,FALSE)</f>
        <v>0</v>
      </c>
      <c r="E1391" s="3">
        <f>VLOOKUP(Tableau3[[#This Row],[ID ]],'[1]COMMERCIAL 2019 - 2021'!$D$2:$AO$3999,17,FALSE)</f>
        <v>0</v>
      </c>
      <c r="F1391" s="3">
        <f>VLOOKUP(Tableau3[[#This Row],[ID ]],'[1]COMMERCIAL 2019 - 2021'!$D$2:$AO$3999,20,FALSE)</f>
        <v>0</v>
      </c>
      <c r="G1391" s="3">
        <f>VLOOKUP(Tableau3[[#This Row],[ID ]],'[1]COMMERCIAL 2019 - 2021'!$D$2:$AO$3999,21,FALSE)</f>
        <v>96350</v>
      </c>
      <c r="H1391" s="3">
        <f>VLOOKUP(Tableau3[[#This Row],[ID ]],'[1]COMMERCIAL 2019 - 2021'!$D$2:$AO$3999,22,FALSE)</f>
        <v>0</v>
      </c>
      <c r="I1391" s="3">
        <f>VLOOKUP(Tableau3[[#This Row],[ID ]],'[1]COMMERCIAL 2019 - 2021'!$D$2:$AO$3999,23,FALSE)</f>
        <v>0</v>
      </c>
      <c r="J1391" s="3">
        <f>+Tableau1[[#This Row],[Annee]]</f>
        <v>2023</v>
      </c>
      <c r="K1391" s="3" t="str">
        <f>+Tableau1[[#This Row],[DESTINATION]]</f>
        <v>Poland</v>
      </c>
      <c r="L1391" s="3" t="str">
        <f>+Tableau1[[#This Row],[CLIENT]]</f>
        <v>ARCADIA</v>
      </c>
      <c r="M1391" s="3">
        <f>Tableau1[[#This Row],[Mois]]</f>
        <v>10</v>
      </c>
    </row>
    <row r="1392" spans="1:13" hidden="1" x14ac:dyDescent="0.35">
      <c r="A1392" s="1" t="str">
        <f>Tableau1[[#This Row],[NUM DE FACTURE]]</f>
        <v>FAE-23-00233</v>
      </c>
      <c r="B1392" s="2">
        <f>VLOOKUP(Tableau3[[#This Row],[ID ]],'[1]COMMERCIAL 2019 - 2021'!$D$2:$AO$3999,14,FALSE)</f>
        <v>0</v>
      </c>
      <c r="C1392" s="3">
        <f>VLOOKUP(Tableau3[[#This Row],[ID ]],'[1]COMMERCIAL 2019 - 2021'!$D$2:$AO$3999,15,FALSE)</f>
        <v>15000</v>
      </c>
      <c r="D1392" s="3">
        <f>VLOOKUP(Tableau3[[#This Row],[ID ]],'[1]COMMERCIAL 2019 - 2021'!$D$2:$AO$3999,16,FALSE)</f>
        <v>0</v>
      </c>
      <c r="E1392" s="3">
        <f>VLOOKUP(Tableau3[[#This Row],[ID ]],'[1]COMMERCIAL 2019 - 2021'!$D$2:$AO$3999,17,FALSE)</f>
        <v>0</v>
      </c>
      <c r="F1392" s="3">
        <f>VLOOKUP(Tableau3[[#This Row],[ID ]],'[1]COMMERCIAL 2019 - 2021'!$D$2:$AO$3999,20,FALSE)</f>
        <v>0</v>
      </c>
      <c r="G1392" s="3">
        <f>VLOOKUP(Tableau3[[#This Row],[ID ]],'[1]COMMERCIAL 2019 - 2021'!$D$2:$AO$3999,21,FALSE)</f>
        <v>35250</v>
      </c>
      <c r="H1392" s="3">
        <f>VLOOKUP(Tableau3[[#This Row],[ID ]],'[1]COMMERCIAL 2019 - 2021'!$D$2:$AO$3999,22,FALSE)</f>
        <v>0</v>
      </c>
      <c r="I1392" s="3">
        <f>VLOOKUP(Tableau3[[#This Row],[ID ]],'[1]COMMERCIAL 2019 - 2021'!$D$2:$AO$3999,23,FALSE)</f>
        <v>0</v>
      </c>
      <c r="J1392" s="3">
        <f>+Tableau1[[#This Row],[Annee]]</f>
        <v>2023</v>
      </c>
      <c r="K1392" s="3" t="str">
        <f>+Tableau1[[#This Row],[DESTINATION]]</f>
        <v>Angleterre</v>
      </c>
      <c r="L1392" s="3" t="str">
        <f>+Tableau1[[#This Row],[CLIENT]]</f>
        <v>ARCADIA</v>
      </c>
      <c r="M1392" s="3">
        <f>Tableau1[[#This Row],[Mois]]</f>
        <v>10</v>
      </c>
    </row>
    <row r="1393" spans="1:13" hidden="1" x14ac:dyDescent="0.35">
      <c r="A1393" s="1" t="str">
        <f>Tableau1[[#This Row],[NUM DE FACTURE]]</f>
        <v>FAE-23-00234</v>
      </c>
      <c r="B1393" s="2">
        <f>VLOOKUP(Tableau3[[#This Row],[ID ]],'[1]COMMERCIAL 2019 - 2021'!$D$2:$AO$3999,14,FALSE)</f>
        <v>110040</v>
      </c>
      <c r="C1393" s="3">
        <f>VLOOKUP(Tableau3[[#This Row],[ID ]],'[1]COMMERCIAL 2019 - 2021'!$D$2:$AO$3999,15,FALSE)</f>
        <v>0</v>
      </c>
      <c r="D1393" s="3">
        <f>VLOOKUP(Tableau3[[#This Row],[ID ]],'[1]COMMERCIAL 2019 - 2021'!$D$2:$AO$3999,16,FALSE)</f>
        <v>0</v>
      </c>
      <c r="E1393" s="3">
        <f>VLOOKUP(Tableau3[[#This Row],[ID ]],'[1]COMMERCIAL 2019 - 2021'!$D$2:$AO$3999,17,FALSE)</f>
        <v>0</v>
      </c>
      <c r="F1393" s="3">
        <f>VLOOKUP(Tableau3[[#This Row],[ID ]],'[1]COMMERCIAL 2019 - 2021'!$D$2:$AO$3999,20,FALSE)</f>
        <v>244602.20531999998</v>
      </c>
      <c r="G1393" s="3">
        <f>VLOOKUP(Tableau3[[#This Row],[ID ]],'[1]COMMERCIAL 2019 - 2021'!$D$2:$AO$3999,21,FALSE)</f>
        <v>0</v>
      </c>
      <c r="H1393" s="3">
        <f>VLOOKUP(Tableau3[[#This Row],[ID ]],'[1]COMMERCIAL 2019 - 2021'!$D$2:$AO$3999,22,FALSE)</f>
        <v>0</v>
      </c>
      <c r="I1393" s="3">
        <f>VLOOKUP(Tableau3[[#This Row],[ID ]],'[1]COMMERCIAL 2019 - 2021'!$D$2:$AO$3999,23,FALSE)</f>
        <v>0</v>
      </c>
      <c r="J1393" s="3">
        <f>+Tableau1[[#This Row],[Annee]]</f>
        <v>2023</v>
      </c>
      <c r="K1393" s="3" t="str">
        <f>+Tableau1[[#This Row],[DESTINATION]]</f>
        <v>Sierra Leone</v>
      </c>
      <c r="L1393" s="3" t="str">
        <f>+Tableau1[[#This Row],[CLIENT]]</f>
        <v>JP BEEMSTERBOER BV</v>
      </c>
      <c r="M1393" s="3">
        <f>Tableau1[[#This Row],[Mois]]</f>
        <v>10</v>
      </c>
    </row>
    <row r="1394" spans="1:13" x14ac:dyDescent="0.35">
      <c r="A1394" s="1" t="str">
        <f>Tableau1[[#This Row],[NUM DE FACTURE]]</f>
        <v>FAE-23-00235</v>
      </c>
      <c r="B1394" s="2">
        <f>VLOOKUP(Tableau3[[#This Row],[ID ]],'[1]COMMERCIAL 2019 - 2021'!$D$2:$AO$3999,14,FALSE)</f>
        <v>0</v>
      </c>
      <c r="C1394" s="3">
        <f>VLOOKUP(Tableau3[[#This Row],[ID ]],'[1]COMMERCIAL 2019 - 2021'!$D$2:$AO$3999,15,FALSE)</f>
        <v>176064</v>
      </c>
      <c r="D1394" s="3">
        <f>VLOOKUP(Tableau3[[#This Row],[ID ]],'[1]COMMERCIAL 2019 - 2021'!$D$2:$AO$3999,16,FALSE)</f>
        <v>0</v>
      </c>
      <c r="E1394" s="3">
        <f>VLOOKUP(Tableau3[[#This Row],[ID ]],'[1]COMMERCIAL 2019 - 2021'!$D$2:$AO$3999,17,FALSE)</f>
        <v>0</v>
      </c>
      <c r="F1394" s="3">
        <f>VLOOKUP(Tableau3[[#This Row],[ID ]],'[1]COMMERCIAL 2019 - 2021'!$D$2:$AO$3999,20,FALSE)</f>
        <v>0</v>
      </c>
      <c r="G1394" s="3">
        <f>VLOOKUP(Tableau3[[#This Row],[ID ]],'[1]COMMERCIAL 2019 - 2021'!$D$2:$AO$3999,21,FALSE)</f>
        <v>301069.44</v>
      </c>
      <c r="H1394" s="3">
        <f>VLOOKUP(Tableau3[[#This Row],[ID ]],'[1]COMMERCIAL 2019 - 2021'!$D$2:$AO$3999,22,FALSE)</f>
        <v>0</v>
      </c>
      <c r="I1394" s="3">
        <f>VLOOKUP(Tableau3[[#This Row],[ID ]],'[1]COMMERCIAL 2019 - 2021'!$D$2:$AO$3999,23,FALSE)</f>
        <v>0</v>
      </c>
      <c r="J1394" s="3">
        <f>+Tableau1[[#This Row],[Annee]]</f>
        <v>2023</v>
      </c>
      <c r="K1394" s="3" t="str">
        <f>+Tableau1[[#This Row],[DESTINATION]]</f>
        <v>Senegal</v>
      </c>
      <c r="L1394" s="3" t="str">
        <f>+Tableau1[[#This Row],[CLIENT]]</f>
        <v>TUNISIAN AFRICAN BUSINESS</v>
      </c>
      <c r="M1394" s="3">
        <f>Tableau1[[#This Row],[Mois]]</f>
        <v>10</v>
      </c>
    </row>
    <row r="1395" spans="1:13" hidden="1" x14ac:dyDescent="0.35">
      <c r="A1395" s="1" t="str">
        <f>Tableau1[[#This Row],[NUM DE FACTURE]]</f>
        <v>FAE-23-00236</v>
      </c>
      <c r="B1395" s="2">
        <f>VLOOKUP(Tableau3[[#This Row],[ID ]],'[1]COMMERCIAL 2019 - 2021'!$D$2:$AO$3999,14,FALSE)</f>
        <v>0</v>
      </c>
      <c r="C1395" s="3">
        <f>VLOOKUP(Tableau3[[#This Row],[ID ]],'[1]COMMERCIAL 2019 - 2021'!$D$2:$AO$3999,15,FALSE)</f>
        <v>170496</v>
      </c>
      <c r="D1395" s="3">
        <f>VLOOKUP(Tableau3[[#This Row],[ID ]],'[1]COMMERCIAL 2019 - 2021'!$D$2:$AO$3999,16,FALSE)</f>
        <v>102144</v>
      </c>
      <c r="E1395" s="3">
        <f>VLOOKUP(Tableau3[[#This Row],[ID ]],'[1]COMMERCIAL 2019 - 2021'!$D$2:$AO$3999,17,FALSE)</f>
        <v>0</v>
      </c>
      <c r="F1395" s="3">
        <f>VLOOKUP(Tableau3[[#This Row],[ID ]],'[1]COMMERCIAL 2019 - 2021'!$D$2:$AO$3999,20,FALSE)</f>
        <v>0</v>
      </c>
      <c r="G1395" s="3">
        <f>VLOOKUP(Tableau3[[#This Row],[ID ]],'[1]COMMERCIAL 2019 - 2021'!$D$2:$AO$3999,21,FALSE)</f>
        <v>327836.74175999989</v>
      </c>
      <c r="H1395" s="3">
        <f>VLOOKUP(Tableau3[[#This Row],[ID ]],'[1]COMMERCIAL 2019 - 2021'!$D$2:$AO$3999,22,FALSE)</f>
        <v>196406.69664000001</v>
      </c>
      <c r="I1395" s="3">
        <f>VLOOKUP(Tableau3[[#This Row],[ID ]],'[1]COMMERCIAL 2019 - 2021'!$D$2:$AO$3999,23,FALSE)</f>
        <v>0</v>
      </c>
      <c r="J1395" s="3">
        <f>+Tableau1[[#This Row],[Annee]]</f>
        <v>2023</v>
      </c>
      <c r="K1395" s="3" t="str">
        <f>+Tableau1[[#This Row],[DESTINATION]]</f>
        <v>Libye</v>
      </c>
      <c r="L1395" s="3" t="str">
        <f>+Tableau1[[#This Row],[CLIENT]]</f>
        <v>AL JAWDA AL RAEDA</v>
      </c>
      <c r="M1395" s="3">
        <f>Tableau1[[#This Row],[Mois]]</f>
        <v>10</v>
      </c>
    </row>
    <row r="1396" spans="1:13" hidden="1" x14ac:dyDescent="0.35">
      <c r="A1396" s="1" t="str">
        <f>Tableau1[[#This Row],[NUM DE FACTURE]]</f>
        <v>FAE-23-00237</v>
      </c>
      <c r="B1396" s="2">
        <f>VLOOKUP(Tableau3[[#This Row],[ID ]],'[1]COMMERCIAL 2019 - 2021'!$D$2:$AO$3999,14,FALSE)</f>
        <v>40300</v>
      </c>
      <c r="C1396" s="3">
        <f>VLOOKUP(Tableau3[[#This Row],[ID ]],'[1]COMMERCIAL 2019 - 2021'!$D$2:$AO$3999,15,FALSE)</f>
        <v>0</v>
      </c>
      <c r="D1396" s="3">
        <f>VLOOKUP(Tableau3[[#This Row],[ID ]],'[1]COMMERCIAL 2019 - 2021'!$D$2:$AO$3999,16,FALSE)</f>
        <v>0</v>
      </c>
      <c r="E1396" s="3">
        <f>VLOOKUP(Tableau3[[#This Row],[ID ]],'[1]COMMERCIAL 2019 - 2021'!$D$2:$AO$3999,17,FALSE)</f>
        <v>0</v>
      </c>
      <c r="F1396" s="3">
        <f>VLOOKUP(Tableau3[[#This Row],[ID ]],'[1]COMMERCIAL 2019 - 2021'!$D$2:$AO$3999,20,FALSE)</f>
        <v>96175.446249999994</v>
      </c>
      <c r="G1396" s="3">
        <f>VLOOKUP(Tableau3[[#This Row],[ID ]],'[1]COMMERCIAL 2019 - 2021'!$D$2:$AO$3999,21,FALSE)</f>
        <v>0</v>
      </c>
      <c r="H1396" s="3">
        <f>VLOOKUP(Tableau3[[#This Row],[ID ]],'[1]COMMERCIAL 2019 - 2021'!$D$2:$AO$3999,22,FALSE)</f>
        <v>0</v>
      </c>
      <c r="I1396" s="3">
        <f>VLOOKUP(Tableau3[[#This Row],[ID ]],'[1]COMMERCIAL 2019 - 2021'!$D$2:$AO$3999,23,FALSE)</f>
        <v>0</v>
      </c>
      <c r="J1396" s="3">
        <f>+Tableau1[[#This Row],[Annee]]</f>
        <v>2023</v>
      </c>
      <c r="K1396" s="3" t="str">
        <f>+Tableau1[[#This Row],[DESTINATION]]</f>
        <v>Russie</v>
      </c>
      <c r="L1396" s="3" t="str">
        <f>+Tableau1[[#This Row],[CLIENT]]</f>
        <v>ANGSTREM TRADING</v>
      </c>
      <c r="M1396" s="3">
        <f>Tableau1[[#This Row],[Mois]]</f>
        <v>10</v>
      </c>
    </row>
    <row r="1397" spans="1:13" hidden="1" x14ac:dyDescent="0.35">
      <c r="A1397" s="1" t="str">
        <f>Tableau1[[#This Row],[NUM DE FACTURE]]</f>
        <v>FAE-23-00238</v>
      </c>
      <c r="B1397" s="2">
        <f>VLOOKUP(Tableau3[[#This Row],[ID ]],'[1]COMMERCIAL 2019 - 2021'!$D$2:$AO$3999,14,FALSE)</f>
        <v>22008</v>
      </c>
      <c r="C1397" s="3">
        <f>VLOOKUP(Tableau3[[#This Row],[ID ]],'[1]COMMERCIAL 2019 - 2021'!$D$2:$AO$3999,15,FALSE)</f>
        <v>0</v>
      </c>
      <c r="D1397" s="3">
        <f>VLOOKUP(Tableau3[[#This Row],[ID ]],'[1]COMMERCIAL 2019 - 2021'!$D$2:$AO$3999,16,FALSE)</f>
        <v>0</v>
      </c>
      <c r="E1397" s="3">
        <f>VLOOKUP(Tableau3[[#This Row],[ID ]],'[1]COMMERCIAL 2019 - 2021'!$D$2:$AO$3999,17,FALSE)</f>
        <v>0</v>
      </c>
      <c r="F1397" s="3">
        <f>VLOOKUP(Tableau3[[#This Row],[ID ]],'[1]COMMERCIAL 2019 - 2021'!$D$2:$AO$3999,20,FALSE)</f>
        <v>40714.800000000003</v>
      </c>
      <c r="G1397" s="3">
        <f>VLOOKUP(Tableau3[[#This Row],[ID ]],'[1]COMMERCIAL 2019 - 2021'!$D$2:$AO$3999,21,FALSE)</f>
        <v>0</v>
      </c>
      <c r="H1397" s="3">
        <f>VLOOKUP(Tableau3[[#This Row],[ID ]],'[1]COMMERCIAL 2019 - 2021'!$D$2:$AO$3999,22,FALSE)</f>
        <v>0</v>
      </c>
      <c r="I1397" s="3">
        <f>VLOOKUP(Tableau3[[#This Row],[ID ]],'[1]COMMERCIAL 2019 - 2021'!$D$2:$AO$3999,23,FALSE)</f>
        <v>0</v>
      </c>
      <c r="J1397" s="3">
        <f>+Tableau1[[#This Row],[Annee]]</f>
        <v>2023</v>
      </c>
      <c r="K1397" s="3" t="str">
        <f>+Tableau1[[#This Row],[DESTINATION]]</f>
        <v>Togo</v>
      </c>
      <c r="L1397" s="3" t="str">
        <f>+Tableau1[[#This Row],[CLIENT]]</f>
        <v>MARCOM INTERN</v>
      </c>
      <c r="M1397" s="3">
        <f>Tableau1[[#This Row],[Mois]]</f>
        <v>10</v>
      </c>
    </row>
    <row r="1398" spans="1:13" hidden="1" x14ac:dyDescent="0.35">
      <c r="A1398" s="1" t="str">
        <f>Tableau1[[#This Row],[NUM DE FACTURE]]</f>
        <v>FAE-23-00239</v>
      </c>
      <c r="B1398" s="2">
        <f>VLOOKUP(Tableau3[[#This Row],[ID ]],'[1]COMMERCIAL 2019 - 2021'!$D$2:$AO$3999,14,FALSE)</f>
        <v>5400</v>
      </c>
      <c r="C1398" s="3">
        <f>VLOOKUP(Tableau3[[#This Row],[ID ]],'[1]COMMERCIAL 2019 - 2021'!$D$2:$AO$3999,15,FALSE)</f>
        <v>19520</v>
      </c>
      <c r="D1398" s="3">
        <f>VLOOKUP(Tableau3[[#This Row],[ID ]],'[1]COMMERCIAL 2019 - 2021'!$D$2:$AO$3999,16,FALSE)</f>
        <v>2400</v>
      </c>
      <c r="E1398" s="3">
        <f>VLOOKUP(Tableau3[[#This Row],[ID ]],'[1]COMMERCIAL 2019 - 2021'!$D$2:$AO$3999,17,FALSE)</f>
        <v>750</v>
      </c>
      <c r="F1398" s="3">
        <f>VLOOKUP(Tableau3[[#This Row],[ID ]],'[1]COMMERCIAL 2019 - 2021'!$D$2:$AO$3999,20,FALSE)</f>
        <v>16006.875119967937</v>
      </c>
      <c r="G1398" s="3">
        <f>VLOOKUP(Tableau3[[#This Row],[ID ]],'[1]COMMERCIAL 2019 - 2021'!$D$2:$AO$3999,21,FALSE)</f>
        <v>58682.640602550768</v>
      </c>
      <c r="H1398" s="3">
        <f>VLOOKUP(Tableau3[[#This Row],[ID ]],'[1]COMMERCIAL 2019 - 2021'!$D$2:$AO$3999,22,FALSE)</f>
        <v>7533.6957199857507</v>
      </c>
      <c r="I1398" s="3">
        <f>VLOOKUP(Tableau3[[#This Row],[ID ]],'[1]COMMERCIAL 2019 - 2021'!$D$2:$AO$3999,23,FALSE)</f>
        <v>8867.3087249955461</v>
      </c>
      <c r="J1398" s="3">
        <f>+Tableau1[[#This Row],[Annee]]</f>
        <v>2023</v>
      </c>
      <c r="K1398" s="3" t="str">
        <f>+Tableau1[[#This Row],[DESTINATION]]</f>
        <v>Mauritanie</v>
      </c>
      <c r="L1398" s="3" t="str">
        <f>+Tableau1[[#This Row],[CLIENT]]</f>
        <v>ETS ELEMINE</v>
      </c>
      <c r="M1398" s="3">
        <f>Tableau1[[#This Row],[Mois]]</f>
        <v>10</v>
      </c>
    </row>
    <row r="1399" spans="1:13" hidden="1" x14ac:dyDescent="0.35">
      <c r="A1399" s="1" t="str">
        <f>Tableau1[[#This Row],[NUM DE FACTURE]]</f>
        <v>FAE-23-00240</v>
      </c>
      <c r="B1399" s="2">
        <f>VLOOKUP(Tableau3[[#This Row],[ID ]],'[1]COMMERCIAL 2019 - 2021'!$D$2:$AO$3999,14,FALSE)</f>
        <v>0</v>
      </c>
      <c r="C1399" s="3">
        <f>VLOOKUP(Tableau3[[#This Row],[ID ]],'[1]COMMERCIAL 2019 - 2021'!$D$2:$AO$3999,15,FALSE)</f>
        <v>10410.959999999999</v>
      </c>
      <c r="D1399" s="3">
        <f>VLOOKUP(Tableau3[[#This Row],[ID ]],'[1]COMMERCIAL 2019 - 2021'!$D$2:$AO$3999,16,FALSE)</f>
        <v>4320</v>
      </c>
      <c r="E1399" s="3">
        <f>VLOOKUP(Tableau3[[#This Row],[ID ]],'[1]COMMERCIAL 2019 - 2021'!$D$2:$AO$3999,17,FALSE)</f>
        <v>4100</v>
      </c>
      <c r="F1399" s="3">
        <f>VLOOKUP(Tableau3[[#This Row],[ID ]],'[1]COMMERCIAL 2019 - 2021'!$D$2:$AO$3999,20,FALSE)</f>
        <v>0</v>
      </c>
      <c r="G1399" s="3">
        <f>VLOOKUP(Tableau3[[#This Row],[ID ]],'[1]COMMERCIAL 2019 - 2021'!$D$2:$AO$3999,21,FALSE)</f>
        <v>33362.602060536388</v>
      </c>
      <c r="H1399" s="3">
        <f>VLOOKUP(Tableau3[[#This Row],[ID ]],'[1]COMMERCIAL 2019 - 2021'!$D$2:$AO$3999,22,FALSE)</f>
        <v>14635.165267084416</v>
      </c>
      <c r="I1399" s="3">
        <f>VLOOKUP(Tableau3[[#This Row],[ID ]],'[1]COMMERCIAL 2019 - 2021'!$D$2:$AO$3999,23,FALSE)</f>
        <v>23823.015974779195</v>
      </c>
      <c r="J1399" s="3">
        <f>+Tableau1[[#This Row],[Annee]]</f>
        <v>2023</v>
      </c>
      <c r="K1399" s="3" t="str">
        <f>+Tableau1[[#This Row],[DESTINATION]]</f>
        <v>Canada</v>
      </c>
      <c r="L1399" s="3" t="str">
        <f>+Tableau1[[#This Row],[CLIENT]]</f>
        <v>SAFA FOOD</v>
      </c>
      <c r="M1399" s="3">
        <f>Tableau1[[#This Row],[Mois]]</f>
        <v>10</v>
      </c>
    </row>
    <row r="1400" spans="1:13" hidden="1" x14ac:dyDescent="0.35">
      <c r="A1400" s="1" t="str">
        <f>Tableau1[[#This Row],[NUM DE FACTURE]]</f>
        <v>FAE-23-00241</v>
      </c>
      <c r="B1400" s="2">
        <f>VLOOKUP(Tableau3[[#This Row],[ID ]],'[1]COMMERCIAL 2019 - 2021'!$D$2:$AO$3999,14,FALSE)</f>
        <v>0</v>
      </c>
      <c r="C1400" s="3">
        <f>VLOOKUP(Tableau3[[#This Row],[ID ]],'[1]COMMERCIAL 2019 - 2021'!$D$2:$AO$3999,15,FALSE)</f>
        <v>0</v>
      </c>
      <c r="D1400" s="3">
        <f>VLOOKUP(Tableau3[[#This Row],[ID ]],'[1]COMMERCIAL 2019 - 2021'!$D$2:$AO$3999,16,FALSE)</f>
        <v>0</v>
      </c>
      <c r="E1400" s="3">
        <f>VLOOKUP(Tableau3[[#This Row],[ID ]],'[1]COMMERCIAL 2019 - 2021'!$D$2:$AO$3999,17,FALSE)</f>
        <v>27500</v>
      </c>
      <c r="F1400" s="3">
        <f>VLOOKUP(Tableau3[[#This Row],[ID ]],'[1]COMMERCIAL 2019 - 2021'!$D$2:$AO$3999,20,FALSE)</f>
        <v>0</v>
      </c>
      <c r="G1400" s="3">
        <f>VLOOKUP(Tableau3[[#This Row],[ID ]],'[1]COMMERCIAL 2019 - 2021'!$D$2:$AO$3999,21,FALSE)</f>
        <v>0</v>
      </c>
      <c r="H1400" s="3">
        <f>VLOOKUP(Tableau3[[#This Row],[ID ]],'[1]COMMERCIAL 2019 - 2021'!$D$2:$AO$3999,22,FALSE)</f>
        <v>0</v>
      </c>
      <c r="I1400" s="3">
        <f>VLOOKUP(Tableau3[[#This Row],[ID ]],'[1]COMMERCIAL 2019 - 2021'!$D$2:$AO$3999,23,FALSE)</f>
        <v>168086.16</v>
      </c>
      <c r="J1400" s="3">
        <f>+Tableau1[[#This Row],[Annee]]</f>
        <v>2023</v>
      </c>
      <c r="K1400" s="3" t="str">
        <f>+Tableau1[[#This Row],[DESTINATION]]</f>
        <v>Liban</v>
      </c>
      <c r="L1400" s="3" t="str">
        <f>+Tableau1[[#This Row],[CLIENT]]</f>
        <v>VALENCIA FOR MARKETING</v>
      </c>
      <c r="M1400" s="3">
        <f>Tableau1[[#This Row],[Mois]]</f>
        <v>10</v>
      </c>
    </row>
    <row r="1401" spans="1:13" hidden="1" x14ac:dyDescent="0.35">
      <c r="A1401" s="1" t="str">
        <f>Tableau1[[#This Row],[NUM DE FACTURE]]</f>
        <v>FAE-23-00242</v>
      </c>
      <c r="B1401" s="2">
        <f>VLOOKUP(Tableau3[[#This Row],[ID ]],'[1]COMMERCIAL 2019 - 2021'!$D$2:$AO$3999,14,FALSE)</f>
        <v>2730</v>
      </c>
      <c r="C1401" s="3">
        <f>VLOOKUP(Tableau3[[#This Row],[ID ]],'[1]COMMERCIAL 2019 - 2021'!$D$2:$AO$3999,15,FALSE)</f>
        <v>17070</v>
      </c>
      <c r="D1401" s="3">
        <f>VLOOKUP(Tableau3[[#This Row],[ID ]],'[1]COMMERCIAL 2019 - 2021'!$D$2:$AO$3999,16,FALSE)</f>
        <v>0</v>
      </c>
      <c r="E1401" s="3">
        <f>VLOOKUP(Tableau3[[#This Row],[ID ]],'[1]COMMERCIAL 2019 - 2021'!$D$2:$AO$3999,17,FALSE)</f>
        <v>0</v>
      </c>
      <c r="F1401" s="3">
        <f>VLOOKUP(Tableau3[[#This Row],[ID ]],'[1]COMMERCIAL 2019 - 2021'!$D$2:$AO$3999,20,FALSE)</f>
        <v>9790.348469999999</v>
      </c>
      <c r="G1401" s="3">
        <f>VLOOKUP(Tableau3[[#This Row],[ID ]],'[1]COMMERCIAL 2019 - 2021'!$D$2:$AO$3999,21,FALSE)</f>
        <v>79576.207340000008</v>
      </c>
      <c r="H1401" s="3">
        <f>VLOOKUP(Tableau3[[#This Row],[ID ]],'[1]COMMERCIAL 2019 - 2021'!$D$2:$AO$3999,22,FALSE)</f>
        <v>0</v>
      </c>
      <c r="I1401" s="3">
        <f>VLOOKUP(Tableau3[[#This Row],[ID ]],'[1]COMMERCIAL 2019 - 2021'!$D$2:$AO$3999,23,FALSE)</f>
        <v>0</v>
      </c>
      <c r="J1401" s="3">
        <f>+Tableau1[[#This Row],[Annee]]</f>
        <v>2023</v>
      </c>
      <c r="K1401" s="3" t="str">
        <f>+Tableau1[[#This Row],[DESTINATION]]</f>
        <v>New Zealand</v>
      </c>
      <c r="L1401" s="3" t="str">
        <f>+Tableau1[[#This Row],[CLIENT]]</f>
        <v>DAVIS TRADING CO LTD</v>
      </c>
      <c r="M1401" s="3">
        <f>Tableau1[[#This Row],[Mois]]</f>
        <v>10</v>
      </c>
    </row>
    <row r="1402" spans="1:13" hidden="1" x14ac:dyDescent="0.35">
      <c r="A1402" s="1" t="str">
        <f>Tableau1[[#This Row],[NUM DE FACTURE]]</f>
        <v>FAE-23-00243</v>
      </c>
      <c r="B1402" s="2">
        <f>VLOOKUP(Tableau3[[#This Row],[ID ]],'[1]COMMERCIAL 2019 - 2021'!$D$2:$AO$3999,14,FALSE)</f>
        <v>11376</v>
      </c>
      <c r="C1402" s="3">
        <f>VLOOKUP(Tableau3[[#This Row],[ID ]],'[1]COMMERCIAL 2019 - 2021'!$D$2:$AO$3999,15,FALSE)</f>
        <v>242506</v>
      </c>
      <c r="D1402" s="3">
        <f>VLOOKUP(Tableau3[[#This Row],[ID ]],'[1]COMMERCIAL 2019 - 2021'!$D$2:$AO$3999,16,FALSE)</f>
        <v>16000</v>
      </c>
      <c r="E1402" s="3">
        <f>VLOOKUP(Tableau3[[#This Row],[ID ]],'[1]COMMERCIAL 2019 - 2021'!$D$2:$AO$3999,17,FALSE)</f>
        <v>0</v>
      </c>
      <c r="F1402" s="3">
        <f>VLOOKUP(Tableau3[[#This Row],[ID ]],'[1]COMMERCIAL 2019 - 2021'!$D$2:$AO$3999,20,FALSE)</f>
        <v>28217.720733166498</v>
      </c>
      <c r="G1402" s="3">
        <f>VLOOKUP(Tableau3[[#This Row],[ID ]],'[1]COMMERCIAL 2019 - 2021'!$D$2:$AO$3999,21,FALSE)</f>
        <v>550189.43784613535</v>
      </c>
      <c r="H1402" s="3">
        <f>VLOOKUP(Tableau3[[#This Row],[ID ]],'[1]COMMERCIAL 2019 - 2021'!$D$2:$AO$3999,22,FALSE)</f>
        <v>33303.518970698307</v>
      </c>
      <c r="I1402" s="3">
        <f>VLOOKUP(Tableau3[[#This Row],[ID ]],'[1]COMMERCIAL 2019 - 2021'!$D$2:$AO$3999,23,FALSE)</f>
        <v>0</v>
      </c>
      <c r="J1402" s="3">
        <f>+Tableau1[[#This Row],[Annee]]</f>
        <v>2023</v>
      </c>
      <c r="K1402" s="3" t="str">
        <f>+Tableau1[[#This Row],[DESTINATION]]</f>
        <v>Guinée</v>
      </c>
      <c r="L1402" s="3" t="str">
        <f>+Tableau1[[#This Row],[CLIENT]]</f>
        <v>SAWABA - GUINEE</v>
      </c>
      <c r="M1402" s="3">
        <f>Tableau1[[#This Row],[Mois]]</f>
        <v>10</v>
      </c>
    </row>
    <row r="1403" spans="1:13" hidden="1" x14ac:dyDescent="0.35">
      <c r="A1403" s="1" t="str">
        <f>Tableau1[[#This Row],[NUM DE FACTURE]]</f>
        <v>FAE-23-00244</v>
      </c>
      <c r="B1403" s="2">
        <f>VLOOKUP(Tableau3[[#This Row],[ID ]],'[1]COMMERCIAL 2019 - 2021'!$D$2:$AO$3999,14,FALSE)</f>
        <v>0</v>
      </c>
      <c r="C1403" s="3">
        <f>VLOOKUP(Tableau3[[#This Row],[ID ]],'[1]COMMERCIAL 2019 - 2021'!$D$2:$AO$3999,15,FALSE)</f>
        <v>102400</v>
      </c>
      <c r="D1403" s="3">
        <f>VLOOKUP(Tableau3[[#This Row],[ID ]],'[1]COMMERCIAL 2019 - 2021'!$D$2:$AO$3999,16,FALSE)</f>
        <v>0</v>
      </c>
      <c r="E1403" s="3">
        <f>VLOOKUP(Tableau3[[#This Row],[ID ]],'[1]COMMERCIAL 2019 - 2021'!$D$2:$AO$3999,17,FALSE)</f>
        <v>0</v>
      </c>
      <c r="F1403" s="3">
        <f>VLOOKUP(Tableau3[[#This Row],[ID ]],'[1]COMMERCIAL 2019 - 2021'!$D$2:$AO$3999,20,FALSE)</f>
        <v>0</v>
      </c>
      <c r="G1403" s="3">
        <f>VLOOKUP(Tableau3[[#This Row],[ID ]],'[1]COMMERCIAL 2019 - 2021'!$D$2:$AO$3999,21,FALSE)</f>
        <v>181060</v>
      </c>
      <c r="H1403" s="3">
        <f>VLOOKUP(Tableau3[[#This Row],[ID ]],'[1]COMMERCIAL 2019 - 2021'!$D$2:$AO$3999,22,FALSE)</f>
        <v>0</v>
      </c>
      <c r="I1403" s="3">
        <f>VLOOKUP(Tableau3[[#This Row],[ID ]],'[1]COMMERCIAL 2019 - 2021'!$D$2:$AO$3999,23,FALSE)</f>
        <v>0</v>
      </c>
      <c r="J1403" s="3">
        <f>+Tableau1[[#This Row],[Annee]]</f>
        <v>2023</v>
      </c>
      <c r="K1403" s="3" t="str">
        <f>+Tableau1[[#This Row],[DESTINATION]]</f>
        <v>Tchad</v>
      </c>
      <c r="L1403" s="3" t="str">
        <f>+Tableau1[[#This Row],[CLIENT]]</f>
        <v>SAHEL INTERNATIONAL TRADE</v>
      </c>
      <c r="M1403" s="3">
        <f>Tableau1[[#This Row],[Mois]]</f>
        <v>10</v>
      </c>
    </row>
    <row r="1404" spans="1:13" hidden="1" x14ac:dyDescent="0.35">
      <c r="A1404" s="1" t="str">
        <f>Tableau1[[#This Row],[NUM DE FACTURE]]</f>
        <v>FAE-23-00245</v>
      </c>
      <c r="B1404" s="2">
        <f>VLOOKUP(Tableau3[[#This Row],[ID ]],'[1]COMMERCIAL 2019 - 2021'!$D$2:$AO$3999,14,FALSE)</f>
        <v>0</v>
      </c>
      <c r="C1404" s="3">
        <f>VLOOKUP(Tableau3[[#This Row],[ID ]],'[1]COMMERCIAL 2019 - 2021'!$D$2:$AO$3999,15,FALSE)</f>
        <v>102400</v>
      </c>
      <c r="D1404" s="3">
        <f>VLOOKUP(Tableau3[[#This Row],[ID ]],'[1]COMMERCIAL 2019 - 2021'!$D$2:$AO$3999,16,FALSE)</f>
        <v>0</v>
      </c>
      <c r="E1404" s="3">
        <f>VLOOKUP(Tableau3[[#This Row],[ID ]],'[1]COMMERCIAL 2019 - 2021'!$D$2:$AO$3999,17,FALSE)</f>
        <v>0</v>
      </c>
      <c r="F1404" s="3">
        <f>VLOOKUP(Tableau3[[#This Row],[ID ]],'[1]COMMERCIAL 2019 - 2021'!$D$2:$AO$3999,20,FALSE)</f>
        <v>0</v>
      </c>
      <c r="G1404" s="3">
        <f>VLOOKUP(Tableau3[[#This Row],[ID ]],'[1]COMMERCIAL 2019 - 2021'!$D$2:$AO$3999,21,FALSE)</f>
        <v>181060</v>
      </c>
      <c r="H1404" s="3">
        <f>VLOOKUP(Tableau3[[#This Row],[ID ]],'[1]COMMERCIAL 2019 - 2021'!$D$2:$AO$3999,22,FALSE)</f>
        <v>0</v>
      </c>
      <c r="I1404" s="3">
        <f>VLOOKUP(Tableau3[[#This Row],[ID ]],'[1]COMMERCIAL 2019 - 2021'!$D$2:$AO$3999,23,FALSE)</f>
        <v>0</v>
      </c>
      <c r="J1404" s="3">
        <f>+Tableau1[[#This Row],[Annee]]</f>
        <v>2023</v>
      </c>
      <c r="K1404" s="3" t="str">
        <f>+Tableau1[[#This Row],[DESTINATION]]</f>
        <v>Tchad</v>
      </c>
      <c r="L1404" s="3" t="str">
        <f>+Tableau1[[#This Row],[CLIENT]]</f>
        <v>SAHEL INTERNATIONAL TRADE</v>
      </c>
      <c r="M1404" s="3">
        <f>Tableau1[[#This Row],[Mois]]</f>
        <v>10</v>
      </c>
    </row>
    <row r="1405" spans="1:13" hidden="1" x14ac:dyDescent="0.35">
      <c r="A1405" s="1" t="str">
        <f>Tableau1[[#This Row],[NUM DE FACTURE]]</f>
        <v>FAE-23-00246</v>
      </c>
      <c r="B1405" s="2">
        <f>VLOOKUP(Tableau3[[#This Row],[ID ]],'[1]COMMERCIAL 2019 - 2021'!$D$2:$AO$3999,14,FALSE)</f>
        <v>0</v>
      </c>
      <c r="C1405" s="3">
        <f>VLOOKUP(Tableau3[[#This Row],[ID ]],'[1]COMMERCIAL 2019 - 2021'!$D$2:$AO$3999,15,FALSE)</f>
        <v>72000</v>
      </c>
      <c r="D1405" s="3">
        <f>VLOOKUP(Tableau3[[#This Row],[ID ]],'[1]COMMERCIAL 2019 - 2021'!$D$2:$AO$3999,16,FALSE)</f>
        <v>0</v>
      </c>
      <c r="E1405" s="3">
        <f>VLOOKUP(Tableau3[[#This Row],[ID ]],'[1]COMMERCIAL 2019 - 2021'!$D$2:$AO$3999,17,FALSE)</f>
        <v>0</v>
      </c>
      <c r="F1405" s="3">
        <f>VLOOKUP(Tableau3[[#This Row],[ID ]],'[1]COMMERCIAL 2019 - 2021'!$D$2:$AO$3999,20,FALSE)</f>
        <v>0</v>
      </c>
      <c r="G1405" s="3">
        <f>VLOOKUP(Tableau3[[#This Row],[ID ]],'[1]COMMERCIAL 2019 - 2021'!$D$2:$AO$3999,21,FALSE)</f>
        <v>133200</v>
      </c>
      <c r="H1405" s="3">
        <f>VLOOKUP(Tableau3[[#This Row],[ID ]],'[1]COMMERCIAL 2019 - 2021'!$D$2:$AO$3999,22,FALSE)</f>
        <v>0</v>
      </c>
      <c r="I1405" s="3">
        <f>VLOOKUP(Tableau3[[#This Row],[ID ]],'[1]COMMERCIAL 2019 - 2021'!$D$2:$AO$3999,23,FALSE)</f>
        <v>0</v>
      </c>
      <c r="J1405" s="3">
        <f>+Tableau1[[#This Row],[Annee]]</f>
        <v>2023</v>
      </c>
      <c r="K1405" s="3" t="str">
        <f>+Tableau1[[#This Row],[DESTINATION]]</f>
        <v>Burkina Faso</v>
      </c>
      <c r="L1405" s="3" t="str">
        <f>+Tableau1[[#This Row],[CLIENT]]</f>
        <v>SAHEL INTERNATIONAL TRADE</v>
      </c>
      <c r="M1405" s="3">
        <f>Tableau1[[#This Row],[Mois]]</f>
        <v>11</v>
      </c>
    </row>
    <row r="1406" spans="1:13" hidden="1" x14ac:dyDescent="0.35">
      <c r="A1406" s="1" t="str">
        <f>Tableau1[[#This Row],[NUM DE FACTURE]]</f>
        <v>FAE-23-00247</v>
      </c>
      <c r="B1406" s="2">
        <f>VLOOKUP(Tableau3[[#This Row],[ID ]],'[1]COMMERCIAL 2019 - 2021'!$D$2:$AO$3999,14,FALSE)</f>
        <v>64800</v>
      </c>
      <c r="C1406" s="3">
        <f>VLOOKUP(Tableau3[[#This Row],[ID ]],'[1]COMMERCIAL 2019 - 2021'!$D$2:$AO$3999,15,FALSE)</f>
        <v>0</v>
      </c>
      <c r="D1406" s="3">
        <f>VLOOKUP(Tableau3[[#This Row],[ID ]],'[1]COMMERCIAL 2019 - 2021'!$D$2:$AO$3999,16,FALSE)</f>
        <v>0</v>
      </c>
      <c r="E1406" s="3">
        <f>VLOOKUP(Tableau3[[#This Row],[ID ]],'[1]COMMERCIAL 2019 - 2021'!$D$2:$AO$3999,17,FALSE)</f>
        <v>0</v>
      </c>
      <c r="F1406" s="3">
        <f>VLOOKUP(Tableau3[[#This Row],[ID ]],'[1]COMMERCIAL 2019 - 2021'!$D$2:$AO$3999,20,FALSE)</f>
        <v>126360</v>
      </c>
      <c r="G1406" s="3">
        <f>VLOOKUP(Tableau3[[#This Row],[ID ]],'[1]COMMERCIAL 2019 - 2021'!$D$2:$AO$3999,21,FALSE)</f>
        <v>0</v>
      </c>
      <c r="H1406" s="3">
        <f>VLOOKUP(Tableau3[[#This Row],[ID ]],'[1]COMMERCIAL 2019 - 2021'!$D$2:$AO$3999,22,FALSE)</f>
        <v>0</v>
      </c>
      <c r="I1406" s="3">
        <f>VLOOKUP(Tableau3[[#This Row],[ID ]],'[1]COMMERCIAL 2019 - 2021'!$D$2:$AO$3999,23,FALSE)</f>
        <v>0</v>
      </c>
      <c r="J1406" s="3">
        <f>+Tableau1[[#This Row],[Annee]]</f>
        <v>2023</v>
      </c>
      <c r="K1406" s="3" t="str">
        <f>+Tableau1[[#This Row],[DESTINATION]]</f>
        <v>Tchad</v>
      </c>
      <c r="L1406" s="3" t="str">
        <f>+Tableau1[[#This Row],[CLIENT]]</f>
        <v>SAHEL INTERNATIONAL TRADE</v>
      </c>
      <c r="M1406" s="3">
        <f>Tableau1[[#This Row],[Mois]]</f>
        <v>10</v>
      </c>
    </row>
    <row r="1407" spans="1:13" hidden="1" x14ac:dyDescent="0.35">
      <c r="A1407" s="1" t="str">
        <f>Tableau1[[#This Row],[NUM DE FACTURE]]</f>
        <v>FAE-23-00248</v>
      </c>
      <c r="B1407" s="2">
        <f>VLOOKUP(Tableau3[[#This Row],[ID ]],'[1]COMMERCIAL 2019 - 2021'!$D$2:$AO$3999,14,FALSE)</f>
        <v>19200</v>
      </c>
      <c r="C1407" s="3">
        <f>VLOOKUP(Tableau3[[#This Row],[ID ]],'[1]COMMERCIAL 2019 - 2021'!$D$2:$AO$3999,15,FALSE)</f>
        <v>0</v>
      </c>
      <c r="D1407" s="3">
        <f>VLOOKUP(Tableau3[[#This Row],[ID ]],'[1]COMMERCIAL 2019 - 2021'!$D$2:$AO$3999,16,FALSE)</f>
        <v>0</v>
      </c>
      <c r="E1407" s="3">
        <f>VLOOKUP(Tableau3[[#This Row],[ID ]],'[1]COMMERCIAL 2019 - 2021'!$D$2:$AO$3999,17,FALSE)</f>
        <v>0</v>
      </c>
      <c r="F1407" s="3">
        <f>VLOOKUP(Tableau3[[#This Row],[ID ]],'[1]COMMERCIAL 2019 - 2021'!$D$2:$AO$3999,20,FALSE)</f>
        <v>38016</v>
      </c>
      <c r="G1407" s="3">
        <f>VLOOKUP(Tableau3[[#This Row],[ID ]],'[1]COMMERCIAL 2019 - 2021'!$D$2:$AO$3999,21,FALSE)</f>
        <v>0</v>
      </c>
      <c r="H1407" s="3">
        <f>VLOOKUP(Tableau3[[#This Row],[ID ]],'[1]COMMERCIAL 2019 - 2021'!$D$2:$AO$3999,22,FALSE)</f>
        <v>0</v>
      </c>
      <c r="I1407" s="3">
        <f>VLOOKUP(Tableau3[[#This Row],[ID ]],'[1]COMMERCIAL 2019 - 2021'!$D$2:$AO$3999,23,FALSE)</f>
        <v>0</v>
      </c>
      <c r="J1407" s="3">
        <f>+Tableau1[[#This Row],[Annee]]</f>
        <v>2023</v>
      </c>
      <c r="K1407" s="3" t="str">
        <f>+Tableau1[[#This Row],[DESTINATION]]</f>
        <v>Gambie</v>
      </c>
      <c r="L1407" s="3" t="str">
        <f>+Tableau1[[#This Row],[CLIENT]]</f>
        <v>SAHEL INTERNATIONAL TRADE</v>
      </c>
      <c r="M1407" s="3">
        <f>Tableau1[[#This Row],[Mois]]</f>
        <v>10</v>
      </c>
    </row>
    <row r="1408" spans="1:13" hidden="1" x14ac:dyDescent="0.35">
      <c r="A1408" s="1" t="str">
        <f>Tableau1[[#This Row],[NUM DE FACTURE]]</f>
        <v>FAE-23-00249</v>
      </c>
      <c r="B1408" s="2">
        <f>VLOOKUP(Tableau3[[#This Row],[ID ]],'[1]COMMERCIAL 2019 - 2021'!$D$2:$AO$3999,14,FALSE)</f>
        <v>0</v>
      </c>
      <c r="C1408" s="3">
        <f>VLOOKUP(Tableau3[[#This Row],[ID ]],'[1]COMMERCIAL 2019 - 2021'!$D$2:$AO$3999,15,FALSE)</f>
        <v>95376</v>
      </c>
      <c r="D1408" s="3">
        <f>VLOOKUP(Tableau3[[#This Row],[ID ]],'[1]COMMERCIAL 2019 - 2021'!$D$2:$AO$3999,16,FALSE)</f>
        <v>9600</v>
      </c>
      <c r="E1408" s="3">
        <f>VLOOKUP(Tableau3[[#This Row],[ID ]],'[1]COMMERCIAL 2019 - 2021'!$D$2:$AO$3999,17,FALSE)</f>
        <v>0</v>
      </c>
      <c r="F1408" s="3">
        <f>VLOOKUP(Tableau3[[#This Row],[ID ]],'[1]COMMERCIAL 2019 - 2021'!$D$2:$AO$3999,20,FALSE)</f>
        <v>0</v>
      </c>
      <c r="G1408" s="3">
        <f>VLOOKUP(Tableau3[[#This Row],[ID ]],'[1]COMMERCIAL 2019 - 2021'!$D$2:$AO$3999,21,FALSE)</f>
        <v>177547.93196400002</v>
      </c>
      <c r="H1408" s="3">
        <f>VLOOKUP(Tableau3[[#This Row],[ID ]],'[1]COMMERCIAL 2019 - 2021'!$D$2:$AO$3999,22,FALSE)</f>
        <v>17870.954399999999</v>
      </c>
      <c r="I1408" s="3">
        <f>VLOOKUP(Tableau3[[#This Row],[ID ]],'[1]COMMERCIAL 2019 - 2021'!$D$2:$AO$3999,23,FALSE)</f>
        <v>0</v>
      </c>
      <c r="J1408" s="3">
        <f>+Tableau1[[#This Row],[Annee]]</f>
        <v>2023</v>
      </c>
      <c r="K1408" s="3" t="str">
        <f>+Tableau1[[#This Row],[DESTINATION]]</f>
        <v>Libye</v>
      </c>
      <c r="L1408" s="3" t="str">
        <f>+Tableau1[[#This Row],[CLIENT]]</f>
        <v>SHARIKAT MAYAN</v>
      </c>
      <c r="M1408" s="3">
        <f>Tableau1[[#This Row],[Mois]]</f>
        <v>10</v>
      </c>
    </row>
    <row r="1409" spans="1:13" hidden="1" x14ac:dyDescent="0.35">
      <c r="A1409" s="1" t="str">
        <f>Tableau1[[#This Row],[NUM DE FACTURE]]</f>
        <v>FAE-23-00250</v>
      </c>
      <c r="B1409" s="2">
        <f>VLOOKUP(Tableau3[[#This Row],[ID ]],'[1]COMMERCIAL 2019 - 2021'!$D$2:$AO$3999,14,FALSE)</f>
        <v>109632</v>
      </c>
      <c r="C1409" s="3">
        <f>VLOOKUP(Tableau3[[#This Row],[ID ]],'[1]COMMERCIAL 2019 - 2021'!$D$2:$AO$3999,15,FALSE)</f>
        <v>27840</v>
      </c>
      <c r="D1409" s="3">
        <f>VLOOKUP(Tableau3[[#This Row],[ID ]],'[1]COMMERCIAL 2019 - 2021'!$D$2:$AO$3999,16,FALSE)</f>
        <v>0</v>
      </c>
      <c r="E1409" s="3">
        <f>VLOOKUP(Tableau3[[#This Row],[ID ]],'[1]COMMERCIAL 2019 - 2021'!$D$2:$AO$3999,17,FALSE)</f>
        <v>0</v>
      </c>
      <c r="F1409" s="3">
        <f>VLOOKUP(Tableau3[[#This Row],[ID ]],'[1]COMMERCIAL 2019 - 2021'!$D$2:$AO$3999,20,FALSE)</f>
        <v>212021.76000000001</v>
      </c>
      <c r="G1409" s="3">
        <f>VLOOKUP(Tableau3[[#This Row],[ID ]],'[1]COMMERCIAL 2019 - 2021'!$D$2:$AO$3999,21,FALSE)</f>
        <v>51504</v>
      </c>
      <c r="H1409" s="3">
        <f>VLOOKUP(Tableau3[[#This Row],[ID ]],'[1]COMMERCIAL 2019 - 2021'!$D$2:$AO$3999,22,FALSE)</f>
        <v>0</v>
      </c>
      <c r="I1409" s="3">
        <f>VLOOKUP(Tableau3[[#This Row],[ID ]],'[1]COMMERCIAL 2019 - 2021'!$D$2:$AO$3999,23,FALSE)</f>
        <v>0</v>
      </c>
      <c r="J1409" s="3">
        <f>+Tableau1[[#This Row],[Annee]]</f>
        <v>2023</v>
      </c>
      <c r="K1409" s="3" t="str">
        <f>+Tableau1[[#This Row],[DESTINATION]]</f>
        <v>Sierra Leone</v>
      </c>
      <c r="L1409" s="3" t="str">
        <f>+Tableau1[[#This Row],[CLIENT]]</f>
        <v>STE DE COMMERCE INTERNATIONAL</v>
      </c>
      <c r="M1409" s="3">
        <f>Tableau1[[#This Row],[Mois]]</f>
        <v>11</v>
      </c>
    </row>
    <row r="1410" spans="1:13" hidden="1" x14ac:dyDescent="0.35">
      <c r="A1410" s="1" t="str">
        <f>Tableau1[[#This Row],[NUM DE FACTURE]]</f>
        <v>FAE-23-00251</v>
      </c>
      <c r="B1410" s="2">
        <f>VLOOKUP(Tableau3[[#This Row],[ID ]],'[1]COMMERCIAL 2019 - 2021'!$D$2:$AO$3999,14,FALSE)</f>
        <v>0</v>
      </c>
      <c r="C1410" s="3">
        <f>VLOOKUP(Tableau3[[#This Row],[ID ]],'[1]COMMERCIAL 2019 - 2021'!$D$2:$AO$3999,15,FALSE)</f>
        <v>19728</v>
      </c>
      <c r="D1410" s="3">
        <f>VLOOKUP(Tableau3[[#This Row],[ID ]],'[1]COMMERCIAL 2019 - 2021'!$D$2:$AO$3999,16,FALSE)</f>
        <v>7500</v>
      </c>
      <c r="E1410" s="3">
        <f>VLOOKUP(Tableau3[[#This Row],[ID ]],'[1]COMMERCIAL 2019 - 2021'!$D$2:$AO$3999,17,FALSE)</f>
        <v>0</v>
      </c>
      <c r="F1410" s="3">
        <f>VLOOKUP(Tableau3[[#This Row],[ID ]],'[1]COMMERCIAL 2019 - 2021'!$D$2:$AO$3999,20,FALSE)</f>
        <v>0</v>
      </c>
      <c r="G1410" s="3">
        <f>VLOOKUP(Tableau3[[#This Row],[ID ]],'[1]COMMERCIAL 2019 - 2021'!$D$2:$AO$3999,21,FALSE)</f>
        <v>57757.211557486109</v>
      </c>
      <c r="H1410" s="3">
        <f>VLOOKUP(Tableau3[[#This Row],[ID ]],'[1]COMMERCIAL 2019 - 2021'!$D$2:$AO$3999,22,FALSE)</f>
        <v>21501.662136513885</v>
      </c>
      <c r="I1410" s="3">
        <f>VLOOKUP(Tableau3[[#This Row],[ID ]],'[1]COMMERCIAL 2019 - 2021'!$D$2:$AO$3999,23,FALSE)</f>
        <v>0</v>
      </c>
      <c r="J1410" s="3">
        <f>+Tableau1[[#This Row],[Annee]]</f>
        <v>2023</v>
      </c>
      <c r="K1410" s="3" t="str">
        <f>+Tableau1[[#This Row],[DESTINATION]]</f>
        <v>Mayotte</v>
      </c>
      <c r="L1410" s="3" t="str">
        <f>+Tableau1[[#This Row],[CLIENT]]</f>
        <v>SODIFRAM SAS</v>
      </c>
      <c r="M1410" s="3">
        <f>Tableau1[[#This Row],[Mois]]</f>
        <v>11</v>
      </c>
    </row>
    <row r="1411" spans="1:13" hidden="1" x14ac:dyDescent="0.35">
      <c r="A1411" s="1" t="str">
        <f>Tableau1[[#This Row],[NUM DE FACTURE]]</f>
        <v>FAE-23-00252</v>
      </c>
      <c r="B1411" s="2">
        <f>VLOOKUP(Tableau3[[#This Row],[ID ]],'[1]COMMERCIAL 2019 - 2021'!$D$2:$AO$3999,14,FALSE)</f>
        <v>0</v>
      </c>
      <c r="C1411" s="3">
        <f>VLOOKUP(Tableau3[[#This Row],[ID ]],'[1]COMMERCIAL 2019 - 2021'!$D$2:$AO$3999,15,FALSE)</f>
        <v>19200</v>
      </c>
      <c r="D1411" s="3">
        <f>VLOOKUP(Tableau3[[#This Row],[ID ]],'[1]COMMERCIAL 2019 - 2021'!$D$2:$AO$3999,16,FALSE)</f>
        <v>0</v>
      </c>
      <c r="E1411" s="3">
        <f>VLOOKUP(Tableau3[[#This Row],[ID ]],'[1]COMMERCIAL 2019 - 2021'!$D$2:$AO$3999,17,FALSE)</f>
        <v>0</v>
      </c>
      <c r="F1411" s="3">
        <f>VLOOKUP(Tableau3[[#This Row],[ID ]],'[1]COMMERCIAL 2019 - 2021'!$D$2:$AO$3999,20,FALSE)</f>
        <v>0</v>
      </c>
      <c r="G1411" s="3">
        <f>VLOOKUP(Tableau3[[#This Row],[ID ]],'[1]COMMERCIAL 2019 - 2021'!$D$2:$AO$3999,21,FALSE)</f>
        <v>34176</v>
      </c>
      <c r="H1411" s="3">
        <f>VLOOKUP(Tableau3[[#This Row],[ID ]],'[1]COMMERCIAL 2019 - 2021'!$D$2:$AO$3999,22,FALSE)</f>
        <v>0</v>
      </c>
      <c r="I1411" s="3">
        <f>VLOOKUP(Tableau3[[#This Row],[ID ]],'[1]COMMERCIAL 2019 - 2021'!$D$2:$AO$3999,23,FALSE)</f>
        <v>0</v>
      </c>
      <c r="J1411" s="3">
        <f>+Tableau1[[#This Row],[Annee]]</f>
        <v>2023</v>
      </c>
      <c r="K1411" s="3" t="str">
        <f>+Tableau1[[#This Row],[DESTINATION]]</f>
        <v>Senegal</v>
      </c>
      <c r="L1411" s="3" t="str">
        <f>+Tableau1[[#This Row],[CLIENT]]</f>
        <v>MARCOM INTERN</v>
      </c>
      <c r="M1411" s="3">
        <f>Tableau1[[#This Row],[Mois]]</f>
        <v>11</v>
      </c>
    </row>
    <row r="1412" spans="1:13" hidden="1" x14ac:dyDescent="0.35">
      <c r="A1412" s="1" t="str">
        <f>Tableau1[[#This Row],[NUM DE FACTURE]]</f>
        <v>FAE-23-00253</v>
      </c>
      <c r="B1412" s="2">
        <f>VLOOKUP(Tableau3[[#This Row],[ID ]],'[1]COMMERCIAL 2019 - 2021'!$D$2:$AO$3999,14,FALSE)</f>
        <v>72000</v>
      </c>
      <c r="C1412" s="3">
        <f>VLOOKUP(Tableau3[[#This Row],[ID ]],'[1]COMMERCIAL 2019 - 2021'!$D$2:$AO$3999,15,FALSE)</f>
        <v>0</v>
      </c>
      <c r="D1412" s="3">
        <f>VLOOKUP(Tableau3[[#This Row],[ID ]],'[1]COMMERCIAL 2019 - 2021'!$D$2:$AO$3999,16,FALSE)</f>
        <v>0</v>
      </c>
      <c r="E1412" s="3">
        <f>VLOOKUP(Tableau3[[#This Row],[ID ]],'[1]COMMERCIAL 2019 - 2021'!$D$2:$AO$3999,17,FALSE)</f>
        <v>0</v>
      </c>
      <c r="F1412" s="3">
        <f>VLOOKUP(Tableau3[[#This Row],[ID ]],'[1]COMMERCIAL 2019 - 2021'!$D$2:$AO$3999,20,FALSE)</f>
        <v>131040</v>
      </c>
      <c r="G1412" s="3">
        <f>VLOOKUP(Tableau3[[#This Row],[ID ]],'[1]COMMERCIAL 2019 - 2021'!$D$2:$AO$3999,21,FALSE)</f>
        <v>0</v>
      </c>
      <c r="H1412" s="3">
        <f>VLOOKUP(Tableau3[[#This Row],[ID ]],'[1]COMMERCIAL 2019 - 2021'!$D$2:$AO$3999,22,FALSE)</f>
        <v>0</v>
      </c>
      <c r="I1412" s="3">
        <f>VLOOKUP(Tableau3[[#This Row],[ID ]],'[1]COMMERCIAL 2019 - 2021'!$D$2:$AO$3999,23,FALSE)</f>
        <v>0</v>
      </c>
      <c r="J1412" s="3">
        <f>+Tableau1[[#This Row],[Annee]]</f>
        <v>2023</v>
      </c>
      <c r="K1412" s="3" t="str">
        <f>+Tableau1[[#This Row],[DESTINATION]]</f>
        <v>Libye</v>
      </c>
      <c r="L1412" s="3" t="str">
        <f>+Tableau1[[#This Row],[CLIENT]]</f>
        <v>STE B.T.C TRADING</v>
      </c>
      <c r="M1412" s="3">
        <f>Tableau1[[#This Row],[Mois]]</f>
        <v>12</v>
      </c>
    </row>
    <row r="1413" spans="1:13" hidden="1" x14ac:dyDescent="0.35">
      <c r="A1413" s="1" t="str">
        <f>Tableau1[[#This Row],[NUM DE FACTURE]]</f>
        <v>FAE-23-00254</v>
      </c>
      <c r="B1413" s="2">
        <f>VLOOKUP(Tableau3[[#This Row],[ID ]],'[1]COMMERCIAL 2019 - 2021'!$D$2:$AO$3999,14,FALSE)</f>
        <v>108000</v>
      </c>
      <c r="C1413" s="3">
        <f>VLOOKUP(Tableau3[[#This Row],[ID ]],'[1]COMMERCIAL 2019 - 2021'!$D$2:$AO$3999,15,FALSE)</f>
        <v>104800</v>
      </c>
      <c r="D1413" s="3">
        <f>VLOOKUP(Tableau3[[#This Row],[ID ]],'[1]COMMERCIAL 2019 - 2021'!$D$2:$AO$3999,16,FALSE)</f>
        <v>72600</v>
      </c>
      <c r="E1413" s="3">
        <f>VLOOKUP(Tableau3[[#This Row],[ID ]],'[1]COMMERCIAL 2019 - 2021'!$D$2:$AO$3999,17,FALSE)</f>
        <v>0</v>
      </c>
      <c r="F1413" s="3">
        <f>VLOOKUP(Tableau3[[#This Row],[ID ]],'[1]COMMERCIAL 2019 - 2021'!$D$2:$AO$3999,20,FALSE)</f>
        <v>289819.42181999999</v>
      </c>
      <c r="G1413" s="3">
        <f>VLOOKUP(Tableau3[[#This Row],[ID ]],'[1]COMMERCIAL 2019 - 2021'!$D$2:$AO$3999,21,FALSE)</f>
        <v>144641.79953100003</v>
      </c>
      <c r="H1413" s="3">
        <f>VLOOKUP(Tableau3[[#This Row],[ID ]],'[1]COMMERCIAL 2019 - 2021'!$D$2:$AO$3999,22,FALSE)</f>
        <v>127715.61599999999</v>
      </c>
      <c r="I1413" s="3">
        <f>VLOOKUP(Tableau3[[#This Row],[ID ]],'[1]COMMERCIAL 2019 - 2021'!$D$2:$AO$3999,23,FALSE)</f>
        <v>245445.53062500001</v>
      </c>
      <c r="J1413" s="3">
        <f>+Tableau1[[#This Row],[Annee]]</f>
        <v>2023</v>
      </c>
      <c r="K1413" s="3" t="str">
        <f>+Tableau1[[#This Row],[DESTINATION]]</f>
        <v>Libye</v>
      </c>
      <c r="L1413" s="3" t="str">
        <f>+Tableau1[[#This Row],[CLIENT]]</f>
        <v>STE AL MAJMOUA MOTTAHIDA</v>
      </c>
      <c r="M1413" s="3">
        <f>Tableau1[[#This Row],[Mois]]</f>
        <v>11</v>
      </c>
    </row>
    <row r="1414" spans="1:13" hidden="1" x14ac:dyDescent="0.35">
      <c r="A1414" s="1" t="str">
        <f>Tableau1[[#This Row],[NUM DE FACTURE]]</f>
        <v>FAE-23-00255</v>
      </c>
      <c r="B1414" s="2">
        <f>VLOOKUP(Tableau3[[#This Row],[ID ]],'[1]COMMERCIAL 2019 - 2021'!$D$2:$AO$3999,14,FALSE)</f>
        <v>64800</v>
      </c>
      <c r="C1414" s="3">
        <f>VLOOKUP(Tableau3[[#This Row],[ID ]],'[1]COMMERCIAL 2019 - 2021'!$D$2:$AO$3999,15,FALSE)</f>
        <v>0</v>
      </c>
      <c r="D1414" s="3">
        <f>VLOOKUP(Tableau3[[#This Row],[ID ]],'[1]COMMERCIAL 2019 - 2021'!$D$2:$AO$3999,16,FALSE)</f>
        <v>0</v>
      </c>
      <c r="E1414" s="3">
        <f>VLOOKUP(Tableau3[[#This Row],[ID ]],'[1]COMMERCIAL 2019 - 2021'!$D$2:$AO$3999,17,FALSE)</f>
        <v>0</v>
      </c>
      <c r="F1414" s="3">
        <f>VLOOKUP(Tableau3[[#This Row],[ID ]],'[1]COMMERCIAL 2019 - 2021'!$D$2:$AO$3999,20,FALSE)</f>
        <v>126360</v>
      </c>
      <c r="G1414" s="3">
        <f>VLOOKUP(Tableau3[[#This Row],[ID ]],'[1]COMMERCIAL 2019 - 2021'!$D$2:$AO$3999,21,FALSE)</f>
        <v>0</v>
      </c>
      <c r="H1414" s="3">
        <f>VLOOKUP(Tableau3[[#This Row],[ID ]],'[1]COMMERCIAL 2019 - 2021'!$D$2:$AO$3999,22,FALSE)</f>
        <v>0</v>
      </c>
      <c r="I1414" s="3">
        <f>VLOOKUP(Tableau3[[#This Row],[ID ]],'[1]COMMERCIAL 2019 - 2021'!$D$2:$AO$3999,23,FALSE)</f>
        <v>0</v>
      </c>
      <c r="J1414" s="3">
        <f>+Tableau1[[#This Row],[Annee]]</f>
        <v>2023</v>
      </c>
      <c r="K1414" s="3" t="str">
        <f>+Tableau1[[#This Row],[DESTINATION]]</f>
        <v>Tchad</v>
      </c>
      <c r="L1414" s="3" t="str">
        <f>+Tableau1[[#This Row],[CLIENT]]</f>
        <v>SAHEL INTERNATIONAL TRADE</v>
      </c>
      <c r="M1414" s="3">
        <f>Tableau1[[#This Row],[Mois]]</f>
        <v>11</v>
      </c>
    </row>
    <row r="1415" spans="1:13" hidden="1" x14ac:dyDescent="0.35">
      <c r="A1415" s="1" t="str">
        <f>Tableau1[[#This Row],[NUM DE FACTURE]]</f>
        <v>FAE-23-00256</v>
      </c>
      <c r="B1415" s="2">
        <f>VLOOKUP(Tableau3[[#This Row],[ID ]],'[1]COMMERCIAL 2019 - 2021'!$D$2:$AO$3999,14,FALSE)</f>
        <v>19200</v>
      </c>
      <c r="C1415" s="3">
        <f>VLOOKUP(Tableau3[[#This Row],[ID ]],'[1]COMMERCIAL 2019 - 2021'!$D$2:$AO$3999,15,FALSE)</f>
        <v>0</v>
      </c>
      <c r="D1415" s="3">
        <f>VLOOKUP(Tableau3[[#This Row],[ID ]],'[1]COMMERCIAL 2019 - 2021'!$D$2:$AO$3999,16,FALSE)</f>
        <v>0</v>
      </c>
      <c r="E1415" s="3">
        <f>VLOOKUP(Tableau3[[#This Row],[ID ]],'[1]COMMERCIAL 2019 - 2021'!$D$2:$AO$3999,17,FALSE)</f>
        <v>0</v>
      </c>
      <c r="F1415" s="3">
        <f>VLOOKUP(Tableau3[[#This Row],[ID ]],'[1]COMMERCIAL 2019 - 2021'!$D$2:$AO$3999,20,FALSE)</f>
        <v>38016</v>
      </c>
      <c r="G1415" s="3">
        <f>VLOOKUP(Tableau3[[#This Row],[ID ]],'[1]COMMERCIAL 2019 - 2021'!$D$2:$AO$3999,21,FALSE)</f>
        <v>0</v>
      </c>
      <c r="H1415" s="3">
        <f>VLOOKUP(Tableau3[[#This Row],[ID ]],'[1]COMMERCIAL 2019 - 2021'!$D$2:$AO$3999,22,FALSE)</f>
        <v>0</v>
      </c>
      <c r="I1415" s="3">
        <f>VLOOKUP(Tableau3[[#This Row],[ID ]],'[1]COMMERCIAL 2019 - 2021'!$D$2:$AO$3999,23,FALSE)</f>
        <v>0</v>
      </c>
      <c r="J1415" s="3">
        <f>+Tableau1[[#This Row],[Annee]]</f>
        <v>2023</v>
      </c>
      <c r="K1415" s="3" t="str">
        <f>+Tableau1[[#This Row],[DESTINATION]]</f>
        <v>Burkina Faso</v>
      </c>
      <c r="L1415" s="3" t="str">
        <f>+Tableau1[[#This Row],[CLIENT]]</f>
        <v>SAHEL INTERNATIONAL TRADE</v>
      </c>
      <c r="M1415" s="3">
        <f>Tableau1[[#This Row],[Mois]]</f>
        <v>11</v>
      </c>
    </row>
    <row r="1416" spans="1:13" hidden="1" x14ac:dyDescent="0.35">
      <c r="A1416" s="1" t="str">
        <f>Tableau1[[#This Row],[NUM DE FACTURE]]</f>
        <v>FAE-23-00257</v>
      </c>
      <c r="B1416" s="2">
        <f>VLOOKUP(Tableau3[[#This Row],[ID ]],'[1]COMMERCIAL 2019 - 2021'!$D$2:$AO$3999,14,FALSE)</f>
        <v>40300</v>
      </c>
      <c r="C1416" s="3">
        <f>VLOOKUP(Tableau3[[#This Row],[ID ]],'[1]COMMERCIAL 2019 - 2021'!$D$2:$AO$3999,15,FALSE)</f>
        <v>0</v>
      </c>
      <c r="D1416" s="3">
        <f>VLOOKUP(Tableau3[[#This Row],[ID ]],'[1]COMMERCIAL 2019 - 2021'!$D$2:$AO$3999,16,FALSE)</f>
        <v>0</v>
      </c>
      <c r="E1416" s="3">
        <f>VLOOKUP(Tableau3[[#This Row],[ID ]],'[1]COMMERCIAL 2019 - 2021'!$D$2:$AO$3999,17,FALSE)</f>
        <v>0</v>
      </c>
      <c r="F1416" s="3">
        <f>VLOOKUP(Tableau3[[#This Row],[ID ]],'[1]COMMERCIAL 2019 - 2021'!$D$2:$AO$3999,20,FALSE)</f>
        <v>96481.605349999998</v>
      </c>
      <c r="G1416" s="3">
        <f>VLOOKUP(Tableau3[[#This Row],[ID ]],'[1]COMMERCIAL 2019 - 2021'!$D$2:$AO$3999,21,FALSE)</f>
        <v>0</v>
      </c>
      <c r="H1416" s="3">
        <f>VLOOKUP(Tableau3[[#This Row],[ID ]],'[1]COMMERCIAL 2019 - 2021'!$D$2:$AO$3999,22,FALSE)</f>
        <v>0</v>
      </c>
      <c r="I1416" s="3">
        <f>VLOOKUP(Tableau3[[#This Row],[ID ]],'[1]COMMERCIAL 2019 - 2021'!$D$2:$AO$3999,23,FALSE)</f>
        <v>0</v>
      </c>
      <c r="J1416" s="3">
        <f>+Tableau1[[#This Row],[Annee]]</f>
        <v>2023</v>
      </c>
      <c r="K1416" s="3" t="str">
        <f>+Tableau1[[#This Row],[DESTINATION]]</f>
        <v>Russie</v>
      </c>
      <c r="L1416" s="3" t="str">
        <f>+Tableau1[[#This Row],[CLIENT]]</f>
        <v>ANGSTREM TRADING</v>
      </c>
      <c r="M1416" s="3">
        <f>Tableau1[[#This Row],[Mois]]</f>
        <v>11</v>
      </c>
    </row>
    <row r="1417" spans="1:13" hidden="1" x14ac:dyDescent="0.35">
      <c r="A1417" s="1" t="str">
        <f>Tableau1[[#This Row],[NUM DE FACTURE]]</f>
        <v>FAE-23-00258</v>
      </c>
      <c r="B1417" s="2">
        <f>VLOOKUP(Tableau3[[#This Row],[ID ]],'[1]COMMERCIAL 2019 - 2021'!$D$2:$AO$3999,14,FALSE)</f>
        <v>0</v>
      </c>
      <c r="C1417" s="3">
        <f>VLOOKUP(Tableau3[[#This Row],[ID ]],'[1]COMMERCIAL 2019 - 2021'!$D$2:$AO$3999,15,FALSE)</f>
        <v>16440</v>
      </c>
      <c r="D1417" s="3">
        <f>VLOOKUP(Tableau3[[#This Row],[ID ]],'[1]COMMERCIAL 2019 - 2021'!$D$2:$AO$3999,16,FALSE)</f>
        <v>7200</v>
      </c>
      <c r="E1417" s="3">
        <f>VLOOKUP(Tableau3[[#This Row],[ID ]],'[1]COMMERCIAL 2019 - 2021'!$D$2:$AO$3999,17,FALSE)</f>
        <v>1500</v>
      </c>
      <c r="F1417" s="3">
        <f>VLOOKUP(Tableau3[[#This Row],[ID ]],'[1]COMMERCIAL 2019 - 2021'!$D$2:$AO$3999,20,FALSE)</f>
        <v>0</v>
      </c>
      <c r="G1417" s="3">
        <f>VLOOKUP(Tableau3[[#This Row],[ID ]],'[1]COMMERCIAL 2019 - 2021'!$D$2:$AO$3999,21,FALSE)</f>
        <v>45768.474966587106</v>
      </c>
      <c r="H1417" s="3">
        <f>VLOOKUP(Tableau3[[#This Row],[ID ]],'[1]COMMERCIAL 2019 - 2021'!$D$2:$AO$3999,22,FALSE)</f>
        <v>20541.336751789979</v>
      </c>
      <c r="I1417" s="3">
        <f>VLOOKUP(Tableau3[[#This Row],[ID ]],'[1]COMMERCIAL 2019 - 2021'!$D$2:$AO$3999,23,FALSE)</f>
        <v>11937.834531622912</v>
      </c>
      <c r="J1417" s="3">
        <f>+Tableau1[[#This Row],[Annee]]</f>
        <v>2023</v>
      </c>
      <c r="K1417" s="3" t="str">
        <f>+Tableau1[[#This Row],[DESTINATION]]</f>
        <v>Jordanie</v>
      </c>
      <c r="L1417" s="3" t="str">
        <f>+Tableau1[[#This Row],[CLIENT]]</f>
        <v>ABOURA FOODS</v>
      </c>
      <c r="M1417" s="3">
        <f>Tableau1[[#This Row],[Mois]]</f>
        <v>11</v>
      </c>
    </row>
    <row r="1418" spans="1:13" hidden="1" x14ac:dyDescent="0.35">
      <c r="A1418" s="1" t="str">
        <f>Tableau1[[#This Row],[NUM DE FACTURE]]</f>
        <v>FAE-23-00259</v>
      </c>
      <c r="B1418" s="2">
        <f>VLOOKUP(Tableau3[[#This Row],[ID ]],'[1]COMMERCIAL 2019 - 2021'!$D$2:$AO$3999,14,FALSE)</f>
        <v>41500</v>
      </c>
      <c r="C1418" s="3">
        <f>VLOOKUP(Tableau3[[#This Row],[ID ]],'[1]COMMERCIAL 2019 - 2021'!$D$2:$AO$3999,15,FALSE)</f>
        <v>0</v>
      </c>
      <c r="D1418" s="3">
        <f>VLOOKUP(Tableau3[[#This Row],[ID ]],'[1]COMMERCIAL 2019 - 2021'!$D$2:$AO$3999,16,FALSE)</f>
        <v>0</v>
      </c>
      <c r="E1418" s="3">
        <f>VLOOKUP(Tableau3[[#This Row],[ID ]],'[1]COMMERCIAL 2019 - 2021'!$D$2:$AO$3999,17,FALSE)</f>
        <v>0</v>
      </c>
      <c r="F1418" s="3">
        <f>VLOOKUP(Tableau3[[#This Row],[ID ]],'[1]COMMERCIAL 2019 - 2021'!$D$2:$AO$3999,20,FALSE)</f>
        <v>83000</v>
      </c>
      <c r="G1418" s="3">
        <f>VLOOKUP(Tableau3[[#This Row],[ID ]],'[1]COMMERCIAL 2019 - 2021'!$D$2:$AO$3999,21,FALSE)</f>
        <v>0</v>
      </c>
      <c r="H1418" s="3">
        <f>VLOOKUP(Tableau3[[#This Row],[ID ]],'[1]COMMERCIAL 2019 - 2021'!$D$2:$AO$3999,22,FALSE)</f>
        <v>0</v>
      </c>
      <c r="I1418" s="3">
        <f>VLOOKUP(Tableau3[[#This Row],[ID ]],'[1]COMMERCIAL 2019 - 2021'!$D$2:$AO$3999,23,FALSE)</f>
        <v>0</v>
      </c>
      <c r="J1418" s="3">
        <f>+Tableau1[[#This Row],[Annee]]</f>
        <v>2023</v>
      </c>
      <c r="K1418" s="3" t="str">
        <f>+Tableau1[[#This Row],[DESTINATION]]</f>
        <v>Ukraine</v>
      </c>
      <c r="L1418" s="3" t="str">
        <f>+Tableau1[[#This Row],[CLIENT]]</f>
        <v>MARCOM INTERN</v>
      </c>
      <c r="M1418" s="3">
        <f>Tableau1[[#This Row],[Mois]]</f>
        <v>11</v>
      </c>
    </row>
    <row r="1419" spans="1:13" x14ac:dyDescent="0.35">
      <c r="A1419" s="1" t="str">
        <f>Tableau1[[#This Row],[NUM DE FACTURE]]</f>
        <v>FAE-23-00260</v>
      </c>
      <c r="B1419" s="2">
        <f>VLOOKUP(Tableau3[[#This Row],[ID ]],'[1]COMMERCIAL 2019 - 2021'!$D$2:$AO$3999,14,FALSE)</f>
        <v>22008</v>
      </c>
      <c r="C1419" s="3">
        <f>VLOOKUP(Tableau3[[#This Row],[ID ]],'[1]COMMERCIAL 2019 - 2021'!$D$2:$AO$3999,15,FALSE)</f>
        <v>0</v>
      </c>
      <c r="D1419" s="3">
        <f>VLOOKUP(Tableau3[[#This Row],[ID ]],'[1]COMMERCIAL 2019 - 2021'!$D$2:$AO$3999,16,FALSE)</f>
        <v>28000</v>
      </c>
      <c r="E1419" s="3">
        <f>VLOOKUP(Tableau3[[#This Row],[ID ]],'[1]COMMERCIAL 2019 - 2021'!$D$2:$AO$3999,17,FALSE)</f>
        <v>0</v>
      </c>
      <c r="F1419" s="3">
        <f>VLOOKUP(Tableau3[[#This Row],[ID ]],'[1]COMMERCIAL 2019 - 2021'!$D$2:$AO$3999,20,FALSE)</f>
        <v>43575.839999999997</v>
      </c>
      <c r="G1419" s="3">
        <f>VLOOKUP(Tableau3[[#This Row],[ID ]],'[1]COMMERCIAL 2019 - 2021'!$D$2:$AO$3999,21,FALSE)</f>
        <v>0</v>
      </c>
      <c r="H1419" s="3">
        <f>VLOOKUP(Tableau3[[#This Row],[ID ]],'[1]COMMERCIAL 2019 - 2021'!$D$2:$AO$3999,22,FALSE)</f>
        <v>43960</v>
      </c>
      <c r="I1419" s="3">
        <f>VLOOKUP(Tableau3[[#This Row],[ID ]],'[1]COMMERCIAL 2019 - 2021'!$D$2:$AO$3999,23,FALSE)</f>
        <v>0</v>
      </c>
      <c r="J1419" s="3">
        <f>+Tableau1[[#This Row],[Annee]]</f>
        <v>2023</v>
      </c>
      <c r="K1419" s="3" t="str">
        <f>+Tableau1[[#This Row],[DESTINATION]]</f>
        <v>Sierra Leone</v>
      </c>
      <c r="L1419" s="3" t="str">
        <f>+Tableau1[[#This Row],[CLIENT]]</f>
        <v>TUNISIAN AFRICAN BUSINESS</v>
      </c>
      <c r="M1419" s="3">
        <f>Tableau1[[#This Row],[Mois]]</f>
        <v>11</v>
      </c>
    </row>
    <row r="1420" spans="1:13" x14ac:dyDescent="0.35">
      <c r="A1420" s="1" t="str">
        <f>Tableau1[[#This Row],[NUM DE FACTURE]]</f>
        <v>FAE-23-00261</v>
      </c>
      <c r="B1420" s="2">
        <f>VLOOKUP(Tableau3[[#This Row],[ID ]],'[1]COMMERCIAL 2019 - 2021'!$D$2:$AO$3999,14,FALSE)</f>
        <v>0</v>
      </c>
      <c r="C1420" s="3">
        <f>VLOOKUP(Tableau3[[#This Row],[ID ]],'[1]COMMERCIAL 2019 - 2021'!$D$2:$AO$3999,15,FALSE)</f>
        <v>154056</v>
      </c>
      <c r="D1420" s="3">
        <f>VLOOKUP(Tableau3[[#This Row],[ID ]],'[1]COMMERCIAL 2019 - 2021'!$D$2:$AO$3999,16,FALSE)</f>
        <v>0</v>
      </c>
      <c r="E1420" s="3">
        <f>VLOOKUP(Tableau3[[#This Row],[ID ]],'[1]COMMERCIAL 2019 - 2021'!$D$2:$AO$3999,17,FALSE)</f>
        <v>0</v>
      </c>
      <c r="F1420" s="3">
        <f>VLOOKUP(Tableau3[[#This Row],[ID ]],'[1]COMMERCIAL 2019 - 2021'!$D$2:$AO$3999,20,FALSE)</f>
        <v>0</v>
      </c>
      <c r="G1420" s="3">
        <f>VLOOKUP(Tableau3[[#This Row],[ID ]],'[1]COMMERCIAL 2019 - 2021'!$D$2:$AO$3999,21,FALSE)</f>
        <v>263435.76</v>
      </c>
      <c r="H1420" s="3">
        <f>VLOOKUP(Tableau3[[#This Row],[ID ]],'[1]COMMERCIAL 2019 - 2021'!$D$2:$AO$3999,22,FALSE)</f>
        <v>0</v>
      </c>
      <c r="I1420" s="3">
        <f>VLOOKUP(Tableau3[[#This Row],[ID ]],'[1]COMMERCIAL 2019 - 2021'!$D$2:$AO$3999,23,FALSE)</f>
        <v>0</v>
      </c>
      <c r="J1420" s="3">
        <f>+Tableau1[[#This Row],[Annee]]</f>
        <v>2023</v>
      </c>
      <c r="K1420" s="3" t="str">
        <f>+Tableau1[[#This Row],[DESTINATION]]</f>
        <v>Senegal</v>
      </c>
      <c r="L1420" s="3" t="str">
        <f>+Tableau1[[#This Row],[CLIENT]]</f>
        <v>TUNISIAN AFRICAN BUSINESS</v>
      </c>
      <c r="M1420" s="3">
        <f>Tableau1[[#This Row],[Mois]]</f>
        <v>11</v>
      </c>
    </row>
    <row r="1421" spans="1:13" hidden="1" x14ac:dyDescent="0.35">
      <c r="A1421" s="1" t="str">
        <f>Tableau1[[#This Row],[NUM DE FACTURE]]</f>
        <v>FAE-23-00262</v>
      </c>
      <c r="B1421" s="2">
        <f>VLOOKUP(Tableau3[[#This Row],[ID ]],'[1]COMMERCIAL 2019 - 2021'!$D$2:$AO$3999,14,FALSE)</f>
        <v>96000</v>
      </c>
      <c r="C1421" s="3">
        <f>VLOOKUP(Tableau3[[#This Row],[ID ]],'[1]COMMERCIAL 2019 - 2021'!$D$2:$AO$3999,15,FALSE)</f>
        <v>0</v>
      </c>
      <c r="D1421" s="3">
        <f>VLOOKUP(Tableau3[[#This Row],[ID ]],'[1]COMMERCIAL 2019 - 2021'!$D$2:$AO$3999,16,FALSE)</f>
        <v>0</v>
      </c>
      <c r="E1421" s="3">
        <f>VLOOKUP(Tableau3[[#This Row],[ID ]],'[1]COMMERCIAL 2019 - 2021'!$D$2:$AO$3999,17,FALSE)</f>
        <v>0</v>
      </c>
      <c r="F1421" s="3">
        <f>VLOOKUP(Tableau3[[#This Row],[ID ]],'[1]COMMERCIAL 2019 - 2021'!$D$2:$AO$3999,20,FALSE)</f>
        <v>190080</v>
      </c>
      <c r="G1421" s="3">
        <f>VLOOKUP(Tableau3[[#This Row],[ID ]],'[1]COMMERCIAL 2019 - 2021'!$D$2:$AO$3999,21,FALSE)</f>
        <v>0</v>
      </c>
      <c r="H1421" s="3">
        <f>VLOOKUP(Tableau3[[#This Row],[ID ]],'[1]COMMERCIAL 2019 - 2021'!$D$2:$AO$3999,22,FALSE)</f>
        <v>0</v>
      </c>
      <c r="I1421" s="3">
        <f>VLOOKUP(Tableau3[[#This Row],[ID ]],'[1]COMMERCIAL 2019 - 2021'!$D$2:$AO$3999,23,FALSE)</f>
        <v>0</v>
      </c>
      <c r="J1421" s="3">
        <f>+Tableau1[[#This Row],[Annee]]</f>
        <v>2023</v>
      </c>
      <c r="K1421" s="3" t="str">
        <f>+Tableau1[[#This Row],[DESTINATION]]</f>
        <v>Gambie</v>
      </c>
      <c r="L1421" s="3" t="str">
        <f>+Tableau1[[#This Row],[CLIENT]]</f>
        <v>STE DE COMMERCE INTERNATIONAL</v>
      </c>
      <c r="M1421" s="3" t="e">
        <f>Tableau1[[#This Row],[Mois]]</f>
        <v>#VALUE!</v>
      </c>
    </row>
    <row r="1422" spans="1:13" hidden="1" x14ac:dyDescent="0.35">
      <c r="A1422" s="1" t="str">
        <f>Tableau1[[#This Row],[NUM DE FACTURE]]</f>
        <v>FAE-23-00263</v>
      </c>
      <c r="B1422" s="2">
        <f>VLOOKUP(Tableau3[[#This Row],[ID ]],'[1]COMMERCIAL 2019 - 2021'!$D$2:$AO$3999,14,FALSE)</f>
        <v>0</v>
      </c>
      <c r="C1422" s="3">
        <f>VLOOKUP(Tableau3[[#This Row],[ID ]],'[1]COMMERCIAL 2019 - 2021'!$D$2:$AO$3999,15,FALSE)</f>
        <v>22800</v>
      </c>
      <c r="D1422" s="3">
        <f>VLOOKUP(Tableau3[[#This Row],[ID ]],'[1]COMMERCIAL 2019 - 2021'!$D$2:$AO$3999,16,FALSE)</f>
        <v>84000</v>
      </c>
      <c r="E1422" s="3">
        <f>VLOOKUP(Tableau3[[#This Row],[ID ]],'[1]COMMERCIAL 2019 - 2021'!$D$2:$AO$3999,17,FALSE)</f>
        <v>0</v>
      </c>
      <c r="F1422" s="3">
        <f>VLOOKUP(Tableau3[[#This Row],[ID ]],'[1]COMMERCIAL 2019 - 2021'!$D$2:$AO$3999,20,FALSE)</f>
        <v>0</v>
      </c>
      <c r="G1422" s="3">
        <f>VLOOKUP(Tableau3[[#This Row],[ID ]],'[1]COMMERCIAL 2019 - 2021'!$D$2:$AO$3999,21,FALSE)</f>
        <v>40584</v>
      </c>
      <c r="H1422" s="3">
        <f>VLOOKUP(Tableau3[[#This Row],[ID ]],'[1]COMMERCIAL 2019 - 2021'!$D$2:$AO$3999,22,FALSE)</f>
        <v>142800</v>
      </c>
      <c r="I1422" s="3">
        <f>VLOOKUP(Tableau3[[#This Row],[ID ]],'[1]COMMERCIAL 2019 - 2021'!$D$2:$AO$3999,23,FALSE)</f>
        <v>0</v>
      </c>
      <c r="J1422" s="3">
        <f>+Tableau1[[#This Row],[Annee]]</f>
        <v>2023</v>
      </c>
      <c r="K1422" s="3" t="str">
        <f>+Tableau1[[#This Row],[DESTINATION]]</f>
        <v>Cap Vert</v>
      </c>
      <c r="L1422" s="3" t="str">
        <f>+Tableau1[[#This Row],[CLIENT]]</f>
        <v>STE DE COMMERCE INTERNATIONAL</v>
      </c>
      <c r="M1422" s="3">
        <f>Tableau1[[#This Row],[Mois]]</f>
        <v>11</v>
      </c>
    </row>
    <row r="1423" spans="1:13" hidden="1" x14ac:dyDescent="0.35">
      <c r="A1423" s="1" t="str">
        <f>Tableau1[[#This Row],[NUM DE FACTURE]]</f>
        <v>FAE-23-00264</v>
      </c>
      <c r="B1423" s="2">
        <f>VLOOKUP(Tableau3[[#This Row],[ID ]],'[1]COMMERCIAL 2019 - 2021'!$D$2:$AO$3999,14,FALSE)</f>
        <v>0</v>
      </c>
      <c r="C1423" s="3">
        <f>VLOOKUP(Tableau3[[#This Row],[ID ]],'[1]COMMERCIAL 2019 - 2021'!$D$2:$AO$3999,15,FALSE)</f>
        <v>17472</v>
      </c>
      <c r="D1423" s="3">
        <f>VLOOKUP(Tableau3[[#This Row],[ID ]],'[1]COMMERCIAL 2019 - 2021'!$D$2:$AO$3999,16,FALSE)</f>
        <v>4800</v>
      </c>
      <c r="E1423" s="3">
        <f>VLOOKUP(Tableau3[[#This Row],[ID ]],'[1]COMMERCIAL 2019 - 2021'!$D$2:$AO$3999,17,FALSE)</f>
        <v>910</v>
      </c>
      <c r="F1423" s="3">
        <f>VLOOKUP(Tableau3[[#This Row],[ID ]],'[1]COMMERCIAL 2019 - 2021'!$D$2:$AO$3999,20,FALSE)</f>
        <v>0</v>
      </c>
      <c r="G1423" s="3">
        <f>VLOOKUP(Tableau3[[#This Row],[ID ]],'[1]COMMERCIAL 2019 - 2021'!$D$2:$AO$3999,21,FALSE)</f>
        <v>54843.78023413448</v>
      </c>
      <c r="H1423" s="3">
        <f>VLOOKUP(Tableau3[[#This Row],[ID ]],'[1]COMMERCIAL 2019 - 2021'!$D$2:$AO$3999,22,FALSE)</f>
        <v>16428.029615971012</v>
      </c>
      <c r="I1423" s="3">
        <f>VLOOKUP(Tableau3[[#This Row],[ID ]],'[1]COMMERCIAL 2019 - 2021'!$D$2:$AO$3999,23,FALSE)</f>
        <v>11611.378483694501</v>
      </c>
      <c r="J1423" s="3">
        <f>+Tableau1[[#This Row],[Annee]]</f>
        <v>2023</v>
      </c>
      <c r="K1423" s="3" t="str">
        <f>+Tableau1[[#This Row],[DESTINATION]]</f>
        <v>France</v>
      </c>
      <c r="L1423" s="3" t="str">
        <f>+Tableau1[[#This Row],[CLIENT]]</f>
        <v>SODIC</v>
      </c>
      <c r="M1423" s="3">
        <f>Tableau1[[#This Row],[Mois]]</f>
        <v>11</v>
      </c>
    </row>
    <row r="1424" spans="1:13" hidden="1" x14ac:dyDescent="0.35">
      <c r="A1424" s="1" t="str">
        <f>Tableau1[[#This Row],[NUM DE FACTURE]]</f>
        <v>FAE-23-00265</v>
      </c>
      <c r="B1424" s="2">
        <f>VLOOKUP(Tableau3[[#This Row],[ID ]],'[1]COMMERCIAL 2019 - 2021'!$D$2:$AO$3999,14,FALSE)</f>
        <v>2880</v>
      </c>
      <c r="C1424" s="3">
        <f>VLOOKUP(Tableau3[[#This Row],[ID ]],'[1]COMMERCIAL 2019 - 2021'!$D$2:$AO$3999,15,FALSE)</f>
        <v>12048</v>
      </c>
      <c r="D1424" s="3">
        <f>VLOOKUP(Tableau3[[#This Row],[ID ]],'[1]COMMERCIAL 2019 - 2021'!$D$2:$AO$3999,16,FALSE)</f>
        <v>2400</v>
      </c>
      <c r="E1424" s="3">
        <f>VLOOKUP(Tableau3[[#This Row],[ID ]],'[1]COMMERCIAL 2019 - 2021'!$D$2:$AO$3999,17,FALSE)</f>
        <v>3360</v>
      </c>
      <c r="F1424" s="3">
        <f>VLOOKUP(Tableau3[[#This Row],[ID ]],'[1]COMMERCIAL 2019 - 2021'!$D$2:$AO$3999,20,FALSE)</f>
        <v>10152.498691935034</v>
      </c>
      <c r="G1424" s="3">
        <f>VLOOKUP(Tableau3[[#This Row],[ID ]],'[1]COMMERCIAL 2019 - 2021'!$D$2:$AO$3999,21,FALSE)</f>
        <v>42276.811314594888</v>
      </c>
      <c r="H1424" s="3">
        <f>VLOOKUP(Tableau3[[#This Row],[ID ]],'[1]COMMERCIAL 2019 - 2021'!$D$2:$AO$3999,22,FALSE)</f>
        <v>8395.5906166125296</v>
      </c>
      <c r="I1424" s="3">
        <f>VLOOKUP(Tableau3[[#This Row],[ID ]],'[1]COMMERCIAL 2019 - 2021'!$D$2:$AO$3999,23,FALSE)</f>
        <v>19664.632815257537</v>
      </c>
      <c r="J1424" s="3">
        <f>+Tableau1[[#This Row],[Annee]]</f>
        <v>2023</v>
      </c>
      <c r="K1424" s="3" t="str">
        <f>+Tableau1[[#This Row],[DESTINATION]]</f>
        <v>France</v>
      </c>
      <c r="L1424" s="3" t="str">
        <f>+Tableau1[[#This Row],[CLIENT]]</f>
        <v>SODIC</v>
      </c>
      <c r="M1424" s="3">
        <f>Tableau1[[#This Row],[Mois]]</f>
        <v>11</v>
      </c>
    </row>
    <row r="1425" spans="1:13" hidden="1" x14ac:dyDescent="0.35">
      <c r="A1425" s="1" t="str">
        <f>Tableau1[[#This Row],[NUM DE FACTURE]]</f>
        <v>FAE-23-00266</v>
      </c>
      <c r="B1425" s="2">
        <f>VLOOKUP(Tableau3[[#This Row],[ID ]],'[1]COMMERCIAL 2019 - 2021'!$D$2:$AO$3999,14,FALSE)</f>
        <v>19200</v>
      </c>
      <c r="C1425" s="3">
        <f>VLOOKUP(Tableau3[[#This Row],[ID ]],'[1]COMMERCIAL 2019 - 2021'!$D$2:$AO$3999,15,FALSE)</f>
        <v>0</v>
      </c>
      <c r="D1425" s="3">
        <f>VLOOKUP(Tableau3[[#This Row],[ID ]],'[1]COMMERCIAL 2019 - 2021'!$D$2:$AO$3999,16,FALSE)</f>
        <v>0</v>
      </c>
      <c r="E1425" s="3">
        <f>VLOOKUP(Tableau3[[#This Row],[ID ]],'[1]COMMERCIAL 2019 - 2021'!$D$2:$AO$3999,17,FALSE)</f>
        <v>0</v>
      </c>
      <c r="F1425" s="3">
        <f>VLOOKUP(Tableau3[[#This Row],[ID ]],'[1]COMMERCIAL 2019 - 2021'!$D$2:$AO$3999,20,FALSE)</f>
        <v>38016</v>
      </c>
      <c r="G1425" s="3">
        <f>VLOOKUP(Tableau3[[#This Row],[ID ]],'[1]COMMERCIAL 2019 - 2021'!$D$2:$AO$3999,21,FALSE)</f>
        <v>0</v>
      </c>
      <c r="H1425" s="3">
        <f>VLOOKUP(Tableau3[[#This Row],[ID ]],'[1]COMMERCIAL 2019 - 2021'!$D$2:$AO$3999,22,FALSE)</f>
        <v>0</v>
      </c>
      <c r="I1425" s="3">
        <f>VLOOKUP(Tableau3[[#This Row],[ID ]],'[1]COMMERCIAL 2019 - 2021'!$D$2:$AO$3999,23,FALSE)</f>
        <v>0</v>
      </c>
      <c r="J1425" s="3">
        <f>+Tableau1[[#This Row],[Annee]]</f>
        <v>2023</v>
      </c>
      <c r="K1425" s="3" t="str">
        <f>+Tableau1[[#This Row],[DESTINATION]]</f>
        <v>Burkina Faso</v>
      </c>
      <c r="L1425" s="3" t="str">
        <f>+Tableau1[[#This Row],[CLIENT]]</f>
        <v>SAHEL INTERNATIONAL TRADE</v>
      </c>
      <c r="M1425" s="3">
        <f>Tableau1[[#This Row],[Mois]]</f>
        <v>11</v>
      </c>
    </row>
    <row r="1426" spans="1:13" hidden="1" x14ac:dyDescent="0.35">
      <c r="A1426" s="1" t="str">
        <f>Tableau1[[#This Row],[NUM DE FACTURE]]</f>
        <v>FAE-23-00267</v>
      </c>
      <c r="B1426" s="2">
        <f>VLOOKUP(Tableau3[[#This Row],[ID ]],'[1]COMMERCIAL 2019 - 2021'!$D$2:$AO$3999,14,FALSE)</f>
        <v>1920</v>
      </c>
      <c r="C1426" s="3">
        <f>VLOOKUP(Tableau3[[#This Row],[ID ]],'[1]COMMERCIAL 2019 - 2021'!$D$2:$AO$3999,15,FALSE)</f>
        <v>16008</v>
      </c>
      <c r="D1426" s="3">
        <f>VLOOKUP(Tableau3[[#This Row],[ID ]],'[1]COMMERCIAL 2019 - 2021'!$D$2:$AO$3999,16,FALSE)</f>
        <v>4800</v>
      </c>
      <c r="E1426" s="3">
        <f>VLOOKUP(Tableau3[[#This Row],[ID ]],'[1]COMMERCIAL 2019 - 2021'!$D$2:$AO$3999,17,FALSE)</f>
        <v>1620</v>
      </c>
      <c r="F1426" s="3">
        <f>VLOOKUP(Tableau3[[#This Row],[ID ]],'[1]COMMERCIAL 2019 - 2021'!$D$2:$AO$3999,20,FALSE)</f>
        <v>6643.80668416757</v>
      </c>
      <c r="G1426" s="3">
        <f>VLOOKUP(Tableau3[[#This Row],[ID ]],'[1]COMMERCIAL 2019 - 2021'!$D$2:$AO$3999,21,FALSE)</f>
        <v>53502.844623647121</v>
      </c>
      <c r="H1426" s="3">
        <f>VLOOKUP(Tableau3[[#This Row],[ID ]],'[1]COMMERCIAL 2019 - 2021'!$D$2:$AO$3999,22,FALSE)</f>
        <v>16479.861030418924</v>
      </c>
      <c r="I1426" s="3">
        <f>VLOOKUP(Tableau3[[#This Row],[ID ]],'[1]COMMERCIAL 2019 - 2021'!$D$2:$AO$3999,23,FALSE)</f>
        <v>11499.035248766388</v>
      </c>
      <c r="J1426" s="3">
        <f>+Tableau1[[#This Row],[Annee]]</f>
        <v>2023</v>
      </c>
      <c r="K1426" s="3" t="str">
        <f>+Tableau1[[#This Row],[DESTINATION]]</f>
        <v>France</v>
      </c>
      <c r="L1426" s="3" t="str">
        <f>+Tableau1[[#This Row],[CLIENT]]</f>
        <v>SODIC</v>
      </c>
      <c r="M1426" s="3">
        <f>Tableau1[[#This Row],[Mois]]</f>
        <v>11</v>
      </c>
    </row>
    <row r="1427" spans="1:13" hidden="1" x14ac:dyDescent="0.35">
      <c r="A1427" s="1" t="str">
        <f>Tableau1[[#This Row],[NUM DE FACTURE]]</f>
        <v>FAE-23-00268</v>
      </c>
      <c r="B1427" s="2">
        <f>VLOOKUP(Tableau3[[#This Row],[ID ]],'[1]COMMERCIAL 2019 - 2021'!$D$2:$AO$3999,14,FALSE)</f>
        <v>3840</v>
      </c>
      <c r="C1427" s="3">
        <f>VLOOKUP(Tableau3[[#This Row],[ID ]],'[1]COMMERCIAL 2019 - 2021'!$D$2:$AO$3999,15,FALSE)</f>
        <v>35352</v>
      </c>
      <c r="D1427" s="3">
        <f>VLOOKUP(Tableau3[[#This Row],[ID ]],'[1]COMMERCIAL 2019 - 2021'!$D$2:$AO$3999,16,FALSE)</f>
        <v>8400</v>
      </c>
      <c r="E1427" s="3">
        <f>VLOOKUP(Tableau3[[#This Row],[ID ]],'[1]COMMERCIAL 2019 - 2021'!$D$2:$AO$3999,17,FALSE)</f>
        <v>1820</v>
      </c>
      <c r="F1427" s="3">
        <f>VLOOKUP(Tableau3[[#This Row],[ID ]],'[1]COMMERCIAL 2019 - 2021'!$D$2:$AO$3999,20,FALSE)</f>
        <v>4104.8287162813895</v>
      </c>
      <c r="G1427" s="3">
        <f>VLOOKUP(Tableau3[[#This Row],[ID ]],'[1]COMMERCIAL 2019 - 2021'!$D$2:$AO$3999,21,FALSE)</f>
        <v>45515.288922865533</v>
      </c>
      <c r="H1427" s="3">
        <f>VLOOKUP(Tableau3[[#This Row],[ID ]],'[1]COMMERCIAL 2019 - 2021'!$D$2:$AO$3999,22,FALSE)</f>
        <v>8752.4153768655378</v>
      </c>
      <c r="I1427" s="3">
        <f>VLOOKUP(Tableau3[[#This Row],[ID ]],'[1]COMMERCIAL 2019 - 2021'!$D$2:$AO$3999,23,FALSE)</f>
        <v>7630.3115839875318</v>
      </c>
      <c r="J1427" s="3">
        <f>+Tableau1[[#This Row],[Annee]]</f>
        <v>2023</v>
      </c>
      <c r="K1427" s="3" t="str">
        <f>+Tableau1[[#This Row],[DESTINATION]]</f>
        <v>France</v>
      </c>
      <c r="L1427" s="3" t="str">
        <f>+Tableau1[[#This Row],[CLIENT]]</f>
        <v>SODIC</v>
      </c>
      <c r="M1427" s="3">
        <f>Tableau1[[#This Row],[Mois]]</f>
        <v>11</v>
      </c>
    </row>
    <row r="1428" spans="1:13" hidden="1" x14ac:dyDescent="0.35">
      <c r="A1428" s="1" t="str">
        <f>Tableau1[[#This Row],[NUM DE FACTURE]]</f>
        <v>FAE-23-00269</v>
      </c>
      <c r="B1428" s="2">
        <f>VLOOKUP(Tableau3[[#This Row],[ID ]],'[1]COMMERCIAL 2019 - 2021'!$D$2:$AO$3999,14,FALSE)</f>
        <v>0</v>
      </c>
      <c r="C1428" s="3">
        <f>VLOOKUP(Tableau3[[#This Row],[ID ]],'[1]COMMERCIAL 2019 - 2021'!$D$2:$AO$3999,15,FALSE)</f>
        <v>20688</v>
      </c>
      <c r="D1428" s="3">
        <f>VLOOKUP(Tableau3[[#This Row],[ID ]],'[1]COMMERCIAL 2019 - 2021'!$D$2:$AO$3999,16,FALSE)</f>
        <v>1200</v>
      </c>
      <c r="E1428" s="3">
        <f>VLOOKUP(Tableau3[[#This Row],[ID ]],'[1]COMMERCIAL 2019 - 2021'!$D$2:$AO$3999,17,FALSE)</f>
        <v>0</v>
      </c>
      <c r="F1428" s="3">
        <f>VLOOKUP(Tableau3[[#This Row],[ID ]],'[1]COMMERCIAL 2019 - 2021'!$D$2:$AO$3999,20,FALSE)</f>
        <v>0</v>
      </c>
      <c r="G1428" s="3">
        <f>VLOOKUP(Tableau3[[#This Row],[ID ]],'[1]COMMERCIAL 2019 - 2021'!$D$2:$AO$3999,21,FALSE)</f>
        <v>74595.351610266662</v>
      </c>
      <c r="H1428" s="3">
        <f>VLOOKUP(Tableau3[[#This Row],[ID ]],'[1]COMMERCIAL 2019 - 2021'!$D$2:$AO$3999,22,FALSE)</f>
        <v>4382.4070033333328</v>
      </c>
      <c r="I1428" s="3">
        <f>VLOOKUP(Tableau3[[#This Row],[ID ]],'[1]COMMERCIAL 2019 - 2021'!$D$2:$AO$3999,23,FALSE)</f>
        <v>1876.7659679999999</v>
      </c>
      <c r="J1428" s="3">
        <f>+Tableau1[[#This Row],[Annee]]</f>
        <v>2023</v>
      </c>
      <c r="K1428" s="3" t="str">
        <f>+Tableau1[[#This Row],[DESTINATION]]</f>
        <v>France</v>
      </c>
      <c r="L1428" s="3" t="str">
        <f>+Tableau1[[#This Row],[CLIENT]]</f>
        <v>SODIC</v>
      </c>
      <c r="M1428" s="3">
        <f>Tableau1[[#This Row],[Mois]]</f>
        <v>11</v>
      </c>
    </row>
    <row r="1429" spans="1:13" hidden="1" x14ac:dyDescent="0.35">
      <c r="A1429" s="1" t="str">
        <f>Tableau1[[#This Row],[NUM DE FACTURE]]</f>
        <v>FAE-23-00270</v>
      </c>
      <c r="B1429" s="2">
        <f>VLOOKUP(Tableau3[[#This Row],[ID ]],'[1]COMMERCIAL 2019 - 2021'!$D$2:$AO$3999,14,FALSE)</f>
        <v>0</v>
      </c>
      <c r="C1429" s="3">
        <f>VLOOKUP(Tableau3[[#This Row],[ID ]],'[1]COMMERCIAL 2019 - 2021'!$D$2:$AO$3999,15,FALSE)</f>
        <v>0</v>
      </c>
      <c r="D1429" s="3">
        <f>VLOOKUP(Tableau3[[#This Row],[ID ]],'[1]COMMERCIAL 2019 - 2021'!$D$2:$AO$3999,16,FALSE)</f>
        <v>104000</v>
      </c>
      <c r="E1429" s="3">
        <f>VLOOKUP(Tableau3[[#This Row],[ID ]],'[1]COMMERCIAL 2019 - 2021'!$D$2:$AO$3999,17,FALSE)</f>
        <v>0</v>
      </c>
      <c r="F1429" s="3">
        <f>VLOOKUP(Tableau3[[#This Row],[ID ]],'[1]COMMERCIAL 2019 - 2021'!$D$2:$AO$3999,20,FALSE)</f>
        <v>0</v>
      </c>
      <c r="G1429" s="3">
        <f>VLOOKUP(Tableau3[[#This Row],[ID ]],'[1]COMMERCIAL 2019 - 2021'!$D$2:$AO$3999,21,FALSE)</f>
        <v>0</v>
      </c>
      <c r="H1429" s="3">
        <f>VLOOKUP(Tableau3[[#This Row],[ID ]],'[1]COMMERCIAL 2019 - 2021'!$D$2:$AO$3999,22,FALSE)</f>
        <v>180960</v>
      </c>
      <c r="I1429" s="3">
        <f>VLOOKUP(Tableau3[[#This Row],[ID ]],'[1]COMMERCIAL 2019 - 2021'!$D$2:$AO$3999,23,FALSE)</f>
        <v>0</v>
      </c>
      <c r="J1429" s="3">
        <f>+Tableau1[[#This Row],[Annee]]</f>
        <v>2023</v>
      </c>
      <c r="K1429" s="3" t="str">
        <f>+Tableau1[[#This Row],[DESTINATION]]</f>
        <v>Madagascar</v>
      </c>
      <c r="L1429" s="3" t="str">
        <f>+Tableau1[[#This Row],[CLIENT]]</f>
        <v>MARCOM INTERN</v>
      </c>
      <c r="M1429" s="3">
        <f>Tableau1[[#This Row],[Mois]]</f>
        <v>11</v>
      </c>
    </row>
    <row r="1430" spans="1:13" x14ac:dyDescent="0.35">
      <c r="A1430" s="1" t="str">
        <f>Tableau1[[#This Row],[NUM DE FACTURE]]</f>
        <v>FAE-23-00271</v>
      </c>
      <c r="B1430" s="2">
        <f>VLOOKUP(Tableau3[[#This Row],[ID ]],'[1]COMMERCIAL 2019 - 2021'!$D$2:$AO$3999,14,FALSE)</f>
        <v>12000</v>
      </c>
      <c r="C1430" s="3">
        <f>VLOOKUP(Tableau3[[#This Row],[ID ]],'[1]COMMERCIAL 2019 - 2021'!$D$2:$AO$3999,15,FALSE)</f>
        <v>43680</v>
      </c>
      <c r="D1430" s="3">
        <f>VLOOKUP(Tableau3[[#This Row],[ID ]],'[1]COMMERCIAL 2019 - 2021'!$D$2:$AO$3999,16,FALSE)</f>
        <v>84000</v>
      </c>
      <c r="E1430" s="3">
        <f>VLOOKUP(Tableau3[[#This Row],[ID ]],'[1]COMMERCIAL 2019 - 2021'!$D$2:$AO$3999,17,FALSE)</f>
        <v>0</v>
      </c>
      <c r="F1430" s="3">
        <f>VLOOKUP(Tableau3[[#This Row],[ID ]],'[1]COMMERCIAL 2019 - 2021'!$D$2:$AO$3999,20,FALSE)</f>
        <v>23760</v>
      </c>
      <c r="G1430" s="3">
        <f>VLOOKUP(Tableau3[[#This Row],[ID ]],'[1]COMMERCIAL 2019 - 2021'!$D$2:$AO$3999,21,FALSE)</f>
        <v>79934.399999999994</v>
      </c>
      <c r="H1430" s="3">
        <f>VLOOKUP(Tableau3[[#This Row],[ID ]],'[1]COMMERCIAL 2019 - 2021'!$D$2:$AO$3999,22,FALSE)</f>
        <v>143080</v>
      </c>
      <c r="I1430" s="3">
        <f>VLOOKUP(Tableau3[[#This Row],[ID ]],'[1]COMMERCIAL 2019 - 2021'!$D$2:$AO$3999,23,FALSE)</f>
        <v>0</v>
      </c>
      <c r="J1430" s="3">
        <f>+Tableau1[[#This Row],[Annee]]</f>
        <v>2023</v>
      </c>
      <c r="K1430" s="3" t="str">
        <f>+Tableau1[[#This Row],[DESTINATION]]</f>
        <v>Gabon</v>
      </c>
      <c r="L1430" s="3" t="str">
        <f>+Tableau1[[#This Row],[CLIENT]]</f>
        <v>TUNISIAN AFRICAN BUSINESS</v>
      </c>
      <c r="M1430" s="3">
        <f>Tableau1[[#This Row],[Mois]]</f>
        <v>11</v>
      </c>
    </row>
    <row r="1431" spans="1:13" hidden="1" x14ac:dyDescent="0.35">
      <c r="A1431" s="1" t="str">
        <f>Tableau1[[#This Row],[NUM DE FACTURE]]</f>
        <v>FAE-23-00272</v>
      </c>
      <c r="B1431" s="2">
        <f>VLOOKUP(Tableau3[[#This Row],[ID ]],'[1]COMMERCIAL 2019 - 2021'!$D$2:$AO$3999,14,FALSE)</f>
        <v>280080</v>
      </c>
      <c r="C1431" s="3">
        <f>VLOOKUP(Tableau3[[#This Row],[ID ]],'[1]COMMERCIAL 2019 - 2021'!$D$2:$AO$3999,15,FALSE)</f>
        <v>0</v>
      </c>
      <c r="D1431" s="3">
        <f>VLOOKUP(Tableau3[[#This Row],[ID ]],'[1]COMMERCIAL 2019 - 2021'!$D$2:$AO$3999,16,FALSE)</f>
        <v>0</v>
      </c>
      <c r="E1431" s="3">
        <f>VLOOKUP(Tableau3[[#This Row],[ID ]],'[1]COMMERCIAL 2019 - 2021'!$D$2:$AO$3999,17,FALSE)</f>
        <v>0</v>
      </c>
      <c r="F1431" s="3">
        <f>VLOOKUP(Tableau3[[#This Row],[ID ]],'[1]COMMERCIAL 2019 - 2021'!$D$2:$AO$3999,20,FALSE)</f>
        <v>537753.59999999998</v>
      </c>
      <c r="G1431" s="3">
        <f>VLOOKUP(Tableau3[[#This Row],[ID ]],'[1]COMMERCIAL 2019 - 2021'!$D$2:$AO$3999,21,FALSE)</f>
        <v>0</v>
      </c>
      <c r="H1431" s="3">
        <f>VLOOKUP(Tableau3[[#This Row],[ID ]],'[1]COMMERCIAL 2019 - 2021'!$D$2:$AO$3999,22,FALSE)</f>
        <v>0</v>
      </c>
      <c r="I1431" s="3">
        <f>VLOOKUP(Tableau3[[#This Row],[ID ]],'[1]COMMERCIAL 2019 - 2021'!$D$2:$AO$3999,23,FALSE)</f>
        <v>0</v>
      </c>
      <c r="J1431" s="3">
        <f>+Tableau1[[#This Row],[Annee]]</f>
        <v>2023</v>
      </c>
      <c r="K1431" s="3" t="str">
        <f>+Tableau1[[#This Row],[DESTINATION]]</f>
        <v>Senegal</v>
      </c>
      <c r="L1431" s="3" t="str">
        <f>+Tableau1[[#This Row],[CLIENT]]</f>
        <v>MARCOM INTERN</v>
      </c>
      <c r="M1431" s="3">
        <f>Tableau1[[#This Row],[Mois]]</f>
        <v>11</v>
      </c>
    </row>
    <row r="1432" spans="1:13" hidden="1" x14ac:dyDescent="0.35">
      <c r="A1432" s="1" t="str">
        <f>Tableau1[[#This Row],[NUM DE FACTURE]]</f>
        <v>FAE-23-00273</v>
      </c>
      <c r="B1432" s="2">
        <f>VLOOKUP(Tableau3[[#This Row],[ID ]],'[1]COMMERCIAL 2019 - 2021'!$D$2:$AO$3999,14,FALSE)</f>
        <v>0</v>
      </c>
      <c r="C1432" s="3">
        <f>VLOOKUP(Tableau3[[#This Row],[ID ]],'[1]COMMERCIAL 2019 - 2021'!$D$2:$AO$3999,15,FALSE)</f>
        <v>21600</v>
      </c>
      <c r="D1432" s="3">
        <f>VLOOKUP(Tableau3[[#This Row],[ID ]],'[1]COMMERCIAL 2019 - 2021'!$D$2:$AO$3999,16,FALSE)</f>
        <v>0</v>
      </c>
      <c r="E1432" s="3">
        <f>VLOOKUP(Tableau3[[#This Row],[ID ]],'[1]COMMERCIAL 2019 - 2021'!$D$2:$AO$3999,17,FALSE)</f>
        <v>0</v>
      </c>
      <c r="F1432" s="3">
        <f>VLOOKUP(Tableau3[[#This Row],[ID ]],'[1]COMMERCIAL 2019 - 2021'!$D$2:$AO$3999,20,FALSE)</f>
        <v>0</v>
      </c>
      <c r="G1432" s="3">
        <f>VLOOKUP(Tableau3[[#This Row],[ID ]],'[1]COMMERCIAL 2019 - 2021'!$D$2:$AO$3999,21,FALSE)</f>
        <v>51352.576000000008</v>
      </c>
      <c r="H1432" s="3">
        <f>VLOOKUP(Tableau3[[#This Row],[ID ]],'[1]COMMERCIAL 2019 - 2021'!$D$2:$AO$3999,22,FALSE)</f>
        <v>0</v>
      </c>
      <c r="I1432" s="3">
        <f>VLOOKUP(Tableau3[[#This Row],[ID ]],'[1]COMMERCIAL 2019 - 2021'!$D$2:$AO$3999,23,FALSE)</f>
        <v>0</v>
      </c>
      <c r="J1432" s="3">
        <f>+Tableau1[[#This Row],[Annee]]</f>
        <v>2023</v>
      </c>
      <c r="K1432" s="3" t="str">
        <f>+Tableau1[[#This Row],[DESTINATION]]</f>
        <v>Madagascar</v>
      </c>
      <c r="L1432" s="3" t="str">
        <f>+Tableau1[[#This Row],[CLIENT]]</f>
        <v>RNK DISTRIBUTION</v>
      </c>
      <c r="M1432" s="3">
        <f>Tableau1[[#This Row],[Mois]]</f>
        <v>11</v>
      </c>
    </row>
    <row r="1433" spans="1:13" hidden="1" x14ac:dyDescent="0.35">
      <c r="A1433" s="1" t="str">
        <f>Tableau1[[#This Row],[NUM DE FACTURE]]</f>
        <v>FAE-23-00274</v>
      </c>
      <c r="B1433" s="2">
        <f>VLOOKUP(Tableau3[[#This Row],[ID ]],'[1]COMMERCIAL 2019 - 2021'!$D$2:$AO$3999,14,FALSE)</f>
        <v>0</v>
      </c>
      <c r="C1433" s="3">
        <f>VLOOKUP(Tableau3[[#This Row],[ID ]],'[1]COMMERCIAL 2019 - 2021'!$D$2:$AO$3999,15,FALSE)</f>
        <v>15000</v>
      </c>
      <c r="D1433" s="3">
        <f>VLOOKUP(Tableau3[[#This Row],[ID ]],'[1]COMMERCIAL 2019 - 2021'!$D$2:$AO$3999,16,FALSE)</f>
        <v>0</v>
      </c>
      <c r="E1433" s="3">
        <f>VLOOKUP(Tableau3[[#This Row],[ID ]],'[1]COMMERCIAL 2019 - 2021'!$D$2:$AO$3999,17,FALSE)</f>
        <v>0</v>
      </c>
      <c r="F1433" s="3">
        <f>VLOOKUP(Tableau3[[#This Row],[ID ]],'[1]COMMERCIAL 2019 - 2021'!$D$2:$AO$3999,20,FALSE)</f>
        <v>0</v>
      </c>
      <c r="G1433" s="3">
        <f>VLOOKUP(Tableau3[[#This Row],[ID ]],'[1]COMMERCIAL 2019 - 2021'!$D$2:$AO$3999,21,FALSE)</f>
        <v>35250</v>
      </c>
      <c r="H1433" s="3">
        <f>VLOOKUP(Tableau3[[#This Row],[ID ]],'[1]COMMERCIAL 2019 - 2021'!$D$2:$AO$3999,22,FALSE)</f>
        <v>0</v>
      </c>
      <c r="I1433" s="3">
        <f>VLOOKUP(Tableau3[[#This Row],[ID ]],'[1]COMMERCIAL 2019 - 2021'!$D$2:$AO$3999,23,FALSE)</f>
        <v>0</v>
      </c>
      <c r="J1433" s="3">
        <f>+Tableau1[[#This Row],[Annee]]</f>
        <v>2023</v>
      </c>
      <c r="K1433" s="3" t="str">
        <f>+Tableau1[[#This Row],[DESTINATION]]</f>
        <v xml:space="preserve">UK </v>
      </c>
      <c r="L1433" s="3" t="str">
        <f>+Tableau1[[#This Row],[CLIENT]]</f>
        <v>ARCADIA</v>
      </c>
      <c r="M1433" s="3">
        <f>Tableau1[[#This Row],[Mois]]</f>
        <v>11</v>
      </c>
    </row>
    <row r="1434" spans="1:13" hidden="1" x14ac:dyDescent="0.35">
      <c r="A1434" s="1" t="str">
        <f>Tableau1[[#This Row],[NUM DE FACTURE]]</f>
        <v>FAE-23-00275</v>
      </c>
      <c r="B1434" s="2">
        <f>VLOOKUP(Tableau3[[#This Row],[ID ]],'[1]COMMERCIAL 2019 - 2021'!$D$2:$AO$3999,14,FALSE)</f>
        <v>0</v>
      </c>
      <c r="C1434" s="3">
        <f>VLOOKUP(Tableau3[[#This Row],[ID ]],'[1]COMMERCIAL 2019 - 2021'!$D$2:$AO$3999,15,FALSE)</f>
        <v>9741.2800000000007</v>
      </c>
      <c r="D1434" s="3">
        <f>VLOOKUP(Tableau3[[#This Row],[ID ]],'[1]COMMERCIAL 2019 - 2021'!$D$2:$AO$3999,16,FALSE)</f>
        <v>0</v>
      </c>
      <c r="E1434" s="3">
        <f>VLOOKUP(Tableau3[[#This Row],[ID ]],'[1]COMMERCIAL 2019 - 2021'!$D$2:$AO$3999,17,FALSE)</f>
        <v>1900</v>
      </c>
      <c r="F1434" s="3">
        <f>VLOOKUP(Tableau3[[#This Row],[ID ]],'[1]COMMERCIAL 2019 - 2021'!$D$2:$AO$3999,20,FALSE)</f>
        <v>0</v>
      </c>
      <c r="G1434" s="3">
        <f>VLOOKUP(Tableau3[[#This Row],[ID ]],'[1]COMMERCIAL 2019 - 2021'!$D$2:$AO$3999,21,FALSE)</f>
        <v>32620.691270722669</v>
      </c>
      <c r="H1434" s="3">
        <f>VLOOKUP(Tableau3[[#This Row],[ID ]],'[1]COMMERCIAL 2019 - 2021'!$D$2:$AO$3999,22,FALSE)</f>
        <v>0</v>
      </c>
      <c r="I1434" s="3">
        <f>VLOOKUP(Tableau3[[#This Row],[ID ]],'[1]COMMERCIAL 2019 - 2021'!$D$2:$AO$3999,23,FALSE)</f>
        <v>11437.597609277331</v>
      </c>
      <c r="J1434" s="3">
        <f>+Tableau1[[#This Row],[Annee]]</f>
        <v>2023</v>
      </c>
      <c r="K1434" s="3" t="str">
        <f>+Tableau1[[#This Row],[DESTINATION]]</f>
        <v>Canada</v>
      </c>
      <c r="L1434" s="3" t="str">
        <f>+Tableau1[[#This Row],[CLIENT]]</f>
        <v>SAFA FOOD</v>
      </c>
      <c r="M1434" s="3">
        <f>Tableau1[[#This Row],[Mois]]</f>
        <v>11</v>
      </c>
    </row>
    <row r="1435" spans="1:13" hidden="1" x14ac:dyDescent="0.35">
      <c r="A1435" s="1" t="str">
        <f>Tableau1[[#This Row],[NUM DE FACTURE]]</f>
        <v>FAE-23-00276</v>
      </c>
      <c r="B1435" s="2">
        <f>VLOOKUP(Tableau3[[#This Row],[ID ]],'[1]COMMERCIAL 2019 - 2021'!$D$2:$AO$3999,14,FALSE)</f>
        <v>20750</v>
      </c>
      <c r="C1435" s="3">
        <f>VLOOKUP(Tableau3[[#This Row],[ID ]],'[1]COMMERCIAL 2019 - 2021'!$D$2:$AO$3999,15,FALSE)</f>
        <v>0</v>
      </c>
      <c r="D1435" s="3">
        <f>VLOOKUP(Tableau3[[#This Row],[ID ]],'[1]COMMERCIAL 2019 - 2021'!$D$2:$AO$3999,16,FALSE)</f>
        <v>0</v>
      </c>
      <c r="E1435" s="3">
        <f>VLOOKUP(Tableau3[[#This Row],[ID ]],'[1]COMMERCIAL 2019 - 2021'!$D$2:$AO$3999,17,FALSE)</f>
        <v>0</v>
      </c>
      <c r="F1435" s="3">
        <f>VLOOKUP(Tableau3[[#This Row],[ID ]],'[1]COMMERCIAL 2019 - 2021'!$D$2:$AO$3999,20,FALSE)</f>
        <v>39425</v>
      </c>
      <c r="G1435" s="3">
        <f>VLOOKUP(Tableau3[[#This Row],[ID ]],'[1]COMMERCIAL 2019 - 2021'!$D$2:$AO$3999,21,FALSE)</f>
        <v>0</v>
      </c>
      <c r="H1435" s="3">
        <f>VLOOKUP(Tableau3[[#This Row],[ID ]],'[1]COMMERCIAL 2019 - 2021'!$D$2:$AO$3999,22,FALSE)</f>
        <v>0</v>
      </c>
      <c r="I1435" s="3">
        <f>VLOOKUP(Tableau3[[#This Row],[ID ]],'[1]COMMERCIAL 2019 - 2021'!$D$2:$AO$3999,23,FALSE)</f>
        <v>0</v>
      </c>
      <c r="J1435" s="3">
        <f>+Tableau1[[#This Row],[Annee]]</f>
        <v>2023</v>
      </c>
      <c r="K1435" s="3" t="str">
        <f>+Tableau1[[#This Row],[DESTINATION]]</f>
        <v>Togo</v>
      </c>
      <c r="L1435" s="3" t="str">
        <f>+Tableau1[[#This Row],[CLIENT]]</f>
        <v>SAHEL INTERNATIONAL TRADE</v>
      </c>
      <c r="M1435" s="3">
        <f>Tableau1[[#This Row],[Mois]]</f>
        <v>12</v>
      </c>
    </row>
    <row r="1436" spans="1:13" hidden="1" x14ac:dyDescent="0.35">
      <c r="A1436" s="1" t="str">
        <f>Tableau1[[#This Row],[NUM DE FACTURE]]</f>
        <v>FAE-23-00277</v>
      </c>
      <c r="B1436" s="2">
        <f>VLOOKUP(Tableau3[[#This Row],[ID ]],'[1]COMMERCIAL 2019 - 2021'!$D$2:$AO$3999,14,FALSE)</f>
        <v>9600</v>
      </c>
      <c r="C1436" s="3">
        <f>VLOOKUP(Tableau3[[#This Row],[ID ]],'[1]COMMERCIAL 2019 - 2021'!$D$2:$AO$3999,15,FALSE)</f>
        <v>18240</v>
      </c>
      <c r="D1436" s="3">
        <f>VLOOKUP(Tableau3[[#This Row],[ID ]],'[1]COMMERCIAL 2019 - 2021'!$D$2:$AO$3999,16,FALSE)</f>
        <v>0</v>
      </c>
      <c r="E1436" s="3">
        <f>VLOOKUP(Tableau3[[#This Row],[ID ]],'[1]COMMERCIAL 2019 - 2021'!$D$2:$AO$3999,17,FALSE)</f>
        <v>0</v>
      </c>
      <c r="F1436" s="3">
        <f>VLOOKUP(Tableau3[[#This Row],[ID ]],'[1]COMMERCIAL 2019 - 2021'!$D$2:$AO$3999,20,FALSE)</f>
        <v>18720</v>
      </c>
      <c r="G1436" s="3">
        <f>VLOOKUP(Tableau3[[#This Row],[ID ]],'[1]COMMERCIAL 2019 - 2021'!$D$2:$AO$3999,21,FALSE)</f>
        <v>32413.200000000001</v>
      </c>
      <c r="H1436" s="3">
        <f>VLOOKUP(Tableau3[[#This Row],[ID ]],'[1]COMMERCIAL 2019 - 2021'!$D$2:$AO$3999,22,FALSE)</f>
        <v>0</v>
      </c>
      <c r="I1436" s="3">
        <f>VLOOKUP(Tableau3[[#This Row],[ID ]],'[1]COMMERCIAL 2019 - 2021'!$D$2:$AO$3999,23,FALSE)</f>
        <v>0</v>
      </c>
      <c r="J1436" s="3">
        <f>+Tableau1[[#This Row],[Annee]]</f>
        <v>2023</v>
      </c>
      <c r="K1436" s="3" t="str">
        <f>+Tableau1[[#This Row],[DESTINATION]]</f>
        <v>Cap Vert</v>
      </c>
      <c r="L1436" s="3" t="str">
        <f>+Tableau1[[#This Row],[CLIENT]]</f>
        <v>STE DE COMMERCE INTERNATIONAL</v>
      </c>
      <c r="M1436" s="3">
        <f>Tableau1[[#This Row],[Mois]]</f>
        <v>11</v>
      </c>
    </row>
    <row r="1437" spans="1:13" hidden="1" x14ac:dyDescent="0.35">
      <c r="A1437" s="1" t="str">
        <f>Tableau1[[#This Row],[NUM DE FACTURE]]</f>
        <v>FAE-23-00278</v>
      </c>
      <c r="B1437" s="2">
        <f>VLOOKUP(Tableau3[[#This Row],[ID ]],'[1]COMMERCIAL 2019 - 2021'!$D$2:$AO$3999,14,FALSE)</f>
        <v>153240</v>
      </c>
      <c r="C1437" s="3">
        <f>VLOOKUP(Tableau3[[#This Row],[ID ]],'[1]COMMERCIAL 2019 - 2021'!$D$2:$AO$3999,15,FALSE)</f>
        <v>22200</v>
      </c>
      <c r="D1437" s="3">
        <f>VLOOKUP(Tableau3[[#This Row],[ID ]],'[1]COMMERCIAL 2019 - 2021'!$D$2:$AO$3999,16,FALSE)</f>
        <v>56000</v>
      </c>
      <c r="E1437" s="3">
        <f>VLOOKUP(Tableau3[[#This Row],[ID ]],'[1]COMMERCIAL 2019 - 2021'!$D$2:$AO$3999,17,FALSE)</f>
        <v>0</v>
      </c>
      <c r="F1437" s="3">
        <f>VLOOKUP(Tableau3[[#This Row],[ID ]],'[1]COMMERCIAL 2019 - 2021'!$D$2:$AO$3999,20,FALSE)</f>
        <v>305575.2</v>
      </c>
      <c r="G1437" s="3">
        <f>VLOOKUP(Tableau3[[#This Row],[ID ]],'[1]COMMERCIAL 2019 - 2021'!$D$2:$AO$3999,21,FALSE)</f>
        <v>40848</v>
      </c>
      <c r="H1437" s="3">
        <f>VLOOKUP(Tableau3[[#This Row],[ID ]],'[1]COMMERCIAL 2019 - 2021'!$D$2:$AO$3999,22,FALSE)</f>
        <v>87920</v>
      </c>
      <c r="I1437" s="3">
        <f>VLOOKUP(Tableau3[[#This Row],[ID ]],'[1]COMMERCIAL 2019 - 2021'!$D$2:$AO$3999,23,FALSE)</f>
        <v>0</v>
      </c>
      <c r="J1437" s="3">
        <f>+Tableau1[[#This Row],[Annee]]</f>
        <v>2023</v>
      </c>
      <c r="K1437" s="3" t="str">
        <f>+Tableau1[[#This Row],[DESTINATION]]</f>
        <v>Sierra Leone</v>
      </c>
      <c r="L1437" s="3" t="str">
        <f>+Tableau1[[#This Row],[CLIENT]]</f>
        <v>STE DE COMMERCE INTERNATIONAL</v>
      </c>
      <c r="M1437" s="3">
        <f>Tableau1[[#This Row],[Mois]]</f>
        <v>11</v>
      </c>
    </row>
    <row r="1438" spans="1:13" hidden="1" x14ac:dyDescent="0.35">
      <c r="A1438" s="1" t="str">
        <f>Tableau1[[#This Row],[NUM DE FACTURE]]</f>
        <v>FAE-23-00279</v>
      </c>
      <c r="B1438" s="2">
        <f>VLOOKUP(Tableau3[[#This Row],[ID ]],'[1]COMMERCIAL 2019 - 2021'!$D$2:$AO$3999,14,FALSE)</f>
        <v>22000</v>
      </c>
      <c r="C1438" s="3">
        <f>VLOOKUP(Tableau3[[#This Row],[ID ]],'[1]COMMERCIAL 2019 - 2021'!$D$2:$AO$3999,15,FALSE)</f>
        <v>0</v>
      </c>
      <c r="D1438" s="3">
        <f>VLOOKUP(Tableau3[[#This Row],[ID ]],'[1]COMMERCIAL 2019 - 2021'!$D$2:$AO$3999,16,FALSE)</f>
        <v>0</v>
      </c>
      <c r="E1438" s="3">
        <f>VLOOKUP(Tableau3[[#This Row],[ID ]],'[1]COMMERCIAL 2019 - 2021'!$D$2:$AO$3999,17,FALSE)</f>
        <v>0</v>
      </c>
      <c r="F1438" s="3">
        <f>VLOOKUP(Tableau3[[#This Row],[ID ]],'[1]COMMERCIAL 2019 - 2021'!$D$2:$AO$3999,20,FALSE)</f>
        <v>50371.301750000006</v>
      </c>
      <c r="G1438" s="3">
        <f>VLOOKUP(Tableau3[[#This Row],[ID ]],'[1]COMMERCIAL 2019 - 2021'!$D$2:$AO$3999,21,FALSE)</f>
        <v>0</v>
      </c>
      <c r="H1438" s="3">
        <f>VLOOKUP(Tableau3[[#This Row],[ID ]],'[1]COMMERCIAL 2019 - 2021'!$D$2:$AO$3999,22,FALSE)</f>
        <v>0</v>
      </c>
      <c r="I1438" s="3">
        <f>VLOOKUP(Tableau3[[#This Row],[ID ]],'[1]COMMERCIAL 2019 - 2021'!$D$2:$AO$3999,23,FALSE)</f>
        <v>0</v>
      </c>
      <c r="J1438" s="3">
        <f>+Tableau1[[#This Row],[Annee]]</f>
        <v>2023</v>
      </c>
      <c r="K1438" s="3" t="str">
        <f>+Tableau1[[#This Row],[DESTINATION]]</f>
        <v>Togo</v>
      </c>
      <c r="L1438" s="3" t="str">
        <f>+Tableau1[[#This Row],[CLIENT]]</f>
        <v>FONTANA SAS</v>
      </c>
      <c r="M1438" s="3">
        <f>Tableau1[[#This Row],[Mois]]</f>
        <v>11</v>
      </c>
    </row>
    <row r="1439" spans="1:13" hidden="1" x14ac:dyDescent="0.35">
      <c r="A1439" s="1" t="str">
        <f>Tableau1[[#This Row],[NUM DE FACTURE]]</f>
        <v>FAE-23-00280</v>
      </c>
      <c r="B1439" s="2">
        <f>VLOOKUP(Tableau3[[#This Row],[ID ]],'[1]COMMERCIAL 2019 - 2021'!$D$2:$AO$3999,14,FALSE)</f>
        <v>0</v>
      </c>
      <c r="C1439" s="3">
        <f>VLOOKUP(Tableau3[[#This Row],[ID ]],'[1]COMMERCIAL 2019 - 2021'!$D$2:$AO$3999,15,FALSE)</f>
        <v>0</v>
      </c>
      <c r="D1439" s="3">
        <f>VLOOKUP(Tableau3[[#This Row],[ID ]],'[1]COMMERCIAL 2019 - 2021'!$D$2:$AO$3999,16,FALSE)</f>
        <v>0</v>
      </c>
      <c r="E1439" s="3">
        <f>VLOOKUP(Tableau3[[#This Row],[ID ]],'[1]COMMERCIAL 2019 - 2021'!$D$2:$AO$3999,17,FALSE)</f>
        <v>11250</v>
      </c>
      <c r="F1439" s="3">
        <f>VLOOKUP(Tableau3[[#This Row],[ID ]],'[1]COMMERCIAL 2019 - 2021'!$D$2:$AO$3999,20,FALSE)</f>
        <v>0</v>
      </c>
      <c r="G1439" s="3">
        <f>VLOOKUP(Tableau3[[#This Row],[ID ]],'[1]COMMERCIAL 2019 - 2021'!$D$2:$AO$3999,21,FALSE)</f>
        <v>0</v>
      </c>
      <c r="H1439" s="3">
        <f>VLOOKUP(Tableau3[[#This Row],[ID ]],'[1]COMMERCIAL 2019 - 2021'!$D$2:$AO$3999,22,FALSE)</f>
        <v>0</v>
      </c>
      <c r="I1439" s="3">
        <f>VLOOKUP(Tableau3[[#This Row],[ID ]],'[1]COMMERCIAL 2019 - 2021'!$D$2:$AO$3999,23,FALSE)</f>
        <v>59329.574999999997</v>
      </c>
      <c r="J1439" s="3">
        <f>+Tableau1[[#This Row],[Annee]]</f>
        <v>2023</v>
      </c>
      <c r="K1439" s="3" t="str">
        <f>+Tableau1[[#This Row],[DESTINATION]]</f>
        <v>Libye</v>
      </c>
      <c r="L1439" s="3" t="str">
        <f>+Tableau1[[#This Row],[CLIENT]]</f>
        <v>AL SAHL MOUTAQADEM</v>
      </c>
      <c r="M1439" s="3">
        <f>Tableau1[[#This Row],[Mois]]</f>
        <v>11</v>
      </c>
    </row>
    <row r="1440" spans="1:13" x14ac:dyDescent="0.35">
      <c r="A1440" s="1" t="str">
        <f>Tableau1[[#This Row],[NUM DE FACTURE]]</f>
        <v>FAE-23-00281</v>
      </c>
      <c r="B1440" s="2">
        <f>VLOOKUP(Tableau3[[#This Row],[ID ]],'[1]COMMERCIAL 2019 - 2021'!$D$2:$AO$3999,14,FALSE)</f>
        <v>22008</v>
      </c>
      <c r="C1440" s="3">
        <f>VLOOKUP(Tableau3[[#This Row],[ID ]],'[1]COMMERCIAL 2019 - 2021'!$D$2:$AO$3999,15,FALSE)</f>
        <v>24468</v>
      </c>
      <c r="D1440" s="3">
        <f>VLOOKUP(Tableau3[[#This Row],[ID ]],'[1]COMMERCIAL 2019 - 2021'!$D$2:$AO$3999,16,FALSE)</f>
        <v>1200</v>
      </c>
      <c r="E1440" s="3">
        <f>VLOOKUP(Tableau3[[#This Row],[ID ]],'[1]COMMERCIAL 2019 - 2021'!$D$2:$AO$3999,17,FALSE)</f>
        <v>0</v>
      </c>
      <c r="F1440" s="3">
        <f>VLOOKUP(Tableau3[[#This Row],[ID ]],'[1]COMMERCIAL 2019 - 2021'!$D$2:$AO$3999,20,FALSE)</f>
        <v>42475.44</v>
      </c>
      <c r="G1440" s="3">
        <f>VLOOKUP(Tableau3[[#This Row],[ID ]],'[1]COMMERCIAL 2019 - 2021'!$D$2:$AO$3999,21,FALSE)</f>
        <v>42180</v>
      </c>
      <c r="H1440" s="3">
        <f>VLOOKUP(Tableau3[[#This Row],[ID ]],'[1]COMMERCIAL 2019 - 2021'!$D$2:$AO$3999,22,FALSE)</f>
        <v>2040</v>
      </c>
      <c r="I1440" s="3">
        <f>VLOOKUP(Tableau3[[#This Row],[ID ]],'[1]COMMERCIAL 2019 - 2021'!$D$2:$AO$3999,23,FALSE)</f>
        <v>0</v>
      </c>
      <c r="J1440" s="3">
        <f>+Tableau1[[#This Row],[Annee]]</f>
        <v>2023</v>
      </c>
      <c r="K1440" s="3" t="str">
        <f>+Tableau1[[#This Row],[DESTINATION]]</f>
        <v>Sierra Leone</v>
      </c>
      <c r="L1440" s="3" t="str">
        <f>+Tableau1[[#This Row],[CLIENT]]</f>
        <v>TUNISIAN AFRICAN BUSINESS</v>
      </c>
      <c r="M1440" s="3">
        <f>Tableau1[[#This Row],[Mois]]</f>
        <v>11</v>
      </c>
    </row>
    <row r="1441" spans="1:13" hidden="1" x14ac:dyDescent="0.35">
      <c r="A1441" s="1" t="str">
        <f>Tableau1[[#This Row],[NUM DE FACTURE]]</f>
        <v>FAE-23-00282</v>
      </c>
      <c r="B1441" s="2">
        <f>VLOOKUP(Tableau3[[#This Row],[ID ]],'[1]COMMERCIAL 2019 - 2021'!$D$2:$AO$3999,14,FALSE)</f>
        <v>0</v>
      </c>
      <c r="C1441" s="3">
        <f>VLOOKUP(Tableau3[[#This Row],[ID ]],'[1]COMMERCIAL 2019 - 2021'!$D$2:$AO$3999,15,FALSE)</f>
        <v>61500</v>
      </c>
      <c r="D1441" s="3">
        <f>VLOOKUP(Tableau3[[#This Row],[ID ]],'[1]COMMERCIAL 2019 - 2021'!$D$2:$AO$3999,16,FALSE)</f>
        <v>0</v>
      </c>
      <c r="E1441" s="3">
        <f>VLOOKUP(Tableau3[[#This Row],[ID ]],'[1]COMMERCIAL 2019 - 2021'!$D$2:$AO$3999,17,FALSE)</f>
        <v>0</v>
      </c>
      <c r="F1441" s="3">
        <f>VLOOKUP(Tableau3[[#This Row],[ID ]],'[1]COMMERCIAL 2019 - 2021'!$D$2:$AO$3999,20,FALSE)</f>
        <v>0</v>
      </c>
      <c r="G1441" s="3">
        <f>VLOOKUP(Tableau3[[#This Row],[ID ]],'[1]COMMERCIAL 2019 - 2021'!$D$2:$AO$3999,21,FALSE)</f>
        <v>126075</v>
      </c>
      <c r="H1441" s="3">
        <f>VLOOKUP(Tableau3[[#This Row],[ID ]],'[1]COMMERCIAL 2019 - 2021'!$D$2:$AO$3999,22,FALSE)</f>
        <v>0</v>
      </c>
      <c r="I1441" s="3">
        <f>VLOOKUP(Tableau3[[#This Row],[ID ]],'[1]COMMERCIAL 2019 - 2021'!$D$2:$AO$3999,23,FALSE)</f>
        <v>0</v>
      </c>
      <c r="J1441" s="3">
        <f>+Tableau1[[#This Row],[Annee]]</f>
        <v>2023</v>
      </c>
      <c r="K1441" s="3" t="str">
        <f>+Tableau1[[#This Row],[DESTINATION]]</f>
        <v>Belarus</v>
      </c>
      <c r="L1441" s="3" t="str">
        <f>+Tableau1[[#This Row],[CLIENT]]</f>
        <v>ARCADIA</v>
      </c>
      <c r="M1441" s="3">
        <f>Tableau1[[#This Row],[Mois]]</f>
        <v>11</v>
      </c>
    </row>
    <row r="1442" spans="1:13" hidden="1" x14ac:dyDescent="0.35">
      <c r="A1442" s="1" t="str">
        <f>Tableau1[[#This Row],[NUM DE FACTURE]]</f>
        <v>FAE-23-00283</v>
      </c>
      <c r="B1442" s="2">
        <f>VLOOKUP(Tableau3[[#This Row],[ID ]],'[1]COMMERCIAL 2019 - 2021'!$D$2:$AO$3999,14,FALSE)</f>
        <v>83000</v>
      </c>
      <c r="C1442" s="3">
        <f>VLOOKUP(Tableau3[[#This Row],[ID ]],'[1]COMMERCIAL 2019 - 2021'!$D$2:$AO$3999,15,FALSE)</f>
        <v>0</v>
      </c>
      <c r="D1442" s="3">
        <f>VLOOKUP(Tableau3[[#This Row],[ID ]],'[1]COMMERCIAL 2019 - 2021'!$D$2:$AO$3999,16,FALSE)</f>
        <v>0</v>
      </c>
      <c r="E1442" s="3">
        <f>VLOOKUP(Tableau3[[#This Row],[ID ]],'[1]COMMERCIAL 2019 - 2021'!$D$2:$AO$3999,17,FALSE)</f>
        <v>0</v>
      </c>
      <c r="F1442" s="3">
        <f>VLOOKUP(Tableau3[[#This Row],[ID ]],'[1]COMMERCIAL 2019 - 2021'!$D$2:$AO$3999,20,FALSE)</f>
        <v>170150</v>
      </c>
      <c r="G1442" s="3">
        <f>VLOOKUP(Tableau3[[#This Row],[ID ]],'[1]COMMERCIAL 2019 - 2021'!$D$2:$AO$3999,21,FALSE)</f>
        <v>0</v>
      </c>
      <c r="H1442" s="3">
        <f>VLOOKUP(Tableau3[[#This Row],[ID ]],'[1]COMMERCIAL 2019 - 2021'!$D$2:$AO$3999,22,FALSE)</f>
        <v>0</v>
      </c>
      <c r="I1442" s="3">
        <f>VLOOKUP(Tableau3[[#This Row],[ID ]],'[1]COMMERCIAL 2019 - 2021'!$D$2:$AO$3999,23,FALSE)</f>
        <v>0</v>
      </c>
      <c r="J1442" s="3">
        <f>+Tableau1[[#This Row],[Annee]]</f>
        <v>2023</v>
      </c>
      <c r="K1442" s="3" t="str">
        <f>+Tableau1[[#This Row],[DESTINATION]]</f>
        <v>Belarus</v>
      </c>
      <c r="L1442" s="3" t="str">
        <f>+Tableau1[[#This Row],[CLIENT]]</f>
        <v>ARCADIA</v>
      </c>
      <c r="M1442" s="3">
        <f>Tableau1[[#This Row],[Mois]]</f>
        <v>11</v>
      </c>
    </row>
    <row r="1443" spans="1:13" hidden="1" x14ac:dyDescent="0.35">
      <c r="A1443" s="1" t="str">
        <f>Tableau1[[#This Row],[NUM DE FACTURE]]</f>
        <v>FAE-23-00284</v>
      </c>
      <c r="B1443" s="2">
        <f>VLOOKUP(Tableau3[[#This Row],[ID ]],'[1]COMMERCIAL 2019 - 2021'!$D$2:$AO$3999,14,FALSE)</f>
        <v>990</v>
      </c>
      <c r="C1443" s="3">
        <f>VLOOKUP(Tableau3[[#This Row],[ID ]],'[1]COMMERCIAL 2019 - 2021'!$D$2:$AO$3999,15,FALSE)</f>
        <v>20160</v>
      </c>
      <c r="D1443" s="3">
        <f>VLOOKUP(Tableau3[[#This Row],[ID ]],'[1]COMMERCIAL 2019 - 2021'!$D$2:$AO$3999,16,FALSE)</f>
        <v>0</v>
      </c>
      <c r="E1443" s="3">
        <f>VLOOKUP(Tableau3[[#This Row],[ID ]],'[1]COMMERCIAL 2019 - 2021'!$D$2:$AO$3999,17,FALSE)</f>
        <v>0</v>
      </c>
      <c r="F1443" s="3">
        <f>VLOOKUP(Tableau3[[#This Row],[ID ]],'[1]COMMERCIAL 2019 - 2021'!$D$2:$AO$3999,20,FALSE)</f>
        <v>3521.7775740000002</v>
      </c>
      <c r="G1443" s="3">
        <f>VLOOKUP(Tableau3[[#This Row],[ID ]],'[1]COMMERCIAL 2019 - 2021'!$D$2:$AO$3999,21,FALSE)</f>
        <v>92421.431578000003</v>
      </c>
      <c r="H1443" s="3">
        <f>VLOOKUP(Tableau3[[#This Row],[ID ]],'[1]COMMERCIAL 2019 - 2021'!$D$2:$AO$3999,22,FALSE)</f>
        <v>0</v>
      </c>
      <c r="I1443" s="3">
        <f>VLOOKUP(Tableau3[[#This Row],[ID ]],'[1]COMMERCIAL 2019 - 2021'!$D$2:$AO$3999,23,FALSE)</f>
        <v>0</v>
      </c>
      <c r="J1443" s="3">
        <f>+Tableau1[[#This Row],[Annee]]</f>
        <v>2023</v>
      </c>
      <c r="K1443" s="3" t="str">
        <f>+Tableau1[[#This Row],[DESTINATION]]</f>
        <v>New Zealand</v>
      </c>
      <c r="L1443" s="3" t="str">
        <f>+Tableau1[[#This Row],[CLIENT]]</f>
        <v>DAVIS TRADING CO LTD</v>
      </c>
      <c r="M1443" s="3">
        <f>Tableau1[[#This Row],[Mois]]</f>
        <v>12</v>
      </c>
    </row>
    <row r="1444" spans="1:13" hidden="1" x14ac:dyDescent="0.35">
      <c r="A1444" s="1" t="str">
        <f>Tableau1[[#This Row],[NUM DE FACTURE]]</f>
        <v>FAE-23-00285</v>
      </c>
      <c r="B1444" s="2">
        <f>VLOOKUP(Tableau3[[#This Row],[ID ]],'[1]COMMERCIAL 2019 - 2021'!$D$2:$AO$3999,14,FALSE)</f>
        <v>0</v>
      </c>
      <c r="C1444" s="3">
        <f>VLOOKUP(Tableau3[[#This Row],[ID ]],'[1]COMMERCIAL 2019 - 2021'!$D$2:$AO$3999,15,FALSE)</f>
        <v>17880</v>
      </c>
      <c r="D1444" s="3">
        <f>VLOOKUP(Tableau3[[#This Row],[ID ]],'[1]COMMERCIAL 2019 - 2021'!$D$2:$AO$3999,16,FALSE)</f>
        <v>7200</v>
      </c>
      <c r="E1444" s="3">
        <f>VLOOKUP(Tableau3[[#This Row],[ID ]],'[1]COMMERCIAL 2019 - 2021'!$D$2:$AO$3999,17,FALSE)</f>
        <v>0</v>
      </c>
      <c r="F1444" s="3">
        <f>VLOOKUP(Tableau3[[#This Row],[ID ]],'[1]COMMERCIAL 2019 - 2021'!$D$2:$AO$3999,20,FALSE)</f>
        <v>0</v>
      </c>
      <c r="G1444" s="3">
        <f>VLOOKUP(Tableau3[[#This Row],[ID ]],'[1]COMMERCIAL 2019 - 2021'!$D$2:$AO$3999,21,FALSE)</f>
        <v>52436.352532011464</v>
      </c>
      <c r="H1444" s="3">
        <f>VLOOKUP(Tableau3[[#This Row],[ID ]],'[1]COMMERCIAL 2019 - 2021'!$D$2:$AO$3999,22,FALSE)</f>
        <v>25338.609333588513</v>
      </c>
      <c r="I1444" s="3">
        <f>VLOOKUP(Tableau3[[#This Row],[ID ]],'[1]COMMERCIAL 2019 - 2021'!$D$2:$AO$3999,23,FALSE)</f>
        <v>11333.466431999997</v>
      </c>
      <c r="J1444" s="3">
        <f>+Tableau1[[#This Row],[Annee]]</f>
        <v>2023</v>
      </c>
      <c r="K1444" s="3" t="str">
        <f>+Tableau1[[#This Row],[DESTINATION]]</f>
        <v>France</v>
      </c>
      <c r="L1444" s="3" t="str">
        <f>+Tableau1[[#This Row],[CLIENT]]</f>
        <v>SODIC</v>
      </c>
      <c r="M1444" s="3">
        <f>Tableau1[[#This Row],[Mois]]</f>
        <v>11</v>
      </c>
    </row>
    <row r="1445" spans="1:13" x14ac:dyDescent="0.35">
      <c r="A1445" s="1" t="str">
        <f>Tableau1[[#This Row],[NUM DE FACTURE]]</f>
        <v>FAE-23-00286</v>
      </c>
      <c r="B1445" s="2">
        <f>VLOOKUP(Tableau3[[#This Row],[ID ]],'[1]COMMERCIAL 2019 - 2021'!$D$2:$AO$3999,14,FALSE)</f>
        <v>0</v>
      </c>
      <c r="C1445" s="3">
        <f>VLOOKUP(Tableau3[[#This Row],[ID ]],'[1]COMMERCIAL 2019 - 2021'!$D$2:$AO$3999,15,FALSE)</f>
        <v>54060</v>
      </c>
      <c r="D1445" s="3">
        <f>VLOOKUP(Tableau3[[#This Row],[ID ]],'[1]COMMERCIAL 2019 - 2021'!$D$2:$AO$3999,16,FALSE)</f>
        <v>400000</v>
      </c>
      <c r="E1445" s="3">
        <f>VLOOKUP(Tableau3[[#This Row],[ID ]],'[1]COMMERCIAL 2019 - 2021'!$D$2:$AO$3999,17,FALSE)</f>
        <v>3000</v>
      </c>
      <c r="F1445" s="3">
        <f>VLOOKUP(Tableau3[[#This Row],[ID ]],'[1]COMMERCIAL 2019 - 2021'!$D$2:$AO$3999,20,FALSE)</f>
        <v>0</v>
      </c>
      <c r="G1445" s="3">
        <f>VLOOKUP(Tableau3[[#This Row],[ID ]],'[1]COMMERCIAL 2019 - 2021'!$D$2:$AO$3999,21,FALSE)</f>
        <v>76969.8</v>
      </c>
      <c r="H1445" s="3">
        <f>VLOOKUP(Tableau3[[#This Row],[ID ]],'[1]COMMERCIAL 2019 - 2021'!$D$2:$AO$3999,22,FALSE)</f>
        <v>694960</v>
      </c>
      <c r="I1445" s="3">
        <f>VLOOKUP(Tableau3[[#This Row],[ID ]],'[1]COMMERCIAL 2019 - 2021'!$D$2:$AO$3999,23,FALSE)</f>
        <v>48800</v>
      </c>
      <c r="J1445" s="3">
        <f>+Tableau1[[#This Row],[Annee]]</f>
        <v>2023</v>
      </c>
      <c r="K1445" s="3" t="str">
        <f>+Tableau1[[#This Row],[DESTINATION]]</f>
        <v>Gabon</v>
      </c>
      <c r="L1445" s="3" t="str">
        <f>+Tableau1[[#This Row],[CLIENT]]</f>
        <v>TUNISIAN AFRICAN BUSINESS</v>
      </c>
      <c r="M1445" s="3">
        <f>Tableau1[[#This Row],[Mois]]</f>
        <v>12</v>
      </c>
    </row>
    <row r="1446" spans="1:13" hidden="1" x14ac:dyDescent="0.35">
      <c r="A1446" s="1" t="str">
        <f>Tableau1[[#This Row],[NUM DE FACTURE]]</f>
        <v>FAE-23-00287</v>
      </c>
      <c r="B1446" s="2">
        <f>VLOOKUP(Tableau3[[#This Row],[ID ]],'[1]COMMERCIAL 2019 - 2021'!$D$2:$AO$3999,14,FALSE)</f>
        <v>0</v>
      </c>
      <c r="C1446" s="3">
        <f>VLOOKUP(Tableau3[[#This Row],[ID ]],'[1]COMMERCIAL 2019 - 2021'!$D$2:$AO$3999,15,FALSE)</f>
        <v>23971.200000000001</v>
      </c>
      <c r="D1446" s="3">
        <f>VLOOKUP(Tableau3[[#This Row],[ID ]],'[1]COMMERCIAL 2019 - 2021'!$D$2:$AO$3999,16,FALSE)</f>
        <v>0</v>
      </c>
      <c r="E1446" s="3">
        <f>VLOOKUP(Tableau3[[#This Row],[ID ]],'[1]COMMERCIAL 2019 - 2021'!$D$2:$AO$3999,17,FALSE)</f>
        <v>0</v>
      </c>
      <c r="F1446" s="3">
        <f>VLOOKUP(Tableau3[[#This Row],[ID ]],'[1]COMMERCIAL 2019 - 2021'!$D$2:$AO$3999,20,FALSE)</f>
        <v>0</v>
      </c>
      <c r="G1446" s="3">
        <f>VLOOKUP(Tableau3[[#This Row],[ID ]],'[1]COMMERCIAL 2019 - 2021'!$D$2:$AO$3999,21,FALSE)</f>
        <v>79332.946609999999</v>
      </c>
      <c r="H1446" s="3">
        <f>VLOOKUP(Tableau3[[#This Row],[ID ]],'[1]COMMERCIAL 2019 - 2021'!$D$2:$AO$3999,22,FALSE)</f>
        <v>0</v>
      </c>
      <c r="I1446" s="3">
        <f>VLOOKUP(Tableau3[[#This Row],[ID ]],'[1]COMMERCIAL 2019 - 2021'!$D$2:$AO$3999,23,FALSE)</f>
        <v>0</v>
      </c>
      <c r="J1446" s="3">
        <f>+Tableau1[[#This Row],[Annee]]</f>
        <v>2023</v>
      </c>
      <c r="K1446" s="3" t="str">
        <f>+Tableau1[[#This Row],[DESTINATION]]</f>
        <v>Canada</v>
      </c>
      <c r="L1446" s="3" t="str">
        <f>+Tableau1[[#This Row],[CLIENT]]</f>
        <v>GREEN WORLD FOOD EXPRESS</v>
      </c>
      <c r="M1446" s="3">
        <f>Tableau1[[#This Row],[Mois]]</f>
        <v>12</v>
      </c>
    </row>
    <row r="1447" spans="1:13" hidden="1" x14ac:dyDescent="0.35">
      <c r="A1447" s="1" t="str">
        <f>Tableau1[[#This Row],[NUM DE FACTURE]]</f>
        <v>FAE-23-00288</v>
      </c>
      <c r="B1447" s="2">
        <f>VLOOKUP(Tableau3[[#This Row],[ID ]],'[1]COMMERCIAL 2019 - 2021'!$D$2:$AO$3999,14,FALSE)</f>
        <v>0</v>
      </c>
      <c r="C1447" s="3">
        <f>VLOOKUP(Tableau3[[#This Row],[ID ]],'[1]COMMERCIAL 2019 - 2021'!$D$2:$AO$3999,15,FALSE)</f>
        <v>15552</v>
      </c>
      <c r="D1447" s="3">
        <f>VLOOKUP(Tableau3[[#This Row],[ID ]],'[1]COMMERCIAL 2019 - 2021'!$D$2:$AO$3999,16,FALSE)</f>
        <v>0</v>
      </c>
      <c r="E1447" s="3">
        <f>VLOOKUP(Tableau3[[#This Row],[ID ]],'[1]COMMERCIAL 2019 - 2021'!$D$2:$AO$3999,17,FALSE)</f>
        <v>4000</v>
      </c>
      <c r="F1447" s="3">
        <f>VLOOKUP(Tableau3[[#This Row],[ID ]],'[1]COMMERCIAL 2019 - 2021'!$D$2:$AO$3999,20,FALSE)</f>
        <v>0</v>
      </c>
      <c r="G1447" s="3">
        <f>VLOOKUP(Tableau3[[#This Row],[ID ]],'[1]COMMERCIAL 2019 - 2021'!$D$2:$AO$3999,21,FALSE)</f>
        <v>37727.613548307701</v>
      </c>
      <c r="H1447" s="3">
        <f>VLOOKUP(Tableau3[[#This Row],[ID ]],'[1]COMMERCIAL 2019 - 2021'!$D$2:$AO$3999,22,FALSE)</f>
        <v>0</v>
      </c>
      <c r="I1447" s="3">
        <f>VLOOKUP(Tableau3[[#This Row],[ID ]],'[1]COMMERCIAL 2019 - 2021'!$D$2:$AO$3999,23,FALSE)</f>
        <v>23497.422807692306</v>
      </c>
      <c r="J1447" s="3">
        <f>+Tableau1[[#This Row],[Annee]]</f>
        <v>2023</v>
      </c>
      <c r="K1447" s="3" t="str">
        <f>+Tableau1[[#This Row],[DESTINATION]]</f>
        <v>Kenya</v>
      </c>
      <c r="L1447" s="3" t="str">
        <f>+Tableau1[[#This Row],[CLIENT]]</f>
        <v>DEBENHAM</v>
      </c>
      <c r="M1447" s="3">
        <f>Tableau1[[#This Row],[Mois]]</f>
        <v>12</v>
      </c>
    </row>
    <row r="1448" spans="1:13" hidden="1" x14ac:dyDescent="0.35">
      <c r="A1448" s="1" t="str">
        <f>Tableau1[[#This Row],[NUM DE FACTURE]]</f>
        <v>FAE-23-00289</v>
      </c>
      <c r="B1448" s="2">
        <f>VLOOKUP(Tableau3[[#This Row],[ID ]],'[1]COMMERCIAL 2019 - 2021'!$D$2:$AO$3999,14,FALSE)</f>
        <v>0</v>
      </c>
      <c r="C1448" s="3">
        <f>VLOOKUP(Tableau3[[#This Row],[ID ]],'[1]COMMERCIAL 2019 - 2021'!$D$2:$AO$3999,15,FALSE)</f>
        <v>110400</v>
      </c>
      <c r="D1448" s="3">
        <f>VLOOKUP(Tableau3[[#This Row],[ID ]],'[1]COMMERCIAL 2019 - 2021'!$D$2:$AO$3999,16,FALSE)</f>
        <v>83520</v>
      </c>
      <c r="E1448" s="3">
        <f>VLOOKUP(Tableau3[[#This Row],[ID ]],'[1]COMMERCIAL 2019 - 2021'!$D$2:$AO$3999,17,FALSE)</f>
        <v>0</v>
      </c>
      <c r="F1448" s="3">
        <f>VLOOKUP(Tableau3[[#This Row],[ID ]],'[1]COMMERCIAL 2019 - 2021'!$D$2:$AO$3999,20,FALSE)</f>
        <v>0</v>
      </c>
      <c r="G1448" s="3">
        <f>VLOOKUP(Tableau3[[#This Row],[ID ]],'[1]COMMERCIAL 2019 - 2021'!$D$2:$AO$3999,21,FALSE)</f>
        <v>195160.44011519995</v>
      </c>
      <c r="H1448" s="3">
        <f>VLOOKUP(Tableau3[[#This Row],[ID ]],'[1]COMMERCIAL 2019 - 2021'!$D$2:$AO$3999,22,FALSE)</f>
        <v>140781.31200000001</v>
      </c>
      <c r="I1448" s="3">
        <f>VLOOKUP(Tableau3[[#This Row],[ID ]],'[1]COMMERCIAL 2019 - 2021'!$D$2:$AO$3999,23,FALSE)</f>
        <v>0</v>
      </c>
      <c r="J1448" s="3">
        <f>+Tableau1[[#This Row],[Annee]]</f>
        <v>2023</v>
      </c>
      <c r="K1448" s="3" t="str">
        <f>+Tableau1[[#This Row],[DESTINATION]]</f>
        <v>Tchad</v>
      </c>
      <c r="L1448" s="3" t="str">
        <f>+Tableau1[[#This Row],[CLIENT]]</f>
        <v>SEYAL TCHAD SA</v>
      </c>
      <c r="M1448" s="3">
        <f>Tableau1[[#This Row],[Mois]]</f>
        <v>12</v>
      </c>
    </row>
    <row r="1449" spans="1:13" hidden="1" x14ac:dyDescent="0.35">
      <c r="A1449" s="1" t="str">
        <f>Tableau1[[#This Row],[NUM DE FACTURE]]</f>
        <v>FAE-23-00290</v>
      </c>
      <c r="B1449" s="2">
        <f>VLOOKUP(Tableau3[[#This Row],[ID ]],'[1]COMMERCIAL 2019 - 2021'!$D$2:$AO$3999,14,FALSE)</f>
        <v>0</v>
      </c>
      <c r="C1449" s="3">
        <f>VLOOKUP(Tableau3[[#This Row],[ID ]],'[1]COMMERCIAL 2019 - 2021'!$D$2:$AO$3999,15,FALSE)</f>
        <v>23640</v>
      </c>
      <c r="D1449" s="3">
        <f>VLOOKUP(Tableau3[[#This Row],[ID ]],'[1]COMMERCIAL 2019 - 2021'!$D$2:$AO$3999,16,FALSE)</f>
        <v>3552</v>
      </c>
      <c r="E1449" s="3">
        <f>VLOOKUP(Tableau3[[#This Row],[ID ]],'[1]COMMERCIAL 2019 - 2021'!$D$2:$AO$3999,17,FALSE)</f>
        <v>0</v>
      </c>
      <c r="F1449" s="3">
        <f>VLOOKUP(Tableau3[[#This Row],[ID ]],'[1]COMMERCIAL 2019 - 2021'!$D$2:$AO$3999,20,FALSE)</f>
        <v>0</v>
      </c>
      <c r="G1449" s="3">
        <f>VLOOKUP(Tableau3[[#This Row],[ID ]],'[1]COMMERCIAL 2019 - 2021'!$D$2:$AO$3999,21,FALSE)</f>
        <v>65988</v>
      </c>
      <c r="H1449" s="3">
        <f>VLOOKUP(Tableau3[[#This Row],[ID ]],'[1]COMMERCIAL 2019 - 2021'!$D$2:$AO$3999,22,FALSE)</f>
        <v>9057.6</v>
      </c>
      <c r="I1449" s="3">
        <f>VLOOKUP(Tableau3[[#This Row],[ID ]],'[1]COMMERCIAL 2019 - 2021'!$D$2:$AO$3999,23,FALSE)</f>
        <v>0</v>
      </c>
      <c r="J1449" s="3">
        <f>+Tableau1[[#This Row],[Annee]]</f>
        <v>2023</v>
      </c>
      <c r="K1449" s="3" t="str">
        <f>+Tableau1[[#This Row],[DESTINATION]]</f>
        <v>Qatar</v>
      </c>
      <c r="L1449" s="3" t="str">
        <f>+Tableau1[[#This Row],[CLIENT]]</f>
        <v>GOLDEN PEARL</v>
      </c>
      <c r="M1449" s="3">
        <f>Tableau1[[#This Row],[Mois]]</f>
        <v>12</v>
      </c>
    </row>
    <row r="1450" spans="1:13" hidden="1" x14ac:dyDescent="0.35">
      <c r="A1450" s="1" t="str">
        <f>Tableau1[[#This Row],[NUM DE FACTURE]]</f>
        <v>FAE-23-00291</v>
      </c>
      <c r="B1450" s="2">
        <f>VLOOKUP(Tableau3[[#This Row],[ID ]],'[1]COMMERCIAL 2019 - 2021'!$D$2:$AO$3999,14,FALSE)</f>
        <v>24000</v>
      </c>
      <c r="C1450" s="3">
        <f>VLOOKUP(Tableau3[[#This Row],[ID ]],'[1]COMMERCIAL 2019 - 2021'!$D$2:$AO$3999,15,FALSE)</f>
        <v>0</v>
      </c>
      <c r="D1450" s="3">
        <f>VLOOKUP(Tableau3[[#This Row],[ID ]],'[1]COMMERCIAL 2019 - 2021'!$D$2:$AO$3999,16,FALSE)</f>
        <v>0</v>
      </c>
      <c r="E1450" s="3">
        <f>VLOOKUP(Tableau3[[#This Row],[ID ]],'[1]COMMERCIAL 2019 - 2021'!$D$2:$AO$3999,17,FALSE)</f>
        <v>0</v>
      </c>
      <c r="F1450" s="3">
        <f>VLOOKUP(Tableau3[[#This Row],[ID ]],'[1]COMMERCIAL 2019 - 2021'!$D$2:$AO$3999,20,FALSE)</f>
        <v>60240</v>
      </c>
      <c r="G1450" s="3">
        <f>VLOOKUP(Tableau3[[#This Row],[ID ]],'[1]COMMERCIAL 2019 - 2021'!$D$2:$AO$3999,21,FALSE)</f>
        <v>0</v>
      </c>
      <c r="H1450" s="3">
        <f>VLOOKUP(Tableau3[[#This Row],[ID ]],'[1]COMMERCIAL 2019 - 2021'!$D$2:$AO$3999,22,FALSE)</f>
        <v>0</v>
      </c>
      <c r="I1450" s="3">
        <f>VLOOKUP(Tableau3[[#This Row],[ID ]],'[1]COMMERCIAL 2019 - 2021'!$D$2:$AO$3999,23,FALSE)</f>
        <v>0</v>
      </c>
      <c r="J1450" s="3">
        <f>+Tableau1[[#This Row],[Annee]]</f>
        <v>2023</v>
      </c>
      <c r="K1450" s="3" t="str">
        <f>+Tableau1[[#This Row],[DESTINATION]]</f>
        <v>Qatar</v>
      </c>
      <c r="L1450" s="3" t="str">
        <f>+Tableau1[[#This Row],[CLIENT]]</f>
        <v>GOLDEN PEARL</v>
      </c>
      <c r="M1450" s="3">
        <f>Tableau1[[#This Row],[Mois]]</f>
        <v>12</v>
      </c>
    </row>
    <row r="1451" spans="1:13" hidden="1" x14ac:dyDescent="0.35">
      <c r="A1451" s="1" t="str">
        <f>Tableau1[[#This Row],[NUM DE FACTURE]]</f>
        <v>FAE-23-00292</v>
      </c>
      <c r="B1451" s="2">
        <f>VLOOKUP(Tableau3[[#This Row],[ID ]],'[1]COMMERCIAL 2019 - 2021'!$D$2:$AO$3999,14,FALSE)</f>
        <v>7200</v>
      </c>
      <c r="C1451" s="3">
        <f>VLOOKUP(Tableau3[[#This Row],[ID ]],'[1]COMMERCIAL 2019 - 2021'!$D$2:$AO$3999,15,FALSE)</f>
        <v>3360</v>
      </c>
      <c r="D1451" s="3">
        <f>VLOOKUP(Tableau3[[#This Row],[ID ]],'[1]COMMERCIAL 2019 - 2021'!$D$2:$AO$3999,16,FALSE)</f>
        <v>4200</v>
      </c>
      <c r="E1451" s="3">
        <f>VLOOKUP(Tableau3[[#This Row],[ID ]],'[1]COMMERCIAL 2019 - 2021'!$D$2:$AO$3999,17,FALSE)</f>
        <v>2750</v>
      </c>
      <c r="F1451" s="3">
        <f>VLOOKUP(Tableau3[[#This Row],[ID ]],'[1]COMMERCIAL 2019 - 2021'!$D$2:$AO$3999,20,FALSE)</f>
        <v>20556.471690462593</v>
      </c>
      <c r="G1451" s="3">
        <f>VLOOKUP(Tableau3[[#This Row],[ID ]],'[1]COMMERCIAL 2019 - 2021'!$D$2:$AO$3999,21,FALSE)</f>
        <v>6453.0118022158767</v>
      </c>
      <c r="H1451" s="3">
        <f>VLOOKUP(Tableau3[[#This Row],[ID ]],'[1]COMMERCIAL 2019 - 2021'!$D$2:$AO$3999,22,FALSE)</f>
        <v>11991.275152769846</v>
      </c>
      <c r="I1451" s="3">
        <f>VLOOKUP(Tableau3[[#This Row],[ID ]],'[1]COMMERCIAL 2019 - 2021'!$D$2:$AO$3999,23,FALSE)</f>
        <v>21879.793784551683</v>
      </c>
      <c r="J1451" s="3">
        <f>+Tableau1[[#This Row],[Annee]]</f>
        <v>2023</v>
      </c>
      <c r="K1451" s="3" t="str">
        <f>+Tableau1[[#This Row],[DESTINATION]]</f>
        <v>Jordanie</v>
      </c>
      <c r="L1451" s="3" t="str">
        <f>+Tableau1[[#This Row],[CLIENT]]</f>
        <v>ABOURA FOODS</v>
      </c>
      <c r="M1451" s="3">
        <f>Tableau1[[#This Row],[Mois]]</f>
        <v>12</v>
      </c>
    </row>
    <row r="1452" spans="1:13" hidden="1" x14ac:dyDescent="0.35">
      <c r="A1452" s="1" t="str">
        <f>Tableau1[[#This Row],[NUM DE FACTURE]]</f>
        <v>FAE-23-00293</v>
      </c>
      <c r="B1452" s="2">
        <f>VLOOKUP(Tableau3[[#This Row],[ID ]],'[1]COMMERCIAL 2019 - 2021'!$D$2:$AO$3999,14,FALSE)</f>
        <v>0</v>
      </c>
      <c r="C1452" s="3">
        <f>VLOOKUP(Tableau3[[#This Row],[ID ]],'[1]COMMERCIAL 2019 - 2021'!$D$2:$AO$3999,15,FALSE)</f>
        <v>19200</v>
      </c>
      <c r="D1452" s="3">
        <f>VLOOKUP(Tableau3[[#This Row],[ID ]],'[1]COMMERCIAL 2019 - 2021'!$D$2:$AO$3999,16,FALSE)</f>
        <v>6720</v>
      </c>
      <c r="E1452" s="3">
        <f>VLOOKUP(Tableau3[[#This Row],[ID ]],'[1]COMMERCIAL 2019 - 2021'!$D$2:$AO$3999,17,FALSE)</f>
        <v>0</v>
      </c>
      <c r="F1452" s="3">
        <f>VLOOKUP(Tableau3[[#This Row],[ID ]],'[1]COMMERCIAL 2019 - 2021'!$D$2:$AO$3999,20,FALSE)</f>
        <v>0</v>
      </c>
      <c r="G1452" s="3">
        <f>VLOOKUP(Tableau3[[#This Row],[ID ]],'[1]COMMERCIAL 2019 - 2021'!$D$2:$AO$3999,21,FALSE)</f>
        <v>57155.782281481479</v>
      </c>
      <c r="H1452" s="3">
        <f>VLOOKUP(Tableau3[[#This Row],[ID ]],'[1]COMMERCIAL 2019 - 2021'!$D$2:$AO$3999,22,FALSE)</f>
        <v>19689.236518518519</v>
      </c>
      <c r="I1452" s="3">
        <f>VLOOKUP(Tableau3[[#This Row],[ID ]],'[1]COMMERCIAL 2019 - 2021'!$D$2:$AO$3999,23,FALSE)</f>
        <v>0</v>
      </c>
      <c r="J1452" s="3">
        <f>+Tableau1[[#This Row],[Annee]]</f>
        <v>2023</v>
      </c>
      <c r="K1452" s="3" t="str">
        <f>+Tableau1[[#This Row],[DESTINATION]]</f>
        <v>Jordanie</v>
      </c>
      <c r="L1452" s="3" t="str">
        <f>+Tableau1[[#This Row],[CLIENT]]</f>
        <v>ABOURA FOODS</v>
      </c>
      <c r="M1452" s="3">
        <f>Tableau1[[#This Row],[Mois]]</f>
        <v>12</v>
      </c>
    </row>
    <row r="1453" spans="1:13" hidden="1" x14ac:dyDescent="0.35">
      <c r="A1453" s="1" t="str">
        <f>Tableau1[[#This Row],[NUM DE FACTURE]]</f>
        <v>FAE-23-00294</v>
      </c>
      <c r="B1453" s="2">
        <f>VLOOKUP(Tableau3[[#This Row],[ID ]],'[1]COMMERCIAL 2019 - 2021'!$D$2:$AO$3999,14,FALSE)</f>
        <v>18100</v>
      </c>
      <c r="C1453" s="3">
        <f>VLOOKUP(Tableau3[[#This Row],[ID ]],'[1]COMMERCIAL 2019 - 2021'!$D$2:$AO$3999,15,FALSE)</f>
        <v>1200</v>
      </c>
      <c r="D1453" s="3">
        <f>VLOOKUP(Tableau3[[#This Row],[ID ]],'[1]COMMERCIAL 2019 - 2021'!$D$2:$AO$3999,16,FALSE)</f>
        <v>0</v>
      </c>
      <c r="E1453" s="3">
        <f>VLOOKUP(Tableau3[[#This Row],[ID ]],'[1]COMMERCIAL 2019 - 2021'!$D$2:$AO$3999,17,FALSE)</f>
        <v>0</v>
      </c>
      <c r="F1453" s="3">
        <f>VLOOKUP(Tableau3[[#This Row],[ID ]],'[1]COMMERCIAL 2019 - 2021'!$D$2:$AO$3999,20,FALSE)</f>
        <v>44536.993264248711</v>
      </c>
      <c r="G1453" s="3">
        <f>VLOOKUP(Tableau3[[#This Row],[ID ]],'[1]COMMERCIAL 2019 - 2021'!$D$2:$AO$3999,21,FALSE)</f>
        <v>2579.9067357512954</v>
      </c>
      <c r="H1453" s="3">
        <f>VLOOKUP(Tableau3[[#This Row],[ID ]],'[1]COMMERCIAL 2019 - 2021'!$D$2:$AO$3999,22,FALSE)</f>
        <v>0</v>
      </c>
      <c r="I1453" s="3">
        <f>VLOOKUP(Tableau3[[#This Row],[ID ]],'[1]COMMERCIAL 2019 - 2021'!$D$2:$AO$3999,23,FALSE)</f>
        <v>0</v>
      </c>
      <c r="J1453" s="3">
        <f>+Tableau1[[#This Row],[Annee]]</f>
        <v>2023</v>
      </c>
      <c r="K1453" s="3" t="str">
        <f>+Tableau1[[#This Row],[DESTINATION]]</f>
        <v>Liberia</v>
      </c>
      <c r="L1453" s="3" t="str">
        <f>+Tableau1[[#This Row],[CLIENT]]</f>
        <v>HK ENTREPRISE</v>
      </c>
      <c r="M1453" s="3">
        <f>Tableau1[[#This Row],[Mois]]</f>
        <v>12</v>
      </c>
    </row>
    <row r="1454" spans="1:13" hidden="1" x14ac:dyDescent="0.35">
      <c r="A1454" s="1" t="str">
        <f>Tableau1[[#This Row],[NUM DE FACTURE]]</f>
        <v>FAE-23-00295</v>
      </c>
      <c r="B1454" s="2">
        <f>VLOOKUP(Tableau3[[#This Row],[ID ]],'[1]COMMERCIAL 2019 - 2021'!$D$2:$AO$3999,14,FALSE)</f>
        <v>0</v>
      </c>
      <c r="C1454" s="3">
        <f>VLOOKUP(Tableau3[[#This Row],[ID ]],'[1]COMMERCIAL 2019 - 2021'!$D$2:$AO$3999,15,FALSE)</f>
        <v>19200</v>
      </c>
      <c r="D1454" s="3">
        <f>VLOOKUP(Tableau3[[#This Row],[ID ]],'[1]COMMERCIAL 2019 - 2021'!$D$2:$AO$3999,16,FALSE)</f>
        <v>26000</v>
      </c>
      <c r="E1454" s="3">
        <f>VLOOKUP(Tableau3[[#This Row],[ID ]],'[1]COMMERCIAL 2019 - 2021'!$D$2:$AO$3999,17,FALSE)</f>
        <v>0</v>
      </c>
      <c r="F1454" s="3">
        <f>VLOOKUP(Tableau3[[#This Row],[ID ]],'[1]COMMERCIAL 2019 - 2021'!$D$2:$AO$3999,20,FALSE)</f>
        <v>0</v>
      </c>
      <c r="G1454" s="3">
        <f>VLOOKUP(Tableau3[[#This Row],[ID ]],'[1]COMMERCIAL 2019 - 2021'!$D$2:$AO$3999,21,FALSE)</f>
        <v>41089.871065486725</v>
      </c>
      <c r="H1454" s="3">
        <f>VLOOKUP(Tableau3[[#This Row],[ID ]],'[1]COMMERCIAL 2019 - 2021'!$D$2:$AO$3999,22,FALSE)</f>
        <v>57405.125734513276</v>
      </c>
      <c r="I1454" s="3">
        <f>VLOOKUP(Tableau3[[#This Row],[ID ]],'[1]COMMERCIAL 2019 - 2021'!$D$2:$AO$3999,23,FALSE)</f>
        <v>0</v>
      </c>
      <c r="J1454" s="3">
        <f>+Tableau1[[#This Row],[Annee]]</f>
        <v>2023</v>
      </c>
      <c r="K1454" s="3" t="str">
        <f>+Tableau1[[#This Row],[DESTINATION]]</f>
        <v>Guinée</v>
      </c>
      <c r="L1454" s="3" t="str">
        <f>+Tableau1[[#This Row],[CLIENT]]</f>
        <v>BAH MAMADOU SALIOU</v>
      </c>
      <c r="M1454" s="3">
        <f>Tableau1[[#This Row],[Mois]]</f>
        <v>12</v>
      </c>
    </row>
    <row r="1455" spans="1:13" hidden="1" x14ac:dyDescent="0.35">
      <c r="A1455" s="1" t="str">
        <f>Tableau1[[#This Row],[NUM DE FACTURE]]</f>
        <v>FAE-23-00296</v>
      </c>
      <c r="B1455" s="2">
        <f>VLOOKUP(Tableau3[[#This Row],[ID ]],'[1]COMMERCIAL 2019 - 2021'!$D$2:$AO$3999,14,FALSE)</f>
        <v>0</v>
      </c>
      <c r="C1455" s="3">
        <f>VLOOKUP(Tableau3[[#This Row],[ID ]],'[1]COMMERCIAL 2019 - 2021'!$D$2:$AO$3999,15,FALSE)</f>
        <v>0</v>
      </c>
      <c r="D1455" s="3">
        <f>VLOOKUP(Tableau3[[#This Row],[ID ]],'[1]COMMERCIAL 2019 - 2021'!$D$2:$AO$3999,16,FALSE)</f>
        <v>104000</v>
      </c>
      <c r="E1455" s="3">
        <f>VLOOKUP(Tableau3[[#This Row],[ID ]],'[1]COMMERCIAL 2019 - 2021'!$D$2:$AO$3999,17,FALSE)</f>
        <v>0</v>
      </c>
      <c r="F1455" s="3">
        <f>VLOOKUP(Tableau3[[#This Row],[ID ]],'[1]COMMERCIAL 2019 - 2021'!$D$2:$AO$3999,20,FALSE)</f>
        <v>0</v>
      </c>
      <c r="G1455" s="3">
        <f>VLOOKUP(Tableau3[[#This Row],[ID ]],'[1]COMMERCIAL 2019 - 2021'!$D$2:$AO$3999,21,FALSE)</f>
        <v>0</v>
      </c>
      <c r="H1455" s="3">
        <f>VLOOKUP(Tableau3[[#This Row],[ID ]],'[1]COMMERCIAL 2019 - 2021'!$D$2:$AO$3999,22,FALSE)</f>
        <v>168480</v>
      </c>
      <c r="I1455" s="3">
        <f>VLOOKUP(Tableau3[[#This Row],[ID ]],'[1]COMMERCIAL 2019 - 2021'!$D$2:$AO$3999,23,FALSE)</f>
        <v>0</v>
      </c>
      <c r="J1455" s="3">
        <f>+Tableau1[[#This Row],[Annee]]</f>
        <v>2023</v>
      </c>
      <c r="K1455" s="3" t="str">
        <f>+Tableau1[[#This Row],[DESTINATION]]</f>
        <v>Madagascar</v>
      </c>
      <c r="L1455" s="3" t="str">
        <f>+Tableau1[[#This Row],[CLIENT]]</f>
        <v>MARCOM INTERN</v>
      </c>
      <c r="M1455" s="3">
        <f>Tableau1[[#This Row],[Mois]]</f>
        <v>12</v>
      </c>
    </row>
    <row r="1456" spans="1:13" hidden="1" x14ac:dyDescent="0.35">
      <c r="A1456" s="1" t="str">
        <f>Tableau1[[#This Row],[NUM DE FACTURE]]</f>
        <v>FAE-23-00297</v>
      </c>
      <c r="B1456" s="2">
        <f>VLOOKUP(Tableau3[[#This Row],[ID ]],'[1]COMMERCIAL 2019 - 2021'!$D$2:$AO$3999,14,FALSE)</f>
        <v>40000</v>
      </c>
      <c r="C1456" s="3">
        <f>VLOOKUP(Tableau3[[#This Row],[ID ]],'[1]COMMERCIAL 2019 - 2021'!$D$2:$AO$3999,15,FALSE)</f>
        <v>0</v>
      </c>
      <c r="D1456" s="3">
        <f>VLOOKUP(Tableau3[[#This Row],[ID ]],'[1]COMMERCIAL 2019 - 2021'!$D$2:$AO$3999,16,FALSE)</f>
        <v>0</v>
      </c>
      <c r="E1456" s="3">
        <f>VLOOKUP(Tableau3[[#This Row],[ID ]],'[1]COMMERCIAL 2019 - 2021'!$D$2:$AO$3999,17,FALSE)</f>
        <v>0</v>
      </c>
      <c r="F1456" s="3">
        <f>VLOOKUP(Tableau3[[#This Row],[ID ]],'[1]COMMERCIAL 2019 - 2021'!$D$2:$AO$3999,20,FALSE)</f>
        <v>78000</v>
      </c>
      <c r="G1456" s="3">
        <f>VLOOKUP(Tableau3[[#This Row],[ID ]],'[1]COMMERCIAL 2019 - 2021'!$D$2:$AO$3999,21,FALSE)</f>
        <v>0</v>
      </c>
      <c r="H1456" s="3">
        <f>VLOOKUP(Tableau3[[#This Row],[ID ]],'[1]COMMERCIAL 2019 - 2021'!$D$2:$AO$3999,22,FALSE)</f>
        <v>0</v>
      </c>
      <c r="I1456" s="3">
        <f>VLOOKUP(Tableau3[[#This Row],[ID ]],'[1]COMMERCIAL 2019 - 2021'!$D$2:$AO$3999,23,FALSE)</f>
        <v>0</v>
      </c>
      <c r="J1456" s="3">
        <f>+Tableau1[[#This Row],[Annee]]</f>
        <v>2023</v>
      </c>
      <c r="K1456" s="3" t="str">
        <f>+Tableau1[[#This Row],[DESTINATION]]</f>
        <v>Russie</v>
      </c>
      <c r="L1456" s="3" t="str">
        <f>+Tableau1[[#This Row],[CLIENT]]</f>
        <v>STE MIDCOM INTERNATIONAL</v>
      </c>
      <c r="M1456" s="3">
        <f>Tableau1[[#This Row],[Mois]]</f>
        <v>12</v>
      </c>
    </row>
    <row r="1457" spans="1:13" hidden="1" x14ac:dyDescent="0.35">
      <c r="A1457" s="1" t="str">
        <f>Tableau1[[#This Row],[NUM DE FACTURE]]</f>
        <v>FAE-23-00298</v>
      </c>
      <c r="B1457" s="2">
        <f>VLOOKUP(Tableau3[[#This Row],[ID ]],'[1]COMMERCIAL 2019 - 2021'!$D$2:$AO$3999,14,FALSE)</f>
        <v>0</v>
      </c>
      <c r="C1457" s="3">
        <f>VLOOKUP(Tableau3[[#This Row],[ID ]],'[1]COMMERCIAL 2019 - 2021'!$D$2:$AO$3999,15,FALSE)</f>
        <v>34800</v>
      </c>
      <c r="D1457" s="3">
        <f>VLOOKUP(Tableau3[[#This Row],[ID ]],'[1]COMMERCIAL 2019 - 2021'!$D$2:$AO$3999,16,FALSE)</f>
        <v>13500</v>
      </c>
      <c r="E1457" s="3">
        <f>VLOOKUP(Tableau3[[#This Row],[ID ]],'[1]COMMERCIAL 2019 - 2021'!$D$2:$AO$3999,17,FALSE)</f>
        <v>0</v>
      </c>
      <c r="F1457" s="3">
        <f>VLOOKUP(Tableau3[[#This Row],[ID ]],'[1]COMMERCIAL 2019 - 2021'!$D$2:$AO$3999,20,FALSE)</f>
        <v>0</v>
      </c>
      <c r="G1457" s="3">
        <f>VLOOKUP(Tableau3[[#This Row],[ID ]],'[1]COMMERCIAL 2019 - 2021'!$D$2:$AO$3999,21,FALSE)</f>
        <v>70644</v>
      </c>
      <c r="H1457" s="3">
        <f>VLOOKUP(Tableau3[[#This Row],[ID ]],'[1]COMMERCIAL 2019 - 2021'!$D$2:$AO$3999,22,FALSE)</f>
        <v>26325</v>
      </c>
      <c r="I1457" s="3">
        <f>VLOOKUP(Tableau3[[#This Row],[ID ]],'[1]COMMERCIAL 2019 - 2021'!$D$2:$AO$3999,23,FALSE)</f>
        <v>0</v>
      </c>
      <c r="J1457" s="3">
        <f>+Tableau1[[#This Row],[Annee]]</f>
        <v>2023</v>
      </c>
      <c r="K1457" s="3" t="str">
        <f>+Tableau1[[#This Row],[DESTINATION]]</f>
        <v>Qatar</v>
      </c>
      <c r="L1457" s="3" t="str">
        <f>+Tableau1[[#This Row],[CLIENT]]</f>
        <v>GOLDEN PEARL</v>
      </c>
      <c r="M1457" s="3">
        <f>Tableau1[[#This Row],[Mois]]</f>
        <v>12</v>
      </c>
    </row>
    <row r="1458" spans="1:13" hidden="1" x14ac:dyDescent="0.35">
      <c r="A1458" s="1" t="str">
        <f>Tableau1[[#This Row],[NUM DE FACTURE]]</f>
        <v>FAE-23-00299</v>
      </c>
      <c r="B1458" s="2">
        <f>VLOOKUP(Tableau3[[#This Row],[ID ]],'[1]COMMERCIAL 2019 - 2021'!$D$2:$AO$3999,14,FALSE)</f>
        <v>0</v>
      </c>
      <c r="C1458" s="3">
        <f>VLOOKUP(Tableau3[[#This Row],[ID ]],'[1]COMMERCIAL 2019 - 2021'!$D$2:$AO$3999,15,FALSE)</f>
        <v>350400</v>
      </c>
      <c r="D1458" s="3">
        <f>VLOOKUP(Tableau3[[#This Row],[ID ]],'[1]COMMERCIAL 2019 - 2021'!$D$2:$AO$3999,16,FALSE)</f>
        <v>57600</v>
      </c>
      <c r="E1458" s="3">
        <f>VLOOKUP(Tableau3[[#This Row],[ID ]],'[1]COMMERCIAL 2019 - 2021'!$D$2:$AO$3999,17,FALSE)</f>
        <v>0</v>
      </c>
      <c r="F1458" s="3">
        <f>VLOOKUP(Tableau3[[#This Row],[ID ]],'[1]COMMERCIAL 2019 - 2021'!$D$2:$AO$3999,20,FALSE)</f>
        <v>0</v>
      </c>
      <c r="G1458" s="3">
        <f>VLOOKUP(Tableau3[[#This Row],[ID ]],'[1]COMMERCIAL 2019 - 2021'!$D$2:$AO$3999,21,FALSE)</f>
        <v>772790.20559999975</v>
      </c>
      <c r="H1458" s="3">
        <f>VLOOKUP(Tableau3[[#This Row],[ID ]],'[1]COMMERCIAL 2019 - 2021'!$D$2:$AO$3999,22,FALSE)</f>
        <v>127034.00640000001</v>
      </c>
      <c r="I1458" s="3">
        <f>VLOOKUP(Tableau3[[#This Row],[ID ]],'[1]COMMERCIAL 2019 - 2021'!$D$2:$AO$3999,23,FALSE)</f>
        <v>0</v>
      </c>
      <c r="J1458" s="3">
        <f>+Tableau1[[#This Row],[Annee]]</f>
        <v>2023</v>
      </c>
      <c r="K1458" s="3" t="str">
        <f>+Tableau1[[#This Row],[DESTINATION]]</f>
        <v>Libye</v>
      </c>
      <c r="L1458" s="3" t="str">
        <f>+Tableau1[[#This Row],[CLIENT]]</f>
        <v>STE AL MAJMOUA MOTTAHIDA</v>
      </c>
      <c r="M1458" s="3">
        <f>Tableau1[[#This Row],[Mois]]</f>
        <v>12</v>
      </c>
    </row>
    <row r="1459" spans="1:13" hidden="1" x14ac:dyDescent="0.35">
      <c r="A1459" s="1" t="str">
        <f>Tableau1[[#This Row],[NUM DE FACTURE]]</f>
        <v>FAE-23-00300</v>
      </c>
      <c r="B1459" s="2">
        <f>VLOOKUP(Tableau3[[#This Row],[ID ]],'[1]COMMERCIAL 2019 - 2021'!$D$2:$AO$3999,14,FALSE)</f>
        <v>19200</v>
      </c>
      <c r="C1459" s="3">
        <f>VLOOKUP(Tableau3[[#This Row],[ID ]],'[1]COMMERCIAL 2019 - 2021'!$D$2:$AO$3999,15,FALSE)</f>
        <v>0</v>
      </c>
      <c r="D1459" s="3">
        <f>VLOOKUP(Tableau3[[#This Row],[ID ]],'[1]COMMERCIAL 2019 - 2021'!$D$2:$AO$3999,16,FALSE)</f>
        <v>0</v>
      </c>
      <c r="E1459" s="3">
        <f>VLOOKUP(Tableau3[[#This Row],[ID ]],'[1]COMMERCIAL 2019 - 2021'!$D$2:$AO$3999,17,FALSE)</f>
        <v>0</v>
      </c>
      <c r="F1459" s="3">
        <f>VLOOKUP(Tableau3[[#This Row],[ID ]],'[1]COMMERCIAL 2019 - 2021'!$D$2:$AO$3999,20,FALSE)</f>
        <v>38016</v>
      </c>
      <c r="G1459" s="3">
        <f>VLOOKUP(Tableau3[[#This Row],[ID ]],'[1]COMMERCIAL 2019 - 2021'!$D$2:$AO$3999,21,FALSE)</f>
        <v>0</v>
      </c>
      <c r="H1459" s="3">
        <f>VLOOKUP(Tableau3[[#This Row],[ID ]],'[1]COMMERCIAL 2019 - 2021'!$D$2:$AO$3999,22,FALSE)</f>
        <v>0</v>
      </c>
      <c r="I1459" s="3">
        <f>VLOOKUP(Tableau3[[#This Row],[ID ]],'[1]COMMERCIAL 2019 - 2021'!$D$2:$AO$3999,23,FALSE)</f>
        <v>0</v>
      </c>
      <c r="J1459" s="3">
        <f>+Tableau1[[#This Row],[Annee]]</f>
        <v>2023</v>
      </c>
      <c r="K1459" s="3" t="str">
        <f>+Tableau1[[#This Row],[DESTINATION]]</f>
        <v>Gambie</v>
      </c>
      <c r="L1459" s="3" t="str">
        <f>+Tableau1[[#This Row],[CLIENT]]</f>
        <v>SAHEL INTERNATIONAL TRADE</v>
      </c>
      <c r="M1459" s="3">
        <f>Tableau1[[#This Row],[Mois]]</f>
        <v>12</v>
      </c>
    </row>
    <row r="1460" spans="1:13" hidden="1" x14ac:dyDescent="0.35">
      <c r="A1460" s="1" t="str">
        <f>Tableau1[[#This Row],[NUM DE FACTURE]]</f>
        <v>FAE-23-00301</v>
      </c>
      <c r="B1460" s="2">
        <f>VLOOKUP(Tableau3[[#This Row],[ID ]],'[1]COMMERCIAL 2019 - 2021'!$D$2:$AO$3999,14,FALSE)</f>
        <v>38400</v>
      </c>
      <c r="C1460" s="3">
        <f>VLOOKUP(Tableau3[[#This Row],[ID ]],'[1]COMMERCIAL 2019 - 2021'!$D$2:$AO$3999,15,FALSE)</f>
        <v>85200</v>
      </c>
      <c r="D1460" s="3">
        <f>VLOOKUP(Tableau3[[#This Row],[ID ]],'[1]COMMERCIAL 2019 - 2021'!$D$2:$AO$3999,16,FALSE)</f>
        <v>0</v>
      </c>
      <c r="E1460" s="3">
        <f>VLOOKUP(Tableau3[[#This Row],[ID ]],'[1]COMMERCIAL 2019 - 2021'!$D$2:$AO$3999,17,FALSE)</f>
        <v>0</v>
      </c>
      <c r="F1460" s="3">
        <f>VLOOKUP(Tableau3[[#This Row],[ID ]],'[1]COMMERCIAL 2019 - 2021'!$D$2:$AO$3999,20,FALSE)</f>
        <v>115277.43801165049</v>
      </c>
      <c r="G1460" s="3">
        <f>VLOOKUP(Tableau3[[#This Row],[ID ]],'[1]COMMERCIAL 2019 - 2021'!$D$2:$AO$3999,21,FALSE)</f>
        <v>241478.85318834952</v>
      </c>
      <c r="H1460" s="3">
        <f>VLOOKUP(Tableau3[[#This Row],[ID ]],'[1]COMMERCIAL 2019 - 2021'!$D$2:$AO$3999,22,FALSE)</f>
        <v>0</v>
      </c>
      <c r="I1460" s="3">
        <f>VLOOKUP(Tableau3[[#This Row],[ID ]],'[1]COMMERCIAL 2019 - 2021'!$D$2:$AO$3999,23,FALSE)</f>
        <v>0</v>
      </c>
      <c r="J1460" s="3">
        <f>+Tableau1[[#This Row],[Annee]]</f>
        <v>2023</v>
      </c>
      <c r="K1460" s="3" t="str">
        <f>+Tableau1[[#This Row],[DESTINATION]]</f>
        <v>Gambie</v>
      </c>
      <c r="L1460" s="3" t="str">
        <f>+Tableau1[[#This Row],[CLIENT]]</f>
        <v>MAMUDOU BAH T/A TEDOUGNAL FARM</v>
      </c>
      <c r="M1460" s="3">
        <f>Tableau1[[#This Row],[Mois]]</f>
        <v>12</v>
      </c>
    </row>
    <row r="1461" spans="1:13" hidden="1" x14ac:dyDescent="0.35">
      <c r="A1461" s="1" t="str">
        <f>Tableau1[[#This Row],[NUM DE FACTURE]]</f>
        <v>FAE-23-00302</v>
      </c>
      <c r="B1461" s="2">
        <f>VLOOKUP(Tableau3[[#This Row],[ID ]],'[1]COMMERCIAL 2019 - 2021'!$D$2:$AO$3999,14,FALSE)</f>
        <v>0</v>
      </c>
      <c r="C1461" s="3">
        <f>VLOOKUP(Tableau3[[#This Row],[ID ]],'[1]COMMERCIAL 2019 - 2021'!$D$2:$AO$3999,15,FALSE)</f>
        <v>23976</v>
      </c>
      <c r="D1461" s="3">
        <f>VLOOKUP(Tableau3[[#This Row],[ID ]],'[1]COMMERCIAL 2019 - 2021'!$D$2:$AO$3999,16,FALSE)</f>
        <v>0</v>
      </c>
      <c r="E1461" s="3">
        <f>VLOOKUP(Tableau3[[#This Row],[ID ]],'[1]COMMERCIAL 2019 - 2021'!$D$2:$AO$3999,17,FALSE)</f>
        <v>0</v>
      </c>
      <c r="F1461" s="3">
        <f>VLOOKUP(Tableau3[[#This Row],[ID ]],'[1]COMMERCIAL 2019 - 2021'!$D$2:$AO$3999,20,FALSE)</f>
        <v>0</v>
      </c>
      <c r="G1461" s="3">
        <f>VLOOKUP(Tableau3[[#This Row],[ID ]],'[1]COMMERCIAL 2019 - 2021'!$D$2:$AO$3999,21,FALSE)</f>
        <v>72932.453465999992</v>
      </c>
      <c r="H1461" s="3">
        <f>VLOOKUP(Tableau3[[#This Row],[ID ]],'[1]COMMERCIAL 2019 - 2021'!$D$2:$AO$3999,22,FALSE)</f>
        <v>0</v>
      </c>
      <c r="I1461" s="3">
        <f>VLOOKUP(Tableau3[[#This Row],[ID ]],'[1]COMMERCIAL 2019 - 2021'!$D$2:$AO$3999,23,FALSE)</f>
        <v>0</v>
      </c>
      <c r="J1461" s="3">
        <f>+Tableau1[[#This Row],[Annee]]</f>
        <v>2023</v>
      </c>
      <c r="K1461" s="3" t="str">
        <f>+Tableau1[[#This Row],[DESTINATION]]</f>
        <v>Mayotte</v>
      </c>
      <c r="L1461" s="3" t="str">
        <f>+Tableau1[[#This Row],[CLIENT]]</f>
        <v>SODIFRAM SAS</v>
      </c>
      <c r="M1461" s="3">
        <f>Tableau1[[#This Row],[Mois]]</f>
        <v>12</v>
      </c>
    </row>
    <row r="1462" spans="1:13" hidden="1" x14ac:dyDescent="0.35">
      <c r="A1462" s="1" t="str">
        <f>Tableau1[[#This Row],[NUM DE FACTURE]]</f>
        <v>FAE-23-00303</v>
      </c>
      <c r="B1462" s="2">
        <f>VLOOKUP(Tableau3[[#This Row],[ID ]],'[1]COMMERCIAL 2019 - 2021'!$D$2:$AO$3999,14,FALSE)</f>
        <v>0</v>
      </c>
      <c r="C1462" s="3">
        <f>VLOOKUP(Tableau3[[#This Row],[ID ]],'[1]COMMERCIAL 2019 - 2021'!$D$2:$AO$3999,15,FALSE)</f>
        <v>16488</v>
      </c>
      <c r="D1462" s="3">
        <f>VLOOKUP(Tableau3[[#This Row],[ID ]],'[1]COMMERCIAL 2019 - 2021'!$D$2:$AO$3999,16,FALSE)</f>
        <v>11100</v>
      </c>
      <c r="E1462" s="3">
        <f>VLOOKUP(Tableau3[[#This Row],[ID ]],'[1]COMMERCIAL 2019 - 2021'!$D$2:$AO$3999,17,FALSE)</f>
        <v>0</v>
      </c>
      <c r="F1462" s="3">
        <f>VLOOKUP(Tableau3[[#This Row],[ID ]],'[1]COMMERCIAL 2019 - 2021'!$D$2:$AO$3999,20,FALSE)</f>
        <v>0</v>
      </c>
      <c r="G1462" s="3">
        <f>VLOOKUP(Tableau3[[#This Row],[ID ]],'[1]COMMERCIAL 2019 - 2021'!$D$2:$AO$3999,21,FALSE)</f>
        <v>49182.192418911698</v>
      </c>
      <c r="H1462" s="3">
        <f>VLOOKUP(Tableau3[[#This Row],[ID ]],'[1]COMMERCIAL 2019 - 2021'!$D$2:$AO$3999,22,FALSE)</f>
        <v>32358.623678088297</v>
      </c>
      <c r="I1462" s="3">
        <f>VLOOKUP(Tableau3[[#This Row],[ID ]],'[1]COMMERCIAL 2019 - 2021'!$D$2:$AO$3999,23,FALSE)</f>
        <v>0</v>
      </c>
      <c r="J1462" s="3">
        <f>+Tableau1[[#This Row],[Annee]]</f>
        <v>2023</v>
      </c>
      <c r="K1462" s="3" t="str">
        <f>+Tableau1[[#This Row],[DESTINATION]]</f>
        <v>Mayotte</v>
      </c>
      <c r="L1462" s="3" t="str">
        <f>+Tableau1[[#This Row],[CLIENT]]</f>
        <v>SODIFRAM SAS</v>
      </c>
      <c r="M1462" s="3">
        <f>Tableau1[[#This Row],[Mois]]</f>
        <v>12</v>
      </c>
    </row>
    <row r="1463" spans="1:13" hidden="1" x14ac:dyDescent="0.35">
      <c r="A1463" s="1" t="str">
        <f>Tableau1[[#This Row],[NUM DE FACTURE]]</f>
        <v>FAE-23-00304</v>
      </c>
      <c r="B1463" s="2">
        <f>VLOOKUP(Tableau3[[#This Row],[ID ]],'[1]COMMERCIAL 2019 - 2021'!$D$2:$AO$3999,14,FALSE)</f>
        <v>0</v>
      </c>
      <c r="C1463" s="3">
        <f>VLOOKUP(Tableau3[[#This Row],[ID ]],'[1]COMMERCIAL 2019 - 2021'!$D$2:$AO$3999,15,FALSE)</f>
        <v>22392</v>
      </c>
      <c r="D1463" s="3">
        <f>VLOOKUP(Tableau3[[#This Row],[ID ]],'[1]COMMERCIAL 2019 - 2021'!$D$2:$AO$3999,16,FALSE)</f>
        <v>3000</v>
      </c>
      <c r="E1463" s="3">
        <f>VLOOKUP(Tableau3[[#This Row],[ID ]],'[1]COMMERCIAL 2019 - 2021'!$D$2:$AO$3999,17,FALSE)</f>
        <v>0</v>
      </c>
      <c r="F1463" s="3">
        <f>VLOOKUP(Tableau3[[#This Row],[ID ]],'[1]COMMERCIAL 2019 - 2021'!$D$2:$AO$3999,20,FALSE)</f>
        <v>0</v>
      </c>
      <c r="G1463" s="3">
        <f>VLOOKUP(Tableau3[[#This Row],[ID ]],'[1]COMMERCIAL 2019 - 2021'!$D$2:$AO$3999,21,FALSE)</f>
        <v>67462.05136247637</v>
      </c>
      <c r="H1463" s="3">
        <f>VLOOKUP(Tableau3[[#This Row],[ID ]],'[1]COMMERCIAL 2019 - 2021'!$D$2:$AO$3999,22,FALSE)</f>
        <v>8835.4491375236303</v>
      </c>
      <c r="I1463" s="3">
        <f>VLOOKUP(Tableau3[[#This Row],[ID ]],'[1]COMMERCIAL 2019 - 2021'!$D$2:$AO$3999,23,FALSE)</f>
        <v>0</v>
      </c>
      <c r="J1463" s="3">
        <f>+Tableau1[[#This Row],[Annee]]</f>
        <v>2023</v>
      </c>
      <c r="K1463" s="3" t="str">
        <f>+Tableau1[[#This Row],[DESTINATION]]</f>
        <v>Mayotte</v>
      </c>
      <c r="L1463" s="3" t="str">
        <f>+Tableau1[[#This Row],[CLIENT]]</f>
        <v>SODISCOUNT</v>
      </c>
      <c r="M1463" s="3">
        <f>Tableau1[[#This Row],[Mois]]</f>
        <v>12</v>
      </c>
    </row>
    <row r="1464" spans="1:13" hidden="1" x14ac:dyDescent="0.35">
      <c r="A1464" s="1" t="str">
        <f>Tableau1[[#This Row],[NUM DE FACTURE]]</f>
        <v>FAE-23-00305</v>
      </c>
      <c r="B1464" s="2">
        <f>VLOOKUP(Tableau3[[#This Row],[ID ]],'[1]COMMERCIAL 2019 - 2021'!$D$2:$AO$3999,14,FALSE)</f>
        <v>0</v>
      </c>
      <c r="C1464" s="3">
        <f>VLOOKUP(Tableau3[[#This Row],[ID ]],'[1]COMMERCIAL 2019 - 2021'!$D$2:$AO$3999,15,FALSE)</f>
        <v>23280</v>
      </c>
      <c r="D1464" s="3">
        <f>VLOOKUP(Tableau3[[#This Row],[ID ]],'[1]COMMERCIAL 2019 - 2021'!$D$2:$AO$3999,16,FALSE)</f>
        <v>0</v>
      </c>
      <c r="E1464" s="3">
        <f>VLOOKUP(Tableau3[[#This Row],[ID ]],'[1]COMMERCIAL 2019 - 2021'!$D$2:$AO$3999,17,FALSE)</f>
        <v>0</v>
      </c>
      <c r="F1464" s="3">
        <f>VLOOKUP(Tableau3[[#This Row],[ID ]],'[1]COMMERCIAL 2019 - 2021'!$D$2:$AO$3999,20,FALSE)</f>
        <v>0</v>
      </c>
      <c r="G1464" s="3">
        <f>VLOOKUP(Tableau3[[#This Row],[ID ]],'[1]COMMERCIAL 2019 - 2021'!$D$2:$AO$3999,21,FALSE)</f>
        <v>41731.199999999997</v>
      </c>
      <c r="H1464" s="3">
        <f>VLOOKUP(Tableau3[[#This Row],[ID ]],'[1]COMMERCIAL 2019 - 2021'!$D$2:$AO$3999,22,FALSE)</f>
        <v>0</v>
      </c>
      <c r="I1464" s="3">
        <f>VLOOKUP(Tableau3[[#This Row],[ID ]],'[1]COMMERCIAL 2019 - 2021'!$D$2:$AO$3999,23,FALSE)</f>
        <v>0</v>
      </c>
      <c r="J1464" s="3">
        <f>+Tableau1[[#This Row],[Annee]]</f>
        <v>2023</v>
      </c>
      <c r="K1464" s="3" t="str">
        <f>+Tableau1[[#This Row],[DESTINATION]]</f>
        <v>Liberia</v>
      </c>
      <c r="L1464" s="3" t="str">
        <f>+Tableau1[[#This Row],[CLIENT]]</f>
        <v>STE DE COMMERCE INTERNATIONAL</v>
      </c>
      <c r="M1464" s="3">
        <f>Tableau1[[#This Row],[Mois]]</f>
        <v>12</v>
      </c>
    </row>
    <row r="1465" spans="1:13" hidden="1" x14ac:dyDescent="0.35">
      <c r="A1465" s="1" t="str">
        <f>Tableau1[[#This Row],[NUM DE FACTURE]]</f>
        <v>FAE-23-00306</v>
      </c>
      <c r="B1465" s="2">
        <f>VLOOKUP(Tableau3[[#This Row],[ID ]],'[1]COMMERCIAL 2019 - 2021'!$D$2:$AO$3999,14,FALSE)</f>
        <v>0</v>
      </c>
      <c r="C1465" s="3">
        <f>VLOOKUP(Tableau3[[#This Row],[ID ]],'[1]COMMERCIAL 2019 - 2021'!$D$2:$AO$3999,15,FALSE)</f>
        <v>22260</v>
      </c>
      <c r="D1465" s="3">
        <f>VLOOKUP(Tableau3[[#This Row],[ID ]],'[1]COMMERCIAL 2019 - 2021'!$D$2:$AO$3999,16,FALSE)</f>
        <v>0</v>
      </c>
      <c r="E1465" s="3">
        <f>VLOOKUP(Tableau3[[#This Row],[ID ]],'[1]COMMERCIAL 2019 - 2021'!$D$2:$AO$3999,17,FALSE)</f>
        <v>0</v>
      </c>
      <c r="F1465" s="3">
        <f>VLOOKUP(Tableau3[[#This Row],[ID ]],'[1]COMMERCIAL 2019 - 2021'!$D$2:$AO$3999,20,FALSE)</f>
        <v>0</v>
      </c>
      <c r="G1465" s="3">
        <f>VLOOKUP(Tableau3[[#This Row],[ID ]],'[1]COMMERCIAL 2019 - 2021'!$D$2:$AO$3999,21,FALSE)</f>
        <v>38021.760000000002</v>
      </c>
      <c r="H1465" s="3">
        <f>VLOOKUP(Tableau3[[#This Row],[ID ]],'[1]COMMERCIAL 2019 - 2021'!$D$2:$AO$3999,22,FALSE)</f>
        <v>0</v>
      </c>
      <c r="I1465" s="3">
        <f>VLOOKUP(Tableau3[[#This Row],[ID ]],'[1]COMMERCIAL 2019 - 2021'!$D$2:$AO$3999,23,FALSE)</f>
        <v>0</v>
      </c>
      <c r="J1465" s="3">
        <f>+Tableau1[[#This Row],[Annee]]</f>
        <v>2023</v>
      </c>
      <c r="K1465" s="3" t="str">
        <f>+Tableau1[[#This Row],[DESTINATION]]</f>
        <v>Liberia</v>
      </c>
      <c r="L1465" s="3" t="str">
        <f>+Tableau1[[#This Row],[CLIENT]]</f>
        <v>STE DE COMMERCE INTERNATIONAL</v>
      </c>
      <c r="M1465" s="3">
        <f>Tableau1[[#This Row],[Mois]]</f>
        <v>12</v>
      </c>
    </row>
    <row r="1466" spans="1:13" x14ac:dyDescent="0.35">
      <c r="A1466" s="1" t="str">
        <f>Tableau1[[#This Row],[NUM DE FACTURE]]</f>
        <v>FAE-23-00307</v>
      </c>
      <c r="B1466" s="2">
        <f>VLOOKUP(Tableau3[[#This Row],[ID ]],'[1]COMMERCIAL 2019 - 2021'!$D$2:$AO$3999,14,FALSE)</f>
        <v>0</v>
      </c>
      <c r="C1466" s="3">
        <f>VLOOKUP(Tableau3[[#This Row],[ID ]],'[1]COMMERCIAL 2019 - 2021'!$D$2:$AO$3999,15,FALSE)</f>
        <v>157500</v>
      </c>
      <c r="D1466" s="3">
        <f>VLOOKUP(Tableau3[[#This Row],[ID ]],'[1]COMMERCIAL 2019 - 2021'!$D$2:$AO$3999,16,FALSE)</f>
        <v>0</v>
      </c>
      <c r="E1466" s="3">
        <f>VLOOKUP(Tableau3[[#This Row],[ID ]],'[1]COMMERCIAL 2019 - 2021'!$D$2:$AO$3999,17,FALSE)</f>
        <v>0</v>
      </c>
      <c r="F1466" s="3">
        <f>VLOOKUP(Tableau3[[#This Row],[ID ]],'[1]COMMERCIAL 2019 - 2021'!$D$2:$AO$3999,20,FALSE)</f>
        <v>0</v>
      </c>
      <c r="G1466" s="3">
        <f>VLOOKUP(Tableau3[[#This Row],[ID ]],'[1]COMMERCIAL 2019 - 2021'!$D$2:$AO$3999,21,FALSE)</f>
        <v>257175</v>
      </c>
      <c r="H1466" s="3">
        <f>VLOOKUP(Tableau3[[#This Row],[ID ]],'[1]COMMERCIAL 2019 - 2021'!$D$2:$AO$3999,22,FALSE)</f>
        <v>0</v>
      </c>
      <c r="I1466" s="3">
        <f>VLOOKUP(Tableau3[[#This Row],[ID ]],'[1]COMMERCIAL 2019 - 2021'!$D$2:$AO$3999,23,FALSE)</f>
        <v>0</v>
      </c>
      <c r="J1466" s="3">
        <f>+Tableau1[[#This Row],[Annee]]</f>
        <v>2023</v>
      </c>
      <c r="K1466" s="3" t="str">
        <f>+Tableau1[[#This Row],[DESTINATION]]</f>
        <v>Senegal</v>
      </c>
      <c r="L1466" s="3" t="str">
        <f>+Tableau1[[#This Row],[CLIENT]]</f>
        <v>TUNISIAN AFRICAN BUSINESS</v>
      </c>
      <c r="M1466" s="3">
        <f>Tableau1[[#This Row],[Mois]]</f>
        <v>12</v>
      </c>
    </row>
    <row r="1467" spans="1:13" hidden="1" x14ac:dyDescent="0.35">
      <c r="A1467" s="1" t="str">
        <f>Tableau1[[#This Row],[NUM DE FACTURE]]</f>
        <v>FAE-23-00308</v>
      </c>
      <c r="B1467" s="2">
        <f>VLOOKUP(Tableau3[[#This Row],[ID ]],'[1]COMMERCIAL 2019 - 2021'!$D$2:$AO$3999,14,FALSE)</f>
        <v>38400</v>
      </c>
      <c r="C1467" s="3">
        <f>VLOOKUP(Tableau3[[#This Row],[ID ]],'[1]COMMERCIAL 2019 - 2021'!$D$2:$AO$3999,15,FALSE)</f>
        <v>0</v>
      </c>
      <c r="D1467" s="3">
        <f>VLOOKUP(Tableau3[[#This Row],[ID ]],'[1]COMMERCIAL 2019 - 2021'!$D$2:$AO$3999,16,FALSE)</f>
        <v>0</v>
      </c>
      <c r="E1467" s="3">
        <f>VLOOKUP(Tableau3[[#This Row],[ID ]],'[1]COMMERCIAL 2019 - 2021'!$D$2:$AO$3999,17,FALSE)</f>
        <v>0</v>
      </c>
      <c r="F1467" s="3">
        <f>VLOOKUP(Tableau3[[#This Row],[ID ]],'[1]COMMERCIAL 2019 - 2021'!$D$2:$AO$3999,20,FALSE)</f>
        <v>76032</v>
      </c>
      <c r="G1467" s="3">
        <f>VLOOKUP(Tableau3[[#This Row],[ID ]],'[1]COMMERCIAL 2019 - 2021'!$D$2:$AO$3999,21,FALSE)</f>
        <v>0</v>
      </c>
      <c r="H1467" s="3">
        <f>VLOOKUP(Tableau3[[#This Row],[ID ]],'[1]COMMERCIAL 2019 - 2021'!$D$2:$AO$3999,22,FALSE)</f>
        <v>0</v>
      </c>
      <c r="I1467" s="3">
        <f>VLOOKUP(Tableau3[[#This Row],[ID ]],'[1]COMMERCIAL 2019 - 2021'!$D$2:$AO$3999,23,FALSE)</f>
        <v>0</v>
      </c>
      <c r="J1467" s="3">
        <f>+Tableau1[[#This Row],[Annee]]</f>
        <v>2023</v>
      </c>
      <c r="K1467" s="3" t="str">
        <f>+Tableau1[[#This Row],[DESTINATION]]</f>
        <v>Gambie</v>
      </c>
      <c r="L1467" s="3" t="str">
        <f>+Tableau1[[#This Row],[CLIENT]]</f>
        <v>STE DE COMMERCE INTERNATIONAL</v>
      </c>
      <c r="M1467" s="3">
        <f>Tableau1[[#This Row],[Mois]]</f>
        <v>12</v>
      </c>
    </row>
    <row r="1468" spans="1:13" hidden="1" x14ac:dyDescent="0.35">
      <c r="A1468" s="1" t="str">
        <f>Tableau1[[#This Row],[NUM DE FACTURE]]</f>
        <v>FAE-23-00309</v>
      </c>
      <c r="B1468" s="2">
        <f>VLOOKUP(Tableau3[[#This Row],[ID ]],'[1]COMMERCIAL 2019 - 2021'!$D$2:$AO$3999,14,FALSE)</f>
        <v>38400</v>
      </c>
      <c r="C1468" s="3">
        <f>VLOOKUP(Tableau3[[#This Row],[ID ]],'[1]COMMERCIAL 2019 - 2021'!$D$2:$AO$3999,15,FALSE)</f>
        <v>0</v>
      </c>
      <c r="D1468" s="3">
        <f>VLOOKUP(Tableau3[[#This Row],[ID ]],'[1]COMMERCIAL 2019 - 2021'!$D$2:$AO$3999,16,FALSE)</f>
        <v>0</v>
      </c>
      <c r="E1468" s="3">
        <f>VLOOKUP(Tableau3[[#This Row],[ID ]],'[1]COMMERCIAL 2019 - 2021'!$D$2:$AO$3999,17,FALSE)</f>
        <v>0</v>
      </c>
      <c r="F1468" s="3">
        <f>VLOOKUP(Tableau3[[#This Row],[ID ]],'[1]COMMERCIAL 2019 - 2021'!$D$2:$AO$3999,20,FALSE)</f>
        <v>79296</v>
      </c>
      <c r="G1468" s="3">
        <f>VLOOKUP(Tableau3[[#This Row],[ID ]],'[1]COMMERCIAL 2019 - 2021'!$D$2:$AO$3999,21,FALSE)</f>
        <v>0</v>
      </c>
      <c r="H1468" s="3">
        <f>VLOOKUP(Tableau3[[#This Row],[ID ]],'[1]COMMERCIAL 2019 - 2021'!$D$2:$AO$3999,22,FALSE)</f>
        <v>0</v>
      </c>
      <c r="I1468" s="3">
        <f>VLOOKUP(Tableau3[[#This Row],[ID ]],'[1]COMMERCIAL 2019 - 2021'!$D$2:$AO$3999,23,FALSE)</f>
        <v>0</v>
      </c>
      <c r="J1468" s="3">
        <f>+Tableau1[[#This Row],[Annee]]</f>
        <v>2023</v>
      </c>
      <c r="K1468" s="3" t="str">
        <f>+Tableau1[[#This Row],[DESTINATION]]</f>
        <v>Gambie</v>
      </c>
      <c r="L1468" s="3" t="str">
        <f>+Tableau1[[#This Row],[CLIENT]]</f>
        <v>STE DE COMMERCE INTERNATIONAL</v>
      </c>
      <c r="M1468" s="3">
        <f>Tableau1[[#This Row],[Mois]]</f>
        <v>12</v>
      </c>
    </row>
    <row r="1469" spans="1:13" hidden="1" x14ac:dyDescent="0.35">
      <c r="A1469" s="1" t="str">
        <f>Tableau1[[#This Row],[NUM DE FACTURE]]</f>
        <v>FAE-23-00310</v>
      </c>
      <c r="B1469" s="2">
        <f>VLOOKUP(Tableau3[[#This Row],[ID ]],'[1]COMMERCIAL 2019 - 2021'!$D$2:$AO$3999,14,FALSE)</f>
        <v>43200</v>
      </c>
      <c r="C1469" s="3">
        <f>VLOOKUP(Tableau3[[#This Row],[ID ]],'[1]COMMERCIAL 2019 - 2021'!$D$2:$AO$3999,15,FALSE)</f>
        <v>0</v>
      </c>
      <c r="D1469" s="3">
        <f>VLOOKUP(Tableau3[[#This Row],[ID ]],'[1]COMMERCIAL 2019 - 2021'!$D$2:$AO$3999,16,FALSE)</f>
        <v>0</v>
      </c>
      <c r="E1469" s="3">
        <f>VLOOKUP(Tableau3[[#This Row],[ID ]],'[1]COMMERCIAL 2019 - 2021'!$D$2:$AO$3999,17,FALSE)</f>
        <v>0</v>
      </c>
      <c r="F1469" s="3">
        <f>VLOOKUP(Tableau3[[#This Row],[ID ]],'[1]COMMERCIAL 2019 - 2021'!$D$2:$AO$3999,20,FALSE)</f>
        <v>87696</v>
      </c>
      <c r="G1469" s="3">
        <f>VLOOKUP(Tableau3[[#This Row],[ID ]],'[1]COMMERCIAL 2019 - 2021'!$D$2:$AO$3999,21,FALSE)</f>
        <v>0</v>
      </c>
      <c r="H1469" s="3">
        <f>VLOOKUP(Tableau3[[#This Row],[ID ]],'[1]COMMERCIAL 2019 - 2021'!$D$2:$AO$3999,22,FALSE)</f>
        <v>0</v>
      </c>
      <c r="I1469" s="3">
        <f>VLOOKUP(Tableau3[[#This Row],[ID ]],'[1]COMMERCIAL 2019 - 2021'!$D$2:$AO$3999,23,FALSE)</f>
        <v>0</v>
      </c>
      <c r="J1469" s="3">
        <f>+Tableau1[[#This Row],[Annee]]</f>
        <v>2023</v>
      </c>
      <c r="K1469" s="3" t="str">
        <f>+Tableau1[[#This Row],[DESTINATION]]</f>
        <v>Sierra Leone</v>
      </c>
      <c r="L1469" s="3" t="str">
        <f>+Tableau1[[#This Row],[CLIENT]]</f>
        <v>SAHEL INTERNATIONAL TRADE</v>
      </c>
      <c r="M1469" s="3">
        <f>Tableau1[[#This Row],[Mois]]</f>
        <v>12</v>
      </c>
    </row>
    <row r="1470" spans="1:13" hidden="1" x14ac:dyDescent="0.35">
      <c r="A1470" s="1" t="str">
        <f>Tableau1[[#This Row],[NUM DE FACTURE]]</f>
        <v>FAE-23-00311</v>
      </c>
      <c r="B1470" s="2">
        <f>VLOOKUP(Tableau3[[#This Row],[ID ]],'[1]COMMERCIAL 2019 - 2021'!$D$2:$AO$3999,14,FALSE)</f>
        <v>66000</v>
      </c>
      <c r="C1470" s="3">
        <f>VLOOKUP(Tableau3[[#This Row],[ID ]],'[1]COMMERCIAL 2019 - 2021'!$D$2:$AO$3999,15,FALSE)</f>
        <v>0</v>
      </c>
      <c r="D1470" s="3">
        <f>VLOOKUP(Tableau3[[#This Row],[ID ]],'[1]COMMERCIAL 2019 - 2021'!$D$2:$AO$3999,16,FALSE)</f>
        <v>35040</v>
      </c>
      <c r="E1470" s="3">
        <f>VLOOKUP(Tableau3[[#This Row],[ID ]],'[1]COMMERCIAL 2019 - 2021'!$D$2:$AO$3999,17,FALSE)</f>
        <v>0</v>
      </c>
      <c r="F1470" s="3">
        <f>VLOOKUP(Tableau3[[#This Row],[ID ]],'[1]COMMERCIAL 2019 - 2021'!$D$2:$AO$3999,20,FALSE)</f>
        <v>122760</v>
      </c>
      <c r="G1470" s="3">
        <f>VLOOKUP(Tableau3[[#This Row],[ID ]],'[1]COMMERCIAL 2019 - 2021'!$D$2:$AO$3999,21,FALSE)</f>
        <v>0</v>
      </c>
      <c r="H1470" s="3">
        <f>VLOOKUP(Tableau3[[#This Row],[ID ]],'[1]COMMERCIAL 2019 - 2021'!$D$2:$AO$3999,22,FALSE)</f>
        <v>50457.599999999999</v>
      </c>
      <c r="I1470" s="3">
        <f>VLOOKUP(Tableau3[[#This Row],[ID ]],'[1]COMMERCIAL 2019 - 2021'!$D$2:$AO$3999,23,FALSE)</f>
        <v>0</v>
      </c>
      <c r="J1470" s="3">
        <f>+Tableau1[[#This Row],[Annee]]</f>
        <v>2023</v>
      </c>
      <c r="K1470" s="3" t="str">
        <f>+Tableau1[[#This Row],[DESTINATION]]</f>
        <v>Libye</v>
      </c>
      <c r="L1470" s="3" t="str">
        <f>+Tableau1[[#This Row],[CLIENT]]</f>
        <v>STE B.T.C TRADING</v>
      </c>
      <c r="M1470" s="3">
        <f>Tableau1[[#This Row],[Mois]]</f>
        <v>12</v>
      </c>
    </row>
    <row r="1471" spans="1:13" hidden="1" x14ac:dyDescent="0.35">
      <c r="A1471" s="1" t="str">
        <f>Tableau1[[#This Row],[NUM DE FACTURE]]</f>
        <v>FAE-23-00312</v>
      </c>
      <c r="B1471" s="2">
        <f>VLOOKUP(Tableau3[[#This Row],[ID ]],'[1]COMMERCIAL 2019 - 2021'!$D$2:$AO$3999,14,FALSE)</f>
        <v>0</v>
      </c>
      <c r="C1471" s="3">
        <f>VLOOKUP(Tableau3[[#This Row],[ID ]],'[1]COMMERCIAL 2019 - 2021'!$D$2:$AO$3999,15,FALSE)</f>
        <v>17496</v>
      </c>
      <c r="D1471" s="3">
        <f>VLOOKUP(Tableau3[[#This Row],[ID ]],'[1]COMMERCIAL 2019 - 2021'!$D$2:$AO$3999,16,FALSE)</f>
        <v>6000</v>
      </c>
      <c r="E1471" s="3">
        <f>VLOOKUP(Tableau3[[#This Row],[ID ]],'[1]COMMERCIAL 2019 - 2021'!$D$2:$AO$3999,17,FALSE)</f>
        <v>0</v>
      </c>
      <c r="F1471" s="3">
        <f>VLOOKUP(Tableau3[[#This Row],[ID ]],'[1]COMMERCIAL 2019 - 2021'!$D$2:$AO$3999,20,FALSE)</f>
        <v>0</v>
      </c>
      <c r="G1471" s="3">
        <f>VLOOKUP(Tableau3[[#This Row],[ID ]],'[1]COMMERCIAL 2019 - 2021'!$D$2:$AO$3999,21,FALSE)</f>
        <v>62557.122629050049</v>
      </c>
      <c r="H1471" s="3">
        <f>VLOOKUP(Tableau3[[#This Row],[ID ]],'[1]COMMERCIAL 2019 - 2021'!$D$2:$AO$3999,22,FALSE)</f>
        <v>21405.056330949941</v>
      </c>
      <c r="I1471" s="3">
        <f>VLOOKUP(Tableau3[[#This Row],[ID ]],'[1]COMMERCIAL 2019 - 2021'!$D$2:$AO$3999,23,FALSE)</f>
        <v>0</v>
      </c>
      <c r="J1471" s="3">
        <f>+Tableau1[[#This Row],[Annee]]</f>
        <v>2023</v>
      </c>
      <c r="K1471" s="3" t="str">
        <f>+Tableau1[[#This Row],[DESTINATION]]</f>
        <v>France</v>
      </c>
      <c r="L1471" s="3" t="str">
        <f>+Tableau1[[#This Row],[CLIENT]]</f>
        <v>SODIC</v>
      </c>
      <c r="M1471" s="3">
        <f>Tableau1[[#This Row],[Mois]]</f>
        <v>12</v>
      </c>
    </row>
    <row r="1472" spans="1:13" x14ac:dyDescent="0.35">
      <c r="A1472" s="1" t="str">
        <f>Tableau1[[#This Row],[NUM DE FACTURE]]</f>
        <v>FAE-23-00313</v>
      </c>
      <c r="B1472" s="2">
        <f>VLOOKUP(Tableau3[[#This Row],[ID ]],'[1]COMMERCIAL 2019 - 2021'!$D$2:$AO$3999,14,FALSE)</f>
        <v>0</v>
      </c>
      <c r="C1472" s="3">
        <f>VLOOKUP(Tableau3[[#This Row],[ID ]],'[1]COMMERCIAL 2019 - 2021'!$D$2:$AO$3999,15,FALSE)</f>
        <v>0</v>
      </c>
      <c r="D1472" s="3">
        <f>VLOOKUP(Tableau3[[#This Row],[ID ]],'[1]COMMERCIAL 2019 - 2021'!$D$2:$AO$3999,16,FALSE)</f>
        <v>84000</v>
      </c>
      <c r="E1472" s="3">
        <f>VLOOKUP(Tableau3[[#This Row],[ID ]],'[1]COMMERCIAL 2019 - 2021'!$D$2:$AO$3999,17,FALSE)</f>
        <v>0</v>
      </c>
      <c r="F1472" s="3">
        <f>VLOOKUP(Tableau3[[#This Row],[ID ]],'[1]COMMERCIAL 2019 - 2021'!$D$2:$AO$3999,20,FALSE)</f>
        <v>0</v>
      </c>
      <c r="G1472" s="3">
        <f>VLOOKUP(Tableau3[[#This Row],[ID ]],'[1]COMMERCIAL 2019 - 2021'!$D$2:$AO$3999,21,FALSE)</f>
        <v>0</v>
      </c>
      <c r="H1472" s="3">
        <f>VLOOKUP(Tableau3[[#This Row],[ID ]],'[1]COMMERCIAL 2019 - 2021'!$D$2:$AO$3999,22,FALSE)</f>
        <v>135240</v>
      </c>
      <c r="I1472" s="3">
        <f>VLOOKUP(Tableau3[[#This Row],[ID ]],'[1]COMMERCIAL 2019 - 2021'!$D$2:$AO$3999,23,FALSE)</f>
        <v>0</v>
      </c>
      <c r="J1472" s="3">
        <f>+Tableau1[[#This Row],[Annee]]</f>
        <v>2023</v>
      </c>
      <c r="K1472" s="3" t="str">
        <f>+Tableau1[[#This Row],[DESTINATION]]</f>
        <v>Gabon</v>
      </c>
      <c r="L1472" s="3" t="str">
        <f>+Tableau1[[#This Row],[CLIENT]]</f>
        <v>TUNISIAN AFRICAN BUSINESS</v>
      </c>
      <c r="M1472" s="3">
        <f>Tableau1[[#This Row],[Mois]]</f>
        <v>12</v>
      </c>
    </row>
    <row r="1473" spans="1:13" hidden="1" x14ac:dyDescent="0.35">
      <c r="A1473" s="1" t="str">
        <f>Tableau1[[#This Row],[NUM DE FACTURE]]</f>
        <v>FAE-23-00314</v>
      </c>
      <c r="B1473" s="2">
        <f>VLOOKUP(Tableau3[[#This Row],[ID ]],'[1]COMMERCIAL 2019 - 2021'!$D$2:$AO$3999,14,FALSE)</f>
        <v>0</v>
      </c>
      <c r="C1473" s="3">
        <f>VLOOKUP(Tableau3[[#This Row],[ID ]],'[1]COMMERCIAL 2019 - 2021'!$D$2:$AO$3999,15,FALSE)</f>
        <v>15840</v>
      </c>
      <c r="D1473" s="3">
        <f>VLOOKUP(Tableau3[[#This Row],[ID ]],'[1]COMMERCIAL 2019 - 2021'!$D$2:$AO$3999,16,FALSE)</f>
        <v>6000</v>
      </c>
      <c r="E1473" s="3">
        <f>VLOOKUP(Tableau3[[#This Row],[ID ]],'[1]COMMERCIAL 2019 - 2021'!$D$2:$AO$3999,17,FALSE)</f>
        <v>2120</v>
      </c>
      <c r="F1473" s="3">
        <f>VLOOKUP(Tableau3[[#This Row],[ID ]],'[1]COMMERCIAL 2019 - 2021'!$D$2:$AO$3999,20,FALSE)</f>
        <v>0</v>
      </c>
      <c r="G1473" s="3">
        <f>VLOOKUP(Tableau3[[#This Row],[ID ]],'[1]COMMERCIAL 2019 - 2021'!$D$2:$AO$3999,21,FALSE)</f>
        <v>57963.423982241053</v>
      </c>
      <c r="H1473" s="3">
        <f>VLOOKUP(Tableau3[[#This Row],[ID ]],'[1]COMMERCIAL 2019 - 2021'!$D$2:$AO$3999,22,FALSE)</f>
        <v>21413.675491151917</v>
      </c>
      <c r="I1473" s="3">
        <f>VLOOKUP(Tableau3[[#This Row],[ID ]],'[1]COMMERCIAL 2019 - 2021'!$D$2:$AO$3999,23,FALSE)</f>
        <v>13688.188442207011</v>
      </c>
      <c r="J1473" s="3">
        <f>+Tableau1[[#This Row],[Annee]]</f>
        <v>2023</v>
      </c>
      <c r="K1473" s="3" t="str">
        <f>+Tableau1[[#This Row],[DESTINATION]]</f>
        <v>France</v>
      </c>
      <c r="L1473" s="3" t="str">
        <f>+Tableau1[[#This Row],[CLIENT]]</f>
        <v>SODIC</v>
      </c>
      <c r="M1473" s="3">
        <f>Tableau1[[#This Row],[Mois]]</f>
        <v>12</v>
      </c>
    </row>
    <row r="1474" spans="1:13" hidden="1" x14ac:dyDescent="0.35">
      <c r="A1474" s="1" t="str">
        <f>Tableau1[[#This Row],[NUM DE FACTURE]]</f>
        <v>FAE-23-00315</v>
      </c>
      <c r="B1474" s="2">
        <f>VLOOKUP(Tableau3[[#This Row],[ID ]],'[1]COMMERCIAL 2019 - 2021'!$D$2:$AO$3999,14,FALSE)</f>
        <v>44016</v>
      </c>
      <c r="C1474" s="3">
        <f>VLOOKUP(Tableau3[[#This Row],[ID ]],'[1]COMMERCIAL 2019 - 2021'!$D$2:$AO$3999,15,FALSE)</f>
        <v>0</v>
      </c>
      <c r="D1474" s="3">
        <f>VLOOKUP(Tableau3[[#This Row],[ID ]],'[1]COMMERCIAL 2019 - 2021'!$D$2:$AO$3999,16,FALSE)</f>
        <v>0</v>
      </c>
      <c r="E1474" s="3">
        <f>VLOOKUP(Tableau3[[#This Row],[ID ]],'[1]COMMERCIAL 2019 - 2021'!$D$2:$AO$3999,17,FALSE)</f>
        <v>0</v>
      </c>
      <c r="F1474" s="3">
        <f>VLOOKUP(Tableau3[[#This Row],[ID ]],'[1]COMMERCIAL 2019 - 2021'!$D$2:$AO$3999,20,FALSE)</f>
        <v>87151.679999999993</v>
      </c>
      <c r="G1474" s="3">
        <f>VLOOKUP(Tableau3[[#This Row],[ID ]],'[1]COMMERCIAL 2019 - 2021'!$D$2:$AO$3999,21,FALSE)</f>
        <v>0</v>
      </c>
      <c r="H1474" s="3">
        <f>VLOOKUP(Tableau3[[#This Row],[ID ]],'[1]COMMERCIAL 2019 - 2021'!$D$2:$AO$3999,22,FALSE)</f>
        <v>0</v>
      </c>
      <c r="I1474" s="3">
        <f>VLOOKUP(Tableau3[[#This Row],[ID ]],'[1]COMMERCIAL 2019 - 2021'!$D$2:$AO$3999,23,FALSE)</f>
        <v>0</v>
      </c>
      <c r="J1474" s="3">
        <f>+Tableau1[[#This Row],[Annee]]</f>
        <v>2023</v>
      </c>
      <c r="K1474" s="3" t="str">
        <f>+Tableau1[[#This Row],[DESTINATION]]</f>
        <v>Sierra Leone</v>
      </c>
      <c r="L1474" s="3" t="str">
        <f>+Tableau1[[#This Row],[CLIENT]]</f>
        <v>SAHEL INTERNATIONAL TRADE</v>
      </c>
      <c r="M1474" s="3">
        <f>Tableau1[[#This Row],[Mois]]</f>
        <v>12</v>
      </c>
    </row>
    <row r="1475" spans="1:13" hidden="1" x14ac:dyDescent="0.35">
      <c r="A1475" s="1" t="str">
        <f>Tableau1[[#This Row],[NUM DE FACTURE]]</f>
        <v>FAE-23-00316</v>
      </c>
      <c r="B1475" s="2">
        <f>VLOOKUP(Tableau3[[#This Row],[ID ]],'[1]COMMERCIAL 2019 - 2021'!$D$2:$AO$3999,14,FALSE)</f>
        <v>83000</v>
      </c>
      <c r="C1475" s="3">
        <f>VLOOKUP(Tableau3[[#This Row],[ID ]],'[1]COMMERCIAL 2019 - 2021'!$D$2:$AO$3999,15,FALSE)</f>
        <v>0</v>
      </c>
      <c r="D1475" s="3">
        <f>VLOOKUP(Tableau3[[#This Row],[ID ]],'[1]COMMERCIAL 2019 - 2021'!$D$2:$AO$3999,16,FALSE)</f>
        <v>0</v>
      </c>
      <c r="E1475" s="3">
        <f>VLOOKUP(Tableau3[[#This Row],[ID ]],'[1]COMMERCIAL 2019 - 2021'!$D$2:$AO$3999,17,FALSE)</f>
        <v>0</v>
      </c>
      <c r="F1475" s="3">
        <f>VLOOKUP(Tableau3[[#This Row],[ID ]],'[1]COMMERCIAL 2019 - 2021'!$D$2:$AO$3999,20,FALSE)</f>
        <v>168490</v>
      </c>
      <c r="G1475" s="3">
        <f>VLOOKUP(Tableau3[[#This Row],[ID ]],'[1]COMMERCIAL 2019 - 2021'!$D$2:$AO$3999,21,FALSE)</f>
        <v>0</v>
      </c>
      <c r="H1475" s="3">
        <f>VLOOKUP(Tableau3[[#This Row],[ID ]],'[1]COMMERCIAL 2019 - 2021'!$D$2:$AO$3999,22,FALSE)</f>
        <v>0</v>
      </c>
      <c r="I1475" s="3">
        <f>VLOOKUP(Tableau3[[#This Row],[ID ]],'[1]COMMERCIAL 2019 - 2021'!$D$2:$AO$3999,23,FALSE)</f>
        <v>0</v>
      </c>
      <c r="J1475" s="3">
        <f>+Tableau1[[#This Row],[Annee]]</f>
        <v>2023</v>
      </c>
      <c r="K1475" s="3" t="str">
        <f>+Tableau1[[#This Row],[DESTINATION]]</f>
        <v>Ukraine</v>
      </c>
      <c r="L1475" s="3" t="str">
        <f>+Tableau1[[#This Row],[CLIENT]]</f>
        <v>MARCOM INTERN</v>
      </c>
      <c r="M1475" s="3">
        <f>Tableau1[[#This Row],[Mois]]</f>
        <v>12</v>
      </c>
    </row>
    <row r="1476" spans="1:13" hidden="1" x14ac:dyDescent="0.35">
      <c r="A1476" s="1" t="str">
        <f>Tableau1[[#This Row],[NUM DE FACTURE]]</f>
        <v>FAE-23-00317</v>
      </c>
      <c r="B1476" s="2">
        <f>VLOOKUP(Tableau3[[#This Row],[ID ]],'[1]COMMERCIAL 2019 - 2021'!$D$2:$AO$3999,14,FALSE)</f>
        <v>216000</v>
      </c>
      <c r="C1476" s="3">
        <f>VLOOKUP(Tableau3[[#This Row],[ID ]],'[1]COMMERCIAL 2019 - 2021'!$D$2:$AO$3999,15,FALSE)</f>
        <v>127142.40000000002</v>
      </c>
      <c r="D1476" s="3">
        <f>VLOOKUP(Tableau3[[#This Row],[ID ]],'[1]COMMERCIAL 2019 - 2021'!$D$2:$AO$3999,16,FALSE)</f>
        <v>39417.599999999999</v>
      </c>
      <c r="E1476" s="3">
        <f>VLOOKUP(Tableau3[[#This Row],[ID ]],'[1]COMMERCIAL 2019 - 2021'!$D$2:$AO$3999,17,FALSE)</f>
        <v>42000</v>
      </c>
      <c r="F1476" s="3">
        <f>VLOOKUP(Tableau3[[#This Row],[ID ]],'[1]COMMERCIAL 2019 - 2021'!$D$2:$AO$3999,20,FALSE)</f>
        <v>469128.9960000001</v>
      </c>
      <c r="G1476" s="3">
        <f>VLOOKUP(Tableau3[[#This Row],[ID ]],'[1]COMMERCIAL 2019 - 2021'!$D$2:$AO$3999,21,FALSE)</f>
        <v>276139.75213440007</v>
      </c>
      <c r="H1476" s="3">
        <f>VLOOKUP(Tableau3[[#This Row],[ID ]],'[1]COMMERCIAL 2019 - 2021'!$D$2:$AO$3999,22,FALSE)</f>
        <v>85610.829225600013</v>
      </c>
      <c r="I1476" s="3">
        <f>VLOOKUP(Tableau3[[#This Row],[ID ]],'[1]COMMERCIAL 2019 - 2021'!$D$2:$AO$3999,23,FALSE)</f>
        <v>232592.84999999998</v>
      </c>
      <c r="J1476" s="3">
        <f>+Tableau1[[#This Row],[Annee]]</f>
        <v>2023</v>
      </c>
      <c r="K1476" s="3" t="str">
        <f>+Tableau1[[#This Row],[DESTINATION]]</f>
        <v>Libye</v>
      </c>
      <c r="L1476" s="3" t="str">
        <f>+Tableau1[[#This Row],[CLIENT]]</f>
        <v>STE AL MAJMOUA MOTTAHIDA</v>
      </c>
      <c r="M1476" s="3">
        <f>Tableau1[[#This Row],[Mois]]</f>
        <v>12</v>
      </c>
    </row>
    <row r="1477" spans="1:13" hidden="1" x14ac:dyDescent="0.35">
      <c r="A1477" s="1" t="str">
        <f>Tableau1[[#This Row],[NUM DE FACTURE]]</f>
        <v>FAE-23-00318</v>
      </c>
      <c r="B1477" s="2">
        <f>VLOOKUP(Tableau3[[#This Row],[ID ]],'[1]COMMERCIAL 2019 - 2021'!$D$2:$AO$3999,14,FALSE)</f>
        <v>0</v>
      </c>
      <c r="C1477" s="3">
        <f>VLOOKUP(Tableau3[[#This Row],[ID ]],'[1]COMMERCIAL 2019 - 2021'!$D$2:$AO$3999,15,FALSE)</f>
        <v>19776</v>
      </c>
      <c r="D1477" s="3">
        <f>VLOOKUP(Tableau3[[#This Row],[ID ]],'[1]COMMERCIAL 2019 - 2021'!$D$2:$AO$3999,16,FALSE)</f>
        <v>3600</v>
      </c>
      <c r="E1477" s="3">
        <f>VLOOKUP(Tableau3[[#This Row],[ID ]],'[1]COMMERCIAL 2019 - 2021'!$D$2:$AO$3999,17,FALSE)</f>
        <v>1120</v>
      </c>
      <c r="F1477" s="3">
        <f>VLOOKUP(Tableau3[[#This Row],[ID ]],'[1]COMMERCIAL 2019 - 2021'!$D$2:$AO$3999,20,FALSE)</f>
        <v>0</v>
      </c>
      <c r="G1477" s="3">
        <f>VLOOKUP(Tableau3[[#This Row],[ID ]],'[1]COMMERCIAL 2019 - 2021'!$D$2:$AO$3999,21,FALSE)</f>
        <v>74017.159242759502</v>
      </c>
      <c r="H1477" s="3">
        <f>VLOOKUP(Tableau3[[#This Row],[ID ]],'[1]COMMERCIAL 2019 - 2021'!$D$2:$AO$3999,22,FALSE)</f>
        <v>12982.252275793599</v>
      </c>
      <c r="I1477" s="3">
        <f>VLOOKUP(Tableau3[[#This Row],[ID ]],'[1]COMMERCIAL 2019 - 2021'!$D$2:$AO$3999,23,FALSE)</f>
        <v>7000.3182622468967</v>
      </c>
      <c r="J1477" s="3">
        <f>+Tableau1[[#This Row],[Annee]]</f>
        <v>2023</v>
      </c>
      <c r="K1477" s="3" t="str">
        <f>+Tableau1[[#This Row],[DESTINATION]]</f>
        <v>France</v>
      </c>
      <c r="L1477" s="3" t="str">
        <f>+Tableau1[[#This Row],[CLIENT]]</f>
        <v>SODIC</v>
      </c>
      <c r="M1477" s="3">
        <f>Tableau1[[#This Row],[Mois]]</f>
        <v>12</v>
      </c>
    </row>
    <row r="1478" spans="1:13" hidden="1" x14ac:dyDescent="0.35">
      <c r="A1478" s="1" t="str">
        <f>Tableau1[[#This Row],[NUM DE FACTURE]]</f>
        <v>FAE-23-00319</v>
      </c>
      <c r="B1478" s="2">
        <f>VLOOKUP(Tableau3[[#This Row],[ID ]],'[1]COMMERCIAL 2019 - 2021'!$D$2:$AO$3999,14,FALSE)</f>
        <v>0</v>
      </c>
      <c r="C1478" s="3">
        <f>VLOOKUP(Tableau3[[#This Row],[ID ]],'[1]COMMERCIAL 2019 - 2021'!$D$2:$AO$3999,15,FALSE)</f>
        <v>36072</v>
      </c>
      <c r="D1478" s="3">
        <f>VLOOKUP(Tableau3[[#This Row],[ID ]],'[1]COMMERCIAL 2019 - 2021'!$D$2:$AO$3999,16,FALSE)</f>
        <v>6000</v>
      </c>
      <c r="E1478" s="3">
        <f>VLOOKUP(Tableau3[[#This Row],[ID ]],'[1]COMMERCIAL 2019 - 2021'!$D$2:$AO$3999,17,FALSE)</f>
        <v>2940</v>
      </c>
      <c r="F1478" s="3">
        <f>VLOOKUP(Tableau3[[#This Row],[ID ]],'[1]COMMERCIAL 2019 - 2021'!$D$2:$AO$3999,20,FALSE)</f>
        <v>0</v>
      </c>
      <c r="G1478" s="3">
        <f>VLOOKUP(Tableau3[[#This Row],[ID ]],'[1]COMMERCIAL 2019 - 2021'!$D$2:$AO$3999,21,FALSE)</f>
        <v>131036.01202187169</v>
      </c>
      <c r="H1478" s="3">
        <f>VLOOKUP(Tableau3[[#This Row],[ID ]],'[1]COMMERCIAL 2019 - 2021'!$D$2:$AO$3999,22,FALSE)</f>
        <v>21660.910426126364</v>
      </c>
      <c r="I1478" s="3">
        <f>VLOOKUP(Tableau3[[#This Row],[ID ]],'[1]COMMERCIAL 2019 - 2021'!$D$2:$AO$3999,23,FALSE)</f>
        <v>17467.782013801916</v>
      </c>
      <c r="J1478" s="3">
        <f>+Tableau1[[#This Row],[Annee]]</f>
        <v>2023</v>
      </c>
      <c r="K1478" s="3" t="str">
        <f>+Tableau1[[#This Row],[DESTINATION]]</f>
        <v>France</v>
      </c>
      <c r="L1478" s="3" t="str">
        <f>+Tableau1[[#This Row],[CLIENT]]</f>
        <v>SODIC</v>
      </c>
      <c r="M1478" s="3">
        <f>Tableau1[[#This Row],[Mois]]</f>
        <v>12</v>
      </c>
    </row>
    <row r="1479" spans="1:13" hidden="1" x14ac:dyDescent="0.35">
      <c r="A1479" s="1" t="str">
        <f>Tableau1[[#This Row],[NUM DE FACTURE]]</f>
        <v>FAE-23-00320</v>
      </c>
      <c r="B1479" s="2">
        <f>VLOOKUP(Tableau3[[#This Row],[ID ]],'[1]COMMERCIAL 2019 - 2021'!$D$2:$AO$3999,14,FALSE)</f>
        <v>110040</v>
      </c>
      <c r="C1479" s="3">
        <f>VLOOKUP(Tableau3[[#This Row],[ID ]],'[1]COMMERCIAL 2019 - 2021'!$D$2:$AO$3999,15,FALSE)</f>
        <v>0</v>
      </c>
      <c r="D1479" s="3">
        <f>VLOOKUP(Tableau3[[#This Row],[ID ]],'[1]COMMERCIAL 2019 - 2021'!$D$2:$AO$3999,16,FALSE)</f>
        <v>0</v>
      </c>
      <c r="E1479" s="3">
        <f>VLOOKUP(Tableau3[[#This Row],[ID ]],'[1]COMMERCIAL 2019 - 2021'!$D$2:$AO$3999,17,FALSE)</f>
        <v>0</v>
      </c>
      <c r="F1479" s="3" t="e">
        <f>VLOOKUP(Tableau3[[#This Row],[ID ]],'[1]COMMERCIAL 2019 - 2021'!$D$2:$AO$3999,20,FALSE)</f>
        <v>#N/A</v>
      </c>
      <c r="G1479" s="3" t="e">
        <f>VLOOKUP(Tableau3[[#This Row],[ID ]],'[1]COMMERCIAL 2019 - 2021'!$D$2:$AO$3999,21,FALSE)</f>
        <v>#N/A</v>
      </c>
      <c r="H1479" s="3" t="e">
        <f>VLOOKUP(Tableau3[[#This Row],[ID ]],'[1]COMMERCIAL 2019 - 2021'!$D$2:$AO$3999,22,FALSE)</f>
        <v>#N/A</v>
      </c>
      <c r="I1479" s="3" t="e">
        <f>VLOOKUP(Tableau3[[#This Row],[ID ]],'[1]COMMERCIAL 2019 - 2021'!$D$2:$AO$3999,23,FALSE)</f>
        <v>#N/A</v>
      </c>
      <c r="J1479" s="3">
        <f>+Tableau1[[#This Row],[Annee]]</f>
        <v>2023</v>
      </c>
      <c r="K1479" s="3" t="str">
        <f>+Tableau1[[#This Row],[DESTINATION]]</f>
        <v>Sierra Leone</v>
      </c>
      <c r="L1479" s="3" t="str">
        <f>+Tableau1[[#This Row],[CLIENT]]</f>
        <v>JP BEEMSTERBOER BV</v>
      </c>
      <c r="M1479" s="3">
        <f>Tableau1[[#This Row],[Mois]]</f>
        <v>1</v>
      </c>
    </row>
    <row r="1480" spans="1:13" hidden="1" x14ac:dyDescent="0.35">
      <c r="A1480" s="1" t="str">
        <f>Tableau1[[#This Row],[NUM DE FACTURE]]</f>
        <v>FAE-23-00321</v>
      </c>
      <c r="B1480" s="2">
        <f>VLOOKUP(Tableau3[[#This Row],[ID ]],'[1]COMMERCIAL 2019 - 2021'!$D$2:$AO$3999,14,FALSE)</f>
        <v>0</v>
      </c>
      <c r="C1480" s="3">
        <f>VLOOKUP(Tableau3[[#This Row],[ID ]],'[1]COMMERCIAL 2019 - 2021'!$D$2:$AO$3999,15,FALSE)</f>
        <v>102500</v>
      </c>
      <c r="D1480" s="3">
        <f>VLOOKUP(Tableau3[[#This Row],[ID ]],'[1]COMMERCIAL 2019 - 2021'!$D$2:$AO$3999,16,FALSE)</f>
        <v>0</v>
      </c>
      <c r="E1480" s="3">
        <f>VLOOKUP(Tableau3[[#This Row],[ID ]],'[1]COMMERCIAL 2019 - 2021'!$D$2:$AO$3999,17,FALSE)</f>
        <v>0</v>
      </c>
      <c r="F1480" s="3">
        <f>VLOOKUP(Tableau3[[#This Row],[ID ]],'[1]COMMERCIAL 2019 - 2021'!$D$2:$AO$3999,20,FALSE)</f>
        <v>0</v>
      </c>
      <c r="G1480" s="3">
        <f>VLOOKUP(Tableau3[[#This Row],[ID ]],'[1]COMMERCIAL 2019 - 2021'!$D$2:$AO$3999,21,FALSE)</f>
        <v>246000</v>
      </c>
      <c r="H1480" s="3">
        <f>VLOOKUP(Tableau3[[#This Row],[ID ]],'[1]COMMERCIAL 2019 - 2021'!$D$2:$AO$3999,22,FALSE)</f>
        <v>0</v>
      </c>
      <c r="I1480" s="3">
        <f>VLOOKUP(Tableau3[[#This Row],[ID ]],'[1]COMMERCIAL 2019 - 2021'!$D$2:$AO$3999,23,FALSE)</f>
        <v>0</v>
      </c>
      <c r="J1480" s="3">
        <f>+Tableau1[[#This Row],[Annee]]</f>
        <v>2023</v>
      </c>
      <c r="K1480" s="3" t="str">
        <f>+Tableau1[[#This Row],[DESTINATION]]</f>
        <v>Pologne</v>
      </c>
      <c r="L1480" s="3" t="str">
        <f>+Tableau1[[#This Row],[CLIENT]]</f>
        <v>ARCADIA</v>
      </c>
      <c r="M1480" s="3">
        <f>Tableau1[[#This Row],[Mois]]</f>
        <v>12</v>
      </c>
    </row>
    <row r="1481" spans="1:13" hidden="1" x14ac:dyDescent="0.35">
      <c r="A1481" s="1" t="str">
        <f>Tableau1[[#This Row],[NUM DE FACTURE]]</f>
        <v>FAE-23-00322</v>
      </c>
      <c r="B1481" s="2">
        <f>VLOOKUP(Tableau3[[#This Row],[ID ]],'[1]COMMERCIAL 2019 - 2021'!$D$2:$AO$3999,14,FALSE)</f>
        <v>66000</v>
      </c>
      <c r="C1481" s="3">
        <f>VLOOKUP(Tableau3[[#This Row],[ID ]],'[1]COMMERCIAL 2019 - 2021'!$D$2:$AO$3999,15,FALSE)</f>
        <v>0</v>
      </c>
      <c r="D1481" s="3">
        <f>VLOOKUP(Tableau3[[#This Row],[ID ]],'[1]COMMERCIAL 2019 - 2021'!$D$2:$AO$3999,16,FALSE)</f>
        <v>0</v>
      </c>
      <c r="E1481" s="3">
        <f>VLOOKUP(Tableau3[[#This Row],[ID ]],'[1]COMMERCIAL 2019 - 2021'!$D$2:$AO$3999,17,FALSE)</f>
        <v>0</v>
      </c>
      <c r="F1481" s="3">
        <f>VLOOKUP(Tableau3[[#This Row],[ID ]],'[1]COMMERCIAL 2019 - 2021'!$D$2:$AO$3999,20,FALSE)</f>
        <v>122760</v>
      </c>
      <c r="G1481" s="3">
        <f>VLOOKUP(Tableau3[[#This Row],[ID ]],'[1]COMMERCIAL 2019 - 2021'!$D$2:$AO$3999,21,FALSE)</f>
        <v>0</v>
      </c>
      <c r="H1481" s="3">
        <f>VLOOKUP(Tableau3[[#This Row],[ID ]],'[1]COMMERCIAL 2019 - 2021'!$D$2:$AO$3999,22,FALSE)</f>
        <v>0</v>
      </c>
      <c r="I1481" s="3">
        <f>VLOOKUP(Tableau3[[#This Row],[ID ]],'[1]COMMERCIAL 2019 - 2021'!$D$2:$AO$3999,23,FALSE)</f>
        <v>0</v>
      </c>
      <c r="J1481" s="3">
        <f>+Tableau1[[#This Row],[Annee]]</f>
        <v>2023</v>
      </c>
      <c r="K1481" s="3" t="str">
        <f>+Tableau1[[#This Row],[DESTINATION]]</f>
        <v>Libye</v>
      </c>
      <c r="L1481" s="3" t="str">
        <f>+Tableau1[[#This Row],[CLIENT]]</f>
        <v>STE B.T.C TRADING</v>
      </c>
      <c r="M1481" s="3">
        <f>Tableau1[[#This Row],[Mois]]</f>
        <v>12</v>
      </c>
    </row>
    <row r="1482" spans="1:13" hidden="1" x14ac:dyDescent="0.35">
      <c r="A1482" s="1" t="str">
        <f>Tableau1[[#This Row],[NUM DE FACTURE]]</f>
        <v>FAE-23-00323</v>
      </c>
      <c r="B1482" s="2">
        <f>VLOOKUP(Tableau3[[#This Row],[ID ]],'[1]COMMERCIAL 2019 - 2021'!$D$2:$AO$3999,14,FALSE)</f>
        <v>0</v>
      </c>
      <c r="C1482" s="3">
        <f>VLOOKUP(Tableau3[[#This Row],[ID ]],'[1]COMMERCIAL 2019 - 2021'!$D$2:$AO$3999,15,FALSE)</f>
        <v>14424</v>
      </c>
      <c r="D1482" s="3">
        <f>VLOOKUP(Tableau3[[#This Row],[ID ]],'[1]COMMERCIAL 2019 - 2021'!$D$2:$AO$3999,16,FALSE)</f>
        <v>2400</v>
      </c>
      <c r="E1482" s="3">
        <f>VLOOKUP(Tableau3[[#This Row],[ID ]],'[1]COMMERCIAL 2019 - 2021'!$D$2:$AO$3999,17,FALSE)</f>
        <v>0</v>
      </c>
      <c r="F1482" s="3">
        <f>VLOOKUP(Tableau3[[#This Row],[ID ]],'[1]COMMERCIAL 2019 - 2021'!$D$2:$AO$3999,20,FALSE)</f>
        <v>0</v>
      </c>
      <c r="G1482" s="3">
        <f>VLOOKUP(Tableau3[[#This Row],[ID ]],'[1]COMMERCIAL 2019 - 2021'!$D$2:$AO$3999,21,FALSE)</f>
        <v>52742.704580782869</v>
      </c>
      <c r="H1482" s="3">
        <f>VLOOKUP(Tableau3[[#This Row],[ID ]],'[1]COMMERCIAL 2019 - 2021'!$D$2:$AO$3999,22,FALSE)</f>
        <v>8724.2317480171187</v>
      </c>
      <c r="I1482" s="3">
        <f>VLOOKUP(Tableau3[[#This Row],[ID ]],'[1]COMMERCIAL 2019 - 2021'!$D$2:$AO$3999,23,FALSE)</f>
        <v>0</v>
      </c>
      <c r="J1482" s="3">
        <f>+Tableau1[[#This Row],[Annee]]</f>
        <v>2023</v>
      </c>
      <c r="K1482" s="3" t="str">
        <f>+Tableau1[[#This Row],[DESTINATION]]</f>
        <v>France</v>
      </c>
      <c r="L1482" s="3" t="str">
        <f>+Tableau1[[#This Row],[CLIENT]]</f>
        <v>SODIC</v>
      </c>
      <c r="M1482" s="3">
        <f>Tableau1[[#This Row],[Mois]]</f>
        <v>12</v>
      </c>
    </row>
    <row r="1483" spans="1:13" hidden="1" x14ac:dyDescent="0.35">
      <c r="A1483" s="1" t="str">
        <f>Tableau1[[#This Row],[NUM DE FACTURE]]</f>
        <v>FAE-23-00324</v>
      </c>
      <c r="B1483" s="2">
        <f>VLOOKUP(Tableau3[[#This Row],[ID ]],'[1]COMMERCIAL 2019 - 2021'!$D$2:$AO$3999,14,FALSE)</f>
        <v>19200</v>
      </c>
      <c r="C1483" s="3">
        <f>VLOOKUP(Tableau3[[#This Row],[ID ]],'[1]COMMERCIAL 2019 - 2021'!$D$2:$AO$3999,15,FALSE)</f>
        <v>0</v>
      </c>
      <c r="D1483" s="3">
        <f>VLOOKUP(Tableau3[[#This Row],[ID ]],'[1]COMMERCIAL 2019 - 2021'!$D$2:$AO$3999,16,FALSE)</f>
        <v>0</v>
      </c>
      <c r="E1483" s="3">
        <f>VLOOKUP(Tableau3[[#This Row],[ID ]],'[1]COMMERCIAL 2019 - 2021'!$D$2:$AO$3999,17,FALSE)</f>
        <v>0</v>
      </c>
      <c r="F1483" s="3">
        <f>VLOOKUP(Tableau3[[#This Row],[ID ]],'[1]COMMERCIAL 2019 - 2021'!$D$2:$AO$3999,20,FALSE)</f>
        <v>38976</v>
      </c>
      <c r="G1483" s="3">
        <f>VLOOKUP(Tableau3[[#This Row],[ID ]],'[1]COMMERCIAL 2019 - 2021'!$D$2:$AO$3999,21,FALSE)</f>
        <v>0</v>
      </c>
      <c r="H1483" s="3">
        <f>VLOOKUP(Tableau3[[#This Row],[ID ]],'[1]COMMERCIAL 2019 - 2021'!$D$2:$AO$3999,22,FALSE)</f>
        <v>0</v>
      </c>
      <c r="I1483" s="3">
        <f>VLOOKUP(Tableau3[[#This Row],[ID ]],'[1]COMMERCIAL 2019 - 2021'!$D$2:$AO$3999,23,FALSE)</f>
        <v>0</v>
      </c>
      <c r="J1483" s="3">
        <f>+Tableau1[[#This Row],[Annee]]</f>
        <v>2023</v>
      </c>
      <c r="K1483" s="3" t="str">
        <f>+Tableau1[[#This Row],[DESTINATION]]</f>
        <v>Burkina Faso</v>
      </c>
      <c r="L1483" s="3" t="str">
        <f>+Tableau1[[#This Row],[CLIENT]]</f>
        <v>SAHEL INTERNATIONAL TRADE</v>
      </c>
      <c r="M1483" s="3">
        <f>Tableau1[[#This Row],[Mois]]</f>
        <v>12</v>
      </c>
    </row>
    <row r="1484" spans="1:13" hidden="1" x14ac:dyDescent="0.35">
      <c r="A1484" s="1" t="str">
        <f>Tableau1[[#This Row],[NUM DE FACTURE]]</f>
        <v>FAE-23-00325</v>
      </c>
      <c r="B1484" s="2">
        <f>VLOOKUP(Tableau3[[#This Row],[ID ]],'[1]COMMERCIAL 2019 - 2021'!$D$2:$AO$3999,14,FALSE)</f>
        <v>0</v>
      </c>
      <c r="C1484" s="3">
        <f>VLOOKUP(Tableau3[[#This Row],[ID ]],'[1]COMMERCIAL 2019 - 2021'!$D$2:$AO$3999,15,FALSE)</f>
        <v>21600</v>
      </c>
      <c r="D1484" s="3">
        <f>VLOOKUP(Tableau3[[#This Row],[ID ]],'[1]COMMERCIAL 2019 - 2021'!$D$2:$AO$3999,16,FALSE)</f>
        <v>0</v>
      </c>
      <c r="E1484" s="3">
        <f>VLOOKUP(Tableau3[[#This Row],[ID ]],'[1]COMMERCIAL 2019 - 2021'!$D$2:$AO$3999,17,FALSE)</f>
        <v>0</v>
      </c>
      <c r="F1484" s="3">
        <f>VLOOKUP(Tableau3[[#This Row],[ID ]],'[1]COMMERCIAL 2019 - 2021'!$D$2:$AO$3999,20,FALSE)</f>
        <v>0</v>
      </c>
      <c r="G1484" s="3">
        <f>VLOOKUP(Tableau3[[#This Row],[ID ]],'[1]COMMERCIAL 2019 - 2021'!$D$2:$AO$3999,21,FALSE)</f>
        <v>39744</v>
      </c>
      <c r="H1484" s="3">
        <f>VLOOKUP(Tableau3[[#This Row],[ID ]],'[1]COMMERCIAL 2019 - 2021'!$D$2:$AO$3999,22,FALSE)</f>
        <v>0</v>
      </c>
      <c r="I1484" s="3">
        <f>VLOOKUP(Tableau3[[#This Row],[ID ]],'[1]COMMERCIAL 2019 - 2021'!$D$2:$AO$3999,23,FALSE)</f>
        <v>0</v>
      </c>
      <c r="J1484" s="3">
        <f>+Tableau1[[#This Row],[Annee]]</f>
        <v>2023</v>
      </c>
      <c r="K1484" s="3" t="str">
        <f>+Tableau1[[#This Row],[DESTINATION]]</f>
        <v>Burkina Faso</v>
      </c>
      <c r="L1484" s="3" t="str">
        <f>+Tableau1[[#This Row],[CLIENT]]</f>
        <v>SAHEL INTERNATIONAL TRADE</v>
      </c>
      <c r="M1484" s="3">
        <f>Tableau1[[#This Row],[Mois]]</f>
        <v>12</v>
      </c>
    </row>
    <row r="1485" spans="1:13" x14ac:dyDescent="0.35">
      <c r="A1485" s="1" t="str">
        <f>Tableau1[[#This Row],[NUM DE FACTURE]]</f>
        <v>FAE-24-00001</v>
      </c>
      <c r="B1485" s="2">
        <f>VLOOKUP(Tableau3[[#This Row],[ID ]],'[1]COMMERCIAL 2019 - 2021'!$D$2:$AO$3999,14,FALSE)</f>
        <v>0</v>
      </c>
      <c r="C1485" s="3">
        <f>VLOOKUP(Tableau3[[#This Row],[ID ]],'[1]COMMERCIAL 2019 - 2021'!$D$2:$AO$3999,15,FALSE)</f>
        <v>157500</v>
      </c>
      <c r="D1485" s="3">
        <f>VLOOKUP(Tableau3[[#This Row],[ID ]],'[1]COMMERCIAL 2019 - 2021'!$D$2:$AO$3999,16,FALSE)</f>
        <v>0</v>
      </c>
      <c r="E1485" s="3">
        <f>VLOOKUP(Tableau3[[#This Row],[ID ]],'[1]COMMERCIAL 2019 - 2021'!$D$2:$AO$3999,17,FALSE)</f>
        <v>0</v>
      </c>
      <c r="F1485" s="3">
        <f>VLOOKUP(Tableau3[[#This Row],[ID ]],'[1]COMMERCIAL 2019 - 2021'!$D$2:$AO$3999,20,FALSE)</f>
        <v>0</v>
      </c>
      <c r="G1485" s="3">
        <f>VLOOKUP(Tableau3[[#This Row],[ID ]],'[1]COMMERCIAL 2019 - 2021'!$D$2:$AO$3999,21,FALSE)</f>
        <v>257175</v>
      </c>
      <c r="H1485" s="3">
        <f>VLOOKUP(Tableau3[[#This Row],[ID ]],'[1]COMMERCIAL 2019 - 2021'!$D$2:$AO$3999,22,FALSE)</f>
        <v>0</v>
      </c>
      <c r="I1485" s="3">
        <f>VLOOKUP(Tableau3[[#This Row],[ID ]],'[1]COMMERCIAL 2019 - 2021'!$D$2:$AO$3999,23,FALSE)</f>
        <v>0</v>
      </c>
      <c r="J1485" s="3">
        <f>+Tableau1[[#This Row],[Annee]]</f>
        <v>2024</v>
      </c>
      <c r="K1485" s="3" t="str">
        <f>+Tableau1[[#This Row],[DESTINATION]]</f>
        <v>Senegal</v>
      </c>
      <c r="L1485" s="3" t="str">
        <f>+Tableau1[[#This Row],[CLIENT]]</f>
        <v>TUNISIAN AFRICAN BUSINESS</v>
      </c>
      <c r="M1485" s="3">
        <f>Tableau1[[#This Row],[Mois]]</f>
        <v>1</v>
      </c>
    </row>
    <row r="1486" spans="1:13" hidden="1" x14ac:dyDescent="0.35">
      <c r="A1486" s="1" t="str">
        <f>Tableau1[[#This Row],[NUM DE FACTURE]]</f>
        <v>FAE-24-00002</v>
      </c>
      <c r="B1486" s="2">
        <f>VLOOKUP(Tableau3[[#This Row],[ID ]],'[1]COMMERCIAL 2019 - 2021'!$D$2:$AO$3999,14,FALSE)</f>
        <v>110040</v>
      </c>
      <c r="C1486" s="3">
        <f>VLOOKUP(Tableau3[[#This Row],[ID ]],'[1]COMMERCIAL 2019 - 2021'!$D$2:$AO$3999,15,FALSE)</f>
        <v>0</v>
      </c>
      <c r="D1486" s="3">
        <f>VLOOKUP(Tableau3[[#This Row],[ID ]],'[1]COMMERCIAL 2019 - 2021'!$D$2:$AO$3999,16,FALSE)</f>
        <v>0</v>
      </c>
      <c r="E1486" s="3">
        <f>VLOOKUP(Tableau3[[#This Row],[ID ]],'[1]COMMERCIAL 2019 - 2021'!$D$2:$AO$3999,17,FALSE)</f>
        <v>0</v>
      </c>
      <c r="F1486" s="3">
        <f>VLOOKUP(Tableau3[[#This Row],[ID ]],'[1]COMMERCIAL 2019 - 2021'!$D$2:$AO$3999,20,FALSE)</f>
        <v>246593.91983999999</v>
      </c>
      <c r="G1486" s="3">
        <f>VLOOKUP(Tableau3[[#This Row],[ID ]],'[1]COMMERCIAL 2019 - 2021'!$D$2:$AO$3999,21,FALSE)</f>
        <v>0</v>
      </c>
      <c r="H1486" s="3">
        <f>VLOOKUP(Tableau3[[#This Row],[ID ]],'[1]COMMERCIAL 2019 - 2021'!$D$2:$AO$3999,22,FALSE)</f>
        <v>0</v>
      </c>
      <c r="I1486" s="3">
        <f>VLOOKUP(Tableau3[[#This Row],[ID ]],'[1]COMMERCIAL 2019 - 2021'!$D$2:$AO$3999,23,FALSE)</f>
        <v>0</v>
      </c>
      <c r="J1486" s="3">
        <f>+Tableau1[[#This Row],[Annee]]</f>
        <v>2024</v>
      </c>
      <c r="K1486" s="3" t="str">
        <f>+Tableau1[[#This Row],[DESTINATION]]</f>
        <v>Sierra Leone</v>
      </c>
      <c r="L1486" s="3" t="str">
        <f>+Tableau1[[#This Row],[CLIENT]]</f>
        <v>JP BEEMSTERBOER BV</v>
      </c>
      <c r="M1486" s="3">
        <f>Tableau1[[#This Row],[Mois]]</f>
        <v>1</v>
      </c>
    </row>
    <row r="1487" spans="1:13" hidden="1" x14ac:dyDescent="0.35">
      <c r="A1487" s="1" t="str">
        <f>Tableau1[[#This Row],[NUM DE FACTURE]]</f>
        <v>FAE-24-00003</v>
      </c>
      <c r="B1487" s="2">
        <f>VLOOKUP(Tableau3[[#This Row],[ID ]],'[1]COMMERCIAL 2019 - 2021'!$D$2:$AO$3999,14,FALSE)</f>
        <v>15444</v>
      </c>
      <c r="C1487" s="3">
        <f>VLOOKUP(Tableau3[[#This Row],[ID ]],'[1]COMMERCIAL 2019 - 2021'!$D$2:$AO$3999,15,FALSE)</f>
        <v>39792</v>
      </c>
      <c r="D1487" s="3">
        <f>VLOOKUP(Tableau3[[#This Row],[ID ]],'[1]COMMERCIAL 2019 - 2021'!$D$2:$AO$3999,16,FALSE)</f>
        <v>600</v>
      </c>
      <c r="E1487" s="3">
        <f>VLOOKUP(Tableau3[[#This Row],[ID ]],'[1]COMMERCIAL 2019 - 2021'!$D$2:$AO$3999,17,FALSE)</f>
        <v>0</v>
      </c>
      <c r="F1487" s="3">
        <f>VLOOKUP(Tableau3[[#This Row],[ID ]],'[1]COMMERCIAL 2019 - 2021'!$D$2:$AO$3999,20,FALSE)</f>
        <v>31351.32</v>
      </c>
      <c r="G1487" s="3">
        <f>VLOOKUP(Tableau3[[#This Row],[ID ]],'[1]COMMERCIAL 2019 - 2021'!$D$2:$AO$3999,21,FALSE)</f>
        <v>73217.279999999999</v>
      </c>
      <c r="H1487" s="3">
        <f>VLOOKUP(Tableau3[[#This Row],[ID ]],'[1]COMMERCIAL 2019 - 2021'!$D$2:$AO$3999,22,FALSE)</f>
        <v>942</v>
      </c>
      <c r="I1487" s="3">
        <f>VLOOKUP(Tableau3[[#This Row],[ID ]],'[1]COMMERCIAL 2019 - 2021'!$D$2:$AO$3999,23,FALSE)</f>
        <v>0</v>
      </c>
      <c r="J1487" s="3">
        <f>+Tableau1[[#This Row],[Annee]]</f>
        <v>2024</v>
      </c>
      <c r="K1487" s="3" t="str">
        <f>+Tableau1[[#This Row],[DESTINATION]]</f>
        <v>Burkina Faso</v>
      </c>
      <c r="L1487" s="3" t="str">
        <f>+Tableau1[[#This Row],[CLIENT]]</f>
        <v>SAHEL INTERNATIONAL TRADE</v>
      </c>
      <c r="M1487" s="3">
        <f>Tableau1[[#This Row],[Mois]]</f>
        <v>1</v>
      </c>
    </row>
    <row r="1488" spans="1:13" hidden="1" x14ac:dyDescent="0.35">
      <c r="A1488" s="1" t="str">
        <f>Tableau1[[#This Row],[NUM DE FACTURE]]</f>
        <v>FAE-24-00004</v>
      </c>
      <c r="B1488" s="2">
        <f>VLOOKUP(Tableau3[[#This Row],[ID ]],'[1]COMMERCIAL 2019 - 2021'!$D$2:$AO$3999,14,FALSE)</f>
        <v>15456</v>
      </c>
      <c r="C1488" s="3">
        <f>VLOOKUP(Tableau3[[#This Row],[ID ]],'[1]COMMERCIAL 2019 - 2021'!$D$2:$AO$3999,15,FALSE)</f>
        <v>39792</v>
      </c>
      <c r="D1488" s="3">
        <f>VLOOKUP(Tableau3[[#This Row],[ID ]],'[1]COMMERCIAL 2019 - 2021'!$D$2:$AO$3999,16,FALSE)</f>
        <v>600</v>
      </c>
      <c r="E1488" s="3">
        <f>VLOOKUP(Tableau3[[#This Row],[ID ]],'[1]COMMERCIAL 2019 - 2021'!$D$2:$AO$3999,17,FALSE)</f>
        <v>0</v>
      </c>
      <c r="F1488" s="3">
        <f>VLOOKUP(Tableau3[[#This Row],[ID ]],'[1]COMMERCIAL 2019 - 2021'!$D$2:$AO$3999,20,FALSE)</f>
        <v>31375.68</v>
      </c>
      <c r="G1488" s="3">
        <f>VLOOKUP(Tableau3[[#This Row],[ID ]],'[1]COMMERCIAL 2019 - 2021'!$D$2:$AO$3999,21,FALSE)</f>
        <v>73217.279999999999</v>
      </c>
      <c r="H1488" s="3">
        <f>VLOOKUP(Tableau3[[#This Row],[ID ]],'[1]COMMERCIAL 2019 - 2021'!$D$2:$AO$3999,22,FALSE)</f>
        <v>942</v>
      </c>
      <c r="I1488" s="3">
        <f>VLOOKUP(Tableau3[[#This Row],[ID ]],'[1]COMMERCIAL 2019 - 2021'!$D$2:$AO$3999,23,FALSE)</f>
        <v>0</v>
      </c>
      <c r="J1488" s="3">
        <f>+Tableau1[[#This Row],[Annee]]</f>
        <v>2024</v>
      </c>
      <c r="K1488" s="3" t="str">
        <f>+Tableau1[[#This Row],[DESTINATION]]</f>
        <v>Burkina Faso</v>
      </c>
      <c r="L1488" s="3" t="str">
        <f>+Tableau1[[#This Row],[CLIENT]]</f>
        <v>SAHEL INTERNATIONAL TRADE</v>
      </c>
      <c r="M1488" s="3">
        <f>Tableau1[[#This Row],[Mois]]</f>
        <v>1</v>
      </c>
    </row>
    <row r="1489" spans="1:13" hidden="1" x14ac:dyDescent="0.35">
      <c r="A1489" s="1" t="str">
        <f>Tableau1[[#This Row],[NUM DE FACTURE]]</f>
        <v>FAE-24-00005</v>
      </c>
      <c r="B1489" s="2">
        <f>VLOOKUP(Tableau3[[#This Row],[ID ]],'[1]COMMERCIAL 2019 - 2021'!$D$2:$AO$3999,14,FALSE)</f>
        <v>0</v>
      </c>
      <c r="C1489" s="3">
        <f>VLOOKUP(Tableau3[[#This Row],[ID ]],'[1]COMMERCIAL 2019 - 2021'!$D$2:$AO$3999,15,FALSE)</f>
        <v>40800</v>
      </c>
      <c r="D1489" s="3">
        <f>VLOOKUP(Tableau3[[#This Row],[ID ]],'[1]COMMERCIAL 2019 - 2021'!$D$2:$AO$3999,16,FALSE)</f>
        <v>0</v>
      </c>
      <c r="E1489" s="3">
        <f>VLOOKUP(Tableau3[[#This Row],[ID ]],'[1]COMMERCIAL 2019 - 2021'!$D$2:$AO$3999,17,FALSE)</f>
        <v>0</v>
      </c>
      <c r="F1489" s="3">
        <f>VLOOKUP(Tableau3[[#This Row],[ID ]],'[1]COMMERCIAL 2019 - 2021'!$D$2:$AO$3999,20,FALSE)</f>
        <v>0</v>
      </c>
      <c r="G1489" s="3">
        <f>VLOOKUP(Tableau3[[#This Row],[ID ]],'[1]COMMERCIAL 2019 - 2021'!$D$2:$AO$3999,21,FALSE)</f>
        <v>91470.715499999991</v>
      </c>
      <c r="H1489" s="3">
        <f>VLOOKUP(Tableau3[[#This Row],[ID ]],'[1]COMMERCIAL 2019 - 2021'!$D$2:$AO$3999,22,FALSE)</f>
        <v>0</v>
      </c>
      <c r="I1489" s="3">
        <f>VLOOKUP(Tableau3[[#This Row],[ID ]],'[1]COMMERCIAL 2019 - 2021'!$D$2:$AO$3999,23,FALSE)</f>
        <v>0</v>
      </c>
      <c r="J1489" s="3">
        <f>+Tableau1[[#This Row],[Annee]]</f>
        <v>2024</v>
      </c>
      <c r="K1489" s="3" t="str">
        <f>+Tableau1[[#This Row],[DESTINATION]]</f>
        <v>Guinee</v>
      </c>
      <c r="L1489" s="3" t="str">
        <f>+Tableau1[[#This Row],[CLIENT]]</f>
        <v>BAH MAMADOU SALIOU</v>
      </c>
      <c r="M1489" s="3">
        <f>Tableau1[[#This Row],[Mois]]</f>
        <v>1</v>
      </c>
    </row>
    <row r="1490" spans="1:13" hidden="1" x14ac:dyDescent="0.35">
      <c r="A1490" s="1" t="str">
        <f>Tableau1[[#This Row],[NUM DE FACTURE]]</f>
        <v>FAE-24-00006</v>
      </c>
      <c r="B1490" s="2">
        <f>VLOOKUP(Tableau3[[#This Row],[ID ]],'[1]COMMERCIAL 2019 - 2021'!$D$2:$AO$3999,14,FALSE)</f>
        <v>0</v>
      </c>
      <c r="C1490" s="3">
        <f>VLOOKUP(Tableau3[[#This Row],[ID ]],'[1]COMMERCIAL 2019 - 2021'!$D$2:$AO$3999,15,FALSE)</f>
        <v>0</v>
      </c>
      <c r="D1490" s="3">
        <f>VLOOKUP(Tableau3[[#This Row],[ID ]],'[1]COMMERCIAL 2019 - 2021'!$D$2:$AO$3999,16,FALSE)</f>
        <v>4320</v>
      </c>
      <c r="E1490" s="3">
        <f>VLOOKUP(Tableau3[[#This Row],[ID ]],'[1]COMMERCIAL 2019 - 2021'!$D$2:$AO$3999,17,FALSE)</f>
        <v>400</v>
      </c>
      <c r="F1490" s="3">
        <f>VLOOKUP(Tableau3[[#This Row],[ID ]],'[1]COMMERCIAL 2019 - 2021'!$D$2:$AO$3999,20,FALSE)</f>
        <v>0</v>
      </c>
      <c r="G1490" s="3">
        <f>VLOOKUP(Tableau3[[#This Row],[ID ]],'[1]COMMERCIAL 2019 - 2021'!$D$2:$AO$3999,21,FALSE)</f>
        <v>0</v>
      </c>
      <c r="H1490" s="3">
        <f>VLOOKUP(Tableau3[[#This Row],[ID ]],'[1]COMMERCIAL 2019 - 2021'!$D$2:$AO$3999,22,FALSE)</f>
        <v>19746.137806779661</v>
      </c>
      <c r="I1490" s="3">
        <f>VLOOKUP(Tableau3[[#This Row],[ID ]],'[1]COMMERCIAL 2019 - 2021'!$D$2:$AO$3999,23,FALSE)</f>
        <v>2773.4168932203388</v>
      </c>
      <c r="J1490" s="3">
        <f>+Tableau1[[#This Row],[Annee]]</f>
        <v>2024</v>
      </c>
      <c r="K1490" s="3" t="str">
        <f>+Tableau1[[#This Row],[DESTINATION]]</f>
        <v>Canada</v>
      </c>
      <c r="L1490" s="3" t="str">
        <f>+Tableau1[[#This Row],[CLIENT]]</f>
        <v>SAFA FOOD</v>
      </c>
      <c r="M1490" s="3">
        <f>Tableau1[[#This Row],[Mois]]</f>
        <v>1</v>
      </c>
    </row>
    <row r="1491" spans="1:13" hidden="1" x14ac:dyDescent="0.35">
      <c r="A1491" s="1" t="str">
        <f>Tableau1[[#This Row],[NUM DE FACTURE]]</f>
        <v>FAE-24-00007</v>
      </c>
      <c r="B1491" s="2">
        <f>VLOOKUP(Tableau3[[#This Row],[ID ]],'[1]COMMERCIAL 2019 - 2021'!$D$2:$AO$3999,14,FALSE)</f>
        <v>0</v>
      </c>
      <c r="C1491" s="3">
        <f>VLOOKUP(Tableau3[[#This Row],[ID ]],'[1]COMMERCIAL 2019 - 2021'!$D$2:$AO$3999,15,FALSE)</f>
        <v>25000</v>
      </c>
      <c r="D1491" s="3">
        <f>VLOOKUP(Tableau3[[#This Row],[ID ]],'[1]COMMERCIAL 2019 - 2021'!$D$2:$AO$3999,16,FALSE)</f>
        <v>10000</v>
      </c>
      <c r="E1491" s="3">
        <f>VLOOKUP(Tableau3[[#This Row],[ID ]],'[1]COMMERCIAL 2019 - 2021'!$D$2:$AO$3999,17,FALSE)</f>
        <v>0</v>
      </c>
      <c r="F1491" s="3">
        <f>VLOOKUP(Tableau3[[#This Row],[ID ]],'[1]COMMERCIAL 2019 - 2021'!$D$2:$AO$3999,20,FALSE)</f>
        <v>0</v>
      </c>
      <c r="G1491" s="3">
        <f>VLOOKUP(Tableau3[[#This Row],[ID ]],'[1]COMMERCIAL 2019 - 2021'!$D$2:$AO$3999,21,FALSE)</f>
        <v>0</v>
      </c>
      <c r="H1491" s="3">
        <f>VLOOKUP(Tableau3[[#This Row],[ID ]],'[1]COMMERCIAL 2019 - 2021'!$D$2:$AO$3999,22,FALSE)</f>
        <v>0</v>
      </c>
      <c r="I1491" s="3">
        <f>VLOOKUP(Tableau3[[#This Row],[ID ]],'[1]COMMERCIAL 2019 - 2021'!$D$2:$AO$3999,23,FALSE)</f>
        <v>154435.29999999999</v>
      </c>
      <c r="J1491" s="3">
        <f>+Tableau1[[#This Row],[Annee]]</f>
        <v>2024</v>
      </c>
      <c r="K1491" s="3" t="str">
        <f>+Tableau1[[#This Row],[DESTINATION]]</f>
        <v>Libye</v>
      </c>
      <c r="L1491" s="3" t="str">
        <f>+Tableau1[[#This Row],[CLIENT]]</f>
        <v>STE AL MAJMOUA MOTTAHIDA</v>
      </c>
      <c r="M1491" s="3">
        <f>Tableau1[[#This Row],[Mois]]</f>
        <v>1</v>
      </c>
    </row>
    <row r="1492" spans="1:13" hidden="1" x14ac:dyDescent="0.35">
      <c r="A1492" s="1" t="str">
        <f>Tableau1[[#This Row],[NUM DE FACTURE]]</f>
        <v>FAE-24-00008</v>
      </c>
      <c r="B1492" s="2">
        <f>VLOOKUP(Tableau3[[#This Row],[ID ]],'[1]COMMERCIAL 2019 - 2021'!$D$2:$AO$3999,14,FALSE)</f>
        <v>20750</v>
      </c>
      <c r="C1492" s="3">
        <f>VLOOKUP(Tableau3[[#This Row],[ID ]],'[1]COMMERCIAL 2019 - 2021'!$D$2:$AO$3999,15,FALSE)</f>
        <v>0</v>
      </c>
      <c r="D1492" s="3">
        <f>VLOOKUP(Tableau3[[#This Row],[ID ]],'[1]COMMERCIAL 2019 - 2021'!$D$2:$AO$3999,16,FALSE)</f>
        <v>0</v>
      </c>
      <c r="E1492" s="3">
        <f>VLOOKUP(Tableau3[[#This Row],[ID ]],'[1]COMMERCIAL 2019 - 2021'!$D$2:$AO$3999,17,FALSE)</f>
        <v>0</v>
      </c>
      <c r="F1492" s="3">
        <f>VLOOKUP(Tableau3[[#This Row],[ID ]],'[1]COMMERCIAL 2019 - 2021'!$D$2:$AO$3999,20,FALSE)</f>
        <v>39425</v>
      </c>
      <c r="G1492" s="3">
        <f>VLOOKUP(Tableau3[[#This Row],[ID ]],'[1]COMMERCIAL 2019 - 2021'!$D$2:$AO$3999,21,FALSE)</f>
        <v>0</v>
      </c>
      <c r="H1492" s="3">
        <f>VLOOKUP(Tableau3[[#This Row],[ID ]],'[1]COMMERCIAL 2019 - 2021'!$D$2:$AO$3999,22,FALSE)</f>
        <v>0</v>
      </c>
      <c r="I1492" s="3">
        <f>VLOOKUP(Tableau3[[#This Row],[ID ]],'[1]COMMERCIAL 2019 - 2021'!$D$2:$AO$3999,23,FALSE)</f>
        <v>0</v>
      </c>
      <c r="J1492" s="3">
        <f>+Tableau1[[#This Row],[Annee]]</f>
        <v>2024</v>
      </c>
      <c r="K1492" s="3" t="str">
        <f>+Tableau1[[#This Row],[DESTINATION]]</f>
        <v>Togo</v>
      </c>
      <c r="L1492" s="3" t="str">
        <f>+Tableau1[[#This Row],[CLIENT]]</f>
        <v>SAHEL INTERNATIONAL TRADE</v>
      </c>
      <c r="M1492" s="3">
        <f>Tableau1[[#This Row],[Mois]]</f>
        <v>1</v>
      </c>
    </row>
    <row r="1493" spans="1:13" x14ac:dyDescent="0.35">
      <c r="A1493" s="1" t="str">
        <f>Tableau1[[#This Row],[NUM DE FACTURE]]</f>
        <v>FAE-24-00009</v>
      </c>
      <c r="B1493" s="2">
        <f>VLOOKUP(Tableau3[[#This Row],[ID ]],'[1]COMMERCIAL 2019 - 2021'!$D$2:$AO$3999,14,FALSE)</f>
        <v>6000</v>
      </c>
      <c r="C1493" s="3">
        <f>VLOOKUP(Tableau3[[#This Row],[ID ]],'[1]COMMERCIAL 2019 - 2021'!$D$2:$AO$3999,15,FALSE)</f>
        <v>21840</v>
      </c>
      <c r="D1493" s="3">
        <f>VLOOKUP(Tableau3[[#This Row],[ID ]],'[1]COMMERCIAL 2019 - 2021'!$D$2:$AO$3999,16,FALSE)</f>
        <v>56000</v>
      </c>
      <c r="E1493" s="3">
        <f>VLOOKUP(Tableau3[[#This Row],[ID ]],'[1]COMMERCIAL 2019 - 2021'!$D$2:$AO$3999,17,FALSE)</f>
        <v>0</v>
      </c>
      <c r="F1493" s="3">
        <f>VLOOKUP(Tableau3[[#This Row],[ID ]],'[1]COMMERCIAL 2019 - 2021'!$D$2:$AO$3999,20,FALSE)</f>
        <v>11880</v>
      </c>
      <c r="G1493" s="3">
        <f>VLOOKUP(Tableau3[[#This Row],[ID ]],'[1]COMMERCIAL 2019 - 2021'!$D$2:$AO$3999,21,FALSE)</f>
        <v>39967.199999999997</v>
      </c>
      <c r="H1493" s="3">
        <f>VLOOKUP(Tableau3[[#This Row],[ID ]],'[1]COMMERCIAL 2019 - 2021'!$D$2:$AO$3999,22,FALSE)</f>
        <v>94080</v>
      </c>
      <c r="I1493" s="3">
        <f>VLOOKUP(Tableau3[[#This Row],[ID ]],'[1]COMMERCIAL 2019 - 2021'!$D$2:$AO$3999,23,FALSE)</f>
        <v>0</v>
      </c>
      <c r="J1493" s="3">
        <f>+Tableau1[[#This Row],[Annee]]</f>
        <v>2024</v>
      </c>
      <c r="K1493" s="3" t="str">
        <f>+Tableau1[[#This Row],[DESTINATION]]</f>
        <v>Gabon</v>
      </c>
      <c r="L1493" s="3" t="str">
        <f>+Tableau1[[#This Row],[CLIENT]]</f>
        <v>TUNISIAN AFRICAN BUSINESS</v>
      </c>
      <c r="M1493" s="3">
        <f>Tableau1[[#This Row],[Mois]]</f>
        <v>1</v>
      </c>
    </row>
    <row r="1494" spans="1:13" hidden="1" x14ac:dyDescent="0.35">
      <c r="A1494" s="1" t="str">
        <f>Tableau1[[#This Row],[NUM DE FACTURE]]</f>
        <v>FAE-24-00010</v>
      </c>
      <c r="B1494" s="2">
        <f>VLOOKUP(Tableau3[[#This Row],[ID ]],'[1]COMMERCIAL 2019 - 2021'!$D$2:$AO$3999,14,FALSE)</f>
        <v>0</v>
      </c>
      <c r="C1494" s="3">
        <f>VLOOKUP(Tableau3[[#This Row],[ID ]],'[1]COMMERCIAL 2019 - 2021'!$D$2:$AO$3999,15,FALSE)</f>
        <v>23976</v>
      </c>
      <c r="D1494" s="3">
        <f>VLOOKUP(Tableau3[[#This Row],[ID ]],'[1]COMMERCIAL 2019 - 2021'!$D$2:$AO$3999,16,FALSE)</f>
        <v>0</v>
      </c>
      <c r="E1494" s="3">
        <f>VLOOKUP(Tableau3[[#This Row],[ID ]],'[1]COMMERCIAL 2019 - 2021'!$D$2:$AO$3999,17,FALSE)</f>
        <v>0</v>
      </c>
      <c r="F1494" s="3">
        <f>VLOOKUP(Tableau3[[#This Row],[ID ]],'[1]COMMERCIAL 2019 - 2021'!$D$2:$AO$3999,20,FALSE)</f>
        <v>0</v>
      </c>
      <c r="G1494" s="3">
        <f>VLOOKUP(Tableau3[[#This Row],[ID ]],'[1]COMMERCIAL 2019 - 2021'!$D$2:$AO$3999,21,FALSE)</f>
        <v>75384.702534000011</v>
      </c>
      <c r="H1494" s="3">
        <f>VLOOKUP(Tableau3[[#This Row],[ID ]],'[1]COMMERCIAL 2019 - 2021'!$D$2:$AO$3999,22,FALSE)</f>
        <v>0</v>
      </c>
      <c r="I1494" s="3">
        <f>VLOOKUP(Tableau3[[#This Row],[ID ]],'[1]COMMERCIAL 2019 - 2021'!$D$2:$AO$3999,23,FALSE)</f>
        <v>0</v>
      </c>
      <c r="J1494" s="3">
        <f>+Tableau1[[#This Row],[Annee]]</f>
        <v>2024</v>
      </c>
      <c r="K1494" s="3" t="str">
        <f>+Tableau1[[#This Row],[DESTINATION]]</f>
        <v>Mayotte</v>
      </c>
      <c r="L1494" s="3" t="str">
        <f>+Tableau1[[#This Row],[CLIENT]]</f>
        <v>SODIFRAM SAS</v>
      </c>
      <c r="M1494" s="3">
        <f>Tableau1[[#This Row],[Mois]]</f>
        <v>1</v>
      </c>
    </row>
    <row r="1495" spans="1:13" hidden="1" x14ac:dyDescent="0.35">
      <c r="A1495" s="1" t="str">
        <f>Tableau1[[#This Row],[NUM DE FACTURE]]</f>
        <v>FAE-24-00011</v>
      </c>
      <c r="B1495" s="2">
        <f>VLOOKUP(Tableau3[[#This Row],[ID ]],'[1]COMMERCIAL 2019 - 2021'!$D$2:$AO$3999,14,FALSE)</f>
        <v>0</v>
      </c>
      <c r="C1495" s="3">
        <f>VLOOKUP(Tableau3[[#This Row],[ID ]],'[1]COMMERCIAL 2019 - 2021'!$D$2:$AO$3999,15,FALSE)</f>
        <v>21005</v>
      </c>
      <c r="D1495" s="3">
        <f>VLOOKUP(Tableau3[[#This Row],[ID ]],'[1]COMMERCIAL 2019 - 2021'!$D$2:$AO$3999,16,FALSE)</f>
        <v>0</v>
      </c>
      <c r="E1495" s="3">
        <f>VLOOKUP(Tableau3[[#This Row],[ID ]],'[1]COMMERCIAL 2019 - 2021'!$D$2:$AO$3999,17,FALSE)</f>
        <v>0</v>
      </c>
      <c r="F1495" s="3">
        <f>VLOOKUP(Tableau3[[#This Row],[ID ]],'[1]COMMERCIAL 2019 - 2021'!$D$2:$AO$3999,20,FALSE)</f>
        <v>0</v>
      </c>
      <c r="G1495" s="3">
        <f>VLOOKUP(Tableau3[[#This Row],[ID ]],'[1]COMMERCIAL 2019 - 2021'!$D$2:$AO$3999,21,FALSE)</f>
        <v>57638.817976320002</v>
      </c>
      <c r="H1495" s="3">
        <f>VLOOKUP(Tableau3[[#This Row],[ID ]],'[1]COMMERCIAL 2019 - 2021'!$D$2:$AO$3999,22,FALSE)</f>
        <v>0</v>
      </c>
      <c r="I1495" s="3">
        <f>VLOOKUP(Tableau3[[#This Row],[ID ]],'[1]COMMERCIAL 2019 - 2021'!$D$2:$AO$3999,23,FALSE)</f>
        <v>0</v>
      </c>
      <c r="J1495" s="3">
        <f>+Tableau1[[#This Row],[Annee]]</f>
        <v>2024</v>
      </c>
      <c r="K1495" s="3" t="str">
        <f>+Tableau1[[#This Row],[DESTINATION]]</f>
        <v>Sudan</v>
      </c>
      <c r="L1495" s="3" t="str">
        <f>+Tableau1[[#This Row],[CLIENT]]</f>
        <v>MESBAH DAHDAH</v>
      </c>
      <c r="M1495" s="3">
        <f>Tableau1[[#This Row],[Mois]]</f>
        <v>1</v>
      </c>
    </row>
    <row r="1496" spans="1:13" hidden="1" x14ac:dyDescent="0.35">
      <c r="A1496" s="1" t="str">
        <f>Tableau1[[#This Row],[NUM DE FACTURE]]</f>
        <v>FAE-24-00012</v>
      </c>
      <c r="B1496" s="2">
        <f>VLOOKUP(Tableau3[[#This Row],[ID ]],'[1]COMMERCIAL 2019 - 2021'!$D$2:$AO$3999,14,FALSE)</f>
        <v>0</v>
      </c>
      <c r="C1496" s="3">
        <f>VLOOKUP(Tableau3[[#This Row],[ID ]],'[1]COMMERCIAL 2019 - 2021'!$D$2:$AO$3999,15,FALSE)</f>
        <v>18144</v>
      </c>
      <c r="D1496" s="3">
        <f>VLOOKUP(Tableau3[[#This Row],[ID ]],'[1]COMMERCIAL 2019 - 2021'!$D$2:$AO$3999,16,FALSE)</f>
        <v>3600</v>
      </c>
      <c r="E1496" s="3">
        <f>VLOOKUP(Tableau3[[#This Row],[ID ]],'[1]COMMERCIAL 2019 - 2021'!$D$2:$AO$3999,17,FALSE)</f>
        <v>1120</v>
      </c>
      <c r="F1496" s="3">
        <f>VLOOKUP(Tableau3[[#This Row],[ID ]],'[1]COMMERCIAL 2019 - 2021'!$D$2:$AO$3999,20,FALSE)</f>
        <v>0</v>
      </c>
      <c r="G1496" s="3">
        <f>VLOOKUP(Tableau3[[#This Row],[ID ]],'[1]COMMERCIAL 2019 - 2021'!$D$2:$AO$3999,21,FALSE)</f>
        <v>60343.710499391462</v>
      </c>
      <c r="H1496" s="3">
        <f>VLOOKUP(Tableau3[[#This Row],[ID ]],'[1]COMMERCIAL 2019 - 2021'!$D$2:$AO$3999,22,FALSE)</f>
        <v>12490.739705752272</v>
      </c>
      <c r="I1496" s="3">
        <f>VLOOKUP(Tableau3[[#This Row],[ID ]],'[1]COMMERCIAL 2019 - 2021'!$D$2:$AO$3999,23,FALSE)</f>
        <v>9678.4683724562619</v>
      </c>
      <c r="J1496" s="3">
        <f>+Tableau1[[#This Row],[Annee]]</f>
        <v>2024</v>
      </c>
      <c r="K1496" s="3" t="str">
        <f>+Tableau1[[#This Row],[DESTINATION]]</f>
        <v>France</v>
      </c>
      <c r="L1496" s="3" t="str">
        <f>+Tableau1[[#This Row],[CLIENT]]</f>
        <v>SODIC</v>
      </c>
      <c r="M1496" s="3">
        <f>Tableau1[[#This Row],[Mois]]</f>
        <v>1</v>
      </c>
    </row>
    <row r="1497" spans="1:13" hidden="1" x14ac:dyDescent="0.35">
      <c r="A1497" s="1" t="str">
        <f>Tableau1[[#This Row],[NUM DE FACTURE]]</f>
        <v>FAE-24-00013</v>
      </c>
      <c r="B1497" s="2">
        <f>VLOOKUP(Tableau3[[#This Row],[ID ]],'[1]COMMERCIAL 2019 - 2021'!$D$2:$AO$3999,14,FALSE)</f>
        <v>2570</v>
      </c>
      <c r="C1497" s="3">
        <f>VLOOKUP(Tableau3[[#This Row],[ID ]],'[1]COMMERCIAL 2019 - 2021'!$D$2:$AO$3999,15,FALSE)</f>
        <v>19150</v>
      </c>
      <c r="D1497" s="3">
        <f>VLOOKUP(Tableau3[[#This Row],[ID ]],'[1]COMMERCIAL 2019 - 2021'!$D$2:$AO$3999,16,FALSE)</f>
        <v>0</v>
      </c>
      <c r="E1497" s="3">
        <f>VLOOKUP(Tableau3[[#This Row],[ID ]],'[1]COMMERCIAL 2019 - 2021'!$D$2:$AO$3999,17,FALSE)</f>
        <v>0</v>
      </c>
      <c r="F1497" s="3">
        <f>VLOOKUP(Tableau3[[#This Row],[ID ]],'[1]COMMERCIAL 2019 - 2021'!$D$2:$AO$3999,20,FALSE)</f>
        <v>8635.8481900000006</v>
      </c>
      <c r="G1497" s="3">
        <f>VLOOKUP(Tableau3[[#This Row],[ID ]],'[1]COMMERCIAL 2019 - 2021'!$D$2:$AO$3999,21,FALSE)</f>
        <v>87556.808650000006</v>
      </c>
      <c r="H1497" s="3">
        <f>VLOOKUP(Tableau3[[#This Row],[ID ]],'[1]COMMERCIAL 2019 - 2021'!$D$2:$AO$3999,22,FALSE)</f>
        <v>0</v>
      </c>
      <c r="I1497" s="3">
        <f>VLOOKUP(Tableau3[[#This Row],[ID ]],'[1]COMMERCIAL 2019 - 2021'!$D$2:$AO$3999,23,FALSE)</f>
        <v>0</v>
      </c>
      <c r="J1497" s="3">
        <f>+Tableau1[[#This Row],[Annee]]</f>
        <v>2024</v>
      </c>
      <c r="K1497" s="3" t="str">
        <f>+Tableau1[[#This Row],[DESTINATION]]</f>
        <v>New Zealand</v>
      </c>
      <c r="L1497" s="3" t="str">
        <f>+Tableau1[[#This Row],[CLIENT]]</f>
        <v>DAVIS TRADING CO LTD</v>
      </c>
      <c r="M1497" s="3">
        <f>Tableau1[[#This Row],[Mois]]</f>
        <v>1</v>
      </c>
    </row>
    <row r="1498" spans="1:13" hidden="1" x14ac:dyDescent="0.35">
      <c r="A1498" s="1" t="str">
        <f>Tableau1[[#This Row],[NUM DE FACTURE]]</f>
        <v>FAE-24-00014</v>
      </c>
      <c r="B1498" s="2">
        <f>VLOOKUP(Tableau3[[#This Row],[ID ]],'[1]COMMERCIAL 2019 - 2021'!$D$2:$AO$3999,14,FALSE)</f>
        <v>19200</v>
      </c>
      <c r="C1498" s="3">
        <f>VLOOKUP(Tableau3[[#This Row],[ID ]],'[1]COMMERCIAL 2019 - 2021'!$D$2:$AO$3999,15,FALSE)</f>
        <v>0</v>
      </c>
      <c r="D1498" s="3">
        <f>VLOOKUP(Tableau3[[#This Row],[ID ]],'[1]COMMERCIAL 2019 - 2021'!$D$2:$AO$3999,16,FALSE)</f>
        <v>0</v>
      </c>
      <c r="E1498" s="3">
        <f>VLOOKUP(Tableau3[[#This Row],[ID ]],'[1]COMMERCIAL 2019 - 2021'!$D$2:$AO$3999,17,FALSE)</f>
        <v>0</v>
      </c>
      <c r="F1498" s="3">
        <f>VLOOKUP(Tableau3[[#This Row],[ID ]],'[1]COMMERCIAL 2019 - 2021'!$D$2:$AO$3999,20,FALSE)</f>
        <v>38976</v>
      </c>
      <c r="G1498" s="3">
        <f>VLOOKUP(Tableau3[[#This Row],[ID ]],'[1]COMMERCIAL 2019 - 2021'!$D$2:$AO$3999,21,FALSE)</f>
        <v>0</v>
      </c>
      <c r="H1498" s="3">
        <f>VLOOKUP(Tableau3[[#This Row],[ID ]],'[1]COMMERCIAL 2019 - 2021'!$D$2:$AO$3999,22,FALSE)</f>
        <v>0</v>
      </c>
      <c r="I1498" s="3">
        <f>VLOOKUP(Tableau3[[#This Row],[ID ]],'[1]COMMERCIAL 2019 - 2021'!$D$2:$AO$3999,23,FALSE)</f>
        <v>0</v>
      </c>
      <c r="J1498" s="3">
        <f>+Tableau1[[#This Row],[Annee]]</f>
        <v>2024</v>
      </c>
      <c r="K1498" s="3" t="str">
        <f>+Tableau1[[#This Row],[DESTINATION]]</f>
        <v>Gambie</v>
      </c>
      <c r="L1498" s="3" t="str">
        <f>+Tableau1[[#This Row],[CLIENT]]</f>
        <v>SAHEL INTERNATIONAL TRADE</v>
      </c>
      <c r="M1498" s="3">
        <f>Tableau1[[#This Row],[Mois]]</f>
        <v>1</v>
      </c>
    </row>
    <row r="1499" spans="1:13" hidden="1" x14ac:dyDescent="0.35">
      <c r="A1499" s="1" t="str">
        <f>Tableau1[[#This Row],[NUM DE FACTURE]]</f>
        <v>FAE-24-00015</v>
      </c>
      <c r="B1499" s="2">
        <f>VLOOKUP(Tableau3[[#This Row],[ID ]],'[1]COMMERCIAL 2019 - 2021'!$D$2:$AO$3999,14,FALSE)</f>
        <v>0</v>
      </c>
      <c r="C1499" s="3">
        <f>VLOOKUP(Tableau3[[#This Row],[ID ]],'[1]COMMERCIAL 2019 - 2021'!$D$2:$AO$3999,15,FALSE)</f>
        <v>25200</v>
      </c>
      <c r="D1499" s="3">
        <f>VLOOKUP(Tableau3[[#This Row],[ID ]],'[1]COMMERCIAL 2019 - 2021'!$D$2:$AO$3999,16,FALSE)</f>
        <v>0</v>
      </c>
      <c r="E1499" s="3">
        <f>VLOOKUP(Tableau3[[#This Row],[ID ]],'[1]COMMERCIAL 2019 - 2021'!$D$2:$AO$3999,17,FALSE)</f>
        <v>0</v>
      </c>
      <c r="F1499" s="3">
        <f>VLOOKUP(Tableau3[[#This Row],[ID ]],'[1]COMMERCIAL 2019 - 2021'!$D$2:$AO$3999,20,FALSE)</f>
        <v>0</v>
      </c>
      <c r="G1499" s="3">
        <f>VLOOKUP(Tableau3[[#This Row],[ID ]],'[1]COMMERCIAL 2019 - 2021'!$D$2:$AO$3999,21,FALSE)</f>
        <v>46368</v>
      </c>
      <c r="H1499" s="3">
        <f>VLOOKUP(Tableau3[[#This Row],[ID ]],'[1]COMMERCIAL 2019 - 2021'!$D$2:$AO$3999,22,FALSE)</f>
        <v>0</v>
      </c>
      <c r="I1499" s="3">
        <f>VLOOKUP(Tableau3[[#This Row],[ID ]],'[1]COMMERCIAL 2019 - 2021'!$D$2:$AO$3999,23,FALSE)</f>
        <v>0</v>
      </c>
      <c r="J1499" s="3">
        <f>+Tableau1[[#This Row],[Annee]]</f>
        <v>2024</v>
      </c>
      <c r="K1499" s="3" t="str">
        <f>+Tableau1[[#This Row],[DESTINATION]]</f>
        <v>Burkina Faso</v>
      </c>
      <c r="L1499" s="3" t="str">
        <f>+Tableau1[[#This Row],[CLIENT]]</f>
        <v>SAHEL INTERNATIONAL TRADE</v>
      </c>
      <c r="M1499" s="3">
        <f>Tableau1[[#This Row],[Mois]]</f>
        <v>1</v>
      </c>
    </row>
    <row r="1500" spans="1:13" hidden="1" x14ac:dyDescent="0.35">
      <c r="A1500" s="1" t="str">
        <f>Tableau1[[#This Row],[NUM DE FACTURE]]</f>
        <v>FAE-24-00016</v>
      </c>
      <c r="B1500" s="2">
        <f>VLOOKUP(Tableau3[[#This Row],[ID ]],'[1]COMMERCIAL 2019 - 2021'!$D$2:$AO$3999,14,FALSE)</f>
        <v>35760</v>
      </c>
      <c r="C1500" s="3">
        <f>VLOOKUP(Tableau3[[#This Row],[ID ]],'[1]COMMERCIAL 2019 - 2021'!$D$2:$AO$3999,15,FALSE)</f>
        <v>20400</v>
      </c>
      <c r="D1500" s="3">
        <f>VLOOKUP(Tableau3[[#This Row],[ID ]],'[1]COMMERCIAL 2019 - 2021'!$D$2:$AO$3999,16,FALSE)</f>
        <v>0</v>
      </c>
      <c r="E1500" s="3">
        <f>VLOOKUP(Tableau3[[#This Row],[ID ]],'[1]COMMERCIAL 2019 - 2021'!$D$2:$AO$3999,17,FALSE)</f>
        <v>0</v>
      </c>
      <c r="F1500" s="3">
        <f>VLOOKUP(Tableau3[[#This Row],[ID ]],'[1]COMMERCIAL 2019 - 2021'!$D$2:$AO$3999,20,FALSE)</f>
        <v>72592.800000000003</v>
      </c>
      <c r="G1500" s="3">
        <f>VLOOKUP(Tableau3[[#This Row],[ID ]],'[1]COMMERCIAL 2019 - 2021'!$D$2:$AO$3999,21,FALSE)</f>
        <v>37536</v>
      </c>
      <c r="H1500" s="3">
        <f>VLOOKUP(Tableau3[[#This Row],[ID ]],'[1]COMMERCIAL 2019 - 2021'!$D$2:$AO$3999,22,FALSE)</f>
        <v>0</v>
      </c>
      <c r="I1500" s="3">
        <f>VLOOKUP(Tableau3[[#This Row],[ID ]],'[1]COMMERCIAL 2019 - 2021'!$D$2:$AO$3999,23,FALSE)</f>
        <v>0</v>
      </c>
      <c r="J1500" s="3">
        <f>+Tableau1[[#This Row],[Annee]]</f>
        <v>2024</v>
      </c>
      <c r="K1500" s="3" t="str">
        <f>+Tableau1[[#This Row],[DESTINATION]]</f>
        <v>Burkina Faso</v>
      </c>
      <c r="L1500" s="3" t="str">
        <f>+Tableau1[[#This Row],[CLIENT]]</f>
        <v>SAHEL INTERNATIONAL TRADE</v>
      </c>
      <c r="M1500" s="3">
        <f>Tableau1[[#This Row],[Mois]]</f>
        <v>1</v>
      </c>
    </row>
    <row r="1501" spans="1:13" hidden="1" x14ac:dyDescent="0.35">
      <c r="A1501" s="1" t="str">
        <f>Tableau1[[#This Row],[NUM DE FACTURE]]</f>
        <v>FAE-24-00017</v>
      </c>
      <c r="B1501" s="2">
        <f>VLOOKUP(Tableau3[[#This Row],[ID ]],'[1]COMMERCIAL 2019 - 2021'!$D$2:$AO$3999,14,FALSE)</f>
        <v>6000</v>
      </c>
      <c r="C1501" s="3">
        <f>VLOOKUP(Tableau3[[#This Row],[ID ]],'[1]COMMERCIAL 2019 - 2021'!$D$2:$AO$3999,15,FALSE)</f>
        <v>0</v>
      </c>
      <c r="D1501" s="3">
        <f>VLOOKUP(Tableau3[[#This Row],[ID ]],'[1]COMMERCIAL 2019 - 2021'!$D$2:$AO$3999,16,FALSE)</f>
        <v>0</v>
      </c>
      <c r="E1501" s="3">
        <f>VLOOKUP(Tableau3[[#This Row],[ID ]],'[1]COMMERCIAL 2019 - 2021'!$D$2:$AO$3999,17,FALSE)</f>
        <v>0</v>
      </c>
      <c r="F1501" s="3">
        <f>VLOOKUP(Tableau3[[#This Row],[ID ]],'[1]COMMERCIAL 2019 - 2021'!$D$2:$AO$3999,20,FALSE)</f>
        <v>22494.68</v>
      </c>
      <c r="G1501" s="3">
        <f>VLOOKUP(Tableau3[[#This Row],[ID ]],'[1]COMMERCIAL 2019 - 2021'!$D$2:$AO$3999,21,FALSE)</f>
        <v>0</v>
      </c>
      <c r="H1501" s="3">
        <f>VLOOKUP(Tableau3[[#This Row],[ID ]],'[1]COMMERCIAL 2019 - 2021'!$D$2:$AO$3999,22,FALSE)</f>
        <v>0</v>
      </c>
      <c r="I1501" s="3">
        <f>VLOOKUP(Tableau3[[#This Row],[ID ]],'[1]COMMERCIAL 2019 - 2021'!$D$2:$AO$3999,23,FALSE)</f>
        <v>0</v>
      </c>
      <c r="J1501" s="3">
        <f>+Tableau1[[#This Row],[Annee]]</f>
        <v>2024</v>
      </c>
      <c r="K1501" s="3" t="str">
        <f>+Tableau1[[#This Row],[DESTINATION]]</f>
        <v>KSA</v>
      </c>
      <c r="L1501" s="3" t="str">
        <f>+Tableau1[[#This Row],[CLIENT]]</f>
        <v>STE WAEL</v>
      </c>
      <c r="M1501" s="3">
        <f>Tableau1[[#This Row],[Mois]]</f>
        <v>1</v>
      </c>
    </row>
    <row r="1502" spans="1:13" hidden="1" x14ac:dyDescent="0.35">
      <c r="A1502" s="1" t="str">
        <f>Tableau1[[#This Row],[NUM DE FACTURE]]</f>
        <v>FAE-24-00018</v>
      </c>
      <c r="B1502" s="2">
        <f>VLOOKUP(Tableau3[[#This Row],[ID ]],'[1]COMMERCIAL 2019 - 2021'!$D$2:$AO$3999,14,FALSE)</f>
        <v>0</v>
      </c>
      <c r="C1502" s="3">
        <f>VLOOKUP(Tableau3[[#This Row],[ID ]],'[1]COMMERCIAL 2019 - 2021'!$D$2:$AO$3999,15,FALSE)</f>
        <v>8000</v>
      </c>
      <c r="D1502" s="3">
        <f>VLOOKUP(Tableau3[[#This Row],[ID ]],'[1]COMMERCIAL 2019 - 2021'!$D$2:$AO$3999,16,FALSE)</f>
        <v>0</v>
      </c>
      <c r="E1502" s="3">
        <f>VLOOKUP(Tableau3[[#This Row],[ID ]],'[1]COMMERCIAL 2019 - 2021'!$D$2:$AO$3999,17,FALSE)</f>
        <v>0</v>
      </c>
      <c r="F1502" s="3">
        <f>VLOOKUP(Tableau3[[#This Row],[ID ]],'[1]COMMERCIAL 2019 - 2021'!$D$2:$AO$3999,20,FALSE)</f>
        <v>0</v>
      </c>
      <c r="G1502" s="3">
        <f>VLOOKUP(Tableau3[[#This Row],[ID ]],'[1]COMMERCIAL 2019 - 2021'!$D$2:$AO$3999,21,FALSE)</f>
        <v>19600</v>
      </c>
      <c r="H1502" s="3">
        <f>VLOOKUP(Tableau3[[#This Row],[ID ]],'[1]COMMERCIAL 2019 - 2021'!$D$2:$AO$3999,22,FALSE)</f>
        <v>0</v>
      </c>
      <c r="I1502" s="3">
        <f>VLOOKUP(Tableau3[[#This Row],[ID ]],'[1]COMMERCIAL 2019 - 2021'!$D$2:$AO$3999,23,FALSE)</f>
        <v>0</v>
      </c>
      <c r="J1502" s="3">
        <f>+Tableau1[[#This Row],[Annee]]</f>
        <v>2024</v>
      </c>
      <c r="K1502" s="3" t="str">
        <f>+Tableau1[[#This Row],[DESTINATION]]</f>
        <v>UK</v>
      </c>
      <c r="L1502" s="3" t="str">
        <f>+Tableau1[[#This Row],[CLIENT]]</f>
        <v>ARCADIA</v>
      </c>
      <c r="M1502" s="3">
        <f>Tableau1[[#This Row],[Mois]]</f>
        <v>1</v>
      </c>
    </row>
    <row r="1503" spans="1:13" hidden="1" x14ac:dyDescent="0.35">
      <c r="A1503" s="1" t="str">
        <f>Tableau1[[#This Row],[NUM DE FACTURE]]</f>
        <v>FAE-24-00019</v>
      </c>
      <c r="B1503" s="2">
        <f>VLOOKUP(Tableau3[[#This Row],[ID ]],'[1]COMMERCIAL 2019 - 2021'!$D$2:$AO$3999,14,FALSE)</f>
        <v>3840</v>
      </c>
      <c r="C1503" s="3">
        <f>VLOOKUP(Tableau3[[#This Row],[ID ]],'[1]COMMERCIAL 2019 - 2021'!$D$2:$AO$3999,15,FALSE)</f>
        <v>5016</v>
      </c>
      <c r="D1503" s="3">
        <f>VLOOKUP(Tableau3[[#This Row],[ID ]],'[1]COMMERCIAL 2019 - 2021'!$D$2:$AO$3999,16,FALSE)</f>
        <v>5400</v>
      </c>
      <c r="E1503" s="3">
        <f>VLOOKUP(Tableau3[[#This Row],[ID ]],'[1]COMMERCIAL 2019 - 2021'!$D$2:$AO$3999,17,FALSE)</f>
        <v>2020</v>
      </c>
      <c r="F1503" s="3">
        <f>VLOOKUP(Tableau3[[#This Row],[ID ]],'[1]COMMERCIAL 2019 - 2021'!$D$2:$AO$3999,20,FALSE)</f>
        <v>9984</v>
      </c>
      <c r="G1503" s="3">
        <f>VLOOKUP(Tableau3[[#This Row],[ID ]],'[1]COMMERCIAL 2019 - 2021'!$D$2:$AO$3999,21,FALSE)</f>
        <v>12432</v>
      </c>
      <c r="H1503" s="3">
        <f>VLOOKUP(Tableau3[[#This Row],[ID ]],'[1]COMMERCIAL 2019 - 2021'!$D$2:$AO$3999,22,FALSE)</f>
        <v>15120</v>
      </c>
      <c r="I1503" s="3">
        <f>VLOOKUP(Tableau3[[#This Row],[ID ]],'[1]COMMERCIAL 2019 - 2021'!$D$2:$AO$3999,23,FALSE)</f>
        <v>14077.6</v>
      </c>
      <c r="J1503" s="3">
        <f>+Tableau1[[#This Row],[Annee]]</f>
        <v>2024</v>
      </c>
      <c r="K1503" s="3" t="str">
        <f>+Tableau1[[#This Row],[DESTINATION]]</f>
        <v>USA</v>
      </c>
      <c r="L1503" s="3" t="str">
        <f>+Tableau1[[#This Row],[CLIENT]]</f>
        <v>ARCADIA</v>
      </c>
      <c r="M1503" s="3">
        <f>Tableau1[[#This Row],[Mois]]</f>
        <v>4</v>
      </c>
    </row>
    <row r="1504" spans="1:13" hidden="1" x14ac:dyDescent="0.35">
      <c r="A1504" s="1" t="str">
        <f>Tableau1[[#This Row],[NUM DE FACTURE]]</f>
        <v>FAE-24-00020</v>
      </c>
      <c r="B1504" s="2">
        <f>VLOOKUP(Tableau3[[#This Row],[ID ]],'[1]COMMERCIAL 2019 - 2021'!$D$2:$AO$3999,14,FALSE)</f>
        <v>22500</v>
      </c>
      <c r="C1504" s="3">
        <f>VLOOKUP(Tableau3[[#This Row],[ID ]],'[1]COMMERCIAL 2019 - 2021'!$D$2:$AO$3999,15,FALSE)</f>
        <v>1250</v>
      </c>
      <c r="D1504" s="3">
        <f>VLOOKUP(Tableau3[[#This Row],[ID ]],'[1]COMMERCIAL 2019 - 2021'!$D$2:$AO$3999,16,FALSE)</f>
        <v>0</v>
      </c>
      <c r="E1504" s="3">
        <f>VLOOKUP(Tableau3[[#This Row],[ID ]],'[1]COMMERCIAL 2019 - 2021'!$D$2:$AO$3999,17,FALSE)</f>
        <v>0</v>
      </c>
      <c r="F1504" s="3">
        <f>VLOOKUP(Tableau3[[#This Row],[ID ]],'[1]COMMERCIAL 2019 - 2021'!$D$2:$AO$3999,20,FALSE)</f>
        <v>54450</v>
      </c>
      <c r="G1504" s="3">
        <f>VLOOKUP(Tableau3[[#This Row],[ID ]],'[1]COMMERCIAL 2019 - 2021'!$D$2:$AO$3999,21,FALSE)</f>
        <v>3025</v>
      </c>
      <c r="H1504" s="3">
        <f>VLOOKUP(Tableau3[[#This Row],[ID ]],'[1]COMMERCIAL 2019 - 2021'!$D$2:$AO$3999,22,FALSE)</f>
        <v>0</v>
      </c>
      <c r="I1504" s="3">
        <f>VLOOKUP(Tableau3[[#This Row],[ID ]],'[1]COMMERCIAL 2019 - 2021'!$D$2:$AO$3999,23,FALSE)</f>
        <v>0</v>
      </c>
      <c r="J1504" s="3">
        <f>+Tableau1[[#This Row],[Annee]]</f>
        <v>2024</v>
      </c>
      <c r="K1504" s="3" t="str">
        <f>+Tableau1[[#This Row],[DESTINATION]]</f>
        <v>UK</v>
      </c>
      <c r="L1504" s="3" t="str">
        <f>+Tableau1[[#This Row],[CLIENT]]</f>
        <v>ARCADIA</v>
      </c>
      <c r="M1504" s="3">
        <f>Tableau1[[#This Row],[Mois]]</f>
        <v>1</v>
      </c>
    </row>
    <row r="1505" spans="1:13" hidden="1" x14ac:dyDescent="0.35">
      <c r="A1505" s="1" t="str">
        <f>Tableau1[[#This Row],[NUM DE FACTURE]]</f>
        <v>FAE-24-00021</v>
      </c>
      <c r="B1505" s="2">
        <f>VLOOKUP(Tableau3[[#This Row],[ID ]],'[1]COMMERCIAL 2019 - 2021'!$D$2:$AO$3999,14,FALSE)</f>
        <v>0</v>
      </c>
      <c r="C1505" s="3">
        <f>VLOOKUP(Tableau3[[#This Row],[ID ]],'[1]COMMERCIAL 2019 - 2021'!$D$2:$AO$3999,15,FALSE)</f>
        <v>0</v>
      </c>
      <c r="D1505" s="3">
        <f>VLOOKUP(Tableau3[[#This Row],[ID ]],'[1]COMMERCIAL 2019 - 2021'!$D$2:$AO$3999,16,FALSE)</f>
        <v>165000</v>
      </c>
      <c r="E1505" s="3">
        <f>VLOOKUP(Tableau3[[#This Row],[ID ]],'[1]COMMERCIAL 2019 - 2021'!$D$2:$AO$3999,17,FALSE)</f>
        <v>0</v>
      </c>
      <c r="F1505" s="3">
        <f>VLOOKUP(Tableau3[[#This Row],[ID ]],'[1]COMMERCIAL 2019 - 2021'!$D$2:$AO$3999,20,FALSE)</f>
        <v>0</v>
      </c>
      <c r="G1505" s="3">
        <f>VLOOKUP(Tableau3[[#This Row],[ID ]],'[1]COMMERCIAL 2019 - 2021'!$D$2:$AO$3999,21,FALSE)</f>
        <v>0</v>
      </c>
      <c r="H1505" s="3">
        <f>VLOOKUP(Tableau3[[#This Row],[ID ]],'[1]COMMERCIAL 2019 - 2021'!$D$2:$AO$3999,22,FALSE)</f>
        <v>296070.71999999997</v>
      </c>
      <c r="I1505" s="3">
        <f>VLOOKUP(Tableau3[[#This Row],[ID ]],'[1]COMMERCIAL 2019 - 2021'!$D$2:$AO$3999,23,FALSE)</f>
        <v>0</v>
      </c>
      <c r="J1505" s="3">
        <f>+Tableau1[[#This Row],[Annee]]</f>
        <v>2024</v>
      </c>
      <c r="K1505" s="3" t="str">
        <f>+Tableau1[[#This Row],[DESTINATION]]</f>
        <v>Niger</v>
      </c>
      <c r="L1505" s="3" t="str">
        <f>+Tableau1[[#This Row],[CLIENT]]</f>
        <v>ETS KASSO IMPORT EXPORT</v>
      </c>
      <c r="M1505" s="3">
        <f>Tableau1[[#This Row],[Mois]]</f>
        <v>1</v>
      </c>
    </row>
    <row r="1506" spans="1:13" hidden="1" x14ac:dyDescent="0.35">
      <c r="A1506" s="1" t="str">
        <f>Tableau1[[#This Row],[NUM DE FACTURE]]</f>
        <v>FAE-24-00022</v>
      </c>
      <c r="B1506" s="2">
        <f>VLOOKUP(Tableau3[[#This Row],[ID ]],'[1]COMMERCIAL 2019 - 2021'!$D$2:$AO$3999,14,FALSE)</f>
        <v>0</v>
      </c>
      <c r="C1506" s="3">
        <f>VLOOKUP(Tableau3[[#This Row],[ID ]],'[1]COMMERCIAL 2019 - 2021'!$D$2:$AO$3999,15,FALSE)</f>
        <v>0</v>
      </c>
      <c r="D1506" s="3">
        <f>VLOOKUP(Tableau3[[#This Row],[ID ]],'[1]COMMERCIAL 2019 - 2021'!$D$2:$AO$3999,16,FALSE)</f>
        <v>165000</v>
      </c>
      <c r="E1506" s="3">
        <f>VLOOKUP(Tableau3[[#This Row],[ID ]],'[1]COMMERCIAL 2019 - 2021'!$D$2:$AO$3999,17,FALSE)</f>
        <v>0</v>
      </c>
      <c r="F1506" s="3">
        <f>VLOOKUP(Tableau3[[#This Row],[ID ]],'[1]COMMERCIAL 2019 - 2021'!$D$2:$AO$3999,20,FALSE)</f>
        <v>0</v>
      </c>
      <c r="G1506" s="3">
        <f>VLOOKUP(Tableau3[[#This Row],[ID ]],'[1]COMMERCIAL 2019 - 2021'!$D$2:$AO$3999,21,FALSE)</f>
        <v>0</v>
      </c>
      <c r="H1506" s="3">
        <f>VLOOKUP(Tableau3[[#This Row],[ID ]],'[1]COMMERCIAL 2019 - 2021'!$D$2:$AO$3999,22,FALSE)</f>
        <v>295174.35750000004</v>
      </c>
      <c r="I1506" s="3">
        <f>VLOOKUP(Tableau3[[#This Row],[ID ]],'[1]COMMERCIAL 2019 - 2021'!$D$2:$AO$3999,23,FALSE)</f>
        <v>0</v>
      </c>
      <c r="J1506" s="3">
        <f>+Tableau1[[#This Row],[Annee]]</f>
        <v>2024</v>
      </c>
      <c r="K1506" s="3" t="str">
        <f>+Tableau1[[#This Row],[DESTINATION]]</f>
        <v>Niger</v>
      </c>
      <c r="L1506" s="3" t="str">
        <f>+Tableau1[[#This Row],[CLIENT]]</f>
        <v>ETS KASSO IMPORT EXPORT</v>
      </c>
      <c r="M1506" s="3">
        <f>Tableau1[[#This Row],[Mois]]</f>
        <v>1</v>
      </c>
    </row>
    <row r="1507" spans="1:13" hidden="1" x14ac:dyDescent="0.35">
      <c r="A1507" s="1" t="str">
        <f>Tableau1[[#This Row],[NUM DE FACTURE]]</f>
        <v>FAE-24-00023</v>
      </c>
      <c r="B1507" s="2">
        <f>VLOOKUP(Tableau3[[#This Row],[ID ]],'[1]COMMERCIAL 2019 - 2021'!$D$2:$AO$3999,14,FALSE)</f>
        <v>0</v>
      </c>
      <c r="C1507" s="3">
        <f>VLOOKUP(Tableau3[[#This Row],[ID ]],'[1]COMMERCIAL 2019 - 2021'!$D$2:$AO$3999,15,FALSE)</f>
        <v>0</v>
      </c>
      <c r="D1507" s="3">
        <f>VLOOKUP(Tableau3[[#This Row],[ID ]],'[1]COMMERCIAL 2019 - 2021'!$D$2:$AO$3999,16,FALSE)</f>
        <v>28000</v>
      </c>
      <c r="E1507" s="3">
        <f>VLOOKUP(Tableau3[[#This Row],[ID ]],'[1]COMMERCIAL 2019 - 2021'!$D$2:$AO$3999,17,FALSE)</f>
        <v>0</v>
      </c>
      <c r="F1507" s="3">
        <f>VLOOKUP(Tableau3[[#This Row],[ID ]],'[1]COMMERCIAL 2019 - 2021'!$D$2:$AO$3999,20,FALSE)</f>
        <v>0</v>
      </c>
      <c r="G1507" s="3">
        <f>VLOOKUP(Tableau3[[#This Row],[ID ]],'[1]COMMERCIAL 2019 - 2021'!$D$2:$AO$3999,21,FALSE)</f>
        <v>0</v>
      </c>
      <c r="H1507" s="3">
        <f>VLOOKUP(Tableau3[[#This Row],[ID ]],'[1]COMMERCIAL 2019 - 2021'!$D$2:$AO$3999,22,FALSE)</f>
        <v>50301.398000000001</v>
      </c>
      <c r="I1507" s="3">
        <f>VLOOKUP(Tableau3[[#This Row],[ID ]],'[1]COMMERCIAL 2019 - 2021'!$D$2:$AO$3999,23,FALSE)</f>
        <v>0</v>
      </c>
      <c r="J1507" s="3">
        <f>+Tableau1[[#This Row],[Annee]]</f>
        <v>2024</v>
      </c>
      <c r="K1507" s="3" t="str">
        <f>+Tableau1[[#This Row],[DESTINATION]]</f>
        <v>Togo</v>
      </c>
      <c r="L1507" s="3" t="str">
        <f>+Tableau1[[#This Row],[CLIENT]]</f>
        <v>FONTANA SAS</v>
      </c>
      <c r="M1507" s="3">
        <f>Tableau1[[#This Row],[Mois]]</f>
        <v>1</v>
      </c>
    </row>
    <row r="1508" spans="1:13" x14ac:dyDescent="0.35">
      <c r="A1508" s="1" t="str">
        <f>Tableau1[[#This Row],[NUM DE FACTURE]]</f>
        <v>FAE-24-00024</v>
      </c>
      <c r="B1508" s="2">
        <f>VLOOKUP(Tableau3[[#This Row],[ID ]],'[1]COMMERCIAL 2019 - 2021'!$D$2:$AO$3999,14,FALSE)</f>
        <v>22008</v>
      </c>
      <c r="C1508" s="3">
        <f>VLOOKUP(Tableau3[[#This Row],[ID ]],'[1]COMMERCIAL 2019 - 2021'!$D$2:$AO$3999,15,FALSE)</f>
        <v>0</v>
      </c>
      <c r="D1508" s="3">
        <f>VLOOKUP(Tableau3[[#This Row],[ID ]],'[1]COMMERCIAL 2019 - 2021'!$D$2:$AO$3999,16,FALSE)</f>
        <v>0</v>
      </c>
      <c r="E1508" s="3">
        <f>VLOOKUP(Tableau3[[#This Row],[ID ]],'[1]COMMERCIAL 2019 - 2021'!$D$2:$AO$3999,17,FALSE)</f>
        <v>0</v>
      </c>
      <c r="F1508" s="3">
        <f>VLOOKUP(Tableau3[[#This Row],[ID ]],'[1]COMMERCIAL 2019 - 2021'!$D$2:$AO$3999,20,FALSE)</f>
        <v>43575.839999999997</v>
      </c>
      <c r="G1508" s="3">
        <f>VLOOKUP(Tableau3[[#This Row],[ID ]],'[1]COMMERCIAL 2019 - 2021'!$D$2:$AO$3999,21,FALSE)</f>
        <v>0</v>
      </c>
      <c r="H1508" s="3">
        <f>VLOOKUP(Tableau3[[#This Row],[ID ]],'[1]COMMERCIAL 2019 - 2021'!$D$2:$AO$3999,22,FALSE)</f>
        <v>0</v>
      </c>
      <c r="I1508" s="3">
        <f>VLOOKUP(Tableau3[[#This Row],[ID ]],'[1]COMMERCIAL 2019 - 2021'!$D$2:$AO$3999,23,FALSE)</f>
        <v>0</v>
      </c>
      <c r="J1508" s="3">
        <f>+Tableau1[[#This Row],[Annee]]</f>
        <v>2024</v>
      </c>
      <c r="K1508" s="3" t="str">
        <f>+Tableau1[[#This Row],[DESTINATION]]</f>
        <v>Sierra Leone</v>
      </c>
      <c r="L1508" s="3" t="str">
        <f>+Tableau1[[#This Row],[CLIENT]]</f>
        <v>TUNISIAN AFRICAN BUSINESS</v>
      </c>
      <c r="M1508" s="3">
        <f>Tableau1[[#This Row],[Mois]]</f>
        <v>1</v>
      </c>
    </row>
    <row r="1509" spans="1:13" hidden="1" x14ac:dyDescent="0.35">
      <c r="A1509" s="1" t="str">
        <f>Tableau1[[#This Row],[NUM DE FACTURE]]</f>
        <v>FAE-24-00025</v>
      </c>
      <c r="B1509" s="2">
        <f>VLOOKUP(Tableau3[[#This Row],[ID ]],'[1]COMMERCIAL 2019 - 2021'!$D$2:$AO$3999,14,FALSE)</f>
        <v>0</v>
      </c>
      <c r="C1509" s="3">
        <f>VLOOKUP(Tableau3[[#This Row],[ID ]],'[1]COMMERCIAL 2019 - 2021'!$D$2:$AO$3999,15,FALSE)</f>
        <v>21168</v>
      </c>
      <c r="D1509" s="3">
        <f>VLOOKUP(Tableau3[[#This Row],[ID ]],'[1]COMMERCIAL 2019 - 2021'!$D$2:$AO$3999,16,FALSE)</f>
        <v>6000</v>
      </c>
      <c r="E1509" s="3">
        <f>VLOOKUP(Tableau3[[#This Row],[ID ]],'[1]COMMERCIAL 2019 - 2021'!$D$2:$AO$3999,17,FALSE)</f>
        <v>0</v>
      </c>
      <c r="F1509" s="3">
        <f>VLOOKUP(Tableau3[[#This Row],[ID ]],'[1]COMMERCIAL 2019 - 2021'!$D$2:$AO$3999,20,FALSE)</f>
        <v>0</v>
      </c>
      <c r="G1509" s="3">
        <f>VLOOKUP(Tableau3[[#This Row],[ID ]],'[1]COMMERCIAL 2019 - 2021'!$D$2:$AO$3999,21,FALSE)</f>
        <v>65081.807369045935</v>
      </c>
      <c r="H1509" s="3">
        <f>VLOOKUP(Tableau3[[#This Row],[ID ]],'[1]COMMERCIAL 2019 - 2021'!$D$2:$AO$3999,22,FALSE)</f>
        <v>18041.144310954063</v>
      </c>
      <c r="I1509" s="3">
        <f>VLOOKUP(Tableau3[[#This Row],[ID ]],'[1]COMMERCIAL 2019 - 2021'!$D$2:$AO$3999,23,FALSE)</f>
        <v>0</v>
      </c>
      <c r="J1509" s="3">
        <f>+Tableau1[[#This Row],[Annee]]</f>
        <v>2024</v>
      </c>
      <c r="K1509" s="3" t="str">
        <f>+Tableau1[[#This Row],[DESTINATION]]</f>
        <v>Mayotte</v>
      </c>
      <c r="L1509" s="3" t="str">
        <f>+Tableau1[[#This Row],[CLIENT]]</f>
        <v>SODIFRAM SAS</v>
      </c>
      <c r="M1509" s="3">
        <f>Tableau1[[#This Row],[Mois]]</f>
        <v>1</v>
      </c>
    </row>
    <row r="1510" spans="1:13" hidden="1" x14ac:dyDescent="0.35">
      <c r="A1510" s="1" t="str">
        <f>Tableau1[[#This Row],[NUM DE FACTURE]]</f>
        <v>FAE-24-00026</v>
      </c>
      <c r="B1510" s="2">
        <f>VLOOKUP(Tableau3[[#This Row],[ID ]],'[1]COMMERCIAL 2019 - 2021'!$D$2:$AO$3999,14,FALSE)</f>
        <v>0</v>
      </c>
      <c r="C1510" s="3">
        <f>VLOOKUP(Tableau3[[#This Row],[ID ]],'[1]COMMERCIAL 2019 - 2021'!$D$2:$AO$3999,15,FALSE)</f>
        <v>21600</v>
      </c>
      <c r="D1510" s="3">
        <f>VLOOKUP(Tableau3[[#This Row],[ID ]],'[1]COMMERCIAL 2019 - 2021'!$D$2:$AO$3999,16,FALSE)</f>
        <v>6300</v>
      </c>
      <c r="E1510" s="3">
        <f>VLOOKUP(Tableau3[[#This Row],[ID ]],'[1]COMMERCIAL 2019 - 2021'!$D$2:$AO$3999,17,FALSE)</f>
        <v>0</v>
      </c>
      <c r="F1510" s="3">
        <f>VLOOKUP(Tableau3[[#This Row],[ID ]],'[1]COMMERCIAL 2019 - 2021'!$D$2:$AO$3999,20,FALSE)</f>
        <v>0</v>
      </c>
      <c r="G1510" s="3">
        <f>VLOOKUP(Tableau3[[#This Row],[ID ]],'[1]COMMERCIAL 2019 - 2021'!$D$2:$AO$3999,21,FALSE)</f>
        <v>66180.639658064523</v>
      </c>
      <c r="H1510" s="3">
        <f>VLOOKUP(Tableau3[[#This Row],[ID ]],'[1]COMMERCIAL 2019 - 2021'!$D$2:$AO$3999,22,FALSE)</f>
        <v>18876.006466935483</v>
      </c>
      <c r="I1510" s="3">
        <f>VLOOKUP(Tableau3[[#This Row],[ID ]],'[1]COMMERCIAL 2019 - 2021'!$D$2:$AO$3999,23,FALSE)</f>
        <v>0</v>
      </c>
      <c r="J1510" s="3">
        <f>+Tableau1[[#This Row],[Annee]]</f>
        <v>2024</v>
      </c>
      <c r="K1510" s="3" t="str">
        <f>+Tableau1[[#This Row],[DESTINATION]]</f>
        <v>Mayotte</v>
      </c>
      <c r="L1510" s="3" t="str">
        <f>+Tableau1[[#This Row],[CLIENT]]</f>
        <v>SODIFRAM SAS</v>
      </c>
      <c r="M1510" s="3">
        <f>Tableau1[[#This Row],[Mois]]</f>
        <v>1</v>
      </c>
    </row>
    <row r="1511" spans="1:13" hidden="1" x14ac:dyDescent="0.35">
      <c r="A1511" s="1" t="str">
        <f>Tableau1[[#This Row],[NUM DE FACTURE]]</f>
        <v>FAE-24-00027</v>
      </c>
      <c r="B1511" s="2">
        <f>VLOOKUP(Tableau3[[#This Row],[ID ]],'[1]COMMERCIAL 2019 - 2021'!$D$2:$AO$3999,14,FALSE)</f>
        <v>40304</v>
      </c>
      <c r="C1511" s="3">
        <f>VLOOKUP(Tableau3[[#This Row],[ID ]],'[1]COMMERCIAL 2019 - 2021'!$D$2:$AO$3999,15,FALSE)</f>
        <v>0</v>
      </c>
      <c r="D1511" s="3">
        <f>VLOOKUP(Tableau3[[#This Row],[ID ]],'[1]COMMERCIAL 2019 - 2021'!$D$2:$AO$3999,16,FALSE)</f>
        <v>0</v>
      </c>
      <c r="E1511" s="3">
        <f>VLOOKUP(Tableau3[[#This Row],[ID ]],'[1]COMMERCIAL 2019 - 2021'!$D$2:$AO$3999,17,FALSE)</f>
        <v>0</v>
      </c>
      <c r="F1511" s="3">
        <f>VLOOKUP(Tableau3[[#This Row],[ID ]],'[1]COMMERCIAL 2019 - 2021'!$D$2:$AO$3999,20,FALSE)</f>
        <v>109274.07465</v>
      </c>
      <c r="G1511" s="3">
        <f>VLOOKUP(Tableau3[[#This Row],[ID ]],'[1]COMMERCIAL 2019 - 2021'!$D$2:$AO$3999,21,FALSE)</f>
        <v>0</v>
      </c>
      <c r="H1511" s="3">
        <f>VLOOKUP(Tableau3[[#This Row],[ID ]],'[1]COMMERCIAL 2019 - 2021'!$D$2:$AO$3999,22,FALSE)</f>
        <v>0</v>
      </c>
      <c r="I1511" s="3">
        <f>VLOOKUP(Tableau3[[#This Row],[ID ]],'[1]COMMERCIAL 2019 - 2021'!$D$2:$AO$3999,23,FALSE)</f>
        <v>0</v>
      </c>
      <c r="J1511" s="3">
        <f>+Tableau1[[#This Row],[Annee]]</f>
        <v>2024</v>
      </c>
      <c r="K1511" s="3" t="str">
        <f>+Tableau1[[#This Row],[DESTINATION]]</f>
        <v>Russie</v>
      </c>
      <c r="L1511" s="3" t="str">
        <f>+Tableau1[[#This Row],[CLIENT]]</f>
        <v>ANGSTREM TRADING</v>
      </c>
      <c r="M1511" s="3">
        <f>Tableau1[[#This Row],[Mois]]</f>
        <v>2</v>
      </c>
    </row>
    <row r="1512" spans="1:13" hidden="1" x14ac:dyDescent="0.35">
      <c r="A1512" s="1" t="str">
        <f>Tableau1[[#This Row],[NUM DE FACTURE]]</f>
        <v>FAE-24-00028</v>
      </c>
      <c r="B1512" s="2">
        <f>VLOOKUP(Tableau3[[#This Row],[ID ]],'[1]COMMERCIAL 2019 - 2021'!$D$2:$AO$3999,14,FALSE)</f>
        <v>40300</v>
      </c>
      <c r="C1512" s="3">
        <f>VLOOKUP(Tableau3[[#This Row],[ID ]],'[1]COMMERCIAL 2019 - 2021'!$D$2:$AO$3999,15,FALSE)</f>
        <v>0</v>
      </c>
      <c r="D1512" s="3">
        <f>VLOOKUP(Tableau3[[#This Row],[ID ]],'[1]COMMERCIAL 2019 - 2021'!$D$2:$AO$3999,16,FALSE)</f>
        <v>0</v>
      </c>
      <c r="E1512" s="3">
        <f>VLOOKUP(Tableau3[[#This Row],[ID ]],'[1]COMMERCIAL 2019 - 2021'!$D$2:$AO$3999,17,FALSE)</f>
        <v>0</v>
      </c>
      <c r="F1512" s="3">
        <f>VLOOKUP(Tableau3[[#This Row],[ID ]],'[1]COMMERCIAL 2019 - 2021'!$D$2:$AO$3999,20,FALSE)</f>
        <v>99659.361099999995</v>
      </c>
      <c r="G1512" s="3">
        <f>VLOOKUP(Tableau3[[#This Row],[ID ]],'[1]COMMERCIAL 2019 - 2021'!$D$2:$AO$3999,21,FALSE)</f>
        <v>0</v>
      </c>
      <c r="H1512" s="3">
        <f>VLOOKUP(Tableau3[[#This Row],[ID ]],'[1]COMMERCIAL 2019 - 2021'!$D$2:$AO$3999,22,FALSE)</f>
        <v>0</v>
      </c>
      <c r="I1512" s="3">
        <f>VLOOKUP(Tableau3[[#This Row],[ID ]],'[1]COMMERCIAL 2019 - 2021'!$D$2:$AO$3999,23,FALSE)</f>
        <v>0</v>
      </c>
      <c r="J1512" s="3">
        <f>+Tableau1[[#This Row],[Annee]]</f>
        <v>2024</v>
      </c>
      <c r="K1512" s="3" t="str">
        <f>+Tableau1[[#This Row],[DESTINATION]]</f>
        <v>Russie</v>
      </c>
      <c r="L1512" s="3" t="str">
        <f>+Tableau1[[#This Row],[CLIENT]]</f>
        <v>ANGSTREM TRADING</v>
      </c>
      <c r="M1512" s="3">
        <f>Tableau1[[#This Row],[Mois]]</f>
        <v>2</v>
      </c>
    </row>
    <row r="1513" spans="1:13" x14ac:dyDescent="0.35">
      <c r="A1513" s="1" t="str">
        <f>Tableau1[[#This Row],[NUM DE FACTURE]]</f>
        <v>FAE-24-00029</v>
      </c>
      <c r="B1513" s="2">
        <f>VLOOKUP(Tableau3[[#This Row],[ID ]],'[1]COMMERCIAL 2019 - 2021'!$D$2:$AO$3999,14,FALSE)</f>
        <v>0</v>
      </c>
      <c r="C1513" s="3">
        <f>VLOOKUP(Tableau3[[#This Row],[ID ]],'[1]COMMERCIAL 2019 - 2021'!$D$2:$AO$3999,15,FALSE)</f>
        <v>157500</v>
      </c>
      <c r="D1513" s="3">
        <f>VLOOKUP(Tableau3[[#This Row],[ID ]],'[1]COMMERCIAL 2019 - 2021'!$D$2:$AO$3999,16,FALSE)</f>
        <v>0</v>
      </c>
      <c r="E1513" s="3">
        <f>VLOOKUP(Tableau3[[#This Row],[ID ]],'[1]COMMERCIAL 2019 - 2021'!$D$2:$AO$3999,17,FALSE)</f>
        <v>0</v>
      </c>
      <c r="F1513" s="3">
        <f>VLOOKUP(Tableau3[[#This Row],[ID ]],'[1]COMMERCIAL 2019 - 2021'!$D$2:$AO$3999,20,FALSE)</f>
        <v>0</v>
      </c>
      <c r="G1513" s="3">
        <f>VLOOKUP(Tableau3[[#This Row],[ID ]],'[1]COMMERCIAL 2019 - 2021'!$D$2:$AO$3999,21,FALSE)</f>
        <v>258300</v>
      </c>
      <c r="H1513" s="3">
        <f>VLOOKUP(Tableau3[[#This Row],[ID ]],'[1]COMMERCIAL 2019 - 2021'!$D$2:$AO$3999,22,FALSE)</f>
        <v>0</v>
      </c>
      <c r="I1513" s="3">
        <f>VLOOKUP(Tableau3[[#This Row],[ID ]],'[1]COMMERCIAL 2019 - 2021'!$D$2:$AO$3999,23,FALSE)</f>
        <v>0</v>
      </c>
      <c r="J1513" s="3">
        <f>+Tableau1[[#This Row],[Annee]]</f>
        <v>2024</v>
      </c>
      <c r="K1513" s="3" t="str">
        <f>+Tableau1[[#This Row],[DESTINATION]]</f>
        <v>Senegal</v>
      </c>
      <c r="L1513" s="3" t="str">
        <f>+Tableau1[[#This Row],[CLIENT]]</f>
        <v>TUNISIAN AFRICAN BUSINESS</v>
      </c>
      <c r="M1513" s="3">
        <f>Tableau1[[#This Row],[Mois]]</f>
        <v>1</v>
      </c>
    </row>
    <row r="1514" spans="1:13" hidden="1" x14ac:dyDescent="0.35">
      <c r="A1514" s="1" t="str">
        <f>Tableau1[[#This Row],[NUM DE FACTURE]]</f>
        <v>FAE-24-00030</v>
      </c>
      <c r="B1514" s="2">
        <f>VLOOKUP(Tableau3[[#This Row],[ID ]],'[1]COMMERCIAL 2019 - 2021'!$D$2:$AO$3999,14,FALSE)</f>
        <v>0</v>
      </c>
      <c r="C1514" s="3">
        <f>VLOOKUP(Tableau3[[#This Row],[ID ]],'[1]COMMERCIAL 2019 - 2021'!$D$2:$AO$3999,15,FALSE)</f>
        <v>19848</v>
      </c>
      <c r="D1514" s="3">
        <f>VLOOKUP(Tableau3[[#This Row],[ID ]],'[1]COMMERCIAL 2019 - 2021'!$D$2:$AO$3999,16,FALSE)</f>
        <v>1200</v>
      </c>
      <c r="E1514" s="3">
        <f>VLOOKUP(Tableau3[[#This Row],[ID ]],'[1]COMMERCIAL 2019 - 2021'!$D$2:$AO$3999,17,FALSE)</f>
        <v>2180</v>
      </c>
      <c r="F1514" s="3">
        <f>VLOOKUP(Tableau3[[#This Row],[ID ]],'[1]COMMERCIAL 2019 - 2021'!$D$2:$AO$3999,20,FALSE)</f>
        <v>0</v>
      </c>
      <c r="G1514" s="3">
        <f>VLOOKUP(Tableau3[[#This Row],[ID ]],'[1]COMMERCIAL 2019 - 2021'!$D$2:$AO$3999,21,FALSE)</f>
        <v>66939.043408604513</v>
      </c>
      <c r="H1514" s="3">
        <f>VLOOKUP(Tableau3[[#This Row],[ID ]],'[1]COMMERCIAL 2019 - 2021'!$D$2:$AO$3999,22,FALSE)</f>
        <v>4301.1212771344926</v>
      </c>
      <c r="I1514" s="3">
        <f>VLOOKUP(Tableau3[[#This Row],[ID ]],'[1]COMMERCIAL 2019 - 2021'!$D$2:$AO$3999,23,FALSE)</f>
        <v>18541.112677460995</v>
      </c>
      <c r="J1514" s="3">
        <f>+Tableau1[[#This Row],[Annee]]</f>
        <v>2024</v>
      </c>
      <c r="K1514" s="3" t="str">
        <f>+Tableau1[[#This Row],[DESTINATION]]</f>
        <v>France</v>
      </c>
      <c r="L1514" s="3" t="str">
        <f>+Tableau1[[#This Row],[CLIENT]]</f>
        <v>SODIC</v>
      </c>
      <c r="M1514" s="3">
        <f>Tableau1[[#This Row],[Mois]]</f>
        <v>1</v>
      </c>
    </row>
    <row r="1515" spans="1:13" hidden="1" x14ac:dyDescent="0.35">
      <c r="A1515" s="1" t="str">
        <f>Tableau1[[#This Row],[NUM DE FACTURE]]</f>
        <v>FAE-24-00031</v>
      </c>
      <c r="B1515" s="2">
        <f>VLOOKUP(Tableau3[[#This Row],[ID ]],'[1]COMMERCIAL 2019 - 2021'!$D$2:$AO$3999,14,FALSE)</f>
        <v>0</v>
      </c>
      <c r="C1515" s="3">
        <f>VLOOKUP(Tableau3[[#This Row],[ID ]],'[1]COMMERCIAL 2019 - 2021'!$D$2:$AO$3999,15,FALSE)</f>
        <v>22278</v>
      </c>
      <c r="D1515" s="3">
        <f>VLOOKUP(Tableau3[[#This Row],[ID ]],'[1]COMMERCIAL 2019 - 2021'!$D$2:$AO$3999,16,FALSE)</f>
        <v>1200</v>
      </c>
      <c r="E1515" s="3">
        <f>VLOOKUP(Tableau3[[#This Row],[ID ]],'[1]COMMERCIAL 2019 - 2021'!$D$2:$AO$3999,17,FALSE)</f>
        <v>0</v>
      </c>
      <c r="F1515" s="3">
        <f>VLOOKUP(Tableau3[[#This Row],[ID ]],'[1]COMMERCIAL 2019 - 2021'!$D$2:$AO$3999,20,FALSE)</f>
        <v>0</v>
      </c>
      <c r="G1515" s="3">
        <f>VLOOKUP(Tableau3[[#This Row],[ID ]],'[1]COMMERCIAL 2019 - 2021'!$D$2:$AO$3999,21,FALSE)</f>
        <v>70470.773167728097</v>
      </c>
      <c r="H1515" s="3">
        <f>VLOOKUP(Tableau3[[#This Row],[ID ]],'[1]COMMERCIAL 2019 - 2021'!$D$2:$AO$3999,22,FALSE)</f>
        <v>3671.5924722719137</v>
      </c>
      <c r="I1515" s="3">
        <f>VLOOKUP(Tableau3[[#This Row],[ID ]],'[1]COMMERCIAL 2019 - 2021'!$D$2:$AO$3999,23,FALSE)</f>
        <v>0</v>
      </c>
      <c r="J1515" s="3">
        <f>+Tableau1[[#This Row],[Annee]]</f>
        <v>2024</v>
      </c>
      <c r="K1515" s="3" t="str">
        <f>+Tableau1[[#This Row],[DESTINATION]]</f>
        <v>Canada</v>
      </c>
      <c r="L1515" s="3" t="str">
        <f>+Tableau1[[#This Row],[CLIENT]]</f>
        <v>GREEN WORLD FOOD EXPRESS</v>
      </c>
      <c r="M1515" s="3">
        <f>Tableau1[[#This Row],[Mois]]</f>
        <v>1</v>
      </c>
    </row>
    <row r="1516" spans="1:13" hidden="1" x14ac:dyDescent="0.35">
      <c r="A1516" s="1" t="str">
        <f>Tableau1[[#This Row],[NUM DE FACTURE]]</f>
        <v>FAE-24-00032</v>
      </c>
      <c r="B1516" s="2">
        <f>VLOOKUP(Tableau3[[#This Row],[ID ]],'[1]COMMERCIAL 2019 - 2021'!$D$2:$AO$3999,14,FALSE)</f>
        <v>2400</v>
      </c>
      <c r="C1516" s="3">
        <f>VLOOKUP(Tableau3[[#This Row],[ID ]],'[1]COMMERCIAL 2019 - 2021'!$D$2:$AO$3999,15,FALSE)</f>
        <v>14402</v>
      </c>
      <c r="D1516" s="3">
        <f>VLOOKUP(Tableau3[[#This Row],[ID ]],'[1]COMMERCIAL 2019 - 2021'!$D$2:$AO$3999,16,FALSE)</f>
        <v>2880</v>
      </c>
      <c r="E1516" s="3">
        <f>VLOOKUP(Tableau3[[#This Row],[ID ]],'[1]COMMERCIAL 2019 - 2021'!$D$2:$AO$3999,17,FALSE)</f>
        <v>250</v>
      </c>
      <c r="F1516" s="3">
        <f>VLOOKUP(Tableau3[[#This Row],[ID ]],'[1]COMMERCIAL 2019 - 2021'!$D$2:$AO$3999,20,FALSE)</f>
        <v>8916.4940433473821</v>
      </c>
      <c r="G1516" s="3">
        <f>VLOOKUP(Tableau3[[#This Row],[ID ]],'[1]COMMERCIAL 2019 - 2021'!$D$2:$AO$3999,21,FALSE)</f>
        <v>45485.579981787072</v>
      </c>
      <c r="H1516" s="3">
        <f>VLOOKUP(Tableau3[[#This Row],[ID ]],'[1]COMMERCIAL 2019 - 2021'!$D$2:$AO$3999,22,FALSE)</f>
        <v>9706.5600520168573</v>
      </c>
      <c r="I1516" s="3">
        <f>VLOOKUP(Tableau3[[#This Row],[ID ]],'[1]COMMERCIAL 2019 - 2021'!$D$2:$AO$3999,23,FALSE)</f>
        <v>7911.0900978486852</v>
      </c>
      <c r="J1516" s="3">
        <f>+Tableau1[[#This Row],[Annee]]</f>
        <v>2024</v>
      </c>
      <c r="K1516" s="3" t="str">
        <f>+Tableau1[[#This Row],[DESTINATION]]</f>
        <v>Canada</v>
      </c>
      <c r="L1516" s="3" t="str">
        <f>+Tableau1[[#This Row],[CLIENT]]</f>
        <v>SAFA FOOD</v>
      </c>
      <c r="M1516" s="3">
        <f>Tableau1[[#This Row],[Mois]]</f>
        <v>1</v>
      </c>
    </row>
    <row r="1517" spans="1:13" hidden="1" x14ac:dyDescent="0.35">
      <c r="A1517" s="1" t="str">
        <f>Tableau1[[#This Row],[NUM DE FACTURE]]</f>
        <v>FAE-24-00033</v>
      </c>
      <c r="B1517" s="2">
        <f>VLOOKUP(Tableau3[[#This Row],[ID ]],'[1]COMMERCIAL 2019 - 2021'!$D$2:$AO$3999,14,FALSE)</f>
        <v>0</v>
      </c>
      <c r="C1517" s="3">
        <f>VLOOKUP(Tableau3[[#This Row],[ID ]],'[1]COMMERCIAL 2019 - 2021'!$D$2:$AO$3999,15,FALSE)</f>
        <v>0</v>
      </c>
      <c r="D1517" s="3">
        <f>VLOOKUP(Tableau3[[#This Row],[ID ]],'[1]COMMERCIAL 2019 - 2021'!$D$2:$AO$3999,16,FALSE)</f>
        <v>130000</v>
      </c>
      <c r="E1517" s="3">
        <f>VLOOKUP(Tableau3[[#This Row],[ID ]],'[1]COMMERCIAL 2019 - 2021'!$D$2:$AO$3999,17,FALSE)</f>
        <v>0</v>
      </c>
      <c r="F1517" s="3" t="e">
        <f>VLOOKUP(Tableau3[[#This Row],[ID ]],'[1]COMMERCIAL 2019 - 2021'!$D$2:$AO$3999,20,FALSE)</f>
        <v>#N/A</v>
      </c>
      <c r="G1517" s="3" t="e">
        <f>VLOOKUP(Tableau3[[#This Row],[ID ]],'[1]COMMERCIAL 2019 - 2021'!$D$2:$AO$3999,21,FALSE)</f>
        <v>#N/A</v>
      </c>
      <c r="H1517" s="3" t="e">
        <f>VLOOKUP(Tableau3[[#This Row],[ID ]],'[1]COMMERCIAL 2019 - 2021'!$D$2:$AO$3999,22,FALSE)</f>
        <v>#N/A</v>
      </c>
      <c r="I1517" s="3" t="e">
        <f>VLOOKUP(Tableau3[[#This Row],[ID ]],'[1]COMMERCIAL 2019 - 2021'!$D$2:$AO$3999,23,FALSE)</f>
        <v>#N/A</v>
      </c>
      <c r="J1517" s="3">
        <f>+Tableau1[[#This Row],[Annee]]</f>
        <v>2024</v>
      </c>
      <c r="K1517" s="3" t="str">
        <f>+Tableau1[[#This Row],[DESTINATION]]</f>
        <v>Gambie</v>
      </c>
      <c r="L1517" s="3" t="str">
        <f>+Tableau1[[#This Row],[CLIENT]]</f>
        <v>MAMUDOU BAH T/A TEDOUGNAL FARM</v>
      </c>
      <c r="M1517" s="3">
        <f>Tableau1[[#This Row],[Mois]]</f>
        <v>1</v>
      </c>
    </row>
    <row r="1518" spans="1:13" hidden="1" x14ac:dyDescent="0.35">
      <c r="A1518" s="1" t="str">
        <f>Tableau1[[#This Row],[NUM DE FACTURE]]</f>
        <v>FAE-24-00034</v>
      </c>
      <c r="B1518" s="2">
        <f>VLOOKUP(Tableau3[[#This Row],[ID ]],'[1]COMMERCIAL 2019 - 2021'!$D$2:$AO$3999,14,FALSE)</f>
        <v>76800</v>
      </c>
      <c r="C1518" s="3">
        <f>VLOOKUP(Tableau3[[#This Row],[ID ]],'[1]COMMERCIAL 2019 - 2021'!$D$2:$AO$3999,15,FALSE)</f>
        <v>0</v>
      </c>
      <c r="D1518" s="3">
        <f>VLOOKUP(Tableau3[[#This Row],[ID ]],'[1]COMMERCIAL 2019 - 2021'!$D$2:$AO$3999,16,FALSE)</f>
        <v>0</v>
      </c>
      <c r="E1518" s="3">
        <f>VLOOKUP(Tableau3[[#This Row],[ID ]],'[1]COMMERCIAL 2019 - 2021'!$D$2:$AO$3999,17,FALSE)</f>
        <v>0</v>
      </c>
      <c r="F1518" s="3">
        <f>VLOOKUP(Tableau3[[#This Row],[ID ]],'[1]COMMERCIAL 2019 - 2021'!$D$2:$AO$3999,20,FALSE)</f>
        <v>155136</v>
      </c>
      <c r="G1518" s="3">
        <f>VLOOKUP(Tableau3[[#This Row],[ID ]],'[1]COMMERCIAL 2019 - 2021'!$D$2:$AO$3999,21,FALSE)</f>
        <v>0</v>
      </c>
      <c r="H1518" s="3">
        <f>VLOOKUP(Tableau3[[#This Row],[ID ]],'[1]COMMERCIAL 2019 - 2021'!$D$2:$AO$3999,22,FALSE)</f>
        <v>0</v>
      </c>
      <c r="I1518" s="3">
        <f>VLOOKUP(Tableau3[[#This Row],[ID ]],'[1]COMMERCIAL 2019 - 2021'!$D$2:$AO$3999,23,FALSE)</f>
        <v>0</v>
      </c>
      <c r="J1518" s="3">
        <f>+Tableau1[[#This Row],[Annee]]</f>
        <v>2024</v>
      </c>
      <c r="K1518" s="3" t="str">
        <f>+Tableau1[[#This Row],[DESTINATION]]</f>
        <v>Gambie</v>
      </c>
      <c r="L1518" s="3" t="str">
        <f>+Tableau1[[#This Row],[CLIENT]]</f>
        <v>STE DE COMMERCE INTERNATIONAL</v>
      </c>
      <c r="M1518" s="3">
        <f>Tableau1[[#This Row],[Mois]]</f>
        <v>1</v>
      </c>
    </row>
    <row r="1519" spans="1:13" hidden="1" x14ac:dyDescent="0.35">
      <c r="A1519" s="1" t="str">
        <f>Tableau1[[#This Row],[NUM DE FACTURE]]</f>
        <v>FAE-24-00035</v>
      </c>
      <c r="B1519" s="2">
        <f>VLOOKUP(Tableau3[[#This Row],[ID ]],'[1]COMMERCIAL 2019 - 2021'!$D$2:$AO$3999,14,FALSE)</f>
        <v>11376</v>
      </c>
      <c r="C1519" s="3">
        <f>VLOOKUP(Tableau3[[#This Row],[ID ]],'[1]COMMERCIAL 2019 - 2021'!$D$2:$AO$3999,15,FALSE)</f>
        <v>242506</v>
      </c>
      <c r="D1519" s="3">
        <f>VLOOKUP(Tableau3[[#This Row],[ID ]],'[1]COMMERCIAL 2019 - 2021'!$D$2:$AO$3999,16,FALSE)</f>
        <v>16000</v>
      </c>
      <c r="E1519" s="3">
        <f>VLOOKUP(Tableau3[[#This Row],[ID ]],'[1]COMMERCIAL 2019 - 2021'!$D$2:$AO$3999,17,FALSE)</f>
        <v>0</v>
      </c>
      <c r="F1519" s="3">
        <f>VLOOKUP(Tableau3[[#This Row],[ID ]],'[1]COMMERCIAL 2019 - 2021'!$D$2:$AO$3999,20,FALSE)</f>
        <v>27184.748045915112</v>
      </c>
      <c r="G1519" s="3">
        <f>VLOOKUP(Tableau3[[#This Row],[ID ]],'[1]COMMERCIAL 2019 - 2021'!$D$2:$AO$3999,21,FALSE)</f>
        <v>538668.87222886656</v>
      </c>
      <c r="H1519" s="3">
        <f>VLOOKUP(Tableau3[[#This Row],[ID ]],'[1]COMMERCIAL 2019 - 2021'!$D$2:$AO$3999,22,FALSE)</f>
        <v>31984.419160218178</v>
      </c>
      <c r="I1519" s="3">
        <f>VLOOKUP(Tableau3[[#This Row],[ID ]],'[1]COMMERCIAL 2019 - 2021'!$D$2:$AO$3999,23,FALSE)</f>
        <v>0</v>
      </c>
      <c r="J1519" s="3">
        <f>+Tableau1[[#This Row],[Annee]]</f>
        <v>2024</v>
      </c>
      <c r="K1519" s="3" t="str">
        <f>+Tableau1[[#This Row],[DESTINATION]]</f>
        <v>Guinee</v>
      </c>
      <c r="L1519" s="3" t="str">
        <f>+Tableau1[[#This Row],[CLIENT]]</f>
        <v>SAWABA - GUINEE</v>
      </c>
      <c r="M1519" s="3">
        <f>Tableau1[[#This Row],[Mois]]</f>
        <v>1</v>
      </c>
    </row>
    <row r="1520" spans="1:13" hidden="1" x14ac:dyDescent="0.35">
      <c r="A1520" s="1" t="str">
        <f>Tableau1[[#This Row],[NUM DE FACTURE]]</f>
        <v>FAE-24-00036</v>
      </c>
      <c r="B1520" s="2">
        <f>VLOOKUP(Tableau3[[#This Row],[ID ]],'[1]COMMERCIAL 2019 - 2021'!$D$2:$AO$3999,14,FALSE)</f>
        <v>6000</v>
      </c>
      <c r="C1520" s="3">
        <f>VLOOKUP(Tableau3[[#This Row],[ID ]],'[1]COMMERCIAL 2019 - 2021'!$D$2:$AO$3999,15,FALSE)</f>
        <v>6624</v>
      </c>
      <c r="D1520" s="3">
        <f>VLOOKUP(Tableau3[[#This Row],[ID ]],'[1]COMMERCIAL 2019 - 2021'!$D$2:$AO$3999,16,FALSE)</f>
        <v>1536</v>
      </c>
      <c r="E1520" s="3">
        <f>VLOOKUP(Tableau3[[#This Row],[ID ]],'[1]COMMERCIAL 2019 - 2021'!$D$2:$AO$3999,17,FALSE)</f>
        <v>1500</v>
      </c>
      <c r="F1520" s="3" t="e">
        <f>VLOOKUP(Tableau3[[#This Row],[ID ]],'[1]COMMERCIAL 2019 - 2021'!$D$2:$AO$3999,20,FALSE)</f>
        <v>#N/A</v>
      </c>
      <c r="G1520" s="3" t="e">
        <f>VLOOKUP(Tableau3[[#This Row],[ID ]],'[1]COMMERCIAL 2019 - 2021'!$D$2:$AO$3999,21,FALSE)</f>
        <v>#N/A</v>
      </c>
      <c r="H1520" s="3" t="e">
        <f>VLOOKUP(Tableau3[[#This Row],[ID ]],'[1]COMMERCIAL 2019 - 2021'!$D$2:$AO$3999,22,FALSE)</f>
        <v>#N/A</v>
      </c>
      <c r="I1520" s="3" t="e">
        <f>VLOOKUP(Tableau3[[#This Row],[ID ]],'[1]COMMERCIAL 2019 - 2021'!$D$2:$AO$3999,23,FALSE)</f>
        <v>#N/A</v>
      </c>
      <c r="J1520" s="3">
        <f>+Tableau1[[#This Row],[Annee]]</f>
        <v>2024</v>
      </c>
      <c r="K1520" s="3" t="str">
        <f>+Tableau1[[#This Row],[DESTINATION]]</f>
        <v>Jordanie</v>
      </c>
      <c r="L1520" s="3" t="str">
        <f>+Tableau1[[#This Row],[CLIENT]]</f>
        <v>ABOURA FOODS</v>
      </c>
      <c r="M1520" s="3">
        <f>Tableau1[[#This Row],[Mois]]</f>
        <v>1</v>
      </c>
    </row>
    <row r="1521" spans="1:13" hidden="1" x14ac:dyDescent="0.35">
      <c r="A1521" s="1" t="str">
        <f>Tableau1[[#This Row],[NUM DE FACTURE]]</f>
        <v>FAE-24-00037</v>
      </c>
      <c r="B1521" s="2">
        <f>VLOOKUP(Tableau3[[#This Row],[ID ]],'[1]COMMERCIAL 2019 - 2021'!$D$2:$AO$3999,14,FALSE)</f>
        <v>128000</v>
      </c>
      <c r="C1521" s="3">
        <f>VLOOKUP(Tableau3[[#This Row],[ID ]],'[1]COMMERCIAL 2019 - 2021'!$D$2:$AO$3999,15,FALSE)</f>
        <v>0</v>
      </c>
      <c r="D1521" s="3">
        <f>VLOOKUP(Tableau3[[#This Row],[ID ]],'[1]COMMERCIAL 2019 - 2021'!$D$2:$AO$3999,16,FALSE)</f>
        <v>240000</v>
      </c>
      <c r="E1521" s="3">
        <f>VLOOKUP(Tableau3[[#This Row],[ID ]],'[1]COMMERCIAL 2019 - 2021'!$D$2:$AO$3999,17,FALSE)</f>
        <v>0</v>
      </c>
      <c r="F1521" s="3">
        <f>VLOOKUP(Tableau3[[#This Row],[ID ]],'[1]COMMERCIAL 2019 - 2021'!$D$2:$AO$3999,20,FALSE)</f>
        <v>254720</v>
      </c>
      <c r="G1521" s="3">
        <f>VLOOKUP(Tableau3[[#This Row],[ID ]],'[1]COMMERCIAL 2019 - 2021'!$D$2:$AO$3999,21,FALSE)</f>
        <v>0</v>
      </c>
      <c r="H1521" s="3">
        <f>VLOOKUP(Tableau3[[#This Row],[ID ]],'[1]COMMERCIAL 2019 - 2021'!$D$2:$AO$3999,22,FALSE)</f>
        <v>392000</v>
      </c>
      <c r="I1521" s="3">
        <f>VLOOKUP(Tableau3[[#This Row],[ID ]],'[1]COMMERCIAL 2019 - 2021'!$D$2:$AO$3999,23,FALSE)</f>
        <v>0</v>
      </c>
      <c r="J1521" s="3">
        <f>+Tableau1[[#This Row],[Annee]]</f>
        <v>2024</v>
      </c>
      <c r="K1521" s="3" t="str">
        <f>+Tableau1[[#This Row],[DESTINATION]]</f>
        <v>Senegal</v>
      </c>
      <c r="L1521" s="3" t="str">
        <f>+Tableau1[[#This Row],[CLIENT]]</f>
        <v>MARCOM INTERN</v>
      </c>
      <c r="M1521" s="3" t="e">
        <f>Tableau1[[#This Row],[Mois]]</f>
        <v>#VALUE!</v>
      </c>
    </row>
    <row r="1522" spans="1:13" hidden="1" x14ac:dyDescent="0.35">
      <c r="A1522" s="1" t="str">
        <f>Tableau1[[#This Row],[NUM DE FACTURE]]</f>
        <v>FAE-24-00038</v>
      </c>
      <c r="B1522" s="2">
        <f>VLOOKUP(Tableau3[[#This Row],[ID ]],'[1]COMMERCIAL 2019 - 2021'!$D$2:$AO$3999,14,FALSE)</f>
        <v>0</v>
      </c>
      <c r="C1522" s="3">
        <f>VLOOKUP(Tableau3[[#This Row],[ID ]],'[1]COMMERCIAL 2019 - 2021'!$D$2:$AO$3999,15,FALSE)</f>
        <v>30000</v>
      </c>
      <c r="D1522" s="3">
        <f>VLOOKUP(Tableau3[[#This Row],[ID ]],'[1]COMMERCIAL 2019 - 2021'!$D$2:$AO$3999,16,FALSE)</f>
        <v>0</v>
      </c>
      <c r="E1522" s="3">
        <f>VLOOKUP(Tableau3[[#This Row],[ID ]],'[1]COMMERCIAL 2019 - 2021'!$D$2:$AO$3999,17,FALSE)</f>
        <v>50000</v>
      </c>
      <c r="F1522" s="3">
        <f>VLOOKUP(Tableau3[[#This Row],[ID ]],'[1]COMMERCIAL 2019 - 2021'!$D$2:$AO$3999,20,FALSE)</f>
        <v>0</v>
      </c>
      <c r="G1522" s="3">
        <f>VLOOKUP(Tableau3[[#This Row],[ID ]],'[1]COMMERCIAL 2019 - 2021'!$D$2:$AO$3999,21,FALSE)</f>
        <v>66015.494999999995</v>
      </c>
      <c r="H1522" s="3">
        <f>VLOOKUP(Tableau3[[#This Row],[ID ]],'[1]COMMERCIAL 2019 - 2021'!$D$2:$AO$3999,22,FALSE)</f>
        <v>0</v>
      </c>
      <c r="I1522" s="3">
        <f>VLOOKUP(Tableau3[[#This Row],[ID ]],'[1]COMMERCIAL 2019 - 2021'!$D$2:$AO$3999,23,FALSE)</f>
        <v>293402.19999999995</v>
      </c>
      <c r="J1522" s="3">
        <f>+Tableau1[[#This Row],[Annee]]</f>
        <v>2024</v>
      </c>
      <c r="K1522" s="3" t="str">
        <f>+Tableau1[[#This Row],[DESTINATION]]</f>
        <v>Libye</v>
      </c>
      <c r="L1522" s="3" t="str">
        <f>+Tableau1[[#This Row],[CLIENT]]</f>
        <v>STE AL MAJMOUA MOTTAHIDA</v>
      </c>
      <c r="M1522" s="3">
        <f>Tableau1[[#This Row],[Mois]]</f>
        <v>1</v>
      </c>
    </row>
    <row r="1523" spans="1:13" hidden="1" x14ac:dyDescent="0.35">
      <c r="A1523" s="1" t="str">
        <f>Tableau1[[#This Row],[NUM DE FACTURE]]</f>
        <v>FAE-24-00039</v>
      </c>
      <c r="B1523" s="2">
        <f>VLOOKUP(Tableau3[[#This Row],[ID ]],'[1]COMMERCIAL 2019 - 2021'!$D$2:$AO$3999,14,FALSE)</f>
        <v>1920</v>
      </c>
      <c r="C1523" s="3">
        <f>VLOOKUP(Tableau3[[#This Row],[ID ]],'[1]COMMERCIAL 2019 - 2021'!$D$2:$AO$3999,15,FALSE)</f>
        <v>17136</v>
      </c>
      <c r="D1523" s="3">
        <f>VLOOKUP(Tableau3[[#This Row],[ID ]],'[1]COMMERCIAL 2019 - 2021'!$D$2:$AO$3999,16,FALSE)</f>
        <v>2400</v>
      </c>
      <c r="E1523" s="3">
        <f>VLOOKUP(Tableau3[[#This Row],[ID ]],'[1]COMMERCIAL 2019 - 2021'!$D$2:$AO$3999,17,FALSE)</f>
        <v>760</v>
      </c>
      <c r="F1523" s="3">
        <f>VLOOKUP(Tableau3[[#This Row],[ID ]],'[1]COMMERCIAL 2019 - 2021'!$D$2:$AO$3999,20,FALSE)</f>
        <v>6963.1617030637371</v>
      </c>
      <c r="G1523" s="3">
        <f>VLOOKUP(Tableau3[[#This Row],[ID ]],'[1]COMMERCIAL 2019 - 2021'!$D$2:$AO$3999,21,FALSE)</f>
        <v>63416.853809443841</v>
      </c>
      <c r="H1523" s="3">
        <f>VLOOKUP(Tableau3[[#This Row],[ID ]],'[1]COMMERCIAL 2019 - 2021'!$D$2:$AO$3999,22,FALSE)</f>
        <v>8639.0906888296722</v>
      </c>
      <c r="I1523" s="3">
        <f>VLOOKUP(Tableau3[[#This Row],[ID ]],'[1]COMMERCIAL 2019 - 2021'!$D$2:$AO$3999,23,FALSE)</f>
        <v>5418.5433634627298</v>
      </c>
      <c r="J1523" s="3">
        <f>+Tableau1[[#This Row],[Annee]]</f>
        <v>2024</v>
      </c>
      <c r="K1523" s="3" t="str">
        <f>+Tableau1[[#This Row],[DESTINATION]]</f>
        <v>France</v>
      </c>
      <c r="L1523" s="3" t="str">
        <f>+Tableau1[[#This Row],[CLIENT]]</f>
        <v>SODIC</v>
      </c>
      <c r="M1523" s="3">
        <f>Tableau1[[#This Row],[Mois]]</f>
        <v>1</v>
      </c>
    </row>
    <row r="1524" spans="1:13" hidden="1" x14ac:dyDescent="0.35">
      <c r="A1524" s="1" t="str">
        <f>Tableau1[[#This Row],[NUM DE FACTURE]]</f>
        <v>FAE-24-00040</v>
      </c>
      <c r="B1524" s="2">
        <f>VLOOKUP(Tableau3[[#This Row],[ID ]],'[1]COMMERCIAL 2019 - 2021'!$D$2:$AO$3999,14,FALSE)</f>
        <v>19200</v>
      </c>
      <c r="C1524" s="3">
        <f>VLOOKUP(Tableau3[[#This Row],[ID ]],'[1]COMMERCIAL 2019 - 2021'!$D$2:$AO$3999,15,FALSE)</f>
        <v>44004</v>
      </c>
      <c r="D1524" s="3">
        <f>VLOOKUP(Tableau3[[#This Row],[ID ]],'[1]COMMERCIAL 2019 - 2021'!$D$2:$AO$3999,16,FALSE)</f>
        <v>0</v>
      </c>
      <c r="E1524" s="3">
        <f>VLOOKUP(Tableau3[[#This Row],[ID ]],'[1]COMMERCIAL 2019 - 2021'!$D$2:$AO$3999,17,FALSE)</f>
        <v>0</v>
      </c>
      <c r="F1524" s="3">
        <f>VLOOKUP(Tableau3[[#This Row],[ID ]],'[1]COMMERCIAL 2019 - 2021'!$D$2:$AO$3999,20,FALSE)</f>
        <v>30890.745653464972</v>
      </c>
      <c r="G1524" s="3">
        <f>VLOOKUP(Tableau3[[#This Row],[ID ]],'[1]COMMERCIAL 2019 - 2021'!$D$2:$AO$3999,21,FALSE)</f>
        <v>70797.727694535031</v>
      </c>
      <c r="H1524" s="3">
        <f>VLOOKUP(Tableau3[[#This Row],[ID ]],'[1]COMMERCIAL 2019 - 2021'!$D$2:$AO$3999,22,FALSE)</f>
        <v>0</v>
      </c>
      <c r="I1524" s="3">
        <f>VLOOKUP(Tableau3[[#This Row],[ID ]],'[1]COMMERCIAL 2019 - 2021'!$D$2:$AO$3999,23,FALSE)</f>
        <v>0</v>
      </c>
      <c r="J1524" s="3">
        <f>+Tableau1[[#This Row],[Annee]]</f>
        <v>2024</v>
      </c>
      <c r="K1524" s="3" t="str">
        <f>+Tableau1[[#This Row],[DESTINATION]]</f>
        <v>Gambie</v>
      </c>
      <c r="L1524" s="3" t="str">
        <f>+Tableau1[[#This Row],[CLIENT]]</f>
        <v>MAMUDOU BAH T/A TEDOUGNAL FARM</v>
      </c>
      <c r="M1524" s="3">
        <f>Tableau1[[#This Row],[Mois]]</f>
        <v>2</v>
      </c>
    </row>
    <row r="1525" spans="1:13" hidden="1" x14ac:dyDescent="0.35">
      <c r="A1525" s="1" t="str">
        <f>Tableau1[[#This Row],[NUM DE FACTURE]]</f>
        <v>FAE-24-00041</v>
      </c>
      <c r="B1525" s="2">
        <f>VLOOKUP(Tableau3[[#This Row],[ID ]],'[1]COMMERCIAL 2019 - 2021'!$D$2:$AO$3999,14,FALSE)</f>
        <v>19200</v>
      </c>
      <c r="C1525" s="3">
        <f>VLOOKUP(Tableau3[[#This Row],[ID ]],'[1]COMMERCIAL 2019 - 2021'!$D$2:$AO$3999,15,FALSE)</f>
        <v>55000</v>
      </c>
      <c r="D1525" s="3">
        <f>VLOOKUP(Tableau3[[#This Row],[ID ]],'[1]COMMERCIAL 2019 - 2021'!$D$2:$AO$3999,16,FALSE)</f>
        <v>0</v>
      </c>
      <c r="E1525" s="3">
        <f>VLOOKUP(Tableau3[[#This Row],[ID ]],'[1]COMMERCIAL 2019 - 2021'!$D$2:$AO$3999,17,FALSE)</f>
        <v>0</v>
      </c>
      <c r="F1525" s="3">
        <f>VLOOKUP(Tableau3[[#This Row],[ID ]],'[1]COMMERCIAL 2019 - 2021'!$D$2:$AO$3999,20,FALSE)</f>
        <v>11522.851665768194</v>
      </c>
      <c r="G1525" s="3">
        <f>VLOOKUP(Tableau3[[#This Row],[ID ]],'[1]COMMERCIAL 2019 - 2021'!$D$2:$AO$3999,21,FALSE)</f>
        <v>104153.6938342318</v>
      </c>
      <c r="H1525" s="3">
        <f>VLOOKUP(Tableau3[[#This Row],[ID ]],'[1]COMMERCIAL 2019 - 2021'!$D$2:$AO$3999,22,FALSE)</f>
        <v>0</v>
      </c>
      <c r="I1525" s="3">
        <f>VLOOKUP(Tableau3[[#This Row],[ID ]],'[1]COMMERCIAL 2019 - 2021'!$D$2:$AO$3999,23,FALSE)</f>
        <v>0</v>
      </c>
      <c r="J1525" s="3">
        <f>+Tableau1[[#This Row],[Annee]]</f>
        <v>2024</v>
      </c>
      <c r="K1525" s="3" t="str">
        <f>+Tableau1[[#This Row],[DESTINATION]]</f>
        <v>Senegal</v>
      </c>
      <c r="L1525" s="3" t="str">
        <f>+Tableau1[[#This Row],[CLIENT]]</f>
        <v>MAMUDOU BAH T/A TEDOUGNAL FARM</v>
      </c>
      <c r="M1525" s="3">
        <f>Tableau1[[#This Row],[Mois]]</f>
        <v>1</v>
      </c>
    </row>
    <row r="1526" spans="1:13" hidden="1" x14ac:dyDescent="0.35">
      <c r="A1526" s="1" t="str">
        <f>Tableau1[[#This Row],[NUM DE FACTURE]]</f>
        <v>FAE-24-00042</v>
      </c>
      <c r="B1526" s="2">
        <f>VLOOKUP(Tableau3[[#This Row],[ID ]],'[1]COMMERCIAL 2019 - 2021'!$D$2:$AO$3999,14,FALSE)</f>
        <v>115200</v>
      </c>
      <c r="C1526" s="3">
        <f>VLOOKUP(Tableau3[[#This Row],[ID ]],'[1]COMMERCIAL 2019 - 2021'!$D$2:$AO$3999,15,FALSE)</f>
        <v>0</v>
      </c>
      <c r="D1526" s="3">
        <f>VLOOKUP(Tableau3[[#This Row],[ID ]],'[1]COMMERCIAL 2019 - 2021'!$D$2:$AO$3999,16,FALSE)</f>
        <v>0</v>
      </c>
      <c r="E1526" s="3">
        <f>VLOOKUP(Tableau3[[#This Row],[ID ]],'[1]COMMERCIAL 2019 - 2021'!$D$2:$AO$3999,17,FALSE)</f>
        <v>0</v>
      </c>
      <c r="F1526" s="3">
        <f>VLOOKUP(Tableau3[[#This Row],[ID ]],'[1]COMMERCIAL 2019 - 2021'!$D$2:$AO$3999,20,FALSE)</f>
        <v>232704</v>
      </c>
      <c r="G1526" s="3">
        <f>VLOOKUP(Tableau3[[#This Row],[ID ]],'[1]COMMERCIAL 2019 - 2021'!$D$2:$AO$3999,21,FALSE)</f>
        <v>0</v>
      </c>
      <c r="H1526" s="3">
        <f>VLOOKUP(Tableau3[[#This Row],[ID ]],'[1]COMMERCIAL 2019 - 2021'!$D$2:$AO$3999,22,FALSE)</f>
        <v>0</v>
      </c>
      <c r="I1526" s="3">
        <f>VLOOKUP(Tableau3[[#This Row],[ID ]],'[1]COMMERCIAL 2019 - 2021'!$D$2:$AO$3999,23,FALSE)</f>
        <v>0</v>
      </c>
      <c r="J1526" s="3">
        <f>+Tableau1[[#This Row],[Annee]]</f>
        <v>2024</v>
      </c>
      <c r="K1526" s="3" t="str">
        <f>+Tableau1[[#This Row],[DESTINATION]]</f>
        <v>Gambie</v>
      </c>
      <c r="L1526" s="3" t="str">
        <f>+Tableau1[[#This Row],[CLIENT]]</f>
        <v>STE DE COMMERCE INTERNATIONAL</v>
      </c>
      <c r="M1526" s="3">
        <f>Tableau1[[#This Row],[Mois]]</f>
        <v>2</v>
      </c>
    </row>
    <row r="1527" spans="1:13" hidden="1" x14ac:dyDescent="0.35">
      <c r="A1527" s="1" t="str">
        <f>Tableau1[[#This Row],[NUM DE FACTURE]]</f>
        <v>FAE-24-00043</v>
      </c>
      <c r="B1527" s="2">
        <f>VLOOKUP(Tableau3[[#This Row],[ID ]],'[1]COMMERCIAL 2019 - 2021'!$D$2:$AO$3999,14,FALSE)</f>
        <v>152832</v>
      </c>
      <c r="C1527" s="3">
        <f>VLOOKUP(Tableau3[[#This Row],[ID ]],'[1]COMMERCIAL 2019 - 2021'!$D$2:$AO$3999,15,FALSE)</f>
        <v>26160</v>
      </c>
      <c r="D1527" s="3">
        <f>VLOOKUP(Tableau3[[#This Row],[ID ]],'[1]COMMERCIAL 2019 - 2021'!$D$2:$AO$3999,16,FALSE)</f>
        <v>56000</v>
      </c>
      <c r="E1527" s="3">
        <f>VLOOKUP(Tableau3[[#This Row],[ID ]],'[1]COMMERCIAL 2019 - 2021'!$D$2:$AO$3999,17,FALSE)</f>
        <v>0</v>
      </c>
      <c r="F1527" s="3">
        <f>VLOOKUP(Tableau3[[#This Row],[ID ]],'[1]COMMERCIAL 2019 - 2021'!$D$2:$AO$3999,20,FALSE)</f>
        <v>305847.36</v>
      </c>
      <c r="G1527" s="3">
        <f>VLOOKUP(Tableau3[[#This Row],[ID ]],'[1]COMMERCIAL 2019 - 2021'!$D$2:$AO$3999,21,FALSE)</f>
        <v>48134.400000000001</v>
      </c>
      <c r="H1527" s="3">
        <f>VLOOKUP(Tableau3[[#This Row],[ID ]],'[1]COMMERCIAL 2019 - 2021'!$D$2:$AO$3999,22,FALSE)</f>
        <v>87920</v>
      </c>
      <c r="I1527" s="3">
        <f>VLOOKUP(Tableau3[[#This Row],[ID ]],'[1]COMMERCIAL 2019 - 2021'!$D$2:$AO$3999,23,FALSE)</f>
        <v>0</v>
      </c>
      <c r="J1527" s="3">
        <f>+Tableau1[[#This Row],[Annee]]</f>
        <v>2024</v>
      </c>
      <c r="K1527" s="3" t="str">
        <f>+Tableau1[[#This Row],[DESTINATION]]</f>
        <v>Sierra Leone</v>
      </c>
      <c r="L1527" s="3" t="str">
        <f>+Tableau1[[#This Row],[CLIENT]]</f>
        <v>STE DE COMMERCE INTERNATIONAL</v>
      </c>
      <c r="M1527" s="3">
        <f>Tableau1[[#This Row],[Mois]]</f>
        <v>2</v>
      </c>
    </row>
    <row r="1528" spans="1:13" hidden="1" x14ac:dyDescent="0.35">
      <c r="A1528" s="1" t="str">
        <f>Tableau1[[#This Row],[NUM DE FACTURE]]</f>
        <v>FAE-24-00044</v>
      </c>
      <c r="B1528" s="2">
        <f>VLOOKUP(Tableau3[[#This Row],[ID ]],'[1]COMMERCIAL 2019 - 2021'!$D$2:$AO$3999,14,FALSE)</f>
        <v>0</v>
      </c>
      <c r="C1528" s="3">
        <f>VLOOKUP(Tableau3[[#This Row],[ID ]],'[1]COMMERCIAL 2019 - 2021'!$D$2:$AO$3999,15,FALSE)</f>
        <v>20712</v>
      </c>
      <c r="D1528" s="3">
        <f>VLOOKUP(Tableau3[[#This Row],[ID ]],'[1]COMMERCIAL 2019 - 2021'!$D$2:$AO$3999,16,FALSE)</f>
        <v>0</v>
      </c>
      <c r="E1528" s="3">
        <f>VLOOKUP(Tableau3[[#This Row],[ID ]],'[1]COMMERCIAL 2019 - 2021'!$D$2:$AO$3999,17,FALSE)</f>
        <v>3300</v>
      </c>
      <c r="F1528" s="3">
        <f>VLOOKUP(Tableau3[[#This Row],[ID ]],'[1]COMMERCIAL 2019 - 2021'!$D$2:$AO$3999,20,FALSE)</f>
        <v>0</v>
      </c>
      <c r="G1528" s="3">
        <f>VLOOKUP(Tableau3[[#This Row],[ID ]],'[1]COMMERCIAL 2019 - 2021'!$D$2:$AO$3999,21,FALSE)</f>
        <v>68633.027902974107</v>
      </c>
      <c r="H1528" s="3">
        <f>VLOOKUP(Tableau3[[#This Row],[ID ]],'[1]COMMERCIAL 2019 - 2021'!$D$2:$AO$3999,22,FALSE)</f>
        <v>0</v>
      </c>
      <c r="I1528" s="3">
        <f>VLOOKUP(Tableau3[[#This Row],[ID ]],'[1]COMMERCIAL 2019 - 2021'!$D$2:$AO$3999,23,FALSE)</f>
        <v>23551.018767225887</v>
      </c>
      <c r="J1528" s="3">
        <f>+Tableau1[[#This Row],[Annee]]</f>
        <v>2024</v>
      </c>
      <c r="K1528" s="3" t="str">
        <f>+Tableau1[[#This Row],[DESTINATION]]</f>
        <v>France</v>
      </c>
      <c r="L1528" s="3" t="str">
        <f>+Tableau1[[#This Row],[CLIENT]]</f>
        <v>SODIC</v>
      </c>
      <c r="M1528" s="3">
        <f>Tableau1[[#This Row],[Mois]]</f>
        <v>2</v>
      </c>
    </row>
    <row r="1529" spans="1:13" hidden="1" x14ac:dyDescent="0.35">
      <c r="A1529" s="1" t="str">
        <f>Tableau1[[#This Row],[NUM DE FACTURE]]</f>
        <v>FAE-24-00045</v>
      </c>
      <c r="B1529" s="2">
        <f>VLOOKUP(Tableau3[[#This Row],[ID ]],'[1]COMMERCIAL 2019 - 2021'!$D$2:$AO$3999,14,FALSE)</f>
        <v>0</v>
      </c>
      <c r="C1529" s="3">
        <f>VLOOKUP(Tableau3[[#This Row],[ID ]],'[1]COMMERCIAL 2019 - 2021'!$D$2:$AO$3999,15,FALSE)</f>
        <v>56064</v>
      </c>
      <c r="D1529" s="3">
        <f>VLOOKUP(Tableau3[[#This Row],[ID ]],'[1]COMMERCIAL 2019 - 2021'!$D$2:$AO$3999,16,FALSE)</f>
        <v>0</v>
      </c>
      <c r="E1529" s="3">
        <f>VLOOKUP(Tableau3[[#This Row],[ID ]],'[1]COMMERCIAL 2019 - 2021'!$D$2:$AO$3999,17,FALSE)</f>
        <v>0</v>
      </c>
      <c r="F1529" s="3">
        <f>VLOOKUP(Tableau3[[#This Row],[ID ]],'[1]COMMERCIAL 2019 - 2021'!$D$2:$AO$3999,20,FALSE)</f>
        <v>0</v>
      </c>
      <c r="G1529" s="3">
        <f>VLOOKUP(Tableau3[[#This Row],[ID ]],'[1]COMMERCIAL 2019 - 2021'!$D$2:$AO$3999,21,FALSE)</f>
        <v>127414.27008000002</v>
      </c>
      <c r="H1529" s="3">
        <f>VLOOKUP(Tableau3[[#This Row],[ID ]],'[1]COMMERCIAL 2019 - 2021'!$D$2:$AO$3999,22,FALSE)</f>
        <v>0</v>
      </c>
      <c r="I1529" s="3">
        <f>VLOOKUP(Tableau3[[#This Row],[ID ]],'[1]COMMERCIAL 2019 - 2021'!$D$2:$AO$3999,23,FALSE)</f>
        <v>0</v>
      </c>
      <c r="J1529" s="3">
        <f>+Tableau1[[#This Row],[Annee]]</f>
        <v>2024</v>
      </c>
      <c r="K1529" s="3" t="str">
        <f>+Tableau1[[#This Row],[DESTINATION]]</f>
        <v>Tchad</v>
      </c>
      <c r="L1529" s="3" t="str">
        <f>+Tableau1[[#This Row],[CLIENT]]</f>
        <v>NOUI AMADJRASS</v>
      </c>
      <c r="M1529" s="3">
        <f>Tableau1[[#This Row],[Mois]]</f>
        <v>2</v>
      </c>
    </row>
    <row r="1530" spans="1:13" x14ac:dyDescent="0.35">
      <c r="A1530" s="1" t="str">
        <f>Tableau1[[#This Row],[NUM DE FACTURE]]</f>
        <v>FAE-24-00046</v>
      </c>
      <c r="B1530" s="2">
        <f>VLOOKUP(Tableau3[[#This Row],[ID ]],'[1]COMMERCIAL 2019 - 2021'!$D$2:$AO$3999,14,FALSE)</f>
        <v>34008</v>
      </c>
      <c r="C1530" s="3">
        <f>VLOOKUP(Tableau3[[#This Row],[ID ]],'[1]COMMERCIAL 2019 - 2021'!$D$2:$AO$3999,15,FALSE)</f>
        <v>9600</v>
      </c>
      <c r="D1530" s="3">
        <f>VLOOKUP(Tableau3[[#This Row],[ID ]],'[1]COMMERCIAL 2019 - 2021'!$D$2:$AO$3999,16,FALSE)</f>
        <v>0</v>
      </c>
      <c r="E1530" s="3">
        <f>VLOOKUP(Tableau3[[#This Row],[ID ]],'[1]COMMERCIAL 2019 - 2021'!$D$2:$AO$3999,17,FALSE)</f>
        <v>0</v>
      </c>
      <c r="F1530" s="3">
        <f>VLOOKUP(Tableau3[[#This Row],[ID ]],'[1]COMMERCIAL 2019 - 2021'!$D$2:$AO$3999,20,FALSE)</f>
        <v>67935.839999999997</v>
      </c>
      <c r="G1530" s="3">
        <f>VLOOKUP(Tableau3[[#This Row],[ID ]],'[1]COMMERCIAL 2019 - 2021'!$D$2:$AO$3999,21,FALSE)</f>
        <v>17664</v>
      </c>
      <c r="H1530" s="3">
        <f>VLOOKUP(Tableau3[[#This Row],[ID ]],'[1]COMMERCIAL 2019 - 2021'!$D$2:$AO$3999,22,FALSE)</f>
        <v>0</v>
      </c>
      <c r="I1530" s="3">
        <f>VLOOKUP(Tableau3[[#This Row],[ID ]],'[1]COMMERCIAL 2019 - 2021'!$D$2:$AO$3999,23,FALSE)</f>
        <v>0</v>
      </c>
      <c r="J1530" s="3">
        <f>+Tableau1[[#This Row],[Annee]]</f>
        <v>2024</v>
      </c>
      <c r="K1530" s="3" t="str">
        <f>+Tableau1[[#This Row],[DESTINATION]]</f>
        <v>Sierra Leone</v>
      </c>
      <c r="L1530" s="3" t="str">
        <f>+Tableau1[[#This Row],[CLIENT]]</f>
        <v>TUNISIAN AFRICAN BUSINESS</v>
      </c>
      <c r="M1530" s="3">
        <f>Tableau1[[#This Row],[Mois]]</f>
        <v>2</v>
      </c>
    </row>
    <row r="1531" spans="1:13" hidden="1" x14ac:dyDescent="0.35">
      <c r="A1531" s="1" t="str">
        <f>Tableau1[[#This Row],[NUM DE FACTURE]]</f>
        <v>FAE-24-00047</v>
      </c>
      <c r="B1531" s="2">
        <f>VLOOKUP(Tableau3[[#This Row],[ID ]],'[1]COMMERCIAL 2019 - 2021'!$D$2:$AO$3999,14,FALSE)</f>
        <v>22008</v>
      </c>
      <c r="C1531" s="3">
        <f>VLOOKUP(Tableau3[[#This Row],[ID ]],'[1]COMMERCIAL 2019 - 2021'!$D$2:$AO$3999,15,FALSE)</f>
        <v>0</v>
      </c>
      <c r="D1531" s="3">
        <f>VLOOKUP(Tableau3[[#This Row],[ID ]],'[1]COMMERCIAL 2019 - 2021'!$D$2:$AO$3999,16,FALSE)</f>
        <v>0</v>
      </c>
      <c r="E1531" s="3">
        <f>VLOOKUP(Tableau3[[#This Row],[ID ]],'[1]COMMERCIAL 2019 - 2021'!$D$2:$AO$3999,17,FALSE)</f>
        <v>0</v>
      </c>
      <c r="F1531" s="3">
        <f>VLOOKUP(Tableau3[[#This Row],[ID ]],'[1]COMMERCIAL 2019 - 2021'!$D$2:$AO$3999,20,FALSE)</f>
        <v>44295.839999999997</v>
      </c>
      <c r="G1531" s="3">
        <f>VLOOKUP(Tableau3[[#This Row],[ID ]],'[1]COMMERCIAL 2019 - 2021'!$D$2:$AO$3999,21,FALSE)</f>
        <v>0</v>
      </c>
      <c r="H1531" s="3">
        <f>VLOOKUP(Tableau3[[#This Row],[ID ]],'[1]COMMERCIAL 2019 - 2021'!$D$2:$AO$3999,22,FALSE)</f>
        <v>0</v>
      </c>
      <c r="I1531" s="3">
        <f>VLOOKUP(Tableau3[[#This Row],[ID ]],'[1]COMMERCIAL 2019 - 2021'!$D$2:$AO$3999,23,FALSE)</f>
        <v>0</v>
      </c>
      <c r="J1531" s="3">
        <f>+Tableau1[[#This Row],[Annee]]</f>
        <v>2024</v>
      </c>
      <c r="K1531" s="3" t="str">
        <f>+Tableau1[[#This Row],[DESTINATION]]</f>
        <v>Togo</v>
      </c>
      <c r="L1531" s="3" t="str">
        <f>+Tableau1[[#This Row],[CLIENT]]</f>
        <v>SAHEL INTERNATIONAL TRADE</v>
      </c>
      <c r="M1531" s="3">
        <f>Tableau1[[#This Row],[Mois]]</f>
        <v>2</v>
      </c>
    </row>
    <row r="1532" spans="1:13" x14ac:dyDescent="0.35">
      <c r="A1532" s="1" t="str">
        <f>Tableau1[[#This Row],[NUM DE FACTURE]]</f>
        <v>FAE-24-00048</v>
      </c>
      <c r="B1532" s="2">
        <f>VLOOKUP(Tableau3[[#This Row],[ID ]],'[1]COMMERCIAL 2019 - 2021'!$D$2:$AO$3999,14,FALSE)</f>
        <v>0</v>
      </c>
      <c r="C1532" s="3">
        <f>VLOOKUP(Tableau3[[#This Row],[ID ]],'[1]COMMERCIAL 2019 - 2021'!$D$2:$AO$3999,15,FALSE)</f>
        <v>157500</v>
      </c>
      <c r="D1532" s="3">
        <f>VLOOKUP(Tableau3[[#This Row],[ID ]],'[1]COMMERCIAL 2019 - 2021'!$D$2:$AO$3999,16,FALSE)</f>
        <v>0</v>
      </c>
      <c r="E1532" s="3">
        <f>VLOOKUP(Tableau3[[#This Row],[ID ]],'[1]COMMERCIAL 2019 - 2021'!$D$2:$AO$3999,17,FALSE)</f>
        <v>0</v>
      </c>
      <c r="F1532" s="3">
        <f>VLOOKUP(Tableau3[[#This Row],[ID ]],'[1]COMMERCIAL 2019 - 2021'!$D$2:$AO$3999,20,FALSE)</f>
        <v>0</v>
      </c>
      <c r="G1532" s="3">
        <f>VLOOKUP(Tableau3[[#This Row],[ID ]],'[1]COMMERCIAL 2019 - 2021'!$D$2:$AO$3999,21,FALSE)</f>
        <v>254925</v>
      </c>
      <c r="H1532" s="3">
        <f>VLOOKUP(Tableau3[[#This Row],[ID ]],'[1]COMMERCIAL 2019 - 2021'!$D$2:$AO$3999,22,FALSE)</f>
        <v>0</v>
      </c>
      <c r="I1532" s="3">
        <f>VLOOKUP(Tableau3[[#This Row],[ID ]],'[1]COMMERCIAL 2019 - 2021'!$D$2:$AO$3999,23,FALSE)</f>
        <v>0</v>
      </c>
      <c r="J1532" s="3">
        <f>+Tableau1[[#This Row],[Annee]]</f>
        <v>2024</v>
      </c>
      <c r="K1532" s="3" t="str">
        <f>+Tableau1[[#This Row],[DESTINATION]]</f>
        <v>Senegal</v>
      </c>
      <c r="L1532" s="3" t="str">
        <f>+Tableau1[[#This Row],[CLIENT]]</f>
        <v>TUNISIAN AFRICAN BUSINESS</v>
      </c>
      <c r="M1532" s="3">
        <f>Tableau1[[#This Row],[Mois]]</f>
        <v>2</v>
      </c>
    </row>
    <row r="1533" spans="1:13" hidden="1" x14ac:dyDescent="0.35">
      <c r="A1533" s="1" t="str">
        <f>Tableau1[[#This Row],[NUM DE FACTURE]]</f>
        <v>FAE-24-00049</v>
      </c>
      <c r="B1533" s="2">
        <f>VLOOKUP(Tableau3[[#This Row],[ID ]],'[1]COMMERCIAL 2019 - 2021'!$D$2:$AO$3999,14,FALSE)</f>
        <v>0</v>
      </c>
      <c r="C1533" s="3">
        <f>VLOOKUP(Tableau3[[#This Row],[ID ]],'[1]COMMERCIAL 2019 - 2021'!$D$2:$AO$3999,15,FALSE)</f>
        <v>0</v>
      </c>
      <c r="D1533" s="3">
        <f>VLOOKUP(Tableau3[[#This Row],[ID ]],'[1]COMMERCIAL 2019 - 2021'!$D$2:$AO$3999,16,FALSE)</f>
        <v>23608</v>
      </c>
      <c r="E1533" s="3">
        <f>VLOOKUP(Tableau3[[#This Row],[ID ]],'[1]COMMERCIAL 2019 - 2021'!$D$2:$AO$3999,17,FALSE)</f>
        <v>0</v>
      </c>
      <c r="F1533" s="3">
        <f>VLOOKUP(Tableau3[[#This Row],[ID ]],'[1]COMMERCIAL 2019 - 2021'!$D$2:$AO$3999,20,FALSE)</f>
        <v>0</v>
      </c>
      <c r="G1533" s="3">
        <f>VLOOKUP(Tableau3[[#This Row],[ID ]],'[1]COMMERCIAL 2019 - 2021'!$D$2:$AO$3999,21,FALSE)</f>
        <v>0</v>
      </c>
      <c r="H1533" s="3">
        <f>VLOOKUP(Tableau3[[#This Row],[ID ]],'[1]COMMERCIAL 2019 - 2021'!$D$2:$AO$3999,22,FALSE)</f>
        <v>78206.648147999993</v>
      </c>
      <c r="I1533" s="3">
        <f>VLOOKUP(Tableau3[[#This Row],[ID ]],'[1]COMMERCIAL 2019 - 2021'!$D$2:$AO$3999,23,FALSE)</f>
        <v>0</v>
      </c>
      <c r="J1533" s="3">
        <f>+Tableau1[[#This Row],[Annee]]</f>
        <v>2024</v>
      </c>
      <c r="K1533" s="3" t="str">
        <f>+Tableau1[[#This Row],[DESTINATION]]</f>
        <v>USA</v>
      </c>
      <c r="L1533" s="3" t="str">
        <f>+Tableau1[[#This Row],[CLIENT]]</f>
        <v>SAFA FOOD</v>
      </c>
      <c r="M1533" s="3">
        <f>Tableau1[[#This Row],[Mois]]</f>
        <v>2</v>
      </c>
    </row>
    <row r="1534" spans="1:13" hidden="1" x14ac:dyDescent="0.35">
      <c r="A1534" s="1" t="str">
        <f>Tableau1[[#This Row],[NUM DE FACTURE]]</f>
        <v>FAE-24-00050</v>
      </c>
      <c r="B1534" s="2">
        <f>VLOOKUP(Tableau3[[#This Row],[ID ]],'[1]COMMERCIAL 2019 - 2021'!$D$2:$AO$3999,14,FALSE)</f>
        <v>0</v>
      </c>
      <c r="C1534" s="3">
        <f>VLOOKUP(Tableau3[[#This Row],[ID ]],'[1]COMMERCIAL 2019 - 2021'!$D$2:$AO$3999,15,FALSE)</f>
        <v>18160</v>
      </c>
      <c r="D1534" s="3">
        <f>VLOOKUP(Tableau3[[#This Row],[ID ]],'[1]COMMERCIAL 2019 - 2021'!$D$2:$AO$3999,16,FALSE)</f>
        <v>5448</v>
      </c>
      <c r="E1534" s="3">
        <f>VLOOKUP(Tableau3[[#This Row],[ID ]],'[1]COMMERCIAL 2019 - 2021'!$D$2:$AO$3999,17,FALSE)</f>
        <v>0</v>
      </c>
      <c r="F1534" s="3">
        <f>VLOOKUP(Tableau3[[#This Row],[ID ]],'[1]COMMERCIAL 2019 - 2021'!$D$2:$AO$3999,20,FALSE)</f>
        <v>0</v>
      </c>
      <c r="G1534" s="3">
        <f>VLOOKUP(Tableau3[[#This Row],[ID ]],'[1]COMMERCIAL 2019 - 2021'!$D$2:$AO$3999,21,FALSE)</f>
        <v>59891.400498461546</v>
      </c>
      <c r="H1534" s="3">
        <f>VLOOKUP(Tableau3[[#This Row],[ID ]],'[1]COMMERCIAL 2019 - 2021'!$D$2:$AO$3999,22,FALSE)</f>
        <v>17967.420149538459</v>
      </c>
      <c r="I1534" s="3">
        <f>VLOOKUP(Tableau3[[#This Row],[ID ]],'[1]COMMERCIAL 2019 - 2021'!$D$2:$AO$3999,23,FALSE)</f>
        <v>0</v>
      </c>
      <c r="J1534" s="3">
        <f>+Tableau1[[#This Row],[Annee]]</f>
        <v>2024</v>
      </c>
      <c r="K1534" s="3" t="str">
        <f>+Tableau1[[#This Row],[DESTINATION]]</f>
        <v>USA</v>
      </c>
      <c r="L1534" s="3" t="str">
        <f>+Tableau1[[#This Row],[CLIENT]]</f>
        <v>SAFA FOOD</v>
      </c>
      <c r="M1534" s="3">
        <f>Tableau1[[#This Row],[Mois]]</f>
        <v>2</v>
      </c>
    </row>
    <row r="1535" spans="1:13" hidden="1" x14ac:dyDescent="0.35">
      <c r="A1535" s="1" t="str">
        <f>Tableau1[[#This Row],[NUM DE FACTURE]]</f>
        <v>FAE-24-00051</v>
      </c>
      <c r="B1535" s="2">
        <f>VLOOKUP(Tableau3[[#This Row],[ID ]],'[1]COMMERCIAL 2019 - 2021'!$D$2:$AO$3999,14,FALSE)</f>
        <v>3840</v>
      </c>
      <c r="C1535" s="3">
        <f>VLOOKUP(Tableau3[[#This Row],[ID ]],'[1]COMMERCIAL 2019 - 2021'!$D$2:$AO$3999,15,FALSE)</f>
        <v>12336</v>
      </c>
      <c r="D1535" s="3">
        <f>VLOOKUP(Tableau3[[#This Row],[ID ]],'[1]COMMERCIAL 2019 - 2021'!$D$2:$AO$3999,16,FALSE)</f>
        <v>7200</v>
      </c>
      <c r="E1535" s="3">
        <f>VLOOKUP(Tableau3[[#This Row],[ID ]],'[1]COMMERCIAL 2019 - 2021'!$D$2:$AO$3999,17,FALSE)</f>
        <v>560</v>
      </c>
      <c r="F1535" s="3">
        <f>VLOOKUP(Tableau3[[#This Row],[ID ]],'[1]COMMERCIAL 2019 - 2021'!$D$2:$AO$3999,20,FALSE)</f>
        <v>13464.229586053476</v>
      </c>
      <c r="G1535" s="3">
        <f>VLOOKUP(Tableau3[[#This Row],[ID ]],'[1]COMMERCIAL 2019 - 2021'!$D$2:$AO$3999,21,FALSE)</f>
        <v>44442.691940396791</v>
      </c>
      <c r="H1535" s="3">
        <f>VLOOKUP(Tableau3[[#This Row],[ID ]],'[1]COMMERCIAL 2019 - 2021'!$D$2:$AO$3999,22,FALSE)</f>
        <v>25051.093833850264</v>
      </c>
      <c r="I1535" s="3">
        <f>VLOOKUP(Tableau3[[#This Row],[ID ]],'[1]COMMERCIAL 2019 - 2021'!$D$2:$AO$3999,23,FALSE)</f>
        <v>3886.9263932994645</v>
      </c>
      <c r="J1535" s="3">
        <f>+Tableau1[[#This Row],[Annee]]</f>
        <v>2024</v>
      </c>
      <c r="K1535" s="3" t="str">
        <f>+Tableau1[[#This Row],[DESTINATION]]</f>
        <v>France</v>
      </c>
      <c r="L1535" s="3" t="str">
        <f>+Tableau1[[#This Row],[CLIENT]]</f>
        <v>SODIC</v>
      </c>
      <c r="M1535" s="3">
        <f>Tableau1[[#This Row],[Mois]]</f>
        <v>2</v>
      </c>
    </row>
    <row r="1536" spans="1:13" hidden="1" x14ac:dyDescent="0.35">
      <c r="A1536" s="1" t="str">
        <f>Tableau1[[#This Row],[NUM DE FACTURE]]</f>
        <v>FAE-24-00052</v>
      </c>
      <c r="B1536" s="2">
        <f>VLOOKUP(Tableau3[[#This Row],[ID ]],'[1]COMMERCIAL 2019 - 2021'!$D$2:$AO$3999,14,FALSE)</f>
        <v>38400</v>
      </c>
      <c r="C1536" s="3">
        <f>VLOOKUP(Tableau3[[#This Row],[ID ]],'[1]COMMERCIAL 2019 - 2021'!$D$2:$AO$3999,15,FALSE)</f>
        <v>0</v>
      </c>
      <c r="D1536" s="3">
        <f>VLOOKUP(Tableau3[[#This Row],[ID ]],'[1]COMMERCIAL 2019 - 2021'!$D$2:$AO$3999,16,FALSE)</f>
        <v>0</v>
      </c>
      <c r="E1536" s="3">
        <f>VLOOKUP(Tableau3[[#This Row],[ID ]],'[1]COMMERCIAL 2019 - 2021'!$D$2:$AO$3999,17,FALSE)</f>
        <v>0</v>
      </c>
      <c r="F1536" s="3">
        <f>VLOOKUP(Tableau3[[#This Row],[ID ]],'[1]COMMERCIAL 2019 - 2021'!$D$2:$AO$3999,20,FALSE)</f>
        <v>77952</v>
      </c>
      <c r="G1536" s="3">
        <f>VLOOKUP(Tableau3[[#This Row],[ID ]],'[1]COMMERCIAL 2019 - 2021'!$D$2:$AO$3999,21,FALSE)</f>
        <v>0</v>
      </c>
      <c r="H1536" s="3">
        <f>VLOOKUP(Tableau3[[#This Row],[ID ]],'[1]COMMERCIAL 2019 - 2021'!$D$2:$AO$3999,22,FALSE)</f>
        <v>0</v>
      </c>
      <c r="I1536" s="3">
        <f>VLOOKUP(Tableau3[[#This Row],[ID ]],'[1]COMMERCIAL 2019 - 2021'!$D$2:$AO$3999,23,FALSE)</f>
        <v>0</v>
      </c>
      <c r="J1536" s="3">
        <f>+Tableau1[[#This Row],[Annee]]</f>
        <v>2024</v>
      </c>
      <c r="K1536" s="3" t="str">
        <f>+Tableau1[[#This Row],[DESTINATION]]</f>
        <v>Burkina Faso</v>
      </c>
      <c r="L1536" s="3" t="str">
        <f>+Tableau1[[#This Row],[CLIENT]]</f>
        <v>MARCOM INTERN</v>
      </c>
      <c r="M1536" s="3">
        <f>Tableau1[[#This Row],[Mois]]</f>
        <v>2</v>
      </c>
    </row>
    <row r="1537" spans="1:13" hidden="1" x14ac:dyDescent="0.35">
      <c r="A1537" s="1" t="str">
        <f>Tableau1[[#This Row],[NUM DE FACTURE]]</f>
        <v>FAE-24-00053</v>
      </c>
      <c r="B1537" s="2">
        <f>VLOOKUP(Tableau3[[#This Row],[ID ]],'[1]COMMERCIAL 2019 - 2021'!$D$2:$AO$3999,14,FALSE)</f>
        <v>0</v>
      </c>
      <c r="C1537" s="3">
        <f>VLOOKUP(Tableau3[[#This Row],[ID ]],'[1]COMMERCIAL 2019 - 2021'!$D$2:$AO$3999,15,FALSE)</f>
        <v>16680</v>
      </c>
      <c r="D1537" s="3">
        <f>VLOOKUP(Tableau3[[#This Row],[ID ]],'[1]COMMERCIAL 2019 - 2021'!$D$2:$AO$3999,16,FALSE)</f>
        <v>5280</v>
      </c>
      <c r="E1537" s="3">
        <f>VLOOKUP(Tableau3[[#This Row],[ID ]],'[1]COMMERCIAL 2019 - 2021'!$D$2:$AO$3999,17,FALSE)</f>
        <v>2000</v>
      </c>
      <c r="F1537" s="3">
        <f>VLOOKUP(Tableau3[[#This Row],[ID ]],'[1]COMMERCIAL 2019 - 2021'!$D$2:$AO$3999,20,FALSE)</f>
        <v>0</v>
      </c>
      <c r="G1537" s="3">
        <f>VLOOKUP(Tableau3[[#This Row],[ID ]],'[1]COMMERCIAL 2019 - 2021'!$D$2:$AO$3999,21,FALSE)</f>
        <v>51402.322330016694</v>
      </c>
      <c r="H1537" s="3">
        <f>VLOOKUP(Tableau3[[#This Row],[ID ]],'[1]COMMERCIAL 2019 - 2021'!$D$2:$AO$3999,22,FALSE)</f>
        <v>16551.625772954925</v>
      </c>
      <c r="I1537" s="3">
        <f>VLOOKUP(Tableau3[[#This Row],[ID ]],'[1]COMMERCIAL 2019 - 2021'!$D$2:$AO$3999,23,FALSE)</f>
        <v>14993.029717028381</v>
      </c>
      <c r="J1537" s="3">
        <f>+Tableau1[[#This Row],[Annee]]</f>
        <v>2024</v>
      </c>
      <c r="K1537" s="3" t="str">
        <f>+Tableau1[[#This Row],[DESTINATION]]</f>
        <v>Jordanie</v>
      </c>
      <c r="L1537" s="3" t="str">
        <f>+Tableau1[[#This Row],[CLIENT]]</f>
        <v>ABOURA FOODS</v>
      </c>
      <c r="M1537" s="3">
        <f>Tableau1[[#This Row],[Mois]]</f>
        <v>2</v>
      </c>
    </row>
    <row r="1538" spans="1:13" hidden="1" x14ac:dyDescent="0.35">
      <c r="A1538" s="1" t="str">
        <f>Tableau1[[#This Row],[NUM DE FACTURE]]</f>
        <v>FAE-24-00054</v>
      </c>
      <c r="B1538" s="2">
        <f>VLOOKUP(Tableau3[[#This Row],[ID ]],'[1]COMMERCIAL 2019 - 2021'!$D$2:$AO$3999,14,FALSE)</f>
        <v>4800</v>
      </c>
      <c r="C1538" s="3">
        <f>VLOOKUP(Tableau3[[#This Row],[ID ]],'[1]COMMERCIAL 2019 - 2021'!$D$2:$AO$3999,15,FALSE)</f>
        <v>34800</v>
      </c>
      <c r="D1538" s="3">
        <f>VLOOKUP(Tableau3[[#This Row],[ID ]],'[1]COMMERCIAL 2019 - 2021'!$D$2:$AO$3999,16,FALSE)</f>
        <v>5760</v>
      </c>
      <c r="E1538" s="3">
        <f>VLOOKUP(Tableau3[[#This Row],[ID ]],'[1]COMMERCIAL 2019 - 2021'!$D$2:$AO$3999,17,FALSE)</f>
        <v>5600</v>
      </c>
      <c r="F1538" s="3">
        <f>VLOOKUP(Tableau3[[#This Row],[ID ]],'[1]COMMERCIAL 2019 - 2021'!$D$2:$AO$3999,20,FALSE)</f>
        <v>10080</v>
      </c>
      <c r="G1538" s="3">
        <f>VLOOKUP(Tableau3[[#This Row],[ID ]],'[1]COMMERCIAL 2019 - 2021'!$D$2:$AO$3999,21,FALSE)</f>
        <v>89100</v>
      </c>
      <c r="H1538" s="3">
        <f>VLOOKUP(Tableau3[[#This Row],[ID ]],'[1]COMMERCIAL 2019 - 2021'!$D$2:$AO$3999,22,FALSE)</f>
        <v>14688</v>
      </c>
      <c r="I1538" s="3">
        <f>VLOOKUP(Tableau3[[#This Row],[ID ]],'[1]COMMERCIAL 2019 - 2021'!$D$2:$AO$3999,23,FALSE)</f>
        <v>39590</v>
      </c>
      <c r="J1538" s="3">
        <f>+Tableau1[[#This Row],[Annee]]</f>
        <v>2024</v>
      </c>
      <c r="K1538" s="3" t="str">
        <f>+Tableau1[[#This Row],[DESTINATION]]</f>
        <v>Qatar</v>
      </c>
      <c r="L1538" s="3" t="str">
        <f>+Tableau1[[#This Row],[CLIENT]]</f>
        <v>GOLDEN PEARL</v>
      </c>
      <c r="M1538" s="3">
        <f>Tableau1[[#This Row],[Mois]]</f>
        <v>3</v>
      </c>
    </row>
    <row r="1539" spans="1:13" hidden="1" x14ac:dyDescent="0.35">
      <c r="A1539" s="1" t="str">
        <f>Tableau1[[#This Row],[NUM DE FACTURE]]</f>
        <v>FAE-24-00055</v>
      </c>
      <c r="B1539" s="2">
        <f>VLOOKUP(Tableau3[[#This Row],[ID ]],'[1]COMMERCIAL 2019 - 2021'!$D$2:$AO$3999,14,FALSE)</f>
        <v>21600</v>
      </c>
      <c r="C1539" s="3">
        <f>VLOOKUP(Tableau3[[#This Row],[ID ]],'[1]COMMERCIAL 2019 - 2021'!$D$2:$AO$3999,15,FALSE)</f>
        <v>0</v>
      </c>
      <c r="D1539" s="3">
        <f>VLOOKUP(Tableau3[[#This Row],[ID ]],'[1]COMMERCIAL 2019 - 2021'!$D$2:$AO$3999,16,FALSE)</f>
        <v>0</v>
      </c>
      <c r="E1539" s="3">
        <f>VLOOKUP(Tableau3[[#This Row],[ID ]],'[1]COMMERCIAL 2019 - 2021'!$D$2:$AO$3999,17,FALSE)</f>
        <v>0</v>
      </c>
      <c r="F1539" s="3">
        <f>VLOOKUP(Tableau3[[#This Row],[ID ]],'[1]COMMERCIAL 2019 - 2021'!$D$2:$AO$3999,20,FALSE)</f>
        <v>54240</v>
      </c>
      <c r="G1539" s="3">
        <f>VLOOKUP(Tableau3[[#This Row],[ID ]],'[1]COMMERCIAL 2019 - 2021'!$D$2:$AO$3999,21,FALSE)</f>
        <v>0</v>
      </c>
      <c r="H1539" s="3">
        <f>VLOOKUP(Tableau3[[#This Row],[ID ]],'[1]COMMERCIAL 2019 - 2021'!$D$2:$AO$3999,22,FALSE)</f>
        <v>0</v>
      </c>
      <c r="I1539" s="3">
        <f>VLOOKUP(Tableau3[[#This Row],[ID ]],'[1]COMMERCIAL 2019 - 2021'!$D$2:$AO$3999,23,FALSE)</f>
        <v>0</v>
      </c>
      <c r="J1539" s="3">
        <f>+Tableau1[[#This Row],[Annee]]</f>
        <v>2024</v>
      </c>
      <c r="K1539" s="3" t="str">
        <f>+Tableau1[[#This Row],[DESTINATION]]</f>
        <v>Qatar</v>
      </c>
      <c r="L1539" s="3" t="str">
        <f>+Tableau1[[#This Row],[CLIENT]]</f>
        <v>GOLDEN PEARL</v>
      </c>
      <c r="M1539" s="3">
        <f>Tableau1[[#This Row],[Mois]]</f>
        <v>3</v>
      </c>
    </row>
    <row r="1540" spans="1:13" hidden="1" x14ac:dyDescent="0.35">
      <c r="A1540" s="1" t="str">
        <f>Tableau1[[#This Row],[NUM DE FACTURE]]</f>
        <v>FAE-24-00056</v>
      </c>
      <c r="B1540" s="2">
        <f>VLOOKUP(Tableau3[[#This Row],[ID ]],'[1]COMMERCIAL 2019 - 2021'!$D$2:$AO$3999,14,FALSE)</f>
        <v>0</v>
      </c>
      <c r="C1540" s="3">
        <f>VLOOKUP(Tableau3[[#This Row],[ID ]],'[1]COMMERCIAL 2019 - 2021'!$D$2:$AO$3999,15,FALSE)</f>
        <v>15696</v>
      </c>
      <c r="D1540" s="3">
        <f>VLOOKUP(Tableau3[[#This Row],[ID ]],'[1]COMMERCIAL 2019 - 2021'!$D$2:$AO$3999,16,FALSE)</f>
        <v>7200</v>
      </c>
      <c r="E1540" s="3">
        <f>VLOOKUP(Tableau3[[#This Row],[ID ]],'[1]COMMERCIAL 2019 - 2021'!$D$2:$AO$3999,17,FALSE)</f>
        <v>1560</v>
      </c>
      <c r="F1540" s="3">
        <f>VLOOKUP(Tableau3[[#This Row],[ID ]],'[1]COMMERCIAL 2019 - 2021'!$D$2:$AO$3999,20,FALSE)</f>
        <v>0</v>
      </c>
      <c r="G1540" s="3">
        <f>VLOOKUP(Tableau3[[#This Row],[ID ]],'[1]COMMERCIAL 2019 - 2021'!$D$2:$AO$3999,21,FALSE)</f>
        <v>53769.115272720694</v>
      </c>
      <c r="H1540" s="3">
        <f>VLOOKUP(Tableau3[[#This Row],[ID ]],'[1]COMMERCIAL 2019 - 2021'!$D$2:$AO$3999,22,FALSE)</f>
        <v>25533.749366202155</v>
      </c>
      <c r="I1540" s="3">
        <f>VLOOKUP(Tableau3[[#This Row],[ID ]],'[1]COMMERCIAL 2019 - 2021'!$D$2:$AO$3999,23,FALSE)</f>
        <v>15320.266174677132</v>
      </c>
      <c r="J1540" s="3">
        <f>+Tableau1[[#This Row],[Annee]]</f>
        <v>2024</v>
      </c>
      <c r="K1540" s="3" t="str">
        <f>+Tableau1[[#This Row],[DESTINATION]]</f>
        <v>France</v>
      </c>
      <c r="L1540" s="3" t="str">
        <f>+Tableau1[[#This Row],[CLIENT]]</f>
        <v>SODIC</v>
      </c>
      <c r="M1540" s="3">
        <f>Tableau1[[#This Row],[Mois]]</f>
        <v>2</v>
      </c>
    </row>
    <row r="1541" spans="1:13" hidden="1" x14ac:dyDescent="0.35">
      <c r="A1541" s="1" t="str">
        <f>Tableau1[[#This Row],[NUM DE FACTURE]]</f>
        <v>FAE-24-00057</v>
      </c>
      <c r="B1541" s="2">
        <f>VLOOKUP(Tableau3[[#This Row],[ID ]],'[1]COMMERCIAL 2019 - 2021'!$D$2:$AO$3999,14,FALSE)</f>
        <v>0</v>
      </c>
      <c r="C1541" s="3">
        <f>VLOOKUP(Tableau3[[#This Row],[ID ]],'[1]COMMERCIAL 2019 - 2021'!$D$2:$AO$3999,15,FALSE)</f>
        <v>17328</v>
      </c>
      <c r="D1541" s="3">
        <f>VLOOKUP(Tableau3[[#This Row],[ID ]],'[1]COMMERCIAL 2019 - 2021'!$D$2:$AO$3999,16,FALSE)</f>
        <v>4800</v>
      </c>
      <c r="E1541" s="3">
        <f>VLOOKUP(Tableau3[[#This Row],[ID ]],'[1]COMMERCIAL 2019 - 2021'!$D$2:$AO$3999,17,FALSE)</f>
        <v>2380</v>
      </c>
      <c r="F1541" s="3">
        <f>VLOOKUP(Tableau3[[#This Row],[ID ]],'[1]COMMERCIAL 2019 - 2021'!$D$2:$AO$3999,20,FALSE)</f>
        <v>0</v>
      </c>
      <c r="G1541" s="3">
        <f>VLOOKUP(Tableau3[[#This Row],[ID ]],'[1]COMMERCIAL 2019 - 2021'!$D$2:$AO$3999,21,FALSE)</f>
        <v>61434.311876402142</v>
      </c>
      <c r="H1541" s="3">
        <f>VLOOKUP(Tableau3[[#This Row],[ID ]],'[1]COMMERCIAL 2019 - 2021'!$D$2:$AO$3999,22,FALSE)</f>
        <v>16458.319428366245</v>
      </c>
      <c r="I1541" s="3">
        <f>VLOOKUP(Tableau3[[#This Row],[ID ]],'[1]COMMERCIAL 2019 - 2021'!$D$2:$AO$3999,23,FALSE)</f>
        <v>13968.966348231595</v>
      </c>
      <c r="J1541" s="3">
        <f>+Tableau1[[#This Row],[Annee]]</f>
        <v>2024</v>
      </c>
      <c r="K1541" s="3" t="str">
        <f>+Tableau1[[#This Row],[DESTINATION]]</f>
        <v>France</v>
      </c>
      <c r="L1541" s="3" t="str">
        <f>+Tableau1[[#This Row],[CLIENT]]</f>
        <v>SODIC</v>
      </c>
      <c r="M1541" s="3">
        <f>Tableau1[[#This Row],[Mois]]</f>
        <v>2</v>
      </c>
    </row>
    <row r="1542" spans="1:13" hidden="1" x14ac:dyDescent="0.35">
      <c r="A1542" s="1" t="str">
        <f>Tableau1[[#This Row],[NUM DE FACTURE]]</f>
        <v>FAE-24-00058</v>
      </c>
      <c r="B1542" s="2">
        <f>VLOOKUP(Tableau3[[#This Row],[ID ]],'[1]COMMERCIAL 2019 - 2021'!$D$2:$AO$3999,14,FALSE)</f>
        <v>2880</v>
      </c>
      <c r="C1542" s="3">
        <f>VLOOKUP(Tableau3[[#This Row],[ID ]],'[1]COMMERCIAL 2019 - 2021'!$D$2:$AO$3999,15,FALSE)</f>
        <v>9576</v>
      </c>
      <c r="D1542" s="3">
        <f>VLOOKUP(Tableau3[[#This Row],[ID ]],'[1]COMMERCIAL 2019 - 2021'!$D$2:$AO$3999,16,FALSE)</f>
        <v>6000</v>
      </c>
      <c r="E1542" s="3">
        <f>VLOOKUP(Tableau3[[#This Row],[ID ]],'[1]COMMERCIAL 2019 - 2021'!$D$2:$AO$3999,17,FALSE)</f>
        <v>5360</v>
      </c>
      <c r="F1542" s="3">
        <f>VLOOKUP(Tableau3[[#This Row],[ID ]],'[1]COMMERCIAL 2019 - 2021'!$D$2:$AO$3999,20,FALSE)</f>
        <v>10334.267454860597</v>
      </c>
      <c r="G1542" s="3">
        <f>VLOOKUP(Tableau3[[#This Row],[ID ]],'[1]COMMERCIAL 2019 - 2021'!$D$2:$AO$3999,21,FALSE)</f>
        <v>35505.251411411489</v>
      </c>
      <c r="H1542" s="3">
        <f>VLOOKUP(Tableau3[[#This Row],[ID ]],'[1]COMMERCIAL 2019 - 2021'!$D$2:$AO$3999,22,FALSE)</f>
        <v>21367.687864292908</v>
      </c>
      <c r="I1542" s="3">
        <f>VLOOKUP(Tableau3[[#This Row],[ID ]],'[1]COMMERCIAL 2019 - 2021'!$D$2:$AO$3999,23,FALSE)</f>
        <v>29583.269485435001</v>
      </c>
      <c r="J1542" s="3">
        <f>+Tableau1[[#This Row],[Annee]]</f>
        <v>2024</v>
      </c>
      <c r="K1542" s="3" t="str">
        <f>+Tableau1[[#This Row],[DESTINATION]]</f>
        <v>France</v>
      </c>
      <c r="L1542" s="3" t="str">
        <f>+Tableau1[[#This Row],[CLIENT]]</f>
        <v>SODIC</v>
      </c>
      <c r="M1542" s="3">
        <f>Tableau1[[#This Row],[Mois]]</f>
        <v>2</v>
      </c>
    </row>
    <row r="1543" spans="1:13" hidden="1" x14ac:dyDescent="0.35">
      <c r="A1543" s="1" t="str">
        <f>Tableau1[[#This Row],[NUM DE FACTURE]]</f>
        <v>FAE-24-00059</v>
      </c>
      <c r="B1543" s="2">
        <f>VLOOKUP(Tableau3[[#This Row],[ID ]],'[1]COMMERCIAL 2019 - 2021'!$D$2:$AO$3999,14,FALSE)</f>
        <v>44016</v>
      </c>
      <c r="C1543" s="3">
        <f>VLOOKUP(Tableau3[[#This Row],[ID ]],'[1]COMMERCIAL 2019 - 2021'!$D$2:$AO$3999,15,FALSE)</f>
        <v>0</v>
      </c>
      <c r="D1543" s="3">
        <f>VLOOKUP(Tableau3[[#This Row],[ID ]],'[1]COMMERCIAL 2019 - 2021'!$D$2:$AO$3999,16,FALSE)</f>
        <v>0</v>
      </c>
      <c r="E1543" s="3">
        <f>VLOOKUP(Tableau3[[#This Row],[ID ]],'[1]COMMERCIAL 2019 - 2021'!$D$2:$AO$3999,17,FALSE)</f>
        <v>0</v>
      </c>
      <c r="F1543" s="3">
        <f>VLOOKUP(Tableau3[[#This Row],[ID ]],'[1]COMMERCIAL 2019 - 2021'!$D$2:$AO$3999,20,FALSE)</f>
        <v>87151.679999999993</v>
      </c>
      <c r="G1543" s="3">
        <f>VLOOKUP(Tableau3[[#This Row],[ID ]],'[1]COMMERCIAL 2019 - 2021'!$D$2:$AO$3999,21,FALSE)</f>
        <v>0</v>
      </c>
      <c r="H1543" s="3">
        <f>VLOOKUP(Tableau3[[#This Row],[ID ]],'[1]COMMERCIAL 2019 - 2021'!$D$2:$AO$3999,22,FALSE)</f>
        <v>0</v>
      </c>
      <c r="I1543" s="3">
        <f>VLOOKUP(Tableau3[[#This Row],[ID ]],'[1]COMMERCIAL 2019 - 2021'!$D$2:$AO$3999,23,FALSE)</f>
        <v>0</v>
      </c>
      <c r="J1543" s="3">
        <f>+Tableau1[[#This Row],[Annee]]</f>
        <v>2024</v>
      </c>
      <c r="K1543" s="3" t="str">
        <f>+Tableau1[[#This Row],[DESTINATION]]</f>
        <v>Sierra Leone</v>
      </c>
      <c r="L1543" s="3" t="str">
        <f>+Tableau1[[#This Row],[CLIENT]]</f>
        <v>SAHEL INTERNATIONAL TRADE</v>
      </c>
      <c r="M1543" s="3">
        <f>Tableau1[[#This Row],[Mois]]</f>
        <v>2</v>
      </c>
    </row>
    <row r="1544" spans="1:13" hidden="1" x14ac:dyDescent="0.35">
      <c r="A1544" s="1" t="str">
        <f>Tableau1[[#This Row],[NUM DE FACTURE]]</f>
        <v>FAE-24-00060</v>
      </c>
      <c r="B1544" s="2">
        <f>VLOOKUP(Tableau3[[#This Row],[ID ]],'[1]COMMERCIAL 2019 - 2021'!$D$2:$AO$3999,14,FALSE)</f>
        <v>3600</v>
      </c>
      <c r="C1544" s="3">
        <f>VLOOKUP(Tableau3[[#This Row],[ID ]],'[1]COMMERCIAL 2019 - 2021'!$D$2:$AO$3999,15,FALSE)</f>
        <v>4800</v>
      </c>
      <c r="D1544" s="3">
        <f>VLOOKUP(Tableau3[[#This Row],[ID ]],'[1]COMMERCIAL 2019 - 2021'!$D$2:$AO$3999,16,FALSE)</f>
        <v>11000</v>
      </c>
      <c r="E1544" s="3">
        <f>VLOOKUP(Tableau3[[#This Row],[ID ]],'[1]COMMERCIAL 2019 - 2021'!$D$2:$AO$3999,17,FALSE)</f>
        <v>0</v>
      </c>
      <c r="F1544" s="3">
        <f>VLOOKUP(Tableau3[[#This Row],[ID ]],'[1]COMMERCIAL 2019 - 2021'!$D$2:$AO$3999,20,FALSE)</f>
        <v>7308</v>
      </c>
      <c r="G1544" s="3">
        <f>VLOOKUP(Tableau3[[#This Row],[ID ]],'[1]COMMERCIAL 2019 - 2021'!$D$2:$AO$3999,21,FALSE)</f>
        <v>8832</v>
      </c>
      <c r="H1544" s="3">
        <f>VLOOKUP(Tableau3[[#This Row],[ID ]],'[1]COMMERCIAL 2019 - 2021'!$D$2:$AO$3999,22,FALSE)</f>
        <v>17820</v>
      </c>
      <c r="I1544" s="3">
        <f>VLOOKUP(Tableau3[[#This Row],[ID ]],'[1]COMMERCIAL 2019 - 2021'!$D$2:$AO$3999,23,FALSE)</f>
        <v>0</v>
      </c>
      <c r="J1544" s="3">
        <f>+Tableau1[[#This Row],[Annee]]</f>
        <v>2024</v>
      </c>
      <c r="K1544" s="3" t="str">
        <f>+Tableau1[[#This Row],[DESTINATION]]</f>
        <v>Congo</v>
      </c>
      <c r="L1544" s="3" t="str">
        <f>+Tableau1[[#This Row],[CLIENT]]</f>
        <v>PUNIC INTERNATINAL TRADE</v>
      </c>
      <c r="M1544" s="3">
        <f>Tableau1[[#This Row],[Mois]]</f>
        <v>3</v>
      </c>
    </row>
    <row r="1545" spans="1:13" hidden="1" x14ac:dyDescent="0.35">
      <c r="A1545" s="1" t="str">
        <f>Tableau1[[#This Row],[NUM DE FACTURE]]</f>
        <v>FAE-24-00061</v>
      </c>
      <c r="B1545" s="2">
        <f>VLOOKUP(Tableau3[[#This Row],[ID ]],'[1]COMMERCIAL 2019 - 2021'!$D$2:$AO$3999,14,FALSE)</f>
        <v>0</v>
      </c>
      <c r="C1545" s="3">
        <f>VLOOKUP(Tableau3[[#This Row],[ID ]],'[1]COMMERCIAL 2019 - 2021'!$D$2:$AO$3999,15,FALSE)</f>
        <v>20500</v>
      </c>
      <c r="D1545" s="3">
        <f>VLOOKUP(Tableau3[[#This Row],[ID ]],'[1]COMMERCIAL 2019 - 2021'!$D$2:$AO$3999,16,FALSE)</f>
        <v>0</v>
      </c>
      <c r="E1545" s="3">
        <f>VLOOKUP(Tableau3[[#This Row],[ID ]],'[1]COMMERCIAL 2019 - 2021'!$D$2:$AO$3999,17,FALSE)</f>
        <v>0</v>
      </c>
      <c r="F1545" s="3">
        <f>VLOOKUP(Tableau3[[#This Row],[ID ]],'[1]COMMERCIAL 2019 - 2021'!$D$2:$AO$3999,20,FALSE)</f>
        <v>0</v>
      </c>
      <c r="G1545" s="3">
        <f>VLOOKUP(Tableau3[[#This Row],[ID ]],'[1]COMMERCIAL 2019 - 2021'!$D$2:$AO$3999,21,FALSE)</f>
        <v>49610</v>
      </c>
      <c r="H1545" s="3">
        <f>VLOOKUP(Tableau3[[#This Row],[ID ]],'[1]COMMERCIAL 2019 - 2021'!$D$2:$AO$3999,22,FALSE)</f>
        <v>0</v>
      </c>
      <c r="I1545" s="3">
        <f>VLOOKUP(Tableau3[[#This Row],[ID ]],'[1]COMMERCIAL 2019 - 2021'!$D$2:$AO$3999,23,FALSE)</f>
        <v>0</v>
      </c>
      <c r="J1545" s="3">
        <f>+Tableau1[[#This Row],[Annee]]</f>
        <v>2024</v>
      </c>
      <c r="K1545" s="3" t="str">
        <f>+Tableau1[[#This Row],[DESTINATION]]</f>
        <v>Lithuanie</v>
      </c>
      <c r="L1545" s="3" t="str">
        <f>+Tableau1[[#This Row],[CLIENT]]</f>
        <v>ARCADIA</v>
      </c>
      <c r="M1545" s="3">
        <f>Tableau1[[#This Row],[Mois]]</f>
        <v>2</v>
      </c>
    </row>
    <row r="1546" spans="1:13" hidden="1" x14ac:dyDescent="0.35">
      <c r="A1546" s="1" t="str">
        <f>Tableau1[[#This Row],[NUM DE FACTURE]]</f>
        <v>FAE-24-00062</v>
      </c>
      <c r="B1546" s="2">
        <f>VLOOKUP(Tableau3[[#This Row],[ID ]],'[1]COMMERCIAL 2019 - 2021'!$D$2:$AO$3999,14,FALSE)</f>
        <v>0</v>
      </c>
      <c r="C1546" s="3">
        <f>VLOOKUP(Tableau3[[#This Row],[ID ]],'[1]COMMERCIAL 2019 - 2021'!$D$2:$AO$3999,15,FALSE)</f>
        <v>66240</v>
      </c>
      <c r="D1546" s="3">
        <f>VLOOKUP(Tableau3[[#This Row],[ID ]],'[1]COMMERCIAL 2019 - 2021'!$D$2:$AO$3999,16,FALSE)</f>
        <v>72384</v>
      </c>
      <c r="E1546" s="3">
        <f>VLOOKUP(Tableau3[[#This Row],[ID ]],'[1]COMMERCIAL 2019 - 2021'!$D$2:$AO$3999,17,FALSE)</f>
        <v>0</v>
      </c>
      <c r="F1546" s="3">
        <f>VLOOKUP(Tableau3[[#This Row],[ID ]],'[1]COMMERCIAL 2019 - 2021'!$D$2:$AO$3999,20,FALSE)</f>
        <v>0</v>
      </c>
      <c r="G1546" s="3">
        <f>VLOOKUP(Tableau3[[#This Row],[ID ]],'[1]COMMERCIAL 2019 - 2021'!$D$2:$AO$3999,21,FALSE)</f>
        <v>134340.68159999998</v>
      </c>
      <c r="H1546" s="3">
        <f>VLOOKUP(Tableau3[[#This Row],[ID ]],'[1]COMMERCIAL 2019 - 2021'!$D$2:$AO$3999,22,FALSE)</f>
        <v>127227.76435200003</v>
      </c>
      <c r="I1546" s="3">
        <f>VLOOKUP(Tableau3[[#This Row],[ID ]],'[1]COMMERCIAL 2019 - 2021'!$D$2:$AO$3999,23,FALSE)</f>
        <v>0</v>
      </c>
      <c r="J1546" s="3">
        <f>+Tableau1[[#This Row],[Annee]]</f>
        <v>2024</v>
      </c>
      <c r="K1546" s="3" t="str">
        <f>+Tableau1[[#This Row],[DESTINATION]]</f>
        <v>Tchad</v>
      </c>
      <c r="L1546" s="3" t="str">
        <f>+Tableau1[[#This Row],[CLIENT]]</f>
        <v>SEYAL TCHAD SA</v>
      </c>
      <c r="M1546" s="3">
        <f>Tableau1[[#This Row],[Mois]]</f>
        <v>2</v>
      </c>
    </row>
    <row r="1547" spans="1:13" hidden="1" x14ac:dyDescent="0.35">
      <c r="A1547" s="1" t="str">
        <f>Tableau1[[#This Row],[NUM DE FACTURE]]</f>
        <v>FAE-24-00063</v>
      </c>
      <c r="B1547" s="2">
        <f>VLOOKUP(Tableau3[[#This Row],[ID ]],'[1]COMMERCIAL 2019 - 2021'!$D$2:$AO$3999,14,FALSE)</f>
        <v>1920</v>
      </c>
      <c r="C1547" s="3">
        <f>VLOOKUP(Tableau3[[#This Row],[ID ]],'[1]COMMERCIAL 2019 - 2021'!$D$2:$AO$3999,15,FALSE)</f>
        <v>19560</v>
      </c>
      <c r="D1547" s="3">
        <f>VLOOKUP(Tableau3[[#This Row],[ID ]],'[1]COMMERCIAL 2019 - 2021'!$D$2:$AO$3999,16,FALSE)</f>
        <v>2400</v>
      </c>
      <c r="E1547" s="3">
        <f>VLOOKUP(Tableau3[[#This Row],[ID ]],'[1]COMMERCIAL 2019 - 2021'!$D$2:$AO$3999,17,FALSE)</f>
        <v>1120</v>
      </c>
      <c r="F1547" s="3">
        <f>VLOOKUP(Tableau3[[#This Row],[ID ]],'[1]COMMERCIAL 2019 - 2021'!$D$2:$AO$3999,20,FALSE)</f>
        <v>7534.2320025600002</v>
      </c>
      <c r="G1547" s="3">
        <f>VLOOKUP(Tableau3[[#This Row],[ID ]],'[1]COMMERCIAL 2019 - 2021'!$D$2:$AO$3999,21,FALSE)</f>
        <v>78737.920135680004</v>
      </c>
      <c r="H1547" s="3">
        <f>VLOOKUP(Tableau3[[#This Row],[ID ]],'[1]COMMERCIAL 2019 - 2021'!$D$2:$AO$3999,22,FALSE)</f>
        <v>9352.924723199998</v>
      </c>
      <c r="I1547" s="3">
        <f>VLOOKUP(Tableau3[[#This Row],[ID ]],'[1]COMMERCIAL 2019 - 2021'!$D$2:$AO$3999,23,FALSE)</f>
        <v>6381.4678681599989</v>
      </c>
      <c r="J1547" s="3">
        <f>+Tableau1[[#This Row],[Annee]]</f>
        <v>2024</v>
      </c>
      <c r="K1547" s="3" t="str">
        <f>+Tableau1[[#This Row],[DESTINATION]]</f>
        <v>France</v>
      </c>
      <c r="L1547" s="3" t="str">
        <f>+Tableau1[[#This Row],[CLIENT]]</f>
        <v>SODIC</v>
      </c>
      <c r="M1547" s="3">
        <f>Tableau1[[#This Row],[Mois]]</f>
        <v>2</v>
      </c>
    </row>
    <row r="1548" spans="1:13" x14ac:dyDescent="0.35">
      <c r="A1548" s="1" t="str">
        <f>Tableau1[[#This Row],[NUM DE FACTURE]]</f>
        <v>FAE-24-00064</v>
      </c>
      <c r="B1548" s="2">
        <f>VLOOKUP(Tableau3[[#This Row],[ID ]],'[1]COMMERCIAL 2019 - 2021'!$D$2:$AO$3999,14,FALSE)</f>
        <v>0</v>
      </c>
      <c r="C1548" s="3">
        <f>VLOOKUP(Tableau3[[#This Row],[ID ]],'[1]COMMERCIAL 2019 - 2021'!$D$2:$AO$3999,15,FALSE)</f>
        <v>24000</v>
      </c>
      <c r="D1548" s="3">
        <f>VLOOKUP(Tableau3[[#This Row],[ID ]],'[1]COMMERCIAL 2019 - 2021'!$D$2:$AO$3999,16,FALSE)</f>
        <v>2000</v>
      </c>
      <c r="E1548" s="3">
        <f>VLOOKUP(Tableau3[[#This Row],[ID ]],'[1]COMMERCIAL 2019 - 2021'!$D$2:$AO$3999,17,FALSE)</f>
        <v>0</v>
      </c>
      <c r="F1548" s="3">
        <f>VLOOKUP(Tableau3[[#This Row],[ID ]],'[1]COMMERCIAL 2019 - 2021'!$D$2:$AO$3999,20,FALSE)</f>
        <v>0</v>
      </c>
      <c r="G1548" s="3">
        <f>VLOOKUP(Tableau3[[#This Row],[ID ]],'[1]COMMERCIAL 2019 - 2021'!$D$2:$AO$3999,21,FALSE)</f>
        <v>43920</v>
      </c>
      <c r="H1548" s="3">
        <f>VLOOKUP(Tableau3[[#This Row],[ID ]],'[1]COMMERCIAL 2019 - 2021'!$D$2:$AO$3999,22,FALSE)</f>
        <v>3500</v>
      </c>
      <c r="I1548" s="3">
        <f>VLOOKUP(Tableau3[[#This Row],[ID ]],'[1]COMMERCIAL 2019 - 2021'!$D$2:$AO$3999,23,FALSE)</f>
        <v>0</v>
      </c>
      <c r="J1548" s="3">
        <f>+Tableau1[[#This Row],[Annee]]</f>
        <v>2024</v>
      </c>
      <c r="K1548" s="3" t="str">
        <f>+Tableau1[[#This Row],[DESTINATION]]</f>
        <v>Sierra Leone</v>
      </c>
      <c r="L1548" s="3" t="str">
        <f>+Tableau1[[#This Row],[CLIENT]]</f>
        <v>TUNISIAN AFRICAN BUSINESS</v>
      </c>
      <c r="M1548" s="3">
        <f>Tableau1[[#This Row],[Mois]]</f>
        <v>2</v>
      </c>
    </row>
    <row r="1549" spans="1:13" hidden="1" x14ac:dyDescent="0.35">
      <c r="A1549" s="1" t="str">
        <f>Tableau1[[#This Row],[NUM DE FACTURE]]</f>
        <v>FAE-24-00065</v>
      </c>
      <c r="B1549" s="2">
        <f>VLOOKUP(Tableau3[[#This Row],[ID ]],'[1]COMMERCIAL 2019 - 2021'!$D$2:$AO$3999,14,FALSE)</f>
        <v>4800</v>
      </c>
      <c r="C1549" s="3">
        <f>VLOOKUP(Tableau3[[#This Row],[ID ]],'[1]COMMERCIAL 2019 - 2021'!$D$2:$AO$3999,15,FALSE)</f>
        <v>38200</v>
      </c>
      <c r="D1549" s="3">
        <f>VLOOKUP(Tableau3[[#This Row],[ID ]],'[1]COMMERCIAL 2019 - 2021'!$D$2:$AO$3999,16,FALSE)</f>
        <v>0</v>
      </c>
      <c r="E1549" s="3">
        <f>VLOOKUP(Tableau3[[#This Row],[ID ]],'[1]COMMERCIAL 2019 - 2021'!$D$2:$AO$3999,17,FALSE)</f>
        <v>0</v>
      </c>
      <c r="F1549" s="3">
        <f>VLOOKUP(Tableau3[[#This Row],[ID ]],'[1]COMMERCIAL 2019 - 2021'!$D$2:$AO$3999,20,FALSE)</f>
        <v>12267.343813953488</v>
      </c>
      <c r="G1549" s="3">
        <f>VLOOKUP(Tableau3[[#This Row],[ID ]],'[1]COMMERCIAL 2019 - 2021'!$D$2:$AO$3999,21,FALSE)</f>
        <v>85288.802186046509</v>
      </c>
      <c r="H1549" s="3">
        <f>VLOOKUP(Tableau3[[#This Row],[ID ]],'[1]COMMERCIAL 2019 - 2021'!$D$2:$AO$3999,22,FALSE)</f>
        <v>0</v>
      </c>
      <c r="I1549" s="3">
        <f>VLOOKUP(Tableau3[[#This Row],[ID ]],'[1]COMMERCIAL 2019 - 2021'!$D$2:$AO$3999,23,FALSE)</f>
        <v>4417.6368000000002</v>
      </c>
      <c r="J1549" s="3">
        <f>+Tableau1[[#This Row],[Annee]]</f>
        <v>2024</v>
      </c>
      <c r="K1549" s="3" t="str">
        <f>+Tableau1[[#This Row],[DESTINATION]]</f>
        <v>Madagascar</v>
      </c>
      <c r="L1549" s="3" t="str">
        <f>+Tableau1[[#This Row],[CLIENT]]</f>
        <v>RNK DISTRIBUTION</v>
      </c>
      <c r="M1549" s="3">
        <f>Tableau1[[#This Row],[Mois]]</f>
        <v>2</v>
      </c>
    </row>
    <row r="1550" spans="1:13" hidden="1" x14ac:dyDescent="0.35">
      <c r="A1550" s="1" t="str">
        <f>Tableau1[[#This Row],[NUM DE FACTURE]]</f>
        <v>FAE-24-00066</v>
      </c>
      <c r="B1550" s="2">
        <f>VLOOKUP(Tableau3[[#This Row],[ID ]],'[1]COMMERCIAL 2019 - 2021'!$D$2:$AO$3999,14,FALSE)</f>
        <v>1920</v>
      </c>
      <c r="C1550" s="3">
        <f>VLOOKUP(Tableau3[[#This Row],[ID ]],'[1]COMMERCIAL 2019 - 2021'!$D$2:$AO$3999,15,FALSE)</f>
        <v>14448</v>
      </c>
      <c r="D1550" s="3">
        <f>VLOOKUP(Tableau3[[#This Row],[ID ]],'[1]COMMERCIAL 2019 - 2021'!$D$2:$AO$3999,16,FALSE)</f>
        <v>8400</v>
      </c>
      <c r="E1550" s="3">
        <f>VLOOKUP(Tableau3[[#This Row],[ID ]],'[1]COMMERCIAL 2019 - 2021'!$D$2:$AO$3999,17,FALSE)</f>
        <v>0</v>
      </c>
      <c r="F1550" s="3">
        <f>VLOOKUP(Tableau3[[#This Row],[ID ]],'[1]COMMERCIAL 2019 - 2021'!$D$2:$AO$3999,20,FALSE)</f>
        <v>6861.1218559999998</v>
      </c>
      <c r="G1550" s="3">
        <f>VLOOKUP(Tableau3[[#This Row],[ID ]],'[1]COMMERCIAL 2019 - 2021'!$D$2:$AO$3999,21,FALSE)</f>
        <v>51570.241179199991</v>
      </c>
      <c r="H1550" s="3">
        <f>VLOOKUP(Tableau3[[#This Row],[ID ]],'[1]COMMERCIAL 2019 - 2021'!$D$2:$AO$3999,22,FALSE)</f>
        <v>29790.28556</v>
      </c>
      <c r="I1550" s="3">
        <f>VLOOKUP(Tableau3[[#This Row],[ID ]],'[1]COMMERCIAL 2019 - 2021'!$D$2:$AO$3999,23,FALSE)</f>
        <v>0</v>
      </c>
      <c r="J1550" s="3">
        <f>+Tableau1[[#This Row],[Annee]]</f>
        <v>2024</v>
      </c>
      <c r="K1550" s="3" t="str">
        <f>+Tableau1[[#This Row],[DESTINATION]]</f>
        <v>France</v>
      </c>
      <c r="L1550" s="3" t="str">
        <f>+Tableau1[[#This Row],[CLIENT]]</f>
        <v>SODIC</v>
      </c>
      <c r="M1550" s="3">
        <f>Tableau1[[#This Row],[Mois]]</f>
        <v>2</v>
      </c>
    </row>
    <row r="1551" spans="1:13" x14ac:dyDescent="0.35">
      <c r="A1551" s="1" t="str">
        <f>Tableau1[[#This Row],[NUM DE FACTURE]]</f>
        <v>FAE-24-00067</v>
      </c>
      <c r="B1551" s="2">
        <f>VLOOKUP(Tableau3[[#This Row],[ID ]],'[1]COMMERCIAL 2019 - 2021'!$D$2:$AO$3999,14,FALSE)</f>
        <v>0</v>
      </c>
      <c r="C1551" s="3">
        <f>VLOOKUP(Tableau3[[#This Row],[ID ]],'[1]COMMERCIAL 2019 - 2021'!$D$2:$AO$3999,15,FALSE)</f>
        <v>135000</v>
      </c>
      <c r="D1551" s="3">
        <f>VLOOKUP(Tableau3[[#This Row],[ID ]],'[1]COMMERCIAL 2019 - 2021'!$D$2:$AO$3999,16,FALSE)</f>
        <v>0</v>
      </c>
      <c r="E1551" s="3">
        <f>VLOOKUP(Tableau3[[#This Row],[ID ]],'[1]COMMERCIAL 2019 - 2021'!$D$2:$AO$3999,17,FALSE)</f>
        <v>0</v>
      </c>
      <c r="F1551" s="3">
        <f>VLOOKUP(Tableau3[[#This Row],[ID ]],'[1]COMMERCIAL 2019 - 2021'!$D$2:$AO$3999,20,FALSE)</f>
        <v>0</v>
      </c>
      <c r="G1551" s="3">
        <f>VLOOKUP(Tableau3[[#This Row],[ID ]],'[1]COMMERCIAL 2019 - 2021'!$D$2:$AO$3999,21,FALSE)</f>
        <v>221400</v>
      </c>
      <c r="H1551" s="3">
        <f>VLOOKUP(Tableau3[[#This Row],[ID ]],'[1]COMMERCIAL 2019 - 2021'!$D$2:$AO$3999,22,FALSE)</f>
        <v>0</v>
      </c>
      <c r="I1551" s="3">
        <f>VLOOKUP(Tableau3[[#This Row],[ID ]],'[1]COMMERCIAL 2019 - 2021'!$D$2:$AO$3999,23,FALSE)</f>
        <v>0</v>
      </c>
      <c r="J1551" s="3">
        <f>+Tableau1[[#This Row],[Annee]]</f>
        <v>2024</v>
      </c>
      <c r="K1551" s="3" t="str">
        <f>+Tableau1[[#This Row],[DESTINATION]]</f>
        <v>Senegal</v>
      </c>
      <c r="L1551" s="3" t="str">
        <f>+Tableau1[[#This Row],[CLIENT]]</f>
        <v>TUNISIAN AFRICAN BUSINESS</v>
      </c>
      <c r="M1551" s="3">
        <f>Tableau1[[#This Row],[Mois]]</f>
        <v>2</v>
      </c>
    </row>
    <row r="1552" spans="1:13" hidden="1" x14ac:dyDescent="0.35">
      <c r="A1552" s="1" t="str">
        <f>Tableau1[[#This Row],[NUM DE FACTURE]]</f>
        <v>FAE-24-00068</v>
      </c>
      <c r="B1552" s="2">
        <f>VLOOKUP(Tableau3[[#This Row],[ID ]],'[1]COMMERCIAL 2019 - 2021'!$D$2:$AO$3999,14,FALSE)</f>
        <v>0</v>
      </c>
      <c r="C1552" s="3">
        <f>VLOOKUP(Tableau3[[#This Row],[ID ]],'[1]COMMERCIAL 2019 - 2021'!$D$2:$AO$3999,15,FALSE)</f>
        <v>24840</v>
      </c>
      <c r="D1552" s="3">
        <f>VLOOKUP(Tableau3[[#This Row],[ID ]],'[1]COMMERCIAL 2019 - 2021'!$D$2:$AO$3999,16,FALSE)</f>
        <v>2760</v>
      </c>
      <c r="E1552" s="3">
        <f>VLOOKUP(Tableau3[[#This Row],[ID ]],'[1]COMMERCIAL 2019 - 2021'!$D$2:$AO$3999,17,FALSE)</f>
        <v>400</v>
      </c>
      <c r="F1552" s="3">
        <f>VLOOKUP(Tableau3[[#This Row],[ID ]],'[1]COMMERCIAL 2019 - 2021'!$D$2:$AO$3999,20,FALSE)</f>
        <v>0</v>
      </c>
      <c r="G1552" s="3">
        <f>VLOOKUP(Tableau3[[#This Row],[ID ]],'[1]COMMERCIAL 2019 - 2021'!$D$2:$AO$3999,21,FALSE)</f>
        <v>76792.178674285708</v>
      </c>
      <c r="H1552" s="3">
        <f>VLOOKUP(Tableau3[[#This Row],[ID ]],'[1]COMMERCIAL 2019 - 2021'!$D$2:$AO$3999,22,FALSE)</f>
        <v>8532.4642971428584</v>
      </c>
      <c r="I1552" s="3">
        <f>VLOOKUP(Tableau3[[#This Row],[ID ]],'[1]COMMERCIAL 2019 - 2021'!$D$2:$AO$3999,23,FALSE)</f>
        <v>2597.6833285714283</v>
      </c>
      <c r="J1552" s="3">
        <f>+Tableau1[[#This Row],[Annee]]</f>
        <v>2024</v>
      </c>
      <c r="K1552" s="3" t="str">
        <f>+Tableau1[[#This Row],[DESTINATION]]</f>
        <v>Mauritanie</v>
      </c>
      <c r="L1552" s="3" t="str">
        <f>+Tableau1[[#This Row],[CLIENT]]</f>
        <v>ETS ELEMINE</v>
      </c>
      <c r="M1552" s="3">
        <f>Tableau1[[#This Row],[Mois]]</f>
        <v>3</v>
      </c>
    </row>
    <row r="1553" spans="1:13" hidden="1" x14ac:dyDescent="0.35">
      <c r="A1553" s="1" t="str">
        <f>Tableau1[[#This Row],[NUM DE FACTURE]]</f>
        <v>FAE-24-00069</v>
      </c>
      <c r="B1553" s="2">
        <f>VLOOKUP(Tableau3[[#This Row],[ID ]],'[1]COMMERCIAL 2019 - 2021'!$D$2:$AO$3999,14,FALSE)</f>
        <v>24000</v>
      </c>
      <c r="C1553" s="3">
        <f>VLOOKUP(Tableau3[[#This Row],[ID ]],'[1]COMMERCIAL 2019 - 2021'!$D$2:$AO$3999,15,FALSE)</f>
        <v>0</v>
      </c>
      <c r="D1553" s="3">
        <f>VLOOKUP(Tableau3[[#This Row],[ID ]],'[1]COMMERCIAL 2019 - 2021'!$D$2:$AO$3999,16,FALSE)</f>
        <v>0</v>
      </c>
      <c r="E1553" s="3">
        <f>VLOOKUP(Tableau3[[#This Row],[ID ]],'[1]COMMERCIAL 2019 - 2021'!$D$2:$AO$3999,17,FALSE)</f>
        <v>0</v>
      </c>
      <c r="F1553" s="3">
        <f>VLOOKUP(Tableau3[[#This Row],[ID ]],'[1]COMMERCIAL 2019 - 2021'!$D$2:$AO$3999,20,FALSE)</f>
        <v>77933.920500000007</v>
      </c>
      <c r="G1553" s="3">
        <f>VLOOKUP(Tableau3[[#This Row],[ID ]],'[1]COMMERCIAL 2019 - 2021'!$D$2:$AO$3999,21,FALSE)</f>
        <v>0</v>
      </c>
      <c r="H1553" s="3">
        <f>VLOOKUP(Tableau3[[#This Row],[ID ]],'[1]COMMERCIAL 2019 - 2021'!$D$2:$AO$3999,22,FALSE)</f>
        <v>0</v>
      </c>
      <c r="I1553" s="3">
        <f>VLOOKUP(Tableau3[[#This Row],[ID ]],'[1]COMMERCIAL 2019 - 2021'!$D$2:$AO$3999,23,FALSE)</f>
        <v>0</v>
      </c>
      <c r="J1553" s="3">
        <f>+Tableau1[[#This Row],[Annee]]</f>
        <v>2024</v>
      </c>
      <c r="K1553" s="3" t="str">
        <f>+Tableau1[[#This Row],[DESTINATION]]</f>
        <v>France</v>
      </c>
      <c r="L1553" s="3" t="str">
        <f>+Tableau1[[#This Row],[CLIENT]]</f>
        <v>SODIC</v>
      </c>
      <c r="M1553" s="3">
        <f>Tableau1[[#This Row],[Mois]]</f>
        <v>3</v>
      </c>
    </row>
    <row r="1554" spans="1:13" hidden="1" x14ac:dyDescent="0.35">
      <c r="A1554" s="1" t="str">
        <f>Tableau1[[#This Row],[NUM DE FACTURE]]</f>
        <v>FAE-24-00070</v>
      </c>
      <c r="B1554" s="2">
        <f>VLOOKUP(Tableau3[[#This Row],[ID ]],'[1]COMMERCIAL 2019 - 2021'!$D$2:$AO$3999,14,FALSE)</f>
        <v>0</v>
      </c>
      <c r="C1554" s="3">
        <f>VLOOKUP(Tableau3[[#This Row],[ID ]],'[1]COMMERCIAL 2019 - 2021'!$D$2:$AO$3999,15,FALSE)</f>
        <v>18048</v>
      </c>
      <c r="D1554" s="3">
        <f>VLOOKUP(Tableau3[[#This Row],[ID ]],'[1]COMMERCIAL 2019 - 2021'!$D$2:$AO$3999,16,FALSE)</f>
        <v>0</v>
      </c>
      <c r="E1554" s="3">
        <f>VLOOKUP(Tableau3[[#This Row],[ID ]],'[1]COMMERCIAL 2019 - 2021'!$D$2:$AO$3999,17,FALSE)</f>
        <v>2800</v>
      </c>
      <c r="F1554" s="3">
        <f>VLOOKUP(Tableau3[[#This Row],[ID ]],'[1]COMMERCIAL 2019 - 2021'!$D$2:$AO$3999,20,FALSE)</f>
        <v>0</v>
      </c>
      <c r="G1554" s="3">
        <f>VLOOKUP(Tableau3[[#This Row],[ID ]],'[1]COMMERCIAL 2019 - 2021'!$D$2:$AO$3999,21,FALSE)</f>
        <v>59170.790704989719</v>
      </c>
      <c r="H1554" s="3">
        <f>VLOOKUP(Tableau3[[#This Row],[ID ]],'[1]COMMERCIAL 2019 - 2021'!$D$2:$AO$3999,22,FALSE)</f>
        <v>0</v>
      </c>
      <c r="I1554" s="3">
        <f>VLOOKUP(Tableau3[[#This Row],[ID ]],'[1]COMMERCIAL 2019 - 2021'!$D$2:$AO$3999,23,FALSE)</f>
        <v>21549.657662210284</v>
      </c>
      <c r="J1554" s="3">
        <f>+Tableau1[[#This Row],[Annee]]</f>
        <v>2024</v>
      </c>
      <c r="K1554" s="3" t="str">
        <f>+Tableau1[[#This Row],[DESTINATION]]</f>
        <v>France</v>
      </c>
      <c r="L1554" s="3" t="str">
        <f>+Tableau1[[#This Row],[CLIENT]]</f>
        <v>SODIC</v>
      </c>
      <c r="M1554" s="3">
        <f>Tableau1[[#This Row],[Mois]]</f>
        <v>3</v>
      </c>
    </row>
    <row r="1555" spans="1:13" hidden="1" x14ac:dyDescent="0.35">
      <c r="A1555" s="1" t="str">
        <f>Tableau1[[#This Row],[NUM DE FACTURE]]</f>
        <v>FAE-24-00071</v>
      </c>
      <c r="B1555" s="2">
        <f>VLOOKUP(Tableau3[[#This Row],[ID ]],'[1]COMMERCIAL 2019 - 2021'!$D$2:$AO$3999,14,FALSE)</f>
        <v>24000</v>
      </c>
      <c r="C1555" s="3">
        <f>VLOOKUP(Tableau3[[#This Row],[ID ]],'[1]COMMERCIAL 2019 - 2021'!$D$2:$AO$3999,15,FALSE)</f>
        <v>201600</v>
      </c>
      <c r="D1555" s="3">
        <f>VLOOKUP(Tableau3[[#This Row],[ID ]],'[1]COMMERCIAL 2019 - 2021'!$D$2:$AO$3999,16,FALSE)</f>
        <v>28800</v>
      </c>
      <c r="E1555" s="3">
        <f>VLOOKUP(Tableau3[[#This Row],[ID ]],'[1]COMMERCIAL 2019 - 2021'!$D$2:$AO$3999,17,FALSE)</f>
        <v>0</v>
      </c>
      <c r="F1555" s="3">
        <f>VLOOKUP(Tableau3[[#This Row],[ID ]],'[1]COMMERCIAL 2019 - 2021'!$D$2:$AO$3999,20,FALSE)</f>
        <v>52375.68</v>
      </c>
      <c r="G1555" s="3">
        <f>VLOOKUP(Tableau3[[#This Row],[ID ]],'[1]COMMERCIAL 2019 - 2021'!$D$2:$AO$3999,21,FALSE)</f>
        <v>439955.71199999994</v>
      </c>
      <c r="H1555" s="3">
        <f>VLOOKUP(Tableau3[[#This Row],[ID ]],'[1]COMMERCIAL 2019 - 2021'!$D$2:$AO$3999,22,FALSE)</f>
        <v>62850.815999999999</v>
      </c>
      <c r="I1555" s="3">
        <f>VLOOKUP(Tableau3[[#This Row],[ID ]],'[1]COMMERCIAL 2019 - 2021'!$D$2:$AO$3999,23,FALSE)</f>
        <v>0</v>
      </c>
      <c r="J1555" s="3">
        <f>+Tableau1[[#This Row],[Annee]]</f>
        <v>2024</v>
      </c>
      <c r="K1555" s="3" t="str">
        <f>+Tableau1[[#This Row],[DESTINATION]]</f>
        <v>Libye</v>
      </c>
      <c r="L1555" s="3" t="str">
        <f>+Tableau1[[#This Row],[CLIENT]]</f>
        <v>STE AL MAJMOUA MOTTAHIDA</v>
      </c>
      <c r="M1555" s="3" t="e">
        <f>Tableau1[[#This Row],[Mois]]</f>
        <v>#VALUE!</v>
      </c>
    </row>
    <row r="1556" spans="1:13" hidden="1" x14ac:dyDescent="0.35">
      <c r="A1556" s="1" t="str">
        <f>Tableau1[[#This Row],[NUM DE FACTURE]]</f>
        <v>FAE-24-00072</v>
      </c>
      <c r="B1556" s="2">
        <f>VLOOKUP(Tableau3[[#This Row],[ID ]],'[1]COMMERCIAL 2019 - 2021'!$D$2:$AO$3999,14,FALSE)</f>
        <v>7500</v>
      </c>
      <c r="C1556" s="3">
        <f>VLOOKUP(Tableau3[[#This Row],[ID ]],'[1]COMMERCIAL 2019 - 2021'!$D$2:$AO$3999,15,FALSE)</f>
        <v>12320</v>
      </c>
      <c r="D1556" s="3">
        <f>VLOOKUP(Tableau3[[#This Row],[ID ]],'[1]COMMERCIAL 2019 - 2021'!$D$2:$AO$3999,16,FALSE)</f>
        <v>0</v>
      </c>
      <c r="E1556" s="3">
        <f>VLOOKUP(Tableau3[[#This Row],[ID ]],'[1]COMMERCIAL 2019 - 2021'!$D$2:$AO$3999,17,FALSE)</f>
        <v>0</v>
      </c>
      <c r="F1556" s="3">
        <f>VLOOKUP(Tableau3[[#This Row],[ID ]],'[1]COMMERCIAL 2019 - 2021'!$D$2:$AO$3999,20,FALSE)</f>
        <v>24878.844480000003</v>
      </c>
      <c r="G1556" s="3">
        <f>VLOOKUP(Tableau3[[#This Row],[ID ]],'[1]COMMERCIAL 2019 - 2021'!$D$2:$AO$3999,21,FALSE)</f>
        <v>56263.683502000014</v>
      </c>
      <c r="H1556" s="3">
        <f>VLOOKUP(Tableau3[[#This Row],[ID ]],'[1]COMMERCIAL 2019 - 2021'!$D$2:$AO$3999,22,FALSE)</f>
        <v>0</v>
      </c>
      <c r="I1556" s="3">
        <f>VLOOKUP(Tableau3[[#This Row],[ID ]],'[1]COMMERCIAL 2019 - 2021'!$D$2:$AO$3999,23,FALSE)</f>
        <v>0</v>
      </c>
      <c r="J1556" s="3">
        <f>+Tableau1[[#This Row],[Annee]]</f>
        <v>2024</v>
      </c>
      <c r="K1556" s="3" t="str">
        <f>+Tableau1[[#This Row],[DESTINATION]]</f>
        <v>New Zealand</v>
      </c>
      <c r="L1556" s="3" t="str">
        <f>+Tableau1[[#This Row],[CLIENT]]</f>
        <v>DAVIS TRADING CO LTD</v>
      </c>
      <c r="M1556" s="3">
        <f>Tableau1[[#This Row],[Mois]]</f>
        <v>3</v>
      </c>
    </row>
    <row r="1557" spans="1:13" hidden="1" x14ac:dyDescent="0.35">
      <c r="A1557" s="1" t="str">
        <f>Tableau1[[#This Row],[NUM DE FACTURE]]</f>
        <v>FAE-24-00073</v>
      </c>
      <c r="B1557" s="2">
        <f>VLOOKUP(Tableau3[[#This Row],[ID ]],'[1]COMMERCIAL 2019 - 2021'!$D$2:$AO$3999,14,FALSE)</f>
        <v>1920</v>
      </c>
      <c r="C1557" s="3">
        <f>VLOOKUP(Tableau3[[#This Row],[ID ]],'[1]COMMERCIAL 2019 - 2021'!$D$2:$AO$3999,15,FALSE)</f>
        <v>15408</v>
      </c>
      <c r="D1557" s="3">
        <f>VLOOKUP(Tableau3[[#This Row],[ID ]],'[1]COMMERCIAL 2019 - 2021'!$D$2:$AO$3999,16,FALSE)</f>
        <v>6000</v>
      </c>
      <c r="E1557" s="3">
        <f>VLOOKUP(Tableau3[[#This Row],[ID ]],'[1]COMMERCIAL 2019 - 2021'!$D$2:$AO$3999,17,FALSE)</f>
        <v>700</v>
      </c>
      <c r="F1557" s="3">
        <f>VLOOKUP(Tableau3[[#This Row],[ID ]],'[1]COMMERCIAL 2019 - 2021'!$D$2:$AO$3999,20,FALSE)</f>
        <v>6890.8918698638263</v>
      </c>
      <c r="G1557" s="3">
        <f>VLOOKUP(Tableau3[[#This Row],[ID ]],'[1]COMMERCIAL 2019 - 2021'!$D$2:$AO$3999,21,FALSE)</f>
        <v>55065.743639657194</v>
      </c>
      <c r="H1557" s="3">
        <f>VLOOKUP(Tableau3[[#This Row],[ID ]],'[1]COMMERCIAL 2019 - 2021'!$D$2:$AO$3999,22,FALSE)</f>
        <v>21371.770693324452</v>
      </c>
      <c r="I1557" s="3">
        <f>VLOOKUP(Tableau3[[#This Row],[ID ]],'[1]COMMERCIAL 2019 - 2021'!$D$2:$AO$3999,23,FALSE)</f>
        <v>4349.6332525545195</v>
      </c>
      <c r="J1557" s="3">
        <f>+Tableau1[[#This Row],[Annee]]</f>
        <v>2024</v>
      </c>
      <c r="K1557" s="3" t="str">
        <f>+Tableau1[[#This Row],[DESTINATION]]</f>
        <v>France</v>
      </c>
      <c r="L1557" s="3" t="str">
        <f>+Tableau1[[#This Row],[CLIENT]]</f>
        <v>SODIC</v>
      </c>
      <c r="M1557" s="3">
        <f>Tableau1[[#This Row],[Mois]]</f>
        <v>3</v>
      </c>
    </row>
    <row r="1558" spans="1:13" hidden="1" x14ac:dyDescent="0.35">
      <c r="A1558" s="1" t="str">
        <f>Tableau1[[#This Row],[NUM DE FACTURE]]</f>
        <v>FAE-24-00074</v>
      </c>
      <c r="B1558" s="2">
        <f>VLOOKUP(Tableau3[[#This Row],[ID ]],'[1]COMMERCIAL 2019 - 2021'!$D$2:$AO$3999,14,FALSE)</f>
        <v>1920</v>
      </c>
      <c r="C1558" s="3">
        <f>VLOOKUP(Tableau3[[#This Row],[ID ]],'[1]COMMERCIAL 2019 - 2021'!$D$2:$AO$3999,15,FALSE)</f>
        <v>15384</v>
      </c>
      <c r="D1558" s="3">
        <f>VLOOKUP(Tableau3[[#This Row],[ID ]],'[1]COMMERCIAL 2019 - 2021'!$D$2:$AO$3999,16,FALSE)</f>
        <v>3600</v>
      </c>
      <c r="E1558" s="3">
        <f>VLOOKUP(Tableau3[[#This Row],[ID ]],'[1]COMMERCIAL 2019 - 2021'!$D$2:$AO$3999,17,FALSE)</f>
        <v>2800</v>
      </c>
      <c r="F1558" s="3">
        <f>VLOOKUP(Tableau3[[#This Row],[ID ]],'[1]COMMERCIAL 2019 - 2021'!$D$2:$AO$3999,20,FALSE)</f>
        <v>6911.5752638596023</v>
      </c>
      <c r="G1558" s="3">
        <f>VLOOKUP(Tableau3[[#This Row],[ID ]],'[1]COMMERCIAL 2019 - 2021'!$D$2:$AO$3999,21,FALSE)</f>
        <v>56565.685285675048</v>
      </c>
      <c r="H1558" s="3">
        <f>VLOOKUP(Tableau3[[#This Row],[ID ]],'[1]COMMERCIAL 2019 - 2021'!$D$2:$AO$3999,22,FALSE)</f>
        <v>12861.734339736751</v>
      </c>
      <c r="I1558" s="3">
        <f>VLOOKUP(Tableau3[[#This Row],[ID ]],'[1]COMMERCIAL 2019 - 2021'!$D$2:$AO$3999,23,FALSE)</f>
        <v>15054.375093128589</v>
      </c>
      <c r="J1558" s="3">
        <f>+Tableau1[[#This Row],[Annee]]</f>
        <v>2024</v>
      </c>
      <c r="K1558" s="3" t="str">
        <f>+Tableau1[[#This Row],[DESTINATION]]</f>
        <v>France</v>
      </c>
      <c r="L1558" s="3" t="str">
        <f>+Tableau1[[#This Row],[CLIENT]]</f>
        <v>SODIC</v>
      </c>
      <c r="M1558" s="3">
        <f>Tableau1[[#This Row],[Mois]]</f>
        <v>3</v>
      </c>
    </row>
    <row r="1559" spans="1:13" hidden="1" x14ac:dyDescent="0.35">
      <c r="A1559" s="1" t="str">
        <f>Tableau1[[#This Row],[NUM DE FACTURE]]</f>
        <v>FAE-24-00075</v>
      </c>
      <c r="B1559" s="2">
        <f>VLOOKUP(Tableau3[[#This Row],[ID ]],'[1]COMMERCIAL 2019 - 2021'!$D$2:$AO$3999,14,FALSE)</f>
        <v>5520</v>
      </c>
      <c r="C1559" s="3">
        <f>VLOOKUP(Tableau3[[#This Row],[ID ]],'[1]COMMERCIAL 2019 - 2021'!$D$2:$AO$3999,15,FALSE)</f>
        <v>46800</v>
      </c>
      <c r="D1559" s="3">
        <f>VLOOKUP(Tableau3[[#This Row],[ID ]],'[1]COMMERCIAL 2019 - 2021'!$D$2:$AO$3999,16,FALSE)</f>
        <v>35040</v>
      </c>
      <c r="E1559" s="3">
        <f>VLOOKUP(Tableau3[[#This Row],[ID ]],'[1]COMMERCIAL 2019 - 2021'!$D$2:$AO$3999,17,FALSE)</f>
        <v>6000</v>
      </c>
      <c r="F1559" s="3">
        <f>VLOOKUP(Tableau3[[#This Row],[ID ]],'[1]COMMERCIAL 2019 - 2021'!$D$2:$AO$3999,20,FALSE)</f>
        <v>16379.337357943445</v>
      </c>
      <c r="G1559" s="3">
        <f>VLOOKUP(Tableau3[[#This Row],[ID ]],'[1]COMMERCIAL 2019 - 2021'!$D$2:$AO$3999,21,FALSE)</f>
        <v>142806.66139125964</v>
      </c>
      <c r="H1559" s="3">
        <f>VLOOKUP(Tableau3[[#This Row],[ID ]],'[1]COMMERCIAL 2019 - 2021'!$D$2:$AO$3999,22,FALSE)</f>
        <v>106678.0252878149</v>
      </c>
      <c r="I1559" s="3">
        <f>VLOOKUP(Tableau3[[#This Row],[ID ]],'[1]COMMERCIAL 2019 - 2021'!$D$2:$AO$3999,23,FALSE)</f>
        <v>43579.492562981999</v>
      </c>
      <c r="J1559" s="3">
        <f>+Tableau1[[#This Row],[Annee]]</f>
        <v>2024</v>
      </c>
      <c r="K1559" s="3" t="str">
        <f>+Tableau1[[#This Row],[DESTINATION]]</f>
        <v>Jordanie</v>
      </c>
      <c r="L1559" s="3" t="str">
        <f>+Tableau1[[#This Row],[CLIENT]]</f>
        <v>ABOURA FOODS</v>
      </c>
      <c r="M1559" s="3">
        <f>Tableau1[[#This Row],[Mois]]</f>
        <v>3</v>
      </c>
    </row>
    <row r="1560" spans="1:13" hidden="1" x14ac:dyDescent="0.35">
      <c r="A1560" s="1" t="str">
        <f>Tableau1[[#This Row],[NUM DE FACTURE]]</f>
        <v>FAE-24-00076</v>
      </c>
      <c r="B1560" s="2">
        <f>VLOOKUP(Tableau3[[#This Row],[ID ]],'[1]COMMERCIAL 2019 - 2021'!$D$2:$AO$3999,14,FALSE)</f>
        <v>11376</v>
      </c>
      <c r="C1560" s="3">
        <f>VLOOKUP(Tableau3[[#This Row],[ID ]],'[1]COMMERCIAL 2019 - 2021'!$D$2:$AO$3999,15,FALSE)</f>
        <v>244666</v>
      </c>
      <c r="D1560" s="3">
        <f>VLOOKUP(Tableau3[[#This Row],[ID ]],'[1]COMMERCIAL 2019 - 2021'!$D$2:$AO$3999,16,FALSE)</f>
        <v>16000</v>
      </c>
      <c r="E1560" s="3">
        <f>VLOOKUP(Tableau3[[#This Row],[ID ]],'[1]COMMERCIAL 2019 - 2021'!$D$2:$AO$3999,17,FALSE)</f>
        <v>0</v>
      </c>
      <c r="F1560" s="3" t="e">
        <f>VLOOKUP(Tableau3[[#This Row],[ID ]],'[1]COMMERCIAL 2019 - 2021'!$D$2:$AO$3999,20,FALSE)</f>
        <v>#N/A</v>
      </c>
      <c r="G1560" s="3" t="e">
        <f>VLOOKUP(Tableau3[[#This Row],[ID ]],'[1]COMMERCIAL 2019 - 2021'!$D$2:$AO$3999,21,FALSE)</f>
        <v>#N/A</v>
      </c>
      <c r="H1560" s="3" t="e">
        <f>VLOOKUP(Tableau3[[#This Row],[ID ]],'[1]COMMERCIAL 2019 - 2021'!$D$2:$AO$3999,22,FALSE)</f>
        <v>#N/A</v>
      </c>
      <c r="I1560" s="3" t="e">
        <f>VLOOKUP(Tableau3[[#This Row],[ID ]],'[1]COMMERCIAL 2019 - 2021'!$D$2:$AO$3999,23,FALSE)</f>
        <v>#N/A</v>
      </c>
      <c r="J1560" s="3">
        <f>+Tableau1[[#This Row],[Annee]]</f>
        <v>2024</v>
      </c>
      <c r="K1560" s="3" t="str">
        <f>+Tableau1[[#This Row],[DESTINATION]]</f>
        <v>Guinee</v>
      </c>
      <c r="L1560" s="3" t="str">
        <f>+Tableau1[[#This Row],[CLIENT]]</f>
        <v>SAWABA - GUINEE</v>
      </c>
      <c r="M1560" s="3">
        <f>Tableau1[[#This Row],[Mois]]</f>
        <v>3</v>
      </c>
    </row>
    <row r="1561" spans="1:13" hidden="1" x14ac:dyDescent="0.35">
      <c r="A1561" s="1" t="str">
        <f>Tableau1[[#This Row],[NUM DE FACTURE]]</f>
        <v>FAE-24-00077</v>
      </c>
      <c r="B1561" s="2">
        <f>VLOOKUP(Tableau3[[#This Row],[ID ]],'[1]COMMERCIAL 2019 - 2021'!$D$2:$AO$3999,14,FALSE)</f>
        <v>19200</v>
      </c>
      <c r="C1561" s="3">
        <f>VLOOKUP(Tableau3[[#This Row],[ID ]],'[1]COMMERCIAL 2019 - 2021'!$D$2:$AO$3999,15,FALSE)</f>
        <v>0</v>
      </c>
      <c r="D1561" s="3">
        <f>VLOOKUP(Tableau3[[#This Row],[ID ]],'[1]COMMERCIAL 2019 - 2021'!$D$2:$AO$3999,16,FALSE)</f>
        <v>0</v>
      </c>
      <c r="E1561" s="3">
        <f>VLOOKUP(Tableau3[[#This Row],[ID ]],'[1]COMMERCIAL 2019 - 2021'!$D$2:$AO$3999,17,FALSE)</f>
        <v>0</v>
      </c>
      <c r="F1561" s="3">
        <f>VLOOKUP(Tableau3[[#This Row],[ID ]],'[1]COMMERCIAL 2019 - 2021'!$D$2:$AO$3999,20,FALSE)</f>
        <v>38976</v>
      </c>
      <c r="G1561" s="3">
        <f>VLOOKUP(Tableau3[[#This Row],[ID ]],'[1]COMMERCIAL 2019 - 2021'!$D$2:$AO$3999,21,FALSE)</f>
        <v>0</v>
      </c>
      <c r="H1561" s="3">
        <f>VLOOKUP(Tableau3[[#This Row],[ID ]],'[1]COMMERCIAL 2019 - 2021'!$D$2:$AO$3999,22,FALSE)</f>
        <v>0</v>
      </c>
      <c r="I1561" s="3">
        <f>VLOOKUP(Tableau3[[#This Row],[ID ]],'[1]COMMERCIAL 2019 - 2021'!$D$2:$AO$3999,23,FALSE)</f>
        <v>0</v>
      </c>
      <c r="J1561" s="3">
        <f>+Tableau1[[#This Row],[Annee]]</f>
        <v>2024</v>
      </c>
      <c r="K1561" s="3" t="str">
        <f>+Tableau1[[#This Row],[DESTINATION]]</f>
        <v>Gambie</v>
      </c>
      <c r="L1561" s="3" t="str">
        <f>+Tableau1[[#This Row],[CLIENT]]</f>
        <v>SAHEL INTERNATIONAL TRADE</v>
      </c>
      <c r="M1561" s="3">
        <f>Tableau1[[#This Row],[Mois]]</f>
        <v>3</v>
      </c>
    </row>
    <row r="1562" spans="1:13" hidden="1" x14ac:dyDescent="0.35">
      <c r="A1562" s="1" t="str">
        <f>Tableau1[[#This Row],[NUM DE FACTURE]]</f>
        <v>FAE-24-00078</v>
      </c>
      <c r="B1562" s="2">
        <f>VLOOKUP(Tableau3[[#This Row],[ID ]],'[1]COMMERCIAL 2019 - 2021'!$D$2:$AO$3999,14,FALSE)</f>
        <v>19200</v>
      </c>
      <c r="C1562" s="3">
        <f>VLOOKUP(Tableau3[[#This Row],[ID ]],'[1]COMMERCIAL 2019 - 2021'!$D$2:$AO$3999,15,FALSE)</f>
        <v>0</v>
      </c>
      <c r="D1562" s="3">
        <f>VLOOKUP(Tableau3[[#This Row],[ID ]],'[1]COMMERCIAL 2019 - 2021'!$D$2:$AO$3999,16,FALSE)</f>
        <v>0</v>
      </c>
      <c r="E1562" s="3">
        <f>VLOOKUP(Tableau3[[#This Row],[ID ]],'[1]COMMERCIAL 2019 - 2021'!$D$2:$AO$3999,17,FALSE)</f>
        <v>0</v>
      </c>
      <c r="F1562" s="3">
        <f>VLOOKUP(Tableau3[[#This Row],[ID ]],'[1]COMMERCIAL 2019 - 2021'!$D$2:$AO$3999,20,FALSE)</f>
        <v>38976</v>
      </c>
      <c r="G1562" s="3">
        <f>VLOOKUP(Tableau3[[#This Row],[ID ]],'[1]COMMERCIAL 2019 - 2021'!$D$2:$AO$3999,21,FALSE)</f>
        <v>0</v>
      </c>
      <c r="H1562" s="3">
        <f>VLOOKUP(Tableau3[[#This Row],[ID ]],'[1]COMMERCIAL 2019 - 2021'!$D$2:$AO$3999,22,FALSE)</f>
        <v>0</v>
      </c>
      <c r="I1562" s="3">
        <f>VLOOKUP(Tableau3[[#This Row],[ID ]],'[1]COMMERCIAL 2019 - 2021'!$D$2:$AO$3999,23,FALSE)</f>
        <v>0</v>
      </c>
      <c r="J1562" s="3">
        <f>+Tableau1[[#This Row],[Annee]]</f>
        <v>2024</v>
      </c>
      <c r="K1562" s="3" t="str">
        <f>+Tableau1[[#This Row],[DESTINATION]]</f>
        <v>Burkina Faso</v>
      </c>
      <c r="L1562" s="3" t="str">
        <f>+Tableau1[[#This Row],[CLIENT]]</f>
        <v>SAHEL INTERNATIONAL TRADE</v>
      </c>
      <c r="M1562" s="3">
        <f>Tableau1[[#This Row],[Mois]]</f>
        <v>3</v>
      </c>
    </row>
    <row r="1563" spans="1:13" hidden="1" x14ac:dyDescent="0.35">
      <c r="A1563" s="1" t="str">
        <f>Tableau1[[#This Row],[NUM DE FACTURE]]</f>
        <v>FAE-24-00079</v>
      </c>
      <c r="B1563" s="2">
        <f>VLOOKUP(Tableau3[[#This Row],[ID ]],'[1]COMMERCIAL 2019 - 2021'!$D$2:$AO$3999,14,FALSE)</f>
        <v>194774</v>
      </c>
      <c r="C1563" s="3">
        <f>VLOOKUP(Tableau3[[#This Row],[ID ]],'[1]COMMERCIAL 2019 - 2021'!$D$2:$AO$3999,15,FALSE)</f>
        <v>27960</v>
      </c>
      <c r="D1563" s="3">
        <f>VLOOKUP(Tableau3[[#This Row],[ID ]],'[1]COMMERCIAL 2019 - 2021'!$D$2:$AO$3999,16,FALSE)</f>
        <v>0</v>
      </c>
      <c r="E1563" s="3">
        <f>VLOOKUP(Tableau3[[#This Row],[ID ]],'[1]COMMERCIAL 2019 - 2021'!$D$2:$AO$3999,17,FALSE)</f>
        <v>0</v>
      </c>
      <c r="F1563" s="3">
        <f>VLOOKUP(Tableau3[[#This Row],[ID ]],'[1]COMMERCIAL 2019 - 2021'!$D$2:$AO$3999,20,FALSE)</f>
        <v>390430.02</v>
      </c>
      <c r="G1563" s="3">
        <f>VLOOKUP(Tableau3[[#This Row],[ID ]],'[1]COMMERCIAL 2019 - 2021'!$D$2:$AO$3999,21,FALSE)</f>
        <v>51446.400000000001</v>
      </c>
      <c r="H1563" s="3">
        <f>VLOOKUP(Tableau3[[#This Row],[ID ]],'[1]COMMERCIAL 2019 - 2021'!$D$2:$AO$3999,22,FALSE)</f>
        <v>0</v>
      </c>
      <c r="I1563" s="3">
        <f>VLOOKUP(Tableau3[[#This Row],[ID ]],'[1]COMMERCIAL 2019 - 2021'!$D$2:$AO$3999,23,FALSE)</f>
        <v>0</v>
      </c>
      <c r="J1563" s="3">
        <f>+Tableau1[[#This Row],[Annee]]</f>
        <v>2024</v>
      </c>
      <c r="K1563" s="3" t="str">
        <f>+Tableau1[[#This Row],[DESTINATION]]</f>
        <v>Sierra Leone</v>
      </c>
      <c r="L1563" s="3" t="str">
        <f>+Tableau1[[#This Row],[CLIENT]]</f>
        <v>STE DE COMMERCE INTERNATIONAL</v>
      </c>
      <c r="M1563" s="3">
        <f>Tableau1[[#This Row],[Mois]]</f>
        <v>3</v>
      </c>
    </row>
    <row r="1564" spans="1:13" x14ac:dyDescent="0.35">
      <c r="A1564" s="1" t="str">
        <f>Tableau1[[#This Row],[NUM DE FACTURE]]</f>
        <v>FAE-24-00080</v>
      </c>
      <c r="B1564" s="2">
        <f>VLOOKUP(Tableau3[[#This Row],[ID ]],'[1]COMMERCIAL 2019 - 2021'!$D$2:$AO$3999,14,FALSE)</f>
        <v>0</v>
      </c>
      <c r="C1564" s="3">
        <f>VLOOKUP(Tableau3[[#This Row],[ID ]],'[1]COMMERCIAL 2019 - 2021'!$D$2:$AO$3999,15,FALSE)</f>
        <v>21600</v>
      </c>
      <c r="D1564" s="3">
        <f>VLOOKUP(Tableau3[[#This Row],[ID ]],'[1]COMMERCIAL 2019 - 2021'!$D$2:$AO$3999,16,FALSE)</f>
        <v>0</v>
      </c>
      <c r="E1564" s="3">
        <f>VLOOKUP(Tableau3[[#This Row],[ID ]],'[1]COMMERCIAL 2019 - 2021'!$D$2:$AO$3999,17,FALSE)</f>
        <v>0</v>
      </c>
      <c r="F1564" s="3">
        <f>VLOOKUP(Tableau3[[#This Row],[ID ]],'[1]COMMERCIAL 2019 - 2021'!$D$2:$AO$3999,20,FALSE)</f>
        <v>0</v>
      </c>
      <c r="G1564" s="3">
        <f>VLOOKUP(Tableau3[[#This Row],[ID ]],'[1]COMMERCIAL 2019 - 2021'!$D$2:$AO$3999,21,FALSE)</f>
        <v>39744</v>
      </c>
      <c r="H1564" s="3">
        <f>VLOOKUP(Tableau3[[#This Row],[ID ]],'[1]COMMERCIAL 2019 - 2021'!$D$2:$AO$3999,22,FALSE)</f>
        <v>0</v>
      </c>
      <c r="I1564" s="3">
        <f>VLOOKUP(Tableau3[[#This Row],[ID ]],'[1]COMMERCIAL 2019 - 2021'!$D$2:$AO$3999,23,FALSE)</f>
        <v>0</v>
      </c>
      <c r="J1564" s="3">
        <f>+Tableau1[[#This Row],[Annee]]</f>
        <v>2024</v>
      </c>
      <c r="K1564" s="3" t="str">
        <f>+Tableau1[[#This Row],[DESTINATION]]</f>
        <v>Sierra Leone</v>
      </c>
      <c r="L1564" s="3" t="str">
        <f>+Tableau1[[#This Row],[CLIENT]]</f>
        <v>TUNISIAN AFRICAN BUSINESS</v>
      </c>
      <c r="M1564" s="3">
        <f>Tableau1[[#This Row],[Mois]]</f>
        <v>3</v>
      </c>
    </row>
    <row r="1565" spans="1:13" hidden="1" x14ac:dyDescent="0.35">
      <c r="A1565" s="1" t="str">
        <f>Tableau1[[#This Row],[NUM DE FACTURE]]</f>
        <v>FAE-24-00081</v>
      </c>
      <c r="B1565" s="2">
        <f>VLOOKUP(Tableau3[[#This Row],[ID ]],'[1]COMMERCIAL 2019 - 2021'!$D$2:$AO$3999,14,FALSE)</f>
        <v>0</v>
      </c>
      <c r="C1565" s="3">
        <f>VLOOKUP(Tableau3[[#This Row],[ID ]],'[1]COMMERCIAL 2019 - 2021'!$D$2:$AO$3999,15,FALSE)</f>
        <v>19200</v>
      </c>
      <c r="D1565" s="3">
        <f>VLOOKUP(Tableau3[[#This Row],[ID ]],'[1]COMMERCIAL 2019 - 2021'!$D$2:$AO$3999,16,FALSE)</f>
        <v>52000</v>
      </c>
      <c r="E1565" s="3">
        <f>VLOOKUP(Tableau3[[#This Row],[ID ]],'[1]COMMERCIAL 2019 - 2021'!$D$2:$AO$3999,17,FALSE)</f>
        <v>0</v>
      </c>
      <c r="F1565" s="3">
        <f>VLOOKUP(Tableau3[[#This Row],[ID ]],'[1]COMMERCIAL 2019 - 2021'!$D$2:$AO$3999,20,FALSE)</f>
        <v>0</v>
      </c>
      <c r="G1565" s="3">
        <f>VLOOKUP(Tableau3[[#This Row],[ID ]],'[1]COMMERCIAL 2019 - 2021'!$D$2:$AO$3999,21,FALSE)</f>
        <v>32640</v>
      </c>
      <c r="H1565" s="3">
        <f>VLOOKUP(Tableau3[[#This Row],[ID ]],'[1]COMMERCIAL 2019 - 2021'!$D$2:$AO$3999,22,FALSE)</f>
        <v>86040</v>
      </c>
      <c r="I1565" s="3">
        <f>VLOOKUP(Tableau3[[#This Row],[ID ]],'[1]COMMERCIAL 2019 - 2021'!$D$2:$AO$3999,23,FALSE)</f>
        <v>0</v>
      </c>
      <c r="J1565" s="3">
        <f>+Tableau1[[#This Row],[Annee]]</f>
        <v>2024</v>
      </c>
      <c r="K1565" s="3" t="str">
        <f>+Tableau1[[#This Row],[DESTINATION]]</f>
        <v>Senegal</v>
      </c>
      <c r="L1565" s="3" t="str">
        <f>+Tableau1[[#This Row],[CLIENT]]</f>
        <v>MARCOM INTERN</v>
      </c>
      <c r="M1565" s="3">
        <f>Tableau1[[#This Row],[Mois]]</f>
        <v>3</v>
      </c>
    </row>
    <row r="1566" spans="1:13" hidden="1" x14ac:dyDescent="0.35">
      <c r="A1566" s="1" t="str">
        <f>Tableau1[[#This Row],[NUM DE FACTURE]]</f>
        <v>FAE-24-00082</v>
      </c>
      <c r="B1566" s="2">
        <f>VLOOKUP(Tableau3[[#This Row],[ID ]],'[1]COMMERCIAL 2019 - 2021'!$D$2:$AO$3999,14,FALSE)</f>
        <v>38400</v>
      </c>
      <c r="C1566" s="3">
        <f>VLOOKUP(Tableau3[[#This Row],[ID ]],'[1]COMMERCIAL 2019 - 2021'!$D$2:$AO$3999,15,FALSE)</f>
        <v>0</v>
      </c>
      <c r="D1566" s="3">
        <f>VLOOKUP(Tableau3[[#This Row],[ID ]],'[1]COMMERCIAL 2019 - 2021'!$D$2:$AO$3999,16,FALSE)</f>
        <v>0</v>
      </c>
      <c r="E1566" s="3">
        <f>VLOOKUP(Tableau3[[#This Row],[ID ]],'[1]COMMERCIAL 2019 - 2021'!$D$2:$AO$3999,17,FALSE)</f>
        <v>0</v>
      </c>
      <c r="F1566" s="3">
        <f>VLOOKUP(Tableau3[[#This Row],[ID ]],'[1]COMMERCIAL 2019 - 2021'!$D$2:$AO$3999,20,FALSE)</f>
        <v>77952</v>
      </c>
      <c r="G1566" s="3">
        <f>VLOOKUP(Tableau3[[#This Row],[ID ]],'[1]COMMERCIAL 2019 - 2021'!$D$2:$AO$3999,21,FALSE)</f>
        <v>0</v>
      </c>
      <c r="H1566" s="3">
        <f>VLOOKUP(Tableau3[[#This Row],[ID ]],'[1]COMMERCIAL 2019 - 2021'!$D$2:$AO$3999,22,FALSE)</f>
        <v>0</v>
      </c>
      <c r="I1566" s="3">
        <f>VLOOKUP(Tableau3[[#This Row],[ID ]],'[1]COMMERCIAL 2019 - 2021'!$D$2:$AO$3999,23,FALSE)</f>
        <v>0</v>
      </c>
      <c r="J1566" s="3">
        <f>+Tableau1[[#This Row],[Annee]]</f>
        <v>2024</v>
      </c>
      <c r="K1566" s="3" t="str">
        <f>+Tableau1[[#This Row],[DESTINATION]]</f>
        <v>Burkina Faso</v>
      </c>
      <c r="L1566" s="3" t="str">
        <f>+Tableau1[[#This Row],[CLIENT]]</f>
        <v>MARCOM INTERN</v>
      </c>
      <c r="M1566" s="3">
        <f>Tableau1[[#This Row],[Mois]]</f>
        <v>3</v>
      </c>
    </row>
    <row r="1567" spans="1:13" hidden="1" x14ac:dyDescent="0.35">
      <c r="A1567" s="1" t="str">
        <f>Tableau1[[#This Row],[NUM DE FACTURE]]</f>
        <v>FAE-24-00083</v>
      </c>
      <c r="B1567" s="2">
        <f>VLOOKUP(Tableau3[[#This Row],[ID ]],'[1]COMMERCIAL 2019 - 2021'!$D$2:$AO$3999,14,FALSE)</f>
        <v>0</v>
      </c>
      <c r="C1567" s="3">
        <f>VLOOKUP(Tableau3[[#This Row],[ID ]],'[1]COMMERCIAL 2019 - 2021'!$D$2:$AO$3999,15,FALSE)</f>
        <v>20500</v>
      </c>
      <c r="D1567" s="3">
        <f>VLOOKUP(Tableau3[[#This Row],[ID ]],'[1]COMMERCIAL 2019 - 2021'!$D$2:$AO$3999,16,FALSE)</f>
        <v>0</v>
      </c>
      <c r="E1567" s="3">
        <f>VLOOKUP(Tableau3[[#This Row],[ID ]],'[1]COMMERCIAL 2019 - 2021'!$D$2:$AO$3999,17,FALSE)</f>
        <v>0</v>
      </c>
      <c r="F1567" s="3">
        <f>VLOOKUP(Tableau3[[#This Row],[ID ]],'[1]COMMERCIAL 2019 - 2021'!$D$2:$AO$3999,20,FALSE)</f>
        <v>0</v>
      </c>
      <c r="G1567" s="3">
        <f>VLOOKUP(Tableau3[[#This Row],[ID ]],'[1]COMMERCIAL 2019 - 2021'!$D$2:$AO$3999,21,FALSE)</f>
        <v>50225</v>
      </c>
      <c r="H1567" s="3">
        <f>VLOOKUP(Tableau3[[#This Row],[ID ]],'[1]COMMERCIAL 2019 - 2021'!$D$2:$AO$3999,22,FALSE)</f>
        <v>0</v>
      </c>
      <c r="I1567" s="3">
        <f>VLOOKUP(Tableau3[[#This Row],[ID ]],'[1]COMMERCIAL 2019 - 2021'!$D$2:$AO$3999,23,FALSE)</f>
        <v>0</v>
      </c>
      <c r="J1567" s="3">
        <f>+Tableau1[[#This Row],[Annee]]</f>
        <v>2024</v>
      </c>
      <c r="K1567" s="3" t="str">
        <f>+Tableau1[[#This Row],[DESTINATION]]</f>
        <v>UK</v>
      </c>
      <c r="L1567" s="3" t="str">
        <f>+Tableau1[[#This Row],[CLIENT]]</f>
        <v>ARCADIA</v>
      </c>
      <c r="M1567" s="3">
        <f>Tableau1[[#This Row],[Mois]]</f>
        <v>3</v>
      </c>
    </row>
    <row r="1568" spans="1:13" hidden="1" x14ac:dyDescent="0.35">
      <c r="A1568" s="1" t="str">
        <f>Tableau1[[#This Row],[NUM DE FACTURE]]</f>
        <v>FAE-24-00084</v>
      </c>
      <c r="B1568" s="2">
        <f>VLOOKUP(Tableau3[[#This Row],[ID ]],'[1]COMMERCIAL 2019 - 2021'!$D$2:$AO$3999,14,FALSE)</f>
        <v>0</v>
      </c>
      <c r="C1568" s="3">
        <f>VLOOKUP(Tableau3[[#This Row],[ID ]],'[1]COMMERCIAL 2019 - 2021'!$D$2:$AO$3999,15,FALSE)</f>
        <v>14544</v>
      </c>
      <c r="D1568" s="3">
        <f>VLOOKUP(Tableau3[[#This Row],[ID ]],'[1]COMMERCIAL 2019 - 2021'!$D$2:$AO$3999,16,FALSE)</f>
        <v>13500</v>
      </c>
      <c r="E1568" s="3">
        <f>VLOOKUP(Tableau3[[#This Row],[ID ]],'[1]COMMERCIAL 2019 - 2021'!$D$2:$AO$3999,17,FALSE)</f>
        <v>0</v>
      </c>
      <c r="F1568" s="3">
        <f>VLOOKUP(Tableau3[[#This Row],[ID ]],'[1]COMMERCIAL 2019 - 2021'!$D$2:$AO$3999,20,FALSE)</f>
        <v>0</v>
      </c>
      <c r="G1568" s="3">
        <f>VLOOKUP(Tableau3[[#This Row],[ID ]],'[1]COMMERCIAL 2019 - 2021'!$D$2:$AO$3999,21,FALSE)</f>
        <v>45036.976378911422</v>
      </c>
      <c r="H1568" s="3">
        <f>VLOOKUP(Tableau3[[#This Row],[ID ]],'[1]COMMERCIAL 2019 - 2021'!$D$2:$AO$3999,22,FALSE)</f>
        <v>41297.341614088582</v>
      </c>
      <c r="I1568" s="3">
        <f>VLOOKUP(Tableau3[[#This Row],[ID ]],'[1]COMMERCIAL 2019 - 2021'!$D$2:$AO$3999,23,FALSE)</f>
        <v>0</v>
      </c>
      <c r="J1568" s="3">
        <f>+Tableau1[[#This Row],[Annee]]</f>
        <v>2024</v>
      </c>
      <c r="K1568" s="3" t="str">
        <f>+Tableau1[[#This Row],[DESTINATION]]</f>
        <v>Mayotte</v>
      </c>
      <c r="L1568" s="3" t="str">
        <f>+Tableau1[[#This Row],[CLIENT]]</f>
        <v>SODIFRAM SAS</v>
      </c>
      <c r="M1568" s="3">
        <f>Tableau1[[#This Row],[Mois]]</f>
        <v>3</v>
      </c>
    </row>
    <row r="1569" spans="1:13" hidden="1" x14ac:dyDescent="0.35">
      <c r="A1569" s="1" t="str">
        <f>Tableau1[[#This Row],[NUM DE FACTURE]]</f>
        <v>FAE-24-00085</v>
      </c>
      <c r="B1569" s="2">
        <f>VLOOKUP(Tableau3[[#This Row],[ID ]],'[1]COMMERCIAL 2019 - 2021'!$D$2:$AO$3999,14,FALSE)</f>
        <v>0</v>
      </c>
      <c r="C1569" s="3">
        <f>VLOOKUP(Tableau3[[#This Row],[ID ]],'[1]COMMERCIAL 2019 - 2021'!$D$2:$AO$3999,15,FALSE)</f>
        <v>11304</v>
      </c>
      <c r="D1569" s="3">
        <f>VLOOKUP(Tableau3[[#This Row],[ID ]],'[1]COMMERCIAL 2019 - 2021'!$D$2:$AO$3999,16,FALSE)</f>
        <v>16500</v>
      </c>
      <c r="E1569" s="3">
        <f>VLOOKUP(Tableau3[[#This Row],[ID ]],'[1]COMMERCIAL 2019 - 2021'!$D$2:$AO$3999,17,FALSE)</f>
        <v>0</v>
      </c>
      <c r="F1569" s="3">
        <f>VLOOKUP(Tableau3[[#This Row],[ID ]],'[1]COMMERCIAL 2019 - 2021'!$D$2:$AO$3999,20,FALSE)</f>
        <v>0</v>
      </c>
      <c r="G1569" s="3">
        <f>VLOOKUP(Tableau3[[#This Row],[ID ]],'[1]COMMERCIAL 2019 - 2021'!$D$2:$AO$3999,21,FALSE)</f>
        <v>35053.945786640485</v>
      </c>
      <c r="H1569" s="3">
        <f>VLOOKUP(Tableau3[[#This Row],[ID ]],'[1]COMMERCIAL 2019 - 2021'!$D$2:$AO$3999,22,FALSE)</f>
        <v>50862.783426359514</v>
      </c>
      <c r="I1569" s="3">
        <f>VLOOKUP(Tableau3[[#This Row],[ID ]],'[1]COMMERCIAL 2019 - 2021'!$D$2:$AO$3999,23,FALSE)</f>
        <v>0</v>
      </c>
      <c r="J1569" s="3">
        <f>+Tableau1[[#This Row],[Annee]]</f>
        <v>2024</v>
      </c>
      <c r="K1569" s="3" t="str">
        <f>+Tableau1[[#This Row],[DESTINATION]]</f>
        <v>Mayotte</v>
      </c>
      <c r="L1569" s="3" t="str">
        <f>+Tableau1[[#This Row],[CLIENT]]</f>
        <v>SODIFRAM SAS</v>
      </c>
      <c r="M1569" s="3">
        <f>Tableau1[[#This Row],[Mois]]</f>
        <v>3</v>
      </c>
    </row>
    <row r="1570" spans="1:13" hidden="1" x14ac:dyDescent="0.35">
      <c r="A1570" s="1" t="str">
        <f>Tableau1[[#This Row],[NUM DE FACTURE]]</f>
        <v>FAE-24-00086</v>
      </c>
      <c r="B1570" s="2">
        <f>VLOOKUP(Tableau3[[#This Row],[ID ]],'[1]COMMERCIAL 2019 - 2021'!$D$2:$AO$3999,14,FALSE)</f>
        <v>0</v>
      </c>
      <c r="C1570" s="3">
        <f>VLOOKUP(Tableau3[[#This Row],[ID ]],'[1]COMMERCIAL 2019 - 2021'!$D$2:$AO$3999,15,FALSE)</f>
        <v>43200</v>
      </c>
      <c r="D1570" s="3">
        <f>VLOOKUP(Tableau3[[#This Row],[ID ]],'[1]COMMERCIAL 2019 - 2021'!$D$2:$AO$3999,16,FALSE)</f>
        <v>0</v>
      </c>
      <c r="E1570" s="3">
        <f>VLOOKUP(Tableau3[[#This Row],[ID ]],'[1]COMMERCIAL 2019 - 2021'!$D$2:$AO$3999,17,FALSE)</f>
        <v>0</v>
      </c>
      <c r="F1570" s="3">
        <f>VLOOKUP(Tableau3[[#This Row],[ID ]],'[1]COMMERCIAL 2019 - 2021'!$D$2:$AO$3999,20,FALSE)</f>
        <v>0</v>
      </c>
      <c r="G1570" s="3">
        <f>VLOOKUP(Tableau3[[#This Row],[ID ]],'[1]COMMERCIAL 2019 - 2021'!$D$2:$AO$3999,21,FALSE)</f>
        <v>79488</v>
      </c>
      <c r="H1570" s="3">
        <f>VLOOKUP(Tableau3[[#This Row],[ID ]],'[1]COMMERCIAL 2019 - 2021'!$D$2:$AO$3999,22,FALSE)</f>
        <v>0</v>
      </c>
      <c r="I1570" s="3">
        <f>VLOOKUP(Tableau3[[#This Row],[ID ]],'[1]COMMERCIAL 2019 - 2021'!$D$2:$AO$3999,23,FALSE)</f>
        <v>0</v>
      </c>
      <c r="J1570" s="3">
        <f>+Tableau1[[#This Row],[Annee]]</f>
        <v>2024</v>
      </c>
      <c r="K1570" s="3" t="str">
        <f>+Tableau1[[#This Row],[DESTINATION]]</f>
        <v>Burkina Faso</v>
      </c>
      <c r="L1570" s="3" t="str">
        <f>+Tableau1[[#This Row],[CLIENT]]</f>
        <v>SAHEL INTERNATIONAL TRADE</v>
      </c>
      <c r="M1570" s="3">
        <f>Tableau1[[#This Row],[Mois]]</f>
        <v>3</v>
      </c>
    </row>
    <row r="1571" spans="1:13" hidden="1" x14ac:dyDescent="0.35">
      <c r="A1571" s="1" t="str">
        <f>Tableau1[[#This Row],[NUM DE FACTURE]]</f>
        <v>FAE-24-00087</v>
      </c>
      <c r="B1571" s="2">
        <f>VLOOKUP(Tableau3[[#This Row],[ID ]],'[1]COMMERCIAL 2019 - 2021'!$D$2:$AO$3999,14,FALSE)</f>
        <v>5760</v>
      </c>
      <c r="C1571" s="3">
        <f>VLOOKUP(Tableau3[[#This Row],[ID ]],'[1]COMMERCIAL 2019 - 2021'!$D$2:$AO$3999,15,FALSE)</f>
        <v>15168</v>
      </c>
      <c r="D1571" s="3">
        <f>VLOOKUP(Tableau3[[#This Row],[ID ]],'[1]COMMERCIAL 2019 - 2021'!$D$2:$AO$3999,16,FALSE)</f>
        <v>1200</v>
      </c>
      <c r="E1571" s="3">
        <f>VLOOKUP(Tableau3[[#This Row],[ID ]],'[1]COMMERCIAL 2019 - 2021'!$D$2:$AO$3999,17,FALSE)</f>
        <v>2800</v>
      </c>
      <c r="F1571" s="3">
        <f>VLOOKUP(Tableau3[[#This Row],[ID ]],'[1]COMMERCIAL 2019 - 2021'!$D$2:$AO$3999,20,FALSE)</f>
        <v>20587.613916015405</v>
      </c>
      <c r="G1571" s="3">
        <f>VLOOKUP(Tableau3[[#This Row],[ID ]],'[1]COMMERCIAL 2019 - 2021'!$D$2:$AO$3999,21,FALSE)</f>
        <v>55181.810647640552</v>
      </c>
      <c r="H1571" s="3">
        <f>VLOOKUP(Tableau3[[#This Row],[ID ]],'[1]COMMERCIAL 2019 - 2021'!$D$2:$AO$3999,22,FALSE)</f>
        <v>4256.6055925032078</v>
      </c>
      <c r="I1571" s="3">
        <f>VLOOKUP(Tableau3[[#This Row],[ID ]],'[1]COMMERCIAL 2019 - 2021'!$D$2:$AO$3999,23,FALSE)</f>
        <v>14981.465875840819</v>
      </c>
      <c r="J1571" s="3">
        <f>+Tableau1[[#This Row],[Annee]]</f>
        <v>2024</v>
      </c>
      <c r="K1571" s="3" t="str">
        <f>+Tableau1[[#This Row],[DESTINATION]]</f>
        <v>France</v>
      </c>
      <c r="L1571" s="3" t="str">
        <f>+Tableau1[[#This Row],[CLIENT]]</f>
        <v>SODIC</v>
      </c>
      <c r="M1571" s="3">
        <f>Tableau1[[#This Row],[Mois]]</f>
        <v>3</v>
      </c>
    </row>
    <row r="1572" spans="1:13" hidden="1" x14ac:dyDescent="0.35">
      <c r="A1572" s="1" t="str">
        <f>Tableau1[[#This Row],[NUM DE FACTURE]]</f>
        <v>FAE-24-00088</v>
      </c>
      <c r="B1572" s="2">
        <f>VLOOKUP(Tableau3[[#This Row],[ID ]],'[1]COMMERCIAL 2019 - 2021'!$D$2:$AO$3999,14,FALSE)</f>
        <v>9600</v>
      </c>
      <c r="C1572" s="3">
        <f>VLOOKUP(Tableau3[[#This Row],[ID ]],'[1]COMMERCIAL 2019 - 2021'!$D$2:$AO$3999,15,FALSE)</f>
        <v>11880</v>
      </c>
      <c r="D1572" s="3">
        <f>VLOOKUP(Tableau3[[#This Row],[ID ]],'[1]COMMERCIAL 2019 - 2021'!$D$2:$AO$3999,16,FALSE)</f>
        <v>2400</v>
      </c>
      <c r="E1572" s="3">
        <f>VLOOKUP(Tableau3[[#This Row],[ID ]],'[1]COMMERCIAL 2019 - 2021'!$D$2:$AO$3999,17,FALSE)</f>
        <v>1000</v>
      </c>
      <c r="F1572" s="3">
        <f>VLOOKUP(Tableau3[[#This Row],[ID ]],'[1]COMMERCIAL 2019 - 2021'!$D$2:$AO$3999,20,FALSE)</f>
        <v>34272.289305723476</v>
      </c>
      <c r="G1572" s="3">
        <f>VLOOKUP(Tableau3[[#This Row],[ID ]],'[1]COMMERCIAL 2019 - 2021'!$D$2:$AO$3999,21,FALSE)</f>
        <v>43224.756060632797</v>
      </c>
      <c r="H1572" s="3">
        <f>VLOOKUP(Tableau3[[#This Row],[ID ]],'[1]COMMERCIAL 2019 - 2021'!$D$2:$AO$3999,22,FALSE)</f>
        <v>8503.2041664308672</v>
      </c>
      <c r="I1572" s="3">
        <f>VLOOKUP(Tableau3[[#This Row],[ID ]],'[1]COMMERCIAL 2019 - 2021'!$D$2:$AO$3999,23,FALSE)</f>
        <v>5769.4661860128608</v>
      </c>
      <c r="J1572" s="3">
        <f>+Tableau1[[#This Row],[Annee]]</f>
        <v>2024</v>
      </c>
      <c r="K1572" s="3" t="str">
        <f>+Tableau1[[#This Row],[DESTINATION]]</f>
        <v>France</v>
      </c>
      <c r="L1572" s="3" t="str">
        <f>+Tableau1[[#This Row],[CLIENT]]</f>
        <v>SODIC</v>
      </c>
      <c r="M1572" s="3">
        <f>Tableau1[[#This Row],[Mois]]</f>
        <v>3</v>
      </c>
    </row>
    <row r="1573" spans="1:13" hidden="1" x14ac:dyDescent="0.35">
      <c r="A1573" s="1" t="str">
        <f>Tableau1[[#This Row],[NUM DE FACTURE]]</f>
        <v>FAE-24-00089</v>
      </c>
      <c r="B1573" s="2">
        <f>VLOOKUP(Tableau3[[#This Row],[ID ]],'[1]COMMERCIAL 2019 - 2021'!$D$2:$AO$3999,14,FALSE)</f>
        <v>0</v>
      </c>
      <c r="C1573" s="3">
        <f>VLOOKUP(Tableau3[[#This Row],[ID ]],'[1]COMMERCIAL 2019 - 2021'!$D$2:$AO$3999,15,FALSE)</f>
        <v>19080</v>
      </c>
      <c r="D1573" s="3">
        <f>VLOOKUP(Tableau3[[#This Row],[ID ]],'[1]COMMERCIAL 2019 - 2021'!$D$2:$AO$3999,16,FALSE)</f>
        <v>4800</v>
      </c>
      <c r="E1573" s="3">
        <f>VLOOKUP(Tableau3[[#This Row],[ID ]],'[1]COMMERCIAL 2019 - 2021'!$D$2:$AO$3999,17,FALSE)</f>
        <v>560</v>
      </c>
      <c r="F1573" s="3">
        <f>VLOOKUP(Tableau3[[#This Row],[ID ]],'[1]COMMERCIAL 2019 - 2021'!$D$2:$AO$3999,20,FALSE)</f>
        <v>0</v>
      </c>
      <c r="G1573" s="3">
        <f>VLOOKUP(Tableau3[[#This Row],[ID ]],'[1]COMMERCIAL 2019 - 2021'!$D$2:$AO$3999,21,FALSE)</f>
        <v>64315.346593005554</v>
      </c>
      <c r="H1573" s="3">
        <f>VLOOKUP(Tableau3[[#This Row],[ID ]],'[1]COMMERCIAL 2019 - 2021'!$D$2:$AO$3999,22,FALSE)</f>
        <v>16481.708035875614</v>
      </c>
      <c r="I1573" s="3">
        <f>VLOOKUP(Tableau3[[#This Row],[ID ]],'[1]COMMERCIAL 2019 - 2021'!$D$2:$AO$3999,23,FALSE)</f>
        <v>4810.0830935188214</v>
      </c>
      <c r="J1573" s="3">
        <f>+Tableau1[[#This Row],[Annee]]</f>
        <v>2024</v>
      </c>
      <c r="K1573" s="3" t="str">
        <f>+Tableau1[[#This Row],[DESTINATION]]</f>
        <v>France</v>
      </c>
      <c r="L1573" s="3" t="str">
        <f>+Tableau1[[#This Row],[CLIENT]]</f>
        <v>SODIC</v>
      </c>
      <c r="M1573" s="3">
        <f>Tableau1[[#This Row],[Mois]]</f>
        <v>3</v>
      </c>
    </row>
    <row r="1574" spans="1:13" hidden="1" x14ac:dyDescent="0.35">
      <c r="A1574" s="1" t="str">
        <f>Tableau1[[#This Row],[NUM DE FACTURE]]</f>
        <v>FAE-24-00090</v>
      </c>
      <c r="B1574" s="2">
        <f>VLOOKUP(Tableau3[[#This Row],[ID ]],'[1]COMMERCIAL 2019 - 2021'!$D$2:$AO$3999,14,FALSE)</f>
        <v>54000</v>
      </c>
      <c r="C1574" s="3">
        <f>VLOOKUP(Tableau3[[#This Row],[ID ]],'[1]COMMERCIAL 2019 - 2021'!$D$2:$AO$3999,15,FALSE)</f>
        <v>0</v>
      </c>
      <c r="D1574" s="3">
        <f>VLOOKUP(Tableau3[[#This Row],[ID ]],'[1]COMMERCIAL 2019 - 2021'!$D$2:$AO$3999,16,FALSE)</f>
        <v>0</v>
      </c>
      <c r="E1574" s="3">
        <f>VLOOKUP(Tableau3[[#This Row],[ID ]],'[1]COMMERCIAL 2019 - 2021'!$D$2:$AO$3999,17,FALSE)</f>
        <v>0</v>
      </c>
      <c r="F1574" s="3">
        <f>VLOOKUP(Tableau3[[#This Row],[ID ]],'[1]COMMERCIAL 2019 - 2021'!$D$2:$AO$3999,20,FALSE)</f>
        <v>115020</v>
      </c>
      <c r="G1574" s="3">
        <f>VLOOKUP(Tableau3[[#This Row],[ID ]],'[1]COMMERCIAL 2019 - 2021'!$D$2:$AO$3999,21,FALSE)</f>
        <v>0</v>
      </c>
      <c r="H1574" s="3">
        <f>VLOOKUP(Tableau3[[#This Row],[ID ]],'[1]COMMERCIAL 2019 - 2021'!$D$2:$AO$3999,22,FALSE)</f>
        <v>0</v>
      </c>
      <c r="I1574" s="3">
        <f>VLOOKUP(Tableau3[[#This Row],[ID ]],'[1]COMMERCIAL 2019 - 2021'!$D$2:$AO$3999,23,FALSE)</f>
        <v>0</v>
      </c>
      <c r="J1574" s="3">
        <f>+Tableau1[[#This Row],[Annee]]</f>
        <v>2024</v>
      </c>
      <c r="K1574" s="3" t="str">
        <f>+Tableau1[[#This Row],[DESTINATION]]</f>
        <v>Ukraine</v>
      </c>
      <c r="L1574" s="3" t="str">
        <f>+Tableau1[[#This Row],[CLIENT]]</f>
        <v>SAHEL INTERNATIONAL TRADE</v>
      </c>
      <c r="M1574" s="3">
        <f>Tableau1[[#This Row],[Mois]]</f>
        <v>3</v>
      </c>
    </row>
    <row r="1575" spans="1:13" hidden="1" x14ac:dyDescent="0.35">
      <c r="A1575" s="1" t="str">
        <f>Tableau1[[#This Row],[NUM DE FACTURE]]</f>
        <v>FAE-24-00091</v>
      </c>
      <c r="B1575" s="2">
        <f>VLOOKUP(Tableau3[[#This Row],[ID ]],'[1]COMMERCIAL 2019 - 2021'!$D$2:$AO$3999,14,FALSE)</f>
        <v>76800</v>
      </c>
      <c r="C1575" s="3">
        <f>VLOOKUP(Tableau3[[#This Row],[ID ]],'[1]COMMERCIAL 2019 - 2021'!$D$2:$AO$3999,15,FALSE)</f>
        <v>0</v>
      </c>
      <c r="D1575" s="3">
        <f>VLOOKUP(Tableau3[[#This Row],[ID ]],'[1]COMMERCIAL 2019 - 2021'!$D$2:$AO$3999,16,FALSE)</f>
        <v>0</v>
      </c>
      <c r="E1575" s="3">
        <f>VLOOKUP(Tableau3[[#This Row],[ID ]],'[1]COMMERCIAL 2019 - 2021'!$D$2:$AO$3999,17,FALSE)</f>
        <v>0</v>
      </c>
      <c r="F1575" s="3">
        <f>VLOOKUP(Tableau3[[#This Row],[ID ]],'[1]COMMERCIAL 2019 - 2021'!$D$2:$AO$3999,20,FALSE)</f>
        <v>157056</v>
      </c>
      <c r="G1575" s="3">
        <f>VLOOKUP(Tableau3[[#This Row],[ID ]],'[1]COMMERCIAL 2019 - 2021'!$D$2:$AO$3999,21,FALSE)</f>
        <v>0</v>
      </c>
      <c r="H1575" s="3">
        <f>VLOOKUP(Tableau3[[#This Row],[ID ]],'[1]COMMERCIAL 2019 - 2021'!$D$2:$AO$3999,22,FALSE)</f>
        <v>0</v>
      </c>
      <c r="I1575" s="3">
        <f>VLOOKUP(Tableau3[[#This Row],[ID ]],'[1]COMMERCIAL 2019 - 2021'!$D$2:$AO$3999,23,FALSE)</f>
        <v>0</v>
      </c>
      <c r="J1575" s="3">
        <f>+Tableau1[[#This Row],[Annee]]</f>
        <v>2024</v>
      </c>
      <c r="K1575" s="3" t="str">
        <f>+Tableau1[[#This Row],[DESTINATION]]</f>
        <v>Gambie</v>
      </c>
      <c r="L1575" s="3" t="str">
        <f>+Tableau1[[#This Row],[CLIENT]]</f>
        <v>STE DE COMMERCE INTERNATIONAL</v>
      </c>
      <c r="M1575" s="3">
        <f>Tableau1[[#This Row],[Mois]]</f>
        <v>3</v>
      </c>
    </row>
    <row r="1576" spans="1:13" x14ac:dyDescent="0.35">
      <c r="A1576" s="1" t="str">
        <f>Tableau1[[#This Row],[NUM DE FACTURE]]</f>
        <v>FAE-24-00092</v>
      </c>
      <c r="B1576" s="2">
        <f>VLOOKUP(Tableau3[[#This Row],[ID ]],'[1]COMMERCIAL 2019 - 2021'!$D$2:$AO$3999,14,FALSE)</f>
        <v>3600</v>
      </c>
      <c r="C1576" s="3">
        <f>VLOOKUP(Tableau3[[#This Row],[ID ]],'[1]COMMERCIAL 2019 - 2021'!$D$2:$AO$3999,15,FALSE)</f>
        <v>22200</v>
      </c>
      <c r="D1576" s="3">
        <f>VLOOKUP(Tableau3[[#This Row],[ID ]],'[1]COMMERCIAL 2019 - 2021'!$D$2:$AO$3999,16,FALSE)</f>
        <v>84000</v>
      </c>
      <c r="E1576" s="3">
        <f>VLOOKUP(Tableau3[[#This Row],[ID ]],'[1]COMMERCIAL 2019 - 2021'!$D$2:$AO$3999,17,FALSE)</f>
        <v>0</v>
      </c>
      <c r="F1576" s="3">
        <f>VLOOKUP(Tableau3[[#This Row],[ID ]],'[1]COMMERCIAL 2019 - 2021'!$D$2:$AO$3999,20,FALSE)</f>
        <v>7128</v>
      </c>
      <c r="G1576" s="3">
        <f>VLOOKUP(Tableau3[[#This Row],[ID ]],'[1]COMMERCIAL 2019 - 2021'!$D$2:$AO$3999,21,FALSE)</f>
        <v>40626</v>
      </c>
      <c r="H1576" s="3">
        <f>VLOOKUP(Tableau3[[#This Row],[ID ]],'[1]COMMERCIAL 2019 - 2021'!$D$2:$AO$3999,22,FALSE)</f>
        <v>143640</v>
      </c>
      <c r="I1576" s="3">
        <f>VLOOKUP(Tableau3[[#This Row],[ID ]],'[1]COMMERCIAL 2019 - 2021'!$D$2:$AO$3999,23,FALSE)</f>
        <v>0</v>
      </c>
      <c r="J1576" s="3">
        <f>+Tableau1[[#This Row],[Annee]]</f>
        <v>2024</v>
      </c>
      <c r="K1576" s="3" t="str">
        <f>+Tableau1[[#This Row],[DESTINATION]]</f>
        <v>Gabon</v>
      </c>
      <c r="L1576" s="3" t="str">
        <f>+Tableau1[[#This Row],[CLIENT]]</f>
        <v>TUNISIAN AFRICAN BUSINESS</v>
      </c>
      <c r="M1576" s="3">
        <f>Tableau1[[#This Row],[Mois]]</f>
        <v>4</v>
      </c>
    </row>
    <row r="1577" spans="1:13" hidden="1" x14ac:dyDescent="0.35">
      <c r="A1577" s="1" t="str">
        <f>Tableau1[[#This Row],[NUM DE FACTURE]]</f>
        <v>FAE-24-00093</v>
      </c>
      <c r="B1577" s="2">
        <f>VLOOKUP(Tableau3[[#This Row],[ID ]],'[1]COMMERCIAL 2019 - 2021'!$D$2:$AO$3999,14,FALSE)</f>
        <v>40300</v>
      </c>
      <c r="C1577" s="3">
        <f>VLOOKUP(Tableau3[[#This Row],[ID ]],'[1]COMMERCIAL 2019 - 2021'!$D$2:$AO$3999,15,FALSE)</f>
        <v>0</v>
      </c>
      <c r="D1577" s="3">
        <f>VLOOKUP(Tableau3[[#This Row],[ID ]],'[1]COMMERCIAL 2019 - 2021'!$D$2:$AO$3999,16,FALSE)</f>
        <v>0</v>
      </c>
      <c r="E1577" s="3">
        <f>VLOOKUP(Tableau3[[#This Row],[ID ]],'[1]COMMERCIAL 2019 - 2021'!$D$2:$AO$3999,17,FALSE)</f>
        <v>0</v>
      </c>
      <c r="F1577" s="3">
        <f>VLOOKUP(Tableau3[[#This Row],[ID ]],'[1]COMMERCIAL 2019 - 2021'!$D$2:$AO$3999,20,FALSE)</f>
        <v>108698.89289999999</v>
      </c>
      <c r="G1577" s="3">
        <f>VLOOKUP(Tableau3[[#This Row],[ID ]],'[1]COMMERCIAL 2019 - 2021'!$D$2:$AO$3999,21,FALSE)</f>
        <v>0</v>
      </c>
      <c r="H1577" s="3">
        <f>VLOOKUP(Tableau3[[#This Row],[ID ]],'[1]COMMERCIAL 2019 - 2021'!$D$2:$AO$3999,22,FALSE)</f>
        <v>0</v>
      </c>
      <c r="I1577" s="3">
        <f>VLOOKUP(Tableau3[[#This Row],[ID ]],'[1]COMMERCIAL 2019 - 2021'!$D$2:$AO$3999,23,FALSE)</f>
        <v>0</v>
      </c>
      <c r="J1577" s="3">
        <f>+Tableau1[[#This Row],[Annee]]</f>
        <v>2024</v>
      </c>
      <c r="K1577" s="3" t="str">
        <f>+Tableau1[[#This Row],[DESTINATION]]</f>
        <v>Russie</v>
      </c>
      <c r="L1577" s="3" t="str">
        <f>+Tableau1[[#This Row],[CLIENT]]</f>
        <v>ANGSTREM TRADING</v>
      </c>
      <c r="M1577" s="3">
        <f>Tableau1[[#This Row],[Mois]]</f>
        <v>3</v>
      </c>
    </row>
    <row r="1578" spans="1:13" hidden="1" x14ac:dyDescent="0.35">
      <c r="A1578" s="1" t="str">
        <f>Tableau1[[#This Row],[NUM DE FACTURE]]</f>
        <v>FAE-24-00094</v>
      </c>
      <c r="B1578" s="2">
        <f>VLOOKUP(Tableau3[[#This Row],[ID ]],'[1]COMMERCIAL 2019 - 2021'!$D$2:$AO$3999,14,FALSE)</f>
        <v>40300</v>
      </c>
      <c r="C1578" s="3">
        <f>VLOOKUP(Tableau3[[#This Row],[ID ]],'[1]COMMERCIAL 2019 - 2021'!$D$2:$AO$3999,15,FALSE)</f>
        <v>0</v>
      </c>
      <c r="D1578" s="3">
        <f>VLOOKUP(Tableau3[[#This Row],[ID ]],'[1]COMMERCIAL 2019 - 2021'!$D$2:$AO$3999,16,FALSE)</f>
        <v>0</v>
      </c>
      <c r="E1578" s="3">
        <f>VLOOKUP(Tableau3[[#This Row],[ID ]],'[1]COMMERCIAL 2019 - 2021'!$D$2:$AO$3999,17,FALSE)</f>
        <v>0</v>
      </c>
      <c r="F1578" s="3">
        <f>VLOOKUP(Tableau3[[#This Row],[ID ]],'[1]COMMERCIAL 2019 - 2021'!$D$2:$AO$3999,20,FALSE)</f>
        <v>99372.828099999999</v>
      </c>
      <c r="G1578" s="3">
        <f>VLOOKUP(Tableau3[[#This Row],[ID ]],'[1]COMMERCIAL 2019 - 2021'!$D$2:$AO$3999,21,FALSE)</f>
        <v>0</v>
      </c>
      <c r="H1578" s="3">
        <f>VLOOKUP(Tableau3[[#This Row],[ID ]],'[1]COMMERCIAL 2019 - 2021'!$D$2:$AO$3999,22,FALSE)</f>
        <v>0</v>
      </c>
      <c r="I1578" s="3">
        <f>VLOOKUP(Tableau3[[#This Row],[ID ]],'[1]COMMERCIAL 2019 - 2021'!$D$2:$AO$3999,23,FALSE)</f>
        <v>0</v>
      </c>
      <c r="J1578" s="3">
        <f>+Tableau1[[#This Row],[Annee]]</f>
        <v>2024</v>
      </c>
      <c r="K1578" s="3" t="str">
        <f>+Tableau1[[#This Row],[DESTINATION]]</f>
        <v>Russie</v>
      </c>
      <c r="L1578" s="3" t="str">
        <f>+Tableau1[[#This Row],[CLIENT]]</f>
        <v>ANGSTREM TRADING</v>
      </c>
      <c r="M1578" s="3">
        <f>Tableau1[[#This Row],[Mois]]</f>
        <v>3</v>
      </c>
    </row>
    <row r="1579" spans="1:13" hidden="1" x14ac:dyDescent="0.35">
      <c r="A1579" s="1" t="str">
        <f>Tableau1[[#This Row],[NUM DE FACTURE]]</f>
        <v>FAE-24-00095</v>
      </c>
      <c r="B1579" s="2">
        <f>VLOOKUP(Tableau3[[#This Row],[ID ]],'[1]COMMERCIAL 2019 - 2021'!$D$2:$AO$3999,14,FALSE)</f>
        <v>0</v>
      </c>
      <c r="C1579" s="3">
        <f>VLOOKUP(Tableau3[[#This Row],[ID ]],'[1]COMMERCIAL 2019 - 2021'!$D$2:$AO$3999,15,FALSE)</f>
        <v>0</v>
      </c>
      <c r="D1579" s="3">
        <f>VLOOKUP(Tableau3[[#This Row],[ID ]],'[1]COMMERCIAL 2019 - 2021'!$D$2:$AO$3999,16,FALSE)</f>
        <v>0</v>
      </c>
      <c r="E1579" s="3">
        <f>VLOOKUP(Tableau3[[#This Row],[ID ]],'[1]COMMERCIAL 2019 - 2021'!$D$2:$AO$3999,17,FALSE)</f>
        <v>1680</v>
      </c>
      <c r="F1579" s="3">
        <f>VLOOKUP(Tableau3[[#This Row],[ID ]],'[1]COMMERCIAL 2019 - 2021'!$D$2:$AO$3999,20,FALSE)</f>
        <v>0</v>
      </c>
      <c r="G1579" s="3">
        <f>VLOOKUP(Tableau3[[#This Row],[ID ]],'[1]COMMERCIAL 2019 - 2021'!$D$2:$AO$3999,21,FALSE)</f>
        <v>0</v>
      </c>
      <c r="H1579" s="3">
        <f>VLOOKUP(Tableau3[[#This Row],[ID ]],'[1]COMMERCIAL 2019 - 2021'!$D$2:$AO$3999,22,FALSE)</f>
        <v>0</v>
      </c>
      <c r="I1579" s="3">
        <f>VLOOKUP(Tableau3[[#This Row],[ID ]],'[1]COMMERCIAL 2019 - 2021'!$D$2:$AO$3999,23,FALSE)</f>
        <v>8181.7270919999992</v>
      </c>
      <c r="J1579" s="3">
        <f>+Tableau1[[#This Row],[Annee]]</f>
        <v>2024</v>
      </c>
      <c r="K1579" s="3" t="str">
        <f>+Tableau1[[#This Row],[DESTINATION]]</f>
        <v>France</v>
      </c>
      <c r="L1579" s="3" t="str">
        <f>+Tableau1[[#This Row],[CLIENT]]</f>
        <v>SODIC</v>
      </c>
      <c r="M1579" s="3">
        <f>Tableau1[[#This Row],[Mois]]</f>
        <v>3</v>
      </c>
    </row>
    <row r="1580" spans="1:13" hidden="1" x14ac:dyDescent="0.35">
      <c r="A1580" s="1" t="str">
        <f>Tableau1[[#This Row],[NUM DE FACTURE]]</f>
        <v>FAE-24-00096</v>
      </c>
      <c r="B1580" s="2">
        <f>VLOOKUP(Tableau3[[#This Row],[ID ]],'[1]COMMERCIAL 2019 - 2021'!$D$2:$AO$3999,14,FALSE)</f>
        <v>0</v>
      </c>
      <c r="C1580" s="3">
        <f>VLOOKUP(Tableau3[[#This Row],[ID ]],'[1]COMMERCIAL 2019 - 2021'!$D$2:$AO$3999,15,FALSE)</f>
        <v>194880</v>
      </c>
      <c r="D1580" s="3">
        <f>VLOOKUP(Tableau3[[#This Row],[ID ]],'[1]COMMERCIAL 2019 - 2021'!$D$2:$AO$3999,16,FALSE)</f>
        <v>38400</v>
      </c>
      <c r="E1580" s="3">
        <f>VLOOKUP(Tableau3[[#This Row],[ID ]],'[1]COMMERCIAL 2019 - 2021'!$D$2:$AO$3999,17,FALSE)</f>
        <v>0</v>
      </c>
      <c r="F1580" s="3">
        <f>VLOOKUP(Tableau3[[#This Row],[ID ]],'[1]COMMERCIAL 2019 - 2021'!$D$2:$AO$3999,20,FALSE)</f>
        <v>0</v>
      </c>
      <c r="G1580" s="3">
        <f>VLOOKUP(Tableau3[[#This Row],[ID ]],'[1]COMMERCIAL 2019 - 2021'!$D$2:$AO$3999,21,FALSE)</f>
        <v>423066.94080000016</v>
      </c>
      <c r="H1580" s="3">
        <f>VLOOKUP(Tableau3[[#This Row],[ID ]],'[1]COMMERCIAL 2019 - 2021'!$D$2:$AO$3999,22,FALSE)</f>
        <v>83362.944000000003</v>
      </c>
      <c r="I1580" s="3">
        <f>VLOOKUP(Tableau3[[#This Row],[ID ]],'[1]COMMERCIAL 2019 - 2021'!$D$2:$AO$3999,23,FALSE)</f>
        <v>0</v>
      </c>
      <c r="J1580" s="3">
        <f>+Tableau1[[#This Row],[Annee]]</f>
        <v>2024</v>
      </c>
      <c r="K1580" s="3" t="str">
        <f>+Tableau1[[#This Row],[DESTINATION]]</f>
        <v>libye</v>
      </c>
      <c r="L1580" s="3" t="str">
        <f>+Tableau1[[#This Row],[CLIENT]]</f>
        <v>STE AL MAJMOUA MOTTAHIDA</v>
      </c>
      <c r="M1580" s="3">
        <f>Tableau1[[#This Row],[Mois]]</f>
        <v>3</v>
      </c>
    </row>
    <row r="1581" spans="1:13" hidden="1" x14ac:dyDescent="0.35">
      <c r="A1581" s="1" t="str">
        <f>Tableau1[[#This Row],[NUM DE FACTURE]]</f>
        <v>FAE-24-00097</v>
      </c>
      <c r="B1581" s="2">
        <f>VLOOKUP(Tableau3[[#This Row],[ID ]],'[1]COMMERCIAL 2019 - 2021'!$D$2:$AO$3999,14,FALSE)</f>
        <v>0</v>
      </c>
      <c r="C1581" s="3">
        <f>VLOOKUP(Tableau3[[#This Row],[ID ]],'[1]COMMERCIAL 2019 - 2021'!$D$2:$AO$3999,15,FALSE)</f>
        <v>16752</v>
      </c>
      <c r="D1581" s="3">
        <f>VLOOKUP(Tableau3[[#This Row],[ID ]],'[1]COMMERCIAL 2019 - 2021'!$D$2:$AO$3999,16,FALSE)</f>
        <v>4800</v>
      </c>
      <c r="E1581" s="3">
        <f>VLOOKUP(Tableau3[[#This Row],[ID ]],'[1]COMMERCIAL 2019 - 2021'!$D$2:$AO$3999,17,FALSE)</f>
        <v>1320</v>
      </c>
      <c r="F1581" s="3">
        <f>VLOOKUP(Tableau3[[#This Row],[ID ]],'[1]COMMERCIAL 2019 - 2021'!$D$2:$AO$3999,20,FALSE)</f>
        <v>0</v>
      </c>
      <c r="G1581" s="3">
        <f>VLOOKUP(Tableau3[[#This Row],[ID ]],'[1]COMMERCIAL 2019 - 2021'!$D$2:$AO$3999,21,FALSE)</f>
        <v>60775.920240151943</v>
      </c>
      <c r="H1581" s="3">
        <f>VLOOKUP(Tableau3[[#This Row],[ID ]],'[1]COMMERCIAL 2019 - 2021'!$D$2:$AO$3999,22,FALSE)</f>
        <v>17211.78643878279</v>
      </c>
      <c r="I1581" s="3">
        <f>VLOOKUP(Tableau3[[#This Row],[ID ]],'[1]COMMERCIAL 2019 - 2021'!$D$2:$AO$3999,23,FALSE)</f>
        <v>9358.8989466652674</v>
      </c>
      <c r="J1581" s="3">
        <f>+Tableau1[[#This Row],[Annee]]</f>
        <v>2024</v>
      </c>
      <c r="K1581" s="3" t="str">
        <f>+Tableau1[[#This Row],[DESTINATION]]</f>
        <v>France</v>
      </c>
      <c r="L1581" s="3" t="str">
        <f>+Tableau1[[#This Row],[CLIENT]]</f>
        <v>SODIC</v>
      </c>
      <c r="M1581" s="3">
        <f>Tableau1[[#This Row],[Mois]]</f>
        <v>3</v>
      </c>
    </row>
    <row r="1582" spans="1:13" hidden="1" x14ac:dyDescent="0.35">
      <c r="A1582" s="1" t="str">
        <f>Tableau1[[#This Row],[NUM DE FACTURE]]</f>
        <v>FAE-24-00098</v>
      </c>
      <c r="B1582" s="2">
        <f>VLOOKUP(Tableau3[[#This Row],[ID ]],'[1]COMMERCIAL 2019 - 2021'!$D$2:$AO$3999,14,FALSE)</f>
        <v>0</v>
      </c>
      <c r="C1582" s="3">
        <f>VLOOKUP(Tableau3[[#This Row],[ID ]],'[1]COMMERCIAL 2019 - 2021'!$D$2:$AO$3999,15,FALSE)</f>
        <v>18624</v>
      </c>
      <c r="D1582" s="3">
        <f>VLOOKUP(Tableau3[[#This Row],[ID ]],'[1]COMMERCIAL 2019 - 2021'!$D$2:$AO$3999,16,FALSE)</f>
        <v>4800</v>
      </c>
      <c r="E1582" s="3">
        <f>VLOOKUP(Tableau3[[#This Row],[ID ]],'[1]COMMERCIAL 2019 - 2021'!$D$2:$AO$3999,17,FALSE)</f>
        <v>200</v>
      </c>
      <c r="F1582" s="3">
        <f>VLOOKUP(Tableau3[[#This Row],[ID ]],'[1]COMMERCIAL 2019 - 2021'!$D$2:$AO$3999,20,FALSE)</f>
        <v>0</v>
      </c>
      <c r="G1582" s="3">
        <f>VLOOKUP(Tableau3[[#This Row],[ID ]],'[1]COMMERCIAL 2019 - 2021'!$D$2:$AO$3999,21,FALSE)</f>
        <v>65226.542744873412</v>
      </c>
      <c r="H1582" s="3">
        <f>VLOOKUP(Tableau3[[#This Row],[ID ]],'[1]COMMERCIAL 2019 - 2021'!$D$2:$AO$3999,22,FALSE)</f>
        <v>17127.698462905519</v>
      </c>
      <c r="I1582" s="3">
        <f>VLOOKUP(Tableau3[[#This Row],[ID ]],'[1]COMMERCIAL 2019 - 2021'!$D$2:$AO$3999,23,FALSE)</f>
        <v>3333.5169146210637</v>
      </c>
      <c r="J1582" s="3">
        <f>+Tableau1[[#This Row],[Annee]]</f>
        <v>2024</v>
      </c>
      <c r="K1582" s="3" t="str">
        <f>+Tableau1[[#This Row],[DESTINATION]]</f>
        <v>France</v>
      </c>
      <c r="L1582" s="3" t="str">
        <f>+Tableau1[[#This Row],[CLIENT]]</f>
        <v>SODIC</v>
      </c>
      <c r="M1582" s="3">
        <f>Tableau1[[#This Row],[Mois]]</f>
        <v>3</v>
      </c>
    </row>
    <row r="1583" spans="1:13" hidden="1" x14ac:dyDescent="0.35">
      <c r="A1583" s="1" t="str">
        <f>Tableau1[[#This Row],[NUM DE FACTURE]]</f>
        <v>FAE-24-00099</v>
      </c>
      <c r="B1583" s="2">
        <f>VLOOKUP(Tableau3[[#This Row],[ID ]],'[1]COMMERCIAL 2019 - 2021'!$D$2:$AO$3999,14,FALSE)</f>
        <v>0</v>
      </c>
      <c r="C1583" s="3">
        <f>VLOOKUP(Tableau3[[#This Row],[ID ]],'[1]COMMERCIAL 2019 - 2021'!$D$2:$AO$3999,15,FALSE)</f>
        <v>50700</v>
      </c>
      <c r="D1583" s="3">
        <f>VLOOKUP(Tableau3[[#This Row],[ID ]],'[1]COMMERCIAL 2019 - 2021'!$D$2:$AO$3999,16,FALSE)</f>
        <v>0</v>
      </c>
      <c r="E1583" s="3">
        <f>VLOOKUP(Tableau3[[#This Row],[ID ]],'[1]COMMERCIAL 2019 - 2021'!$D$2:$AO$3999,17,FALSE)</f>
        <v>5200</v>
      </c>
      <c r="F1583" s="3">
        <f>VLOOKUP(Tableau3[[#This Row],[ID ]],'[1]COMMERCIAL 2019 - 2021'!$D$2:$AO$3999,20,FALSE)</f>
        <v>0</v>
      </c>
      <c r="G1583" s="3">
        <f>VLOOKUP(Tableau3[[#This Row],[ID ]],'[1]COMMERCIAL 2019 - 2021'!$D$2:$AO$3999,21,FALSE)</f>
        <v>128400</v>
      </c>
      <c r="H1583" s="3">
        <f>VLOOKUP(Tableau3[[#This Row],[ID ]],'[1]COMMERCIAL 2019 - 2021'!$D$2:$AO$3999,22,FALSE)</f>
        <v>0</v>
      </c>
      <c r="I1583" s="3">
        <f>VLOOKUP(Tableau3[[#This Row],[ID ]],'[1]COMMERCIAL 2019 - 2021'!$D$2:$AO$3999,23,FALSE)</f>
        <v>35720</v>
      </c>
      <c r="J1583" s="3">
        <f>+Tableau1[[#This Row],[Annee]]</f>
        <v>2024</v>
      </c>
      <c r="K1583" s="3" t="str">
        <f>+Tableau1[[#This Row],[DESTINATION]]</f>
        <v>Qatar</v>
      </c>
      <c r="L1583" s="3" t="str">
        <f>+Tableau1[[#This Row],[CLIENT]]</f>
        <v>GOLDEN PEARL</v>
      </c>
      <c r="M1583" s="3">
        <f>Tableau1[[#This Row],[Mois]]</f>
        <v>3</v>
      </c>
    </row>
    <row r="1584" spans="1:13" hidden="1" x14ac:dyDescent="0.35">
      <c r="A1584" s="1" t="str">
        <f>Tableau1[[#This Row],[NUM DE FACTURE]]</f>
        <v>FAE-24-00100</v>
      </c>
      <c r="B1584" s="2">
        <f>VLOOKUP(Tableau3[[#This Row],[ID ]],'[1]COMMERCIAL 2019 - 2021'!$D$2:$AO$3999,14,FALSE)</f>
        <v>0</v>
      </c>
      <c r="C1584" s="3">
        <f>VLOOKUP(Tableau3[[#This Row],[ID ]],'[1]COMMERCIAL 2019 - 2021'!$D$2:$AO$3999,15,FALSE)</f>
        <v>0</v>
      </c>
      <c r="D1584" s="3">
        <f>VLOOKUP(Tableau3[[#This Row],[ID ]],'[1]COMMERCIAL 2019 - 2021'!$D$2:$AO$3999,16,FALSE)</f>
        <v>27840</v>
      </c>
      <c r="E1584" s="3">
        <f>VLOOKUP(Tableau3[[#This Row],[ID ]],'[1]COMMERCIAL 2019 - 2021'!$D$2:$AO$3999,17,FALSE)</f>
        <v>0</v>
      </c>
      <c r="F1584" s="3">
        <f>VLOOKUP(Tableau3[[#This Row],[ID ]],'[1]COMMERCIAL 2019 - 2021'!$D$2:$AO$3999,20,FALSE)</f>
        <v>0</v>
      </c>
      <c r="G1584" s="3">
        <f>VLOOKUP(Tableau3[[#This Row],[ID ]],'[1]COMMERCIAL 2019 - 2021'!$D$2:$AO$3999,21,FALSE)</f>
        <v>0</v>
      </c>
      <c r="H1584" s="3">
        <f>VLOOKUP(Tableau3[[#This Row],[ID ]],'[1]COMMERCIAL 2019 - 2021'!$D$2:$AO$3999,22,FALSE)</f>
        <v>70992</v>
      </c>
      <c r="I1584" s="3">
        <f>VLOOKUP(Tableau3[[#This Row],[ID ]],'[1]COMMERCIAL 2019 - 2021'!$D$2:$AO$3999,23,FALSE)</f>
        <v>0</v>
      </c>
      <c r="J1584" s="3">
        <f>+Tableau1[[#This Row],[Annee]]</f>
        <v>2024</v>
      </c>
      <c r="K1584" s="3" t="str">
        <f>+Tableau1[[#This Row],[DESTINATION]]</f>
        <v>Qatar</v>
      </c>
      <c r="L1584" s="3" t="str">
        <f>+Tableau1[[#This Row],[CLIENT]]</f>
        <v>GOLDEN PEARL</v>
      </c>
      <c r="M1584" s="3">
        <f>Tableau1[[#This Row],[Mois]]</f>
        <v>3</v>
      </c>
    </row>
    <row r="1585" spans="1:13" hidden="1" x14ac:dyDescent="0.35">
      <c r="A1585" s="1" t="str">
        <f>Tableau1[[#This Row],[NUM DE FACTURE]]</f>
        <v>FAE-24-00101</v>
      </c>
      <c r="B1585" s="2">
        <f>VLOOKUP(Tableau3[[#This Row],[ID ]],'[1]COMMERCIAL 2019 - 2021'!$D$2:$AO$3999,14,FALSE)</f>
        <v>102048</v>
      </c>
      <c r="C1585" s="3">
        <f>VLOOKUP(Tableau3[[#This Row],[ID ]],'[1]COMMERCIAL 2019 - 2021'!$D$2:$AO$3999,15,FALSE)</f>
        <v>0</v>
      </c>
      <c r="D1585" s="3">
        <f>VLOOKUP(Tableau3[[#This Row],[ID ]],'[1]COMMERCIAL 2019 - 2021'!$D$2:$AO$3999,16,FALSE)</f>
        <v>70080</v>
      </c>
      <c r="E1585" s="3">
        <f>VLOOKUP(Tableau3[[#This Row],[ID ]],'[1]COMMERCIAL 2019 - 2021'!$D$2:$AO$3999,17,FALSE)</f>
        <v>0</v>
      </c>
      <c r="F1585" s="3">
        <f>VLOOKUP(Tableau3[[#This Row],[ID ]],'[1]COMMERCIAL 2019 - 2021'!$D$2:$AO$3999,20,FALSE)</f>
        <v>189809.28</v>
      </c>
      <c r="G1585" s="3">
        <f>VLOOKUP(Tableau3[[#This Row],[ID ]],'[1]COMMERCIAL 2019 - 2021'!$D$2:$AO$3999,21,FALSE)</f>
        <v>0</v>
      </c>
      <c r="H1585" s="3">
        <f>VLOOKUP(Tableau3[[#This Row],[ID ]],'[1]COMMERCIAL 2019 - 2021'!$D$2:$AO$3999,22,FALSE)</f>
        <v>100915.2</v>
      </c>
      <c r="I1585" s="3">
        <f>VLOOKUP(Tableau3[[#This Row],[ID ]],'[1]COMMERCIAL 2019 - 2021'!$D$2:$AO$3999,23,FALSE)</f>
        <v>0</v>
      </c>
      <c r="J1585" s="3">
        <f>+Tableau1[[#This Row],[Annee]]</f>
        <v>2024</v>
      </c>
      <c r="K1585" s="3" t="str">
        <f>+Tableau1[[#This Row],[DESTINATION]]</f>
        <v>Libye</v>
      </c>
      <c r="L1585" s="3" t="str">
        <f>+Tableau1[[#This Row],[CLIENT]]</f>
        <v>STE B.T.C TRADING</v>
      </c>
      <c r="M1585" s="3">
        <f>Tableau1[[#This Row],[Mois]]</f>
        <v>4</v>
      </c>
    </row>
    <row r="1586" spans="1:13" hidden="1" x14ac:dyDescent="0.35">
      <c r="A1586" s="1" t="str">
        <f>Tableau1[[#This Row],[NUM DE FACTURE]]</f>
        <v>FAE-24-00102</v>
      </c>
      <c r="B1586" s="2">
        <f>VLOOKUP(Tableau3[[#This Row],[ID ]],'[1]COMMERCIAL 2019 - 2021'!$D$2:$AO$3999,14,FALSE)</f>
        <v>0</v>
      </c>
      <c r="C1586" s="3">
        <f>VLOOKUP(Tableau3[[#This Row],[ID ]],'[1]COMMERCIAL 2019 - 2021'!$D$2:$AO$3999,15,FALSE)</f>
        <v>22500</v>
      </c>
      <c r="D1586" s="3">
        <f>VLOOKUP(Tableau3[[#This Row],[ID ]],'[1]COMMERCIAL 2019 - 2021'!$D$2:$AO$3999,16,FALSE)</f>
        <v>0</v>
      </c>
      <c r="E1586" s="3">
        <f>VLOOKUP(Tableau3[[#This Row],[ID ]],'[1]COMMERCIAL 2019 - 2021'!$D$2:$AO$3999,17,FALSE)</f>
        <v>0</v>
      </c>
      <c r="F1586" s="3">
        <f>VLOOKUP(Tableau3[[#This Row],[ID ]],'[1]COMMERCIAL 2019 - 2021'!$D$2:$AO$3999,20,FALSE)</f>
        <v>0</v>
      </c>
      <c r="G1586" s="3">
        <f>VLOOKUP(Tableau3[[#This Row],[ID ]],'[1]COMMERCIAL 2019 - 2021'!$D$2:$AO$3999,21,FALSE)</f>
        <v>57713.90625</v>
      </c>
      <c r="H1586" s="3">
        <f>VLOOKUP(Tableau3[[#This Row],[ID ]],'[1]COMMERCIAL 2019 - 2021'!$D$2:$AO$3999,22,FALSE)</f>
        <v>0</v>
      </c>
      <c r="I1586" s="3">
        <f>VLOOKUP(Tableau3[[#This Row],[ID ]],'[1]COMMERCIAL 2019 - 2021'!$D$2:$AO$3999,23,FALSE)</f>
        <v>0</v>
      </c>
      <c r="J1586" s="3">
        <f>+Tableau1[[#This Row],[Annee]]</f>
        <v>2024</v>
      </c>
      <c r="K1586" s="3" t="str">
        <f>+Tableau1[[#This Row],[DESTINATION]]</f>
        <v>Guinee</v>
      </c>
      <c r="L1586" s="3" t="str">
        <f>+Tableau1[[#This Row],[CLIENT]]</f>
        <v>BAH MAMADOU SALIOU</v>
      </c>
      <c r="M1586" s="3">
        <f>Tableau1[[#This Row],[Mois]]</f>
        <v>4</v>
      </c>
    </row>
    <row r="1587" spans="1:13" hidden="1" x14ac:dyDescent="0.35">
      <c r="A1587" s="1" t="str">
        <f>Tableau1[[#This Row],[NUM DE FACTURE]]</f>
        <v>FAE-24-00103</v>
      </c>
      <c r="B1587" s="2">
        <f>VLOOKUP(Tableau3[[#This Row],[ID ]],'[1]COMMERCIAL 2019 - 2021'!$D$2:$AO$3999,14,FALSE)</f>
        <v>2400</v>
      </c>
      <c r="C1587" s="3">
        <f>VLOOKUP(Tableau3[[#This Row],[ID ]],'[1]COMMERCIAL 2019 - 2021'!$D$2:$AO$3999,15,FALSE)</f>
        <v>10700</v>
      </c>
      <c r="D1587" s="3">
        <f>VLOOKUP(Tableau3[[#This Row],[ID ]],'[1]COMMERCIAL 2019 - 2021'!$D$2:$AO$3999,16,FALSE)</f>
        <v>500</v>
      </c>
      <c r="E1587" s="3">
        <f>VLOOKUP(Tableau3[[#This Row],[ID ]],'[1]COMMERCIAL 2019 - 2021'!$D$2:$AO$3999,17,FALSE)</f>
        <v>5000</v>
      </c>
      <c r="F1587" s="3">
        <f>VLOOKUP(Tableau3[[#This Row],[ID ]],'[1]COMMERCIAL 2019 - 2021'!$D$2:$AO$3999,20,FALSE)</f>
        <v>7121.8487903225805</v>
      </c>
      <c r="G1587" s="3">
        <f>VLOOKUP(Tableau3[[#This Row],[ID ]],'[1]COMMERCIAL 2019 - 2021'!$D$2:$AO$3999,21,FALSE)</f>
        <v>38142.771169354841</v>
      </c>
      <c r="H1587" s="3">
        <f>VLOOKUP(Tableau3[[#This Row],[ID ]],'[1]COMMERCIAL 2019 - 2021'!$D$2:$AO$3999,22,FALSE)</f>
        <v>3083.6794354838712</v>
      </c>
      <c r="I1587" s="3">
        <f>VLOOKUP(Tableau3[[#This Row],[ID ]],'[1]COMMERCIAL 2019 - 2021'!$D$2:$AO$3999,23,FALSE)</f>
        <v>34561.388104838712</v>
      </c>
      <c r="J1587" s="3">
        <f>+Tableau1[[#This Row],[Annee]]</f>
        <v>2024</v>
      </c>
      <c r="K1587" s="3" t="str">
        <f>+Tableau1[[#This Row],[DESTINATION]]</f>
        <v>Canada</v>
      </c>
      <c r="L1587" s="3" t="str">
        <f>+Tableau1[[#This Row],[CLIENT]]</f>
        <v>SAFA FOOD</v>
      </c>
      <c r="M1587" s="3">
        <f>Tableau1[[#This Row],[Mois]]</f>
        <v>4</v>
      </c>
    </row>
    <row r="1588" spans="1:13" hidden="1" x14ac:dyDescent="0.35">
      <c r="A1588" s="1" t="str">
        <f>Tableau1[[#This Row],[NUM DE FACTURE]]</f>
        <v>FAE-24-00104</v>
      </c>
      <c r="B1588" s="2">
        <f>VLOOKUP(Tableau3[[#This Row],[ID ]],'[1]COMMERCIAL 2019 - 2021'!$D$2:$AO$3999,14,FALSE)</f>
        <v>0</v>
      </c>
      <c r="C1588" s="3">
        <f>VLOOKUP(Tableau3[[#This Row],[ID ]],'[1]COMMERCIAL 2019 - 2021'!$D$2:$AO$3999,15,FALSE)</f>
        <v>49560</v>
      </c>
      <c r="D1588" s="3">
        <f>VLOOKUP(Tableau3[[#This Row],[ID ]],'[1]COMMERCIAL 2019 - 2021'!$D$2:$AO$3999,16,FALSE)</f>
        <v>0</v>
      </c>
      <c r="E1588" s="3">
        <f>VLOOKUP(Tableau3[[#This Row],[ID ]],'[1]COMMERCIAL 2019 - 2021'!$D$2:$AO$3999,17,FALSE)</f>
        <v>0</v>
      </c>
      <c r="F1588" s="3">
        <f>VLOOKUP(Tableau3[[#This Row],[ID ]],'[1]COMMERCIAL 2019 - 2021'!$D$2:$AO$3999,20,FALSE)</f>
        <v>0</v>
      </c>
      <c r="G1588" s="3">
        <f>VLOOKUP(Tableau3[[#This Row],[ID ]],'[1]COMMERCIAL 2019 - 2021'!$D$2:$AO$3999,21,FALSE)</f>
        <v>111203.38224000004</v>
      </c>
      <c r="H1588" s="3">
        <f>VLOOKUP(Tableau3[[#This Row],[ID ]],'[1]COMMERCIAL 2019 - 2021'!$D$2:$AO$3999,22,FALSE)</f>
        <v>0</v>
      </c>
      <c r="I1588" s="3">
        <f>VLOOKUP(Tableau3[[#This Row],[ID ]],'[1]COMMERCIAL 2019 - 2021'!$D$2:$AO$3999,23,FALSE)</f>
        <v>0</v>
      </c>
      <c r="J1588" s="3">
        <f>+Tableau1[[#This Row],[Annee]]</f>
        <v>2024</v>
      </c>
      <c r="K1588" s="3" t="str">
        <f>+Tableau1[[#This Row],[DESTINATION]]</f>
        <v>Mauritanie</v>
      </c>
      <c r="L1588" s="3" t="str">
        <f>+Tableau1[[#This Row],[CLIENT]]</f>
        <v>MATMATA TRADING</v>
      </c>
      <c r="M1588" s="3">
        <f>Tableau1[[#This Row],[Mois]]</f>
        <v>4</v>
      </c>
    </row>
    <row r="1589" spans="1:13" hidden="1" x14ac:dyDescent="0.35">
      <c r="A1589" s="1" t="str">
        <f>Tableau1[[#This Row],[NUM DE FACTURE]]</f>
        <v>FAE-24-00105</v>
      </c>
      <c r="B1589" s="2">
        <f>VLOOKUP(Tableau3[[#This Row],[ID ]],'[1]COMMERCIAL 2019 - 2021'!$D$2:$AO$3999,14,FALSE)</f>
        <v>11280</v>
      </c>
      <c r="C1589" s="3">
        <f>VLOOKUP(Tableau3[[#This Row],[ID ]],'[1]COMMERCIAL 2019 - 2021'!$D$2:$AO$3999,15,FALSE)</f>
        <v>238810</v>
      </c>
      <c r="D1589" s="3">
        <f>VLOOKUP(Tableau3[[#This Row],[ID ]],'[1]COMMERCIAL 2019 - 2021'!$D$2:$AO$3999,16,FALSE)</f>
        <v>30000</v>
      </c>
      <c r="E1589" s="3">
        <f>VLOOKUP(Tableau3[[#This Row],[ID ]],'[1]COMMERCIAL 2019 - 2021'!$D$2:$AO$3999,17,FALSE)</f>
        <v>0</v>
      </c>
      <c r="F1589" s="3">
        <f>VLOOKUP(Tableau3[[#This Row],[ID ]],'[1]COMMERCIAL 2019 - 2021'!$D$2:$AO$3999,20,FALSE)</f>
        <v>26699.476894323965</v>
      </c>
      <c r="G1589" s="3">
        <f>VLOOKUP(Tableau3[[#This Row],[ID ]],'[1]COMMERCIAL 2019 - 2021'!$D$2:$AO$3999,21,FALSE)</f>
        <v>529444.30683715467</v>
      </c>
      <c r="H1589" s="3">
        <f>VLOOKUP(Tableau3[[#This Row],[ID ]],'[1]COMMERCIAL 2019 - 2021'!$D$2:$AO$3999,22,FALSE)</f>
        <v>61329.672378521187</v>
      </c>
      <c r="I1589" s="3">
        <f>VLOOKUP(Tableau3[[#This Row],[ID ]],'[1]COMMERCIAL 2019 - 2021'!$D$2:$AO$3999,23,FALSE)</f>
        <v>0</v>
      </c>
      <c r="J1589" s="3">
        <f>+Tableau1[[#This Row],[Annee]]</f>
        <v>2024</v>
      </c>
      <c r="K1589" s="3" t="str">
        <f>+Tableau1[[#This Row],[DESTINATION]]</f>
        <v>Guinee</v>
      </c>
      <c r="L1589" s="3" t="str">
        <f>+Tableau1[[#This Row],[CLIENT]]</f>
        <v>SAWABA - GUINEE</v>
      </c>
      <c r="M1589" s="3">
        <f>Tableau1[[#This Row],[Mois]]</f>
        <v>4</v>
      </c>
    </row>
    <row r="1590" spans="1:13" hidden="1" x14ac:dyDescent="0.35">
      <c r="A1590" s="1" t="str">
        <f>Tableau1[[#This Row],[NUM DE FACTURE]]</f>
        <v>FAE-24-00106</v>
      </c>
      <c r="B1590" s="2">
        <f>VLOOKUP(Tableau3[[#This Row],[ID ]],'[1]COMMERCIAL 2019 - 2021'!$D$2:$AO$3999,14,FALSE)</f>
        <v>11280</v>
      </c>
      <c r="C1590" s="3">
        <f>VLOOKUP(Tableau3[[#This Row],[ID ]],'[1]COMMERCIAL 2019 - 2021'!$D$2:$AO$3999,15,FALSE)</f>
        <v>238810</v>
      </c>
      <c r="D1590" s="3">
        <f>VLOOKUP(Tableau3[[#This Row],[ID ]],'[1]COMMERCIAL 2019 - 2021'!$D$2:$AO$3999,16,FALSE)</f>
        <v>30000</v>
      </c>
      <c r="E1590" s="3">
        <f>VLOOKUP(Tableau3[[#This Row],[ID ]],'[1]COMMERCIAL 2019 - 2021'!$D$2:$AO$3999,17,FALSE)</f>
        <v>0</v>
      </c>
      <c r="F1590" s="3">
        <f>VLOOKUP(Tableau3[[#This Row],[ID ]],'[1]COMMERCIAL 2019 - 2021'!$D$2:$AO$3999,20,FALSE)</f>
        <v>26650.933925835259</v>
      </c>
      <c r="G1590" s="3">
        <f>VLOOKUP(Tableau3[[#This Row],[ID ]],'[1]COMMERCIAL 2019 - 2021'!$D$2:$AO$3999,21,FALSE)</f>
        <v>528481.71126252809</v>
      </c>
      <c r="H1590" s="3">
        <f>VLOOKUP(Tableau3[[#This Row],[ID ]],'[1]COMMERCIAL 2019 - 2021'!$D$2:$AO$3999,22,FALSE)</f>
        <v>61218.167409136346</v>
      </c>
      <c r="I1590" s="3">
        <f>VLOOKUP(Tableau3[[#This Row],[ID ]],'[1]COMMERCIAL 2019 - 2021'!$D$2:$AO$3999,23,FALSE)</f>
        <v>0</v>
      </c>
      <c r="J1590" s="3">
        <f>+Tableau1[[#This Row],[Annee]]</f>
        <v>2024</v>
      </c>
      <c r="K1590" s="3" t="str">
        <f>+Tableau1[[#This Row],[DESTINATION]]</f>
        <v>Guinee</v>
      </c>
      <c r="L1590" s="3" t="str">
        <f>+Tableau1[[#This Row],[CLIENT]]</f>
        <v>SAWABA - GUINEE</v>
      </c>
      <c r="M1590" s="3">
        <f>Tableau1[[#This Row],[Mois]]</f>
        <v>4</v>
      </c>
    </row>
    <row r="1591" spans="1:13" hidden="1" x14ac:dyDescent="0.35">
      <c r="A1591" s="1" t="str">
        <f>Tableau1[[#This Row],[NUM DE FACTURE]]</f>
        <v>FAE-24-00107</v>
      </c>
      <c r="B1591" s="2">
        <f>VLOOKUP(Tableau3[[#This Row],[ID ]],'[1]COMMERCIAL 2019 - 2021'!$D$2:$AO$3999,14,FALSE)</f>
        <v>0</v>
      </c>
      <c r="C1591" s="3">
        <f>VLOOKUP(Tableau3[[#This Row],[ID ]],'[1]COMMERCIAL 2019 - 2021'!$D$2:$AO$3999,15,FALSE)</f>
        <v>18360</v>
      </c>
      <c r="D1591" s="3">
        <f>VLOOKUP(Tableau3[[#This Row],[ID ]],'[1]COMMERCIAL 2019 - 2021'!$D$2:$AO$3999,16,FALSE)</f>
        <v>7500</v>
      </c>
      <c r="E1591" s="3">
        <f>VLOOKUP(Tableau3[[#This Row],[ID ]],'[1]COMMERCIAL 2019 - 2021'!$D$2:$AO$3999,17,FALSE)</f>
        <v>0</v>
      </c>
      <c r="F1591" s="3">
        <f>VLOOKUP(Tableau3[[#This Row],[ID ]],'[1]COMMERCIAL 2019 - 2021'!$D$2:$AO$3999,20,FALSE)</f>
        <v>0</v>
      </c>
      <c r="G1591" s="3">
        <f>VLOOKUP(Tableau3[[#This Row],[ID ]],'[1]COMMERCIAL 2019 - 2021'!$D$2:$AO$3999,21,FALSE)</f>
        <v>57325.893837076575</v>
      </c>
      <c r="H1591" s="3">
        <f>VLOOKUP(Tableau3[[#This Row],[ID ]],'[1]COMMERCIAL 2019 - 2021'!$D$2:$AO$3999,22,FALSE)</f>
        <v>23115.067292923435</v>
      </c>
      <c r="I1591" s="3">
        <f>VLOOKUP(Tableau3[[#This Row],[ID ]],'[1]COMMERCIAL 2019 - 2021'!$D$2:$AO$3999,23,FALSE)</f>
        <v>0</v>
      </c>
      <c r="J1591" s="3">
        <f>+Tableau1[[#This Row],[Annee]]</f>
        <v>2024</v>
      </c>
      <c r="K1591" s="3" t="str">
        <f>+Tableau1[[#This Row],[DESTINATION]]</f>
        <v>Mayotte</v>
      </c>
      <c r="L1591" s="3" t="str">
        <f>+Tableau1[[#This Row],[CLIENT]]</f>
        <v>SODIFRAM SAS</v>
      </c>
      <c r="M1591" s="3">
        <f>Tableau1[[#This Row],[Mois]]</f>
        <v>4</v>
      </c>
    </row>
    <row r="1592" spans="1:13" hidden="1" x14ac:dyDescent="0.35">
      <c r="A1592" s="1" t="str">
        <f>Tableau1[[#This Row],[NUM DE FACTURE]]</f>
        <v>FAE-24-00108</v>
      </c>
      <c r="B1592" s="2">
        <f>VLOOKUP(Tableau3[[#This Row],[ID ]],'[1]COMMERCIAL 2019 - 2021'!$D$2:$AO$3999,14,FALSE)</f>
        <v>0</v>
      </c>
      <c r="C1592" s="3">
        <f>VLOOKUP(Tableau3[[#This Row],[ID ]],'[1]COMMERCIAL 2019 - 2021'!$D$2:$AO$3999,15,FALSE)</f>
        <v>18360</v>
      </c>
      <c r="D1592" s="3">
        <f>VLOOKUP(Tableau3[[#This Row],[ID ]],'[1]COMMERCIAL 2019 - 2021'!$D$2:$AO$3999,16,FALSE)</f>
        <v>7500</v>
      </c>
      <c r="E1592" s="3">
        <f>VLOOKUP(Tableau3[[#This Row],[ID ]],'[1]COMMERCIAL 2019 - 2021'!$D$2:$AO$3999,17,FALSE)</f>
        <v>0</v>
      </c>
      <c r="F1592" s="3">
        <f>VLOOKUP(Tableau3[[#This Row],[ID ]],'[1]COMMERCIAL 2019 - 2021'!$D$2:$AO$3999,20,FALSE)</f>
        <v>0</v>
      </c>
      <c r="G1592" s="3">
        <f>VLOOKUP(Tableau3[[#This Row],[ID ]],'[1]COMMERCIAL 2019 - 2021'!$D$2:$AO$3999,21,FALSE)</f>
        <v>57325.893837076575</v>
      </c>
      <c r="H1592" s="3">
        <f>VLOOKUP(Tableau3[[#This Row],[ID ]],'[1]COMMERCIAL 2019 - 2021'!$D$2:$AO$3999,22,FALSE)</f>
        <v>23115.067292923435</v>
      </c>
      <c r="I1592" s="3">
        <f>VLOOKUP(Tableau3[[#This Row],[ID ]],'[1]COMMERCIAL 2019 - 2021'!$D$2:$AO$3999,23,FALSE)</f>
        <v>0</v>
      </c>
      <c r="J1592" s="3">
        <f>+Tableau1[[#This Row],[Annee]]</f>
        <v>2024</v>
      </c>
      <c r="K1592" s="3" t="str">
        <f>+Tableau1[[#This Row],[DESTINATION]]</f>
        <v>Mayotte</v>
      </c>
      <c r="L1592" s="3" t="str">
        <f>+Tableau1[[#This Row],[CLIENT]]</f>
        <v>SODIFRAM SAS</v>
      </c>
      <c r="M1592" s="3">
        <f>Tableau1[[#This Row],[Mois]]</f>
        <v>4</v>
      </c>
    </row>
    <row r="1593" spans="1:13" hidden="1" x14ac:dyDescent="0.35">
      <c r="A1593" s="1" t="str">
        <f>Tableau1[[#This Row],[NUM DE FACTURE]]</f>
        <v>FAE-24-00109</v>
      </c>
      <c r="B1593" s="2">
        <f>VLOOKUP(Tableau3[[#This Row],[ID ]],'[1]COMMERCIAL 2019 - 2021'!$D$2:$AO$3999,14,FALSE)</f>
        <v>57600</v>
      </c>
      <c r="C1593" s="3">
        <f>VLOOKUP(Tableau3[[#This Row],[ID ]],'[1]COMMERCIAL 2019 - 2021'!$D$2:$AO$3999,15,FALSE)</f>
        <v>0</v>
      </c>
      <c r="D1593" s="3">
        <f>VLOOKUP(Tableau3[[#This Row],[ID ]],'[1]COMMERCIAL 2019 - 2021'!$D$2:$AO$3999,16,FALSE)</f>
        <v>0</v>
      </c>
      <c r="E1593" s="3">
        <f>VLOOKUP(Tableau3[[#This Row],[ID ]],'[1]COMMERCIAL 2019 - 2021'!$D$2:$AO$3999,17,FALSE)</f>
        <v>0</v>
      </c>
      <c r="F1593" s="3">
        <f>VLOOKUP(Tableau3[[#This Row],[ID ]],'[1]COMMERCIAL 2019 - 2021'!$D$2:$AO$3999,20,FALSE)</f>
        <v>116352</v>
      </c>
      <c r="G1593" s="3">
        <f>VLOOKUP(Tableau3[[#This Row],[ID ]],'[1]COMMERCIAL 2019 - 2021'!$D$2:$AO$3999,21,FALSE)</f>
        <v>0</v>
      </c>
      <c r="H1593" s="3">
        <f>VLOOKUP(Tableau3[[#This Row],[ID ]],'[1]COMMERCIAL 2019 - 2021'!$D$2:$AO$3999,22,FALSE)</f>
        <v>0</v>
      </c>
      <c r="I1593" s="3">
        <f>VLOOKUP(Tableau3[[#This Row],[ID ]],'[1]COMMERCIAL 2019 - 2021'!$D$2:$AO$3999,23,FALSE)</f>
        <v>0</v>
      </c>
      <c r="J1593" s="3">
        <f>+Tableau1[[#This Row],[Annee]]</f>
        <v>2024</v>
      </c>
      <c r="K1593" s="3" t="str">
        <f>+Tableau1[[#This Row],[DESTINATION]]</f>
        <v>Burkina Faso</v>
      </c>
      <c r="L1593" s="3" t="str">
        <f>+Tableau1[[#This Row],[CLIENT]]</f>
        <v>STE DE COMMERCE INTERNATIONAL</v>
      </c>
      <c r="M1593" s="3">
        <f>Tableau1[[#This Row],[Mois]]</f>
        <v>4</v>
      </c>
    </row>
    <row r="1594" spans="1:13" hidden="1" x14ac:dyDescent="0.35">
      <c r="A1594" s="1" t="str">
        <f>Tableau1[[#This Row],[NUM DE FACTURE]]</f>
        <v>FAE-24-00110</v>
      </c>
      <c r="B1594" s="2">
        <f>VLOOKUP(Tableau3[[#This Row],[ID ]],'[1]COMMERCIAL 2019 - 2021'!$D$2:$AO$3999,14,FALSE)</f>
        <v>32400</v>
      </c>
      <c r="C1594" s="3">
        <f>VLOOKUP(Tableau3[[#This Row],[ID ]],'[1]COMMERCIAL 2019 - 2021'!$D$2:$AO$3999,15,FALSE)</f>
        <v>0</v>
      </c>
      <c r="D1594" s="3">
        <f>VLOOKUP(Tableau3[[#This Row],[ID ]],'[1]COMMERCIAL 2019 - 2021'!$D$2:$AO$3999,16,FALSE)</f>
        <v>0</v>
      </c>
      <c r="E1594" s="3">
        <f>VLOOKUP(Tableau3[[#This Row],[ID ]],'[1]COMMERCIAL 2019 - 2021'!$D$2:$AO$3999,17,FALSE)</f>
        <v>0</v>
      </c>
      <c r="F1594" s="3">
        <f>VLOOKUP(Tableau3[[#This Row],[ID ]],'[1]COMMERCIAL 2019 - 2021'!$D$2:$AO$3999,20,FALSE)</f>
        <v>81540</v>
      </c>
      <c r="G1594" s="3">
        <f>VLOOKUP(Tableau3[[#This Row],[ID ]],'[1]COMMERCIAL 2019 - 2021'!$D$2:$AO$3999,21,FALSE)</f>
        <v>0</v>
      </c>
      <c r="H1594" s="3">
        <f>VLOOKUP(Tableau3[[#This Row],[ID ]],'[1]COMMERCIAL 2019 - 2021'!$D$2:$AO$3999,22,FALSE)</f>
        <v>0</v>
      </c>
      <c r="I1594" s="3">
        <f>VLOOKUP(Tableau3[[#This Row],[ID ]],'[1]COMMERCIAL 2019 - 2021'!$D$2:$AO$3999,23,FALSE)</f>
        <v>0</v>
      </c>
      <c r="J1594" s="3">
        <f>+Tableau1[[#This Row],[Annee]]</f>
        <v>2024</v>
      </c>
      <c r="K1594" s="3" t="str">
        <f>+Tableau1[[#This Row],[DESTINATION]]</f>
        <v>Qatar</v>
      </c>
      <c r="L1594" s="3" t="str">
        <f>+Tableau1[[#This Row],[CLIENT]]</f>
        <v>GOLDEN PEARL</v>
      </c>
      <c r="M1594" s="3">
        <f>Tableau1[[#This Row],[Mois]]</f>
        <v>5</v>
      </c>
    </row>
    <row r="1595" spans="1:13" x14ac:dyDescent="0.35">
      <c r="A1595" s="1" t="str">
        <f>Tableau1[[#This Row],[NUM DE FACTURE]]</f>
        <v>FAE-24-00111</v>
      </c>
      <c r="B1595" s="2">
        <f>VLOOKUP(Tableau3[[#This Row],[ID ]],'[1]COMMERCIAL 2019 - 2021'!$D$2:$AO$3999,14,FALSE)</f>
        <v>56016</v>
      </c>
      <c r="C1595" s="3">
        <f>VLOOKUP(Tableau3[[#This Row],[ID ]],'[1]COMMERCIAL 2019 - 2021'!$D$2:$AO$3999,15,FALSE)</f>
        <v>9600</v>
      </c>
      <c r="D1595" s="3">
        <f>VLOOKUP(Tableau3[[#This Row],[ID ]],'[1]COMMERCIAL 2019 - 2021'!$D$2:$AO$3999,16,FALSE)</f>
        <v>0</v>
      </c>
      <c r="E1595" s="3">
        <f>VLOOKUP(Tableau3[[#This Row],[ID ]],'[1]COMMERCIAL 2019 - 2021'!$D$2:$AO$3999,17,FALSE)</f>
        <v>0</v>
      </c>
      <c r="F1595" s="3">
        <f>VLOOKUP(Tableau3[[#This Row],[ID ]],'[1]COMMERCIAL 2019 - 2021'!$D$2:$AO$3999,20,FALSE)</f>
        <v>111511.67999999999</v>
      </c>
      <c r="G1595" s="3">
        <f>VLOOKUP(Tableau3[[#This Row],[ID ]],'[1]COMMERCIAL 2019 - 2021'!$D$2:$AO$3999,21,FALSE)</f>
        <v>17664</v>
      </c>
      <c r="H1595" s="3">
        <f>VLOOKUP(Tableau3[[#This Row],[ID ]],'[1]COMMERCIAL 2019 - 2021'!$D$2:$AO$3999,22,FALSE)</f>
        <v>0</v>
      </c>
      <c r="I1595" s="3">
        <f>VLOOKUP(Tableau3[[#This Row],[ID ]],'[1]COMMERCIAL 2019 - 2021'!$D$2:$AO$3999,23,FALSE)</f>
        <v>0</v>
      </c>
      <c r="J1595" s="3">
        <f>+Tableau1[[#This Row],[Annee]]</f>
        <v>2024</v>
      </c>
      <c r="K1595" s="3" t="str">
        <f>+Tableau1[[#This Row],[DESTINATION]]</f>
        <v>Sierra Leone</v>
      </c>
      <c r="L1595" s="3" t="str">
        <f>+Tableau1[[#This Row],[CLIENT]]</f>
        <v>TUNISIAN AFRICAN BUSINESS</v>
      </c>
      <c r="M1595" s="3">
        <f>Tableau1[[#This Row],[Mois]]</f>
        <v>5</v>
      </c>
    </row>
    <row r="1596" spans="1:13" hidden="1" x14ac:dyDescent="0.35">
      <c r="A1596" s="1" t="str">
        <f>Tableau1[[#This Row],[NUM DE FACTURE]]</f>
        <v>FAE-24-00112</v>
      </c>
      <c r="B1596" s="2">
        <f>VLOOKUP(Tableau3[[#This Row],[ID ]],'[1]COMMERCIAL 2019 - 2021'!$D$2:$AO$3999,14,FALSE)</f>
        <v>19200</v>
      </c>
      <c r="C1596" s="3">
        <f>VLOOKUP(Tableau3[[#This Row],[ID ]],'[1]COMMERCIAL 2019 - 2021'!$D$2:$AO$3999,15,FALSE)</f>
        <v>0</v>
      </c>
      <c r="D1596" s="3">
        <f>VLOOKUP(Tableau3[[#This Row],[ID ]],'[1]COMMERCIAL 2019 - 2021'!$D$2:$AO$3999,16,FALSE)</f>
        <v>0</v>
      </c>
      <c r="E1596" s="3">
        <f>VLOOKUP(Tableau3[[#This Row],[ID ]],'[1]COMMERCIAL 2019 - 2021'!$D$2:$AO$3999,17,FALSE)</f>
        <v>0</v>
      </c>
      <c r="F1596" s="3">
        <f>VLOOKUP(Tableau3[[#This Row],[ID ]],'[1]COMMERCIAL 2019 - 2021'!$D$2:$AO$3999,20,FALSE)</f>
        <v>41856</v>
      </c>
      <c r="G1596" s="3">
        <f>VLOOKUP(Tableau3[[#This Row],[ID ]],'[1]COMMERCIAL 2019 - 2021'!$D$2:$AO$3999,21,FALSE)</f>
        <v>0</v>
      </c>
      <c r="H1596" s="3">
        <f>VLOOKUP(Tableau3[[#This Row],[ID ]],'[1]COMMERCIAL 2019 - 2021'!$D$2:$AO$3999,22,FALSE)</f>
        <v>0</v>
      </c>
      <c r="I1596" s="3">
        <f>VLOOKUP(Tableau3[[#This Row],[ID ]],'[1]COMMERCIAL 2019 - 2021'!$D$2:$AO$3999,23,FALSE)</f>
        <v>0</v>
      </c>
      <c r="J1596" s="3">
        <f>+Tableau1[[#This Row],[Annee]]</f>
        <v>2024</v>
      </c>
      <c r="K1596" s="3" t="str">
        <f>+Tableau1[[#This Row],[DESTINATION]]</f>
        <v>Burkina Faso</v>
      </c>
      <c r="L1596" s="3" t="str">
        <f>+Tableau1[[#This Row],[CLIENT]]</f>
        <v>MARCOM INTERN</v>
      </c>
      <c r="M1596" s="3">
        <f>Tableau1[[#This Row],[Mois]]</f>
        <v>4</v>
      </c>
    </row>
    <row r="1597" spans="1:13" hidden="1" x14ac:dyDescent="0.35">
      <c r="A1597" s="1" t="str">
        <f>Tableau1[[#This Row],[NUM DE FACTURE]]</f>
        <v>FAE-24-00113</v>
      </c>
      <c r="B1597" s="2">
        <f>VLOOKUP(Tableau3[[#This Row],[ID ]],'[1]COMMERCIAL 2019 - 2021'!$D$2:$AO$3999,14,FALSE)</f>
        <v>19200</v>
      </c>
      <c r="C1597" s="3">
        <f>VLOOKUP(Tableau3[[#This Row],[ID ]],'[1]COMMERCIAL 2019 - 2021'!$D$2:$AO$3999,15,FALSE)</f>
        <v>0</v>
      </c>
      <c r="D1597" s="3">
        <f>VLOOKUP(Tableau3[[#This Row],[ID ]],'[1]COMMERCIAL 2019 - 2021'!$D$2:$AO$3999,16,FALSE)</f>
        <v>0</v>
      </c>
      <c r="E1597" s="3">
        <f>VLOOKUP(Tableau3[[#This Row],[ID ]],'[1]COMMERCIAL 2019 - 2021'!$D$2:$AO$3999,17,FALSE)</f>
        <v>0</v>
      </c>
      <c r="F1597" s="3" t="e">
        <f>VLOOKUP(Tableau3[[#This Row],[ID ]],'[1]COMMERCIAL 2019 - 2021'!$D$2:$AO$3999,20,FALSE)</f>
        <v>#N/A</v>
      </c>
      <c r="G1597" s="3" t="e">
        <f>VLOOKUP(Tableau3[[#This Row],[ID ]],'[1]COMMERCIAL 2019 - 2021'!$D$2:$AO$3999,21,FALSE)</f>
        <v>#N/A</v>
      </c>
      <c r="H1597" s="3" t="e">
        <f>VLOOKUP(Tableau3[[#This Row],[ID ]],'[1]COMMERCIAL 2019 - 2021'!$D$2:$AO$3999,22,FALSE)</f>
        <v>#N/A</v>
      </c>
      <c r="I1597" s="3" t="e">
        <f>VLOOKUP(Tableau3[[#This Row],[ID ]],'[1]COMMERCIAL 2019 - 2021'!$D$2:$AO$3999,23,FALSE)</f>
        <v>#N/A</v>
      </c>
      <c r="J1597" s="3">
        <f>+Tableau1[[#This Row],[Annee]]</f>
        <v>2024</v>
      </c>
      <c r="K1597" s="3" t="str">
        <f>+Tableau1[[#This Row],[DESTINATION]]</f>
        <v>Brazil</v>
      </c>
      <c r="L1597" s="3" t="str">
        <f>+Tableau1[[#This Row],[CLIENT]]</f>
        <v>MARCOM INTERN</v>
      </c>
      <c r="M1597" s="3">
        <f>Tableau1[[#This Row],[Mois]]</f>
        <v>4</v>
      </c>
    </row>
    <row r="1598" spans="1:13" hidden="1" x14ac:dyDescent="0.35">
      <c r="A1598" s="1" t="str">
        <f>Tableau1[[#This Row],[NUM DE FACTURE]]</f>
        <v>FAE-24-00114</v>
      </c>
      <c r="B1598" s="2">
        <f>VLOOKUP(Tableau3[[#This Row],[ID ]],'[1]COMMERCIAL 2019 - 2021'!$D$2:$AO$3999,14,FALSE)</f>
        <v>21000</v>
      </c>
      <c r="C1598" s="3">
        <f>VLOOKUP(Tableau3[[#This Row],[ID ]],'[1]COMMERCIAL 2019 - 2021'!$D$2:$AO$3999,15,FALSE)</f>
        <v>0</v>
      </c>
      <c r="D1598" s="3">
        <f>VLOOKUP(Tableau3[[#This Row],[ID ]],'[1]COMMERCIAL 2019 - 2021'!$D$2:$AO$3999,16,FALSE)</f>
        <v>0</v>
      </c>
      <c r="E1598" s="3">
        <f>VLOOKUP(Tableau3[[#This Row],[ID ]],'[1]COMMERCIAL 2019 - 2021'!$D$2:$AO$3999,17,FALSE)</f>
        <v>0</v>
      </c>
      <c r="F1598" s="3">
        <f>VLOOKUP(Tableau3[[#This Row],[ID ]],'[1]COMMERCIAL 2019 - 2021'!$D$2:$AO$3999,20,FALSE)</f>
        <v>44700</v>
      </c>
      <c r="G1598" s="3">
        <f>VLOOKUP(Tableau3[[#This Row],[ID ]],'[1]COMMERCIAL 2019 - 2021'!$D$2:$AO$3999,21,FALSE)</f>
        <v>0</v>
      </c>
      <c r="H1598" s="3">
        <f>VLOOKUP(Tableau3[[#This Row],[ID ]],'[1]COMMERCIAL 2019 - 2021'!$D$2:$AO$3999,22,FALSE)</f>
        <v>0</v>
      </c>
      <c r="I1598" s="3">
        <f>VLOOKUP(Tableau3[[#This Row],[ID ]],'[1]COMMERCIAL 2019 - 2021'!$D$2:$AO$3999,23,FALSE)</f>
        <v>0</v>
      </c>
      <c r="J1598" s="3">
        <f>+Tableau1[[#This Row],[Annee]]</f>
        <v>2024</v>
      </c>
      <c r="K1598" s="3" t="str">
        <f>+Tableau1[[#This Row],[DESTINATION]]</f>
        <v>Ukraine</v>
      </c>
      <c r="L1598" s="3" t="str">
        <f>+Tableau1[[#This Row],[CLIENT]]</f>
        <v>MARCOM INTERN</v>
      </c>
      <c r="M1598" s="3">
        <f>Tableau1[[#This Row],[Mois]]</f>
        <v>4</v>
      </c>
    </row>
    <row r="1599" spans="1:13" hidden="1" x14ac:dyDescent="0.35">
      <c r="A1599" s="1" t="str">
        <f>Tableau1[[#This Row],[NUM DE FACTURE]]</f>
        <v>FAE-24-00115</v>
      </c>
      <c r="B1599" s="2">
        <f>VLOOKUP(Tableau3[[#This Row],[ID ]],'[1]COMMERCIAL 2019 - 2021'!$D$2:$AO$3999,14,FALSE)</f>
        <v>173250</v>
      </c>
      <c r="C1599" s="3">
        <f>VLOOKUP(Tableau3[[#This Row],[ID ]],'[1]COMMERCIAL 2019 - 2021'!$D$2:$AO$3999,15,FALSE)</f>
        <v>15000</v>
      </c>
      <c r="D1599" s="3">
        <f>VLOOKUP(Tableau3[[#This Row],[ID ]],'[1]COMMERCIAL 2019 - 2021'!$D$2:$AO$3999,16,FALSE)</f>
        <v>300000</v>
      </c>
      <c r="E1599" s="3">
        <f>VLOOKUP(Tableau3[[#This Row],[ID ]],'[1]COMMERCIAL 2019 - 2021'!$D$2:$AO$3999,17,FALSE)</f>
        <v>0</v>
      </c>
      <c r="F1599" s="3">
        <f>VLOOKUP(Tableau3[[#This Row],[ID ]],'[1]COMMERCIAL 2019 - 2021'!$D$2:$AO$3999,20,FALSE)</f>
        <v>350895</v>
      </c>
      <c r="G1599" s="3">
        <f>VLOOKUP(Tableau3[[#This Row],[ID ]],'[1]COMMERCIAL 2019 - 2021'!$D$2:$AO$3999,21,FALSE)</f>
        <v>25500</v>
      </c>
      <c r="H1599" s="3">
        <f>VLOOKUP(Tableau3[[#This Row],[ID ]],'[1]COMMERCIAL 2019 - 2021'!$D$2:$AO$3999,22,FALSE)</f>
        <v>495000</v>
      </c>
      <c r="I1599" s="3">
        <f>VLOOKUP(Tableau3[[#This Row],[ID ]],'[1]COMMERCIAL 2019 - 2021'!$D$2:$AO$3999,23,FALSE)</f>
        <v>0</v>
      </c>
      <c r="J1599" s="3">
        <f>+Tableau1[[#This Row],[Annee]]</f>
        <v>2024</v>
      </c>
      <c r="K1599" s="3" t="str">
        <f>+Tableau1[[#This Row],[DESTINATION]]</f>
        <v>Senegal</v>
      </c>
      <c r="L1599" s="3" t="str">
        <f>+Tableau1[[#This Row],[CLIENT]]</f>
        <v>MARCOM INTERN</v>
      </c>
      <c r="M1599" s="3">
        <f>Tableau1[[#This Row],[Mois]]</f>
        <v>4</v>
      </c>
    </row>
    <row r="1600" spans="1:13" hidden="1" x14ac:dyDescent="0.35">
      <c r="A1600" s="1" t="str">
        <f>Tableau1[[#This Row],[NUM DE FACTURE]]</f>
        <v>FAE-24-00116</v>
      </c>
      <c r="B1600" s="2">
        <f>VLOOKUP(Tableau3[[#This Row],[ID ]],'[1]COMMERCIAL 2019 - 2021'!$D$2:$AO$3999,14,FALSE)</f>
        <v>40300</v>
      </c>
      <c r="C1600" s="3">
        <f>VLOOKUP(Tableau3[[#This Row],[ID ]],'[1]COMMERCIAL 2019 - 2021'!$D$2:$AO$3999,15,FALSE)</f>
        <v>0</v>
      </c>
      <c r="D1600" s="3">
        <f>VLOOKUP(Tableau3[[#This Row],[ID ]],'[1]COMMERCIAL 2019 - 2021'!$D$2:$AO$3999,16,FALSE)</f>
        <v>0</v>
      </c>
      <c r="E1600" s="3">
        <f>VLOOKUP(Tableau3[[#This Row],[ID ]],'[1]COMMERCIAL 2019 - 2021'!$D$2:$AO$3999,17,FALSE)</f>
        <v>0</v>
      </c>
      <c r="F1600" s="3">
        <f>VLOOKUP(Tableau3[[#This Row],[ID ]],'[1]COMMERCIAL 2019 - 2021'!$D$2:$AO$3999,20,FALSE)</f>
        <v>110046.212575</v>
      </c>
      <c r="G1600" s="3">
        <f>VLOOKUP(Tableau3[[#This Row],[ID ]],'[1]COMMERCIAL 2019 - 2021'!$D$2:$AO$3999,21,FALSE)</f>
        <v>0</v>
      </c>
      <c r="H1600" s="3">
        <f>VLOOKUP(Tableau3[[#This Row],[ID ]],'[1]COMMERCIAL 2019 - 2021'!$D$2:$AO$3999,22,FALSE)</f>
        <v>0</v>
      </c>
      <c r="I1600" s="3">
        <f>VLOOKUP(Tableau3[[#This Row],[ID ]],'[1]COMMERCIAL 2019 - 2021'!$D$2:$AO$3999,23,FALSE)</f>
        <v>0</v>
      </c>
      <c r="J1600" s="3">
        <f>+Tableau1[[#This Row],[Annee]]</f>
        <v>2024</v>
      </c>
      <c r="K1600" s="3" t="str">
        <f>+Tableau1[[#This Row],[DESTINATION]]</f>
        <v>Russie</v>
      </c>
      <c r="L1600" s="3" t="str">
        <f>+Tableau1[[#This Row],[CLIENT]]</f>
        <v>ANGSTREM TRADING</v>
      </c>
      <c r="M1600" s="3">
        <f>Tableau1[[#This Row],[Mois]]</f>
        <v>4</v>
      </c>
    </row>
    <row r="1601" spans="1:13" hidden="1" x14ac:dyDescent="0.35">
      <c r="A1601" s="1" t="str">
        <f>Tableau1[[#This Row],[NUM DE FACTURE]]</f>
        <v>FAE-24-00117</v>
      </c>
      <c r="B1601" s="2">
        <f>VLOOKUP(Tableau3[[#This Row],[ID ]],'[1]COMMERCIAL 2019 - 2021'!$D$2:$AO$3999,14,FALSE)</f>
        <v>134400</v>
      </c>
      <c r="C1601" s="3">
        <f>VLOOKUP(Tableau3[[#This Row],[ID ]],'[1]COMMERCIAL 2019 - 2021'!$D$2:$AO$3999,15,FALSE)</f>
        <v>0</v>
      </c>
      <c r="D1601" s="3">
        <f>VLOOKUP(Tableau3[[#This Row],[ID ]],'[1]COMMERCIAL 2019 - 2021'!$D$2:$AO$3999,16,FALSE)</f>
        <v>0</v>
      </c>
      <c r="E1601" s="3">
        <f>VLOOKUP(Tableau3[[#This Row],[ID ]],'[1]COMMERCIAL 2019 - 2021'!$D$2:$AO$3999,17,FALSE)</f>
        <v>0</v>
      </c>
      <c r="F1601" s="3">
        <f>VLOOKUP(Tableau3[[#This Row],[ID ]],'[1]COMMERCIAL 2019 - 2021'!$D$2:$AO$3999,20,FALSE)</f>
        <v>301410.87689999997</v>
      </c>
      <c r="G1601" s="3">
        <f>VLOOKUP(Tableau3[[#This Row],[ID ]],'[1]COMMERCIAL 2019 - 2021'!$D$2:$AO$3999,21,FALSE)</f>
        <v>0</v>
      </c>
      <c r="H1601" s="3">
        <f>VLOOKUP(Tableau3[[#This Row],[ID ]],'[1]COMMERCIAL 2019 - 2021'!$D$2:$AO$3999,22,FALSE)</f>
        <v>0</v>
      </c>
      <c r="I1601" s="3">
        <f>VLOOKUP(Tableau3[[#This Row],[ID ]],'[1]COMMERCIAL 2019 - 2021'!$D$2:$AO$3999,23,FALSE)</f>
        <v>0</v>
      </c>
      <c r="J1601" s="3">
        <f>+Tableau1[[#This Row],[Annee]]</f>
        <v>2024</v>
      </c>
      <c r="K1601" s="3" t="str">
        <f>+Tableau1[[#This Row],[DESTINATION]]</f>
        <v>Senegal</v>
      </c>
      <c r="L1601" s="3" t="str">
        <f>+Tableau1[[#This Row],[CLIENT]]</f>
        <v>LAMP FALL IMP EXP - LAFFIMEX</v>
      </c>
      <c r="M1601" s="3" t="e">
        <f>Tableau1[[#This Row],[Mois]]</f>
        <v>#VALUE!</v>
      </c>
    </row>
    <row r="1602" spans="1:13" hidden="1" x14ac:dyDescent="0.35">
      <c r="A1602" s="1" t="str">
        <f>Tableau1[[#This Row],[NUM DE FACTURE]]</f>
        <v>FAE-24-00118</v>
      </c>
      <c r="B1602" s="2">
        <f>VLOOKUP(Tableau3[[#This Row],[ID ]],'[1]COMMERCIAL 2019 - 2021'!$D$2:$AO$3999,14,FALSE)</f>
        <v>0</v>
      </c>
      <c r="C1602" s="3">
        <f>VLOOKUP(Tableau3[[#This Row],[ID ]],'[1]COMMERCIAL 2019 - 2021'!$D$2:$AO$3999,15,FALSE)</f>
        <v>40800</v>
      </c>
      <c r="D1602" s="3">
        <f>VLOOKUP(Tableau3[[#This Row],[ID ]],'[1]COMMERCIAL 2019 - 2021'!$D$2:$AO$3999,16,FALSE)</f>
        <v>0</v>
      </c>
      <c r="E1602" s="3">
        <f>VLOOKUP(Tableau3[[#This Row],[ID ]],'[1]COMMERCIAL 2019 - 2021'!$D$2:$AO$3999,17,FALSE)</f>
        <v>0</v>
      </c>
      <c r="F1602" s="3">
        <f>VLOOKUP(Tableau3[[#This Row],[ID ]],'[1]COMMERCIAL 2019 - 2021'!$D$2:$AO$3999,20,FALSE)</f>
        <v>0</v>
      </c>
      <c r="G1602" s="3">
        <f>VLOOKUP(Tableau3[[#This Row],[ID ]],'[1]COMMERCIAL 2019 - 2021'!$D$2:$AO$3999,21,FALSE)</f>
        <v>90351.1829</v>
      </c>
      <c r="H1602" s="3">
        <f>VLOOKUP(Tableau3[[#This Row],[ID ]],'[1]COMMERCIAL 2019 - 2021'!$D$2:$AO$3999,22,FALSE)</f>
        <v>0</v>
      </c>
      <c r="I1602" s="3">
        <f>VLOOKUP(Tableau3[[#This Row],[ID ]],'[1]COMMERCIAL 2019 - 2021'!$D$2:$AO$3999,23,FALSE)</f>
        <v>0</v>
      </c>
      <c r="J1602" s="3">
        <f>+Tableau1[[#This Row],[Annee]]</f>
        <v>2024</v>
      </c>
      <c r="K1602" s="3" t="str">
        <f>+Tableau1[[#This Row],[DESTINATION]]</f>
        <v>Guinee</v>
      </c>
      <c r="L1602" s="3" t="str">
        <f>+Tableau1[[#This Row],[CLIENT]]</f>
        <v>BAH MAMADOU SALIOU</v>
      </c>
      <c r="M1602" s="3">
        <f>Tableau1[[#This Row],[Mois]]</f>
        <v>5</v>
      </c>
    </row>
    <row r="1603" spans="1:13" hidden="1" x14ac:dyDescent="0.35">
      <c r="A1603" s="1" t="str">
        <f>Tableau1[[#This Row],[NUM DE FACTURE]]</f>
        <v>FAE-24-00119</v>
      </c>
      <c r="B1603" s="2">
        <f>VLOOKUP(Tableau3[[#This Row],[ID ]],'[1]COMMERCIAL 2019 - 2021'!$D$2:$AO$3999,14,FALSE)</f>
        <v>3000</v>
      </c>
      <c r="C1603" s="3">
        <f>VLOOKUP(Tableau3[[#This Row],[ID ]],'[1]COMMERCIAL 2019 - 2021'!$D$2:$AO$3999,15,FALSE)</f>
        <v>16800</v>
      </c>
      <c r="D1603" s="3">
        <f>VLOOKUP(Tableau3[[#This Row],[ID ]],'[1]COMMERCIAL 2019 - 2021'!$D$2:$AO$3999,16,FALSE)</f>
        <v>6240</v>
      </c>
      <c r="E1603" s="3">
        <f>VLOOKUP(Tableau3[[#This Row],[ID ]],'[1]COMMERCIAL 2019 - 2021'!$D$2:$AO$3999,17,FALSE)</f>
        <v>500</v>
      </c>
      <c r="F1603" s="3">
        <f>VLOOKUP(Tableau3[[#This Row],[ID ]],'[1]COMMERCIAL 2019 - 2021'!$D$2:$AO$3999,20,FALSE)</f>
        <v>6158.3939999999993</v>
      </c>
      <c r="G1603" s="3">
        <f>VLOOKUP(Tableau3[[#This Row],[ID ]],'[1]COMMERCIAL 2019 - 2021'!$D$2:$AO$3999,21,FALSE)</f>
        <v>32023.648799999995</v>
      </c>
      <c r="H1603" s="3">
        <f>VLOOKUP(Tableau3[[#This Row],[ID ]],'[1]COMMERCIAL 2019 - 2021'!$D$2:$AO$3999,22,FALSE)</f>
        <v>10189.342799999999</v>
      </c>
      <c r="I1603" s="3">
        <f>VLOOKUP(Tableau3[[#This Row],[ID ]],'[1]COMMERCIAL 2019 - 2021'!$D$2:$AO$3999,23,FALSE)</f>
        <v>4845.8473999999987</v>
      </c>
      <c r="J1603" s="3">
        <f>+Tableau1[[#This Row],[Annee]]</f>
        <v>2024</v>
      </c>
      <c r="K1603" s="3" t="str">
        <f>+Tableau1[[#This Row],[DESTINATION]]</f>
        <v>Congo</v>
      </c>
      <c r="L1603" s="3" t="str">
        <f>+Tableau1[[#This Row],[CLIENT]]</f>
        <v>STE BISO NA BISO</v>
      </c>
      <c r="M1603" s="3">
        <f>Tableau1[[#This Row],[Mois]]</f>
        <v>6</v>
      </c>
    </row>
    <row r="1604" spans="1:13" hidden="1" x14ac:dyDescent="0.35">
      <c r="A1604" s="1" t="str">
        <f>Tableau1[[#This Row],[NUM DE FACTURE]]</f>
        <v>FAE-24-00120</v>
      </c>
      <c r="B1604" s="2">
        <f>VLOOKUP(Tableau3[[#This Row],[ID ]],'[1]COMMERCIAL 2019 - 2021'!$D$2:$AO$3999,14,FALSE)</f>
        <v>2880</v>
      </c>
      <c r="C1604" s="3">
        <f>VLOOKUP(Tableau3[[#This Row],[ID ]],'[1]COMMERCIAL 2019 - 2021'!$D$2:$AO$3999,15,FALSE)</f>
        <v>7584</v>
      </c>
      <c r="D1604" s="3">
        <f>VLOOKUP(Tableau3[[#This Row],[ID ]],'[1]COMMERCIAL 2019 - 2021'!$D$2:$AO$3999,16,FALSE)</f>
        <v>6000</v>
      </c>
      <c r="E1604" s="3">
        <f>VLOOKUP(Tableau3[[#This Row],[ID ]],'[1]COMMERCIAL 2019 - 2021'!$D$2:$AO$3999,17,FALSE)</f>
        <v>2720</v>
      </c>
      <c r="F1604" s="3">
        <f>VLOOKUP(Tableau3[[#This Row],[ID ]],'[1]COMMERCIAL 2019 - 2021'!$D$2:$AO$3999,20,FALSE)</f>
        <v>7776</v>
      </c>
      <c r="G1604" s="3">
        <f>VLOOKUP(Tableau3[[#This Row],[ID ]],'[1]COMMERCIAL 2019 - 2021'!$D$2:$AO$3999,21,FALSE)</f>
        <v>19612.8</v>
      </c>
      <c r="H1604" s="3">
        <f>VLOOKUP(Tableau3[[#This Row],[ID ]],'[1]COMMERCIAL 2019 - 2021'!$D$2:$AO$3999,22,FALSE)</f>
        <v>15600</v>
      </c>
      <c r="I1604" s="3">
        <f>VLOOKUP(Tableau3[[#This Row],[ID ]],'[1]COMMERCIAL 2019 - 2021'!$D$2:$AO$3999,23,FALSE)</f>
        <v>17264</v>
      </c>
      <c r="J1604" s="3">
        <f>+Tableau1[[#This Row],[Annee]]</f>
        <v>2024</v>
      </c>
      <c r="K1604" s="3" t="str">
        <f>+Tableau1[[#This Row],[DESTINATION]]</f>
        <v>KSA</v>
      </c>
      <c r="L1604" s="3" t="str">
        <f>+Tableau1[[#This Row],[CLIENT]]</f>
        <v>ARCADIA</v>
      </c>
      <c r="M1604" s="3">
        <f>Tableau1[[#This Row],[Mois]]</f>
        <v>5</v>
      </c>
    </row>
    <row r="1605" spans="1:13" hidden="1" x14ac:dyDescent="0.35">
      <c r="A1605" s="1" t="str">
        <f>Tableau1[[#This Row],[NUM DE FACTURE]]</f>
        <v>FAE-24-00121</v>
      </c>
      <c r="B1605" s="2">
        <f>VLOOKUP(Tableau3[[#This Row],[ID ]],'[1]COMMERCIAL 2019 - 2021'!$D$2:$AO$3999,14,FALSE)</f>
        <v>5288</v>
      </c>
      <c r="C1605" s="3">
        <f>VLOOKUP(Tableau3[[#This Row],[ID ]],'[1]COMMERCIAL 2019 - 2021'!$D$2:$AO$3999,15,FALSE)</f>
        <v>15320</v>
      </c>
      <c r="D1605" s="3">
        <f>VLOOKUP(Tableau3[[#This Row],[ID ]],'[1]COMMERCIAL 2019 - 2021'!$D$2:$AO$3999,16,FALSE)</f>
        <v>0</v>
      </c>
      <c r="E1605" s="3">
        <f>VLOOKUP(Tableau3[[#This Row],[ID ]],'[1]COMMERCIAL 2019 - 2021'!$D$2:$AO$3999,17,FALSE)</f>
        <v>0</v>
      </c>
      <c r="F1605" s="3">
        <f>VLOOKUP(Tableau3[[#This Row],[ID ]],'[1]COMMERCIAL 2019 - 2021'!$D$2:$AO$3999,20,FALSE)</f>
        <v>17822.8828096</v>
      </c>
      <c r="G1605" s="3">
        <f>VLOOKUP(Tableau3[[#This Row],[ID ]],'[1]COMMERCIAL 2019 - 2021'!$D$2:$AO$3999,21,FALSE)</f>
        <v>71498.595377000005</v>
      </c>
      <c r="H1605" s="3">
        <f>VLOOKUP(Tableau3[[#This Row],[ID ]],'[1]COMMERCIAL 2019 - 2021'!$D$2:$AO$3999,22,FALSE)</f>
        <v>0</v>
      </c>
      <c r="I1605" s="3">
        <f>VLOOKUP(Tableau3[[#This Row],[ID ]],'[1]COMMERCIAL 2019 - 2021'!$D$2:$AO$3999,23,FALSE)</f>
        <v>0</v>
      </c>
      <c r="J1605" s="3">
        <f>+Tableau1[[#This Row],[Annee]]</f>
        <v>2024</v>
      </c>
      <c r="K1605" s="3" t="str">
        <f>+Tableau1[[#This Row],[DESTINATION]]</f>
        <v>New Zealand</v>
      </c>
      <c r="L1605" s="3" t="str">
        <f>+Tableau1[[#This Row],[CLIENT]]</f>
        <v>DAVIS TRADING CO LTD</v>
      </c>
      <c r="M1605" s="3">
        <f>Tableau1[[#This Row],[Mois]]</f>
        <v>5</v>
      </c>
    </row>
    <row r="1606" spans="1:13" hidden="1" x14ac:dyDescent="0.35">
      <c r="A1606" s="1" t="str">
        <f>Tableau1[[#This Row],[NUM DE FACTURE]]</f>
        <v>FAE-24-00122</v>
      </c>
      <c r="B1606" s="2">
        <f>VLOOKUP(Tableau3[[#This Row],[ID ]],'[1]COMMERCIAL 2019 - 2021'!$D$2:$AO$3999,14,FALSE)</f>
        <v>22008</v>
      </c>
      <c r="C1606" s="3">
        <f>VLOOKUP(Tableau3[[#This Row],[ID ]],'[1]COMMERCIAL 2019 - 2021'!$D$2:$AO$3999,15,FALSE)</f>
        <v>0</v>
      </c>
      <c r="D1606" s="3">
        <f>VLOOKUP(Tableau3[[#This Row],[ID ]],'[1]COMMERCIAL 2019 - 2021'!$D$2:$AO$3999,16,FALSE)</f>
        <v>0</v>
      </c>
      <c r="E1606" s="3">
        <f>VLOOKUP(Tableau3[[#This Row],[ID ]],'[1]COMMERCIAL 2019 - 2021'!$D$2:$AO$3999,17,FALSE)</f>
        <v>0</v>
      </c>
      <c r="F1606" s="3">
        <f>VLOOKUP(Tableau3[[#This Row],[ID ]],'[1]COMMERCIAL 2019 - 2021'!$D$2:$AO$3999,20,FALSE)</f>
        <v>44622.48</v>
      </c>
      <c r="G1606" s="3">
        <f>VLOOKUP(Tableau3[[#This Row],[ID ]],'[1]COMMERCIAL 2019 - 2021'!$D$2:$AO$3999,21,FALSE)</f>
        <v>0</v>
      </c>
      <c r="H1606" s="3">
        <f>VLOOKUP(Tableau3[[#This Row],[ID ]],'[1]COMMERCIAL 2019 - 2021'!$D$2:$AO$3999,22,FALSE)</f>
        <v>0</v>
      </c>
      <c r="I1606" s="3">
        <f>VLOOKUP(Tableau3[[#This Row],[ID ]],'[1]COMMERCIAL 2019 - 2021'!$D$2:$AO$3999,23,FALSE)</f>
        <v>0</v>
      </c>
      <c r="J1606" s="3">
        <f>+Tableau1[[#This Row],[Annee]]</f>
        <v>2024</v>
      </c>
      <c r="K1606" s="3" t="str">
        <f>+Tableau1[[#This Row],[DESTINATION]]</f>
        <v>Liberia</v>
      </c>
      <c r="L1606" s="3" t="str">
        <f>+Tableau1[[#This Row],[CLIENT]]</f>
        <v>STE DE COMMERCE INTERNATIONAL</v>
      </c>
      <c r="M1606" s="3">
        <f>Tableau1[[#This Row],[Mois]]</f>
        <v>5</v>
      </c>
    </row>
    <row r="1607" spans="1:13" x14ac:dyDescent="0.35">
      <c r="A1607" s="1" t="str">
        <f>Tableau1[[#This Row],[NUM DE FACTURE]]</f>
        <v>FAE-24-00123</v>
      </c>
      <c r="B1607" s="2">
        <f>VLOOKUP(Tableau3[[#This Row],[ID ]],'[1]COMMERCIAL 2019 - 2021'!$D$2:$AO$3999,14,FALSE)</f>
        <v>44016</v>
      </c>
      <c r="C1607" s="3">
        <f>VLOOKUP(Tableau3[[#This Row],[ID ]],'[1]COMMERCIAL 2019 - 2021'!$D$2:$AO$3999,15,FALSE)</f>
        <v>0</v>
      </c>
      <c r="D1607" s="3">
        <f>VLOOKUP(Tableau3[[#This Row],[ID ]],'[1]COMMERCIAL 2019 - 2021'!$D$2:$AO$3999,16,FALSE)</f>
        <v>0</v>
      </c>
      <c r="E1607" s="3">
        <f>VLOOKUP(Tableau3[[#This Row],[ID ]],'[1]COMMERCIAL 2019 - 2021'!$D$2:$AO$3999,17,FALSE)</f>
        <v>0</v>
      </c>
      <c r="F1607" s="3">
        <f>VLOOKUP(Tableau3[[#This Row],[ID ]],'[1]COMMERCIAL 2019 - 2021'!$D$2:$AO$3999,20,FALSE)</f>
        <v>88472.16</v>
      </c>
      <c r="G1607" s="3">
        <f>VLOOKUP(Tableau3[[#This Row],[ID ]],'[1]COMMERCIAL 2019 - 2021'!$D$2:$AO$3999,21,FALSE)</f>
        <v>0</v>
      </c>
      <c r="H1607" s="3">
        <f>VLOOKUP(Tableau3[[#This Row],[ID ]],'[1]COMMERCIAL 2019 - 2021'!$D$2:$AO$3999,22,FALSE)</f>
        <v>0</v>
      </c>
      <c r="I1607" s="3">
        <f>VLOOKUP(Tableau3[[#This Row],[ID ]],'[1]COMMERCIAL 2019 - 2021'!$D$2:$AO$3999,23,FALSE)</f>
        <v>0</v>
      </c>
      <c r="J1607" s="3">
        <f>+Tableau1[[#This Row],[Annee]]</f>
        <v>2024</v>
      </c>
      <c r="K1607" s="3" t="str">
        <f>+Tableau1[[#This Row],[DESTINATION]]</f>
        <v>Sierra Leone</v>
      </c>
      <c r="L1607" s="3" t="str">
        <f>+Tableau1[[#This Row],[CLIENT]]</f>
        <v>TUNISIAN AFRICAN BUSINESS</v>
      </c>
      <c r="M1607" s="3">
        <f>Tableau1[[#This Row],[Mois]]</f>
        <v>4</v>
      </c>
    </row>
    <row r="1608" spans="1:13" hidden="1" x14ac:dyDescent="0.35">
      <c r="A1608" s="1" t="str">
        <f>Tableau1[[#This Row],[NUM DE FACTURE]]</f>
        <v>FAE-24-00124</v>
      </c>
      <c r="B1608" s="2">
        <f>VLOOKUP(Tableau3[[#This Row],[ID ]],'[1]COMMERCIAL 2019 - 2021'!$D$2:$AO$3999,14,FALSE)</f>
        <v>0</v>
      </c>
      <c r="C1608" s="3">
        <f>VLOOKUP(Tableau3[[#This Row],[ID ]],'[1]COMMERCIAL 2019 - 2021'!$D$2:$AO$3999,15,FALSE)</f>
        <v>0</v>
      </c>
      <c r="D1608" s="3">
        <f>VLOOKUP(Tableau3[[#This Row],[ID ]],'[1]COMMERCIAL 2019 - 2021'!$D$2:$AO$3999,16,FALSE)</f>
        <v>26000</v>
      </c>
      <c r="E1608" s="3">
        <f>VLOOKUP(Tableau3[[#This Row],[ID ]],'[1]COMMERCIAL 2019 - 2021'!$D$2:$AO$3999,17,FALSE)</f>
        <v>0</v>
      </c>
      <c r="F1608" s="3">
        <f>VLOOKUP(Tableau3[[#This Row],[ID ]],'[1]COMMERCIAL 2019 - 2021'!$D$2:$AO$3999,20,FALSE)</f>
        <v>0</v>
      </c>
      <c r="G1608" s="3">
        <f>VLOOKUP(Tableau3[[#This Row],[ID ]],'[1]COMMERCIAL 2019 - 2021'!$D$2:$AO$3999,21,FALSE)</f>
        <v>0</v>
      </c>
      <c r="H1608" s="3">
        <f>VLOOKUP(Tableau3[[#This Row],[ID ]],'[1]COMMERCIAL 2019 - 2021'!$D$2:$AO$3999,22,FALSE)</f>
        <v>43430</v>
      </c>
      <c r="I1608" s="3">
        <f>VLOOKUP(Tableau3[[#This Row],[ID ]],'[1]COMMERCIAL 2019 - 2021'!$D$2:$AO$3999,23,FALSE)</f>
        <v>0</v>
      </c>
      <c r="J1608" s="3">
        <f>+Tableau1[[#This Row],[Annee]]</f>
        <v>2024</v>
      </c>
      <c r="K1608" s="3" t="str">
        <f>+Tableau1[[#This Row],[DESTINATION]]</f>
        <v>Guinee</v>
      </c>
      <c r="L1608" s="3" t="str">
        <f>+Tableau1[[#This Row],[CLIENT]]</f>
        <v>MARCOM INTERN</v>
      </c>
      <c r="M1608" s="3">
        <f>Tableau1[[#This Row],[Mois]]</f>
        <v>4</v>
      </c>
    </row>
    <row r="1609" spans="1:13" hidden="1" x14ac:dyDescent="0.35">
      <c r="A1609" s="1" t="str">
        <f>Tableau1[[#This Row],[NUM DE FACTURE]]</f>
        <v>FAE-24-00125</v>
      </c>
      <c r="B1609" s="2">
        <f>VLOOKUP(Tableau3[[#This Row],[ID ]],'[1]COMMERCIAL 2019 - 2021'!$D$2:$AO$3999,14,FALSE)</f>
        <v>43200</v>
      </c>
      <c r="C1609" s="3">
        <f>VLOOKUP(Tableau3[[#This Row],[ID ]],'[1]COMMERCIAL 2019 - 2021'!$D$2:$AO$3999,15,FALSE)</f>
        <v>0</v>
      </c>
      <c r="D1609" s="3">
        <f>VLOOKUP(Tableau3[[#This Row],[ID ]],'[1]COMMERCIAL 2019 - 2021'!$D$2:$AO$3999,16,FALSE)</f>
        <v>0</v>
      </c>
      <c r="E1609" s="3">
        <f>VLOOKUP(Tableau3[[#This Row],[ID ]],'[1]COMMERCIAL 2019 - 2021'!$D$2:$AO$3999,17,FALSE)</f>
        <v>0</v>
      </c>
      <c r="F1609" s="3">
        <f>VLOOKUP(Tableau3[[#This Row],[ID ]],'[1]COMMERCIAL 2019 - 2021'!$D$2:$AO$3999,20,FALSE)</f>
        <v>87696</v>
      </c>
      <c r="G1609" s="3">
        <f>VLOOKUP(Tableau3[[#This Row],[ID ]],'[1]COMMERCIAL 2019 - 2021'!$D$2:$AO$3999,21,FALSE)</f>
        <v>0</v>
      </c>
      <c r="H1609" s="3">
        <f>VLOOKUP(Tableau3[[#This Row],[ID ]],'[1]COMMERCIAL 2019 - 2021'!$D$2:$AO$3999,22,FALSE)</f>
        <v>0</v>
      </c>
      <c r="I1609" s="3">
        <f>VLOOKUP(Tableau3[[#This Row],[ID ]],'[1]COMMERCIAL 2019 - 2021'!$D$2:$AO$3999,23,FALSE)</f>
        <v>0</v>
      </c>
      <c r="J1609" s="3">
        <f>+Tableau1[[#This Row],[Annee]]</f>
        <v>2024</v>
      </c>
      <c r="K1609" s="3" t="str">
        <f>+Tableau1[[#This Row],[DESTINATION]]</f>
        <v>Tchad</v>
      </c>
      <c r="L1609" s="3" t="str">
        <f>+Tableau1[[#This Row],[CLIENT]]</f>
        <v>SAHEL INTERNATIONAL TRADE</v>
      </c>
      <c r="M1609" s="3">
        <f>Tableau1[[#This Row],[Mois]]</f>
        <v>5</v>
      </c>
    </row>
    <row r="1610" spans="1:13" hidden="1" x14ac:dyDescent="0.35">
      <c r="A1610" s="1" t="str">
        <f>Tableau1[[#This Row],[NUM DE FACTURE]]</f>
        <v>FAE-24-00126</v>
      </c>
      <c r="B1610" s="2">
        <f>VLOOKUP(Tableau3[[#This Row],[ID ]],'[1]COMMERCIAL 2019 - 2021'!$D$2:$AO$3999,14,FALSE)</f>
        <v>38400</v>
      </c>
      <c r="C1610" s="3">
        <f>VLOOKUP(Tableau3[[#This Row],[ID ]],'[1]COMMERCIAL 2019 - 2021'!$D$2:$AO$3999,15,FALSE)</f>
        <v>0</v>
      </c>
      <c r="D1610" s="3">
        <f>VLOOKUP(Tableau3[[#This Row],[ID ]],'[1]COMMERCIAL 2019 - 2021'!$D$2:$AO$3999,16,FALSE)</f>
        <v>0</v>
      </c>
      <c r="E1610" s="3">
        <f>VLOOKUP(Tableau3[[#This Row],[ID ]],'[1]COMMERCIAL 2019 - 2021'!$D$2:$AO$3999,17,FALSE)</f>
        <v>0</v>
      </c>
      <c r="F1610" s="3">
        <f>VLOOKUP(Tableau3[[#This Row],[ID ]],'[1]COMMERCIAL 2019 - 2021'!$D$2:$AO$3999,20,FALSE)</f>
        <v>78720</v>
      </c>
      <c r="G1610" s="3">
        <f>VLOOKUP(Tableau3[[#This Row],[ID ]],'[1]COMMERCIAL 2019 - 2021'!$D$2:$AO$3999,21,FALSE)</f>
        <v>0</v>
      </c>
      <c r="H1610" s="3">
        <f>VLOOKUP(Tableau3[[#This Row],[ID ]],'[1]COMMERCIAL 2019 - 2021'!$D$2:$AO$3999,22,FALSE)</f>
        <v>0</v>
      </c>
      <c r="I1610" s="3">
        <f>VLOOKUP(Tableau3[[#This Row],[ID ]],'[1]COMMERCIAL 2019 - 2021'!$D$2:$AO$3999,23,FALSE)</f>
        <v>0</v>
      </c>
      <c r="J1610" s="3">
        <f>+Tableau1[[#This Row],[Annee]]</f>
        <v>2024</v>
      </c>
      <c r="K1610" s="3" t="str">
        <f>+Tableau1[[#This Row],[DESTINATION]]</f>
        <v>Gambie</v>
      </c>
      <c r="L1610" s="3" t="str">
        <f>+Tableau1[[#This Row],[CLIENT]]</f>
        <v>STE DE COMMERCE INTERNATIONAL</v>
      </c>
      <c r="M1610" s="3">
        <f>Tableau1[[#This Row],[Mois]]</f>
        <v>5</v>
      </c>
    </row>
    <row r="1611" spans="1:13" hidden="1" x14ac:dyDescent="0.35">
      <c r="A1611" s="1" t="str">
        <f>Tableau1[[#This Row],[NUM DE FACTURE]]</f>
        <v>FAE-24-00127</v>
      </c>
      <c r="B1611" s="2">
        <f>VLOOKUP(Tableau3[[#This Row],[ID ]],'[1]COMMERCIAL 2019 - 2021'!$D$2:$AO$3999,14,FALSE)</f>
        <v>0</v>
      </c>
      <c r="C1611" s="3">
        <f>VLOOKUP(Tableau3[[#This Row],[ID ]],'[1]COMMERCIAL 2019 - 2021'!$D$2:$AO$3999,15,FALSE)</f>
        <v>0</v>
      </c>
      <c r="D1611" s="3">
        <f>VLOOKUP(Tableau3[[#This Row],[ID ]],'[1]COMMERCIAL 2019 - 2021'!$D$2:$AO$3999,16,FALSE)</f>
        <v>26000</v>
      </c>
      <c r="E1611" s="3">
        <f>VLOOKUP(Tableau3[[#This Row],[ID ]],'[1]COMMERCIAL 2019 - 2021'!$D$2:$AO$3999,17,FALSE)</f>
        <v>0</v>
      </c>
      <c r="F1611" s="3">
        <f>VLOOKUP(Tableau3[[#This Row],[ID ]],'[1]COMMERCIAL 2019 - 2021'!$D$2:$AO$3999,20,FALSE)</f>
        <v>0</v>
      </c>
      <c r="G1611" s="3">
        <f>VLOOKUP(Tableau3[[#This Row],[ID ]],'[1]COMMERCIAL 2019 - 2021'!$D$2:$AO$3999,21,FALSE)</f>
        <v>0</v>
      </c>
      <c r="H1611" s="3">
        <f>VLOOKUP(Tableau3[[#This Row],[ID ]],'[1]COMMERCIAL 2019 - 2021'!$D$2:$AO$3999,22,FALSE)</f>
        <v>43420</v>
      </c>
      <c r="I1611" s="3">
        <f>VLOOKUP(Tableau3[[#This Row],[ID ]],'[1]COMMERCIAL 2019 - 2021'!$D$2:$AO$3999,23,FALSE)</f>
        <v>0</v>
      </c>
      <c r="J1611" s="3">
        <f>+Tableau1[[#This Row],[Annee]]</f>
        <v>2024</v>
      </c>
      <c r="K1611" s="3" t="str">
        <f>+Tableau1[[#This Row],[DESTINATION]]</f>
        <v>Congo</v>
      </c>
      <c r="L1611" s="3" t="str">
        <f>+Tableau1[[#This Row],[CLIENT]]</f>
        <v>STE DE COMMERCE INTERNATIONAL</v>
      </c>
      <c r="M1611" s="3">
        <f>Tableau1[[#This Row],[Mois]]</f>
        <v>5</v>
      </c>
    </row>
    <row r="1612" spans="1:13" hidden="1" x14ac:dyDescent="0.35">
      <c r="A1612" s="1" t="str">
        <f>Tableau1[[#This Row],[NUM DE FACTURE]]</f>
        <v>FAE-24-00128</v>
      </c>
      <c r="B1612" s="2">
        <f>VLOOKUP(Tableau3[[#This Row],[ID ]],'[1]COMMERCIAL 2019 - 2021'!$D$2:$AO$3999,14,FALSE)</f>
        <v>19200</v>
      </c>
      <c r="C1612" s="3">
        <f>VLOOKUP(Tableau3[[#This Row],[ID ]],'[1]COMMERCIAL 2019 - 2021'!$D$2:$AO$3999,15,FALSE)</f>
        <v>0</v>
      </c>
      <c r="D1612" s="3">
        <f>VLOOKUP(Tableau3[[#This Row],[ID ]],'[1]COMMERCIAL 2019 - 2021'!$D$2:$AO$3999,16,FALSE)</f>
        <v>0</v>
      </c>
      <c r="E1612" s="3">
        <f>VLOOKUP(Tableau3[[#This Row],[ID ]],'[1]COMMERCIAL 2019 - 2021'!$D$2:$AO$3999,17,FALSE)</f>
        <v>0</v>
      </c>
      <c r="F1612" s="3">
        <f>VLOOKUP(Tableau3[[#This Row],[ID ]],'[1]COMMERCIAL 2019 - 2021'!$D$2:$AO$3999,20,FALSE)</f>
        <v>38976</v>
      </c>
      <c r="G1612" s="3">
        <f>VLOOKUP(Tableau3[[#This Row],[ID ]],'[1]COMMERCIAL 2019 - 2021'!$D$2:$AO$3999,21,FALSE)</f>
        <v>0</v>
      </c>
      <c r="H1612" s="3">
        <f>VLOOKUP(Tableau3[[#This Row],[ID ]],'[1]COMMERCIAL 2019 - 2021'!$D$2:$AO$3999,22,FALSE)</f>
        <v>0</v>
      </c>
      <c r="I1612" s="3">
        <f>VLOOKUP(Tableau3[[#This Row],[ID ]],'[1]COMMERCIAL 2019 - 2021'!$D$2:$AO$3999,23,FALSE)</f>
        <v>0</v>
      </c>
      <c r="J1612" s="3">
        <f>+Tableau1[[#This Row],[Annee]]</f>
        <v>2024</v>
      </c>
      <c r="K1612" s="3" t="str">
        <f>+Tableau1[[#This Row],[DESTINATION]]</f>
        <v>Burkina Faso</v>
      </c>
      <c r="L1612" s="3" t="str">
        <f>+Tableau1[[#This Row],[CLIENT]]</f>
        <v>SAHEL INTERNATIONAL TRADE</v>
      </c>
      <c r="M1612" s="3">
        <f>Tableau1[[#This Row],[Mois]]</f>
        <v>5</v>
      </c>
    </row>
    <row r="1613" spans="1:13" hidden="1" x14ac:dyDescent="0.35">
      <c r="A1613" s="1" t="str">
        <f>Tableau1[[#This Row],[NUM DE FACTURE]]</f>
        <v>FAE-24-00129</v>
      </c>
      <c r="B1613" s="2">
        <f>VLOOKUP(Tableau3[[#This Row],[ID ]],'[1]COMMERCIAL 2019 - 2021'!$D$2:$AO$3999,14,FALSE)</f>
        <v>0</v>
      </c>
      <c r="C1613" s="3">
        <f>VLOOKUP(Tableau3[[#This Row],[ID ]],'[1]COMMERCIAL 2019 - 2021'!$D$2:$AO$3999,15,FALSE)</f>
        <v>66240</v>
      </c>
      <c r="D1613" s="3">
        <f>VLOOKUP(Tableau3[[#This Row],[ID ]],'[1]COMMERCIAL 2019 - 2021'!$D$2:$AO$3999,16,FALSE)</f>
        <v>72384</v>
      </c>
      <c r="E1613" s="3">
        <f>VLOOKUP(Tableau3[[#This Row],[ID ]],'[1]COMMERCIAL 2019 - 2021'!$D$2:$AO$3999,17,FALSE)</f>
        <v>0</v>
      </c>
      <c r="F1613" s="3">
        <f>VLOOKUP(Tableau3[[#This Row],[ID ]],'[1]COMMERCIAL 2019 - 2021'!$D$2:$AO$3999,20,FALSE)</f>
        <v>0</v>
      </c>
      <c r="G1613" s="3">
        <f>VLOOKUP(Tableau3[[#This Row],[ID ]],'[1]COMMERCIAL 2019 - 2021'!$D$2:$AO$3999,21,FALSE)</f>
        <v>134388.3744</v>
      </c>
      <c r="H1613" s="3">
        <f>VLOOKUP(Tableau3[[#This Row],[ID ]],'[1]COMMERCIAL 2019 - 2021'!$D$2:$AO$3999,22,FALSE)</f>
        <v>129720.48835199999</v>
      </c>
      <c r="I1613" s="3">
        <f>VLOOKUP(Tableau3[[#This Row],[ID ]],'[1]COMMERCIAL 2019 - 2021'!$D$2:$AO$3999,23,FALSE)</f>
        <v>0</v>
      </c>
      <c r="J1613" s="3">
        <f>+Tableau1[[#This Row],[Annee]]</f>
        <v>2024</v>
      </c>
      <c r="K1613" s="3" t="str">
        <f>+Tableau1[[#This Row],[DESTINATION]]</f>
        <v>Tchad</v>
      </c>
      <c r="L1613" s="3" t="str">
        <f>+Tableau1[[#This Row],[CLIENT]]</f>
        <v>SEYAL TCHAD SA</v>
      </c>
      <c r="M1613" s="3">
        <f>Tableau1[[#This Row],[Mois]]</f>
        <v>5</v>
      </c>
    </row>
    <row r="1614" spans="1:13" x14ac:dyDescent="0.35">
      <c r="A1614" s="1" t="str">
        <f>Tableau1[[#This Row],[NUM DE FACTURE]]</f>
        <v>FAE-24-00130</v>
      </c>
      <c r="B1614" s="2">
        <f>VLOOKUP(Tableau3[[#This Row],[ID ]],'[1]COMMERCIAL 2019 - 2021'!$D$2:$AO$3999,14,FALSE)</f>
        <v>3600</v>
      </c>
      <c r="C1614" s="3">
        <f>VLOOKUP(Tableau3[[#This Row],[ID ]],'[1]COMMERCIAL 2019 - 2021'!$D$2:$AO$3999,15,FALSE)</f>
        <v>22200</v>
      </c>
      <c r="D1614" s="3">
        <f>VLOOKUP(Tableau3[[#This Row],[ID ]],'[1]COMMERCIAL 2019 - 2021'!$D$2:$AO$3999,16,FALSE)</f>
        <v>84000</v>
      </c>
      <c r="E1614" s="3">
        <f>VLOOKUP(Tableau3[[#This Row],[ID ]],'[1]COMMERCIAL 2019 - 2021'!$D$2:$AO$3999,17,FALSE)</f>
        <v>0</v>
      </c>
      <c r="F1614" s="3">
        <f>VLOOKUP(Tableau3[[#This Row],[ID ]],'[1]COMMERCIAL 2019 - 2021'!$D$2:$AO$3999,20,FALSE)</f>
        <v>7128</v>
      </c>
      <c r="G1614" s="3">
        <f>VLOOKUP(Tableau3[[#This Row],[ID ]],'[1]COMMERCIAL 2019 - 2021'!$D$2:$AO$3999,21,FALSE)</f>
        <v>40626</v>
      </c>
      <c r="H1614" s="3">
        <f>VLOOKUP(Tableau3[[#This Row],[ID ]],'[1]COMMERCIAL 2019 - 2021'!$D$2:$AO$3999,22,FALSE)</f>
        <v>143640</v>
      </c>
      <c r="I1614" s="3">
        <f>VLOOKUP(Tableau3[[#This Row],[ID ]],'[1]COMMERCIAL 2019 - 2021'!$D$2:$AO$3999,23,FALSE)</f>
        <v>0</v>
      </c>
      <c r="J1614" s="3">
        <f>+Tableau1[[#This Row],[Annee]]</f>
        <v>2024</v>
      </c>
      <c r="K1614" s="3" t="str">
        <f>+Tableau1[[#This Row],[DESTINATION]]</f>
        <v>Gabon</v>
      </c>
      <c r="L1614" s="3" t="str">
        <f>+Tableau1[[#This Row],[CLIENT]]</f>
        <v>TUNISIAN AFRICAN BUSINESS</v>
      </c>
      <c r="M1614" s="3">
        <f>Tableau1[[#This Row],[Mois]]</f>
        <v>5</v>
      </c>
    </row>
    <row r="1615" spans="1:13" hidden="1" x14ac:dyDescent="0.35">
      <c r="A1615" s="1" t="str">
        <f>Tableau1[[#This Row],[NUM DE FACTURE]]</f>
        <v>FAE-24-00131</v>
      </c>
      <c r="B1615" s="2">
        <f>VLOOKUP(Tableau3[[#This Row],[ID ]],'[1]COMMERCIAL 2019 - 2021'!$D$2:$AO$3999,14,FALSE)</f>
        <v>0</v>
      </c>
      <c r="C1615" s="3">
        <f>VLOOKUP(Tableau3[[#This Row],[ID ]],'[1]COMMERCIAL 2019 - 2021'!$D$2:$AO$3999,15,FALSE)</f>
        <v>62000</v>
      </c>
      <c r="D1615" s="3">
        <f>VLOOKUP(Tableau3[[#This Row],[ID ]],'[1]COMMERCIAL 2019 - 2021'!$D$2:$AO$3999,16,FALSE)</f>
        <v>26000</v>
      </c>
      <c r="E1615" s="3">
        <f>VLOOKUP(Tableau3[[#This Row],[ID ]],'[1]COMMERCIAL 2019 - 2021'!$D$2:$AO$3999,17,FALSE)</f>
        <v>0</v>
      </c>
      <c r="F1615" s="3">
        <f>VLOOKUP(Tableau3[[#This Row],[ID ]],'[1]COMMERCIAL 2019 - 2021'!$D$2:$AO$3999,20,FALSE)</f>
        <v>0</v>
      </c>
      <c r="G1615" s="3">
        <f>VLOOKUP(Tableau3[[#This Row],[ID ]],'[1]COMMERCIAL 2019 - 2021'!$D$2:$AO$3999,21,FALSE)</f>
        <v>0</v>
      </c>
      <c r="H1615" s="3">
        <f>VLOOKUP(Tableau3[[#This Row],[ID ]],'[1]COMMERCIAL 2019 - 2021'!$D$2:$AO$3999,22,FALSE)</f>
        <v>0</v>
      </c>
      <c r="I1615" s="3">
        <f>VLOOKUP(Tableau3[[#This Row],[ID ]],'[1]COMMERCIAL 2019 - 2021'!$D$2:$AO$3999,23,FALSE)</f>
        <v>391653.68074999994</v>
      </c>
      <c r="J1615" s="3">
        <f>+Tableau1[[#This Row],[Annee]]</f>
        <v>2024</v>
      </c>
      <c r="K1615" s="3" t="str">
        <f>+Tableau1[[#This Row],[DESTINATION]]</f>
        <v>Libye</v>
      </c>
      <c r="L1615" s="3" t="str">
        <f>+Tableau1[[#This Row],[CLIENT]]</f>
        <v>STE AL MAJMOUA MOTTAHIDA</v>
      </c>
      <c r="M1615" s="3">
        <f>Tableau1[[#This Row],[Mois]]</f>
        <v>5</v>
      </c>
    </row>
    <row r="1616" spans="1:13" hidden="1" x14ac:dyDescent="0.35">
      <c r="A1616" s="1" t="str">
        <f>Tableau1[[#This Row],[NUM DE FACTURE]]</f>
        <v>FAE-24-00132</v>
      </c>
      <c r="B1616" s="2">
        <f>VLOOKUP(Tableau3[[#This Row],[ID ]],'[1]COMMERCIAL 2019 - 2021'!$D$2:$AO$3999,14,FALSE)</f>
        <v>19200</v>
      </c>
      <c r="C1616" s="3">
        <f>VLOOKUP(Tableau3[[#This Row],[ID ]],'[1]COMMERCIAL 2019 - 2021'!$D$2:$AO$3999,15,FALSE)</f>
        <v>0</v>
      </c>
      <c r="D1616" s="3">
        <f>VLOOKUP(Tableau3[[#This Row],[ID ]],'[1]COMMERCIAL 2019 - 2021'!$D$2:$AO$3999,16,FALSE)</f>
        <v>0</v>
      </c>
      <c r="E1616" s="3">
        <f>VLOOKUP(Tableau3[[#This Row],[ID ]],'[1]COMMERCIAL 2019 - 2021'!$D$2:$AO$3999,17,FALSE)</f>
        <v>0</v>
      </c>
      <c r="F1616" s="3">
        <f>VLOOKUP(Tableau3[[#This Row],[ID ]],'[1]COMMERCIAL 2019 - 2021'!$D$2:$AO$3999,20,FALSE)</f>
        <v>45425.412899999996</v>
      </c>
      <c r="G1616" s="3">
        <f>VLOOKUP(Tableau3[[#This Row],[ID ]],'[1]COMMERCIAL 2019 - 2021'!$D$2:$AO$3999,21,FALSE)</f>
        <v>0</v>
      </c>
      <c r="H1616" s="3">
        <f>VLOOKUP(Tableau3[[#This Row],[ID ]],'[1]COMMERCIAL 2019 - 2021'!$D$2:$AO$3999,22,FALSE)</f>
        <v>0</v>
      </c>
      <c r="I1616" s="3">
        <f>VLOOKUP(Tableau3[[#This Row],[ID ]],'[1]COMMERCIAL 2019 - 2021'!$D$2:$AO$3999,23,FALSE)</f>
        <v>0</v>
      </c>
      <c r="J1616" s="3">
        <f>+Tableau1[[#This Row],[Annee]]</f>
        <v>2024</v>
      </c>
      <c r="K1616" s="3" t="str">
        <f>+Tableau1[[#This Row],[DESTINATION]]</f>
        <v>Mauritanie</v>
      </c>
      <c r="L1616" s="3" t="str">
        <f>+Tableau1[[#This Row],[CLIENT]]</f>
        <v>MATMATA TRADING</v>
      </c>
      <c r="M1616" s="3">
        <f>Tableau1[[#This Row],[Mois]]</f>
        <v>5</v>
      </c>
    </row>
    <row r="1617" spans="1:13" hidden="1" x14ac:dyDescent="0.35">
      <c r="A1617" s="1" t="str">
        <f>Tableau1[[#This Row],[NUM DE FACTURE]]</f>
        <v>FAE-24-00133</v>
      </c>
      <c r="B1617" s="2">
        <f>VLOOKUP(Tableau3[[#This Row],[ID ]],'[1]COMMERCIAL 2019 - 2021'!$D$2:$AO$3999,14,FALSE)</f>
        <v>0</v>
      </c>
      <c r="C1617" s="3">
        <f>VLOOKUP(Tableau3[[#This Row],[ID ]],'[1]COMMERCIAL 2019 - 2021'!$D$2:$AO$3999,15,FALSE)</f>
        <v>40800</v>
      </c>
      <c r="D1617" s="3">
        <f>VLOOKUP(Tableau3[[#This Row],[ID ]],'[1]COMMERCIAL 2019 - 2021'!$D$2:$AO$3999,16,FALSE)</f>
        <v>0</v>
      </c>
      <c r="E1617" s="3">
        <f>VLOOKUP(Tableau3[[#This Row],[ID ]],'[1]COMMERCIAL 2019 - 2021'!$D$2:$AO$3999,17,FALSE)</f>
        <v>0</v>
      </c>
      <c r="F1617" s="3">
        <f>VLOOKUP(Tableau3[[#This Row],[ID ]],'[1]COMMERCIAL 2019 - 2021'!$D$2:$AO$3999,20,FALSE)</f>
        <v>0</v>
      </c>
      <c r="G1617" s="3">
        <f>VLOOKUP(Tableau3[[#This Row],[ID ]],'[1]COMMERCIAL 2019 - 2021'!$D$2:$AO$3999,21,FALSE)</f>
        <v>91701.665999999997</v>
      </c>
      <c r="H1617" s="3">
        <f>VLOOKUP(Tableau3[[#This Row],[ID ]],'[1]COMMERCIAL 2019 - 2021'!$D$2:$AO$3999,22,FALSE)</f>
        <v>0</v>
      </c>
      <c r="I1617" s="3">
        <f>VLOOKUP(Tableau3[[#This Row],[ID ]],'[1]COMMERCIAL 2019 - 2021'!$D$2:$AO$3999,23,FALSE)</f>
        <v>0</v>
      </c>
      <c r="J1617" s="3">
        <f>+Tableau1[[#This Row],[Annee]]</f>
        <v>2024</v>
      </c>
      <c r="K1617" s="3" t="str">
        <f>+Tableau1[[#This Row],[DESTINATION]]</f>
        <v>Guinee</v>
      </c>
      <c r="L1617" s="3" t="str">
        <f>+Tableau1[[#This Row],[CLIENT]]</f>
        <v>BAH MAMADOU SALIOU</v>
      </c>
      <c r="M1617" s="3">
        <f>Tableau1[[#This Row],[Mois]]</f>
        <v>5</v>
      </c>
    </row>
    <row r="1618" spans="1:13" hidden="1" x14ac:dyDescent="0.35">
      <c r="A1618" s="1" t="str">
        <f>Tableau1[[#This Row],[NUM DE FACTURE]]</f>
        <v>FAE-24-00134</v>
      </c>
      <c r="B1618" s="2">
        <f>VLOOKUP(Tableau3[[#This Row],[ID ]],'[1]COMMERCIAL 2019 - 2021'!$D$2:$AO$3999,14,FALSE)</f>
        <v>0</v>
      </c>
      <c r="C1618" s="3">
        <f>VLOOKUP(Tableau3[[#This Row],[ID ]],'[1]COMMERCIAL 2019 - 2021'!$D$2:$AO$3999,15,FALSE)</f>
        <v>15231</v>
      </c>
      <c r="D1618" s="3">
        <f>VLOOKUP(Tableau3[[#This Row],[ID ]],'[1]COMMERCIAL 2019 - 2021'!$D$2:$AO$3999,16,FALSE)</f>
        <v>0</v>
      </c>
      <c r="E1618" s="3">
        <f>VLOOKUP(Tableau3[[#This Row],[ID ]],'[1]COMMERCIAL 2019 - 2021'!$D$2:$AO$3999,17,FALSE)</f>
        <v>6300</v>
      </c>
      <c r="F1618" s="3" t="e">
        <f>VLOOKUP(Tableau3[[#This Row],[ID ]],'[1]COMMERCIAL 2019 - 2021'!$D$2:$AO$3999,20,FALSE)</f>
        <v>#N/A</v>
      </c>
      <c r="G1618" s="3" t="e">
        <f>VLOOKUP(Tableau3[[#This Row],[ID ]],'[1]COMMERCIAL 2019 - 2021'!$D$2:$AO$3999,21,FALSE)</f>
        <v>#N/A</v>
      </c>
      <c r="H1618" s="3" t="e">
        <f>VLOOKUP(Tableau3[[#This Row],[ID ]],'[1]COMMERCIAL 2019 - 2021'!$D$2:$AO$3999,22,FALSE)</f>
        <v>#N/A</v>
      </c>
      <c r="I1618" s="3" t="e">
        <f>VLOOKUP(Tableau3[[#This Row],[ID ]],'[1]COMMERCIAL 2019 - 2021'!$D$2:$AO$3999,23,FALSE)</f>
        <v>#N/A</v>
      </c>
      <c r="J1618" s="3">
        <f>+Tableau1[[#This Row],[Annee]]</f>
        <v>2024</v>
      </c>
      <c r="K1618" s="3" t="str">
        <f>+Tableau1[[#This Row],[DESTINATION]]</f>
        <v>Canada</v>
      </c>
      <c r="L1618" s="3" t="str">
        <f>+Tableau1[[#This Row],[CLIENT]]</f>
        <v>SAFA FOOD</v>
      </c>
      <c r="M1618" s="3">
        <f>Tableau1[[#This Row],[Mois]]</f>
        <v>5</v>
      </c>
    </row>
    <row r="1619" spans="1:13" hidden="1" x14ac:dyDescent="0.35">
      <c r="A1619" s="1" t="str">
        <f>Tableau1[[#This Row],[NUM DE FACTURE]]</f>
        <v>FAE-24-00135</v>
      </c>
      <c r="B1619" s="2">
        <f>VLOOKUP(Tableau3[[#This Row],[ID ]],'[1]COMMERCIAL 2019 - 2021'!$D$2:$AO$3999,14,FALSE)</f>
        <v>40300</v>
      </c>
      <c r="C1619" s="3">
        <f>VLOOKUP(Tableau3[[#This Row],[ID ]],'[1]COMMERCIAL 2019 - 2021'!$D$2:$AO$3999,15,FALSE)</f>
        <v>0</v>
      </c>
      <c r="D1619" s="3">
        <f>VLOOKUP(Tableau3[[#This Row],[ID ]],'[1]COMMERCIAL 2019 - 2021'!$D$2:$AO$3999,16,FALSE)</f>
        <v>0</v>
      </c>
      <c r="E1619" s="3">
        <f>VLOOKUP(Tableau3[[#This Row],[ID ]],'[1]COMMERCIAL 2019 - 2021'!$D$2:$AO$3999,17,FALSE)</f>
        <v>0</v>
      </c>
      <c r="F1619" s="3">
        <f>VLOOKUP(Tableau3[[#This Row],[ID ]],'[1]COMMERCIAL 2019 - 2021'!$D$2:$AO$3999,20,FALSE)</f>
        <v>114897.25455</v>
      </c>
      <c r="G1619" s="3">
        <f>VLOOKUP(Tableau3[[#This Row],[ID ]],'[1]COMMERCIAL 2019 - 2021'!$D$2:$AO$3999,21,FALSE)</f>
        <v>0</v>
      </c>
      <c r="H1619" s="3">
        <f>VLOOKUP(Tableau3[[#This Row],[ID ]],'[1]COMMERCIAL 2019 - 2021'!$D$2:$AO$3999,22,FALSE)</f>
        <v>0</v>
      </c>
      <c r="I1619" s="3">
        <f>VLOOKUP(Tableau3[[#This Row],[ID ]],'[1]COMMERCIAL 2019 - 2021'!$D$2:$AO$3999,23,FALSE)</f>
        <v>0</v>
      </c>
      <c r="J1619" s="3">
        <f>+Tableau1[[#This Row],[Annee]]</f>
        <v>2024</v>
      </c>
      <c r="K1619" s="3" t="str">
        <f>+Tableau1[[#This Row],[DESTINATION]]</f>
        <v>Russie</v>
      </c>
      <c r="L1619" s="3" t="str">
        <f>+Tableau1[[#This Row],[CLIENT]]</f>
        <v>ANGSTREM TRADING</v>
      </c>
      <c r="M1619" s="3">
        <f>Tableau1[[#This Row],[Mois]]</f>
        <v>5</v>
      </c>
    </row>
    <row r="1620" spans="1:13" hidden="1" x14ac:dyDescent="0.35">
      <c r="A1620" s="1" t="str">
        <f>Tableau1[[#This Row],[NUM DE FACTURE]]</f>
        <v>FAE-24-00136</v>
      </c>
      <c r="B1620" s="2">
        <f>VLOOKUP(Tableau3[[#This Row],[ID ]],'[1]COMMERCIAL 2019 - 2021'!$D$2:$AO$3999,14,FALSE)</f>
        <v>20150</v>
      </c>
      <c r="C1620" s="3">
        <f>VLOOKUP(Tableau3[[#This Row],[ID ]],'[1]COMMERCIAL 2019 - 2021'!$D$2:$AO$3999,15,FALSE)</f>
        <v>0</v>
      </c>
      <c r="D1620" s="3">
        <f>VLOOKUP(Tableau3[[#This Row],[ID ]],'[1]COMMERCIAL 2019 - 2021'!$D$2:$AO$3999,16,FALSE)</f>
        <v>0</v>
      </c>
      <c r="E1620" s="3">
        <f>VLOOKUP(Tableau3[[#This Row],[ID ]],'[1]COMMERCIAL 2019 - 2021'!$D$2:$AO$3999,17,FALSE)</f>
        <v>0</v>
      </c>
      <c r="F1620" s="3">
        <f>VLOOKUP(Tableau3[[#This Row],[ID ]],'[1]COMMERCIAL 2019 - 2021'!$D$2:$AO$3999,20,FALSE)</f>
        <v>49978.518524999992</v>
      </c>
      <c r="G1620" s="3">
        <f>VLOOKUP(Tableau3[[#This Row],[ID ]],'[1]COMMERCIAL 2019 - 2021'!$D$2:$AO$3999,21,FALSE)</f>
        <v>0</v>
      </c>
      <c r="H1620" s="3">
        <f>VLOOKUP(Tableau3[[#This Row],[ID ]],'[1]COMMERCIAL 2019 - 2021'!$D$2:$AO$3999,22,FALSE)</f>
        <v>0</v>
      </c>
      <c r="I1620" s="3">
        <f>VLOOKUP(Tableau3[[#This Row],[ID ]],'[1]COMMERCIAL 2019 - 2021'!$D$2:$AO$3999,23,FALSE)</f>
        <v>0</v>
      </c>
      <c r="J1620" s="3">
        <f>+Tableau1[[#This Row],[Annee]]</f>
        <v>2024</v>
      </c>
      <c r="K1620" s="3" t="str">
        <f>+Tableau1[[#This Row],[DESTINATION]]</f>
        <v>Russie</v>
      </c>
      <c r="L1620" s="3" t="str">
        <f>+Tableau1[[#This Row],[CLIENT]]</f>
        <v>ANGSTREM TRADING</v>
      </c>
      <c r="M1620" s="3">
        <f>Tableau1[[#This Row],[Mois]]</f>
        <v>5</v>
      </c>
    </row>
    <row r="1621" spans="1:13" hidden="1" x14ac:dyDescent="0.35">
      <c r="A1621" s="1" t="str">
        <f>Tableau1[[#This Row],[NUM DE FACTURE]]</f>
        <v>FAE-24-00137</v>
      </c>
      <c r="B1621" s="2">
        <f>VLOOKUP(Tableau3[[#This Row],[ID ]],'[1]COMMERCIAL 2019 - 2021'!$D$2:$AO$3999,14,FALSE)</f>
        <v>0</v>
      </c>
      <c r="C1621" s="3">
        <f>VLOOKUP(Tableau3[[#This Row],[ID ]],'[1]COMMERCIAL 2019 - 2021'!$D$2:$AO$3999,15,FALSE)</f>
        <v>23971</v>
      </c>
      <c r="D1621" s="3">
        <f>VLOOKUP(Tableau3[[#This Row],[ID ]],'[1]COMMERCIAL 2019 - 2021'!$D$2:$AO$3999,16,FALSE)</f>
        <v>0</v>
      </c>
      <c r="E1621" s="3">
        <f>VLOOKUP(Tableau3[[#This Row],[ID ]],'[1]COMMERCIAL 2019 - 2021'!$D$2:$AO$3999,17,FALSE)</f>
        <v>0</v>
      </c>
      <c r="F1621" s="3">
        <f>VLOOKUP(Tableau3[[#This Row],[ID ]],'[1]COMMERCIAL 2019 - 2021'!$D$2:$AO$3999,20,FALSE)</f>
        <v>0</v>
      </c>
      <c r="G1621" s="3">
        <f>VLOOKUP(Tableau3[[#This Row],[ID ]],'[1]COMMERCIAL 2019 - 2021'!$D$2:$AO$3999,21,FALSE)</f>
        <v>74601.54677999999</v>
      </c>
      <c r="H1621" s="3">
        <f>VLOOKUP(Tableau3[[#This Row],[ID ]],'[1]COMMERCIAL 2019 - 2021'!$D$2:$AO$3999,22,FALSE)</f>
        <v>0</v>
      </c>
      <c r="I1621" s="3">
        <f>VLOOKUP(Tableau3[[#This Row],[ID ]],'[1]COMMERCIAL 2019 - 2021'!$D$2:$AO$3999,23,FALSE)</f>
        <v>0</v>
      </c>
      <c r="J1621" s="3">
        <f>+Tableau1[[#This Row],[Annee]]</f>
        <v>2024</v>
      </c>
      <c r="K1621" s="3" t="str">
        <f>+Tableau1[[#This Row],[DESTINATION]]</f>
        <v>Canada</v>
      </c>
      <c r="L1621" s="3" t="str">
        <f>+Tableau1[[#This Row],[CLIENT]]</f>
        <v>GREEN WORLD FOOD EXPRESS</v>
      </c>
      <c r="M1621" s="3">
        <f>Tableau1[[#This Row],[Mois]]</f>
        <v>5</v>
      </c>
    </row>
    <row r="1622" spans="1:13" hidden="1" x14ac:dyDescent="0.35">
      <c r="A1622" s="1" t="str">
        <f>Tableau1[[#This Row],[NUM DE FACTURE]]</f>
        <v>FAE-24-00138</v>
      </c>
      <c r="B1622" s="2">
        <f>VLOOKUP(Tableau3[[#This Row],[ID ]],'[1]COMMERCIAL 2019 - 2021'!$D$2:$AO$3999,14,FALSE)</f>
        <v>40500</v>
      </c>
      <c r="C1622" s="3">
        <f>VLOOKUP(Tableau3[[#This Row],[ID ]],'[1]COMMERCIAL 2019 - 2021'!$D$2:$AO$3999,15,FALSE)</f>
        <v>0</v>
      </c>
      <c r="D1622" s="3">
        <f>VLOOKUP(Tableau3[[#This Row],[ID ]],'[1]COMMERCIAL 2019 - 2021'!$D$2:$AO$3999,16,FALSE)</f>
        <v>0</v>
      </c>
      <c r="E1622" s="3">
        <f>VLOOKUP(Tableau3[[#This Row],[ID ]],'[1]COMMERCIAL 2019 - 2021'!$D$2:$AO$3999,17,FALSE)</f>
        <v>0</v>
      </c>
      <c r="F1622" s="3">
        <f>VLOOKUP(Tableau3[[#This Row],[ID ]],'[1]COMMERCIAL 2019 - 2021'!$D$2:$AO$3999,20,FALSE)</f>
        <v>86540.534249999997</v>
      </c>
      <c r="G1622" s="3">
        <f>VLOOKUP(Tableau3[[#This Row],[ID ]],'[1]COMMERCIAL 2019 - 2021'!$D$2:$AO$3999,21,FALSE)</f>
        <v>0</v>
      </c>
      <c r="H1622" s="3">
        <f>VLOOKUP(Tableau3[[#This Row],[ID ]],'[1]COMMERCIAL 2019 - 2021'!$D$2:$AO$3999,22,FALSE)</f>
        <v>0</v>
      </c>
      <c r="I1622" s="3">
        <f>VLOOKUP(Tableau3[[#This Row],[ID ]],'[1]COMMERCIAL 2019 - 2021'!$D$2:$AO$3999,23,FALSE)</f>
        <v>0</v>
      </c>
      <c r="J1622" s="3">
        <f>+Tableau1[[#This Row],[Annee]]</f>
        <v>2024</v>
      </c>
      <c r="K1622" s="3" t="str">
        <f>+Tableau1[[#This Row],[DESTINATION]]</f>
        <v>Côte D'ivore</v>
      </c>
      <c r="L1622" s="3" t="str">
        <f>+Tableau1[[#This Row],[CLIENT]]</f>
        <v>JP BEEMSTERBOER BV</v>
      </c>
      <c r="M1622" s="3">
        <f>Tableau1[[#This Row],[Mois]]</f>
        <v>5</v>
      </c>
    </row>
    <row r="1623" spans="1:13" hidden="1" x14ac:dyDescent="0.35">
      <c r="A1623" s="1" t="str">
        <f>Tableau1[[#This Row],[NUM DE FACTURE]]</f>
        <v>FAE-24-00139</v>
      </c>
      <c r="B1623" s="2">
        <f>VLOOKUP(Tableau3[[#This Row],[ID ]],'[1]COMMERCIAL 2019 - 2021'!$D$2:$AO$3999,14,FALSE)</f>
        <v>0</v>
      </c>
      <c r="C1623" s="3">
        <f>VLOOKUP(Tableau3[[#This Row],[ID ]],'[1]COMMERCIAL 2019 - 2021'!$D$2:$AO$3999,15,FALSE)</f>
        <v>20496</v>
      </c>
      <c r="D1623" s="3">
        <f>VLOOKUP(Tableau3[[#This Row],[ID ]],'[1]COMMERCIAL 2019 - 2021'!$D$2:$AO$3999,16,FALSE)</f>
        <v>0</v>
      </c>
      <c r="E1623" s="3">
        <f>VLOOKUP(Tableau3[[#This Row],[ID ]],'[1]COMMERCIAL 2019 - 2021'!$D$2:$AO$3999,17,FALSE)</f>
        <v>0</v>
      </c>
      <c r="F1623" s="3">
        <f>VLOOKUP(Tableau3[[#This Row],[ID ]],'[1]COMMERCIAL 2019 - 2021'!$D$2:$AO$3999,20,FALSE)</f>
        <v>0</v>
      </c>
      <c r="G1623" s="3">
        <f>VLOOKUP(Tableau3[[#This Row],[ID ]],'[1]COMMERCIAL 2019 - 2021'!$D$2:$AO$3999,21,FALSE)</f>
        <v>57405.196799999998</v>
      </c>
      <c r="H1623" s="3">
        <f>VLOOKUP(Tableau3[[#This Row],[ID ]],'[1]COMMERCIAL 2019 - 2021'!$D$2:$AO$3999,22,FALSE)</f>
        <v>0</v>
      </c>
      <c r="I1623" s="3">
        <f>VLOOKUP(Tableau3[[#This Row],[ID ]],'[1]COMMERCIAL 2019 - 2021'!$D$2:$AO$3999,23,FALSE)</f>
        <v>0</v>
      </c>
      <c r="J1623" s="3">
        <f>+Tableau1[[#This Row],[Annee]]</f>
        <v>2024</v>
      </c>
      <c r="K1623" s="3" t="str">
        <f>+Tableau1[[#This Row],[DESTINATION]]</f>
        <v>Libye</v>
      </c>
      <c r="L1623" s="3" t="str">
        <f>+Tableau1[[#This Row],[CLIENT]]</f>
        <v>STE WAFA LIBYE</v>
      </c>
      <c r="M1623" s="3">
        <f>Tableau1[[#This Row],[Mois]]</f>
        <v>5</v>
      </c>
    </row>
    <row r="1624" spans="1:13" hidden="1" x14ac:dyDescent="0.35">
      <c r="A1624" s="1" t="str">
        <f>Tableau1[[#This Row],[NUM DE FACTURE]]</f>
        <v>FAE-24-00140</v>
      </c>
      <c r="B1624" s="2">
        <f>VLOOKUP(Tableau3[[#This Row],[ID ]],'[1]COMMERCIAL 2019 - 2021'!$D$2:$AO$3999,14,FALSE)</f>
        <v>0</v>
      </c>
      <c r="C1624" s="3">
        <f>VLOOKUP(Tableau3[[#This Row],[ID ]],'[1]COMMERCIAL 2019 - 2021'!$D$2:$AO$3999,15,FALSE)</f>
        <v>20506</v>
      </c>
      <c r="D1624" s="3">
        <f>VLOOKUP(Tableau3[[#This Row],[ID ]],'[1]COMMERCIAL 2019 - 2021'!$D$2:$AO$3999,16,FALSE)</f>
        <v>0</v>
      </c>
      <c r="E1624" s="3">
        <f>VLOOKUP(Tableau3[[#This Row],[ID ]],'[1]COMMERCIAL 2019 - 2021'!$D$2:$AO$3999,17,FALSE)</f>
        <v>0</v>
      </c>
      <c r="F1624" s="3">
        <f>VLOOKUP(Tableau3[[#This Row],[ID ]],'[1]COMMERCIAL 2019 - 2021'!$D$2:$AO$3999,20,FALSE)</f>
        <v>0</v>
      </c>
      <c r="G1624" s="3">
        <f>VLOOKUP(Tableau3[[#This Row],[ID ]],'[1]COMMERCIAL 2019 - 2021'!$D$2:$AO$3999,21,FALSE)</f>
        <v>57432.084479999998</v>
      </c>
      <c r="H1624" s="3">
        <f>VLOOKUP(Tableau3[[#This Row],[ID ]],'[1]COMMERCIAL 2019 - 2021'!$D$2:$AO$3999,22,FALSE)</f>
        <v>0</v>
      </c>
      <c r="I1624" s="3">
        <f>VLOOKUP(Tableau3[[#This Row],[ID ]],'[1]COMMERCIAL 2019 - 2021'!$D$2:$AO$3999,23,FALSE)</f>
        <v>0</v>
      </c>
      <c r="J1624" s="3">
        <f>+Tableau1[[#This Row],[Annee]]</f>
        <v>2024</v>
      </c>
      <c r="K1624" s="3" t="str">
        <f>+Tableau1[[#This Row],[DESTINATION]]</f>
        <v>Libye</v>
      </c>
      <c r="L1624" s="3" t="str">
        <f>+Tableau1[[#This Row],[CLIENT]]</f>
        <v>STE WAFA LIBYE</v>
      </c>
      <c r="M1624" s="3">
        <f>Tableau1[[#This Row],[Mois]]</f>
        <v>5</v>
      </c>
    </row>
    <row r="1625" spans="1:13" hidden="1" x14ac:dyDescent="0.35">
      <c r="A1625" s="1" t="str">
        <f>Tableau1[[#This Row],[NUM DE FACTURE]]</f>
        <v>FAE-24-00141</v>
      </c>
      <c r="B1625" s="2">
        <f>VLOOKUP(Tableau3[[#This Row],[ID ]],'[1]COMMERCIAL 2019 - 2021'!$D$2:$AO$3999,14,FALSE)</f>
        <v>36000</v>
      </c>
      <c r="C1625" s="3">
        <f>VLOOKUP(Tableau3[[#This Row],[ID ]],'[1]COMMERCIAL 2019 - 2021'!$D$2:$AO$3999,15,FALSE)</f>
        <v>20100</v>
      </c>
      <c r="D1625" s="3">
        <f>VLOOKUP(Tableau3[[#This Row],[ID ]],'[1]COMMERCIAL 2019 - 2021'!$D$2:$AO$3999,16,FALSE)</f>
        <v>0</v>
      </c>
      <c r="E1625" s="3">
        <f>VLOOKUP(Tableau3[[#This Row],[ID ]],'[1]COMMERCIAL 2019 - 2021'!$D$2:$AO$3999,17,FALSE)</f>
        <v>0</v>
      </c>
      <c r="F1625" s="3">
        <f>VLOOKUP(Tableau3[[#This Row],[ID ]],'[1]COMMERCIAL 2019 - 2021'!$D$2:$AO$3999,20,FALSE)</f>
        <v>73080</v>
      </c>
      <c r="G1625" s="3">
        <f>VLOOKUP(Tableau3[[#This Row],[ID ]],'[1]COMMERCIAL 2019 - 2021'!$D$2:$AO$3999,21,FALSE)</f>
        <v>36984</v>
      </c>
      <c r="H1625" s="3">
        <f>VLOOKUP(Tableau3[[#This Row],[ID ]],'[1]COMMERCIAL 2019 - 2021'!$D$2:$AO$3999,22,FALSE)</f>
        <v>0</v>
      </c>
      <c r="I1625" s="3">
        <f>VLOOKUP(Tableau3[[#This Row],[ID ]],'[1]COMMERCIAL 2019 - 2021'!$D$2:$AO$3999,23,FALSE)</f>
        <v>0</v>
      </c>
      <c r="J1625" s="3">
        <f>+Tableau1[[#This Row],[Annee]]</f>
        <v>2024</v>
      </c>
      <c r="K1625" s="3" t="str">
        <f>+Tableau1[[#This Row],[DESTINATION]]</f>
        <v>Burkina Faso</v>
      </c>
      <c r="L1625" s="3" t="str">
        <f>+Tableau1[[#This Row],[CLIENT]]</f>
        <v>SAHEL INTERNATIONAL TRADE</v>
      </c>
      <c r="M1625" s="3">
        <f>Tableau1[[#This Row],[Mois]]</f>
        <v>5</v>
      </c>
    </row>
    <row r="1626" spans="1:13" hidden="1" x14ac:dyDescent="0.35">
      <c r="A1626" s="1" t="str">
        <f>Tableau1[[#This Row],[NUM DE FACTURE]]</f>
        <v>FAE-24-00142</v>
      </c>
      <c r="B1626" s="2">
        <f>VLOOKUP(Tableau3[[#This Row],[ID ]],'[1]COMMERCIAL 2019 - 2021'!$D$2:$AO$3999,14,FALSE)</f>
        <v>36000</v>
      </c>
      <c r="C1626" s="3">
        <f>VLOOKUP(Tableau3[[#This Row],[ID ]],'[1]COMMERCIAL 2019 - 2021'!$D$2:$AO$3999,15,FALSE)</f>
        <v>20100</v>
      </c>
      <c r="D1626" s="3">
        <f>VLOOKUP(Tableau3[[#This Row],[ID ]],'[1]COMMERCIAL 2019 - 2021'!$D$2:$AO$3999,16,FALSE)</f>
        <v>0</v>
      </c>
      <c r="E1626" s="3">
        <f>VLOOKUP(Tableau3[[#This Row],[ID ]],'[1]COMMERCIAL 2019 - 2021'!$D$2:$AO$3999,17,FALSE)</f>
        <v>0</v>
      </c>
      <c r="F1626" s="3">
        <f>VLOOKUP(Tableau3[[#This Row],[ID ]],'[1]COMMERCIAL 2019 - 2021'!$D$2:$AO$3999,20,FALSE)</f>
        <v>73080</v>
      </c>
      <c r="G1626" s="3">
        <f>VLOOKUP(Tableau3[[#This Row],[ID ]],'[1]COMMERCIAL 2019 - 2021'!$D$2:$AO$3999,21,FALSE)</f>
        <v>36984</v>
      </c>
      <c r="H1626" s="3">
        <f>VLOOKUP(Tableau3[[#This Row],[ID ]],'[1]COMMERCIAL 2019 - 2021'!$D$2:$AO$3999,22,FALSE)</f>
        <v>0</v>
      </c>
      <c r="I1626" s="3">
        <f>VLOOKUP(Tableau3[[#This Row],[ID ]],'[1]COMMERCIAL 2019 - 2021'!$D$2:$AO$3999,23,FALSE)</f>
        <v>0</v>
      </c>
      <c r="J1626" s="3">
        <f>+Tableau1[[#This Row],[Annee]]</f>
        <v>2024</v>
      </c>
      <c r="K1626" s="3" t="str">
        <f>+Tableau1[[#This Row],[DESTINATION]]</f>
        <v>Burkina Faso</v>
      </c>
      <c r="L1626" s="3" t="str">
        <f>+Tableau1[[#This Row],[CLIENT]]</f>
        <v>SAHEL INTERNATIONAL TRADE</v>
      </c>
      <c r="M1626" s="3">
        <f>Tableau1[[#This Row],[Mois]]</f>
        <v>5</v>
      </c>
    </row>
    <row r="1627" spans="1:13" hidden="1" x14ac:dyDescent="0.35">
      <c r="A1627" s="1" t="str">
        <f>Tableau1[[#This Row],[NUM DE FACTURE]]</f>
        <v>FAE-24-00143</v>
      </c>
      <c r="B1627" s="2">
        <f>VLOOKUP(Tableau3[[#This Row],[ID ]],'[1]COMMERCIAL 2019 - 2021'!$D$2:$AO$3999,14,FALSE)</f>
        <v>195182</v>
      </c>
      <c r="C1627" s="3">
        <f>VLOOKUP(Tableau3[[#This Row],[ID ]],'[1]COMMERCIAL 2019 - 2021'!$D$2:$AO$3999,15,FALSE)</f>
        <v>44100</v>
      </c>
      <c r="D1627" s="3">
        <f>VLOOKUP(Tableau3[[#This Row],[ID ]],'[1]COMMERCIAL 2019 - 2021'!$D$2:$AO$3999,16,FALSE)</f>
        <v>0</v>
      </c>
      <c r="E1627" s="3">
        <f>VLOOKUP(Tableau3[[#This Row],[ID ]],'[1]COMMERCIAL 2019 - 2021'!$D$2:$AO$3999,17,FALSE)</f>
        <v>0</v>
      </c>
      <c r="F1627" s="3">
        <f>VLOOKUP(Tableau3[[#This Row],[ID ]],'[1]COMMERCIAL 2019 - 2021'!$D$2:$AO$3999,20,FALSE)</f>
        <v>396013.32</v>
      </c>
      <c r="G1627" s="3">
        <f>VLOOKUP(Tableau3[[#This Row],[ID ]],'[1]COMMERCIAL 2019 - 2021'!$D$2:$AO$3999,21,FALSE)</f>
        <v>82026</v>
      </c>
      <c r="H1627" s="3">
        <f>VLOOKUP(Tableau3[[#This Row],[ID ]],'[1]COMMERCIAL 2019 - 2021'!$D$2:$AO$3999,22,FALSE)</f>
        <v>0</v>
      </c>
      <c r="I1627" s="3">
        <f>VLOOKUP(Tableau3[[#This Row],[ID ]],'[1]COMMERCIAL 2019 - 2021'!$D$2:$AO$3999,23,FALSE)</f>
        <v>0</v>
      </c>
      <c r="J1627" s="3">
        <f>+Tableau1[[#This Row],[Annee]]</f>
        <v>2024</v>
      </c>
      <c r="K1627" s="3" t="str">
        <f>+Tableau1[[#This Row],[DESTINATION]]</f>
        <v>Sierra Leone</v>
      </c>
      <c r="L1627" s="3" t="str">
        <f>+Tableau1[[#This Row],[CLIENT]]</f>
        <v>STE DE COMMERCE INTERNATIONAL</v>
      </c>
      <c r="M1627" s="3">
        <f>Tableau1[[#This Row],[Mois]]</f>
        <v>5</v>
      </c>
    </row>
    <row r="1628" spans="1:13" hidden="1" x14ac:dyDescent="0.35">
      <c r="A1628" s="1" t="str">
        <f>Tableau1[[#This Row],[NUM DE FACTURE]]</f>
        <v>FAE-24-00144</v>
      </c>
      <c r="B1628" s="2">
        <f>VLOOKUP(Tableau3[[#This Row],[ID ]],'[1]COMMERCIAL 2019 - 2021'!$D$2:$AO$3999,14,FALSE)</f>
        <v>0</v>
      </c>
      <c r="C1628" s="3">
        <f>VLOOKUP(Tableau3[[#This Row],[ID ]],'[1]COMMERCIAL 2019 - 2021'!$D$2:$AO$3999,15,FALSE)</f>
        <v>19032</v>
      </c>
      <c r="D1628" s="3">
        <f>VLOOKUP(Tableau3[[#This Row],[ID ]],'[1]COMMERCIAL 2019 - 2021'!$D$2:$AO$3999,16,FALSE)</f>
        <v>0</v>
      </c>
      <c r="E1628" s="3">
        <f>VLOOKUP(Tableau3[[#This Row],[ID ]],'[1]COMMERCIAL 2019 - 2021'!$D$2:$AO$3999,17,FALSE)</f>
        <v>1000</v>
      </c>
      <c r="F1628" s="3">
        <f>VLOOKUP(Tableau3[[#This Row],[ID ]],'[1]COMMERCIAL 2019 - 2021'!$D$2:$AO$3999,20,FALSE)</f>
        <v>0</v>
      </c>
      <c r="G1628" s="3">
        <f>VLOOKUP(Tableau3[[#This Row],[ID ]],'[1]COMMERCIAL 2019 - 2021'!$D$2:$AO$3999,21,FALSE)</f>
        <v>32005.439999999999</v>
      </c>
      <c r="H1628" s="3">
        <f>VLOOKUP(Tableau3[[#This Row],[ID ]],'[1]COMMERCIAL 2019 - 2021'!$D$2:$AO$3999,22,FALSE)</f>
        <v>0</v>
      </c>
      <c r="I1628" s="3">
        <f>VLOOKUP(Tableau3[[#This Row],[ID ]],'[1]COMMERCIAL 2019 - 2021'!$D$2:$AO$3999,23,FALSE)</f>
        <v>11200</v>
      </c>
      <c r="J1628" s="3">
        <f>+Tableau1[[#This Row],[Annee]]</f>
        <v>2024</v>
      </c>
      <c r="K1628" s="3" t="str">
        <f>+Tableau1[[#This Row],[DESTINATION]]</f>
        <v>cap Vert</v>
      </c>
      <c r="L1628" s="3" t="str">
        <f>+Tableau1[[#This Row],[CLIENT]]</f>
        <v>STE DE COMMERCE INTERNATIONAL</v>
      </c>
      <c r="M1628" s="3">
        <f>Tableau1[[#This Row],[Mois]]</f>
        <v>5</v>
      </c>
    </row>
    <row r="1629" spans="1:13" hidden="1" x14ac:dyDescent="0.35">
      <c r="A1629" s="1" t="str">
        <f>Tableau1[[#This Row],[NUM DE FACTURE]]</f>
        <v>FAE-24-00145</v>
      </c>
      <c r="B1629" s="2">
        <f>VLOOKUP(Tableau3[[#This Row],[ID ]],'[1]COMMERCIAL 2019 - 2021'!$D$2:$AO$3999,14,FALSE)</f>
        <v>0</v>
      </c>
      <c r="C1629" s="3">
        <f>VLOOKUP(Tableau3[[#This Row],[ID ]],'[1]COMMERCIAL 2019 - 2021'!$D$2:$AO$3999,15,FALSE)</f>
        <v>58020</v>
      </c>
      <c r="D1629" s="3">
        <f>VLOOKUP(Tableau3[[#This Row],[ID ]],'[1]COMMERCIAL 2019 - 2021'!$D$2:$AO$3999,16,FALSE)</f>
        <v>0</v>
      </c>
      <c r="E1629" s="3">
        <f>VLOOKUP(Tableau3[[#This Row],[ID ]],'[1]COMMERCIAL 2019 - 2021'!$D$2:$AO$3999,17,FALSE)</f>
        <v>2000</v>
      </c>
      <c r="F1629" s="3">
        <f>VLOOKUP(Tableau3[[#This Row],[ID ]],'[1]COMMERCIAL 2019 - 2021'!$D$2:$AO$3999,20,FALSE)</f>
        <v>0</v>
      </c>
      <c r="G1629" s="3">
        <f>VLOOKUP(Tableau3[[#This Row],[ID ]],'[1]COMMERCIAL 2019 - 2021'!$D$2:$AO$3999,21,FALSE)</f>
        <v>91279.2</v>
      </c>
      <c r="H1629" s="3">
        <f>VLOOKUP(Tableau3[[#This Row],[ID ]],'[1]COMMERCIAL 2019 - 2021'!$D$2:$AO$3999,22,FALSE)</f>
        <v>0</v>
      </c>
      <c r="I1629" s="3">
        <f>VLOOKUP(Tableau3[[#This Row],[ID ]],'[1]COMMERCIAL 2019 - 2021'!$D$2:$AO$3999,23,FALSE)</f>
        <v>40160</v>
      </c>
      <c r="J1629" s="3">
        <f>+Tableau1[[#This Row],[Annee]]</f>
        <v>2024</v>
      </c>
      <c r="K1629" s="3" t="str">
        <f>+Tableau1[[#This Row],[DESTINATION]]</f>
        <v>Cap Vert</v>
      </c>
      <c r="L1629" s="3" t="str">
        <f>+Tableau1[[#This Row],[CLIENT]]</f>
        <v>STE DE COMMERCE INTERNATIONAL</v>
      </c>
      <c r="M1629" s="3">
        <f>Tableau1[[#This Row],[Mois]]</f>
        <v>5</v>
      </c>
    </row>
    <row r="1630" spans="1:13" hidden="1" x14ac:dyDescent="0.35">
      <c r="A1630" s="1" t="str">
        <f>Tableau1[[#This Row],[NUM DE FACTURE]]</f>
        <v>FAE-24-00146</v>
      </c>
      <c r="B1630" s="2">
        <f>VLOOKUP(Tableau3[[#This Row],[ID ]],'[1]COMMERCIAL 2019 - 2021'!$D$2:$AO$3999,14,FALSE)</f>
        <v>20750</v>
      </c>
      <c r="C1630" s="3">
        <f>VLOOKUP(Tableau3[[#This Row],[ID ]],'[1]COMMERCIAL 2019 - 2021'!$D$2:$AO$3999,15,FALSE)</f>
        <v>0</v>
      </c>
      <c r="D1630" s="3">
        <f>VLOOKUP(Tableau3[[#This Row],[ID ]],'[1]COMMERCIAL 2019 - 2021'!$D$2:$AO$3999,16,FALSE)</f>
        <v>0</v>
      </c>
      <c r="E1630" s="3">
        <f>VLOOKUP(Tableau3[[#This Row],[ID ]],'[1]COMMERCIAL 2019 - 2021'!$D$2:$AO$3999,17,FALSE)</f>
        <v>0</v>
      </c>
      <c r="F1630" s="3">
        <f>VLOOKUP(Tableau3[[#This Row],[ID ]],'[1]COMMERCIAL 2019 - 2021'!$D$2:$AO$3999,20,FALSE)</f>
        <v>39632.5</v>
      </c>
      <c r="G1630" s="3">
        <f>VLOOKUP(Tableau3[[#This Row],[ID ]],'[1]COMMERCIAL 2019 - 2021'!$D$2:$AO$3999,21,FALSE)</f>
        <v>0</v>
      </c>
      <c r="H1630" s="3">
        <f>VLOOKUP(Tableau3[[#This Row],[ID ]],'[1]COMMERCIAL 2019 - 2021'!$D$2:$AO$3999,22,FALSE)</f>
        <v>0</v>
      </c>
      <c r="I1630" s="3">
        <f>VLOOKUP(Tableau3[[#This Row],[ID ]],'[1]COMMERCIAL 2019 - 2021'!$D$2:$AO$3999,23,FALSE)</f>
        <v>0</v>
      </c>
      <c r="J1630" s="3">
        <f>+Tableau1[[#This Row],[Annee]]</f>
        <v>2024</v>
      </c>
      <c r="K1630" s="3" t="str">
        <f>+Tableau1[[#This Row],[DESTINATION]]</f>
        <v>Togo</v>
      </c>
      <c r="L1630" s="3" t="str">
        <f>+Tableau1[[#This Row],[CLIENT]]</f>
        <v>SAHEL INTERNATIONAL TRADE</v>
      </c>
      <c r="M1630" s="3">
        <f>Tableau1[[#This Row],[Mois]]</f>
        <v>5</v>
      </c>
    </row>
    <row r="1631" spans="1:13" hidden="1" x14ac:dyDescent="0.35">
      <c r="A1631" s="1" t="str">
        <f>Tableau1[[#This Row],[NUM DE FACTURE]]</f>
        <v>FAE-24-00147</v>
      </c>
      <c r="B1631" s="2">
        <f>VLOOKUP(Tableau3[[#This Row],[ID ]],'[1]COMMERCIAL 2019 - 2021'!$D$2:$AO$3999,14,FALSE)</f>
        <v>96000</v>
      </c>
      <c r="C1631" s="3">
        <f>VLOOKUP(Tableau3[[#This Row],[ID ]],'[1]COMMERCIAL 2019 - 2021'!$D$2:$AO$3999,15,FALSE)</f>
        <v>0</v>
      </c>
      <c r="D1631" s="3">
        <f>VLOOKUP(Tableau3[[#This Row],[ID ]],'[1]COMMERCIAL 2019 - 2021'!$D$2:$AO$3999,16,FALSE)</f>
        <v>0</v>
      </c>
      <c r="E1631" s="3">
        <f>VLOOKUP(Tableau3[[#This Row],[ID ]],'[1]COMMERCIAL 2019 - 2021'!$D$2:$AO$3999,17,FALSE)</f>
        <v>0</v>
      </c>
      <c r="F1631" s="3" t="e">
        <f>VLOOKUP(Tableau3[[#This Row],[ID ]],'[1]COMMERCIAL 2019 - 2021'!$D$2:$AO$3999,20,FALSE)</f>
        <v>#N/A</v>
      </c>
      <c r="G1631" s="3" t="e">
        <f>VLOOKUP(Tableau3[[#This Row],[ID ]],'[1]COMMERCIAL 2019 - 2021'!$D$2:$AO$3999,21,FALSE)</f>
        <v>#N/A</v>
      </c>
      <c r="H1631" s="3" t="e">
        <f>VLOOKUP(Tableau3[[#This Row],[ID ]],'[1]COMMERCIAL 2019 - 2021'!$D$2:$AO$3999,22,FALSE)</f>
        <v>#N/A</v>
      </c>
      <c r="I1631" s="3" t="e">
        <f>VLOOKUP(Tableau3[[#This Row],[ID ]],'[1]COMMERCIAL 2019 - 2021'!$D$2:$AO$3999,23,FALSE)</f>
        <v>#N/A</v>
      </c>
      <c r="J1631" s="3">
        <f>+Tableau1[[#This Row],[Annee]]</f>
        <v>2024</v>
      </c>
      <c r="K1631" s="3" t="str">
        <f>+Tableau1[[#This Row],[DESTINATION]]</f>
        <v>Senegal</v>
      </c>
      <c r="L1631" s="3" t="str">
        <f>+Tableau1[[#This Row],[CLIENT]]</f>
        <v>MARCOM INTERN</v>
      </c>
      <c r="M1631" s="3">
        <f>Tableau1[[#This Row],[Mois]]</f>
        <v>5</v>
      </c>
    </row>
    <row r="1632" spans="1:13" hidden="1" x14ac:dyDescent="0.35">
      <c r="A1632" s="1" t="str">
        <f>Tableau1[[#This Row],[NUM DE FACTURE]]</f>
        <v>FAE-24-00148</v>
      </c>
      <c r="B1632" s="2">
        <f>VLOOKUP(Tableau3[[#This Row],[ID ]],'[1]COMMERCIAL 2019 - 2021'!$D$2:$AO$3999,14,FALSE)</f>
        <v>0</v>
      </c>
      <c r="C1632" s="3">
        <f>VLOOKUP(Tableau3[[#This Row],[ID ]],'[1]COMMERCIAL 2019 - 2021'!$D$2:$AO$3999,15,FALSE)</f>
        <v>5736</v>
      </c>
      <c r="D1632" s="3">
        <f>VLOOKUP(Tableau3[[#This Row],[ID ]],'[1]COMMERCIAL 2019 - 2021'!$D$2:$AO$3999,16,FALSE)</f>
        <v>2400</v>
      </c>
      <c r="E1632" s="3">
        <f>VLOOKUP(Tableau3[[#This Row],[ID ]],'[1]COMMERCIAL 2019 - 2021'!$D$2:$AO$3999,17,FALSE)</f>
        <v>0</v>
      </c>
      <c r="F1632" s="3">
        <f>VLOOKUP(Tableau3[[#This Row],[ID ]],'[1]COMMERCIAL 2019 - 2021'!$D$2:$AO$3999,20,FALSE)</f>
        <v>0</v>
      </c>
      <c r="G1632" s="3">
        <f>VLOOKUP(Tableau3[[#This Row],[ID ]],'[1]COMMERCIAL 2019 - 2021'!$D$2:$AO$3999,21,FALSE)</f>
        <v>3350.4466427999996</v>
      </c>
      <c r="H1632" s="3">
        <f>VLOOKUP(Tableau3[[#This Row],[ID ]],'[1]COMMERCIAL 2019 - 2021'!$D$2:$AO$3999,22,FALSE)</f>
        <v>1401.86052</v>
      </c>
      <c r="I1632" s="3">
        <f>VLOOKUP(Tableau3[[#This Row],[ID ]],'[1]COMMERCIAL 2019 - 2021'!$D$2:$AO$3999,23,FALSE)</f>
        <v>0</v>
      </c>
      <c r="J1632" s="3">
        <f>+Tableau1[[#This Row],[Annee]]</f>
        <v>2024</v>
      </c>
      <c r="K1632" s="3" t="str">
        <f>+Tableau1[[#This Row],[DESTINATION]]</f>
        <v>France</v>
      </c>
      <c r="L1632" s="3" t="str">
        <f>+Tableau1[[#This Row],[CLIENT]]</f>
        <v>SODIC</v>
      </c>
      <c r="M1632" s="3">
        <f>Tableau1[[#This Row],[Mois]]</f>
        <v>5</v>
      </c>
    </row>
    <row r="1633" spans="1:13" hidden="1" x14ac:dyDescent="0.35">
      <c r="A1633" s="1" t="str">
        <f>Tableau1[[#This Row],[NUM DE FACTURE]]</f>
        <v>FAE-24-00149</v>
      </c>
      <c r="B1633" s="2">
        <f>VLOOKUP(Tableau3[[#This Row],[ID ]],'[1]COMMERCIAL 2019 - 2021'!$D$2:$AO$3999,14,FALSE)</f>
        <v>0</v>
      </c>
      <c r="C1633" s="3">
        <f>VLOOKUP(Tableau3[[#This Row],[ID ]],'[1]COMMERCIAL 2019 - 2021'!$D$2:$AO$3999,15,FALSE)</f>
        <v>8504</v>
      </c>
      <c r="D1633" s="3">
        <f>VLOOKUP(Tableau3[[#This Row],[ID ]],'[1]COMMERCIAL 2019 - 2021'!$D$2:$AO$3999,16,FALSE)</f>
        <v>0</v>
      </c>
      <c r="E1633" s="3">
        <f>VLOOKUP(Tableau3[[#This Row],[ID ]],'[1]COMMERCIAL 2019 - 2021'!$D$2:$AO$3999,17,FALSE)</f>
        <v>0</v>
      </c>
      <c r="F1633" s="3">
        <f>VLOOKUP(Tableau3[[#This Row],[ID ]],'[1]COMMERCIAL 2019 - 2021'!$D$2:$AO$3999,20,FALSE)</f>
        <v>0</v>
      </c>
      <c r="G1633" s="3">
        <f>VLOOKUP(Tableau3[[#This Row],[ID ]],'[1]COMMERCIAL 2019 - 2021'!$D$2:$AO$3999,21,FALSE)</f>
        <v>32312.378676</v>
      </c>
      <c r="H1633" s="3">
        <f>VLOOKUP(Tableau3[[#This Row],[ID ]],'[1]COMMERCIAL 2019 - 2021'!$D$2:$AO$3999,22,FALSE)</f>
        <v>0</v>
      </c>
      <c r="I1633" s="3">
        <f>VLOOKUP(Tableau3[[#This Row],[ID ]],'[1]COMMERCIAL 2019 - 2021'!$D$2:$AO$3999,23,FALSE)</f>
        <v>0</v>
      </c>
      <c r="J1633" s="3">
        <f>+Tableau1[[#This Row],[Annee]]</f>
        <v>2024</v>
      </c>
      <c r="K1633" s="3" t="str">
        <f>+Tableau1[[#This Row],[DESTINATION]]</f>
        <v>France</v>
      </c>
      <c r="L1633" s="3" t="str">
        <f>+Tableau1[[#This Row],[CLIENT]]</f>
        <v>SODIC</v>
      </c>
      <c r="M1633" s="3">
        <f>Tableau1[[#This Row],[Mois]]</f>
        <v>5</v>
      </c>
    </row>
    <row r="1634" spans="1:13" hidden="1" x14ac:dyDescent="0.35">
      <c r="A1634" s="1" t="str">
        <f>Tableau1[[#This Row],[NUM DE FACTURE]]</f>
        <v>FAE-24-00150</v>
      </c>
      <c r="B1634" s="2">
        <f>VLOOKUP(Tableau3[[#This Row],[ID ]],'[1]COMMERCIAL 2019 - 2021'!$D$2:$AO$3999,14,FALSE)</f>
        <v>160032</v>
      </c>
      <c r="C1634" s="3">
        <f>VLOOKUP(Tableau3[[#This Row],[ID ]],'[1]COMMERCIAL 2019 - 2021'!$D$2:$AO$3999,15,FALSE)</f>
        <v>0</v>
      </c>
      <c r="D1634" s="3">
        <f>VLOOKUP(Tableau3[[#This Row],[ID ]],'[1]COMMERCIAL 2019 - 2021'!$D$2:$AO$3999,16,FALSE)</f>
        <v>0</v>
      </c>
      <c r="E1634" s="3">
        <f>VLOOKUP(Tableau3[[#This Row],[ID ]],'[1]COMMERCIAL 2019 - 2021'!$D$2:$AO$3999,17,FALSE)</f>
        <v>0</v>
      </c>
      <c r="F1634" s="3">
        <f>VLOOKUP(Tableau3[[#This Row],[ID ]],'[1]COMMERCIAL 2019 - 2021'!$D$2:$AO$3999,20,FALSE)</f>
        <v>297659.52000000002</v>
      </c>
      <c r="G1634" s="3">
        <f>VLOOKUP(Tableau3[[#This Row],[ID ]],'[1]COMMERCIAL 2019 - 2021'!$D$2:$AO$3999,21,FALSE)</f>
        <v>0</v>
      </c>
      <c r="H1634" s="3">
        <f>VLOOKUP(Tableau3[[#This Row],[ID ]],'[1]COMMERCIAL 2019 - 2021'!$D$2:$AO$3999,22,FALSE)</f>
        <v>0</v>
      </c>
      <c r="I1634" s="3">
        <f>VLOOKUP(Tableau3[[#This Row],[ID ]],'[1]COMMERCIAL 2019 - 2021'!$D$2:$AO$3999,23,FALSE)</f>
        <v>0</v>
      </c>
      <c r="J1634" s="3">
        <f>+Tableau1[[#This Row],[Annee]]</f>
        <v>2024</v>
      </c>
      <c r="K1634" s="3" t="str">
        <f>+Tableau1[[#This Row],[DESTINATION]]</f>
        <v>Libye</v>
      </c>
      <c r="L1634" s="3" t="str">
        <f>+Tableau1[[#This Row],[CLIENT]]</f>
        <v>STE B.T.C TRADING</v>
      </c>
      <c r="M1634" s="3">
        <f>Tableau1[[#This Row],[Mois]]</f>
        <v>6</v>
      </c>
    </row>
    <row r="1635" spans="1:13" hidden="1" x14ac:dyDescent="0.35">
      <c r="A1635" s="1" t="str">
        <f>Tableau1[[#This Row],[NUM DE FACTURE]]</f>
        <v>FAE-24-00151</v>
      </c>
      <c r="B1635" s="2">
        <f>VLOOKUP(Tableau3[[#This Row],[ID ]],'[1]COMMERCIAL 2019 - 2021'!$D$2:$AO$3999,14,FALSE)</f>
        <v>70000</v>
      </c>
      <c r="C1635" s="3">
        <f>VLOOKUP(Tableau3[[#This Row],[ID ]],'[1]COMMERCIAL 2019 - 2021'!$D$2:$AO$3999,15,FALSE)</f>
        <v>30000</v>
      </c>
      <c r="D1635" s="3">
        <f>VLOOKUP(Tableau3[[#This Row],[ID ]],'[1]COMMERCIAL 2019 - 2021'!$D$2:$AO$3999,16,FALSE)</f>
        <v>180000</v>
      </c>
      <c r="E1635" s="3">
        <f>VLOOKUP(Tableau3[[#This Row],[ID ]],'[1]COMMERCIAL 2019 - 2021'!$D$2:$AO$3999,17,FALSE)</f>
        <v>0</v>
      </c>
      <c r="F1635" s="3">
        <f>VLOOKUP(Tableau3[[#This Row],[ID ]],'[1]COMMERCIAL 2019 - 2021'!$D$2:$AO$3999,20,FALSE)</f>
        <v>142100</v>
      </c>
      <c r="G1635" s="3">
        <f>VLOOKUP(Tableau3[[#This Row],[ID ]],'[1]COMMERCIAL 2019 - 2021'!$D$2:$AO$3999,21,FALSE)</f>
        <v>51000</v>
      </c>
      <c r="H1635" s="3">
        <f>VLOOKUP(Tableau3[[#This Row],[ID ]],'[1]COMMERCIAL 2019 - 2021'!$D$2:$AO$3999,22,FALSE)</f>
        <v>300600</v>
      </c>
      <c r="I1635" s="3">
        <f>VLOOKUP(Tableau3[[#This Row],[ID ]],'[1]COMMERCIAL 2019 - 2021'!$D$2:$AO$3999,23,FALSE)</f>
        <v>0</v>
      </c>
      <c r="J1635" s="3">
        <f>+Tableau1[[#This Row],[Annee]]</f>
        <v>2024</v>
      </c>
      <c r="K1635" s="3" t="str">
        <f>+Tableau1[[#This Row],[DESTINATION]]</f>
        <v>Senegal</v>
      </c>
      <c r="L1635" s="3" t="str">
        <f>+Tableau1[[#This Row],[CLIENT]]</f>
        <v>MARCOM INTERN</v>
      </c>
      <c r="M1635" s="3">
        <f>Tableau1[[#This Row],[Mois]]</f>
        <v>5</v>
      </c>
    </row>
    <row r="1636" spans="1:13" hidden="1" x14ac:dyDescent="0.35">
      <c r="A1636" s="1" t="str">
        <f>Tableau1[[#This Row],[NUM DE FACTURE]]</f>
        <v>FAE-24-00152</v>
      </c>
      <c r="B1636" s="2">
        <f>VLOOKUP(Tableau3[[#This Row],[ID ]],'[1]COMMERCIAL 2019 - 2021'!$D$2:$AO$3999,14,FALSE)</f>
        <v>57600</v>
      </c>
      <c r="C1636" s="3">
        <f>VLOOKUP(Tableau3[[#This Row],[ID ]],'[1]COMMERCIAL 2019 - 2021'!$D$2:$AO$3999,15,FALSE)</f>
        <v>0</v>
      </c>
      <c r="D1636" s="3">
        <f>VLOOKUP(Tableau3[[#This Row],[ID ]],'[1]COMMERCIAL 2019 - 2021'!$D$2:$AO$3999,16,FALSE)</f>
        <v>0</v>
      </c>
      <c r="E1636" s="3">
        <f>VLOOKUP(Tableau3[[#This Row],[ID ]],'[1]COMMERCIAL 2019 - 2021'!$D$2:$AO$3999,17,FALSE)</f>
        <v>0</v>
      </c>
      <c r="F1636" s="3">
        <f>VLOOKUP(Tableau3[[#This Row],[ID ]],'[1]COMMERCIAL 2019 - 2021'!$D$2:$AO$3999,20,FALSE)</f>
        <v>118656</v>
      </c>
      <c r="G1636" s="3">
        <f>VLOOKUP(Tableau3[[#This Row],[ID ]],'[1]COMMERCIAL 2019 - 2021'!$D$2:$AO$3999,21,FALSE)</f>
        <v>0</v>
      </c>
      <c r="H1636" s="3">
        <f>VLOOKUP(Tableau3[[#This Row],[ID ]],'[1]COMMERCIAL 2019 - 2021'!$D$2:$AO$3999,22,FALSE)</f>
        <v>0</v>
      </c>
      <c r="I1636" s="3">
        <f>VLOOKUP(Tableau3[[#This Row],[ID ]],'[1]COMMERCIAL 2019 - 2021'!$D$2:$AO$3999,23,FALSE)</f>
        <v>0</v>
      </c>
      <c r="J1636" s="3">
        <f>+Tableau1[[#This Row],[Annee]]</f>
        <v>2024</v>
      </c>
      <c r="K1636" s="3" t="str">
        <f>+Tableau1[[#This Row],[DESTINATION]]</f>
        <v>Burkina Faso</v>
      </c>
      <c r="L1636" s="3" t="str">
        <f>+Tableau1[[#This Row],[CLIENT]]</f>
        <v>MARCOM INTERN</v>
      </c>
      <c r="M1636" s="3">
        <f>Tableau1[[#This Row],[Mois]]</f>
        <v>5</v>
      </c>
    </row>
    <row r="1637" spans="1:13" hidden="1" x14ac:dyDescent="0.35">
      <c r="A1637" s="1" t="str">
        <f>Tableau1[[#This Row],[NUM DE FACTURE]]</f>
        <v>FAE-24-00153</v>
      </c>
      <c r="B1637" s="2">
        <f>VLOOKUP(Tableau3[[#This Row],[ID ]],'[1]COMMERCIAL 2019 - 2021'!$D$2:$AO$3999,14,FALSE)</f>
        <v>9900</v>
      </c>
      <c r="C1637" s="3">
        <f>VLOOKUP(Tableau3[[#This Row],[ID ]],'[1]COMMERCIAL 2019 - 2021'!$D$2:$AO$3999,15,FALSE)</f>
        <v>10200</v>
      </c>
      <c r="D1637" s="3">
        <f>VLOOKUP(Tableau3[[#This Row],[ID ]],'[1]COMMERCIAL 2019 - 2021'!$D$2:$AO$3999,16,FALSE)</f>
        <v>0</v>
      </c>
      <c r="E1637" s="3">
        <f>VLOOKUP(Tableau3[[#This Row],[ID ]],'[1]COMMERCIAL 2019 - 2021'!$D$2:$AO$3999,17,FALSE)</f>
        <v>0</v>
      </c>
      <c r="F1637" s="3">
        <f>VLOOKUP(Tableau3[[#This Row],[ID ]],'[1]COMMERCIAL 2019 - 2021'!$D$2:$AO$3999,20,FALSE)</f>
        <v>33607.40064</v>
      </c>
      <c r="G1637" s="3">
        <f>VLOOKUP(Tableau3[[#This Row],[ID ]],'[1]COMMERCIAL 2019 - 2021'!$D$2:$AO$3999,21,FALSE)</f>
        <v>46445.330250000014</v>
      </c>
      <c r="H1637" s="3">
        <f>VLOOKUP(Tableau3[[#This Row],[ID ]],'[1]COMMERCIAL 2019 - 2021'!$D$2:$AO$3999,22,FALSE)</f>
        <v>0</v>
      </c>
      <c r="I1637" s="3">
        <f>VLOOKUP(Tableau3[[#This Row],[ID ]],'[1]COMMERCIAL 2019 - 2021'!$D$2:$AO$3999,23,FALSE)</f>
        <v>0</v>
      </c>
      <c r="J1637" s="3">
        <f>+Tableau1[[#This Row],[Annee]]</f>
        <v>2024</v>
      </c>
      <c r="K1637" s="3" t="str">
        <f>+Tableau1[[#This Row],[DESTINATION]]</f>
        <v>New Zealand</v>
      </c>
      <c r="L1637" s="3" t="str">
        <f>+Tableau1[[#This Row],[CLIENT]]</f>
        <v>DAVIS TRADING CO LTD</v>
      </c>
      <c r="M1637" s="3">
        <f>Tableau1[[#This Row],[Mois]]</f>
        <v>5</v>
      </c>
    </row>
    <row r="1638" spans="1:13" hidden="1" x14ac:dyDescent="0.35">
      <c r="A1638" s="1" t="str">
        <f>Tableau1[[#This Row],[NUM DE FACTURE]]</f>
        <v>FAE-24-00154</v>
      </c>
      <c r="B1638" s="2">
        <f>VLOOKUP(Tableau3[[#This Row],[ID ]],'[1]COMMERCIAL 2019 - 2021'!$D$2:$AO$3999,14,FALSE)</f>
        <v>0</v>
      </c>
      <c r="C1638" s="3">
        <f>VLOOKUP(Tableau3[[#This Row],[ID ]],'[1]COMMERCIAL 2019 - 2021'!$D$2:$AO$3999,15,FALSE)</f>
        <v>17496</v>
      </c>
      <c r="D1638" s="3">
        <f>VLOOKUP(Tableau3[[#This Row],[ID ]],'[1]COMMERCIAL 2019 - 2021'!$D$2:$AO$3999,16,FALSE)</f>
        <v>7500</v>
      </c>
      <c r="E1638" s="3">
        <f>VLOOKUP(Tableau3[[#This Row],[ID ]],'[1]COMMERCIAL 2019 - 2021'!$D$2:$AO$3999,17,FALSE)</f>
        <v>0</v>
      </c>
      <c r="F1638" s="3">
        <f>VLOOKUP(Tableau3[[#This Row],[ID ]],'[1]COMMERCIAL 2019 - 2021'!$D$2:$AO$3999,20,FALSE)</f>
        <v>0</v>
      </c>
      <c r="G1638" s="3">
        <f>VLOOKUP(Tableau3[[#This Row],[ID ]],'[1]COMMERCIAL 2019 - 2021'!$D$2:$AO$3999,21,FALSE)</f>
        <v>55386.647252874689</v>
      </c>
      <c r="H1638" s="3">
        <f>VLOOKUP(Tableau3[[#This Row],[ID ]],'[1]COMMERCIAL 2019 - 2021'!$D$2:$AO$3999,22,FALSE)</f>
        <v>23336.283408125302</v>
      </c>
      <c r="I1638" s="3">
        <f>VLOOKUP(Tableau3[[#This Row],[ID ]],'[1]COMMERCIAL 2019 - 2021'!$D$2:$AO$3999,23,FALSE)</f>
        <v>0</v>
      </c>
      <c r="J1638" s="3">
        <f>+Tableau1[[#This Row],[Annee]]</f>
        <v>2024</v>
      </c>
      <c r="K1638" s="3" t="str">
        <f>+Tableau1[[#This Row],[DESTINATION]]</f>
        <v>Mayotte</v>
      </c>
      <c r="L1638" s="3" t="str">
        <f>+Tableau1[[#This Row],[CLIENT]]</f>
        <v>SODIFRAM SAS</v>
      </c>
      <c r="M1638" s="3">
        <f>Tableau1[[#This Row],[Mois]]</f>
        <v>5</v>
      </c>
    </row>
    <row r="1639" spans="1:13" hidden="1" x14ac:dyDescent="0.35">
      <c r="A1639" s="1" t="str">
        <f>Tableau1[[#This Row],[NUM DE FACTURE]]</f>
        <v>FAE-24-00155</v>
      </c>
      <c r="B1639" s="2">
        <f>VLOOKUP(Tableau3[[#This Row],[ID ]],'[1]COMMERCIAL 2019 - 2021'!$D$2:$AO$3999,14,FALSE)</f>
        <v>43200</v>
      </c>
      <c r="C1639" s="3">
        <f>VLOOKUP(Tableau3[[#This Row],[ID ]],'[1]COMMERCIAL 2019 - 2021'!$D$2:$AO$3999,15,FALSE)</f>
        <v>0</v>
      </c>
      <c r="D1639" s="3">
        <f>VLOOKUP(Tableau3[[#This Row],[ID ]],'[1]COMMERCIAL 2019 - 2021'!$D$2:$AO$3999,16,FALSE)</f>
        <v>0</v>
      </c>
      <c r="E1639" s="3">
        <f>VLOOKUP(Tableau3[[#This Row],[ID ]],'[1]COMMERCIAL 2019 - 2021'!$D$2:$AO$3999,17,FALSE)</f>
        <v>0</v>
      </c>
      <c r="F1639" s="3">
        <f>VLOOKUP(Tableau3[[#This Row],[ID ]],'[1]COMMERCIAL 2019 - 2021'!$D$2:$AO$3999,20,FALSE)</f>
        <v>87696</v>
      </c>
      <c r="G1639" s="3">
        <f>VLOOKUP(Tableau3[[#This Row],[ID ]],'[1]COMMERCIAL 2019 - 2021'!$D$2:$AO$3999,21,FALSE)</f>
        <v>0</v>
      </c>
      <c r="H1639" s="3">
        <f>VLOOKUP(Tableau3[[#This Row],[ID ]],'[1]COMMERCIAL 2019 - 2021'!$D$2:$AO$3999,22,FALSE)</f>
        <v>0</v>
      </c>
      <c r="I1639" s="3">
        <f>VLOOKUP(Tableau3[[#This Row],[ID ]],'[1]COMMERCIAL 2019 - 2021'!$D$2:$AO$3999,23,FALSE)</f>
        <v>0</v>
      </c>
      <c r="J1639" s="3">
        <f>+Tableau1[[#This Row],[Annee]]</f>
        <v>2024</v>
      </c>
      <c r="K1639" s="3" t="str">
        <f>+Tableau1[[#This Row],[DESTINATION]]</f>
        <v>Tchad</v>
      </c>
      <c r="L1639" s="3" t="str">
        <f>+Tableau1[[#This Row],[CLIENT]]</f>
        <v>SAHEL INTERNATIONAL TRADE</v>
      </c>
      <c r="M1639" s="3">
        <f>Tableau1[[#This Row],[Mois]]</f>
        <v>5</v>
      </c>
    </row>
    <row r="1640" spans="1:13" hidden="1" x14ac:dyDescent="0.35">
      <c r="A1640" s="1" t="str">
        <f>Tableau1[[#This Row],[NUM DE FACTURE]]</f>
        <v>FAE-24-00156</v>
      </c>
      <c r="B1640" s="2">
        <f>VLOOKUP(Tableau3[[#This Row],[ID ]],'[1]COMMERCIAL 2019 - 2021'!$D$2:$AO$3999,14,FALSE)</f>
        <v>20750</v>
      </c>
      <c r="C1640" s="3">
        <f>VLOOKUP(Tableau3[[#This Row],[ID ]],'[1]COMMERCIAL 2019 - 2021'!$D$2:$AO$3999,15,FALSE)</f>
        <v>0</v>
      </c>
      <c r="D1640" s="3">
        <f>VLOOKUP(Tableau3[[#This Row],[ID ]],'[1]COMMERCIAL 2019 - 2021'!$D$2:$AO$3999,16,FALSE)</f>
        <v>0</v>
      </c>
      <c r="E1640" s="3">
        <f>VLOOKUP(Tableau3[[#This Row],[ID ]],'[1]COMMERCIAL 2019 - 2021'!$D$2:$AO$3999,17,FALSE)</f>
        <v>0</v>
      </c>
      <c r="F1640" s="3">
        <f>VLOOKUP(Tableau3[[#This Row],[ID ]],'[1]COMMERCIAL 2019 - 2021'!$D$2:$AO$3999,20,FALSE)</f>
        <v>39632.5</v>
      </c>
      <c r="G1640" s="3">
        <f>VLOOKUP(Tableau3[[#This Row],[ID ]],'[1]COMMERCIAL 2019 - 2021'!$D$2:$AO$3999,21,FALSE)</f>
        <v>0</v>
      </c>
      <c r="H1640" s="3">
        <f>VLOOKUP(Tableau3[[#This Row],[ID ]],'[1]COMMERCIAL 2019 - 2021'!$D$2:$AO$3999,22,FALSE)</f>
        <v>0</v>
      </c>
      <c r="I1640" s="3">
        <f>VLOOKUP(Tableau3[[#This Row],[ID ]],'[1]COMMERCIAL 2019 - 2021'!$D$2:$AO$3999,23,FALSE)</f>
        <v>0</v>
      </c>
      <c r="J1640" s="3">
        <f>+Tableau1[[#This Row],[Annee]]</f>
        <v>2024</v>
      </c>
      <c r="K1640" s="3" t="str">
        <f>+Tableau1[[#This Row],[DESTINATION]]</f>
        <v>Togo</v>
      </c>
      <c r="L1640" s="3" t="str">
        <f>+Tableau1[[#This Row],[CLIENT]]</f>
        <v>SAHEL INTERNATIONAL TRADE</v>
      </c>
      <c r="M1640" s="3">
        <f>Tableau1[[#This Row],[Mois]]</f>
        <v>5</v>
      </c>
    </row>
    <row r="1641" spans="1:13" hidden="1" x14ac:dyDescent="0.35">
      <c r="A1641" s="1" t="str">
        <f>Tableau1[[#This Row],[NUM DE FACTURE]]</f>
        <v>FAE-24-00157</v>
      </c>
      <c r="B1641" s="2">
        <f>VLOOKUP(Tableau3[[#This Row],[ID ]],'[1]COMMERCIAL 2019 - 2021'!$D$2:$AO$3999,14,FALSE)</f>
        <v>38400</v>
      </c>
      <c r="C1641" s="3">
        <f>VLOOKUP(Tableau3[[#This Row],[ID ]],'[1]COMMERCIAL 2019 - 2021'!$D$2:$AO$3999,15,FALSE)</f>
        <v>0</v>
      </c>
      <c r="D1641" s="3">
        <f>VLOOKUP(Tableau3[[#This Row],[ID ]],'[1]COMMERCIAL 2019 - 2021'!$D$2:$AO$3999,16,FALSE)</f>
        <v>0</v>
      </c>
      <c r="E1641" s="3">
        <f>VLOOKUP(Tableau3[[#This Row],[ID ]],'[1]COMMERCIAL 2019 - 2021'!$D$2:$AO$3999,17,FALSE)</f>
        <v>0</v>
      </c>
      <c r="F1641" s="3">
        <f>VLOOKUP(Tableau3[[#This Row],[ID ]],'[1]COMMERCIAL 2019 - 2021'!$D$2:$AO$3999,20,FALSE)</f>
        <v>87539.961599999995</v>
      </c>
      <c r="G1641" s="3">
        <f>VLOOKUP(Tableau3[[#This Row],[ID ]],'[1]COMMERCIAL 2019 - 2021'!$D$2:$AO$3999,21,FALSE)</f>
        <v>0</v>
      </c>
      <c r="H1641" s="3">
        <f>VLOOKUP(Tableau3[[#This Row],[ID ]],'[1]COMMERCIAL 2019 - 2021'!$D$2:$AO$3999,22,FALSE)</f>
        <v>0</v>
      </c>
      <c r="I1641" s="3">
        <f>VLOOKUP(Tableau3[[#This Row],[ID ]],'[1]COMMERCIAL 2019 - 2021'!$D$2:$AO$3999,23,FALSE)</f>
        <v>0</v>
      </c>
      <c r="J1641" s="3">
        <f>+Tableau1[[#This Row],[Annee]]</f>
        <v>2024</v>
      </c>
      <c r="K1641" s="3" t="str">
        <f>+Tableau1[[#This Row],[DESTINATION]]</f>
        <v>Gambie</v>
      </c>
      <c r="L1641" s="3" t="str">
        <f>+Tableau1[[#This Row],[CLIENT]]</f>
        <v>E.A.S.B. NAFA</v>
      </c>
      <c r="M1641" s="3">
        <f>Tableau1[[#This Row],[Mois]]</f>
        <v>5</v>
      </c>
    </row>
    <row r="1642" spans="1:13" hidden="1" x14ac:dyDescent="0.35">
      <c r="A1642" s="1" t="str">
        <f>Tableau1[[#This Row],[NUM DE FACTURE]]</f>
        <v>FAE-24-00158</v>
      </c>
      <c r="B1642" s="2">
        <f>VLOOKUP(Tableau3[[#This Row],[ID ]],'[1]COMMERCIAL 2019 - 2021'!$D$2:$AO$3999,14,FALSE)</f>
        <v>4800</v>
      </c>
      <c r="C1642" s="3">
        <f>VLOOKUP(Tableau3[[#This Row],[ID ]],'[1]COMMERCIAL 2019 - 2021'!$D$2:$AO$3999,15,FALSE)</f>
        <v>34200</v>
      </c>
      <c r="D1642" s="3">
        <f>VLOOKUP(Tableau3[[#This Row],[ID ]],'[1]COMMERCIAL 2019 - 2021'!$D$2:$AO$3999,16,FALSE)</f>
        <v>0</v>
      </c>
      <c r="E1642" s="3">
        <f>VLOOKUP(Tableau3[[#This Row],[ID ]],'[1]COMMERCIAL 2019 - 2021'!$D$2:$AO$3999,17,FALSE)</f>
        <v>0</v>
      </c>
      <c r="F1642" s="3">
        <f>VLOOKUP(Tableau3[[#This Row],[ID ]],'[1]COMMERCIAL 2019 - 2021'!$D$2:$AO$3999,20,FALSE)</f>
        <v>12489.050769230767</v>
      </c>
      <c r="G1642" s="3">
        <f>VLOOKUP(Tableau3[[#This Row],[ID ]],'[1]COMMERCIAL 2019 - 2021'!$D$2:$AO$3999,21,FALSE)</f>
        <v>77740.752230769227</v>
      </c>
      <c r="H1642" s="3">
        <f>VLOOKUP(Tableau3[[#This Row],[ID ]],'[1]COMMERCIAL 2019 - 2021'!$D$2:$AO$3999,22,FALSE)</f>
        <v>0</v>
      </c>
      <c r="I1642" s="3">
        <f>VLOOKUP(Tableau3[[#This Row],[ID ]],'[1]COMMERCIAL 2019 - 2021'!$D$2:$AO$3999,23,FALSE)</f>
        <v>4404.1847999999991</v>
      </c>
      <c r="J1642" s="3">
        <f>+Tableau1[[#This Row],[Annee]]</f>
        <v>2024</v>
      </c>
      <c r="K1642" s="3" t="str">
        <f>+Tableau1[[#This Row],[DESTINATION]]</f>
        <v>Madagascar</v>
      </c>
      <c r="L1642" s="3" t="str">
        <f>+Tableau1[[#This Row],[CLIENT]]</f>
        <v>RNK DISTRIBUTION</v>
      </c>
      <c r="M1642" s="3">
        <f>Tableau1[[#This Row],[Mois]]</f>
        <v>6</v>
      </c>
    </row>
    <row r="1643" spans="1:13" hidden="1" x14ac:dyDescent="0.35">
      <c r="A1643" s="1" t="str">
        <f>Tableau1[[#This Row],[NUM DE FACTURE]]</f>
        <v>FAE-24-00159</v>
      </c>
      <c r="B1643" s="2">
        <f>VLOOKUP(Tableau3[[#This Row],[ID ]],'[1]COMMERCIAL 2019 - 2021'!$D$2:$AO$3999,14,FALSE)</f>
        <v>5760</v>
      </c>
      <c r="C1643" s="3">
        <f>VLOOKUP(Tableau3[[#This Row],[ID ]],'[1]COMMERCIAL 2019 - 2021'!$D$2:$AO$3999,15,FALSE)</f>
        <v>4421</v>
      </c>
      <c r="D1643" s="3">
        <f>VLOOKUP(Tableau3[[#This Row],[ID ]],'[1]COMMERCIAL 2019 - 2021'!$D$2:$AO$3999,16,FALSE)</f>
        <v>2880</v>
      </c>
      <c r="E1643" s="3">
        <f>VLOOKUP(Tableau3[[#This Row],[ID ]],'[1]COMMERCIAL 2019 - 2021'!$D$2:$AO$3999,17,FALSE)</f>
        <v>560</v>
      </c>
      <c r="F1643" s="3">
        <f>VLOOKUP(Tableau3[[#This Row],[ID ]],'[1]COMMERCIAL 2019 - 2021'!$D$2:$AO$3999,20,FALSE)</f>
        <v>14976</v>
      </c>
      <c r="G1643" s="3">
        <f>VLOOKUP(Tableau3[[#This Row],[ID ]],'[1]COMMERCIAL 2019 - 2021'!$D$2:$AO$3999,21,FALSE)</f>
        <v>11936.16</v>
      </c>
      <c r="H1643" s="3">
        <f>VLOOKUP(Tableau3[[#This Row],[ID ]],'[1]COMMERCIAL 2019 - 2021'!$D$2:$AO$3999,22,FALSE)</f>
        <v>7344</v>
      </c>
      <c r="I1643" s="3">
        <f>VLOOKUP(Tableau3[[#This Row],[ID ]],'[1]COMMERCIAL 2019 - 2021'!$D$2:$AO$3999,23,FALSE)</f>
        <v>3164</v>
      </c>
      <c r="J1643" s="3">
        <f>+Tableau1[[#This Row],[Annee]]</f>
        <v>2024</v>
      </c>
      <c r="K1643" s="3" t="str">
        <f>+Tableau1[[#This Row],[DESTINATION]]</f>
        <v>Oman</v>
      </c>
      <c r="L1643" s="3" t="str">
        <f>+Tableau1[[#This Row],[CLIENT]]</f>
        <v>ARCADIA</v>
      </c>
      <c r="M1643" s="3">
        <f>Tableau1[[#This Row],[Mois]]</f>
        <v>6</v>
      </c>
    </row>
    <row r="1644" spans="1:13" hidden="1" x14ac:dyDescent="0.35">
      <c r="A1644" s="1" t="str">
        <f>Tableau1[[#This Row],[NUM DE FACTURE]]</f>
        <v>FAE-24-00160</v>
      </c>
      <c r="B1644" s="2">
        <f>VLOOKUP(Tableau3[[#This Row],[ID ]],'[1]COMMERCIAL 2019 - 2021'!$D$2:$AO$3999,14,FALSE)</f>
        <v>0</v>
      </c>
      <c r="C1644" s="3">
        <f>VLOOKUP(Tableau3[[#This Row],[ID ]],'[1]COMMERCIAL 2019 - 2021'!$D$2:$AO$3999,15,FALSE)</f>
        <v>70800</v>
      </c>
      <c r="D1644" s="3">
        <f>VLOOKUP(Tableau3[[#This Row],[ID ]],'[1]COMMERCIAL 2019 - 2021'!$D$2:$AO$3999,16,FALSE)</f>
        <v>3840</v>
      </c>
      <c r="E1644" s="3">
        <f>VLOOKUP(Tableau3[[#This Row],[ID ]],'[1]COMMERCIAL 2019 - 2021'!$D$2:$AO$3999,17,FALSE)</f>
        <v>3200</v>
      </c>
      <c r="F1644" s="3">
        <f>VLOOKUP(Tableau3[[#This Row],[ID ]],'[1]COMMERCIAL 2019 - 2021'!$D$2:$AO$3999,20,FALSE)</f>
        <v>0</v>
      </c>
      <c r="G1644" s="3">
        <f>VLOOKUP(Tableau3[[#This Row],[ID ]],'[1]COMMERCIAL 2019 - 2021'!$D$2:$AO$3999,21,FALSE)</f>
        <v>188280</v>
      </c>
      <c r="H1644" s="3">
        <f>VLOOKUP(Tableau3[[#This Row],[ID ]],'[1]COMMERCIAL 2019 - 2021'!$D$2:$AO$3999,22,FALSE)</f>
        <v>9792</v>
      </c>
      <c r="I1644" s="3">
        <f>VLOOKUP(Tableau3[[#This Row],[ID ]],'[1]COMMERCIAL 2019 - 2021'!$D$2:$AO$3999,23,FALSE)</f>
        <v>16000</v>
      </c>
      <c r="J1644" s="3">
        <f>+Tableau1[[#This Row],[Annee]]</f>
        <v>2024</v>
      </c>
      <c r="K1644" s="3" t="str">
        <f>+Tableau1[[#This Row],[DESTINATION]]</f>
        <v>Qatar</v>
      </c>
      <c r="L1644" s="3" t="str">
        <f>+Tableau1[[#This Row],[CLIENT]]</f>
        <v>GOLDEN PEARL</v>
      </c>
      <c r="M1644" s="3">
        <f>Tableau1[[#This Row],[Mois]]</f>
        <v>6</v>
      </c>
    </row>
    <row r="1645" spans="1:13" hidden="1" x14ac:dyDescent="0.35">
      <c r="A1645" s="1" t="str">
        <f>Tableau1[[#This Row],[NUM DE FACTURE]]</f>
        <v>FAE-24-00161</v>
      </c>
      <c r="B1645" s="2">
        <f>VLOOKUP(Tableau3[[#This Row],[ID ]],'[1]COMMERCIAL 2019 - 2021'!$D$2:$AO$3999,14,FALSE)</f>
        <v>16500</v>
      </c>
      <c r="C1645" s="3">
        <f>VLOOKUP(Tableau3[[#This Row],[ID ]],'[1]COMMERCIAL 2019 - 2021'!$D$2:$AO$3999,15,FALSE)</f>
        <v>11250</v>
      </c>
      <c r="D1645" s="3">
        <f>VLOOKUP(Tableau3[[#This Row],[ID ]],'[1]COMMERCIAL 2019 - 2021'!$D$2:$AO$3999,16,FALSE)</f>
        <v>0</v>
      </c>
      <c r="E1645" s="3">
        <f>VLOOKUP(Tableau3[[#This Row],[ID ]],'[1]COMMERCIAL 2019 - 2021'!$D$2:$AO$3999,17,FALSE)</f>
        <v>0</v>
      </c>
      <c r="F1645" s="3">
        <f>VLOOKUP(Tableau3[[#This Row],[ID ]],'[1]COMMERCIAL 2019 - 2021'!$D$2:$AO$3999,20,FALSE)</f>
        <v>38138.235121621627</v>
      </c>
      <c r="G1645" s="3">
        <f>VLOOKUP(Tableau3[[#This Row],[ID ]],'[1]COMMERCIAL 2019 - 2021'!$D$2:$AO$3999,21,FALSE)</f>
        <v>24770.392753378379</v>
      </c>
      <c r="H1645" s="3">
        <f>VLOOKUP(Tableau3[[#This Row],[ID ]],'[1]COMMERCIAL 2019 - 2021'!$D$2:$AO$3999,22,FALSE)</f>
        <v>0</v>
      </c>
      <c r="I1645" s="3">
        <f>VLOOKUP(Tableau3[[#This Row],[ID ]],'[1]COMMERCIAL 2019 - 2021'!$D$2:$AO$3999,23,FALSE)</f>
        <v>0</v>
      </c>
      <c r="J1645" s="3">
        <f>+Tableau1[[#This Row],[Annee]]</f>
        <v>2024</v>
      </c>
      <c r="K1645" s="3" t="str">
        <f>+Tableau1[[#This Row],[DESTINATION]]</f>
        <v>Guinée Bissau</v>
      </c>
      <c r="L1645" s="3" t="str">
        <f>+Tableau1[[#This Row],[CLIENT]]</f>
        <v>E.A.S.B. NAFA</v>
      </c>
      <c r="M1645" s="3">
        <f>Tableau1[[#This Row],[Mois]]</f>
        <v>6</v>
      </c>
    </row>
    <row r="1646" spans="1:13" hidden="1" x14ac:dyDescent="0.35">
      <c r="A1646" s="1" t="str">
        <f>Tableau1[[#This Row],[NUM DE FACTURE]]</f>
        <v>FAE-24-00162</v>
      </c>
      <c r="B1646" s="2">
        <f>VLOOKUP(Tableau3[[#This Row],[ID ]],'[1]COMMERCIAL 2019 - 2021'!$D$2:$AO$3999,14,FALSE)</f>
        <v>57600</v>
      </c>
      <c r="C1646" s="3">
        <f>VLOOKUP(Tableau3[[#This Row],[ID ]],'[1]COMMERCIAL 2019 - 2021'!$D$2:$AO$3999,15,FALSE)</f>
        <v>0</v>
      </c>
      <c r="D1646" s="3">
        <f>VLOOKUP(Tableau3[[#This Row],[ID ]],'[1]COMMERCIAL 2019 - 2021'!$D$2:$AO$3999,16,FALSE)</f>
        <v>0</v>
      </c>
      <c r="E1646" s="3">
        <f>VLOOKUP(Tableau3[[#This Row],[ID ]],'[1]COMMERCIAL 2019 - 2021'!$D$2:$AO$3999,17,FALSE)</f>
        <v>0</v>
      </c>
      <c r="F1646" s="3">
        <f>VLOOKUP(Tableau3[[#This Row],[ID ]],'[1]COMMERCIAL 2019 - 2021'!$D$2:$AO$3999,20,FALSE)</f>
        <v>119808</v>
      </c>
      <c r="G1646" s="3">
        <f>VLOOKUP(Tableau3[[#This Row],[ID ]],'[1]COMMERCIAL 2019 - 2021'!$D$2:$AO$3999,21,FALSE)</f>
        <v>0</v>
      </c>
      <c r="H1646" s="3">
        <f>VLOOKUP(Tableau3[[#This Row],[ID ]],'[1]COMMERCIAL 2019 - 2021'!$D$2:$AO$3999,22,FALSE)</f>
        <v>0</v>
      </c>
      <c r="I1646" s="3">
        <f>VLOOKUP(Tableau3[[#This Row],[ID ]],'[1]COMMERCIAL 2019 - 2021'!$D$2:$AO$3999,23,FALSE)</f>
        <v>0</v>
      </c>
      <c r="J1646" s="3">
        <f>+Tableau1[[#This Row],[Annee]]</f>
        <v>2024</v>
      </c>
      <c r="K1646" s="3" t="str">
        <f>+Tableau1[[#This Row],[DESTINATION]]</f>
        <v>Gambie</v>
      </c>
      <c r="L1646" s="3" t="str">
        <f>+Tableau1[[#This Row],[CLIENT]]</f>
        <v>STE DE COMMERCE INTERNATIONAL</v>
      </c>
      <c r="M1646" s="3">
        <f>Tableau1[[#This Row],[Mois]]</f>
        <v>6</v>
      </c>
    </row>
    <row r="1647" spans="1:13" hidden="1" x14ac:dyDescent="0.35">
      <c r="A1647" s="1" t="str">
        <f>Tableau1[[#This Row],[NUM DE FACTURE]]</f>
        <v>FAE-24-00163</v>
      </c>
      <c r="B1647" s="2">
        <f>VLOOKUP(Tableau3[[#This Row],[ID ]],'[1]COMMERCIAL 2019 - 2021'!$D$2:$AO$3999,14,FALSE)</f>
        <v>19200</v>
      </c>
      <c r="C1647" s="3">
        <f>VLOOKUP(Tableau3[[#This Row],[ID ]],'[1]COMMERCIAL 2019 - 2021'!$D$2:$AO$3999,15,FALSE)</f>
        <v>0</v>
      </c>
      <c r="D1647" s="3">
        <f>VLOOKUP(Tableau3[[#This Row],[ID ]],'[1]COMMERCIAL 2019 - 2021'!$D$2:$AO$3999,16,FALSE)</f>
        <v>0</v>
      </c>
      <c r="E1647" s="3">
        <f>VLOOKUP(Tableau3[[#This Row],[ID ]],'[1]COMMERCIAL 2019 - 2021'!$D$2:$AO$3999,17,FALSE)</f>
        <v>0</v>
      </c>
      <c r="F1647" s="3">
        <f>VLOOKUP(Tableau3[[#This Row],[ID ]],'[1]COMMERCIAL 2019 - 2021'!$D$2:$AO$3999,20,FALSE)</f>
        <v>39552</v>
      </c>
      <c r="G1647" s="3">
        <f>VLOOKUP(Tableau3[[#This Row],[ID ]],'[1]COMMERCIAL 2019 - 2021'!$D$2:$AO$3999,21,FALSE)</f>
        <v>0</v>
      </c>
      <c r="H1647" s="3">
        <f>VLOOKUP(Tableau3[[#This Row],[ID ]],'[1]COMMERCIAL 2019 - 2021'!$D$2:$AO$3999,22,FALSE)</f>
        <v>0</v>
      </c>
      <c r="I1647" s="3">
        <f>VLOOKUP(Tableau3[[#This Row],[ID ]],'[1]COMMERCIAL 2019 - 2021'!$D$2:$AO$3999,23,FALSE)</f>
        <v>0</v>
      </c>
      <c r="J1647" s="3">
        <f>+Tableau1[[#This Row],[Annee]]</f>
        <v>2024</v>
      </c>
      <c r="K1647" s="3" t="str">
        <f>+Tableau1[[#This Row],[DESTINATION]]</f>
        <v>Gambie</v>
      </c>
      <c r="L1647" s="3" t="str">
        <f>+Tableau1[[#This Row],[CLIENT]]</f>
        <v>STE DE COMMERCE INTERNATIONAL</v>
      </c>
      <c r="M1647" s="3">
        <f>Tableau1[[#This Row],[Mois]]</f>
        <v>6</v>
      </c>
    </row>
    <row r="1648" spans="1:13" hidden="1" x14ac:dyDescent="0.35">
      <c r="A1648" s="1" t="str">
        <f>Tableau1[[#This Row],[NUM DE FACTURE]]</f>
        <v>FAE-24-00164</v>
      </c>
      <c r="B1648" s="2">
        <f>VLOOKUP(Tableau3[[#This Row],[ID ]],'[1]COMMERCIAL 2019 - 2021'!$D$2:$AO$3999,14,FALSE)</f>
        <v>11544</v>
      </c>
      <c r="C1648" s="3">
        <f>VLOOKUP(Tableau3[[#This Row],[ID ]],'[1]COMMERCIAL 2019 - 2021'!$D$2:$AO$3999,15,FALSE)</f>
        <v>238810</v>
      </c>
      <c r="D1648" s="3">
        <f>VLOOKUP(Tableau3[[#This Row],[ID ]],'[1]COMMERCIAL 2019 - 2021'!$D$2:$AO$3999,16,FALSE)</f>
        <v>30000</v>
      </c>
      <c r="E1648" s="3">
        <f>VLOOKUP(Tableau3[[#This Row],[ID ]],'[1]COMMERCIAL 2019 - 2021'!$D$2:$AO$3999,17,FALSE)</f>
        <v>0</v>
      </c>
      <c r="F1648" s="3">
        <f>VLOOKUP(Tableau3[[#This Row],[ID ]],'[1]COMMERCIAL 2019 - 2021'!$D$2:$AO$3999,20,FALSE)</f>
        <v>20078.956724855008</v>
      </c>
      <c r="G1648" s="3">
        <f>VLOOKUP(Tableau3[[#This Row],[ID ]],'[1]COMMERCIAL 2019 - 2021'!$D$2:$AO$3999,21,FALSE)</f>
        <v>443326.65283804783</v>
      </c>
      <c r="H1648" s="3">
        <f>VLOOKUP(Tableau3[[#This Row],[ID ]],'[1]COMMERCIAL 2019 - 2021'!$D$2:$AO$3999,22,FALSE)</f>
        <v>60235.505262097198</v>
      </c>
      <c r="I1648" s="3">
        <f>VLOOKUP(Tableau3[[#This Row],[ID ]],'[1]COMMERCIAL 2019 - 2021'!$D$2:$AO$3999,23,FALSE)</f>
        <v>0</v>
      </c>
      <c r="J1648" s="3">
        <f>+Tableau1[[#This Row],[Annee]]</f>
        <v>2024</v>
      </c>
      <c r="K1648" s="3" t="str">
        <f>+Tableau1[[#This Row],[DESTINATION]]</f>
        <v>Guinee</v>
      </c>
      <c r="L1648" s="3" t="str">
        <f>+Tableau1[[#This Row],[CLIENT]]</f>
        <v>SAWABA - GUINEE</v>
      </c>
      <c r="M1648" s="3">
        <f>Tableau1[[#This Row],[Mois]]</f>
        <v>6</v>
      </c>
    </row>
    <row r="1649" spans="1:13" hidden="1" x14ac:dyDescent="0.35">
      <c r="A1649" s="1" t="str">
        <f>Tableau1[[#This Row],[NUM DE FACTURE]]</f>
        <v>FAE-24-00165</v>
      </c>
      <c r="B1649" s="2">
        <f>VLOOKUP(Tableau3[[#This Row],[ID ]],'[1]COMMERCIAL 2019 - 2021'!$D$2:$AO$3999,14,FALSE)</f>
        <v>0</v>
      </c>
      <c r="C1649" s="3">
        <f>VLOOKUP(Tableau3[[#This Row],[ID ]],'[1]COMMERCIAL 2019 - 2021'!$D$2:$AO$3999,15,FALSE)</f>
        <v>17712</v>
      </c>
      <c r="D1649" s="3">
        <f>VLOOKUP(Tableau3[[#This Row],[ID ]],'[1]COMMERCIAL 2019 - 2021'!$D$2:$AO$3999,16,FALSE)</f>
        <v>7500</v>
      </c>
      <c r="E1649" s="3">
        <f>VLOOKUP(Tableau3[[#This Row],[ID ]],'[1]COMMERCIAL 2019 - 2021'!$D$2:$AO$3999,17,FALSE)</f>
        <v>0</v>
      </c>
      <c r="F1649" s="3">
        <f>VLOOKUP(Tableau3[[#This Row],[ID ]],'[1]COMMERCIAL 2019 - 2021'!$D$2:$AO$3999,20,FALSE)</f>
        <v>0</v>
      </c>
      <c r="G1649" s="3">
        <f>VLOOKUP(Tableau3[[#This Row],[ID ]],'[1]COMMERCIAL 2019 - 2021'!$D$2:$AO$3999,21,FALSE)</f>
        <v>55733.39612771252</v>
      </c>
      <c r="H1649" s="3">
        <f>VLOOKUP(Tableau3[[#This Row],[ID ]],'[1]COMMERCIAL 2019 - 2021'!$D$2:$AO$3999,22,FALSE)</f>
        <v>23296.49642128748</v>
      </c>
      <c r="I1649" s="3">
        <f>VLOOKUP(Tableau3[[#This Row],[ID ]],'[1]COMMERCIAL 2019 - 2021'!$D$2:$AO$3999,23,FALSE)</f>
        <v>0</v>
      </c>
      <c r="J1649" s="3">
        <f>+Tableau1[[#This Row],[Annee]]</f>
        <v>2024</v>
      </c>
      <c r="K1649" s="3" t="str">
        <f>+Tableau1[[#This Row],[DESTINATION]]</f>
        <v>Mayotte</v>
      </c>
      <c r="L1649" s="3" t="str">
        <f>+Tableau1[[#This Row],[CLIENT]]</f>
        <v>SODIFRAM SAS</v>
      </c>
      <c r="M1649" s="3">
        <f>Tableau1[[#This Row],[Mois]]</f>
        <v>6</v>
      </c>
    </row>
    <row r="1650" spans="1:13" hidden="1" x14ac:dyDescent="0.35">
      <c r="A1650" s="1" t="str">
        <f>Tableau1[[#This Row],[NUM DE FACTURE]]</f>
        <v>FAE-24-00166</v>
      </c>
      <c r="B1650" s="2">
        <f>VLOOKUP(Tableau3[[#This Row],[ID ]],'[1]COMMERCIAL 2019 - 2021'!$D$2:$AO$3999,14,FALSE)</f>
        <v>0</v>
      </c>
      <c r="C1650" s="3">
        <f>VLOOKUP(Tableau3[[#This Row],[ID ]],'[1]COMMERCIAL 2019 - 2021'!$D$2:$AO$3999,15,FALSE)</f>
        <v>40800</v>
      </c>
      <c r="D1650" s="3">
        <f>VLOOKUP(Tableau3[[#This Row],[ID ]],'[1]COMMERCIAL 2019 - 2021'!$D$2:$AO$3999,16,FALSE)</f>
        <v>5000</v>
      </c>
      <c r="E1650" s="3">
        <f>VLOOKUP(Tableau3[[#This Row],[ID ]],'[1]COMMERCIAL 2019 - 2021'!$D$2:$AO$3999,17,FALSE)</f>
        <v>0</v>
      </c>
      <c r="F1650" s="3">
        <f>VLOOKUP(Tableau3[[#This Row],[ID ]],'[1]COMMERCIAL 2019 - 2021'!$D$2:$AO$3999,20,FALSE)</f>
        <v>0</v>
      </c>
      <c r="G1650" s="3">
        <f>VLOOKUP(Tableau3[[#This Row],[ID ]],'[1]COMMERCIAL 2019 - 2021'!$D$2:$AO$3999,21,FALSE)</f>
        <v>91625.117659388648</v>
      </c>
      <c r="H1650" s="3">
        <f>VLOOKUP(Tableau3[[#This Row],[ID ]],'[1]COMMERCIAL 2019 - 2021'!$D$2:$AO$3999,22,FALSE)</f>
        <v>10827.112090611354</v>
      </c>
      <c r="I1650" s="3">
        <f>VLOOKUP(Tableau3[[#This Row],[ID ]],'[1]COMMERCIAL 2019 - 2021'!$D$2:$AO$3999,23,FALSE)</f>
        <v>0</v>
      </c>
      <c r="J1650" s="3">
        <f>+Tableau1[[#This Row],[Annee]]</f>
        <v>2024</v>
      </c>
      <c r="K1650" s="3" t="str">
        <f>+Tableau1[[#This Row],[DESTINATION]]</f>
        <v>Guinee</v>
      </c>
      <c r="L1650" s="3" t="str">
        <f>+Tableau1[[#This Row],[CLIENT]]</f>
        <v>BAH MAMADOU SALIOU</v>
      </c>
      <c r="M1650" s="3">
        <f>Tableau1[[#This Row],[Mois]]</f>
        <v>6</v>
      </c>
    </row>
    <row r="1651" spans="1:13" hidden="1" x14ac:dyDescent="0.35">
      <c r="A1651" s="1" t="str">
        <f>Tableau1[[#This Row],[NUM DE FACTURE]]</f>
        <v>FAE-24-00167</v>
      </c>
      <c r="B1651" s="2">
        <f>VLOOKUP(Tableau3[[#This Row],[ID ]],'[1]COMMERCIAL 2019 - 2021'!$D$2:$AO$3999,14,FALSE)</f>
        <v>0</v>
      </c>
      <c r="C1651" s="3">
        <f>VLOOKUP(Tableau3[[#This Row],[ID ]],'[1]COMMERCIAL 2019 - 2021'!$D$2:$AO$3999,15,FALSE)</f>
        <v>0</v>
      </c>
      <c r="D1651" s="3">
        <f>VLOOKUP(Tableau3[[#This Row],[ID ]],'[1]COMMERCIAL 2019 - 2021'!$D$2:$AO$3999,16,FALSE)</f>
        <v>0</v>
      </c>
      <c r="E1651" s="3">
        <f>VLOOKUP(Tableau3[[#This Row],[ID ]],'[1]COMMERCIAL 2019 - 2021'!$D$2:$AO$3999,17,FALSE)</f>
        <v>22500</v>
      </c>
      <c r="F1651" s="3">
        <f>VLOOKUP(Tableau3[[#This Row],[ID ]],'[1]COMMERCIAL 2019 - 2021'!$D$2:$AO$3999,20,FALSE)</f>
        <v>0</v>
      </c>
      <c r="G1651" s="3">
        <f>VLOOKUP(Tableau3[[#This Row],[ID ]],'[1]COMMERCIAL 2019 - 2021'!$D$2:$AO$3999,21,FALSE)</f>
        <v>0</v>
      </c>
      <c r="H1651" s="3">
        <f>VLOOKUP(Tableau3[[#This Row],[ID ]],'[1]COMMERCIAL 2019 - 2021'!$D$2:$AO$3999,22,FALSE)</f>
        <v>0</v>
      </c>
      <c r="I1651" s="3">
        <f>VLOOKUP(Tableau3[[#This Row],[ID ]],'[1]COMMERCIAL 2019 - 2021'!$D$2:$AO$3999,23,FALSE)</f>
        <v>139065.58575</v>
      </c>
      <c r="J1651" s="3">
        <f>+Tableau1[[#This Row],[Annee]]</f>
        <v>2024</v>
      </c>
      <c r="K1651" s="3" t="str">
        <f>+Tableau1[[#This Row],[DESTINATION]]</f>
        <v>Libye</v>
      </c>
      <c r="L1651" s="3" t="str">
        <f>+Tableau1[[#This Row],[CLIENT]]</f>
        <v>AL SAHL MOUTAQADEM</v>
      </c>
      <c r="M1651" s="3">
        <f>Tableau1[[#This Row],[Mois]]</f>
        <v>6</v>
      </c>
    </row>
    <row r="1652" spans="1:13" x14ac:dyDescent="0.35">
      <c r="A1652" s="1" t="str">
        <f>Tableau1[[#This Row],[NUM DE FACTURE]]</f>
        <v>FAE-24-00168</v>
      </c>
      <c r="B1652" s="2">
        <f>VLOOKUP(Tableau3[[#This Row],[ID ]],'[1]COMMERCIAL 2019 - 2021'!$D$2:$AO$3999,14,FALSE)</f>
        <v>22550</v>
      </c>
      <c r="C1652" s="3">
        <f>VLOOKUP(Tableau3[[#This Row],[ID ]],'[1]COMMERCIAL 2019 - 2021'!$D$2:$AO$3999,15,FALSE)</f>
        <v>28620</v>
      </c>
      <c r="D1652" s="3">
        <f>VLOOKUP(Tableau3[[#This Row],[ID ]],'[1]COMMERCIAL 2019 - 2021'!$D$2:$AO$3999,16,FALSE)</f>
        <v>112000</v>
      </c>
      <c r="E1652" s="3">
        <f>VLOOKUP(Tableau3[[#This Row],[ID ]],'[1]COMMERCIAL 2019 - 2021'!$D$2:$AO$3999,17,FALSE)</f>
        <v>0</v>
      </c>
      <c r="F1652" s="3">
        <f>VLOOKUP(Tableau3[[#This Row],[ID ]],'[1]COMMERCIAL 2019 - 2021'!$D$2:$AO$3999,20,FALSE)</f>
        <v>44566.5</v>
      </c>
      <c r="G1652" s="3">
        <f>VLOOKUP(Tableau3[[#This Row],[ID ]],'[1]COMMERCIAL 2019 - 2021'!$D$2:$AO$3999,21,FALSE)</f>
        <v>47214</v>
      </c>
      <c r="H1652" s="3">
        <f>VLOOKUP(Tableau3[[#This Row],[ID ]],'[1]COMMERCIAL 2019 - 2021'!$D$2:$AO$3999,22,FALSE)</f>
        <v>192080</v>
      </c>
      <c r="I1652" s="3">
        <f>VLOOKUP(Tableau3[[#This Row],[ID ]],'[1]COMMERCIAL 2019 - 2021'!$D$2:$AO$3999,23,FALSE)</f>
        <v>10152</v>
      </c>
      <c r="J1652" s="3">
        <f>+Tableau1[[#This Row],[Annee]]</f>
        <v>2024</v>
      </c>
      <c r="K1652" s="3" t="str">
        <f>+Tableau1[[#This Row],[DESTINATION]]</f>
        <v>Gabon</v>
      </c>
      <c r="L1652" s="3" t="str">
        <f>+Tableau1[[#This Row],[CLIENT]]</f>
        <v>TUNISIAN AFRICAN BUSINESS</v>
      </c>
      <c r="M1652" s="3">
        <f>Tableau1[[#This Row],[Mois]]</f>
        <v>6</v>
      </c>
    </row>
    <row r="1653" spans="1:13" hidden="1" x14ac:dyDescent="0.35">
      <c r="A1653" s="1" t="str">
        <f>Tableau1[[#This Row],[NUM DE FACTURE]]</f>
        <v>FAE-24-00169</v>
      </c>
      <c r="B1653" s="2">
        <f>VLOOKUP(Tableau3[[#This Row],[ID ]],'[1]COMMERCIAL 2019 - 2021'!$D$2:$AO$3999,14,FALSE)</f>
        <v>76800</v>
      </c>
      <c r="C1653" s="3">
        <f>VLOOKUP(Tableau3[[#This Row],[ID ]],'[1]COMMERCIAL 2019 - 2021'!$D$2:$AO$3999,15,FALSE)</f>
        <v>0</v>
      </c>
      <c r="D1653" s="3">
        <f>VLOOKUP(Tableau3[[#This Row],[ID ]],'[1]COMMERCIAL 2019 - 2021'!$D$2:$AO$3999,16,FALSE)</f>
        <v>0</v>
      </c>
      <c r="E1653" s="3">
        <f>VLOOKUP(Tableau3[[#This Row],[ID ]],'[1]COMMERCIAL 2019 - 2021'!$D$2:$AO$3999,17,FALSE)</f>
        <v>0</v>
      </c>
      <c r="F1653" s="3">
        <f>VLOOKUP(Tableau3[[#This Row],[ID ]],'[1]COMMERCIAL 2019 - 2021'!$D$2:$AO$3999,20,FALSE)</f>
        <v>174055.20199999999</v>
      </c>
      <c r="G1653" s="3">
        <f>VLOOKUP(Tableau3[[#This Row],[ID ]],'[1]COMMERCIAL 2019 - 2021'!$D$2:$AO$3999,21,FALSE)</f>
        <v>0</v>
      </c>
      <c r="H1653" s="3">
        <f>VLOOKUP(Tableau3[[#This Row],[ID ]],'[1]COMMERCIAL 2019 - 2021'!$D$2:$AO$3999,22,FALSE)</f>
        <v>0</v>
      </c>
      <c r="I1653" s="3">
        <f>VLOOKUP(Tableau3[[#This Row],[ID ]],'[1]COMMERCIAL 2019 - 2021'!$D$2:$AO$3999,23,FALSE)</f>
        <v>0</v>
      </c>
      <c r="J1653" s="3">
        <f>+Tableau1[[#This Row],[Annee]]</f>
        <v>2024</v>
      </c>
      <c r="K1653" s="3" t="str">
        <f>+Tableau1[[#This Row],[DESTINATION]]</f>
        <v>Senegal</v>
      </c>
      <c r="L1653" s="3" t="str">
        <f>+Tableau1[[#This Row],[CLIENT]]</f>
        <v>LAMP FALL IMP EXP - LAFFIMEX</v>
      </c>
      <c r="M1653" s="3">
        <f>Tableau1[[#This Row],[Mois]]</f>
        <v>6</v>
      </c>
    </row>
    <row r="1654" spans="1:13" hidden="1" x14ac:dyDescent="0.35">
      <c r="A1654" s="1" t="str">
        <f>Tableau1[[#This Row],[NUM DE FACTURE]]</f>
        <v>FAE-24-00170</v>
      </c>
      <c r="B1654" s="2">
        <f>VLOOKUP(Tableau3[[#This Row],[ID ]],'[1]COMMERCIAL 2019 - 2021'!$D$2:$AO$3999,14,FALSE)</f>
        <v>0</v>
      </c>
      <c r="C1654" s="3">
        <f>VLOOKUP(Tableau3[[#This Row],[ID ]],'[1]COMMERCIAL 2019 - 2021'!$D$2:$AO$3999,15,FALSE)</f>
        <v>20500</v>
      </c>
      <c r="D1654" s="3">
        <f>VLOOKUP(Tableau3[[#This Row],[ID ]],'[1]COMMERCIAL 2019 - 2021'!$D$2:$AO$3999,16,FALSE)</f>
        <v>0</v>
      </c>
      <c r="E1654" s="3">
        <f>VLOOKUP(Tableau3[[#This Row],[ID ]],'[1]COMMERCIAL 2019 - 2021'!$D$2:$AO$3999,17,FALSE)</f>
        <v>0</v>
      </c>
      <c r="F1654" s="3">
        <f>VLOOKUP(Tableau3[[#This Row],[ID ]],'[1]COMMERCIAL 2019 - 2021'!$D$2:$AO$3999,20,FALSE)</f>
        <v>0</v>
      </c>
      <c r="G1654" s="3">
        <f>VLOOKUP(Tableau3[[#This Row],[ID ]],'[1]COMMERCIAL 2019 - 2021'!$D$2:$AO$3999,21,FALSE)</f>
        <v>51250</v>
      </c>
      <c r="H1654" s="3">
        <f>VLOOKUP(Tableau3[[#This Row],[ID ]],'[1]COMMERCIAL 2019 - 2021'!$D$2:$AO$3999,22,FALSE)</f>
        <v>0</v>
      </c>
      <c r="I1654" s="3">
        <f>VLOOKUP(Tableau3[[#This Row],[ID ]],'[1]COMMERCIAL 2019 - 2021'!$D$2:$AO$3999,23,FALSE)</f>
        <v>0</v>
      </c>
      <c r="J1654" s="3">
        <f>+Tableau1[[#This Row],[Annee]]</f>
        <v>2024</v>
      </c>
      <c r="K1654" s="3" t="str">
        <f>+Tableau1[[#This Row],[DESTINATION]]</f>
        <v>Lithuanie</v>
      </c>
      <c r="L1654" s="3" t="str">
        <f>+Tableau1[[#This Row],[CLIENT]]</f>
        <v>ARCADIA</v>
      </c>
      <c r="M1654" s="3">
        <f>Tableau1[[#This Row],[Mois]]</f>
        <v>6</v>
      </c>
    </row>
    <row r="1655" spans="1:13" hidden="1" x14ac:dyDescent="0.35">
      <c r="A1655" s="1" t="str">
        <f>Tableau1[[#This Row],[NUM DE FACTURE]]</f>
        <v>FAE-24-00171</v>
      </c>
      <c r="B1655" s="2">
        <f>VLOOKUP(Tableau3[[#This Row],[ID ]],'[1]COMMERCIAL 2019 - 2021'!$D$2:$AO$3999,14,FALSE)</f>
        <v>0</v>
      </c>
      <c r="C1655" s="3">
        <f>VLOOKUP(Tableau3[[#This Row],[ID ]],'[1]COMMERCIAL 2019 - 2021'!$D$2:$AO$3999,15,FALSE)</f>
        <v>0</v>
      </c>
      <c r="D1655" s="3">
        <f>VLOOKUP(Tableau3[[#This Row],[ID ]],'[1]COMMERCIAL 2019 - 2021'!$D$2:$AO$3999,16,FALSE)</f>
        <v>26000</v>
      </c>
      <c r="E1655" s="3">
        <f>VLOOKUP(Tableau3[[#This Row],[ID ]],'[1]COMMERCIAL 2019 - 2021'!$D$2:$AO$3999,17,FALSE)</f>
        <v>0</v>
      </c>
      <c r="F1655" s="3">
        <f>VLOOKUP(Tableau3[[#This Row],[ID ]],'[1]COMMERCIAL 2019 - 2021'!$D$2:$AO$3999,20,FALSE)</f>
        <v>0</v>
      </c>
      <c r="G1655" s="3">
        <f>VLOOKUP(Tableau3[[#This Row],[ID ]],'[1]COMMERCIAL 2019 - 2021'!$D$2:$AO$3999,21,FALSE)</f>
        <v>0</v>
      </c>
      <c r="H1655" s="3">
        <f>VLOOKUP(Tableau3[[#This Row],[ID ]],'[1]COMMERCIAL 2019 - 2021'!$D$2:$AO$3999,22,FALSE)</f>
        <v>48272.679000000004</v>
      </c>
      <c r="I1655" s="3">
        <f>VLOOKUP(Tableau3[[#This Row],[ID ]],'[1]COMMERCIAL 2019 - 2021'!$D$2:$AO$3999,23,FALSE)</f>
        <v>0</v>
      </c>
      <c r="J1655" s="3">
        <f>+Tableau1[[#This Row],[Annee]]</f>
        <v>2024</v>
      </c>
      <c r="K1655" s="3" t="str">
        <f>+Tableau1[[#This Row],[DESTINATION]]</f>
        <v>Somalie</v>
      </c>
      <c r="L1655" s="3" t="str">
        <f>+Tableau1[[#This Row],[CLIENT]]</f>
        <v xml:space="preserve">RAMAS TRADING </v>
      </c>
      <c r="M1655" s="3">
        <f>Tableau1[[#This Row],[Mois]]</f>
        <v>6</v>
      </c>
    </row>
    <row r="1656" spans="1:13" hidden="1" x14ac:dyDescent="0.35">
      <c r="A1656" s="1" t="str">
        <f>Tableau1[[#This Row],[NUM DE FACTURE]]</f>
        <v>FAE-24-00172</v>
      </c>
      <c r="B1656" s="2">
        <f>VLOOKUP(Tableau3[[#This Row],[ID ]],'[1]COMMERCIAL 2019 - 2021'!$D$2:$AO$3999,14,FALSE)</f>
        <v>20800</v>
      </c>
      <c r="C1656" s="3">
        <f>VLOOKUP(Tableau3[[#This Row],[ID ]],'[1]COMMERCIAL 2019 - 2021'!$D$2:$AO$3999,15,FALSE)</f>
        <v>800</v>
      </c>
      <c r="D1656" s="3">
        <f>VLOOKUP(Tableau3[[#This Row],[ID ]],'[1]COMMERCIAL 2019 - 2021'!$D$2:$AO$3999,16,FALSE)</f>
        <v>0</v>
      </c>
      <c r="E1656" s="3">
        <f>VLOOKUP(Tableau3[[#This Row],[ID ]],'[1]COMMERCIAL 2019 - 2021'!$D$2:$AO$3999,17,FALSE)</f>
        <v>0</v>
      </c>
      <c r="F1656" s="3">
        <f>VLOOKUP(Tableau3[[#This Row],[ID ]],'[1]COMMERCIAL 2019 - 2021'!$D$2:$AO$3999,20,FALSE)</f>
        <v>55952</v>
      </c>
      <c r="G1656" s="3">
        <f>VLOOKUP(Tableau3[[#This Row],[ID ]],'[1]COMMERCIAL 2019 - 2021'!$D$2:$AO$3999,21,FALSE)</f>
        <v>2304</v>
      </c>
      <c r="H1656" s="3">
        <f>VLOOKUP(Tableau3[[#This Row],[ID ]],'[1]COMMERCIAL 2019 - 2021'!$D$2:$AO$3999,22,FALSE)</f>
        <v>0</v>
      </c>
      <c r="I1656" s="3">
        <f>VLOOKUP(Tableau3[[#This Row],[ID ]],'[1]COMMERCIAL 2019 - 2021'!$D$2:$AO$3999,23,FALSE)</f>
        <v>0</v>
      </c>
      <c r="J1656" s="3">
        <f>+Tableau1[[#This Row],[Annee]]</f>
        <v>2024</v>
      </c>
      <c r="K1656" s="3" t="str">
        <f>+Tableau1[[#This Row],[DESTINATION]]</f>
        <v>USA</v>
      </c>
      <c r="L1656" s="3" t="str">
        <f>+Tableau1[[#This Row],[CLIENT]]</f>
        <v>MARCOM INTERN</v>
      </c>
      <c r="M1656" s="3">
        <f>Tableau1[[#This Row],[Mois]]</f>
        <v>6</v>
      </c>
    </row>
    <row r="1657" spans="1:13" hidden="1" x14ac:dyDescent="0.35">
      <c r="A1657" s="1" t="str">
        <f>Tableau1[[#This Row],[NUM DE FACTURE]]</f>
        <v>FAE-24-00173</v>
      </c>
      <c r="B1657" s="2">
        <f>VLOOKUP(Tableau3[[#This Row],[ID ]],'[1]COMMERCIAL 2019 - 2021'!$D$2:$AO$3999,14,FALSE)</f>
        <v>155000</v>
      </c>
      <c r="C1657" s="3">
        <f>VLOOKUP(Tableau3[[#This Row],[ID ]],'[1]COMMERCIAL 2019 - 2021'!$D$2:$AO$3999,15,FALSE)</f>
        <v>0</v>
      </c>
      <c r="D1657" s="3">
        <f>VLOOKUP(Tableau3[[#This Row],[ID ]],'[1]COMMERCIAL 2019 - 2021'!$D$2:$AO$3999,16,FALSE)</f>
        <v>300000</v>
      </c>
      <c r="E1657" s="3">
        <f>VLOOKUP(Tableau3[[#This Row],[ID ]],'[1]COMMERCIAL 2019 - 2021'!$D$2:$AO$3999,17,FALSE)</f>
        <v>0</v>
      </c>
      <c r="F1657" s="3">
        <f>VLOOKUP(Tableau3[[#This Row],[ID ]],'[1]COMMERCIAL 2019 - 2021'!$D$2:$AO$3999,20,FALSE)</f>
        <v>319085</v>
      </c>
      <c r="G1657" s="3">
        <f>VLOOKUP(Tableau3[[#This Row],[ID ]],'[1]COMMERCIAL 2019 - 2021'!$D$2:$AO$3999,21,FALSE)</f>
        <v>0</v>
      </c>
      <c r="H1657" s="3">
        <f>VLOOKUP(Tableau3[[#This Row],[ID ]],'[1]COMMERCIAL 2019 - 2021'!$D$2:$AO$3999,22,FALSE)</f>
        <v>498000</v>
      </c>
      <c r="I1657" s="3">
        <f>VLOOKUP(Tableau3[[#This Row],[ID ]],'[1]COMMERCIAL 2019 - 2021'!$D$2:$AO$3999,23,FALSE)</f>
        <v>0</v>
      </c>
      <c r="J1657" s="3">
        <f>+Tableau1[[#This Row],[Annee]]</f>
        <v>2024</v>
      </c>
      <c r="K1657" s="3" t="str">
        <f>+Tableau1[[#This Row],[DESTINATION]]</f>
        <v>Senegal</v>
      </c>
      <c r="L1657" s="3" t="str">
        <f>+Tableau1[[#This Row],[CLIENT]]</f>
        <v>MARCOM INTERN</v>
      </c>
      <c r="M1657" s="3" t="e">
        <f>Tableau1[[#This Row],[Mois]]</f>
        <v>#VALUE!</v>
      </c>
    </row>
    <row r="1658" spans="1:13" hidden="1" x14ac:dyDescent="0.35">
      <c r="A1658" s="1" t="str">
        <f>Tableau1[[#This Row],[NUM DE FACTURE]]</f>
        <v>FAE-24-00174</v>
      </c>
      <c r="B1658" s="2">
        <f>VLOOKUP(Tableau3[[#This Row],[ID ]],'[1]COMMERCIAL 2019 - 2021'!$D$2:$AO$3999,14,FALSE)</f>
        <v>38400</v>
      </c>
      <c r="C1658" s="3">
        <f>VLOOKUP(Tableau3[[#This Row],[ID ]],'[1]COMMERCIAL 2019 - 2021'!$D$2:$AO$3999,15,FALSE)</f>
        <v>0</v>
      </c>
      <c r="D1658" s="3">
        <f>VLOOKUP(Tableau3[[#This Row],[ID ]],'[1]COMMERCIAL 2019 - 2021'!$D$2:$AO$3999,16,FALSE)</f>
        <v>0</v>
      </c>
      <c r="E1658" s="3">
        <f>VLOOKUP(Tableau3[[#This Row],[ID ]],'[1]COMMERCIAL 2019 - 2021'!$D$2:$AO$3999,17,FALSE)</f>
        <v>0</v>
      </c>
      <c r="F1658" s="3">
        <f>VLOOKUP(Tableau3[[#This Row],[ID ]],'[1]COMMERCIAL 2019 - 2021'!$D$2:$AO$3999,20,FALSE)</f>
        <v>79104</v>
      </c>
      <c r="G1658" s="3">
        <f>VLOOKUP(Tableau3[[#This Row],[ID ]],'[1]COMMERCIAL 2019 - 2021'!$D$2:$AO$3999,21,FALSE)</f>
        <v>0</v>
      </c>
      <c r="H1658" s="3">
        <f>VLOOKUP(Tableau3[[#This Row],[ID ]],'[1]COMMERCIAL 2019 - 2021'!$D$2:$AO$3999,22,FALSE)</f>
        <v>0</v>
      </c>
      <c r="I1658" s="3">
        <f>VLOOKUP(Tableau3[[#This Row],[ID ]],'[1]COMMERCIAL 2019 - 2021'!$D$2:$AO$3999,23,FALSE)</f>
        <v>0</v>
      </c>
      <c r="J1658" s="3">
        <f>+Tableau1[[#This Row],[Annee]]</f>
        <v>2024</v>
      </c>
      <c r="K1658" s="3" t="str">
        <f>+Tableau1[[#This Row],[DESTINATION]]</f>
        <v>Gambie</v>
      </c>
      <c r="L1658" s="3" t="str">
        <f>+Tableau1[[#This Row],[CLIENT]]</f>
        <v>STE DE COMMERCE INTERNATIONAL</v>
      </c>
      <c r="M1658" s="3">
        <f>Tableau1[[#This Row],[Mois]]</f>
        <v>6</v>
      </c>
    </row>
    <row r="1659" spans="1:13" hidden="1" x14ac:dyDescent="0.35">
      <c r="A1659" s="1" t="str">
        <f>Tableau1[[#This Row],[NUM DE FACTURE]]</f>
        <v>FAE-24-00175</v>
      </c>
      <c r="B1659" s="2">
        <f>VLOOKUP(Tableau3[[#This Row],[ID ]],'[1]COMMERCIAL 2019 - 2021'!$D$2:$AO$3999,14,FALSE)</f>
        <v>0</v>
      </c>
      <c r="C1659" s="3">
        <f>VLOOKUP(Tableau3[[#This Row],[ID ]],'[1]COMMERCIAL 2019 - 2021'!$D$2:$AO$3999,15,FALSE)</f>
        <v>44544</v>
      </c>
      <c r="D1659" s="3">
        <f>VLOOKUP(Tableau3[[#This Row],[ID ]],'[1]COMMERCIAL 2019 - 2021'!$D$2:$AO$3999,16,FALSE)</f>
        <v>94656</v>
      </c>
      <c r="E1659" s="3">
        <f>VLOOKUP(Tableau3[[#This Row],[ID ]],'[1]COMMERCIAL 2019 - 2021'!$D$2:$AO$3999,17,FALSE)</f>
        <v>0</v>
      </c>
      <c r="F1659" s="3">
        <f>VLOOKUP(Tableau3[[#This Row],[ID ]],'[1]COMMERCIAL 2019 - 2021'!$D$2:$AO$3999,20,FALSE)</f>
        <v>0</v>
      </c>
      <c r="G1659" s="3">
        <f>VLOOKUP(Tableau3[[#This Row],[ID ]],'[1]COMMERCIAL 2019 - 2021'!$D$2:$AO$3999,21,FALSE)</f>
        <v>88298.560728000026</v>
      </c>
      <c r="H1659" s="3">
        <f>VLOOKUP(Tableau3[[#This Row],[ID ]],'[1]COMMERCIAL 2019 - 2021'!$D$2:$AO$3999,22,FALSE)</f>
        <v>172145.093184</v>
      </c>
      <c r="I1659" s="3">
        <f>VLOOKUP(Tableau3[[#This Row],[ID ]],'[1]COMMERCIAL 2019 - 2021'!$D$2:$AO$3999,23,FALSE)</f>
        <v>0</v>
      </c>
      <c r="J1659" s="3">
        <f>+Tableau1[[#This Row],[Annee]]</f>
        <v>2024</v>
      </c>
      <c r="K1659" s="3" t="str">
        <f>+Tableau1[[#This Row],[DESTINATION]]</f>
        <v>Tchad</v>
      </c>
      <c r="L1659" s="3" t="str">
        <f>+Tableau1[[#This Row],[CLIENT]]</f>
        <v>SEYAL TCHAD SA</v>
      </c>
      <c r="M1659" s="3">
        <f>Tableau1[[#This Row],[Mois]]</f>
        <v>6</v>
      </c>
    </row>
    <row r="1660" spans="1:13" hidden="1" x14ac:dyDescent="0.35">
      <c r="A1660" s="1" t="str">
        <f>Tableau1[[#This Row],[NUM DE FACTURE]]</f>
        <v>FAE-24-00176</v>
      </c>
      <c r="B1660" s="2">
        <f>VLOOKUP(Tableau3[[#This Row],[ID ]],'[1]COMMERCIAL 2019 - 2021'!$D$2:$AO$3999,14,FALSE)</f>
        <v>54000</v>
      </c>
      <c r="C1660" s="3">
        <f>VLOOKUP(Tableau3[[#This Row],[ID ]],'[1]COMMERCIAL 2019 - 2021'!$D$2:$AO$3999,15,FALSE)</f>
        <v>0</v>
      </c>
      <c r="D1660" s="3">
        <f>VLOOKUP(Tableau3[[#This Row],[ID ]],'[1]COMMERCIAL 2019 - 2021'!$D$2:$AO$3999,16,FALSE)</f>
        <v>0</v>
      </c>
      <c r="E1660" s="3">
        <f>VLOOKUP(Tableau3[[#This Row],[ID ]],'[1]COMMERCIAL 2019 - 2021'!$D$2:$AO$3999,17,FALSE)</f>
        <v>0</v>
      </c>
      <c r="F1660" s="3">
        <f>VLOOKUP(Tableau3[[#This Row],[ID ]],'[1]COMMERCIAL 2019 - 2021'!$D$2:$AO$3999,20,FALSE)</f>
        <v>138540</v>
      </c>
      <c r="G1660" s="3">
        <f>VLOOKUP(Tableau3[[#This Row],[ID ]],'[1]COMMERCIAL 2019 - 2021'!$D$2:$AO$3999,21,FALSE)</f>
        <v>0</v>
      </c>
      <c r="H1660" s="3">
        <f>VLOOKUP(Tableau3[[#This Row],[ID ]],'[1]COMMERCIAL 2019 - 2021'!$D$2:$AO$3999,22,FALSE)</f>
        <v>0</v>
      </c>
      <c r="I1660" s="3">
        <f>VLOOKUP(Tableau3[[#This Row],[ID ]],'[1]COMMERCIAL 2019 - 2021'!$D$2:$AO$3999,23,FALSE)</f>
        <v>0</v>
      </c>
      <c r="J1660" s="3">
        <f>+Tableau1[[#This Row],[Annee]]</f>
        <v>2024</v>
      </c>
      <c r="K1660" s="3" t="str">
        <f>+Tableau1[[#This Row],[DESTINATION]]</f>
        <v>Qatar</v>
      </c>
      <c r="L1660" s="3" t="str">
        <f>+Tableau1[[#This Row],[CLIENT]]</f>
        <v>GOLDEN PEARL</v>
      </c>
      <c r="M1660" s="3">
        <f>Tableau1[[#This Row],[Mois]]</f>
        <v>6</v>
      </c>
    </row>
    <row r="1661" spans="1:13" hidden="1" x14ac:dyDescent="0.35">
      <c r="A1661" s="1" t="str">
        <f>Tableau1[[#This Row],[NUM DE FACTURE]]</f>
        <v>FAE-24-00177</v>
      </c>
      <c r="B1661" s="2">
        <f>VLOOKUP(Tableau3[[#This Row],[ID ]],'[1]COMMERCIAL 2019 - 2021'!$D$2:$AO$3999,14,FALSE)</f>
        <v>0</v>
      </c>
      <c r="C1661" s="3">
        <f>VLOOKUP(Tableau3[[#This Row],[ID ]],'[1]COMMERCIAL 2019 - 2021'!$D$2:$AO$3999,15,FALSE)</f>
        <v>75600</v>
      </c>
      <c r="D1661" s="3">
        <f>VLOOKUP(Tableau3[[#This Row],[ID ]],'[1]COMMERCIAL 2019 - 2021'!$D$2:$AO$3999,16,FALSE)</f>
        <v>27840</v>
      </c>
      <c r="E1661" s="3">
        <f>VLOOKUP(Tableau3[[#This Row],[ID ]],'[1]COMMERCIAL 2019 - 2021'!$D$2:$AO$3999,17,FALSE)</f>
        <v>3200</v>
      </c>
      <c r="F1661" s="3">
        <f>VLOOKUP(Tableau3[[#This Row],[ID ]],'[1]COMMERCIAL 2019 - 2021'!$D$2:$AO$3999,20,FALSE)</f>
        <v>0</v>
      </c>
      <c r="G1661" s="3">
        <f>VLOOKUP(Tableau3[[#This Row],[ID ]],'[1]COMMERCIAL 2019 - 2021'!$D$2:$AO$3999,21,FALSE)</f>
        <v>200760</v>
      </c>
      <c r="H1661" s="3">
        <f>VLOOKUP(Tableau3[[#This Row],[ID ]],'[1]COMMERCIAL 2019 - 2021'!$D$2:$AO$3999,22,FALSE)</f>
        <v>70992</v>
      </c>
      <c r="I1661" s="3">
        <f>VLOOKUP(Tableau3[[#This Row],[ID ]],'[1]COMMERCIAL 2019 - 2021'!$D$2:$AO$3999,23,FALSE)</f>
        <v>16000</v>
      </c>
      <c r="J1661" s="3">
        <f>+Tableau1[[#This Row],[Annee]]</f>
        <v>2024</v>
      </c>
      <c r="K1661" s="3" t="str">
        <f>+Tableau1[[#This Row],[DESTINATION]]</f>
        <v>Qatar</v>
      </c>
      <c r="L1661" s="3" t="str">
        <f>+Tableau1[[#This Row],[CLIENT]]</f>
        <v>GOLDEN PEARL</v>
      </c>
      <c r="M1661" s="3">
        <f>Tableau1[[#This Row],[Mois]]</f>
        <v>6</v>
      </c>
    </row>
    <row r="1662" spans="1:13" hidden="1" x14ac:dyDescent="0.35">
      <c r="A1662" s="1" t="str">
        <f>Tableau1[[#This Row],[NUM DE FACTURE]]</f>
        <v>FAE-24-00178</v>
      </c>
      <c r="B1662" s="2">
        <f>VLOOKUP(Tableau3[[#This Row],[ID ]],'[1]COMMERCIAL 2019 - 2021'!$D$2:$AO$3999,14,FALSE)</f>
        <v>0</v>
      </c>
      <c r="C1662" s="3">
        <f>VLOOKUP(Tableau3[[#This Row],[ID ]],'[1]COMMERCIAL 2019 - 2021'!$D$2:$AO$3999,15,FALSE)</f>
        <v>20500</v>
      </c>
      <c r="D1662" s="3">
        <f>VLOOKUP(Tableau3[[#This Row],[ID ]],'[1]COMMERCIAL 2019 - 2021'!$D$2:$AO$3999,16,FALSE)</f>
        <v>0</v>
      </c>
      <c r="E1662" s="3">
        <f>VLOOKUP(Tableau3[[#This Row],[ID ]],'[1]COMMERCIAL 2019 - 2021'!$D$2:$AO$3999,17,FALSE)</f>
        <v>0</v>
      </c>
      <c r="F1662" s="3">
        <f>VLOOKUP(Tableau3[[#This Row],[ID ]],'[1]COMMERCIAL 2019 - 2021'!$D$2:$AO$3999,20,FALSE)</f>
        <v>0</v>
      </c>
      <c r="G1662" s="3">
        <f>VLOOKUP(Tableau3[[#This Row],[ID ]],'[1]COMMERCIAL 2019 - 2021'!$D$2:$AO$3999,21,FALSE)</f>
        <v>50225</v>
      </c>
      <c r="H1662" s="3">
        <f>VLOOKUP(Tableau3[[#This Row],[ID ]],'[1]COMMERCIAL 2019 - 2021'!$D$2:$AO$3999,22,FALSE)</f>
        <v>0</v>
      </c>
      <c r="I1662" s="3">
        <f>VLOOKUP(Tableau3[[#This Row],[ID ]],'[1]COMMERCIAL 2019 - 2021'!$D$2:$AO$3999,23,FALSE)</f>
        <v>0</v>
      </c>
      <c r="J1662" s="3">
        <f>+Tableau1[[#This Row],[Annee]]</f>
        <v>2024</v>
      </c>
      <c r="K1662" s="3" t="str">
        <f>+Tableau1[[#This Row],[DESTINATION]]</f>
        <v xml:space="preserve">UK </v>
      </c>
      <c r="L1662" s="3" t="str">
        <f>+Tableau1[[#This Row],[CLIENT]]</f>
        <v>ARCADIA</v>
      </c>
      <c r="M1662" s="3">
        <f>Tableau1[[#This Row],[Mois]]</f>
        <v>6</v>
      </c>
    </row>
    <row r="1663" spans="1:13" hidden="1" x14ac:dyDescent="0.35">
      <c r="A1663" s="1" t="str">
        <f>Tableau1[[#This Row],[NUM DE FACTURE]]</f>
        <v>FAE-24-00179</v>
      </c>
      <c r="B1663" s="2">
        <f>VLOOKUP(Tableau3[[#This Row],[ID ]],'[1]COMMERCIAL 2019 - 2021'!$D$2:$AO$3999,14,FALSE)</f>
        <v>11280</v>
      </c>
      <c r="C1663" s="3">
        <f>VLOOKUP(Tableau3[[#This Row],[ID ]],'[1]COMMERCIAL 2019 - 2021'!$D$2:$AO$3999,15,FALSE)</f>
        <v>238810</v>
      </c>
      <c r="D1663" s="3">
        <f>VLOOKUP(Tableau3[[#This Row],[ID ]],'[1]COMMERCIAL 2019 - 2021'!$D$2:$AO$3999,16,FALSE)</f>
        <v>30000</v>
      </c>
      <c r="E1663" s="3">
        <f>VLOOKUP(Tableau3[[#This Row],[ID ]],'[1]COMMERCIAL 2019 - 2021'!$D$2:$AO$3999,17,FALSE)</f>
        <v>0</v>
      </c>
      <c r="F1663" s="3">
        <f>VLOOKUP(Tableau3[[#This Row],[ID ]],'[1]COMMERCIAL 2019 - 2021'!$D$2:$AO$3999,20,FALSE)</f>
        <v>26505.305020369164</v>
      </c>
      <c r="G1663" s="3">
        <f>VLOOKUP(Tableau3[[#This Row],[ID ]],'[1]COMMERCIAL 2019 - 2021'!$D$2:$AO$3999,21,FALSE)</f>
        <v>525593.92453864869</v>
      </c>
      <c r="H1663" s="3">
        <f>VLOOKUP(Tableau3[[#This Row],[ID ]],'[1]COMMERCIAL 2019 - 2021'!$D$2:$AO$3999,22,FALSE)</f>
        <v>60883.652500981829</v>
      </c>
      <c r="I1663" s="3">
        <f>VLOOKUP(Tableau3[[#This Row],[ID ]],'[1]COMMERCIAL 2019 - 2021'!$D$2:$AO$3999,23,FALSE)</f>
        <v>0</v>
      </c>
      <c r="J1663" s="3">
        <f>+Tableau1[[#This Row],[Annee]]</f>
        <v>2024</v>
      </c>
      <c r="K1663" s="3" t="str">
        <f>+Tableau1[[#This Row],[DESTINATION]]</f>
        <v>Guinee</v>
      </c>
      <c r="L1663" s="3" t="str">
        <f>+Tableau1[[#This Row],[CLIENT]]</f>
        <v>SAWABA - GUINEE</v>
      </c>
      <c r="M1663" s="3">
        <f>Tableau1[[#This Row],[Mois]]</f>
        <v>6</v>
      </c>
    </row>
    <row r="1664" spans="1:13" hidden="1" x14ac:dyDescent="0.35">
      <c r="A1664" s="1" t="str">
        <f>Tableau1[[#This Row],[NUM DE FACTURE]]</f>
        <v>FAE-24-00180</v>
      </c>
      <c r="B1664" s="2">
        <f>VLOOKUP(Tableau3[[#This Row],[ID ]],'[1]COMMERCIAL 2019 - 2021'!$D$2:$AO$3999,14,FALSE)</f>
        <v>20150</v>
      </c>
      <c r="C1664" s="3">
        <f>VLOOKUP(Tableau3[[#This Row],[ID ]],'[1]COMMERCIAL 2019 - 2021'!$D$2:$AO$3999,15,FALSE)</f>
        <v>0</v>
      </c>
      <c r="D1664" s="3">
        <f>VLOOKUP(Tableau3[[#This Row],[ID ]],'[1]COMMERCIAL 2019 - 2021'!$D$2:$AO$3999,16,FALSE)</f>
        <v>0</v>
      </c>
      <c r="E1664" s="3">
        <f>VLOOKUP(Tableau3[[#This Row],[ID ]],'[1]COMMERCIAL 2019 - 2021'!$D$2:$AO$3999,17,FALSE)</f>
        <v>0</v>
      </c>
      <c r="F1664" s="3">
        <f>VLOOKUP(Tableau3[[#This Row],[ID ]],'[1]COMMERCIAL 2019 - 2021'!$D$2:$AO$3999,20,FALSE)</f>
        <v>49549.514950000004</v>
      </c>
      <c r="G1664" s="3">
        <f>VLOOKUP(Tableau3[[#This Row],[ID ]],'[1]COMMERCIAL 2019 - 2021'!$D$2:$AO$3999,21,FALSE)</f>
        <v>0</v>
      </c>
      <c r="H1664" s="3">
        <f>VLOOKUP(Tableau3[[#This Row],[ID ]],'[1]COMMERCIAL 2019 - 2021'!$D$2:$AO$3999,22,FALSE)</f>
        <v>0</v>
      </c>
      <c r="I1664" s="3">
        <f>VLOOKUP(Tableau3[[#This Row],[ID ]],'[1]COMMERCIAL 2019 - 2021'!$D$2:$AO$3999,23,FALSE)</f>
        <v>0</v>
      </c>
      <c r="J1664" s="3">
        <f>+Tableau1[[#This Row],[Annee]]</f>
        <v>2024</v>
      </c>
      <c r="K1664" s="3" t="str">
        <f>+Tableau1[[#This Row],[DESTINATION]]</f>
        <v>Russie</v>
      </c>
      <c r="L1664" s="3" t="str">
        <f>+Tableau1[[#This Row],[CLIENT]]</f>
        <v>ANGSTREM TRADING</v>
      </c>
      <c r="M1664" s="3">
        <f>Tableau1[[#This Row],[Mois]]</f>
        <v>7</v>
      </c>
    </row>
    <row r="1665" spans="1:13" hidden="1" x14ac:dyDescent="0.35">
      <c r="A1665" s="1" t="str">
        <f>Tableau1[[#This Row],[NUM DE FACTURE]]</f>
        <v>FAE-24-00181</v>
      </c>
      <c r="B1665" s="2">
        <f>VLOOKUP(Tableau3[[#This Row],[ID ]],'[1]COMMERCIAL 2019 - 2021'!$D$2:$AO$3999,14,FALSE)</f>
        <v>0</v>
      </c>
      <c r="C1665" s="3">
        <f>VLOOKUP(Tableau3[[#This Row],[ID ]],'[1]COMMERCIAL 2019 - 2021'!$D$2:$AO$3999,15,FALSE)</f>
        <v>99050</v>
      </c>
      <c r="D1665" s="3">
        <f>VLOOKUP(Tableau3[[#This Row],[ID ]],'[1]COMMERCIAL 2019 - 2021'!$D$2:$AO$3999,16,FALSE)</f>
        <v>35000</v>
      </c>
      <c r="E1665" s="3">
        <f>VLOOKUP(Tableau3[[#This Row],[ID ]],'[1]COMMERCIAL 2019 - 2021'!$D$2:$AO$3999,17,FALSE)</f>
        <v>0</v>
      </c>
      <c r="F1665" s="3">
        <f>VLOOKUP(Tableau3[[#This Row],[ID ]],'[1]COMMERCIAL 2019 - 2021'!$D$2:$AO$3999,20,FALSE)</f>
        <v>0</v>
      </c>
      <c r="G1665" s="3">
        <f>VLOOKUP(Tableau3[[#This Row],[ID ]],'[1]COMMERCIAL 2019 - 2021'!$D$2:$AO$3999,21,FALSE)</f>
        <v>191865.79300000003</v>
      </c>
      <c r="H1665" s="3">
        <f>VLOOKUP(Tableau3[[#This Row],[ID ]],'[1]COMMERCIAL 2019 - 2021'!$D$2:$AO$3999,22,FALSE)</f>
        <v>61901.7</v>
      </c>
      <c r="I1665" s="3">
        <f>VLOOKUP(Tableau3[[#This Row],[ID ]],'[1]COMMERCIAL 2019 - 2021'!$D$2:$AO$3999,23,FALSE)</f>
        <v>0</v>
      </c>
      <c r="J1665" s="3">
        <f>+Tableau1[[#This Row],[Annee]]</f>
        <v>2024</v>
      </c>
      <c r="K1665" s="3" t="str">
        <f>+Tableau1[[#This Row],[DESTINATION]]</f>
        <v>Tchad</v>
      </c>
      <c r="L1665" s="3" t="str">
        <f>+Tableau1[[#This Row],[CLIENT]]</f>
        <v>SOCIETE CHEMA</v>
      </c>
      <c r="M1665" s="3">
        <f>Tableau1[[#This Row],[Mois]]</f>
        <v>6</v>
      </c>
    </row>
    <row r="1666" spans="1:13" x14ac:dyDescent="0.35">
      <c r="A1666" s="1" t="str">
        <f>Tableau1[[#This Row],[NUM DE FACTURE]]</f>
        <v>FAE-24-00182</v>
      </c>
      <c r="B1666" s="2">
        <f>VLOOKUP(Tableau3[[#This Row],[ID ]],'[1]COMMERCIAL 2019 - 2021'!$D$2:$AO$3999,14,FALSE)</f>
        <v>0</v>
      </c>
      <c r="C1666" s="3">
        <f>VLOOKUP(Tableau3[[#This Row],[ID ]],'[1]COMMERCIAL 2019 - 2021'!$D$2:$AO$3999,15,FALSE)</f>
        <v>90000</v>
      </c>
      <c r="D1666" s="3">
        <f>VLOOKUP(Tableau3[[#This Row],[ID ]],'[1]COMMERCIAL 2019 - 2021'!$D$2:$AO$3999,16,FALSE)</f>
        <v>0</v>
      </c>
      <c r="E1666" s="3">
        <f>VLOOKUP(Tableau3[[#This Row],[ID ]],'[1]COMMERCIAL 2019 - 2021'!$D$2:$AO$3999,17,FALSE)</f>
        <v>0</v>
      </c>
      <c r="F1666" s="3">
        <f>VLOOKUP(Tableau3[[#This Row],[ID ]],'[1]COMMERCIAL 2019 - 2021'!$D$2:$AO$3999,20,FALSE)</f>
        <v>0</v>
      </c>
      <c r="G1666" s="3">
        <f>VLOOKUP(Tableau3[[#This Row],[ID ]],'[1]COMMERCIAL 2019 - 2021'!$D$2:$AO$3999,21,FALSE)</f>
        <v>143550</v>
      </c>
      <c r="H1666" s="3">
        <f>VLOOKUP(Tableau3[[#This Row],[ID ]],'[1]COMMERCIAL 2019 - 2021'!$D$2:$AO$3999,22,FALSE)</f>
        <v>0</v>
      </c>
      <c r="I1666" s="3">
        <f>VLOOKUP(Tableau3[[#This Row],[ID ]],'[1]COMMERCIAL 2019 - 2021'!$D$2:$AO$3999,23,FALSE)</f>
        <v>0</v>
      </c>
      <c r="J1666" s="3">
        <f>+Tableau1[[#This Row],[Annee]]</f>
        <v>2024</v>
      </c>
      <c r="K1666" s="3" t="str">
        <f>+Tableau1[[#This Row],[DESTINATION]]</f>
        <v>Senegal</v>
      </c>
      <c r="L1666" s="3" t="str">
        <f>+Tableau1[[#This Row],[CLIENT]]</f>
        <v>TUNISIAN AFRICAN BUSINESS</v>
      </c>
      <c r="M1666" s="3">
        <f>Tableau1[[#This Row],[Mois]]</f>
        <v>6</v>
      </c>
    </row>
    <row r="1667" spans="1:13" hidden="1" x14ac:dyDescent="0.35">
      <c r="A1667" s="1" t="str">
        <f>Tableau1[[#This Row],[NUM DE FACTURE]]</f>
        <v>FAE-24-00183</v>
      </c>
      <c r="B1667" s="2">
        <f>VLOOKUP(Tableau3[[#This Row],[ID ]],'[1]COMMERCIAL 2019 - 2021'!$D$2:$AO$3999,14,FALSE)</f>
        <v>21600</v>
      </c>
      <c r="C1667" s="3">
        <f>VLOOKUP(Tableau3[[#This Row],[ID ]],'[1]COMMERCIAL 2019 - 2021'!$D$2:$AO$3999,15,FALSE)</f>
        <v>0</v>
      </c>
      <c r="D1667" s="3">
        <f>VLOOKUP(Tableau3[[#This Row],[ID ]],'[1]COMMERCIAL 2019 - 2021'!$D$2:$AO$3999,16,FALSE)</f>
        <v>0</v>
      </c>
      <c r="E1667" s="3">
        <f>VLOOKUP(Tableau3[[#This Row],[ID ]],'[1]COMMERCIAL 2019 - 2021'!$D$2:$AO$3999,17,FALSE)</f>
        <v>0</v>
      </c>
      <c r="F1667" s="3">
        <f>VLOOKUP(Tableau3[[#This Row],[ID ]],'[1]COMMERCIAL 2019 - 2021'!$D$2:$AO$3999,20,FALSE)</f>
        <v>44136</v>
      </c>
      <c r="G1667" s="3">
        <f>VLOOKUP(Tableau3[[#This Row],[ID ]],'[1]COMMERCIAL 2019 - 2021'!$D$2:$AO$3999,21,FALSE)</f>
        <v>0</v>
      </c>
      <c r="H1667" s="3">
        <f>VLOOKUP(Tableau3[[#This Row],[ID ]],'[1]COMMERCIAL 2019 - 2021'!$D$2:$AO$3999,22,FALSE)</f>
        <v>0</v>
      </c>
      <c r="I1667" s="3">
        <f>VLOOKUP(Tableau3[[#This Row],[ID ]],'[1]COMMERCIAL 2019 - 2021'!$D$2:$AO$3999,23,FALSE)</f>
        <v>0</v>
      </c>
      <c r="J1667" s="3">
        <f>+Tableau1[[#This Row],[Annee]]</f>
        <v>2024</v>
      </c>
      <c r="K1667" s="3" t="str">
        <f>+Tableau1[[#This Row],[DESTINATION]]</f>
        <v>Togo</v>
      </c>
      <c r="L1667" s="3" t="str">
        <f>+Tableau1[[#This Row],[CLIENT]]</f>
        <v>SAHEL INTERNATIONAL TRADE</v>
      </c>
      <c r="M1667" s="3">
        <f>Tableau1[[#This Row],[Mois]]</f>
        <v>7</v>
      </c>
    </row>
    <row r="1668" spans="1:13" hidden="1" x14ac:dyDescent="0.35">
      <c r="A1668" s="1" t="str">
        <f>Tableau1[[#This Row],[NUM DE FACTURE]]</f>
        <v>FAE-24-00184</v>
      </c>
      <c r="B1668" s="2">
        <f>VLOOKUP(Tableau3[[#This Row],[ID ]],'[1]COMMERCIAL 2019 - 2021'!$D$2:$AO$3999,14,FALSE)</f>
        <v>0</v>
      </c>
      <c r="C1668" s="3">
        <f>VLOOKUP(Tableau3[[#This Row],[ID ]],'[1]COMMERCIAL 2019 - 2021'!$D$2:$AO$3999,15,FALSE)</f>
        <v>17712</v>
      </c>
      <c r="D1668" s="3">
        <f>VLOOKUP(Tableau3[[#This Row],[ID ]],'[1]COMMERCIAL 2019 - 2021'!$D$2:$AO$3999,16,FALSE)</f>
        <v>6000</v>
      </c>
      <c r="E1668" s="3">
        <f>VLOOKUP(Tableau3[[#This Row],[ID ]],'[1]COMMERCIAL 2019 - 2021'!$D$2:$AO$3999,17,FALSE)</f>
        <v>0</v>
      </c>
      <c r="F1668" s="3">
        <f>VLOOKUP(Tableau3[[#This Row],[ID ]],'[1]COMMERCIAL 2019 - 2021'!$D$2:$AO$3999,20,FALSE)</f>
        <v>0</v>
      </c>
      <c r="G1668" s="3">
        <f>VLOOKUP(Tableau3[[#This Row],[ID ]],'[1]COMMERCIAL 2019 - 2021'!$D$2:$AO$3999,21,FALSE)</f>
        <v>56308.125760834009</v>
      </c>
      <c r="H1668" s="3">
        <f>VLOOKUP(Tableau3[[#This Row],[ID ]],'[1]COMMERCIAL 2019 - 2021'!$D$2:$AO$3999,22,FALSE)</f>
        <v>18771.551847165993</v>
      </c>
      <c r="I1668" s="3">
        <f>VLOOKUP(Tableau3[[#This Row],[ID ]],'[1]COMMERCIAL 2019 - 2021'!$D$2:$AO$3999,23,FALSE)</f>
        <v>0</v>
      </c>
      <c r="J1668" s="3">
        <f>+Tableau1[[#This Row],[Annee]]</f>
        <v>2024</v>
      </c>
      <c r="K1668" s="3" t="str">
        <f>+Tableau1[[#This Row],[DESTINATION]]</f>
        <v>Mayotte</v>
      </c>
      <c r="L1668" s="3" t="str">
        <f>+Tableau1[[#This Row],[CLIENT]]</f>
        <v>SODIFRAM SAS</v>
      </c>
      <c r="M1668" s="3">
        <f>Tableau1[[#This Row],[Mois]]</f>
        <v>6</v>
      </c>
    </row>
    <row r="1669" spans="1:13" hidden="1" x14ac:dyDescent="0.35">
      <c r="A1669" s="1" t="str">
        <f>Tableau1[[#This Row],[NUM DE FACTURE]]</f>
        <v>FAE-24-00185</v>
      </c>
      <c r="B1669" s="2">
        <f>VLOOKUP(Tableau3[[#This Row],[ID ]],'[1]COMMERCIAL 2019 - 2021'!$D$2:$AO$3999,14,FALSE)</f>
        <v>0</v>
      </c>
      <c r="C1669" s="3">
        <f>VLOOKUP(Tableau3[[#This Row],[ID ]],'[1]COMMERCIAL 2019 - 2021'!$D$2:$AO$3999,15,FALSE)</f>
        <v>45000</v>
      </c>
      <c r="D1669" s="3">
        <f>VLOOKUP(Tableau3[[#This Row],[ID ]],'[1]COMMERCIAL 2019 - 2021'!$D$2:$AO$3999,16,FALSE)</f>
        <v>0</v>
      </c>
      <c r="E1669" s="3">
        <f>VLOOKUP(Tableau3[[#This Row],[ID ]],'[1]COMMERCIAL 2019 - 2021'!$D$2:$AO$3999,17,FALSE)</f>
        <v>0</v>
      </c>
      <c r="F1669" s="3">
        <f>VLOOKUP(Tableau3[[#This Row],[ID ]],'[1]COMMERCIAL 2019 - 2021'!$D$2:$AO$3999,20,FALSE)</f>
        <v>0</v>
      </c>
      <c r="G1669" s="3">
        <f>VLOOKUP(Tableau3[[#This Row],[ID ]],'[1]COMMERCIAL 2019 - 2021'!$D$2:$AO$3999,21,FALSE)</f>
        <v>104908.52750000001</v>
      </c>
      <c r="H1669" s="3">
        <f>VLOOKUP(Tableau3[[#This Row],[ID ]],'[1]COMMERCIAL 2019 - 2021'!$D$2:$AO$3999,22,FALSE)</f>
        <v>0</v>
      </c>
      <c r="I1669" s="3">
        <f>VLOOKUP(Tableau3[[#This Row],[ID ]],'[1]COMMERCIAL 2019 - 2021'!$D$2:$AO$3999,23,FALSE)</f>
        <v>0</v>
      </c>
      <c r="J1669" s="3">
        <f>+Tableau1[[#This Row],[Annee]]</f>
        <v>2024</v>
      </c>
      <c r="K1669" s="3" t="str">
        <f>+Tableau1[[#This Row],[DESTINATION]]</f>
        <v>Guinee</v>
      </c>
      <c r="L1669" s="3" t="str">
        <f>+Tableau1[[#This Row],[CLIENT]]</f>
        <v>BAH MAMADOU SALIOU</v>
      </c>
      <c r="M1669" s="3">
        <f>Tableau1[[#This Row],[Mois]]</f>
        <v>6</v>
      </c>
    </row>
    <row r="1670" spans="1:13" hidden="1" x14ac:dyDescent="0.35">
      <c r="A1670" s="1" t="str">
        <f>Tableau1[[#This Row],[NUM DE FACTURE]]</f>
        <v>FAE-24-00186</v>
      </c>
      <c r="B1670" s="2">
        <f>VLOOKUP(Tableau3[[#This Row],[ID ]],'[1]COMMERCIAL 2019 - 2021'!$D$2:$AO$3999,14,FALSE)</f>
        <v>22008</v>
      </c>
      <c r="C1670" s="3">
        <f>VLOOKUP(Tableau3[[#This Row],[ID ]],'[1]COMMERCIAL 2019 - 2021'!$D$2:$AO$3999,15,FALSE)</f>
        <v>0</v>
      </c>
      <c r="D1670" s="3">
        <f>VLOOKUP(Tableau3[[#This Row],[ID ]],'[1]COMMERCIAL 2019 - 2021'!$D$2:$AO$3999,16,FALSE)</f>
        <v>0</v>
      </c>
      <c r="E1670" s="3">
        <f>VLOOKUP(Tableau3[[#This Row],[ID ]],'[1]COMMERCIAL 2019 - 2021'!$D$2:$AO$3999,17,FALSE)</f>
        <v>0</v>
      </c>
      <c r="F1670" s="3">
        <f>VLOOKUP(Tableau3[[#This Row],[ID ]],'[1]COMMERCIAL 2019 - 2021'!$D$2:$AO$3999,20,FALSE)</f>
        <v>44716.08</v>
      </c>
      <c r="G1670" s="3">
        <f>VLOOKUP(Tableau3[[#This Row],[ID ]],'[1]COMMERCIAL 2019 - 2021'!$D$2:$AO$3999,21,FALSE)</f>
        <v>0</v>
      </c>
      <c r="H1670" s="3">
        <f>VLOOKUP(Tableau3[[#This Row],[ID ]],'[1]COMMERCIAL 2019 - 2021'!$D$2:$AO$3999,22,FALSE)</f>
        <v>0</v>
      </c>
      <c r="I1670" s="3">
        <f>VLOOKUP(Tableau3[[#This Row],[ID ]],'[1]COMMERCIAL 2019 - 2021'!$D$2:$AO$3999,23,FALSE)</f>
        <v>0</v>
      </c>
      <c r="J1670" s="3">
        <f>+Tableau1[[#This Row],[Annee]]</f>
        <v>2024</v>
      </c>
      <c r="K1670" s="3" t="str">
        <f>+Tableau1[[#This Row],[DESTINATION]]</f>
        <v>Togo</v>
      </c>
      <c r="L1670" s="3" t="str">
        <f>+Tableau1[[#This Row],[CLIENT]]</f>
        <v>SAHEL INTERNATIONAL TRADE</v>
      </c>
      <c r="M1670" s="3">
        <f>Tableau1[[#This Row],[Mois]]</f>
        <v>7</v>
      </c>
    </row>
    <row r="1671" spans="1:13" hidden="1" x14ac:dyDescent="0.35">
      <c r="A1671" s="1" t="str">
        <f>Tableau1[[#This Row],[NUM DE FACTURE]]</f>
        <v>FAE-24-00187</v>
      </c>
      <c r="B1671" s="2">
        <f>VLOOKUP(Tableau3[[#This Row],[ID ]],'[1]COMMERCIAL 2019 - 2021'!$D$2:$AO$3999,14,FALSE)</f>
        <v>40300</v>
      </c>
      <c r="C1671" s="3">
        <f>VLOOKUP(Tableau3[[#This Row],[ID ]],'[1]COMMERCIAL 2019 - 2021'!$D$2:$AO$3999,15,FALSE)</f>
        <v>0</v>
      </c>
      <c r="D1671" s="3">
        <f>VLOOKUP(Tableau3[[#This Row],[ID ]],'[1]COMMERCIAL 2019 - 2021'!$D$2:$AO$3999,16,FALSE)</f>
        <v>0</v>
      </c>
      <c r="E1671" s="3">
        <f>VLOOKUP(Tableau3[[#This Row],[ID ]],'[1]COMMERCIAL 2019 - 2021'!$D$2:$AO$3999,17,FALSE)</f>
        <v>0</v>
      </c>
      <c r="F1671" s="3">
        <f>VLOOKUP(Tableau3[[#This Row],[ID ]],'[1]COMMERCIAL 2019 - 2021'!$D$2:$AO$3999,20,FALSE)</f>
        <v>115166.4384</v>
      </c>
      <c r="G1671" s="3">
        <f>VLOOKUP(Tableau3[[#This Row],[ID ]],'[1]COMMERCIAL 2019 - 2021'!$D$2:$AO$3999,21,FALSE)</f>
        <v>0</v>
      </c>
      <c r="H1671" s="3">
        <f>VLOOKUP(Tableau3[[#This Row],[ID ]],'[1]COMMERCIAL 2019 - 2021'!$D$2:$AO$3999,22,FALSE)</f>
        <v>0</v>
      </c>
      <c r="I1671" s="3">
        <f>VLOOKUP(Tableau3[[#This Row],[ID ]],'[1]COMMERCIAL 2019 - 2021'!$D$2:$AO$3999,23,FALSE)</f>
        <v>0</v>
      </c>
      <c r="J1671" s="3">
        <f>+Tableau1[[#This Row],[Annee]]</f>
        <v>2024</v>
      </c>
      <c r="K1671" s="3" t="str">
        <f>+Tableau1[[#This Row],[DESTINATION]]</f>
        <v>Russie</v>
      </c>
      <c r="L1671" s="3" t="str">
        <f>+Tableau1[[#This Row],[CLIENT]]</f>
        <v>ANGSTREM TRADING</v>
      </c>
      <c r="M1671" s="3">
        <f>Tableau1[[#This Row],[Mois]]</f>
        <v>7</v>
      </c>
    </row>
    <row r="1672" spans="1:13" hidden="1" x14ac:dyDescent="0.35">
      <c r="A1672" s="1" t="str">
        <f>Tableau1[[#This Row],[NUM DE FACTURE]]</f>
        <v>FAE-24-00188</v>
      </c>
      <c r="B1672" s="2">
        <f>VLOOKUP(Tableau3[[#This Row],[ID ]],'[1]COMMERCIAL 2019 - 2021'!$D$2:$AO$3999,14,FALSE)</f>
        <v>38400</v>
      </c>
      <c r="C1672" s="3">
        <f>VLOOKUP(Tableau3[[#This Row],[ID ]],'[1]COMMERCIAL 2019 - 2021'!$D$2:$AO$3999,15,FALSE)</f>
        <v>0</v>
      </c>
      <c r="D1672" s="3">
        <f>VLOOKUP(Tableau3[[#This Row],[ID ]],'[1]COMMERCIAL 2019 - 2021'!$D$2:$AO$3999,16,FALSE)</f>
        <v>0</v>
      </c>
      <c r="E1672" s="3">
        <f>VLOOKUP(Tableau3[[#This Row],[ID ]],'[1]COMMERCIAL 2019 - 2021'!$D$2:$AO$3999,17,FALSE)</f>
        <v>0</v>
      </c>
      <c r="F1672" s="3">
        <f>VLOOKUP(Tableau3[[#This Row],[ID ]],'[1]COMMERCIAL 2019 - 2021'!$D$2:$AO$3999,20,FALSE)</f>
        <v>86611.107399999994</v>
      </c>
      <c r="G1672" s="3">
        <f>VLOOKUP(Tableau3[[#This Row],[ID ]],'[1]COMMERCIAL 2019 - 2021'!$D$2:$AO$3999,21,FALSE)</f>
        <v>0</v>
      </c>
      <c r="H1672" s="3">
        <f>VLOOKUP(Tableau3[[#This Row],[ID ]],'[1]COMMERCIAL 2019 - 2021'!$D$2:$AO$3999,22,FALSE)</f>
        <v>0</v>
      </c>
      <c r="I1672" s="3">
        <f>VLOOKUP(Tableau3[[#This Row],[ID ]],'[1]COMMERCIAL 2019 - 2021'!$D$2:$AO$3999,23,FALSE)</f>
        <v>0</v>
      </c>
      <c r="J1672" s="3">
        <f>+Tableau1[[#This Row],[Annee]]</f>
        <v>2024</v>
      </c>
      <c r="K1672" s="3" t="str">
        <f>+Tableau1[[#This Row],[DESTINATION]]</f>
        <v>Senegal</v>
      </c>
      <c r="L1672" s="3" t="str">
        <f>+Tableau1[[#This Row],[CLIENT]]</f>
        <v>LAMP FALL IMP EXP - LAFFIMEX</v>
      </c>
      <c r="M1672" s="3">
        <f>Tableau1[[#This Row],[Mois]]</f>
        <v>7</v>
      </c>
    </row>
    <row r="1673" spans="1:13" x14ac:dyDescent="0.35">
      <c r="A1673" s="1" t="str">
        <f>Tableau1[[#This Row],[NUM DE FACTURE]]</f>
        <v>FAE-24-00189</v>
      </c>
      <c r="B1673" s="2">
        <f>VLOOKUP(Tableau3[[#This Row],[ID ]],'[1]COMMERCIAL 2019 - 2021'!$D$2:$AO$3999,14,FALSE)</f>
        <v>0</v>
      </c>
      <c r="C1673" s="3">
        <f>VLOOKUP(Tableau3[[#This Row],[ID ]],'[1]COMMERCIAL 2019 - 2021'!$D$2:$AO$3999,15,FALSE)</f>
        <v>0</v>
      </c>
      <c r="D1673" s="3">
        <f>VLOOKUP(Tableau3[[#This Row],[ID ]],'[1]COMMERCIAL 2019 - 2021'!$D$2:$AO$3999,16,FALSE)</f>
        <v>84000</v>
      </c>
      <c r="E1673" s="3">
        <f>VLOOKUP(Tableau3[[#This Row],[ID ]],'[1]COMMERCIAL 2019 - 2021'!$D$2:$AO$3999,17,FALSE)</f>
        <v>0</v>
      </c>
      <c r="F1673" s="3">
        <f>VLOOKUP(Tableau3[[#This Row],[ID ]],'[1]COMMERCIAL 2019 - 2021'!$D$2:$AO$3999,20,FALSE)</f>
        <v>0</v>
      </c>
      <c r="G1673" s="3">
        <f>VLOOKUP(Tableau3[[#This Row],[ID ]],'[1]COMMERCIAL 2019 - 2021'!$D$2:$AO$3999,21,FALSE)</f>
        <v>0</v>
      </c>
      <c r="H1673" s="3">
        <f>VLOOKUP(Tableau3[[#This Row],[ID ]],'[1]COMMERCIAL 2019 - 2021'!$D$2:$AO$3999,22,FALSE)</f>
        <v>143080</v>
      </c>
      <c r="I1673" s="3">
        <f>VLOOKUP(Tableau3[[#This Row],[ID ]],'[1]COMMERCIAL 2019 - 2021'!$D$2:$AO$3999,23,FALSE)</f>
        <v>0</v>
      </c>
      <c r="J1673" s="3">
        <f>+Tableau1[[#This Row],[Annee]]</f>
        <v>2024</v>
      </c>
      <c r="K1673" s="3" t="str">
        <f>+Tableau1[[#This Row],[DESTINATION]]</f>
        <v>Gabon</v>
      </c>
      <c r="L1673" s="3" t="str">
        <f>+Tableau1[[#This Row],[CLIENT]]</f>
        <v>TUNISIAN AFRICAN BUSINESS</v>
      </c>
      <c r="M1673" s="3">
        <f>Tableau1[[#This Row],[Mois]]</f>
        <v>7</v>
      </c>
    </row>
    <row r="1674" spans="1:13" hidden="1" x14ac:dyDescent="0.35">
      <c r="A1674" s="1" t="str">
        <f>Tableau1[[#This Row],[NUM DE FACTURE]]</f>
        <v>FAE-24-00190</v>
      </c>
      <c r="B1674" s="2">
        <f>VLOOKUP(Tableau3[[#This Row],[ID ]],'[1]COMMERCIAL 2019 - 2021'!$D$2:$AO$3999,14,FALSE)</f>
        <v>100003</v>
      </c>
      <c r="C1674" s="3">
        <f>VLOOKUP(Tableau3[[#This Row],[ID ]],'[1]COMMERCIAL 2019 - 2021'!$D$2:$AO$3999,15,FALSE)</f>
        <v>0</v>
      </c>
      <c r="D1674" s="3">
        <f>VLOOKUP(Tableau3[[#This Row],[ID ]],'[1]COMMERCIAL 2019 - 2021'!$D$2:$AO$3999,16,FALSE)</f>
        <v>0</v>
      </c>
      <c r="E1674" s="3">
        <f>VLOOKUP(Tableau3[[#This Row],[ID ]],'[1]COMMERCIAL 2019 - 2021'!$D$2:$AO$3999,17,FALSE)</f>
        <v>0</v>
      </c>
      <c r="F1674" s="3">
        <f>VLOOKUP(Tableau3[[#This Row],[ID ]],'[1]COMMERCIAL 2019 - 2021'!$D$2:$AO$3999,20,FALSE)</f>
        <v>215562.89779199997</v>
      </c>
      <c r="G1674" s="3">
        <f>VLOOKUP(Tableau3[[#This Row],[ID ]],'[1]COMMERCIAL 2019 - 2021'!$D$2:$AO$3999,21,FALSE)</f>
        <v>0</v>
      </c>
      <c r="H1674" s="3">
        <f>VLOOKUP(Tableau3[[#This Row],[ID ]],'[1]COMMERCIAL 2019 - 2021'!$D$2:$AO$3999,22,FALSE)</f>
        <v>0</v>
      </c>
      <c r="I1674" s="3">
        <f>VLOOKUP(Tableau3[[#This Row],[ID ]],'[1]COMMERCIAL 2019 - 2021'!$D$2:$AO$3999,23,FALSE)</f>
        <v>0</v>
      </c>
      <c r="J1674" s="3">
        <f>+Tableau1[[#This Row],[Annee]]</f>
        <v>2024</v>
      </c>
      <c r="K1674" s="3" t="str">
        <f>+Tableau1[[#This Row],[DESTINATION]]</f>
        <v>Libye</v>
      </c>
      <c r="L1674" s="3" t="str">
        <f>+Tableau1[[#This Row],[CLIENT]]</f>
        <v>STE AL AKIL</v>
      </c>
      <c r="M1674" s="3">
        <f>Tableau1[[#This Row],[Mois]]</f>
        <v>7</v>
      </c>
    </row>
    <row r="1675" spans="1:13" hidden="1" x14ac:dyDescent="0.35">
      <c r="A1675" s="1" t="str">
        <f>Tableau1[[#This Row],[NUM DE FACTURE]]</f>
        <v>FAE-24-00191</v>
      </c>
      <c r="B1675" s="2">
        <f>VLOOKUP(Tableau3[[#This Row],[ID ]],'[1]COMMERCIAL 2019 - 2021'!$D$2:$AO$3999,14,FALSE)</f>
        <v>81000</v>
      </c>
      <c r="C1675" s="3">
        <f>VLOOKUP(Tableau3[[#This Row],[ID ]],'[1]COMMERCIAL 2019 - 2021'!$D$2:$AO$3999,15,FALSE)</f>
        <v>0</v>
      </c>
      <c r="D1675" s="3">
        <f>VLOOKUP(Tableau3[[#This Row],[ID ]],'[1]COMMERCIAL 2019 - 2021'!$D$2:$AO$3999,16,FALSE)</f>
        <v>0</v>
      </c>
      <c r="E1675" s="3">
        <f>VLOOKUP(Tableau3[[#This Row],[ID ]],'[1]COMMERCIAL 2019 - 2021'!$D$2:$AO$3999,17,FALSE)</f>
        <v>0</v>
      </c>
      <c r="F1675" s="3">
        <f>VLOOKUP(Tableau3[[#This Row],[ID ]],'[1]COMMERCIAL 2019 - 2021'!$D$2:$AO$3999,20,FALSE)</f>
        <v>186786.10725</v>
      </c>
      <c r="G1675" s="3">
        <f>VLOOKUP(Tableau3[[#This Row],[ID ]],'[1]COMMERCIAL 2019 - 2021'!$D$2:$AO$3999,21,FALSE)</f>
        <v>0</v>
      </c>
      <c r="H1675" s="3">
        <f>VLOOKUP(Tableau3[[#This Row],[ID ]],'[1]COMMERCIAL 2019 - 2021'!$D$2:$AO$3999,22,FALSE)</f>
        <v>0</v>
      </c>
      <c r="I1675" s="3">
        <f>VLOOKUP(Tableau3[[#This Row],[ID ]],'[1]COMMERCIAL 2019 - 2021'!$D$2:$AO$3999,23,FALSE)</f>
        <v>0</v>
      </c>
      <c r="J1675" s="3">
        <f>+Tableau1[[#This Row],[Annee]]</f>
        <v>2024</v>
      </c>
      <c r="K1675" s="3" t="str">
        <f>+Tableau1[[#This Row],[DESTINATION]]</f>
        <v>Senegal</v>
      </c>
      <c r="L1675" s="3" t="str">
        <f>+Tableau1[[#This Row],[CLIENT]]</f>
        <v>ACS DISTRIBUTION</v>
      </c>
      <c r="M1675" s="3">
        <f>Tableau1[[#This Row],[Mois]]</f>
        <v>7</v>
      </c>
    </row>
    <row r="1676" spans="1:13" hidden="1" x14ac:dyDescent="0.35">
      <c r="A1676" s="1" t="str">
        <f>Tableau1[[#This Row],[NUM DE FACTURE]]</f>
        <v>FAE-24-00192</v>
      </c>
      <c r="B1676" s="2">
        <f>VLOOKUP(Tableau3[[#This Row],[ID ]],'[1]COMMERCIAL 2019 - 2021'!$D$2:$AO$3999,14,FALSE)</f>
        <v>11100</v>
      </c>
      <c r="C1676" s="3">
        <f>VLOOKUP(Tableau3[[#This Row],[ID ]],'[1]COMMERCIAL 2019 - 2021'!$D$2:$AO$3999,15,FALSE)</f>
        <v>10820</v>
      </c>
      <c r="D1676" s="3">
        <f>VLOOKUP(Tableau3[[#This Row],[ID ]],'[1]COMMERCIAL 2019 - 2021'!$D$2:$AO$3999,16,FALSE)</f>
        <v>0</v>
      </c>
      <c r="E1676" s="3">
        <f>VLOOKUP(Tableau3[[#This Row],[ID ]],'[1]COMMERCIAL 2019 - 2021'!$D$2:$AO$3999,17,FALSE)</f>
        <v>0</v>
      </c>
      <c r="F1676" s="3">
        <f>VLOOKUP(Tableau3[[#This Row],[ID ]],'[1]COMMERCIAL 2019 - 2021'!$D$2:$AO$3999,20,FALSE)</f>
        <v>37885.372799999997</v>
      </c>
      <c r="G1676" s="3">
        <f>VLOOKUP(Tableau3[[#This Row],[ID ]],'[1]COMMERCIAL 2019 - 2021'!$D$2:$AO$3999,21,FALSE)</f>
        <v>49467.977680000011</v>
      </c>
      <c r="H1676" s="3">
        <f>VLOOKUP(Tableau3[[#This Row],[ID ]],'[1]COMMERCIAL 2019 - 2021'!$D$2:$AO$3999,22,FALSE)</f>
        <v>0</v>
      </c>
      <c r="I1676" s="3">
        <f>VLOOKUP(Tableau3[[#This Row],[ID ]],'[1]COMMERCIAL 2019 - 2021'!$D$2:$AO$3999,23,FALSE)</f>
        <v>0</v>
      </c>
      <c r="J1676" s="3">
        <f>+Tableau1[[#This Row],[Annee]]</f>
        <v>2024</v>
      </c>
      <c r="K1676" s="3" t="str">
        <f>+Tableau1[[#This Row],[DESTINATION]]</f>
        <v>New Zealand</v>
      </c>
      <c r="L1676" s="3" t="str">
        <f>+Tableau1[[#This Row],[CLIENT]]</f>
        <v>DAVIS TRADING CO LTD</v>
      </c>
      <c r="M1676" s="3">
        <f>Tableau1[[#This Row],[Mois]]</f>
        <v>7</v>
      </c>
    </row>
    <row r="1677" spans="1:13" hidden="1" x14ac:dyDescent="0.35">
      <c r="A1677" s="1" t="str">
        <f>Tableau1[[#This Row],[NUM DE FACTURE]]</f>
        <v>FAE-24-00193</v>
      </c>
      <c r="B1677" s="2">
        <f>VLOOKUP(Tableau3[[#This Row],[ID ]],'[1]COMMERCIAL 2019 - 2021'!$D$2:$AO$3999,14,FALSE)</f>
        <v>7500</v>
      </c>
      <c r="C1677" s="3">
        <f>VLOOKUP(Tableau3[[#This Row],[ID ]],'[1]COMMERCIAL 2019 - 2021'!$D$2:$AO$3999,15,FALSE)</f>
        <v>15000</v>
      </c>
      <c r="D1677" s="3">
        <f>VLOOKUP(Tableau3[[#This Row],[ID ]],'[1]COMMERCIAL 2019 - 2021'!$D$2:$AO$3999,16,FALSE)</f>
        <v>0</v>
      </c>
      <c r="E1677" s="3">
        <f>VLOOKUP(Tableau3[[#This Row],[ID ]],'[1]COMMERCIAL 2019 - 2021'!$D$2:$AO$3999,17,FALSE)</f>
        <v>0</v>
      </c>
      <c r="F1677" s="3">
        <f>VLOOKUP(Tableau3[[#This Row],[ID ]],'[1]COMMERCIAL 2019 - 2021'!$D$2:$AO$3999,20,FALSE)</f>
        <v>24824.466239999998</v>
      </c>
      <c r="G1677" s="3">
        <f>VLOOKUP(Tableau3[[#This Row],[ID ]],'[1]COMMERCIAL 2019 - 2021'!$D$2:$AO$3999,21,FALSE)</f>
        <v>67856.117624999999</v>
      </c>
      <c r="H1677" s="3">
        <f>VLOOKUP(Tableau3[[#This Row],[ID ]],'[1]COMMERCIAL 2019 - 2021'!$D$2:$AO$3999,22,FALSE)</f>
        <v>0</v>
      </c>
      <c r="I1677" s="3">
        <f>VLOOKUP(Tableau3[[#This Row],[ID ]],'[1]COMMERCIAL 2019 - 2021'!$D$2:$AO$3999,23,FALSE)</f>
        <v>0</v>
      </c>
      <c r="J1677" s="3">
        <f>+Tableau1[[#This Row],[Annee]]</f>
        <v>2024</v>
      </c>
      <c r="K1677" s="3" t="str">
        <f>+Tableau1[[#This Row],[DESTINATION]]</f>
        <v>New Zealand</v>
      </c>
      <c r="L1677" s="3" t="str">
        <f>+Tableau1[[#This Row],[CLIENT]]</f>
        <v>DAVIS TRADING CO LTD</v>
      </c>
      <c r="M1677" s="3">
        <f>Tableau1[[#This Row],[Mois]]</f>
        <v>7</v>
      </c>
    </row>
    <row r="1678" spans="1:13" hidden="1" x14ac:dyDescent="0.35">
      <c r="A1678" s="1" t="str">
        <f>Tableau1[[#This Row],[NUM DE FACTURE]]</f>
        <v>FAE-24-00194</v>
      </c>
      <c r="B1678" s="2">
        <f>VLOOKUP(Tableau3[[#This Row],[ID ]],'[1]COMMERCIAL 2019 - 2021'!$D$2:$AO$3999,14,FALSE)</f>
        <v>20750</v>
      </c>
      <c r="C1678" s="3">
        <f>VLOOKUP(Tableau3[[#This Row],[ID ]],'[1]COMMERCIAL 2019 - 2021'!$D$2:$AO$3999,15,FALSE)</f>
        <v>0</v>
      </c>
      <c r="D1678" s="3">
        <f>VLOOKUP(Tableau3[[#This Row],[ID ]],'[1]COMMERCIAL 2019 - 2021'!$D$2:$AO$3999,16,FALSE)</f>
        <v>0</v>
      </c>
      <c r="E1678" s="3">
        <f>VLOOKUP(Tableau3[[#This Row],[ID ]],'[1]COMMERCIAL 2019 - 2021'!$D$2:$AO$3999,17,FALSE)</f>
        <v>0</v>
      </c>
      <c r="F1678" s="3">
        <f>VLOOKUP(Tableau3[[#This Row],[ID ]],'[1]COMMERCIAL 2019 - 2021'!$D$2:$AO$3999,20,FALSE)</f>
        <v>68681.023264000003</v>
      </c>
      <c r="G1678" s="3">
        <f>VLOOKUP(Tableau3[[#This Row],[ID ]],'[1]COMMERCIAL 2019 - 2021'!$D$2:$AO$3999,21,FALSE)</f>
        <v>0</v>
      </c>
      <c r="H1678" s="3">
        <f>VLOOKUP(Tableau3[[#This Row],[ID ]],'[1]COMMERCIAL 2019 - 2021'!$D$2:$AO$3999,22,FALSE)</f>
        <v>0</v>
      </c>
      <c r="I1678" s="3">
        <f>VLOOKUP(Tableau3[[#This Row],[ID ]],'[1]COMMERCIAL 2019 - 2021'!$D$2:$AO$3999,23,FALSE)</f>
        <v>0</v>
      </c>
      <c r="J1678" s="3">
        <f>+Tableau1[[#This Row],[Annee]]</f>
        <v>2024</v>
      </c>
      <c r="K1678" s="3" t="str">
        <f>+Tableau1[[#This Row],[DESTINATION]]</f>
        <v>New Zealand</v>
      </c>
      <c r="L1678" s="3" t="str">
        <f>+Tableau1[[#This Row],[CLIENT]]</f>
        <v>DAVIS TRADING CO LTD</v>
      </c>
      <c r="M1678" s="3">
        <f>Tableau1[[#This Row],[Mois]]</f>
        <v>7</v>
      </c>
    </row>
    <row r="1679" spans="1:13" hidden="1" x14ac:dyDescent="0.35">
      <c r="A1679" s="1" t="str">
        <f>Tableau1[[#This Row],[NUM DE FACTURE]]</f>
        <v>FAE-24-00195</v>
      </c>
      <c r="B1679" s="2">
        <f>VLOOKUP(Tableau3[[#This Row],[ID ]],'[1]COMMERCIAL 2019 - 2021'!$D$2:$AO$3999,14,FALSE)</f>
        <v>0</v>
      </c>
      <c r="C1679" s="3">
        <f>VLOOKUP(Tableau3[[#This Row],[ID ]],'[1]COMMERCIAL 2019 - 2021'!$D$2:$AO$3999,15,FALSE)</f>
        <v>17712</v>
      </c>
      <c r="D1679" s="3">
        <f>VLOOKUP(Tableau3[[#This Row],[ID ]],'[1]COMMERCIAL 2019 - 2021'!$D$2:$AO$3999,16,FALSE)</f>
        <v>7500</v>
      </c>
      <c r="E1679" s="3">
        <f>VLOOKUP(Tableau3[[#This Row],[ID ]],'[1]COMMERCIAL 2019 - 2021'!$D$2:$AO$3999,17,FALSE)</f>
        <v>0</v>
      </c>
      <c r="F1679" s="3">
        <f>VLOOKUP(Tableau3[[#This Row],[ID ]],'[1]COMMERCIAL 2019 - 2021'!$D$2:$AO$3999,20,FALSE)</f>
        <v>0</v>
      </c>
      <c r="G1679" s="3">
        <f>VLOOKUP(Tableau3[[#This Row],[ID ]],'[1]COMMERCIAL 2019 - 2021'!$D$2:$AO$3999,21,FALSE)</f>
        <v>55914.458769595425</v>
      </c>
      <c r="H1679" s="3">
        <f>VLOOKUP(Tableau3[[#This Row],[ID ]],'[1]COMMERCIAL 2019 - 2021'!$D$2:$AO$3999,22,FALSE)</f>
        <v>23372.180400404566</v>
      </c>
      <c r="I1679" s="3">
        <f>VLOOKUP(Tableau3[[#This Row],[ID ]],'[1]COMMERCIAL 2019 - 2021'!$D$2:$AO$3999,23,FALSE)</f>
        <v>0</v>
      </c>
      <c r="J1679" s="3">
        <f>+Tableau1[[#This Row],[Annee]]</f>
        <v>2024</v>
      </c>
      <c r="K1679" s="3" t="str">
        <f>+Tableau1[[#This Row],[DESTINATION]]</f>
        <v>Mayotte</v>
      </c>
      <c r="L1679" s="3" t="str">
        <f>+Tableau1[[#This Row],[CLIENT]]</f>
        <v>SODIFRAM SAS</v>
      </c>
      <c r="M1679" s="3">
        <f>Tableau1[[#This Row],[Mois]]</f>
        <v>7</v>
      </c>
    </row>
    <row r="1680" spans="1:13" hidden="1" x14ac:dyDescent="0.35">
      <c r="A1680" s="1" t="str">
        <f>Tableau1[[#This Row],[NUM DE FACTURE]]</f>
        <v>FAE-24-00196</v>
      </c>
      <c r="B1680" s="2">
        <f>VLOOKUP(Tableau3[[#This Row],[ID ]],'[1]COMMERCIAL 2019 - 2021'!$D$2:$AO$3999,14,FALSE)</f>
        <v>0</v>
      </c>
      <c r="C1680" s="3">
        <f>VLOOKUP(Tableau3[[#This Row],[ID ]],'[1]COMMERCIAL 2019 - 2021'!$D$2:$AO$3999,15,FALSE)</f>
        <v>17712</v>
      </c>
      <c r="D1680" s="3">
        <f>VLOOKUP(Tableau3[[#This Row],[ID ]],'[1]COMMERCIAL 2019 - 2021'!$D$2:$AO$3999,16,FALSE)</f>
        <v>7500</v>
      </c>
      <c r="E1680" s="3">
        <f>VLOOKUP(Tableau3[[#This Row],[ID ]],'[1]COMMERCIAL 2019 - 2021'!$D$2:$AO$3999,17,FALSE)</f>
        <v>0</v>
      </c>
      <c r="F1680" s="3">
        <f>VLOOKUP(Tableau3[[#This Row],[ID ]],'[1]COMMERCIAL 2019 - 2021'!$D$2:$AO$3999,20,FALSE)</f>
        <v>0</v>
      </c>
      <c r="G1680" s="3">
        <f>VLOOKUP(Tableau3[[#This Row],[ID ]],'[1]COMMERCIAL 2019 - 2021'!$D$2:$AO$3999,21,FALSE)</f>
        <v>55913.631999541169</v>
      </c>
      <c r="H1680" s="3">
        <f>VLOOKUP(Tableau3[[#This Row],[ID ]],'[1]COMMERCIAL 2019 - 2021'!$D$2:$AO$3999,22,FALSE)</f>
        <v>23371.83481145883</v>
      </c>
      <c r="I1680" s="3">
        <f>VLOOKUP(Tableau3[[#This Row],[ID ]],'[1]COMMERCIAL 2019 - 2021'!$D$2:$AO$3999,23,FALSE)</f>
        <v>0</v>
      </c>
      <c r="J1680" s="3">
        <f>+Tableau1[[#This Row],[Annee]]</f>
        <v>2024</v>
      </c>
      <c r="K1680" s="3" t="str">
        <f>+Tableau1[[#This Row],[DESTINATION]]</f>
        <v>Mayotte</v>
      </c>
      <c r="L1680" s="3" t="str">
        <f>+Tableau1[[#This Row],[CLIENT]]</f>
        <v>SODIFRAM SAS</v>
      </c>
      <c r="M1680" s="3">
        <f>Tableau1[[#This Row],[Mois]]</f>
        <v>7</v>
      </c>
    </row>
    <row r="1681" spans="1:13" hidden="1" x14ac:dyDescent="0.35">
      <c r="A1681" s="1" t="str">
        <f>Tableau1[[#This Row],[NUM DE FACTURE]]</f>
        <v>FAE-24-00197</v>
      </c>
      <c r="B1681" s="2">
        <f>VLOOKUP(Tableau3[[#This Row],[ID ]],'[1]COMMERCIAL 2019 - 2021'!$D$2:$AO$3999,14,FALSE)</f>
        <v>0</v>
      </c>
      <c r="C1681" s="3">
        <f>VLOOKUP(Tableau3[[#This Row],[ID ]],'[1]COMMERCIAL 2019 - 2021'!$D$2:$AO$3999,15,FALSE)</f>
        <v>0</v>
      </c>
      <c r="D1681" s="3">
        <f>VLOOKUP(Tableau3[[#This Row],[ID ]],'[1]COMMERCIAL 2019 - 2021'!$D$2:$AO$3999,16,FALSE)</f>
        <v>137500</v>
      </c>
      <c r="E1681" s="3">
        <f>VLOOKUP(Tableau3[[#This Row],[ID ]],'[1]COMMERCIAL 2019 - 2021'!$D$2:$AO$3999,17,FALSE)</f>
        <v>0</v>
      </c>
      <c r="F1681" s="3">
        <f>VLOOKUP(Tableau3[[#This Row],[ID ]],'[1]COMMERCIAL 2019 - 2021'!$D$2:$AO$3999,20,FALSE)</f>
        <v>0</v>
      </c>
      <c r="G1681" s="3">
        <f>VLOOKUP(Tableau3[[#This Row],[ID ]],'[1]COMMERCIAL 2019 - 2021'!$D$2:$AO$3999,21,FALSE)</f>
        <v>0</v>
      </c>
      <c r="H1681" s="3">
        <f>VLOOKUP(Tableau3[[#This Row],[ID ]],'[1]COMMERCIAL 2019 - 2021'!$D$2:$AO$3999,22,FALSE)</f>
        <v>237127.68749999997</v>
      </c>
      <c r="I1681" s="3">
        <f>VLOOKUP(Tableau3[[#This Row],[ID ]],'[1]COMMERCIAL 2019 - 2021'!$D$2:$AO$3999,23,FALSE)</f>
        <v>0</v>
      </c>
      <c r="J1681" s="3">
        <f>+Tableau1[[#This Row],[Annee]]</f>
        <v>2024</v>
      </c>
      <c r="K1681" s="3" t="str">
        <f>+Tableau1[[#This Row],[DESTINATION]]</f>
        <v>Niger</v>
      </c>
      <c r="L1681" s="3" t="str">
        <f>+Tableau1[[#This Row],[CLIENT]]</f>
        <v>ETS KASSO IMPORT EXPORT</v>
      </c>
      <c r="M1681" s="3">
        <f>Tableau1[[#This Row],[Mois]]</f>
        <v>7</v>
      </c>
    </row>
    <row r="1682" spans="1:13" hidden="1" x14ac:dyDescent="0.35">
      <c r="A1682" s="1" t="str">
        <f>Tableau1[[#This Row],[NUM DE FACTURE]]</f>
        <v>FAE-24-00198</v>
      </c>
      <c r="B1682" s="2">
        <f>VLOOKUP(Tableau3[[#This Row],[ID ]],'[1]COMMERCIAL 2019 - 2021'!$D$2:$AO$3999,14,FALSE)</f>
        <v>0</v>
      </c>
      <c r="C1682" s="3">
        <f>VLOOKUP(Tableau3[[#This Row],[ID ]],'[1]COMMERCIAL 2019 - 2021'!$D$2:$AO$3999,15,FALSE)</f>
        <v>0</v>
      </c>
      <c r="D1682" s="3">
        <f>VLOOKUP(Tableau3[[#This Row],[ID ]],'[1]COMMERCIAL 2019 - 2021'!$D$2:$AO$3999,16,FALSE)</f>
        <v>137500</v>
      </c>
      <c r="E1682" s="3">
        <f>VLOOKUP(Tableau3[[#This Row],[ID ]],'[1]COMMERCIAL 2019 - 2021'!$D$2:$AO$3999,17,FALSE)</f>
        <v>0</v>
      </c>
      <c r="F1682" s="3">
        <f>VLOOKUP(Tableau3[[#This Row],[ID ]],'[1]COMMERCIAL 2019 - 2021'!$D$2:$AO$3999,20,FALSE)</f>
        <v>0</v>
      </c>
      <c r="G1682" s="3">
        <f>VLOOKUP(Tableau3[[#This Row],[ID ]],'[1]COMMERCIAL 2019 - 2021'!$D$2:$AO$3999,21,FALSE)</f>
        <v>0</v>
      </c>
      <c r="H1682" s="3">
        <f>VLOOKUP(Tableau3[[#This Row],[ID ]],'[1]COMMERCIAL 2019 - 2021'!$D$2:$AO$3999,22,FALSE)</f>
        <v>237127.68749999997</v>
      </c>
      <c r="I1682" s="3">
        <f>VLOOKUP(Tableau3[[#This Row],[ID ]],'[1]COMMERCIAL 2019 - 2021'!$D$2:$AO$3999,23,FALSE)</f>
        <v>0</v>
      </c>
      <c r="J1682" s="3">
        <f>+Tableau1[[#This Row],[Annee]]</f>
        <v>2024</v>
      </c>
      <c r="K1682" s="3" t="str">
        <f>+Tableau1[[#This Row],[DESTINATION]]</f>
        <v>Niger</v>
      </c>
      <c r="L1682" s="3" t="str">
        <f>+Tableau1[[#This Row],[CLIENT]]</f>
        <v>ETS KASSO IMPORT EXPORT</v>
      </c>
      <c r="M1682" s="3">
        <f>Tableau1[[#This Row],[Mois]]</f>
        <v>7</v>
      </c>
    </row>
    <row r="1683" spans="1:13" hidden="1" x14ac:dyDescent="0.35">
      <c r="A1683" s="1" t="str">
        <f>Tableau1[[#This Row],[NUM DE FACTURE]]</f>
        <v>FAE-24-00199</v>
      </c>
      <c r="B1683" s="2">
        <f>VLOOKUP(Tableau3[[#This Row],[ID ]],'[1]COMMERCIAL 2019 - 2021'!$D$2:$AO$3999,14,FALSE)</f>
        <v>0</v>
      </c>
      <c r="C1683" s="3">
        <f>VLOOKUP(Tableau3[[#This Row],[ID ]],'[1]COMMERCIAL 2019 - 2021'!$D$2:$AO$3999,15,FALSE)</f>
        <v>0</v>
      </c>
      <c r="D1683" s="3">
        <f>VLOOKUP(Tableau3[[#This Row],[ID ]],'[1]COMMERCIAL 2019 - 2021'!$D$2:$AO$3999,16,FALSE)</f>
        <v>560000</v>
      </c>
      <c r="E1683" s="3">
        <f>VLOOKUP(Tableau3[[#This Row],[ID ]],'[1]COMMERCIAL 2019 - 2021'!$D$2:$AO$3999,17,FALSE)</f>
        <v>0</v>
      </c>
      <c r="F1683" s="3">
        <f>VLOOKUP(Tableau3[[#This Row],[ID ]],'[1]COMMERCIAL 2019 - 2021'!$D$2:$AO$3999,20,FALSE)</f>
        <v>0</v>
      </c>
      <c r="G1683" s="3">
        <f>VLOOKUP(Tableau3[[#This Row],[ID ]],'[1]COMMERCIAL 2019 - 2021'!$D$2:$AO$3999,21,FALSE)</f>
        <v>0</v>
      </c>
      <c r="H1683" s="3">
        <f>VLOOKUP(Tableau3[[#This Row],[ID ]],'[1]COMMERCIAL 2019 - 2021'!$D$2:$AO$3999,22,FALSE)</f>
        <v>879200</v>
      </c>
      <c r="I1683" s="3">
        <f>VLOOKUP(Tableau3[[#This Row],[ID ]],'[1]COMMERCIAL 2019 - 2021'!$D$2:$AO$3999,23,FALSE)</f>
        <v>0</v>
      </c>
      <c r="J1683" s="3">
        <f>+Tableau1[[#This Row],[Annee]]</f>
        <v>2024</v>
      </c>
      <c r="K1683" s="3" t="str">
        <f>+Tableau1[[#This Row],[DESTINATION]]</f>
        <v>Niger</v>
      </c>
      <c r="L1683" s="3" t="str">
        <f>+Tableau1[[#This Row],[CLIENT]]</f>
        <v>STE DE COMMERCE INTERNATIONAL</v>
      </c>
      <c r="M1683" s="3">
        <f>Tableau1[[#This Row],[Mois]]</f>
        <v>7</v>
      </c>
    </row>
    <row r="1684" spans="1:13" hidden="1" x14ac:dyDescent="0.35">
      <c r="A1684" s="1" t="str">
        <f>Tableau1[[#This Row],[NUM DE FACTURE]]</f>
        <v>FAE-24-00200</v>
      </c>
      <c r="B1684" s="2">
        <f>VLOOKUP(Tableau3[[#This Row],[ID ]],'[1]COMMERCIAL 2019 - 2021'!$D$2:$AO$3999,14,FALSE)</f>
        <v>0</v>
      </c>
      <c r="C1684" s="3">
        <f>VLOOKUP(Tableau3[[#This Row],[ID ]],'[1]COMMERCIAL 2019 - 2021'!$D$2:$AO$3999,15,FALSE)</f>
        <v>125000</v>
      </c>
      <c r="D1684" s="3">
        <f>VLOOKUP(Tableau3[[#This Row],[ID ]],'[1]COMMERCIAL 2019 - 2021'!$D$2:$AO$3999,16,FALSE)</f>
        <v>0</v>
      </c>
      <c r="E1684" s="3">
        <f>VLOOKUP(Tableau3[[#This Row],[ID ]],'[1]COMMERCIAL 2019 - 2021'!$D$2:$AO$3999,17,FALSE)</f>
        <v>0</v>
      </c>
      <c r="F1684" s="3">
        <f>VLOOKUP(Tableau3[[#This Row],[ID ]],'[1]COMMERCIAL 2019 - 2021'!$D$2:$AO$3999,20,FALSE)</f>
        <v>0</v>
      </c>
      <c r="G1684" s="3">
        <f>VLOOKUP(Tableau3[[#This Row],[ID ]],'[1]COMMERCIAL 2019 - 2021'!$D$2:$AO$3999,21,FALSE)</f>
        <v>228322.125</v>
      </c>
      <c r="H1684" s="3">
        <f>VLOOKUP(Tableau3[[#This Row],[ID ]],'[1]COMMERCIAL 2019 - 2021'!$D$2:$AO$3999,22,FALSE)</f>
        <v>0</v>
      </c>
      <c r="I1684" s="3">
        <f>VLOOKUP(Tableau3[[#This Row],[ID ]],'[1]COMMERCIAL 2019 - 2021'!$D$2:$AO$3999,23,FALSE)</f>
        <v>0</v>
      </c>
      <c r="J1684" s="3">
        <f>+Tableau1[[#This Row],[Annee]]</f>
        <v>2024</v>
      </c>
      <c r="K1684" s="3" t="str">
        <f>+Tableau1[[#This Row],[DESTINATION]]</f>
        <v>Niger</v>
      </c>
      <c r="L1684" s="3" t="str">
        <f>+Tableau1[[#This Row],[CLIENT]]</f>
        <v>ETS KASSO IMPORT EXPORT</v>
      </c>
      <c r="M1684" s="3">
        <f>Tableau1[[#This Row],[Mois]]</f>
        <v>7</v>
      </c>
    </row>
    <row r="1685" spans="1:13" hidden="1" x14ac:dyDescent="0.35">
      <c r="A1685" s="1" t="str">
        <f>Tableau1[[#This Row],[NUM DE FACTURE]]</f>
        <v>FAE-24-00201</v>
      </c>
      <c r="B1685" s="2">
        <f>VLOOKUP(Tableau3[[#This Row],[ID ]],'[1]COMMERCIAL 2019 - 2021'!$D$2:$AO$3999,14,FALSE)</f>
        <v>19200</v>
      </c>
      <c r="C1685" s="3">
        <f>VLOOKUP(Tableau3[[#This Row],[ID ]],'[1]COMMERCIAL 2019 - 2021'!$D$2:$AO$3999,15,FALSE)</f>
        <v>0</v>
      </c>
      <c r="D1685" s="3">
        <f>VLOOKUP(Tableau3[[#This Row],[ID ]],'[1]COMMERCIAL 2019 - 2021'!$D$2:$AO$3999,16,FALSE)</f>
        <v>0</v>
      </c>
      <c r="E1685" s="3">
        <f>VLOOKUP(Tableau3[[#This Row],[ID ]],'[1]COMMERCIAL 2019 - 2021'!$D$2:$AO$3999,17,FALSE)</f>
        <v>0</v>
      </c>
      <c r="F1685" s="3">
        <f>VLOOKUP(Tableau3[[#This Row],[ID ]],'[1]COMMERCIAL 2019 - 2021'!$D$2:$AO$3999,20,FALSE)</f>
        <v>38976</v>
      </c>
      <c r="G1685" s="3">
        <f>VLOOKUP(Tableau3[[#This Row],[ID ]],'[1]COMMERCIAL 2019 - 2021'!$D$2:$AO$3999,21,FALSE)</f>
        <v>0</v>
      </c>
      <c r="H1685" s="3">
        <f>VLOOKUP(Tableau3[[#This Row],[ID ]],'[1]COMMERCIAL 2019 - 2021'!$D$2:$AO$3999,22,FALSE)</f>
        <v>0</v>
      </c>
      <c r="I1685" s="3">
        <f>VLOOKUP(Tableau3[[#This Row],[ID ]],'[1]COMMERCIAL 2019 - 2021'!$D$2:$AO$3999,23,FALSE)</f>
        <v>0</v>
      </c>
      <c r="J1685" s="3">
        <f>+Tableau1[[#This Row],[Annee]]</f>
        <v>2024</v>
      </c>
      <c r="K1685" s="3" t="str">
        <f>+Tableau1[[#This Row],[DESTINATION]]</f>
        <v>Gambie</v>
      </c>
      <c r="L1685" s="3" t="str">
        <f>+Tableau1[[#This Row],[CLIENT]]</f>
        <v>SAHEL INTERNATIONAL TRADE</v>
      </c>
      <c r="M1685" s="3">
        <f>Tableau1[[#This Row],[Mois]]</f>
        <v>7</v>
      </c>
    </row>
    <row r="1686" spans="1:13" hidden="1" x14ac:dyDescent="0.35">
      <c r="A1686" s="1" t="str">
        <f>Tableau1[[#This Row],[NUM DE FACTURE]]</f>
        <v>FAE-24-00202</v>
      </c>
      <c r="B1686" s="2">
        <f>VLOOKUP(Tableau3[[#This Row],[ID ]],'[1]COMMERCIAL 2019 - 2021'!$D$2:$AO$3999,14,FALSE)</f>
        <v>0</v>
      </c>
      <c r="C1686" s="3">
        <f>VLOOKUP(Tableau3[[#This Row],[ID ]],'[1]COMMERCIAL 2019 - 2021'!$D$2:$AO$3999,15,FALSE)</f>
        <v>41000</v>
      </c>
      <c r="D1686" s="3">
        <f>VLOOKUP(Tableau3[[#This Row],[ID ]],'[1]COMMERCIAL 2019 - 2021'!$D$2:$AO$3999,16,FALSE)</f>
        <v>0</v>
      </c>
      <c r="E1686" s="3">
        <f>VLOOKUP(Tableau3[[#This Row],[ID ]],'[1]COMMERCIAL 2019 - 2021'!$D$2:$AO$3999,17,FALSE)</f>
        <v>0</v>
      </c>
      <c r="F1686" s="3">
        <f>VLOOKUP(Tableau3[[#This Row],[ID ]],'[1]COMMERCIAL 2019 - 2021'!$D$2:$AO$3999,20,FALSE)</f>
        <v>0</v>
      </c>
      <c r="G1686" s="3">
        <f>VLOOKUP(Tableau3[[#This Row],[ID ]],'[1]COMMERCIAL 2019 - 2021'!$D$2:$AO$3999,21,FALSE)</f>
        <v>78925</v>
      </c>
      <c r="H1686" s="3">
        <f>VLOOKUP(Tableau3[[#This Row],[ID ]],'[1]COMMERCIAL 2019 - 2021'!$D$2:$AO$3999,22,FALSE)</f>
        <v>0</v>
      </c>
      <c r="I1686" s="3">
        <f>VLOOKUP(Tableau3[[#This Row],[ID ]],'[1]COMMERCIAL 2019 - 2021'!$D$2:$AO$3999,23,FALSE)</f>
        <v>0</v>
      </c>
      <c r="J1686" s="3">
        <f>+Tableau1[[#This Row],[Annee]]</f>
        <v>2024</v>
      </c>
      <c r="K1686" s="3" t="str">
        <f>+Tableau1[[#This Row],[DESTINATION]]</f>
        <v>Belarus</v>
      </c>
      <c r="L1686" s="3" t="str">
        <f>+Tableau1[[#This Row],[CLIENT]]</f>
        <v>ARCADIA</v>
      </c>
      <c r="M1686" s="3">
        <f>Tableau1[[#This Row],[Mois]]</f>
        <v>7</v>
      </c>
    </row>
    <row r="1687" spans="1:13" hidden="1" x14ac:dyDescent="0.35">
      <c r="A1687" s="1" t="str">
        <f>Tableau1[[#This Row],[NUM DE FACTURE]]</f>
        <v>FAE-24-00203</v>
      </c>
      <c r="B1687" s="2">
        <f>VLOOKUP(Tableau3[[#This Row],[ID ]],'[1]COMMERCIAL 2019 - 2021'!$D$2:$AO$3999,14,FALSE)</f>
        <v>0</v>
      </c>
      <c r="C1687" s="3">
        <f>VLOOKUP(Tableau3[[#This Row],[ID ]],'[1]COMMERCIAL 2019 - 2021'!$D$2:$AO$3999,15,FALSE)</f>
        <v>20500</v>
      </c>
      <c r="D1687" s="3">
        <f>VLOOKUP(Tableau3[[#This Row],[ID ]],'[1]COMMERCIAL 2019 - 2021'!$D$2:$AO$3999,16,FALSE)</f>
        <v>0</v>
      </c>
      <c r="E1687" s="3">
        <f>VLOOKUP(Tableau3[[#This Row],[ID ]],'[1]COMMERCIAL 2019 - 2021'!$D$2:$AO$3999,17,FALSE)</f>
        <v>0</v>
      </c>
      <c r="F1687" s="3">
        <f>VLOOKUP(Tableau3[[#This Row],[ID ]],'[1]COMMERCIAL 2019 - 2021'!$D$2:$AO$3999,20,FALSE)</f>
        <v>0</v>
      </c>
      <c r="G1687" s="3">
        <f>VLOOKUP(Tableau3[[#This Row],[ID ]],'[1]COMMERCIAL 2019 - 2021'!$D$2:$AO$3999,21,FALSE)</f>
        <v>39462.5</v>
      </c>
      <c r="H1687" s="3">
        <f>VLOOKUP(Tableau3[[#This Row],[ID ]],'[1]COMMERCIAL 2019 - 2021'!$D$2:$AO$3999,22,FALSE)</f>
        <v>0</v>
      </c>
      <c r="I1687" s="3">
        <f>VLOOKUP(Tableau3[[#This Row],[ID ]],'[1]COMMERCIAL 2019 - 2021'!$D$2:$AO$3999,23,FALSE)</f>
        <v>0</v>
      </c>
      <c r="J1687" s="3">
        <f>+Tableau1[[#This Row],[Annee]]</f>
        <v>2024</v>
      </c>
      <c r="K1687" s="3" t="str">
        <f>+Tableau1[[#This Row],[DESTINATION]]</f>
        <v>Belarus</v>
      </c>
      <c r="L1687" s="3" t="str">
        <f>+Tableau1[[#This Row],[CLIENT]]</f>
        <v>ARCADIA</v>
      </c>
      <c r="M1687" s="3">
        <f>Tableau1[[#This Row],[Mois]]</f>
        <v>7</v>
      </c>
    </row>
    <row r="1688" spans="1:13" hidden="1" x14ac:dyDescent="0.35">
      <c r="A1688" s="1" t="str">
        <f>Tableau1[[#This Row],[NUM DE FACTURE]]</f>
        <v>FAE-24-00204</v>
      </c>
      <c r="B1688" s="2">
        <f>VLOOKUP(Tableau3[[#This Row],[ID ]],'[1]COMMERCIAL 2019 - 2021'!$D$2:$AO$3999,14,FALSE)</f>
        <v>62250</v>
      </c>
      <c r="C1688" s="3">
        <f>VLOOKUP(Tableau3[[#This Row],[ID ]],'[1]COMMERCIAL 2019 - 2021'!$D$2:$AO$3999,15,FALSE)</f>
        <v>0</v>
      </c>
      <c r="D1688" s="3">
        <f>VLOOKUP(Tableau3[[#This Row],[ID ]],'[1]COMMERCIAL 2019 - 2021'!$D$2:$AO$3999,16,FALSE)</f>
        <v>0</v>
      </c>
      <c r="E1688" s="3">
        <f>VLOOKUP(Tableau3[[#This Row],[ID ]],'[1]COMMERCIAL 2019 - 2021'!$D$2:$AO$3999,17,FALSE)</f>
        <v>0</v>
      </c>
      <c r="F1688" s="3">
        <f>VLOOKUP(Tableau3[[#This Row],[ID ]],'[1]COMMERCIAL 2019 - 2021'!$D$2:$AO$3999,20,FALSE)</f>
        <v>119831.25</v>
      </c>
      <c r="G1688" s="3">
        <f>VLOOKUP(Tableau3[[#This Row],[ID ]],'[1]COMMERCIAL 2019 - 2021'!$D$2:$AO$3999,21,FALSE)</f>
        <v>0</v>
      </c>
      <c r="H1688" s="3">
        <f>VLOOKUP(Tableau3[[#This Row],[ID ]],'[1]COMMERCIAL 2019 - 2021'!$D$2:$AO$3999,22,FALSE)</f>
        <v>0</v>
      </c>
      <c r="I1688" s="3">
        <f>VLOOKUP(Tableau3[[#This Row],[ID ]],'[1]COMMERCIAL 2019 - 2021'!$D$2:$AO$3999,23,FALSE)</f>
        <v>0</v>
      </c>
      <c r="J1688" s="3">
        <f>+Tableau1[[#This Row],[Annee]]</f>
        <v>2024</v>
      </c>
      <c r="K1688" s="3" t="str">
        <f>+Tableau1[[#This Row],[DESTINATION]]</f>
        <v>Belarus</v>
      </c>
      <c r="L1688" s="3" t="str">
        <f>+Tableau1[[#This Row],[CLIENT]]</f>
        <v>ARCADIA</v>
      </c>
      <c r="M1688" s="3">
        <f>Tableau1[[#This Row],[Mois]]</f>
        <v>7</v>
      </c>
    </row>
    <row r="1689" spans="1:13" hidden="1" x14ac:dyDescent="0.35">
      <c r="A1689" s="1" t="str">
        <f>Tableau1[[#This Row],[NUM DE FACTURE]]</f>
        <v>FAE-24-00205</v>
      </c>
      <c r="B1689" s="2">
        <f>VLOOKUP(Tableau3[[#This Row],[ID ]],'[1]COMMERCIAL 2019 - 2021'!$D$2:$AO$3999,14,FALSE)</f>
        <v>130003</v>
      </c>
      <c r="C1689" s="3">
        <f>VLOOKUP(Tableau3[[#This Row],[ID ]],'[1]COMMERCIAL 2019 - 2021'!$D$2:$AO$3999,15,FALSE)</f>
        <v>0</v>
      </c>
      <c r="D1689" s="3">
        <f>VLOOKUP(Tableau3[[#This Row],[ID ]],'[1]COMMERCIAL 2019 - 2021'!$D$2:$AO$3999,16,FALSE)</f>
        <v>9005</v>
      </c>
      <c r="E1689" s="3">
        <f>VLOOKUP(Tableau3[[#This Row],[ID ]],'[1]COMMERCIAL 2019 - 2021'!$D$2:$AO$3999,17,FALSE)</f>
        <v>0</v>
      </c>
      <c r="F1689" s="3">
        <f>VLOOKUP(Tableau3[[#This Row],[ID ]],'[1]COMMERCIAL 2019 - 2021'!$D$2:$AO$3999,20,FALSE)</f>
        <v>278085.81502079993</v>
      </c>
      <c r="G1689" s="3">
        <f>VLOOKUP(Tableau3[[#This Row],[ID ]],'[1]COMMERCIAL 2019 - 2021'!$D$2:$AO$3999,21,FALSE)</f>
        <v>0</v>
      </c>
      <c r="H1689" s="3">
        <f>VLOOKUP(Tableau3[[#This Row],[ID ]],'[1]COMMERCIAL 2019 - 2021'!$D$2:$AO$3999,22,FALSE)</f>
        <v>14516.205849600001</v>
      </c>
      <c r="I1689" s="3">
        <f>VLOOKUP(Tableau3[[#This Row],[ID ]],'[1]COMMERCIAL 2019 - 2021'!$D$2:$AO$3999,23,FALSE)</f>
        <v>0</v>
      </c>
      <c r="J1689" s="3">
        <f>+Tableau1[[#This Row],[Annee]]</f>
        <v>2024</v>
      </c>
      <c r="K1689" s="3" t="str">
        <f>+Tableau1[[#This Row],[DESTINATION]]</f>
        <v>Libye</v>
      </c>
      <c r="L1689" s="3" t="str">
        <f>+Tableau1[[#This Row],[CLIENT]]</f>
        <v>STE AL AKIL</v>
      </c>
      <c r="M1689" s="3">
        <f>Tableau1[[#This Row],[Mois]]</f>
        <v>7</v>
      </c>
    </row>
    <row r="1690" spans="1:13" hidden="1" x14ac:dyDescent="0.35">
      <c r="A1690" s="1" t="str">
        <f>Tableau1[[#This Row],[NUM DE FACTURE]]</f>
        <v>FAE-24-00206</v>
      </c>
      <c r="B1690" s="2">
        <f>VLOOKUP(Tableau3[[#This Row],[ID ]],'[1]COMMERCIAL 2019 - 2021'!$D$2:$AO$3999,14,FALSE)</f>
        <v>54000</v>
      </c>
      <c r="C1690" s="3">
        <f>VLOOKUP(Tableau3[[#This Row],[ID ]],'[1]COMMERCIAL 2019 - 2021'!$D$2:$AO$3999,15,FALSE)</f>
        <v>233818</v>
      </c>
      <c r="D1690" s="3">
        <f>VLOOKUP(Tableau3[[#This Row],[ID ]],'[1]COMMERCIAL 2019 - 2021'!$D$2:$AO$3999,16,FALSE)</f>
        <v>77395</v>
      </c>
      <c r="E1690" s="3">
        <f>VLOOKUP(Tableau3[[#This Row],[ID ]],'[1]COMMERCIAL 2019 - 2021'!$D$2:$AO$3999,17,FALSE)</f>
        <v>0</v>
      </c>
      <c r="F1690" s="3">
        <f>VLOOKUP(Tableau3[[#This Row],[ID ]],'[1]COMMERCIAL 2019 - 2021'!$D$2:$AO$3999,20,FALSE)</f>
        <v>117183.77999999998</v>
      </c>
      <c r="G1690" s="3">
        <f>VLOOKUP(Tableau3[[#This Row],[ID ]],'[1]COMMERCIAL 2019 - 2021'!$D$2:$AO$3999,21,FALSE)</f>
        <v>507400.55923200003</v>
      </c>
      <c r="H1690" s="3">
        <f>VLOOKUP(Tableau3[[#This Row],[ID ]],'[1]COMMERCIAL 2019 - 2021'!$D$2:$AO$3999,22,FALSE)</f>
        <v>167953.00166400001</v>
      </c>
      <c r="I1690" s="3">
        <f>VLOOKUP(Tableau3[[#This Row],[ID ]],'[1]COMMERCIAL 2019 - 2021'!$D$2:$AO$3999,23,FALSE)</f>
        <v>0</v>
      </c>
      <c r="J1690" s="3">
        <f>+Tableau1[[#This Row],[Annee]]</f>
        <v>2024</v>
      </c>
      <c r="K1690" s="3" t="str">
        <f>+Tableau1[[#This Row],[DESTINATION]]</f>
        <v>Libye</v>
      </c>
      <c r="L1690" s="3" t="str">
        <f>+Tableau1[[#This Row],[CLIENT]]</f>
        <v>STE AL MAJMOUA MOTTAHIDA</v>
      </c>
      <c r="M1690" s="3">
        <f>Tableau1[[#This Row],[Mois]]</f>
        <v>7</v>
      </c>
    </row>
    <row r="1691" spans="1:13" hidden="1" x14ac:dyDescent="0.35">
      <c r="A1691" s="1" t="str">
        <f>Tableau1[[#This Row],[NUM DE FACTURE]]</f>
        <v>FAE-24-00207</v>
      </c>
      <c r="B1691" s="2">
        <f>VLOOKUP(Tableau3[[#This Row],[ID ]],'[1]COMMERCIAL 2019 - 2021'!$D$2:$AO$3999,14,FALSE)</f>
        <v>0</v>
      </c>
      <c r="C1691" s="3">
        <f>VLOOKUP(Tableau3[[#This Row],[ID ]],'[1]COMMERCIAL 2019 - 2021'!$D$2:$AO$3999,15,FALSE)</f>
        <v>18696</v>
      </c>
      <c r="D1691" s="3">
        <f>VLOOKUP(Tableau3[[#This Row],[ID ]],'[1]COMMERCIAL 2019 - 2021'!$D$2:$AO$3999,16,FALSE)</f>
        <v>4800</v>
      </c>
      <c r="E1691" s="3">
        <f>VLOOKUP(Tableau3[[#This Row],[ID ]],'[1]COMMERCIAL 2019 - 2021'!$D$2:$AO$3999,17,FALSE)</f>
        <v>1120</v>
      </c>
      <c r="F1691" s="3">
        <f>VLOOKUP(Tableau3[[#This Row],[ID ]],'[1]COMMERCIAL 2019 - 2021'!$D$2:$AO$3999,20,FALSE)</f>
        <v>0</v>
      </c>
      <c r="G1691" s="3">
        <f>VLOOKUP(Tableau3[[#This Row],[ID ]],'[1]COMMERCIAL 2019 - 2021'!$D$2:$AO$3999,21,FALSE)</f>
        <v>69056.917564030533</v>
      </c>
      <c r="H1691" s="3">
        <f>VLOOKUP(Tableau3[[#This Row],[ID ]],'[1]COMMERCIAL 2019 - 2021'!$D$2:$AO$3999,22,FALSE)</f>
        <v>17628.162082677933</v>
      </c>
      <c r="I1691" s="3">
        <f>VLOOKUP(Tableau3[[#This Row],[ID ]],'[1]COMMERCIAL 2019 - 2021'!$D$2:$AO$3999,23,FALSE)</f>
        <v>6034.9503392915176</v>
      </c>
      <c r="J1691" s="3">
        <f>+Tableau1[[#This Row],[Annee]]</f>
        <v>2024</v>
      </c>
      <c r="K1691" s="3" t="str">
        <f>+Tableau1[[#This Row],[DESTINATION]]</f>
        <v>France</v>
      </c>
      <c r="L1691" s="3" t="str">
        <f>+Tableau1[[#This Row],[CLIENT]]</f>
        <v>FOODMED</v>
      </c>
      <c r="M1691" s="3">
        <f>Tableau1[[#This Row],[Mois]]</f>
        <v>7</v>
      </c>
    </row>
    <row r="1692" spans="1:13" hidden="1" x14ac:dyDescent="0.35">
      <c r="A1692" s="1" t="str">
        <f>Tableau1[[#This Row],[NUM DE FACTURE]]</f>
        <v>FAE-24-00208</v>
      </c>
      <c r="B1692" s="2">
        <f>VLOOKUP(Tableau3[[#This Row],[ID ]],'[1]COMMERCIAL 2019 - 2021'!$D$2:$AO$3999,14,FALSE)</f>
        <v>0</v>
      </c>
      <c r="C1692" s="3">
        <f>VLOOKUP(Tableau3[[#This Row],[ID ]],'[1]COMMERCIAL 2019 - 2021'!$D$2:$AO$3999,15,FALSE)</f>
        <v>0</v>
      </c>
      <c r="D1692" s="3">
        <f>VLOOKUP(Tableau3[[#This Row],[ID ]],'[1]COMMERCIAL 2019 - 2021'!$D$2:$AO$3999,16,FALSE)</f>
        <v>52000</v>
      </c>
      <c r="E1692" s="3">
        <f>VLOOKUP(Tableau3[[#This Row],[ID ]],'[1]COMMERCIAL 2019 - 2021'!$D$2:$AO$3999,17,FALSE)</f>
        <v>0</v>
      </c>
      <c r="F1692" s="3">
        <f>VLOOKUP(Tableau3[[#This Row],[ID ]],'[1]COMMERCIAL 2019 - 2021'!$D$2:$AO$3999,20,FALSE)</f>
        <v>0</v>
      </c>
      <c r="G1692" s="3">
        <f>VLOOKUP(Tableau3[[#This Row],[ID ]],'[1]COMMERCIAL 2019 - 2021'!$D$2:$AO$3999,21,FALSE)</f>
        <v>0</v>
      </c>
      <c r="H1692" s="3">
        <f>VLOOKUP(Tableau3[[#This Row],[ID ]],'[1]COMMERCIAL 2019 - 2021'!$D$2:$AO$3999,22,FALSE)</f>
        <v>79300</v>
      </c>
      <c r="I1692" s="3">
        <f>VLOOKUP(Tableau3[[#This Row],[ID ]],'[1]COMMERCIAL 2019 - 2021'!$D$2:$AO$3999,23,FALSE)</f>
        <v>0</v>
      </c>
      <c r="J1692" s="3">
        <f>+Tableau1[[#This Row],[Annee]]</f>
        <v>2024</v>
      </c>
      <c r="K1692" s="3" t="str">
        <f>+Tableau1[[#This Row],[DESTINATION]]</f>
        <v>Guinee</v>
      </c>
      <c r="L1692" s="3" t="str">
        <f>+Tableau1[[#This Row],[CLIENT]]</f>
        <v>SCCI</v>
      </c>
      <c r="M1692" s="3">
        <f>Tableau1[[#This Row],[Mois]]</f>
        <v>8</v>
      </c>
    </row>
    <row r="1693" spans="1:13" hidden="1" x14ac:dyDescent="0.35">
      <c r="A1693" s="1" t="str">
        <f>Tableau1[[#This Row],[NUM DE FACTURE]]</f>
        <v>FAE-24-00209</v>
      </c>
      <c r="B1693" s="2">
        <f>VLOOKUP(Tableau3[[#This Row],[ID ]],'[1]COMMERCIAL 2019 - 2021'!$D$2:$AO$3999,14,FALSE)</f>
        <v>38400</v>
      </c>
      <c r="C1693" s="3">
        <f>VLOOKUP(Tableau3[[#This Row],[ID ]],'[1]COMMERCIAL 2019 - 2021'!$D$2:$AO$3999,15,FALSE)</f>
        <v>0</v>
      </c>
      <c r="D1693" s="3">
        <f>VLOOKUP(Tableau3[[#This Row],[ID ]],'[1]COMMERCIAL 2019 - 2021'!$D$2:$AO$3999,16,FALSE)</f>
        <v>0</v>
      </c>
      <c r="E1693" s="3">
        <f>VLOOKUP(Tableau3[[#This Row],[ID ]],'[1]COMMERCIAL 2019 - 2021'!$D$2:$AO$3999,17,FALSE)</f>
        <v>0</v>
      </c>
      <c r="F1693" s="3">
        <f>VLOOKUP(Tableau3[[#This Row],[ID ]],'[1]COMMERCIAL 2019 - 2021'!$D$2:$AO$3999,20,FALSE)</f>
        <v>86731.559000000008</v>
      </c>
      <c r="G1693" s="3">
        <f>VLOOKUP(Tableau3[[#This Row],[ID ]],'[1]COMMERCIAL 2019 - 2021'!$D$2:$AO$3999,21,FALSE)</f>
        <v>0</v>
      </c>
      <c r="H1693" s="3">
        <f>VLOOKUP(Tableau3[[#This Row],[ID ]],'[1]COMMERCIAL 2019 - 2021'!$D$2:$AO$3999,22,FALSE)</f>
        <v>0</v>
      </c>
      <c r="I1693" s="3">
        <f>VLOOKUP(Tableau3[[#This Row],[ID ]],'[1]COMMERCIAL 2019 - 2021'!$D$2:$AO$3999,23,FALSE)</f>
        <v>0</v>
      </c>
      <c r="J1693" s="3">
        <f>+Tableau1[[#This Row],[Annee]]</f>
        <v>2024</v>
      </c>
      <c r="K1693" s="3" t="str">
        <f>+Tableau1[[#This Row],[DESTINATION]]</f>
        <v>Senegal</v>
      </c>
      <c r="L1693" s="3" t="str">
        <f>+Tableau1[[#This Row],[CLIENT]]</f>
        <v>LAMP FALL IMP EXP - LAFFIMEX</v>
      </c>
      <c r="M1693" s="3">
        <f>Tableau1[[#This Row],[Mois]]</f>
        <v>7</v>
      </c>
    </row>
    <row r="1694" spans="1:13" hidden="1" x14ac:dyDescent="0.35">
      <c r="A1694" s="1" t="str">
        <f>Tableau1[[#This Row],[NUM DE FACTURE]]</f>
        <v>FAE-24-00210</v>
      </c>
      <c r="B1694" s="2">
        <f>VLOOKUP(Tableau3[[#This Row],[ID ]],'[1]COMMERCIAL 2019 - 2021'!$D$2:$AO$3999,14,FALSE)</f>
        <v>54000</v>
      </c>
      <c r="C1694" s="3">
        <f>VLOOKUP(Tableau3[[#This Row],[ID ]],'[1]COMMERCIAL 2019 - 2021'!$D$2:$AO$3999,15,FALSE)</f>
        <v>0</v>
      </c>
      <c r="D1694" s="3">
        <f>VLOOKUP(Tableau3[[#This Row],[ID ]],'[1]COMMERCIAL 2019 - 2021'!$D$2:$AO$3999,16,FALSE)</f>
        <v>0</v>
      </c>
      <c r="E1694" s="3">
        <f>VLOOKUP(Tableau3[[#This Row],[ID ]],'[1]COMMERCIAL 2019 - 2021'!$D$2:$AO$3999,17,FALSE)</f>
        <v>0</v>
      </c>
      <c r="F1694" s="3">
        <f>VLOOKUP(Tableau3[[#This Row],[ID ]],'[1]COMMERCIAL 2019 - 2021'!$D$2:$AO$3999,20,FALSE)</f>
        <v>139440</v>
      </c>
      <c r="G1694" s="3">
        <f>VLOOKUP(Tableau3[[#This Row],[ID ]],'[1]COMMERCIAL 2019 - 2021'!$D$2:$AO$3999,21,FALSE)</f>
        <v>0</v>
      </c>
      <c r="H1694" s="3">
        <f>VLOOKUP(Tableau3[[#This Row],[ID ]],'[1]COMMERCIAL 2019 - 2021'!$D$2:$AO$3999,22,FALSE)</f>
        <v>0</v>
      </c>
      <c r="I1694" s="3">
        <f>VLOOKUP(Tableau3[[#This Row],[ID ]],'[1]COMMERCIAL 2019 - 2021'!$D$2:$AO$3999,23,FALSE)</f>
        <v>0</v>
      </c>
      <c r="J1694" s="3">
        <f>+Tableau1[[#This Row],[Annee]]</f>
        <v>2024</v>
      </c>
      <c r="K1694" s="3" t="str">
        <f>+Tableau1[[#This Row],[DESTINATION]]</f>
        <v>Qatar</v>
      </c>
      <c r="L1694" s="3" t="str">
        <f>+Tableau1[[#This Row],[CLIENT]]</f>
        <v>GOLDEN PEARL</v>
      </c>
      <c r="M1694" s="3">
        <f>Tableau1[[#This Row],[Mois]]</f>
        <v>7</v>
      </c>
    </row>
    <row r="1695" spans="1:13" hidden="1" x14ac:dyDescent="0.35">
      <c r="A1695" s="1" t="str">
        <f>Tableau1[[#This Row],[NUM DE FACTURE]]</f>
        <v>FAE-24-00211</v>
      </c>
      <c r="B1695" s="2">
        <f>VLOOKUP(Tableau3[[#This Row],[ID ]],'[1]COMMERCIAL 2019 - 2021'!$D$2:$AO$3999,14,FALSE)</f>
        <v>19200</v>
      </c>
      <c r="C1695" s="3">
        <f>VLOOKUP(Tableau3[[#This Row],[ID ]],'[1]COMMERCIAL 2019 - 2021'!$D$2:$AO$3999,15,FALSE)</f>
        <v>56000</v>
      </c>
      <c r="D1695" s="3">
        <f>VLOOKUP(Tableau3[[#This Row],[ID ]],'[1]COMMERCIAL 2019 - 2021'!$D$2:$AO$3999,16,FALSE)</f>
        <v>0</v>
      </c>
      <c r="E1695" s="3">
        <f>VLOOKUP(Tableau3[[#This Row],[ID ]],'[1]COMMERCIAL 2019 - 2021'!$D$2:$AO$3999,17,FALSE)</f>
        <v>0</v>
      </c>
      <c r="F1695" s="3">
        <f>VLOOKUP(Tableau3[[#This Row],[ID ]],'[1]COMMERCIAL 2019 - 2021'!$D$2:$AO$3999,20,FALSE)</f>
        <v>44214.0542106383</v>
      </c>
      <c r="G1695" s="3">
        <f>VLOOKUP(Tableau3[[#This Row],[ID ]],'[1]COMMERCIAL 2019 - 2021'!$D$2:$AO$3999,21,FALSE)</f>
        <v>121930.3659893617</v>
      </c>
      <c r="H1695" s="3">
        <f>VLOOKUP(Tableau3[[#This Row],[ID ]],'[1]COMMERCIAL 2019 - 2021'!$D$2:$AO$3999,22,FALSE)</f>
        <v>0</v>
      </c>
      <c r="I1695" s="3">
        <f>VLOOKUP(Tableau3[[#This Row],[ID ]],'[1]COMMERCIAL 2019 - 2021'!$D$2:$AO$3999,23,FALSE)</f>
        <v>0</v>
      </c>
      <c r="J1695" s="3">
        <f>+Tableau1[[#This Row],[Annee]]</f>
        <v>2024</v>
      </c>
      <c r="K1695" s="3" t="str">
        <f>+Tableau1[[#This Row],[DESTINATION]]</f>
        <v>Mauritanie</v>
      </c>
      <c r="L1695" s="3" t="str">
        <f>+Tableau1[[#This Row],[CLIENT]]</f>
        <v>MATMATA TRADING</v>
      </c>
      <c r="M1695" s="3">
        <f>Tableau1[[#This Row],[Mois]]</f>
        <v>7</v>
      </c>
    </row>
    <row r="1696" spans="1:13" hidden="1" x14ac:dyDescent="0.35">
      <c r="A1696" s="1" t="str">
        <f>Tableau1[[#This Row],[NUM DE FACTURE]]</f>
        <v>FAE-24-00212</v>
      </c>
      <c r="B1696" s="2">
        <f>VLOOKUP(Tableau3[[#This Row],[ID ]],'[1]COMMERCIAL 2019 - 2021'!$D$2:$AO$3999,14,FALSE)</f>
        <v>0</v>
      </c>
      <c r="C1696" s="3">
        <f>VLOOKUP(Tableau3[[#This Row],[ID ]],'[1]COMMERCIAL 2019 - 2021'!$D$2:$AO$3999,15,FALSE)</f>
        <v>133500</v>
      </c>
      <c r="D1696" s="3">
        <f>VLOOKUP(Tableau3[[#This Row],[ID ]],'[1]COMMERCIAL 2019 - 2021'!$D$2:$AO$3999,16,FALSE)</f>
        <v>0</v>
      </c>
      <c r="E1696" s="3">
        <f>VLOOKUP(Tableau3[[#This Row],[ID ]],'[1]COMMERCIAL 2019 - 2021'!$D$2:$AO$3999,17,FALSE)</f>
        <v>0</v>
      </c>
      <c r="F1696" s="3" t="e">
        <f>VLOOKUP(Tableau3[[#This Row],[ID ]],'[1]COMMERCIAL 2019 - 2021'!$D$2:$AO$3999,20,FALSE)</f>
        <v>#N/A</v>
      </c>
      <c r="G1696" s="3" t="e">
        <f>VLOOKUP(Tableau3[[#This Row],[ID ]],'[1]COMMERCIAL 2019 - 2021'!$D$2:$AO$3999,21,FALSE)</f>
        <v>#N/A</v>
      </c>
      <c r="H1696" s="3" t="e">
        <f>VLOOKUP(Tableau3[[#This Row],[ID ]],'[1]COMMERCIAL 2019 - 2021'!$D$2:$AO$3999,22,FALSE)</f>
        <v>#N/A</v>
      </c>
      <c r="I1696" s="3" t="e">
        <f>VLOOKUP(Tableau3[[#This Row],[ID ]],'[1]COMMERCIAL 2019 - 2021'!$D$2:$AO$3999,23,FALSE)</f>
        <v>#N/A</v>
      </c>
      <c r="J1696" s="3">
        <f>+Tableau1[[#This Row],[Annee]]</f>
        <v>2024</v>
      </c>
      <c r="K1696" s="3" t="str">
        <f>+Tableau1[[#This Row],[DESTINATION]]</f>
        <v>Niger</v>
      </c>
      <c r="L1696" s="3" t="str">
        <f>+Tableau1[[#This Row],[CLIENT]]</f>
        <v>STE OMEGA TRADING</v>
      </c>
      <c r="M1696" s="3">
        <f>Tableau1[[#This Row],[Mois]]</f>
        <v>7</v>
      </c>
    </row>
    <row r="1697" spans="1:13" x14ac:dyDescent="0.35">
      <c r="A1697" s="1" t="str">
        <f>Tableau1[[#This Row],[NUM DE FACTURE]]</f>
        <v>FAE-24-00213</v>
      </c>
      <c r="B1697" s="2">
        <f>VLOOKUP(Tableau3[[#This Row],[ID ]],'[1]COMMERCIAL 2019 - 2021'!$D$2:$AO$3999,14,FALSE)</f>
        <v>528</v>
      </c>
      <c r="C1697" s="3">
        <f>VLOOKUP(Tableau3[[#This Row],[ID ]],'[1]COMMERCIAL 2019 - 2021'!$D$2:$AO$3999,15,FALSE)</f>
        <v>47400</v>
      </c>
      <c r="D1697" s="3">
        <f>VLOOKUP(Tableau3[[#This Row],[ID ]],'[1]COMMERCIAL 2019 - 2021'!$D$2:$AO$3999,16,FALSE)</f>
        <v>5000</v>
      </c>
      <c r="E1697" s="3">
        <f>VLOOKUP(Tableau3[[#This Row],[ID ]],'[1]COMMERCIAL 2019 - 2021'!$D$2:$AO$3999,17,FALSE)</f>
        <v>0</v>
      </c>
      <c r="F1697" s="3">
        <f>VLOOKUP(Tableau3[[#This Row],[ID ]],'[1]COMMERCIAL 2019 - 2021'!$D$2:$AO$3999,20,FALSE)</f>
        <v>0</v>
      </c>
      <c r="G1697" s="3">
        <f>VLOOKUP(Tableau3[[#This Row],[ID ]],'[1]COMMERCIAL 2019 - 2021'!$D$2:$AO$3999,21,FALSE)</f>
        <v>87829.2</v>
      </c>
      <c r="H1697" s="3">
        <f>VLOOKUP(Tableau3[[#This Row],[ID ]],'[1]COMMERCIAL 2019 - 2021'!$D$2:$AO$3999,22,FALSE)</f>
        <v>7900</v>
      </c>
      <c r="I1697" s="3">
        <f>VLOOKUP(Tableau3[[#This Row],[ID ]],'[1]COMMERCIAL 2019 - 2021'!$D$2:$AO$3999,23,FALSE)</f>
        <v>0</v>
      </c>
      <c r="J1697" s="3">
        <f>+Tableau1[[#This Row],[Annee]]</f>
        <v>2024</v>
      </c>
      <c r="K1697" s="3" t="str">
        <f>+Tableau1[[#This Row],[DESTINATION]]</f>
        <v>Sierra Leone</v>
      </c>
      <c r="L1697" s="3" t="str">
        <f>+Tableau1[[#This Row],[CLIENT]]</f>
        <v>TUNISIAN AFRICAN BUSINESS</v>
      </c>
      <c r="M1697" s="3">
        <f>Tableau1[[#This Row],[Mois]]</f>
        <v>7</v>
      </c>
    </row>
    <row r="1698" spans="1:13" hidden="1" x14ac:dyDescent="0.35">
      <c r="A1698" s="1" t="str">
        <f>Tableau1[[#This Row],[NUM DE FACTURE]]</f>
        <v>FAE-24-00214</v>
      </c>
      <c r="B1698" s="2">
        <f>VLOOKUP(Tableau3[[#This Row],[ID ]],'[1]COMMERCIAL 2019 - 2021'!$D$2:$AO$3999,14,FALSE)</f>
        <v>38400</v>
      </c>
      <c r="C1698" s="3">
        <f>VLOOKUP(Tableau3[[#This Row],[ID ]],'[1]COMMERCIAL 2019 - 2021'!$D$2:$AO$3999,15,FALSE)</f>
        <v>0</v>
      </c>
      <c r="D1698" s="3">
        <f>VLOOKUP(Tableau3[[#This Row],[ID ]],'[1]COMMERCIAL 2019 - 2021'!$D$2:$AO$3999,16,FALSE)</f>
        <v>0</v>
      </c>
      <c r="E1698" s="3">
        <f>VLOOKUP(Tableau3[[#This Row],[ID ]],'[1]COMMERCIAL 2019 - 2021'!$D$2:$AO$3999,17,FALSE)</f>
        <v>0</v>
      </c>
      <c r="F1698" s="3">
        <f>VLOOKUP(Tableau3[[#This Row],[ID ]],'[1]COMMERCIAL 2019 - 2021'!$D$2:$AO$3999,20,FALSE)</f>
        <v>79104</v>
      </c>
      <c r="G1698" s="3">
        <f>VLOOKUP(Tableau3[[#This Row],[ID ]],'[1]COMMERCIAL 2019 - 2021'!$D$2:$AO$3999,21,FALSE)</f>
        <v>0</v>
      </c>
      <c r="H1698" s="3">
        <f>VLOOKUP(Tableau3[[#This Row],[ID ]],'[1]COMMERCIAL 2019 - 2021'!$D$2:$AO$3999,22,FALSE)</f>
        <v>0</v>
      </c>
      <c r="I1698" s="3">
        <f>VLOOKUP(Tableau3[[#This Row],[ID ]],'[1]COMMERCIAL 2019 - 2021'!$D$2:$AO$3999,23,FALSE)</f>
        <v>0</v>
      </c>
      <c r="J1698" s="3">
        <f>+Tableau1[[#This Row],[Annee]]</f>
        <v>2024</v>
      </c>
      <c r="K1698" s="3" t="str">
        <f>+Tableau1[[#This Row],[DESTINATION]]</f>
        <v>Gambie</v>
      </c>
      <c r="L1698" s="3" t="str">
        <f>+Tableau1[[#This Row],[CLIENT]]</f>
        <v>STE DE COMMERCE INTERNATIONAL</v>
      </c>
      <c r="M1698" s="3">
        <f>Tableau1[[#This Row],[Mois]]</f>
        <v>7</v>
      </c>
    </row>
    <row r="1699" spans="1:13" hidden="1" x14ac:dyDescent="0.35">
      <c r="A1699" s="1" t="str">
        <f>Tableau1[[#This Row],[NUM DE FACTURE]]</f>
        <v>FAE-24-00215</v>
      </c>
      <c r="B1699" s="2">
        <f>VLOOKUP(Tableau3[[#This Row],[ID ]],'[1]COMMERCIAL 2019 - 2021'!$D$2:$AO$3999,14,FALSE)</f>
        <v>43200</v>
      </c>
      <c r="C1699" s="3">
        <f>VLOOKUP(Tableau3[[#This Row],[ID ]],'[1]COMMERCIAL 2019 - 2021'!$D$2:$AO$3999,15,FALSE)</f>
        <v>0</v>
      </c>
      <c r="D1699" s="3">
        <f>VLOOKUP(Tableau3[[#This Row],[ID ]],'[1]COMMERCIAL 2019 - 2021'!$D$2:$AO$3999,16,FALSE)</f>
        <v>0</v>
      </c>
      <c r="E1699" s="3">
        <f>VLOOKUP(Tableau3[[#This Row],[ID ]],'[1]COMMERCIAL 2019 - 2021'!$D$2:$AO$3999,17,FALSE)</f>
        <v>0</v>
      </c>
      <c r="F1699" s="3">
        <f>VLOOKUP(Tableau3[[#This Row],[ID ]],'[1]COMMERCIAL 2019 - 2021'!$D$2:$AO$3999,20,FALSE)</f>
        <v>88992</v>
      </c>
      <c r="G1699" s="3">
        <f>VLOOKUP(Tableau3[[#This Row],[ID ]],'[1]COMMERCIAL 2019 - 2021'!$D$2:$AO$3999,21,FALSE)</f>
        <v>0</v>
      </c>
      <c r="H1699" s="3">
        <f>VLOOKUP(Tableau3[[#This Row],[ID ]],'[1]COMMERCIAL 2019 - 2021'!$D$2:$AO$3999,22,FALSE)</f>
        <v>0</v>
      </c>
      <c r="I1699" s="3">
        <f>VLOOKUP(Tableau3[[#This Row],[ID ]],'[1]COMMERCIAL 2019 - 2021'!$D$2:$AO$3999,23,FALSE)</f>
        <v>0</v>
      </c>
      <c r="J1699" s="3">
        <f>+Tableau1[[#This Row],[Annee]]</f>
        <v>2024</v>
      </c>
      <c r="K1699" s="3" t="str">
        <f>+Tableau1[[#This Row],[DESTINATION]]</f>
        <v>Sierra Leone</v>
      </c>
      <c r="L1699" s="3" t="str">
        <f>+Tableau1[[#This Row],[CLIENT]]</f>
        <v>SAHEL INTERNATIONAL TRADE</v>
      </c>
      <c r="M1699" s="3">
        <f>Tableau1[[#This Row],[Mois]]</f>
        <v>7</v>
      </c>
    </row>
    <row r="1700" spans="1:13" hidden="1" x14ac:dyDescent="0.35">
      <c r="A1700" s="1" t="str">
        <f>Tableau1[[#This Row],[NUM DE FACTURE]]</f>
        <v>FAE-24-00216</v>
      </c>
      <c r="B1700" s="2">
        <f>VLOOKUP(Tableau3[[#This Row],[ID ]],'[1]COMMERCIAL 2019 - 2021'!$D$2:$AO$3999,14,FALSE)</f>
        <v>44016</v>
      </c>
      <c r="C1700" s="3">
        <f>VLOOKUP(Tableau3[[#This Row],[ID ]],'[1]COMMERCIAL 2019 - 2021'!$D$2:$AO$3999,15,FALSE)</f>
        <v>0</v>
      </c>
      <c r="D1700" s="3">
        <f>VLOOKUP(Tableau3[[#This Row],[ID ]],'[1]COMMERCIAL 2019 - 2021'!$D$2:$AO$3999,16,FALSE)</f>
        <v>0</v>
      </c>
      <c r="E1700" s="3">
        <f>VLOOKUP(Tableau3[[#This Row],[ID ]],'[1]COMMERCIAL 2019 - 2021'!$D$2:$AO$3999,17,FALSE)</f>
        <v>0</v>
      </c>
      <c r="F1700" s="3">
        <f>VLOOKUP(Tableau3[[#This Row],[ID ]],'[1]COMMERCIAL 2019 - 2021'!$D$2:$AO$3999,20,FALSE)</f>
        <v>88472.16</v>
      </c>
      <c r="G1700" s="3">
        <f>VLOOKUP(Tableau3[[#This Row],[ID ]],'[1]COMMERCIAL 2019 - 2021'!$D$2:$AO$3999,21,FALSE)</f>
        <v>0</v>
      </c>
      <c r="H1700" s="3">
        <f>VLOOKUP(Tableau3[[#This Row],[ID ]],'[1]COMMERCIAL 2019 - 2021'!$D$2:$AO$3999,22,FALSE)</f>
        <v>0</v>
      </c>
      <c r="I1700" s="3">
        <f>VLOOKUP(Tableau3[[#This Row],[ID ]],'[1]COMMERCIAL 2019 - 2021'!$D$2:$AO$3999,23,FALSE)</f>
        <v>0</v>
      </c>
      <c r="J1700" s="3">
        <f>+Tableau1[[#This Row],[Annee]]</f>
        <v>2024</v>
      </c>
      <c r="K1700" s="3" t="str">
        <f>+Tableau1[[#This Row],[DESTINATION]]</f>
        <v>Sierra Leone</v>
      </c>
      <c r="L1700" s="3" t="str">
        <f>+Tableau1[[#This Row],[CLIENT]]</f>
        <v>SAHEL INTERNATIONAL TRADE</v>
      </c>
      <c r="M1700" s="3">
        <f>Tableau1[[#This Row],[Mois]]</f>
        <v>7</v>
      </c>
    </row>
    <row r="1701" spans="1:13" hidden="1" x14ac:dyDescent="0.35">
      <c r="A1701" s="1" t="str">
        <f>Tableau1[[#This Row],[NUM DE FACTURE]]</f>
        <v>FAE-24-00217</v>
      </c>
      <c r="B1701" s="2">
        <f>VLOOKUP(Tableau3[[#This Row],[ID ]],'[1]COMMERCIAL 2019 - 2021'!$D$2:$AO$3999,14,FALSE)</f>
        <v>60000</v>
      </c>
      <c r="C1701" s="3">
        <f>VLOOKUP(Tableau3[[#This Row],[ID ]],'[1]COMMERCIAL 2019 - 2021'!$D$2:$AO$3999,15,FALSE)</f>
        <v>0</v>
      </c>
      <c r="D1701" s="3">
        <f>VLOOKUP(Tableau3[[#This Row],[ID ]],'[1]COMMERCIAL 2019 - 2021'!$D$2:$AO$3999,16,FALSE)</f>
        <v>0</v>
      </c>
      <c r="E1701" s="3">
        <f>VLOOKUP(Tableau3[[#This Row],[ID ]],'[1]COMMERCIAL 2019 - 2021'!$D$2:$AO$3999,17,FALSE)</f>
        <v>0</v>
      </c>
      <c r="F1701" s="3">
        <f>VLOOKUP(Tableau3[[#This Row],[ID ]],'[1]COMMERCIAL 2019 - 2021'!$D$2:$AO$3999,20,FALSE)</f>
        <v>126000</v>
      </c>
      <c r="G1701" s="3">
        <f>VLOOKUP(Tableau3[[#This Row],[ID ]],'[1]COMMERCIAL 2019 - 2021'!$D$2:$AO$3999,21,FALSE)</f>
        <v>0</v>
      </c>
      <c r="H1701" s="3">
        <f>VLOOKUP(Tableau3[[#This Row],[ID ]],'[1]COMMERCIAL 2019 - 2021'!$D$2:$AO$3999,22,FALSE)</f>
        <v>0</v>
      </c>
      <c r="I1701" s="3">
        <f>VLOOKUP(Tableau3[[#This Row],[ID ]],'[1]COMMERCIAL 2019 - 2021'!$D$2:$AO$3999,23,FALSE)</f>
        <v>0</v>
      </c>
      <c r="J1701" s="3">
        <f>+Tableau1[[#This Row],[Annee]]</f>
        <v>2024</v>
      </c>
      <c r="K1701" s="3" t="str">
        <f>+Tableau1[[#This Row],[DESTINATION]]</f>
        <v>Russie</v>
      </c>
      <c r="L1701" s="3" t="str">
        <f>+Tableau1[[#This Row],[CLIENT]]</f>
        <v>STE MIDCOM INTERNATIONAL</v>
      </c>
      <c r="M1701" s="3">
        <f>Tableau1[[#This Row],[Mois]]</f>
        <v>8</v>
      </c>
    </row>
    <row r="1702" spans="1:13" hidden="1" x14ac:dyDescent="0.35">
      <c r="A1702" s="1" t="str">
        <f>Tableau1[[#This Row],[NUM DE FACTURE]]</f>
        <v>FAE-24-00218</v>
      </c>
      <c r="B1702" s="2">
        <f>VLOOKUP(Tableau3[[#This Row],[ID ]],'[1]COMMERCIAL 2019 - 2021'!$D$2:$AO$3999,14,FALSE)</f>
        <v>54000</v>
      </c>
      <c r="C1702" s="3">
        <f>VLOOKUP(Tableau3[[#This Row],[ID ]],'[1]COMMERCIAL 2019 - 2021'!$D$2:$AO$3999,15,FALSE)</f>
        <v>161731</v>
      </c>
      <c r="D1702" s="3">
        <f>VLOOKUP(Tableau3[[#This Row],[ID ]],'[1]COMMERCIAL 2019 - 2021'!$D$2:$AO$3999,16,FALSE)</f>
        <v>50803</v>
      </c>
      <c r="E1702" s="3">
        <f>VLOOKUP(Tableau3[[#This Row],[ID ]],'[1]COMMERCIAL 2019 - 2021'!$D$2:$AO$3999,17,FALSE)</f>
        <v>0</v>
      </c>
      <c r="F1702" s="3">
        <f>VLOOKUP(Tableau3[[#This Row],[ID ]],'[1]COMMERCIAL 2019 - 2021'!$D$2:$AO$3999,20,FALSE)</f>
        <v>116210.42999999998</v>
      </c>
      <c r="G1702" s="3">
        <f>VLOOKUP(Tableau3[[#This Row],[ID ]],'[1]COMMERCIAL 2019 - 2021'!$D$2:$AO$3999,21,FALSE)</f>
        <v>348052.82030399999</v>
      </c>
      <c r="H1702" s="3">
        <f>VLOOKUP(Tableau3[[#This Row],[ID ]],'[1]COMMERCIAL 2019 - 2021'!$D$2:$AO$3999,22,FALSE)</f>
        <v>109330.77254400002</v>
      </c>
      <c r="I1702" s="3">
        <f>VLOOKUP(Tableau3[[#This Row],[ID ]],'[1]COMMERCIAL 2019 - 2021'!$D$2:$AO$3999,23,FALSE)</f>
        <v>0</v>
      </c>
      <c r="J1702" s="3">
        <f>+Tableau1[[#This Row],[Annee]]</f>
        <v>2024</v>
      </c>
      <c r="K1702" s="3" t="str">
        <f>+Tableau1[[#This Row],[DESTINATION]]</f>
        <v>Libye</v>
      </c>
      <c r="L1702" s="3" t="str">
        <f>+Tableau1[[#This Row],[CLIENT]]</f>
        <v>STE AL MAJMOUA MOTTAHIDA</v>
      </c>
      <c r="M1702" s="3">
        <f>Tableau1[[#This Row],[Mois]]</f>
        <v>8</v>
      </c>
    </row>
    <row r="1703" spans="1:13" hidden="1" x14ac:dyDescent="0.35">
      <c r="A1703" s="1" t="str">
        <f>Tableau1[[#This Row],[NUM DE FACTURE]]</f>
        <v>FAE-24-00219</v>
      </c>
      <c r="B1703" s="2">
        <f>VLOOKUP(Tableau3[[#This Row],[ID ]],'[1]COMMERCIAL 2019 - 2021'!$D$2:$AO$3999,14,FALSE)</f>
        <v>43200</v>
      </c>
      <c r="C1703" s="3">
        <f>VLOOKUP(Tableau3[[#This Row],[ID ]],'[1]COMMERCIAL 2019 - 2021'!$D$2:$AO$3999,15,FALSE)</f>
        <v>0</v>
      </c>
      <c r="D1703" s="3">
        <f>VLOOKUP(Tableau3[[#This Row],[ID ]],'[1]COMMERCIAL 2019 - 2021'!$D$2:$AO$3999,16,FALSE)</f>
        <v>0</v>
      </c>
      <c r="E1703" s="3">
        <f>VLOOKUP(Tableau3[[#This Row],[ID ]],'[1]COMMERCIAL 2019 - 2021'!$D$2:$AO$3999,17,FALSE)</f>
        <v>0</v>
      </c>
      <c r="F1703" s="3">
        <f>VLOOKUP(Tableau3[[#This Row],[ID ]],'[1]COMMERCIAL 2019 - 2021'!$D$2:$AO$3999,20,FALSE)</f>
        <v>88992</v>
      </c>
      <c r="G1703" s="3">
        <f>VLOOKUP(Tableau3[[#This Row],[ID ]],'[1]COMMERCIAL 2019 - 2021'!$D$2:$AO$3999,21,FALSE)</f>
        <v>0</v>
      </c>
      <c r="H1703" s="3">
        <f>VLOOKUP(Tableau3[[#This Row],[ID ]],'[1]COMMERCIAL 2019 - 2021'!$D$2:$AO$3999,22,FALSE)</f>
        <v>0</v>
      </c>
      <c r="I1703" s="3">
        <f>VLOOKUP(Tableau3[[#This Row],[ID ]],'[1]COMMERCIAL 2019 - 2021'!$D$2:$AO$3999,23,FALSE)</f>
        <v>0</v>
      </c>
      <c r="J1703" s="3">
        <f>+Tableau1[[#This Row],[Annee]]</f>
        <v>2024</v>
      </c>
      <c r="K1703" s="3" t="str">
        <f>+Tableau1[[#This Row],[DESTINATION]]</f>
        <v>Sierra Leone</v>
      </c>
      <c r="L1703" s="3" t="str">
        <f>+Tableau1[[#This Row],[CLIENT]]</f>
        <v>SAHEL INTERNATIONAL TRADE</v>
      </c>
      <c r="M1703" s="3">
        <f>Tableau1[[#This Row],[Mois]]</f>
        <v>8</v>
      </c>
    </row>
    <row r="1704" spans="1:13" hidden="1" x14ac:dyDescent="0.35">
      <c r="A1704" s="1" t="str">
        <f>Tableau1[[#This Row],[NUM DE FACTURE]]</f>
        <v>FAE-24-00220</v>
      </c>
      <c r="B1704" s="2">
        <f>VLOOKUP(Tableau3[[#This Row],[ID ]],'[1]COMMERCIAL 2019 - 2021'!$D$2:$AO$3999,14,FALSE)</f>
        <v>40300</v>
      </c>
      <c r="C1704" s="3">
        <f>VLOOKUP(Tableau3[[#This Row],[ID ]],'[1]COMMERCIAL 2019 - 2021'!$D$2:$AO$3999,15,FALSE)</f>
        <v>0</v>
      </c>
      <c r="D1704" s="3">
        <f>VLOOKUP(Tableau3[[#This Row],[ID ]],'[1]COMMERCIAL 2019 - 2021'!$D$2:$AO$3999,16,FALSE)</f>
        <v>0</v>
      </c>
      <c r="E1704" s="3">
        <f>VLOOKUP(Tableau3[[#This Row],[ID ]],'[1]COMMERCIAL 2019 - 2021'!$D$2:$AO$3999,17,FALSE)</f>
        <v>0</v>
      </c>
      <c r="F1704" s="3">
        <f>VLOOKUP(Tableau3[[#This Row],[ID ]],'[1]COMMERCIAL 2019 - 2021'!$D$2:$AO$3999,20,FALSE)</f>
        <v>113879.51835000001</v>
      </c>
      <c r="G1704" s="3">
        <f>VLOOKUP(Tableau3[[#This Row],[ID ]],'[1]COMMERCIAL 2019 - 2021'!$D$2:$AO$3999,21,FALSE)</f>
        <v>0</v>
      </c>
      <c r="H1704" s="3">
        <f>VLOOKUP(Tableau3[[#This Row],[ID ]],'[1]COMMERCIAL 2019 - 2021'!$D$2:$AO$3999,22,FALSE)</f>
        <v>0</v>
      </c>
      <c r="I1704" s="3">
        <f>VLOOKUP(Tableau3[[#This Row],[ID ]],'[1]COMMERCIAL 2019 - 2021'!$D$2:$AO$3999,23,FALSE)</f>
        <v>0</v>
      </c>
      <c r="J1704" s="3">
        <f>+Tableau1[[#This Row],[Annee]]</f>
        <v>2024</v>
      </c>
      <c r="K1704" s="3" t="str">
        <f>+Tableau1[[#This Row],[DESTINATION]]</f>
        <v>Russie</v>
      </c>
      <c r="L1704" s="3" t="str">
        <f>+Tableau1[[#This Row],[CLIENT]]</f>
        <v>ANGSTREM TRADING</v>
      </c>
      <c r="M1704" s="3">
        <f>Tableau1[[#This Row],[Mois]]</f>
        <v>8</v>
      </c>
    </row>
    <row r="1705" spans="1:13" hidden="1" x14ac:dyDescent="0.35">
      <c r="A1705" s="1" t="str">
        <f>Tableau1[[#This Row],[NUM DE FACTURE]]</f>
        <v>FAE-24-00221</v>
      </c>
      <c r="B1705" s="2">
        <f>VLOOKUP(Tableau3[[#This Row],[ID ]],'[1]COMMERCIAL 2019 - 2021'!$D$2:$AO$3999,14,FALSE)</f>
        <v>20150</v>
      </c>
      <c r="C1705" s="3">
        <f>VLOOKUP(Tableau3[[#This Row],[ID ]],'[1]COMMERCIAL 2019 - 2021'!$D$2:$AO$3999,15,FALSE)</f>
        <v>0</v>
      </c>
      <c r="D1705" s="3">
        <f>VLOOKUP(Tableau3[[#This Row],[ID ]],'[1]COMMERCIAL 2019 - 2021'!$D$2:$AO$3999,16,FALSE)</f>
        <v>0</v>
      </c>
      <c r="E1705" s="3">
        <f>VLOOKUP(Tableau3[[#This Row],[ID ]],'[1]COMMERCIAL 2019 - 2021'!$D$2:$AO$3999,17,FALSE)</f>
        <v>0</v>
      </c>
      <c r="F1705" s="3">
        <f>VLOOKUP(Tableau3[[#This Row],[ID ]],'[1]COMMERCIAL 2019 - 2021'!$D$2:$AO$3999,20,FALSE)</f>
        <v>49161.103550000007</v>
      </c>
      <c r="G1705" s="3">
        <f>VLOOKUP(Tableau3[[#This Row],[ID ]],'[1]COMMERCIAL 2019 - 2021'!$D$2:$AO$3999,21,FALSE)</f>
        <v>0</v>
      </c>
      <c r="H1705" s="3">
        <f>VLOOKUP(Tableau3[[#This Row],[ID ]],'[1]COMMERCIAL 2019 - 2021'!$D$2:$AO$3999,22,FALSE)</f>
        <v>0</v>
      </c>
      <c r="I1705" s="3">
        <f>VLOOKUP(Tableau3[[#This Row],[ID ]],'[1]COMMERCIAL 2019 - 2021'!$D$2:$AO$3999,23,FALSE)</f>
        <v>0</v>
      </c>
      <c r="J1705" s="3">
        <f>+Tableau1[[#This Row],[Annee]]</f>
        <v>2024</v>
      </c>
      <c r="K1705" s="3" t="str">
        <f>+Tableau1[[#This Row],[DESTINATION]]</f>
        <v>Russie</v>
      </c>
      <c r="L1705" s="3" t="str">
        <f>+Tableau1[[#This Row],[CLIENT]]</f>
        <v>ANGSTREM TRADING</v>
      </c>
      <c r="M1705" s="3">
        <f>Tableau1[[#This Row],[Mois]]</f>
        <v>8</v>
      </c>
    </row>
    <row r="1706" spans="1:13" hidden="1" x14ac:dyDescent="0.35">
      <c r="A1706" s="1" t="str">
        <f>Tableau1[[#This Row],[NUM DE FACTURE]]</f>
        <v>FAE-24-00222</v>
      </c>
      <c r="B1706" s="2">
        <f>VLOOKUP(Tableau3[[#This Row],[ID ]],'[1]COMMERCIAL 2019 - 2021'!$D$2:$AO$3999,14,FALSE)</f>
        <v>0</v>
      </c>
      <c r="C1706" s="3">
        <f>VLOOKUP(Tableau3[[#This Row],[ID ]],'[1]COMMERCIAL 2019 - 2021'!$D$2:$AO$3999,15,FALSE)</f>
        <v>0</v>
      </c>
      <c r="D1706" s="3">
        <f>VLOOKUP(Tableau3[[#This Row],[ID ]],'[1]COMMERCIAL 2019 - 2021'!$D$2:$AO$3999,16,FALSE)</f>
        <v>84000</v>
      </c>
      <c r="E1706" s="3">
        <f>VLOOKUP(Tableau3[[#This Row],[ID ]],'[1]COMMERCIAL 2019 - 2021'!$D$2:$AO$3999,17,FALSE)</f>
        <v>0</v>
      </c>
      <c r="F1706" s="3">
        <f>VLOOKUP(Tableau3[[#This Row],[ID ]],'[1]COMMERCIAL 2019 - 2021'!$D$2:$AO$3999,20,FALSE)</f>
        <v>0</v>
      </c>
      <c r="G1706" s="3">
        <f>VLOOKUP(Tableau3[[#This Row],[ID ]],'[1]COMMERCIAL 2019 - 2021'!$D$2:$AO$3999,21,FALSE)</f>
        <v>0</v>
      </c>
      <c r="H1706" s="3">
        <f>VLOOKUP(Tableau3[[#This Row],[ID ]],'[1]COMMERCIAL 2019 - 2021'!$D$2:$AO$3999,22,FALSE)</f>
        <v>132720</v>
      </c>
      <c r="I1706" s="3">
        <f>VLOOKUP(Tableau3[[#This Row],[ID ]],'[1]COMMERCIAL 2019 - 2021'!$D$2:$AO$3999,23,FALSE)</f>
        <v>0</v>
      </c>
      <c r="J1706" s="3">
        <f>+Tableau1[[#This Row],[Annee]]</f>
        <v>2024</v>
      </c>
      <c r="K1706" s="3" t="str">
        <f>+Tableau1[[#This Row],[DESTINATION]]</f>
        <v>Cap Vert</v>
      </c>
      <c r="L1706" s="3" t="str">
        <f>+Tableau1[[#This Row],[CLIENT]]</f>
        <v>STE DE COMMERCE INTERNATIONAL</v>
      </c>
      <c r="M1706" s="3">
        <f>Tableau1[[#This Row],[Mois]]</f>
        <v>8</v>
      </c>
    </row>
    <row r="1707" spans="1:13" hidden="1" x14ac:dyDescent="0.35">
      <c r="A1707" s="1" t="str">
        <f>Tableau1[[#This Row],[NUM DE FACTURE]]</f>
        <v>FAE-24-00223</v>
      </c>
      <c r="B1707" s="2">
        <f>VLOOKUP(Tableau3[[#This Row],[ID ]],'[1]COMMERCIAL 2019 - 2021'!$D$2:$AO$3999,14,FALSE)</f>
        <v>0</v>
      </c>
      <c r="C1707" s="3">
        <f>VLOOKUP(Tableau3[[#This Row],[ID ]],'[1]COMMERCIAL 2019 - 2021'!$D$2:$AO$3999,15,FALSE)</f>
        <v>0</v>
      </c>
      <c r="D1707" s="3">
        <f>VLOOKUP(Tableau3[[#This Row],[ID ]],'[1]COMMERCIAL 2019 - 2021'!$D$2:$AO$3999,16,FALSE)</f>
        <v>280000</v>
      </c>
      <c r="E1707" s="3">
        <f>VLOOKUP(Tableau3[[#This Row],[ID ]],'[1]COMMERCIAL 2019 - 2021'!$D$2:$AO$3999,17,FALSE)</f>
        <v>0</v>
      </c>
      <c r="F1707" s="3">
        <f>VLOOKUP(Tableau3[[#This Row],[ID ]],'[1]COMMERCIAL 2019 - 2021'!$D$2:$AO$3999,20,FALSE)</f>
        <v>0</v>
      </c>
      <c r="G1707" s="3">
        <f>VLOOKUP(Tableau3[[#This Row],[ID ]],'[1]COMMERCIAL 2019 - 2021'!$D$2:$AO$3999,21,FALSE)</f>
        <v>0</v>
      </c>
      <c r="H1707" s="3">
        <f>VLOOKUP(Tableau3[[#This Row],[ID ]],'[1]COMMERCIAL 2019 - 2021'!$D$2:$AO$3999,22,FALSE)</f>
        <v>417200</v>
      </c>
      <c r="I1707" s="3">
        <f>VLOOKUP(Tableau3[[#This Row],[ID ]],'[1]COMMERCIAL 2019 - 2021'!$D$2:$AO$3999,23,FALSE)</f>
        <v>0</v>
      </c>
      <c r="J1707" s="3">
        <f>+Tableau1[[#This Row],[Annee]]</f>
        <v>2024</v>
      </c>
      <c r="K1707" s="3" t="str">
        <f>+Tableau1[[#This Row],[DESTINATION]]</f>
        <v>Niger</v>
      </c>
      <c r="L1707" s="3" t="str">
        <f>+Tableau1[[#This Row],[CLIENT]]</f>
        <v>STE OMEGA TRADING</v>
      </c>
      <c r="M1707" s="3">
        <f>Tableau1[[#This Row],[Mois]]</f>
        <v>8</v>
      </c>
    </row>
    <row r="1708" spans="1:13" hidden="1" x14ac:dyDescent="0.35">
      <c r="A1708" s="1" t="str">
        <f>Tableau1[[#This Row],[NUM DE FACTURE]]</f>
        <v>FAE-24-00224</v>
      </c>
      <c r="B1708" s="2">
        <f>VLOOKUP(Tableau3[[#This Row],[ID ]],'[1]COMMERCIAL 2019 - 2021'!$D$2:$AO$3999,14,FALSE)</f>
        <v>0</v>
      </c>
      <c r="C1708" s="3">
        <f>VLOOKUP(Tableau3[[#This Row],[ID ]],'[1]COMMERCIAL 2019 - 2021'!$D$2:$AO$3999,15,FALSE)</f>
        <v>99050</v>
      </c>
      <c r="D1708" s="3">
        <f>VLOOKUP(Tableau3[[#This Row],[ID ]],'[1]COMMERCIAL 2019 - 2021'!$D$2:$AO$3999,16,FALSE)</f>
        <v>35000</v>
      </c>
      <c r="E1708" s="3">
        <f>VLOOKUP(Tableau3[[#This Row],[ID ]],'[1]COMMERCIAL 2019 - 2021'!$D$2:$AO$3999,17,FALSE)</f>
        <v>0</v>
      </c>
      <c r="F1708" s="3">
        <f>VLOOKUP(Tableau3[[#This Row],[ID ]],'[1]COMMERCIAL 2019 - 2021'!$D$2:$AO$3999,20,FALSE)</f>
        <v>0</v>
      </c>
      <c r="G1708" s="3">
        <f>VLOOKUP(Tableau3[[#This Row],[ID ]],'[1]COMMERCIAL 2019 - 2021'!$D$2:$AO$3999,21,FALSE)</f>
        <v>191072.50154999999</v>
      </c>
      <c r="H1708" s="3">
        <f>VLOOKUP(Tableau3[[#This Row],[ID ]],'[1]COMMERCIAL 2019 - 2021'!$D$2:$AO$3999,22,FALSE)</f>
        <v>61002.0075</v>
      </c>
      <c r="I1708" s="3">
        <f>VLOOKUP(Tableau3[[#This Row],[ID ]],'[1]COMMERCIAL 2019 - 2021'!$D$2:$AO$3999,23,FALSE)</f>
        <v>0</v>
      </c>
      <c r="J1708" s="3">
        <f>+Tableau1[[#This Row],[Annee]]</f>
        <v>2024</v>
      </c>
      <c r="K1708" s="3" t="str">
        <f>+Tableau1[[#This Row],[DESTINATION]]</f>
        <v>Tchad</v>
      </c>
      <c r="L1708" s="3" t="str">
        <f>+Tableau1[[#This Row],[CLIENT]]</f>
        <v>SOCIETE CHEMA</v>
      </c>
      <c r="M1708" s="3">
        <f>Tableau1[[#This Row],[Mois]]</f>
        <v>8</v>
      </c>
    </row>
    <row r="1709" spans="1:13" hidden="1" x14ac:dyDescent="0.35">
      <c r="A1709" s="1" t="str">
        <f>Tableau1[[#This Row],[NUM DE FACTURE]]</f>
        <v>FAE-24-00225</v>
      </c>
      <c r="B1709" s="2">
        <f>VLOOKUP(Tableau3[[#This Row],[ID ]],'[1]COMMERCIAL 2019 - 2021'!$D$2:$AO$3999,14,FALSE)</f>
        <v>10660</v>
      </c>
      <c r="C1709" s="3">
        <f>VLOOKUP(Tableau3[[#This Row],[ID ]],'[1]COMMERCIAL 2019 - 2021'!$D$2:$AO$3999,15,FALSE)</f>
        <v>8500</v>
      </c>
      <c r="D1709" s="3">
        <f>VLOOKUP(Tableau3[[#This Row],[ID ]],'[1]COMMERCIAL 2019 - 2021'!$D$2:$AO$3999,16,FALSE)</f>
        <v>0</v>
      </c>
      <c r="E1709" s="3">
        <f>VLOOKUP(Tableau3[[#This Row],[ID ]],'[1]COMMERCIAL 2019 - 2021'!$D$2:$AO$3999,17,FALSE)</f>
        <v>0</v>
      </c>
      <c r="F1709" s="3">
        <f>VLOOKUP(Tableau3[[#This Row],[ID ]],'[1]COMMERCIAL 2019 - 2021'!$D$2:$AO$3999,20,FALSE)</f>
        <v>25504.045188089767</v>
      </c>
      <c r="G1709" s="3">
        <f>VLOOKUP(Tableau3[[#This Row],[ID ]],'[1]COMMERCIAL 2019 - 2021'!$D$2:$AO$3999,21,FALSE)</f>
        <v>17089.794866910226</v>
      </c>
      <c r="H1709" s="3">
        <f>VLOOKUP(Tableau3[[#This Row],[ID ]],'[1]COMMERCIAL 2019 - 2021'!$D$2:$AO$3999,22,FALSE)</f>
        <v>0</v>
      </c>
      <c r="I1709" s="3">
        <f>VLOOKUP(Tableau3[[#This Row],[ID ]],'[1]COMMERCIAL 2019 - 2021'!$D$2:$AO$3999,23,FALSE)</f>
        <v>0</v>
      </c>
      <c r="J1709" s="3">
        <f>+Tableau1[[#This Row],[Annee]]</f>
        <v>2024</v>
      </c>
      <c r="K1709" s="3" t="str">
        <f>+Tableau1[[#This Row],[DESTINATION]]</f>
        <v>Liberia</v>
      </c>
      <c r="L1709" s="3" t="str">
        <f>+Tableau1[[#This Row],[CLIENT]]</f>
        <v>HK ENTREPRISE</v>
      </c>
      <c r="M1709" s="3">
        <f>Tableau1[[#This Row],[Mois]]</f>
        <v>9</v>
      </c>
    </row>
    <row r="1710" spans="1:13" hidden="1" x14ac:dyDescent="0.35">
      <c r="A1710" s="1" t="str">
        <f>Tableau1[[#This Row],[NUM DE FACTURE]]</f>
        <v>FAE-24-00226</v>
      </c>
      <c r="B1710" s="2">
        <f>VLOOKUP(Tableau3[[#This Row],[ID ]],'[1]COMMERCIAL 2019 - 2021'!$D$2:$AO$3999,14,FALSE)</f>
        <v>96000</v>
      </c>
      <c r="C1710" s="3">
        <f>VLOOKUP(Tableau3[[#This Row],[ID ]],'[1]COMMERCIAL 2019 - 2021'!$D$2:$AO$3999,15,FALSE)</f>
        <v>0</v>
      </c>
      <c r="D1710" s="3">
        <f>VLOOKUP(Tableau3[[#This Row],[ID ]],'[1]COMMERCIAL 2019 - 2021'!$D$2:$AO$3999,16,FALSE)</f>
        <v>0</v>
      </c>
      <c r="E1710" s="3">
        <f>VLOOKUP(Tableau3[[#This Row],[ID ]],'[1]COMMERCIAL 2019 - 2021'!$D$2:$AO$3999,17,FALSE)</f>
        <v>0</v>
      </c>
      <c r="F1710" s="3">
        <f>VLOOKUP(Tableau3[[#This Row],[ID ]],'[1]COMMERCIAL 2019 - 2021'!$D$2:$AO$3999,20,FALSE)</f>
        <v>197760</v>
      </c>
      <c r="G1710" s="3">
        <f>VLOOKUP(Tableau3[[#This Row],[ID ]],'[1]COMMERCIAL 2019 - 2021'!$D$2:$AO$3999,21,FALSE)</f>
        <v>0</v>
      </c>
      <c r="H1710" s="3">
        <f>VLOOKUP(Tableau3[[#This Row],[ID ]],'[1]COMMERCIAL 2019 - 2021'!$D$2:$AO$3999,22,FALSE)</f>
        <v>0</v>
      </c>
      <c r="I1710" s="3">
        <f>VLOOKUP(Tableau3[[#This Row],[ID ]],'[1]COMMERCIAL 2019 - 2021'!$D$2:$AO$3999,23,FALSE)</f>
        <v>0</v>
      </c>
      <c r="J1710" s="3">
        <f>+Tableau1[[#This Row],[Annee]]</f>
        <v>2024</v>
      </c>
      <c r="K1710" s="3" t="str">
        <f>+Tableau1[[#This Row],[DESTINATION]]</f>
        <v>Gambie</v>
      </c>
      <c r="L1710" s="3" t="str">
        <f>+Tableau1[[#This Row],[CLIENT]]</f>
        <v>STE DE COMMERCE INTERNATIONAL</v>
      </c>
      <c r="M1710" s="3">
        <f>Tableau1[[#This Row],[Mois]]</f>
        <v>8</v>
      </c>
    </row>
    <row r="1711" spans="1:13" hidden="1" x14ac:dyDescent="0.35">
      <c r="A1711" s="1" t="str">
        <f>Tableau1[[#This Row],[NUM DE FACTURE]]</f>
        <v>FAE-24-00227</v>
      </c>
      <c r="B1711" s="2">
        <f>VLOOKUP(Tableau3[[#This Row],[ID ]],'[1]COMMERCIAL 2019 - 2021'!$D$2:$AO$3999,14,FALSE)</f>
        <v>0</v>
      </c>
      <c r="C1711" s="3">
        <f>VLOOKUP(Tableau3[[#This Row],[ID ]],'[1]COMMERCIAL 2019 - 2021'!$D$2:$AO$3999,15,FALSE)</f>
        <v>22070</v>
      </c>
      <c r="D1711" s="3">
        <f>VLOOKUP(Tableau3[[#This Row],[ID ]],'[1]COMMERCIAL 2019 - 2021'!$D$2:$AO$3999,16,FALSE)</f>
        <v>0</v>
      </c>
      <c r="E1711" s="3">
        <f>VLOOKUP(Tableau3[[#This Row],[ID ]],'[1]COMMERCIAL 2019 - 2021'!$D$2:$AO$3999,17,FALSE)</f>
        <v>0</v>
      </c>
      <c r="F1711" s="3">
        <f>VLOOKUP(Tableau3[[#This Row],[ID ]],'[1]COMMERCIAL 2019 - 2021'!$D$2:$AO$3999,20,FALSE)</f>
        <v>0</v>
      </c>
      <c r="G1711" s="3">
        <f>VLOOKUP(Tableau3[[#This Row],[ID ]],'[1]COMMERCIAL 2019 - 2021'!$D$2:$AO$3999,21,FALSE)</f>
        <v>98519.184176000024</v>
      </c>
      <c r="H1711" s="3">
        <f>VLOOKUP(Tableau3[[#This Row],[ID ]],'[1]COMMERCIAL 2019 - 2021'!$D$2:$AO$3999,22,FALSE)</f>
        <v>0</v>
      </c>
      <c r="I1711" s="3">
        <f>VLOOKUP(Tableau3[[#This Row],[ID ]],'[1]COMMERCIAL 2019 - 2021'!$D$2:$AO$3999,23,FALSE)</f>
        <v>0</v>
      </c>
      <c r="J1711" s="3">
        <f>+Tableau1[[#This Row],[Annee]]</f>
        <v>2024</v>
      </c>
      <c r="K1711" s="3" t="str">
        <f>+Tableau1[[#This Row],[DESTINATION]]</f>
        <v xml:space="preserve">New Zealand </v>
      </c>
      <c r="L1711" s="3" t="str">
        <f>+Tableau1[[#This Row],[CLIENT]]</f>
        <v>DAVIS TRADING CO LTD</v>
      </c>
      <c r="M1711" s="3">
        <f>Tableau1[[#This Row],[Mois]]</f>
        <v>8</v>
      </c>
    </row>
    <row r="1712" spans="1:13" x14ac:dyDescent="0.35">
      <c r="A1712" s="1" t="str">
        <f>Tableau1[[#This Row],[NUM DE FACTURE]]</f>
        <v>FAE-24-00228</v>
      </c>
      <c r="B1712" s="2">
        <f>VLOOKUP(Tableau3[[#This Row],[ID ]],'[1]COMMERCIAL 2019 - 2021'!$D$2:$AO$3999,14,FALSE)</f>
        <v>0</v>
      </c>
      <c r="C1712" s="3">
        <f>VLOOKUP(Tableau3[[#This Row],[ID ]],'[1]COMMERCIAL 2019 - 2021'!$D$2:$AO$3999,15,FALSE)</f>
        <v>135000</v>
      </c>
      <c r="D1712" s="3">
        <f>VLOOKUP(Tableau3[[#This Row],[ID ]],'[1]COMMERCIAL 2019 - 2021'!$D$2:$AO$3999,16,FALSE)</f>
        <v>0</v>
      </c>
      <c r="E1712" s="3">
        <f>VLOOKUP(Tableau3[[#This Row],[ID ]],'[1]COMMERCIAL 2019 - 2021'!$D$2:$AO$3999,17,FALSE)</f>
        <v>0</v>
      </c>
      <c r="F1712" s="3">
        <f>VLOOKUP(Tableau3[[#This Row],[ID ]],'[1]COMMERCIAL 2019 - 2021'!$D$2:$AO$3999,20,FALSE)</f>
        <v>0</v>
      </c>
      <c r="G1712" s="3">
        <f>VLOOKUP(Tableau3[[#This Row],[ID ]],'[1]COMMERCIAL 2019 - 2021'!$D$2:$AO$3999,21,FALSE)</f>
        <v>222075</v>
      </c>
      <c r="H1712" s="3">
        <f>VLOOKUP(Tableau3[[#This Row],[ID ]],'[1]COMMERCIAL 2019 - 2021'!$D$2:$AO$3999,22,FALSE)</f>
        <v>0</v>
      </c>
      <c r="I1712" s="3">
        <f>VLOOKUP(Tableau3[[#This Row],[ID ]],'[1]COMMERCIAL 2019 - 2021'!$D$2:$AO$3999,23,FALSE)</f>
        <v>0</v>
      </c>
      <c r="J1712" s="3">
        <f>+Tableau1[[#This Row],[Annee]]</f>
        <v>2024</v>
      </c>
      <c r="K1712" s="3" t="str">
        <f>+Tableau1[[#This Row],[DESTINATION]]</f>
        <v>Senegal</v>
      </c>
      <c r="L1712" s="3" t="str">
        <f>+Tableau1[[#This Row],[CLIENT]]</f>
        <v>TUNISIAN AFRICAN BUSINESS</v>
      </c>
      <c r="M1712" s="3">
        <f>Tableau1[[#This Row],[Mois]]</f>
        <v>9</v>
      </c>
    </row>
    <row r="1713" spans="1:13" hidden="1" x14ac:dyDescent="0.35">
      <c r="A1713" s="1" t="str">
        <f>Tableau1[[#This Row],[NUM DE FACTURE]]</f>
        <v>FAE-24-00229</v>
      </c>
      <c r="B1713" s="2">
        <f>VLOOKUP(Tableau3[[#This Row],[ID ]],'[1]COMMERCIAL 2019 - 2021'!$D$2:$AO$3999,14,FALSE)</f>
        <v>27600</v>
      </c>
      <c r="C1713" s="3">
        <f>VLOOKUP(Tableau3[[#This Row],[ID ]],'[1]COMMERCIAL 2019 - 2021'!$D$2:$AO$3999,15,FALSE)</f>
        <v>0</v>
      </c>
      <c r="D1713" s="3">
        <f>VLOOKUP(Tableau3[[#This Row],[ID ]],'[1]COMMERCIAL 2019 - 2021'!$D$2:$AO$3999,16,FALSE)</f>
        <v>0</v>
      </c>
      <c r="E1713" s="3">
        <f>VLOOKUP(Tableau3[[#This Row],[ID ]],'[1]COMMERCIAL 2019 - 2021'!$D$2:$AO$3999,17,FALSE)</f>
        <v>0</v>
      </c>
      <c r="F1713" s="3">
        <f>VLOOKUP(Tableau3[[#This Row],[ID ]],'[1]COMMERCIAL 2019 - 2021'!$D$2:$AO$3999,20,FALSE)</f>
        <v>56856</v>
      </c>
      <c r="G1713" s="3">
        <f>VLOOKUP(Tableau3[[#This Row],[ID ]],'[1]COMMERCIAL 2019 - 2021'!$D$2:$AO$3999,21,FALSE)</f>
        <v>0</v>
      </c>
      <c r="H1713" s="3">
        <f>VLOOKUP(Tableau3[[#This Row],[ID ]],'[1]COMMERCIAL 2019 - 2021'!$D$2:$AO$3999,22,FALSE)</f>
        <v>0</v>
      </c>
      <c r="I1713" s="3">
        <f>VLOOKUP(Tableau3[[#This Row],[ID ]],'[1]COMMERCIAL 2019 - 2021'!$D$2:$AO$3999,23,FALSE)</f>
        <v>0</v>
      </c>
      <c r="J1713" s="3">
        <f>+Tableau1[[#This Row],[Annee]]</f>
        <v>2024</v>
      </c>
      <c r="K1713" s="3" t="str">
        <f>+Tableau1[[#This Row],[DESTINATION]]</f>
        <v>Burkina Faso</v>
      </c>
      <c r="L1713" s="3" t="str">
        <f>+Tableau1[[#This Row],[CLIENT]]</f>
        <v>MARCOM INTERN</v>
      </c>
      <c r="M1713" s="3">
        <f>Tableau1[[#This Row],[Mois]]</f>
        <v>8</v>
      </c>
    </row>
    <row r="1714" spans="1:13" hidden="1" x14ac:dyDescent="0.35">
      <c r="A1714" s="1" t="str">
        <f>Tableau1[[#This Row],[NUM DE FACTURE]]</f>
        <v>FAE-24-00230</v>
      </c>
      <c r="B1714" s="2">
        <f>VLOOKUP(Tableau3[[#This Row],[ID ]],'[1]COMMERCIAL 2019 - 2021'!$D$2:$AO$3999,14,FALSE)</f>
        <v>43200</v>
      </c>
      <c r="C1714" s="3">
        <f>VLOOKUP(Tableau3[[#This Row],[ID ]],'[1]COMMERCIAL 2019 - 2021'!$D$2:$AO$3999,15,FALSE)</f>
        <v>0</v>
      </c>
      <c r="D1714" s="3">
        <f>VLOOKUP(Tableau3[[#This Row],[ID ]],'[1]COMMERCIAL 2019 - 2021'!$D$2:$AO$3999,16,FALSE)</f>
        <v>0</v>
      </c>
      <c r="E1714" s="3">
        <f>VLOOKUP(Tableau3[[#This Row],[ID ]],'[1]COMMERCIAL 2019 - 2021'!$D$2:$AO$3999,17,FALSE)</f>
        <v>0</v>
      </c>
      <c r="F1714" s="3" t="e">
        <f>VLOOKUP(Tableau3[[#This Row],[ID ]],'[1]COMMERCIAL 2019 - 2021'!$D$2:$AO$3999,20,FALSE)</f>
        <v>#N/A</v>
      </c>
      <c r="G1714" s="3" t="e">
        <f>VLOOKUP(Tableau3[[#This Row],[ID ]],'[1]COMMERCIAL 2019 - 2021'!$D$2:$AO$3999,21,FALSE)</f>
        <v>#N/A</v>
      </c>
      <c r="H1714" s="3" t="e">
        <f>VLOOKUP(Tableau3[[#This Row],[ID ]],'[1]COMMERCIAL 2019 - 2021'!$D$2:$AO$3999,22,FALSE)</f>
        <v>#N/A</v>
      </c>
      <c r="I1714" s="3" t="e">
        <f>VLOOKUP(Tableau3[[#This Row],[ID ]],'[1]COMMERCIAL 2019 - 2021'!$D$2:$AO$3999,23,FALSE)</f>
        <v>#N/A</v>
      </c>
      <c r="J1714" s="3">
        <f>+Tableau1[[#This Row],[Annee]]</f>
        <v>2024</v>
      </c>
      <c r="K1714" s="3" t="str">
        <f>+Tableau1[[#This Row],[DESTINATION]]</f>
        <v>Tchad</v>
      </c>
      <c r="L1714" s="3" t="str">
        <f>+Tableau1[[#This Row],[CLIENT]]</f>
        <v>SAHEL INTERNATIONAL TRADE</v>
      </c>
      <c r="M1714" s="3">
        <f>Tableau1[[#This Row],[Mois]]</f>
        <v>8</v>
      </c>
    </row>
    <row r="1715" spans="1:13" hidden="1" x14ac:dyDescent="0.35">
      <c r="A1715" s="1" t="str">
        <f>Tableau1[[#This Row],[NUM DE FACTURE]]</f>
        <v>FAE-24-00231</v>
      </c>
      <c r="B1715" s="2">
        <f>VLOOKUP(Tableau3[[#This Row],[ID ]],'[1]COMMERCIAL 2019 - 2021'!$D$2:$AO$3999,14,FALSE)</f>
        <v>0</v>
      </c>
      <c r="C1715" s="3">
        <f>VLOOKUP(Tableau3[[#This Row],[ID ]],'[1]COMMERCIAL 2019 - 2021'!$D$2:$AO$3999,15,FALSE)</f>
        <v>17712</v>
      </c>
      <c r="D1715" s="3">
        <f>VLOOKUP(Tableau3[[#This Row],[ID ]],'[1]COMMERCIAL 2019 - 2021'!$D$2:$AO$3999,16,FALSE)</f>
        <v>7500</v>
      </c>
      <c r="E1715" s="3">
        <f>VLOOKUP(Tableau3[[#This Row],[ID ]],'[1]COMMERCIAL 2019 - 2021'!$D$2:$AO$3999,17,FALSE)</f>
        <v>0</v>
      </c>
      <c r="F1715" s="3">
        <f>VLOOKUP(Tableau3[[#This Row],[ID ]],'[1]COMMERCIAL 2019 - 2021'!$D$2:$AO$3999,20,FALSE)</f>
        <v>0</v>
      </c>
      <c r="G1715" s="3">
        <f>VLOOKUP(Tableau3[[#This Row],[ID ]],'[1]COMMERCIAL 2019 - 2021'!$D$2:$AO$3999,21,FALSE)</f>
        <v>56126.938673540222</v>
      </c>
      <c r="H1715" s="3">
        <f>VLOOKUP(Tableau3[[#This Row],[ID ]],'[1]COMMERCIAL 2019 - 2021'!$D$2:$AO$3999,22,FALSE)</f>
        <v>23460.996759459777</v>
      </c>
      <c r="I1715" s="3">
        <f>VLOOKUP(Tableau3[[#This Row],[ID ]],'[1]COMMERCIAL 2019 - 2021'!$D$2:$AO$3999,23,FALSE)</f>
        <v>0</v>
      </c>
      <c r="J1715" s="3">
        <f>+Tableau1[[#This Row],[Annee]]</f>
        <v>2024</v>
      </c>
      <c r="K1715" s="3" t="str">
        <f>+Tableau1[[#This Row],[DESTINATION]]</f>
        <v>Mayotte</v>
      </c>
      <c r="L1715" s="3" t="str">
        <f>+Tableau1[[#This Row],[CLIENT]]</f>
        <v>SODIFRAM SAS</v>
      </c>
      <c r="M1715" s="3">
        <f>Tableau1[[#This Row],[Mois]]</f>
        <v>8</v>
      </c>
    </row>
    <row r="1716" spans="1:13" hidden="1" x14ac:dyDescent="0.35">
      <c r="A1716" s="1" t="str">
        <f>Tableau1[[#This Row],[NUM DE FACTURE]]</f>
        <v>FAE-24-00232</v>
      </c>
      <c r="B1716" s="2">
        <f>VLOOKUP(Tableau3[[#This Row],[ID ]],'[1]COMMERCIAL 2019 - 2021'!$D$2:$AO$3999,14,FALSE)</f>
        <v>134400</v>
      </c>
      <c r="C1716" s="3">
        <f>VLOOKUP(Tableau3[[#This Row],[ID ]],'[1]COMMERCIAL 2019 - 2021'!$D$2:$AO$3999,15,FALSE)</f>
        <v>0</v>
      </c>
      <c r="D1716" s="3">
        <f>VLOOKUP(Tableau3[[#This Row],[ID ]],'[1]COMMERCIAL 2019 - 2021'!$D$2:$AO$3999,16,FALSE)</f>
        <v>0</v>
      </c>
      <c r="E1716" s="3">
        <f>VLOOKUP(Tableau3[[#This Row],[ID ]],'[1]COMMERCIAL 2019 - 2021'!$D$2:$AO$3999,17,FALSE)</f>
        <v>0</v>
      </c>
      <c r="F1716" s="3">
        <f>VLOOKUP(Tableau3[[#This Row],[ID ]],'[1]COMMERCIAL 2019 - 2021'!$D$2:$AO$3999,20,FALSE)</f>
        <v>299489.1361</v>
      </c>
      <c r="G1716" s="3">
        <f>VLOOKUP(Tableau3[[#This Row],[ID ]],'[1]COMMERCIAL 2019 - 2021'!$D$2:$AO$3999,21,FALSE)</f>
        <v>0</v>
      </c>
      <c r="H1716" s="3">
        <f>VLOOKUP(Tableau3[[#This Row],[ID ]],'[1]COMMERCIAL 2019 - 2021'!$D$2:$AO$3999,22,FALSE)</f>
        <v>0</v>
      </c>
      <c r="I1716" s="3">
        <f>VLOOKUP(Tableau3[[#This Row],[ID ]],'[1]COMMERCIAL 2019 - 2021'!$D$2:$AO$3999,23,FALSE)</f>
        <v>0</v>
      </c>
      <c r="J1716" s="3">
        <f>+Tableau1[[#This Row],[Annee]]</f>
        <v>2024</v>
      </c>
      <c r="K1716" s="3" t="str">
        <f>+Tableau1[[#This Row],[DESTINATION]]</f>
        <v>Senegal</v>
      </c>
      <c r="L1716" s="3" t="str">
        <f>+Tableau1[[#This Row],[CLIENT]]</f>
        <v>LAMP FALL IMP EXP - LAFFIMEX</v>
      </c>
      <c r="M1716" s="3">
        <f>Tableau1[[#This Row],[Mois]]</f>
        <v>8</v>
      </c>
    </row>
    <row r="1717" spans="1:13" hidden="1" x14ac:dyDescent="0.35">
      <c r="A1717" s="1" t="str">
        <f>Tableau1[[#This Row],[NUM DE FACTURE]]</f>
        <v>FAE-24-00233</v>
      </c>
      <c r="B1717" s="2">
        <f>VLOOKUP(Tableau3[[#This Row],[ID ]],'[1]COMMERCIAL 2019 - 2021'!$D$2:$AO$3999,14,FALSE)</f>
        <v>0</v>
      </c>
      <c r="C1717" s="3">
        <f>VLOOKUP(Tableau3[[#This Row],[ID ]],'[1]COMMERCIAL 2019 - 2021'!$D$2:$AO$3999,15,FALSE)</f>
        <v>0</v>
      </c>
      <c r="D1717" s="3">
        <f>VLOOKUP(Tableau3[[#This Row],[ID ]],'[1]COMMERCIAL 2019 - 2021'!$D$2:$AO$3999,16,FALSE)</f>
        <v>56000</v>
      </c>
      <c r="E1717" s="3">
        <f>VLOOKUP(Tableau3[[#This Row],[ID ]],'[1]COMMERCIAL 2019 - 2021'!$D$2:$AO$3999,17,FALSE)</f>
        <v>0</v>
      </c>
      <c r="F1717" s="3">
        <f>VLOOKUP(Tableau3[[#This Row],[ID ]],'[1]COMMERCIAL 2019 - 2021'!$D$2:$AO$3999,20,FALSE)</f>
        <v>0</v>
      </c>
      <c r="G1717" s="3">
        <f>VLOOKUP(Tableau3[[#This Row],[ID ]],'[1]COMMERCIAL 2019 - 2021'!$D$2:$AO$3999,21,FALSE)</f>
        <v>0</v>
      </c>
      <c r="H1717" s="3">
        <f>VLOOKUP(Tableau3[[#This Row],[ID ]],'[1]COMMERCIAL 2019 - 2021'!$D$2:$AO$3999,22,FALSE)</f>
        <v>88480</v>
      </c>
      <c r="I1717" s="3">
        <f>VLOOKUP(Tableau3[[#This Row],[ID ]],'[1]COMMERCIAL 2019 - 2021'!$D$2:$AO$3999,23,FALSE)</f>
        <v>0</v>
      </c>
      <c r="J1717" s="3">
        <f>+Tableau1[[#This Row],[Annee]]</f>
        <v>2024</v>
      </c>
      <c r="K1717" s="3" t="str">
        <f>+Tableau1[[#This Row],[DESTINATION]]</f>
        <v>Tchad</v>
      </c>
      <c r="L1717" s="3" t="str">
        <f>+Tableau1[[#This Row],[CLIENT]]</f>
        <v>SAHEL INTERNATIONAL TRADE</v>
      </c>
      <c r="M1717" s="3">
        <f>Tableau1[[#This Row],[Mois]]</f>
        <v>8</v>
      </c>
    </row>
    <row r="1718" spans="1:13" hidden="1" x14ac:dyDescent="0.35">
      <c r="A1718" s="1" t="str">
        <f>Tableau1[[#This Row],[NUM DE FACTURE]]</f>
        <v>FAE-24-00234</v>
      </c>
      <c r="B1718" s="2">
        <f>VLOOKUP(Tableau3[[#This Row],[ID ]],'[1]COMMERCIAL 2019 - 2021'!$D$2:$AO$3999,14,FALSE)</f>
        <v>54000</v>
      </c>
      <c r="C1718" s="3">
        <f>VLOOKUP(Tableau3[[#This Row],[ID ]],'[1]COMMERCIAL 2019 - 2021'!$D$2:$AO$3999,15,FALSE)</f>
        <v>0</v>
      </c>
      <c r="D1718" s="3">
        <f>VLOOKUP(Tableau3[[#This Row],[ID ]],'[1]COMMERCIAL 2019 - 2021'!$D$2:$AO$3999,16,FALSE)</f>
        <v>0</v>
      </c>
      <c r="E1718" s="3">
        <f>VLOOKUP(Tableau3[[#This Row],[ID ]],'[1]COMMERCIAL 2019 - 2021'!$D$2:$AO$3999,17,FALSE)</f>
        <v>0</v>
      </c>
      <c r="F1718" s="3">
        <f>VLOOKUP(Tableau3[[#This Row],[ID ]],'[1]COMMERCIAL 2019 - 2021'!$D$2:$AO$3999,20,FALSE)</f>
        <v>124873.9565</v>
      </c>
      <c r="G1718" s="3">
        <f>VLOOKUP(Tableau3[[#This Row],[ID ]],'[1]COMMERCIAL 2019 - 2021'!$D$2:$AO$3999,21,FALSE)</f>
        <v>0</v>
      </c>
      <c r="H1718" s="3">
        <f>VLOOKUP(Tableau3[[#This Row],[ID ]],'[1]COMMERCIAL 2019 - 2021'!$D$2:$AO$3999,22,FALSE)</f>
        <v>0</v>
      </c>
      <c r="I1718" s="3">
        <f>VLOOKUP(Tableau3[[#This Row],[ID ]],'[1]COMMERCIAL 2019 - 2021'!$D$2:$AO$3999,23,FALSE)</f>
        <v>0</v>
      </c>
      <c r="J1718" s="3">
        <f>+Tableau1[[#This Row],[Annee]]</f>
        <v>2024</v>
      </c>
      <c r="K1718" s="3" t="str">
        <f>+Tableau1[[#This Row],[DESTINATION]]</f>
        <v>Senegal</v>
      </c>
      <c r="L1718" s="3" t="str">
        <f>+Tableau1[[#This Row],[CLIENT]]</f>
        <v>ACS DISTRIBUTION</v>
      </c>
      <c r="M1718" s="3">
        <f>Tableau1[[#This Row],[Mois]]</f>
        <v>8</v>
      </c>
    </row>
    <row r="1719" spans="1:13" hidden="1" x14ac:dyDescent="0.35">
      <c r="A1719" s="1" t="str">
        <f>Tableau1[[#This Row],[NUM DE FACTURE]]</f>
        <v>FAE-24-00235</v>
      </c>
      <c r="B1719" s="2">
        <f>VLOOKUP(Tableau3[[#This Row],[ID ]],'[1]COMMERCIAL 2019 - 2021'!$D$2:$AO$3999,14,FALSE)</f>
        <v>0</v>
      </c>
      <c r="C1719" s="3">
        <f>VLOOKUP(Tableau3[[#This Row],[ID ]],'[1]COMMERCIAL 2019 - 2021'!$D$2:$AO$3999,15,FALSE)</f>
        <v>16152</v>
      </c>
      <c r="D1719" s="3">
        <f>VLOOKUP(Tableau3[[#This Row],[ID ]],'[1]COMMERCIAL 2019 - 2021'!$D$2:$AO$3999,16,FALSE)</f>
        <v>6000</v>
      </c>
      <c r="E1719" s="3">
        <f>VLOOKUP(Tableau3[[#This Row],[ID ]],'[1]COMMERCIAL 2019 - 2021'!$D$2:$AO$3999,17,FALSE)</f>
        <v>0</v>
      </c>
      <c r="F1719" s="3">
        <f>VLOOKUP(Tableau3[[#This Row],[ID ]],'[1]COMMERCIAL 2019 - 2021'!$D$2:$AO$3999,20,FALSE)</f>
        <v>0</v>
      </c>
      <c r="G1719" s="3">
        <f>VLOOKUP(Tableau3[[#This Row],[ID ]],'[1]COMMERCIAL 2019 - 2021'!$D$2:$AO$3999,21,FALSE)</f>
        <v>55603.156752000003</v>
      </c>
      <c r="H1719" s="3">
        <f>VLOOKUP(Tableau3[[#This Row],[ID ]],'[1]COMMERCIAL 2019 - 2021'!$D$2:$AO$3999,22,FALSE)</f>
        <v>20434.914000000001</v>
      </c>
      <c r="I1719" s="3">
        <f>VLOOKUP(Tableau3[[#This Row],[ID ]],'[1]COMMERCIAL 2019 - 2021'!$D$2:$AO$3999,23,FALSE)</f>
        <v>0</v>
      </c>
      <c r="J1719" s="3">
        <f>+Tableau1[[#This Row],[Annee]]</f>
        <v>2024</v>
      </c>
      <c r="K1719" s="3" t="str">
        <f>+Tableau1[[#This Row],[DESTINATION]]</f>
        <v>France</v>
      </c>
      <c r="L1719" s="3" t="str">
        <f>+Tableau1[[#This Row],[CLIENT]]</f>
        <v>FOODMED</v>
      </c>
      <c r="M1719" s="3">
        <f>Tableau1[[#This Row],[Mois]]</f>
        <v>8</v>
      </c>
    </row>
    <row r="1720" spans="1:13" hidden="1" x14ac:dyDescent="0.35">
      <c r="A1720" s="1" t="str">
        <f>Tableau1[[#This Row],[NUM DE FACTURE]]</f>
        <v>FAE-24-00236</v>
      </c>
      <c r="B1720" s="2">
        <f>VLOOKUP(Tableau3[[#This Row],[ID ]],'[1]COMMERCIAL 2019 - 2021'!$D$2:$AO$3999,14,FALSE)</f>
        <v>0</v>
      </c>
      <c r="C1720" s="3">
        <f>VLOOKUP(Tableau3[[#This Row],[ID ]],'[1]COMMERCIAL 2019 - 2021'!$D$2:$AO$3999,15,FALSE)</f>
        <v>12384</v>
      </c>
      <c r="D1720" s="3">
        <f>VLOOKUP(Tableau3[[#This Row],[ID ]],'[1]COMMERCIAL 2019 - 2021'!$D$2:$AO$3999,16,FALSE)</f>
        <v>6000</v>
      </c>
      <c r="E1720" s="3">
        <f>VLOOKUP(Tableau3[[#This Row],[ID ]],'[1]COMMERCIAL 2019 - 2021'!$D$2:$AO$3999,17,FALSE)</f>
        <v>4060</v>
      </c>
      <c r="F1720" s="3">
        <f>VLOOKUP(Tableau3[[#This Row],[ID ]],'[1]COMMERCIAL 2019 - 2021'!$D$2:$AO$3999,20,FALSE)</f>
        <v>0</v>
      </c>
      <c r="G1720" s="3">
        <f>VLOOKUP(Tableau3[[#This Row],[ID ]],'[1]COMMERCIAL 2019 - 2021'!$D$2:$AO$3999,21,FALSE)</f>
        <v>38647.551456000001</v>
      </c>
      <c r="H1720" s="3">
        <f>VLOOKUP(Tableau3[[#This Row],[ID ]],'[1]COMMERCIAL 2019 - 2021'!$D$2:$AO$3999,22,FALSE)</f>
        <v>20434.914000000001</v>
      </c>
      <c r="I1720" s="3">
        <f>VLOOKUP(Tableau3[[#This Row],[ID ]],'[1]COMMERCIAL 2019 - 2021'!$D$2:$AO$3999,23,FALSE)</f>
        <v>27057.047346000007</v>
      </c>
      <c r="J1720" s="3">
        <f>+Tableau1[[#This Row],[Annee]]</f>
        <v>2024</v>
      </c>
      <c r="K1720" s="3" t="str">
        <f>+Tableau1[[#This Row],[DESTINATION]]</f>
        <v>France</v>
      </c>
      <c r="L1720" s="3" t="str">
        <f>+Tableau1[[#This Row],[CLIENT]]</f>
        <v>FOODMED</v>
      </c>
      <c r="M1720" s="3">
        <f>Tableau1[[#This Row],[Mois]]</f>
        <v>8</v>
      </c>
    </row>
    <row r="1721" spans="1:13" hidden="1" x14ac:dyDescent="0.35">
      <c r="A1721" s="1" t="str">
        <f>Tableau1[[#This Row],[NUM DE FACTURE]]</f>
        <v>FAE-24-00237</v>
      </c>
      <c r="B1721" s="2">
        <f>VLOOKUP(Tableau3[[#This Row],[ID ]],'[1]COMMERCIAL 2019 - 2021'!$D$2:$AO$3999,14,FALSE)</f>
        <v>22008</v>
      </c>
      <c r="C1721" s="3">
        <f>VLOOKUP(Tableau3[[#This Row],[ID ]],'[1]COMMERCIAL 2019 - 2021'!$D$2:$AO$3999,15,FALSE)</f>
        <v>12420</v>
      </c>
      <c r="D1721" s="3">
        <f>VLOOKUP(Tableau3[[#This Row],[ID ]],'[1]COMMERCIAL 2019 - 2021'!$D$2:$AO$3999,16,FALSE)</f>
        <v>29380</v>
      </c>
      <c r="E1721" s="3">
        <f>VLOOKUP(Tableau3[[#This Row],[ID ]],'[1]COMMERCIAL 2019 - 2021'!$D$2:$AO$3999,17,FALSE)</f>
        <v>0</v>
      </c>
      <c r="F1721" s="3">
        <f>VLOOKUP(Tableau3[[#This Row],[ID ]],'[1]COMMERCIAL 2019 - 2021'!$D$2:$AO$3999,20,FALSE)</f>
        <v>44616.480000000003</v>
      </c>
      <c r="G1721" s="3">
        <f>VLOOKUP(Tableau3[[#This Row],[ID ]],'[1]COMMERCIAL 2019 - 2021'!$D$2:$AO$3999,21,FALSE)</f>
        <v>23101.200000000001</v>
      </c>
      <c r="H1721" s="3">
        <f>VLOOKUP(Tableau3[[#This Row],[ID ]],'[1]COMMERCIAL 2019 - 2021'!$D$2:$AO$3999,22,FALSE)</f>
        <v>50409.4</v>
      </c>
      <c r="I1721" s="3">
        <f>VLOOKUP(Tableau3[[#This Row],[ID ]],'[1]COMMERCIAL 2019 - 2021'!$D$2:$AO$3999,23,FALSE)</f>
        <v>0</v>
      </c>
      <c r="J1721" s="3">
        <f>+Tableau1[[#This Row],[Annee]]</f>
        <v>2024</v>
      </c>
      <c r="K1721" s="3" t="str">
        <f>+Tableau1[[#This Row],[DESTINATION]]</f>
        <v>Gabon</v>
      </c>
      <c r="L1721" s="3" t="str">
        <f>+Tableau1[[#This Row],[CLIENT]]</f>
        <v>STE DE COMMERCE INTERNATIONAL</v>
      </c>
      <c r="M1721" s="3">
        <f>Tableau1[[#This Row],[Mois]]</f>
        <v>9</v>
      </c>
    </row>
    <row r="1722" spans="1:13" hidden="1" x14ac:dyDescent="0.35">
      <c r="A1722" s="1" t="str">
        <f>Tableau1[[#This Row],[NUM DE FACTURE]]</f>
        <v>FAE-24-00238</v>
      </c>
      <c r="B1722" s="2">
        <f>VLOOKUP(Tableau3[[#This Row],[ID ]],'[1]COMMERCIAL 2019 - 2021'!$D$2:$AO$3999,14,FALSE)</f>
        <v>57600</v>
      </c>
      <c r="C1722" s="3">
        <f>VLOOKUP(Tableau3[[#This Row],[ID ]],'[1]COMMERCIAL 2019 - 2021'!$D$2:$AO$3999,15,FALSE)</f>
        <v>0</v>
      </c>
      <c r="D1722" s="3">
        <f>VLOOKUP(Tableau3[[#This Row],[ID ]],'[1]COMMERCIAL 2019 - 2021'!$D$2:$AO$3999,16,FALSE)</f>
        <v>0</v>
      </c>
      <c r="E1722" s="3">
        <f>VLOOKUP(Tableau3[[#This Row],[ID ]],'[1]COMMERCIAL 2019 - 2021'!$D$2:$AO$3999,17,FALSE)</f>
        <v>0</v>
      </c>
      <c r="F1722" s="3">
        <f>VLOOKUP(Tableau3[[#This Row],[ID ]],'[1]COMMERCIAL 2019 - 2021'!$D$2:$AO$3999,20,FALSE)</f>
        <v>115200</v>
      </c>
      <c r="G1722" s="3">
        <f>VLOOKUP(Tableau3[[#This Row],[ID ]],'[1]COMMERCIAL 2019 - 2021'!$D$2:$AO$3999,21,FALSE)</f>
        <v>0</v>
      </c>
      <c r="H1722" s="3">
        <f>VLOOKUP(Tableau3[[#This Row],[ID ]],'[1]COMMERCIAL 2019 - 2021'!$D$2:$AO$3999,22,FALSE)</f>
        <v>0</v>
      </c>
      <c r="I1722" s="3">
        <f>VLOOKUP(Tableau3[[#This Row],[ID ]],'[1]COMMERCIAL 2019 - 2021'!$D$2:$AO$3999,23,FALSE)</f>
        <v>0</v>
      </c>
      <c r="J1722" s="3">
        <f>+Tableau1[[#This Row],[Annee]]</f>
        <v>2024</v>
      </c>
      <c r="K1722" s="3" t="str">
        <f>+Tableau1[[#This Row],[DESTINATION]]</f>
        <v>Niger</v>
      </c>
      <c r="L1722" s="3" t="str">
        <f>+Tableau1[[#This Row],[CLIENT]]</f>
        <v>STE OMEGA TRADING</v>
      </c>
      <c r="M1722" s="3">
        <f>Tableau1[[#This Row],[Mois]]</f>
        <v>9</v>
      </c>
    </row>
    <row r="1723" spans="1:13" hidden="1" x14ac:dyDescent="0.35">
      <c r="A1723" s="1" t="str">
        <f>Tableau1[[#This Row],[NUM DE FACTURE]]</f>
        <v>FAE-24-00239</v>
      </c>
      <c r="B1723" s="2">
        <f>VLOOKUP(Tableau3[[#This Row],[ID ]],'[1]COMMERCIAL 2019 - 2021'!$D$2:$AO$3999,14,FALSE)</f>
        <v>0</v>
      </c>
      <c r="C1723" s="3">
        <f>VLOOKUP(Tableau3[[#This Row],[ID ]],'[1]COMMERCIAL 2019 - 2021'!$D$2:$AO$3999,15,FALSE)</f>
        <v>57600</v>
      </c>
      <c r="D1723" s="3">
        <f>VLOOKUP(Tableau3[[#This Row],[ID ]],'[1]COMMERCIAL 2019 - 2021'!$D$2:$AO$3999,16,FALSE)</f>
        <v>0</v>
      </c>
      <c r="E1723" s="3">
        <f>VLOOKUP(Tableau3[[#This Row],[ID ]],'[1]COMMERCIAL 2019 - 2021'!$D$2:$AO$3999,17,FALSE)</f>
        <v>0</v>
      </c>
      <c r="F1723" s="3" t="e">
        <f>VLOOKUP(Tableau3[[#This Row],[ID ]],'[1]COMMERCIAL 2019 - 2021'!$D$2:$AO$3999,20,FALSE)</f>
        <v>#N/A</v>
      </c>
      <c r="G1723" s="3" t="e">
        <f>VLOOKUP(Tableau3[[#This Row],[ID ]],'[1]COMMERCIAL 2019 - 2021'!$D$2:$AO$3999,21,FALSE)</f>
        <v>#N/A</v>
      </c>
      <c r="H1723" s="3" t="e">
        <f>VLOOKUP(Tableau3[[#This Row],[ID ]],'[1]COMMERCIAL 2019 - 2021'!$D$2:$AO$3999,22,FALSE)</f>
        <v>#N/A</v>
      </c>
      <c r="I1723" s="3" t="e">
        <f>VLOOKUP(Tableau3[[#This Row],[ID ]],'[1]COMMERCIAL 2019 - 2021'!$D$2:$AO$3999,23,FALSE)</f>
        <v>#N/A</v>
      </c>
      <c r="J1723" s="3">
        <f>+Tableau1[[#This Row],[Annee]]</f>
        <v>2024</v>
      </c>
      <c r="K1723" s="3" t="str">
        <f>+Tableau1[[#This Row],[DESTINATION]]</f>
        <v>Madagascar</v>
      </c>
      <c r="L1723" s="3" t="str">
        <f>+Tableau1[[#This Row],[CLIENT]]</f>
        <v>RNK DISTRIBUTION</v>
      </c>
      <c r="M1723" s="3">
        <f>Tableau1[[#This Row],[Mois]]</f>
        <v>8</v>
      </c>
    </row>
    <row r="1724" spans="1:13" hidden="1" x14ac:dyDescent="0.35">
      <c r="A1724" s="1" t="str">
        <f>Tableau1[[#This Row],[NUM DE FACTURE]]</f>
        <v>FAE-24-00240</v>
      </c>
      <c r="B1724" s="2">
        <f>VLOOKUP(Tableau3[[#This Row],[ID ]],'[1]COMMERCIAL 2019 - 2021'!$D$2:$AO$3999,14,FALSE)</f>
        <v>0</v>
      </c>
      <c r="C1724" s="3">
        <f>VLOOKUP(Tableau3[[#This Row],[ID ]],'[1]COMMERCIAL 2019 - 2021'!$D$2:$AO$3999,15,FALSE)</f>
        <v>18792</v>
      </c>
      <c r="D1724" s="3">
        <f>VLOOKUP(Tableau3[[#This Row],[ID ]],'[1]COMMERCIAL 2019 - 2021'!$D$2:$AO$3999,16,FALSE)</f>
        <v>6000</v>
      </c>
      <c r="E1724" s="3">
        <f>VLOOKUP(Tableau3[[#This Row],[ID ]],'[1]COMMERCIAL 2019 - 2021'!$D$2:$AO$3999,17,FALSE)</f>
        <v>0</v>
      </c>
      <c r="F1724" s="3">
        <f>VLOOKUP(Tableau3[[#This Row],[ID ]],'[1]COMMERCIAL 2019 - 2021'!$D$2:$AO$3999,20,FALSE)</f>
        <v>0</v>
      </c>
      <c r="G1724" s="3">
        <f>VLOOKUP(Tableau3[[#This Row],[ID ]],'[1]COMMERCIAL 2019 - 2021'!$D$2:$AO$3999,21,FALSE)</f>
        <v>59731.471291068738</v>
      </c>
      <c r="H1724" s="3">
        <f>VLOOKUP(Tableau3[[#This Row],[ID ]],'[1]COMMERCIAL 2019 - 2021'!$D$2:$AO$3999,22,FALSE)</f>
        <v>18765.859486931269</v>
      </c>
      <c r="I1724" s="3">
        <f>VLOOKUP(Tableau3[[#This Row],[ID ]],'[1]COMMERCIAL 2019 - 2021'!$D$2:$AO$3999,23,FALSE)</f>
        <v>0</v>
      </c>
      <c r="J1724" s="3">
        <f>+Tableau1[[#This Row],[Annee]]</f>
        <v>2024</v>
      </c>
      <c r="K1724" s="3" t="str">
        <f>+Tableau1[[#This Row],[DESTINATION]]</f>
        <v>Mayotte</v>
      </c>
      <c r="L1724" s="3" t="str">
        <f>+Tableau1[[#This Row],[CLIENT]]</f>
        <v>SODIFRAM SAS</v>
      </c>
      <c r="M1724" s="3">
        <f>Tableau1[[#This Row],[Mois]]</f>
        <v>8</v>
      </c>
    </row>
    <row r="1725" spans="1:13" hidden="1" x14ac:dyDescent="0.35">
      <c r="A1725" s="1" t="str">
        <f>Tableau1[[#This Row],[NUM DE FACTURE]]</f>
        <v>FAE-24-00241</v>
      </c>
      <c r="B1725" s="2">
        <f>VLOOKUP(Tableau3[[#This Row],[ID ]],'[1]COMMERCIAL 2019 - 2021'!$D$2:$AO$3999,14,FALSE)</f>
        <v>0</v>
      </c>
      <c r="C1725" s="3">
        <f>VLOOKUP(Tableau3[[#This Row],[ID ]],'[1]COMMERCIAL 2019 - 2021'!$D$2:$AO$3999,15,FALSE)</f>
        <v>19368</v>
      </c>
      <c r="D1725" s="3">
        <f>VLOOKUP(Tableau3[[#This Row],[ID ]],'[1]COMMERCIAL 2019 - 2021'!$D$2:$AO$3999,16,FALSE)</f>
        <v>4500</v>
      </c>
      <c r="E1725" s="3">
        <f>VLOOKUP(Tableau3[[#This Row],[ID ]],'[1]COMMERCIAL 2019 - 2021'!$D$2:$AO$3999,17,FALSE)</f>
        <v>0</v>
      </c>
      <c r="F1725" s="3">
        <f>VLOOKUP(Tableau3[[#This Row],[ID ]],'[1]COMMERCIAL 2019 - 2021'!$D$2:$AO$3999,20,FALSE)</f>
        <v>0</v>
      </c>
      <c r="G1725" s="3">
        <f>VLOOKUP(Tableau3[[#This Row],[ID ]],'[1]COMMERCIAL 2019 - 2021'!$D$2:$AO$3999,21,FALSE)</f>
        <v>61998.610431230758</v>
      </c>
      <c r="H1725" s="3">
        <f>VLOOKUP(Tableau3[[#This Row],[ID ]],'[1]COMMERCIAL 2019 - 2021'!$D$2:$AO$3999,22,FALSE)</f>
        <v>14201.220605769229</v>
      </c>
      <c r="I1725" s="3">
        <f>VLOOKUP(Tableau3[[#This Row],[ID ]],'[1]COMMERCIAL 2019 - 2021'!$D$2:$AO$3999,23,FALSE)</f>
        <v>0</v>
      </c>
      <c r="J1725" s="3">
        <f>+Tableau1[[#This Row],[Annee]]</f>
        <v>2024</v>
      </c>
      <c r="K1725" s="3" t="str">
        <f>+Tableau1[[#This Row],[DESTINATION]]</f>
        <v>Mayotte</v>
      </c>
      <c r="L1725" s="3" t="str">
        <f>+Tableau1[[#This Row],[CLIENT]]</f>
        <v>SODIFRAM SAS</v>
      </c>
      <c r="M1725" s="3">
        <f>Tableau1[[#This Row],[Mois]]</f>
        <v>8</v>
      </c>
    </row>
    <row r="1726" spans="1:13" hidden="1" x14ac:dyDescent="0.35">
      <c r="A1726" s="1" t="str">
        <f>Tableau1[[#This Row],[NUM DE FACTURE]]</f>
        <v>FAE-24-00242</v>
      </c>
      <c r="B1726" s="2">
        <f>VLOOKUP(Tableau3[[#This Row],[ID ]],'[1]COMMERCIAL 2019 - 2021'!$D$2:$AO$3999,14,FALSE)</f>
        <v>0</v>
      </c>
      <c r="C1726" s="3">
        <f>VLOOKUP(Tableau3[[#This Row],[ID ]],'[1]COMMERCIAL 2019 - 2021'!$D$2:$AO$3999,15,FALSE)</f>
        <v>0</v>
      </c>
      <c r="D1726" s="3">
        <f>VLOOKUP(Tableau3[[#This Row],[ID ]],'[1]COMMERCIAL 2019 - 2021'!$D$2:$AO$3999,16,FALSE)</f>
        <v>165000</v>
      </c>
      <c r="E1726" s="3">
        <f>VLOOKUP(Tableau3[[#This Row],[ID ]],'[1]COMMERCIAL 2019 - 2021'!$D$2:$AO$3999,17,FALSE)</f>
        <v>0</v>
      </c>
      <c r="F1726" s="3">
        <f>VLOOKUP(Tableau3[[#This Row],[ID ]],'[1]COMMERCIAL 2019 - 2021'!$D$2:$AO$3999,20,FALSE)</f>
        <v>0</v>
      </c>
      <c r="G1726" s="3">
        <f>VLOOKUP(Tableau3[[#This Row],[ID ]],'[1]COMMERCIAL 2019 - 2021'!$D$2:$AO$3999,21,FALSE)</f>
        <v>0</v>
      </c>
      <c r="H1726" s="3">
        <f>VLOOKUP(Tableau3[[#This Row],[ID ]],'[1]COMMERCIAL 2019 - 2021'!$D$2:$AO$3999,22,FALSE)</f>
        <v>278331.26904000004</v>
      </c>
      <c r="I1726" s="3">
        <f>VLOOKUP(Tableau3[[#This Row],[ID ]],'[1]COMMERCIAL 2019 - 2021'!$D$2:$AO$3999,23,FALSE)</f>
        <v>0</v>
      </c>
      <c r="J1726" s="3">
        <f>+Tableau1[[#This Row],[Annee]]</f>
        <v>2024</v>
      </c>
      <c r="K1726" s="3" t="str">
        <f>+Tableau1[[#This Row],[DESTINATION]]</f>
        <v>Niger</v>
      </c>
      <c r="L1726" s="3" t="str">
        <f>+Tableau1[[#This Row],[CLIENT]]</f>
        <v>ETS KASSO IMPORT EXPORT</v>
      </c>
      <c r="M1726" s="3">
        <f>Tableau1[[#This Row],[Mois]]</f>
        <v>8</v>
      </c>
    </row>
    <row r="1727" spans="1:13" hidden="1" x14ac:dyDescent="0.35">
      <c r="A1727" s="1" t="str">
        <f>Tableau1[[#This Row],[NUM DE FACTURE]]</f>
        <v>FAE-24-00243</v>
      </c>
      <c r="B1727" s="2">
        <f>VLOOKUP(Tableau3[[#This Row],[ID ]],'[1]COMMERCIAL 2019 - 2021'!$D$2:$AO$3999,14,FALSE)</f>
        <v>66504</v>
      </c>
      <c r="C1727" s="3">
        <f>VLOOKUP(Tableau3[[#This Row],[ID ]],'[1]COMMERCIAL 2019 - 2021'!$D$2:$AO$3999,15,FALSE)</f>
        <v>0</v>
      </c>
      <c r="D1727" s="3">
        <f>VLOOKUP(Tableau3[[#This Row],[ID ]],'[1]COMMERCIAL 2019 - 2021'!$D$2:$AO$3999,16,FALSE)</f>
        <v>3005</v>
      </c>
      <c r="E1727" s="3">
        <f>VLOOKUP(Tableau3[[#This Row],[ID ]],'[1]COMMERCIAL 2019 - 2021'!$D$2:$AO$3999,17,FALSE)</f>
        <v>0</v>
      </c>
      <c r="F1727" s="3">
        <f>VLOOKUP(Tableau3[[#This Row],[ID ]],'[1]COMMERCIAL 2019 - 2021'!$D$2:$AO$3999,20,FALSE)</f>
        <v>142318.56</v>
      </c>
      <c r="G1727" s="3">
        <f>VLOOKUP(Tableau3[[#This Row],[ID ]],'[1]COMMERCIAL 2019 - 2021'!$D$2:$AO$3999,21,FALSE)</f>
        <v>0</v>
      </c>
      <c r="H1727" s="3">
        <f>VLOOKUP(Tableau3[[#This Row],[ID ]],'[1]COMMERCIAL 2019 - 2021'!$D$2:$AO$3999,22,FALSE)</f>
        <v>4807.68</v>
      </c>
      <c r="I1727" s="3">
        <f>VLOOKUP(Tableau3[[#This Row],[ID ]],'[1]COMMERCIAL 2019 - 2021'!$D$2:$AO$3999,23,FALSE)</f>
        <v>0</v>
      </c>
      <c r="J1727" s="3">
        <f>+Tableau1[[#This Row],[Annee]]</f>
        <v>2024</v>
      </c>
      <c r="K1727" s="3" t="str">
        <f>+Tableau1[[#This Row],[DESTINATION]]</f>
        <v>Libye</v>
      </c>
      <c r="L1727" s="3" t="str">
        <f>+Tableau1[[#This Row],[CLIENT]]</f>
        <v>STE AL AKIL</v>
      </c>
      <c r="M1727" s="3">
        <f>Tableau1[[#This Row],[Mois]]</f>
        <v>8</v>
      </c>
    </row>
    <row r="1728" spans="1:13" hidden="1" x14ac:dyDescent="0.35">
      <c r="A1728" s="1" t="str">
        <f>Tableau1[[#This Row],[NUM DE FACTURE]]</f>
        <v>FAE-24-00244</v>
      </c>
      <c r="B1728" s="2">
        <f>VLOOKUP(Tableau3[[#This Row],[ID ]],'[1]COMMERCIAL 2019 - 2021'!$D$2:$AO$3999,14,FALSE)</f>
        <v>100020</v>
      </c>
      <c r="C1728" s="3">
        <f>VLOOKUP(Tableau3[[#This Row],[ID ]],'[1]COMMERCIAL 2019 - 2021'!$D$2:$AO$3999,15,FALSE)</f>
        <v>0</v>
      </c>
      <c r="D1728" s="3">
        <f>VLOOKUP(Tableau3[[#This Row],[ID ]],'[1]COMMERCIAL 2019 - 2021'!$D$2:$AO$3999,16,FALSE)</f>
        <v>0</v>
      </c>
      <c r="E1728" s="3">
        <f>VLOOKUP(Tableau3[[#This Row],[ID ]],'[1]COMMERCIAL 2019 - 2021'!$D$2:$AO$3999,17,FALSE)</f>
        <v>0</v>
      </c>
      <c r="F1728" s="3">
        <f>VLOOKUP(Tableau3[[#This Row],[ID ]],'[1]COMMERCIAL 2019 - 2021'!$D$2:$AO$3999,20,FALSE)</f>
        <v>214042.8</v>
      </c>
      <c r="G1728" s="3">
        <f>VLOOKUP(Tableau3[[#This Row],[ID ]],'[1]COMMERCIAL 2019 - 2021'!$D$2:$AO$3999,21,FALSE)</f>
        <v>0</v>
      </c>
      <c r="H1728" s="3">
        <f>VLOOKUP(Tableau3[[#This Row],[ID ]],'[1]COMMERCIAL 2019 - 2021'!$D$2:$AO$3999,22,FALSE)</f>
        <v>0</v>
      </c>
      <c r="I1728" s="3">
        <f>VLOOKUP(Tableau3[[#This Row],[ID ]],'[1]COMMERCIAL 2019 - 2021'!$D$2:$AO$3999,23,FALSE)</f>
        <v>0</v>
      </c>
      <c r="J1728" s="3">
        <f>+Tableau1[[#This Row],[Annee]]</f>
        <v>2024</v>
      </c>
      <c r="K1728" s="3" t="str">
        <f>+Tableau1[[#This Row],[DESTINATION]]</f>
        <v>Libye</v>
      </c>
      <c r="L1728" s="3" t="str">
        <f>+Tableau1[[#This Row],[CLIENT]]</f>
        <v>STE AL AKIL</v>
      </c>
      <c r="M1728" s="3">
        <f>Tableau1[[#This Row],[Mois]]</f>
        <v>9</v>
      </c>
    </row>
    <row r="1729" spans="1:13" hidden="1" x14ac:dyDescent="0.35">
      <c r="A1729" s="1" t="str">
        <f>Tableau1[[#This Row],[NUM DE FACTURE]]</f>
        <v>FAE-24-00245</v>
      </c>
      <c r="B1729" s="2">
        <f>VLOOKUP(Tableau3[[#This Row],[ID ]],'[1]COMMERCIAL 2019 - 2021'!$D$2:$AO$3999,14,FALSE)</f>
        <v>0</v>
      </c>
      <c r="C1729" s="3">
        <f>VLOOKUP(Tableau3[[#This Row],[ID ]],'[1]COMMERCIAL 2019 - 2021'!$D$2:$AO$3999,15,FALSE)</f>
        <v>0</v>
      </c>
      <c r="D1729" s="3">
        <f>VLOOKUP(Tableau3[[#This Row],[ID ]],'[1]COMMERCIAL 2019 - 2021'!$D$2:$AO$3999,16,FALSE)</f>
        <v>165000</v>
      </c>
      <c r="E1729" s="3">
        <f>VLOOKUP(Tableau3[[#This Row],[ID ]],'[1]COMMERCIAL 2019 - 2021'!$D$2:$AO$3999,17,FALSE)</f>
        <v>0</v>
      </c>
      <c r="F1729" s="3">
        <f>VLOOKUP(Tableau3[[#This Row],[ID ]],'[1]COMMERCIAL 2019 - 2021'!$D$2:$AO$3999,20,FALSE)</f>
        <v>0</v>
      </c>
      <c r="G1729" s="3">
        <f>VLOOKUP(Tableau3[[#This Row],[ID ]],'[1]COMMERCIAL 2019 - 2021'!$D$2:$AO$3999,21,FALSE)</f>
        <v>0</v>
      </c>
      <c r="H1729" s="3">
        <f>VLOOKUP(Tableau3[[#This Row],[ID ]],'[1]COMMERCIAL 2019 - 2021'!$D$2:$AO$3999,22,FALSE)</f>
        <v>277507.18512000004</v>
      </c>
      <c r="I1729" s="3">
        <f>VLOOKUP(Tableau3[[#This Row],[ID ]],'[1]COMMERCIAL 2019 - 2021'!$D$2:$AO$3999,23,FALSE)</f>
        <v>0</v>
      </c>
      <c r="J1729" s="3">
        <f>+Tableau1[[#This Row],[Annee]]</f>
        <v>2024</v>
      </c>
      <c r="K1729" s="3" t="str">
        <f>+Tableau1[[#This Row],[DESTINATION]]</f>
        <v>Niger</v>
      </c>
      <c r="L1729" s="3" t="str">
        <f>+Tableau1[[#This Row],[CLIENT]]</f>
        <v>ETS KASSO IMPORT EXPORT</v>
      </c>
      <c r="M1729" s="3">
        <f>Tableau1[[#This Row],[Mois]]</f>
        <v>8</v>
      </c>
    </row>
    <row r="1730" spans="1:13" hidden="1" x14ac:dyDescent="0.35">
      <c r="A1730" s="1" t="str">
        <f>Tableau1[[#This Row],[NUM DE FACTURE]]</f>
        <v>FAE-24-00246</v>
      </c>
      <c r="B1730" s="2">
        <f>VLOOKUP(Tableau3[[#This Row],[ID ]],'[1]COMMERCIAL 2019 - 2021'!$D$2:$AO$3999,14,FALSE)</f>
        <v>21600</v>
      </c>
      <c r="C1730" s="3">
        <f>VLOOKUP(Tableau3[[#This Row],[ID ]],'[1]COMMERCIAL 2019 - 2021'!$D$2:$AO$3999,15,FALSE)</f>
        <v>111360</v>
      </c>
      <c r="D1730" s="3">
        <f>VLOOKUP(Tableau3[[#This Row],[ID ]],'[1]COMMERCIAL 2019 - 2021'!$D$2:$AO$3999,16,FALSE)</f>
        <v>139200</v>
      </c>
      <c r="E1730" s="3">
        <f>VLOOKUP(Tableau3[[#This Row],[ID ]],'[1]COMMERCIAL 2019 - 2021'!$D$2:$AO$3999,17,FALSE)</f>
        <v>0</v>
      </c>
      <c r="F1730" s="3" t="e">
        <f>VLOOKUP(Tableau3[[#This Row],[ID ]],'[1]COMMERCIAL 2019 - 2021'!$D$2:$AO$3999,20,FALSE)</f>
        <v>#N/A</v>
      </c>
      <c r="G1730" s="3" t="e">
        <f>VLOOKUP(Tableau3[[#This Row],[ID ]],'[1]COMMERCIAL 2019 - 2021'!$D$2:$AO$3999,21,FALSE)</f>
        <v>#N/A</v>
      </c>
      <c r="H1730" s="3" t="e">
        <f>VLOOKUP(Tableau3[[#This Row],[ID ]],'[1]COMMERCIAL 2019 - 2021'!$D$2:$AO$3999,22,FALSE)</f>
        <v>#N/A</v>
      </c>
      <c r="I1730" s="3" t="e">
        <f>VLOOKUP(Tableau3[[#This Row],[ID ]],'[1]COMMERCIAL 2019 - 2021'!$D$2:$AO$3999,23,FALSE)</f>
        <v>#N/A</v>
      </c>
      <c r="J1730" s="3">
        <f>+Tableau1[[#This Row],[Annee]]</f>
        <v>2024</v>
      </c>
      <c r="K1730" s="3" t="str">
        <f>+Tableau1[[#This Row],[DESTINATION]]</f>
        <v>Tchad</v>
      </c>
      <c r="L1730" s="3" t="str">
        <f>+Tableau1[[#This Row],[CLIENT]]</f>
        <v>SEYAL TCHAD SA</v>
      </c>
      <c r="M1730" s="3">
        <f>Tableau1[[#This Row],[Mois]]</f>
        <v>8</v>
      </c>
    </row>
    <row r="1731" spans="1:13" hidden="1" x14ac:dyDescent="0.35">
      <c r="A1731" s="1" t="str">
        <f>Tableau1[[#This Row],[NUM DE FACTURE]]</f>
        <v>FAE-24-00247</v>
      </c>
      <c r="B1731" s="2">
        <f>VLOOKUP(Tableau3[[#This Row],[ID ]],'[1]COMMERCIAL 2019 - 2021'!$D$2:$AO$3999,14,FALSE)</f>
        <v>0</v>
      </c>
      <c r="C1731" s="3">
        <f>VLOOKUP(Tableau3[[#This Row],[ID ]],'[1]COMMERCIAL 2019 - 2021'!$D$2:$AO$3999,15,FALSE)</f>
        <v>0</v>
      </c>
      <c r="D1731" s="3">
        <f>VLOOKUP(Tableau3[[#This Row],[ID ]],'[1]COMMERCIAL 2019 - 2021'!$D$2:$AO$3999,16,FALSE)</f>
        <v>23608</v>
      </c>
      <c r="E1731" s="3">
        <f>VLOOKUP(Tableau3[[#This Row],[ID ]],'[1]COMMERCIAL 2019 - 2021'!$D$2:$AO$3999,17,FALSE)</f>
        <v>0</v>
      </c>
      <c r="F1731" s="3">
        <f>VLOOKUP(Tableau3[[#This Row],[ID ]],'[1]COMMERCIAL 2019 - 2021'!$D$2:$AO$3999,20,FALSE)</f>
        <v>0</v>
      </c>
      <c r="G1731" s="3">
        <f>VLOOKUP(Tableau3[[#This Row],[ID ]],'[1]COMMERCIAL 2019 - 2021'!$D$2:$AO$3999,21,FALSE)</f>
        <v>0</v>
      </c>
      <c r="H1731" s="3">
        <f>VLOOKUP(Tableau3[[#This Row],[ID ]],'[1]COMMERCIAL 2019 - 2021'!$D$2:$AO$3999,22,FALSE)</f>
        <v>73499.162505999993</v>
      </c>
      <c r="I1731" s="3">
        <f>VLOOKUP(Tableau3[[#This Row],[ID ]],'[1]COMMERCIAL 2019 - 2021'!$D$2:$AO$3999,23,FALSE)</f>
        <v>0</v>
      </c>
      <c r="J1731" s="3">
        <f>+Tableau1[[#This Row],[Annee]]</f>
        <v>2024</v>
      </c>
      <c r="K1731" s="3" t="str">
        <f>+Tableau1[[#This Row],[DESTINATION]]</f>
        <v>USA</v>
      </c>
      <c r="L1731" s="3" t="str">
        <f>+Tableau1[[#This Row],[CLIENT]]</f>
        <v>SAFA FOOD</v>
      </c>
      <c r="M1731" s="3">
        <f>Tableau1[[#This Row],[Mois]]</f>
        <v>8</v>
      </c>
    </row>
    <row r="1732" spans="1:13" hidden="1" x14ac:dyDescent="0.35">
      <c r="A1732" s="1" t="str">
        <f>Tableau1[[#This Row],[NUM DE FACTURE]]</f>
        <v>FAE-24-00248</v>
      </c>
      <c r="B1732" s="2">
        <f>VLOOKUP(Tableau3[[#This Row],[ID ]],'[1]COMMERCIAL 2019 - 2021'!$D$2:$AO$3999,14,FALSE)</f>
        <v>2500</v>
      </c>
      <c r="C1732" s="3">
        <f>VLOOKUP(Tableau3[[#This Row],[ID ]],'[1]COMMERCIAL 2019 - 2021'!$D$2:$AO$3999,15,FALSE)</f>
        <v>17150</v>
      </c>
      <c r="D1732" s="3">
        <f>VLOOKUP(Tableau3[[#This Row],[ID ]],'[1]COMMERCIAL 2019 - 2021'!$D$2:$AO$3999,16,FALSE)</f>
        <v>4320</v>
      </c>
      <c r="E1732" s="3">
        <f>VLOOKUP(Tableau3[[#This Row],[ID ]],'[1]COMMERCIAL 2019 - 2021'!$D$2:$AO$3999,17,FALSE)</f>
        <v>1400</v>
      </c>
      <c r="F1732" s="3">
        <f>VLOOKUP(Tableau3[[#This Row],[ID ]],'[1]COMMERCIAL 2019 - 2021'!$D$2:$AO$3999,20,FALSE)</f>
        <v>8396.1149034292466</v>
      </c>
      <c r="G1732" s="3">
        <f>VLOOKUP(Tableau3[[#This Row],[ID ]],'[1]COMMERCIAL 2019 - 2021'!$D$2:$AO$3999,21,FALSE)</f>
        <v>50042.581556524638</v>
      </c>
      <c r="H1732" s="3">
        <f>VLOOKUP(Tableau3[[#This Row],[ID ]],'[1]COMMERCIAL 2019 - 2021'!$D$2:$AO$3999,22,FALSE)</f>
        <v>14018.674153125736</v>
      </c>
      <c r="I1732" s="3">
        <f>VLOOKUP(Tableau3[[#This Row],[ID ]],'[1]COMMERCIAL 2019 - 2021'!$D$2:$AO$3999,23,FALSE)</f>
        <v>10334.666945920377</v>
      </c>
      <c r="J1732" s="3">
        <f>+Tableau1[[#This Row],[Annee]]</f>
        <v>2024</v>
      </c>
      <c r="K1732" s="3" t="str">
        <f>+Tableau1[[#This Row],[DESTINATION]]</f>
        <v>Canada</v>
      </c>
      <c r="L1732" s="3" t="str">
        <f>+Tableau1[[#This Row],[CLIENT]]</f>
        <v>SAFA FOOD</v>
      </c>
      <c r="M1732" s="3">
        <f>Tableau1[[#This Row],[Mois]]</f>
        <v>8</v>
      </c>
    </row>
    <row r="1733" spans="1:13" hidden="1" x14ac:dyDescent="0.35">
      <c r="A1733" s="1" t="str">
        <f>Tableau1[[#This Row],[NUM DE FACTURE]]</f>
        <v>FAE-24-00249</v>
      </c>
      <c r="B1733" s="2">
        <f>VLOOKUP(Tableau3[[#This Row],[ID ]],'[1]COMMERCIAL 2019 - 2021'!$D$2:$AO$3999,14,FALSE)</f>
        <v>96000</v>
      </c>
      <c r="C1733" s="3">
        <f>VLOOKUP(Tableau3[[#This Row],[ID ]],'[1]COMMERCIAL 2019 - 2021'!$D$2:$AO$3999,15,FALSE)</f>
        <v>0</v>
      </c>
      <c r="D1733" s="3">
        <f>VLOOKUP(Tableau3[[#This Row],[ID ]],'[1]COMMERCIAL 2019 - 2021'!$D$2:$AO$3999,16,FALSE)</f>
        <v>0</v>
      </c>
      <c r="E1733" s="3">
        <f>VLOOKUP(Tableau3[[#This Row],[ID ]],'[1]COMMERCIAL 2019 - 2021'!$D$2:$AO$3999,17,FALSE)</f>
        <v>0</v>
      </c>
      <c r="F1733" s="3">
        <f>VLOOKUP(Tableau3[[#This Row],[ID ]],'[1]COMMERCIAL 2019 - 2021'!$D$2:$AO$3999,20,FALSE)</f>
        <v>216832.10099999997</v>
      </c>
      <c r="G1733" s="3">
        <f>VLOOKUP(Tableau3[[#This Row],[ID ]],'[1]COMMERCIAL 2019 - 2021'!$D$2:$AO$3999,21,FALSE)</f>
        <v>0</v>
      </c>
      <c r="H1733" s="3">
        <f>VLOOKUP(Tableau3[[#This Row],[ID ]],'[1]COMMERCIAL 2019 - 2021'!$D$2:$AO$3999,22,FALSE)</f>
        <v>0</v>
      </c>
      <c r="I1733" s="3">
        <f>VLOOKUP(Tableau3[[#This Row],[ID ]],'[1]COMMERCIAL 2019 - 2021'!$D$2:$AO$3999,23,FALSE)</f>
        <v>0</v>
      </c>
      <c r="J1733" s="3">
        <f>+Tableau1[[#This Row],[Annee]]</f>
        <v>2024</v>
      </c>
      <c r="K1733" s="3" t="str">
        <f>+Tableau1[[#This Row],[DESTINATION]]</f>
        <v>Senegal</v>
      </c>
      <c r="L1733" s="3" t="str">
        <f>+Tableau1[[#This Row],[CLIENT]]</f>
        <v>LAMP FALL IMP EXP - LAFFIMEX</v>
      </c>
      <c r="M1733" s="3">
        <f>Tableau1[[#This Row],[Mois]]</f>
        <v>8</v>
      </c>
    </row>
    <row r="1734" spans="1:13" hidden="1" x14ac:dyDescent="0.35">
      <c r="A1734" s="1" t="str">
        <f>Tableau1[[#This Row],[NUM DE FACTURE]]</f>
        <v>FAE-24-00250</v>
      </c>
      <c r="B1734" s="2">
        <f>VLOOKUP(Tableau3[[#This Row],[ID ]],'[1]COMMERCIAL 2019 - 2021'!$D$2:$AO$3999,14,FALSE)</f>
        <v>0</v>
      </c>
      <c r="C1734" s="3">
        <f>VLOOKUP(Tableau3[[#This Row],[ID ]],'[1]COMMERCIAL 2019 - 2021'!$D$2:$AO$3999,15,FALSE)</f>
        <v>52040</v>
      </c>
      <c r="D1734" s="3">
        <f>VLOOKUP(Tableau3[[#This Row],[ID ]],'[1]COMMERCIAL 2019 - 2021'!$D$2:$AO$3999,16,FALSE)</f>
        <v>0</v>
      </c>
      <c r="E1734" s="3">
        <f>VLOOKUP(Tableau3[[#This Row],[ID ]],'[1]COMMERCIAL 2019 - 2021'!$D$2:$AO$3999,17,FALSE)</f>
        <v>0</v>
      </c>
      <c r="F1734" s="3">
        <f>VLOOKUP(Tableau3[[#This Row],[ID ]],'[1]COMMERCIAL 2019 - 2021'!$D$2:$AO$3999,20,FALSE)</f>
        <v>0</v>
      </c>
      <c r="G1734" s="3">
        <f>VLOOKUP(Tableau3[[#This Row],[ID ]],'[1]COMMERCIAL 2019 - 2021'!$D$2:$AO$3999,21,FALSE)</f>
        <v>91240.4</v>
      </c>
      <c r="H1734" s="3">
        <f>VLOOKUP(Tableau3[[#This Row],[ID ]],'[1]COMMERCIAL 2019 - 2021'!$D$2:$AO$3999,22,FALSE)</f>
        <v>0</v>
      </c>
      <c r="I1734" s="3">
        <f>VLOOKUP(Tableau3[[#This Row],[ID ]],'[1]COMMERCIAL 2019 - 2021'!$D$2:$AO$3999,23,FALSE)</f>
        <v>0</v>
      </c>
      <c r="J1734" s="3">
        <f>+Tableau1[[#This Row],[Annee]]</f>
        <v>2024</v>
      </c>
      <c r="K1734" s="3" t="str">
        <f>+Tableau1[[#This Row],[DESTINATION]]</f>
        <v>Tchad</v>
      </c>
      <c r="L1734" s="3" t="str">
        <f>+Tableau1[[#This Row],[CLIENT]]</f>
        <v>SAHEL INTERNATIONAL TRADE</v>
      </c>
      <c r="M1734" s="3">
        <f>Tableau1[[#This Row],[Mois]]</f>
        <v>8</v>
      </c>
    </row>
    <row r="1735" spans="1:13" hidden="1" x14ac:dyDescent="0.35">
      <c r="A1735" s="1" t="str">
        <f>Tableau1[[#This Row],[NUM DE FACTURE]]</f>
        <v>FAE-24-00251</v>
      </c>
      <c r="B1735" s="2">
        <f>VLOOKUP(Tableau3[[#This Row],[ID ]],'[1]COMMERCIAL 2019 - 2021'!$D$2:$AO$3999,14,FALSE)</f>
        <v>0</v>
      </c>
      <c r="C1735" s="3">
        <f>VLOOKUP(Tableau3[[#This Row],[ID ]],'[1]COMMERCIAL 2019 - 2021'!$D$2:$AO$3999,15,FALSE)</f>
        <v>5000</v>
      </c>
      <c r="D1735" s="3">
        <f>VLOOKUP(Tableau3[[#This Row],[ID ]],'[1]COMMERCIAL 2019 - 2021'!$D$2:$AO$3999,16,FALSE)</f>
        <v>6000</v>
      </c>
      <c r="E1735" s="3">
        <f>VLOOKUP(Tableau3[[#This Row],[ID ]],'[1]COMMERCIAL 2019 - 2021'!$D$2:$AO$3999,17,FALSE)</f>
        <v>5500</v>
      </c>
      <c r="F1735" s="3">
        <f>VLOOKUP(Tableau3[[#This Row],[ID ]],'[1]COMMERCIAL 2019 - 2021'!$D$2:$AO$3999,20,FALSE)</f>
        <v>0</v>
      </c>
      <c r="G1735" s="3">
        <f>VLOOKUP(Tableau3[[#This Row],[ID ]],'[1]COMMERCIAL 2019 - 2021'!$D$2:$AO$3999,21,FALSE)</f>
        <v>11900</v>
      </c>
      <c r="H1735" s="3">
        <f>VLOOKUP(Tableau3[[#This Row],[ID ]],'[1]COMMERCIAL 2019 - 2021'!$D$2:$AO$3999,22,FALSE)</f>
        <v>13500</v>
      </c>
      <c r="I1735" s="3">
        <f>VLOOKUP(Tableau3[[#This Row],[ID ]],'[1]COMMERCIAL 2019 - 2021'!$D$2:$AO$3999,23,FALSE)</f>
        <v>35200</v>
      </c>
      <c r="J1735" s="3">
        <f>+Tableau1[[#This Row],[Annee]]</f>
        <v>2024</v>
      </c>
      <c r="K1735" s="3" t="str">
        <f>+Tableau1[[#This Row],[DESTINATION]]</f>
        <v>Marco</v>
      </c>
      <c r="L1735" s="3" t="str">
        <f>+Tableau1[[#This Row],[CLIENT]]</f>
        <v>ARCADIA</v>
      </c>
      <c r="M1735" s="3">
        <f>Tableau1[[#This Row],[Mois]]</f>
        <v>9</v>
      </c>
    </row>
    <row r="1736" spans="1:13" x14ac:dyDescent="0.35">
      <c r="A1736" s="1" t="str">
        <f>Tableau1[[#This Row],[NUM DE FACTURE]]</f>
        <v>FAE-24-00252</v>
      </c>
      <c r="B1736" s="2">
        <f>VLOOKUP(Tableau3[[#This Row],[ID ]],'[1]COMMERCIAL 2019 - 2021'!$D$2:$AO$3999,14,FALSE)</f>
        <v>0</v>
      </c>
      <c r="C1736" s="3">
        <f>VLOOKUP(Tableau3[[#This Row],[ID ]],'[1]COMMERCIAL 2019 - 2021'!$D$2:$AO$3999,15,FALSE)</f>
        <v>22800</v>
      </c>
      <c r="D1736" s="3">
        <f>VLOOKUP(Tableau3[[#This Row],[ID ]],'[1]COMMERCIAL 2019 - 2021'!$D$2:$AO$3999,16,FALSE)</f>
        <v>0</v>
      </c>
      <c r="E1736" s="3">
        <f>VLOOKUP(Tableau3[[#This Row],[ID ]],'[1]COMMERCIAL 2019 - 2021'!$D$2:$AO$3999,17,FALSE)</f>
        <v>0</v>
      </c>
      <c r="F1736" s="3">
        <f>VLOOKUP(Tableau3[[#This Row],[ID ]],'[1]COMMERCIAL 2019 - 2021'!$D$2:$AO$3999,20,FALSE)</f>
        <v>0</v>
      </c>
      <c r="G1736" s="3">
        <f>VLOOKUP(Tableau3[[#This Row],[ID ]],'[1]COMMERCIAL 2019 - 2021'!$D$2:$AO$3999,21,FALSE)</f>
        <v>42408</v>
      </c>
      <c r="H1736" s="3">
        <f>VLOOKUP(Tableau3[[#This Row],[ID ]],'[1]COMMERCIAL 2019 - 2021'!$D$2:$AO$3999,22,FALSE)</f>
        <v>0</v>
      </c>
      <c r="I1736" s="3">
        <f>VLOOKUP(Tableau3[[#This Row],[ID ]],'[1]COMMERCIAL 2019 - 2021'!$D$2:$AO$3999,23,FALSE)</f>
        <v>0</v>
      </c>
      <c r="J1736" s="3">
        <f>+Tableau1[[#This Row],[Annee]]</f>
        <v>2024</v>
      </c>
      <c r="K1736" s="3" t="str">
        <f>+Tableau1[[#This Row],[DESTINATION]]</f>
        <v>Gabon</v>
      </c>
      <c r="L1736" s="3" t="str">
        <f>+Tableau1[[#This Row],[CLIENT]]</f>
        <v>TUNISIAN AFRICAN BUSINESS</v>
      </c>
      <c r="M1736" s="3">
        <f>Tableau1[[#This Row],[Mois]]</f>
        <v>9</v>
      </c>
    </row>
    <row r="1737" spans="1:13" hidden="1" x14ac:dyDescent="0.35">
      <c r="A1737" s="1" t="str">
        <f>Tableau1[[#This Row],[NUM DE FACTURE]]</f>
        <v>FAE-24-00253</v>
      </c>
      <c r="B1737" s="2">
        <f>VLOOKUP(Tableau3[[#This Row],[ID ]],'[1]COMMERCIAL 2019 - 2021'!$D$2:$AO$3999,14,FALSE)</f>
        <v>0</v>
      </c>
      <c r="C1737" s="3">
        <f>VLOOKUP(Tableau3[[#This Row],[ID ]],'[1]COMMERCIAL 2019 - 2021'!$D$2:$AO$3999,15,FALSE)</f>
        <v>41424</v>
      </c>
      <c r="D1737" s="3">
        <f>VLOOKUP(Tableau3[[#This Row],[ID ]],'[1]COMMERCIAL 2019 - 2021'!$D$2:$AO$3999,16,FALSE)</f>
        <v>14400</v>
      </c>
      <c r="E1737" s="3">
        <f>VLOOKUP(Tableau3[[#This Row],[ID ]],'[1]COMMERCIAL 2019 - 2021'!$D$2:$AO$3999,17,FALSE)</f>
        <v>0</v>
      </c>
      <c r="F1737" s="3">
        <f>VLOOKUP(Tableau3[[#This Row],[ID ]],'[1]COMMERCIAL 2019 - 2021'!$D$2:$AO$3999,20,FALSE)</f>
        <v>0</v>
      </c>
      <c r="G1737" s="3">
        <f>VLOOKUP(Tableau3[[#This Row],[ID ]],'[1]COMMERCIAL 2019 - 2021'!$D$2:$AO$3999,21,FALSE)</f>
        <v>88469.236799999999</v>
      </c>
      <c r="H1737" s="3">
        <f>VLOOKUP(Tableau3[[#This Row],[ID ]],'[1]COMMERCIAL 2019 - 2021'!$D$2:$AO$3999,22,FALSE)</f>
        <v>30754.080000000005</v>
      </c>
      <c r="I1737" s="3">
        <f>VLOOKUP(Tableau3[[#This Row],[ID ]],'[1]COMMERCIAL 2019 - 2021'!$D$2:$AO$3999,23,FALSE)</f>
        <v>0</v>
      </c>
      <c r="J1737" s="3">
        <f>+Tableau1[[#This Row],[Annee]]</f>
        <v>2024</v>
      </c>
      <c r="K1737" s="3" t="str">
        <f>+Tableau1[[#This Row],[DESTINATION]]</f>
        <v>Libye</v>
      </c>
      <c r="L1737" s="3" t="str">
        <f>+Tableau1[[#This Row],[CLIENT]]</f>
        <v>STE AL MAJMOUA MOTTAHIDA</v>
      </c>
      <c r="M1737" s="3">
        <f>Tableau1[[#This Row],[Mois]]</f>
        <v>8</v>
      </c>
    </row>
    <row r="1738" spans="1:13" hidden="1" x14ac:dyDescent="0.35">
      <c r="A1738" s="1" t="str">
        <f>Tableau1[[#This Row],[NUM DE FACTURE]]</f>
        <v>FAE-24-00254</v>
      </c>
      <c r="B1738" s="2">
        <f>VLOOKUP(Tableau3[[#This Row],[ID ]],'[1]COMMERCIAL 2019 - 2021'!$D$2:$AO$3999,14,FALSE)</f>
        <v>0</v>
      </c>
      <c r="C1738" s="3">
        <f>VLOOKUP(Tableau3[[#This Row],[ID ]],'[1]COMMERCIAL 2019 - 2021'!$D$2:$AO$3999,15,FALSE)</f>
        <v>0</v>
      </c>
      <c r="D1738" s="3">
        <f>VLOOKUP(Tableau3[[#This Row],[ID ]],'[1]COMMERCIAL 2019 - 2021'!$D$2:$AO$3999,16,FALSE)</f>
        <v>330000</v>
      </c>
      <c r="E1738" s="3">
        <f>VLOOKUP(Tableau3[[#This Row],[ID ]],'[1]COMMERCIAL 2019 - 2021'!$D$2:$AO$3999,17,FALSE)</f>
        <v>0</v>
      </c>
      <c r="F1738" s="3">
        <f>VLOOKUP(Tableau3[[#This Row],[ID ]],'[1]COMMERCIAL 2019 - 2021'!$D$2:$AO$3999,20,FALSE)</f>
        <v>0</v>
      </c>
      <c r="G1738" s="3">
        <f>VLOOKUP(Tableau3[[#This Row],[ID ]],'[1]COMMERCIAL 2019 - 2021'!$D$2:$AO$3999,21,FALSE)</f>
        <v>0</v>
      </c>
      <c r="H1738" s="3">
        <f>VLOOKUP(Tableau3[[#This Row],[ID ]],'[1]COMMERCIAL 2019 - 2021'!$D$2:$AO$3999,22,FALSE)</f>
        <v>478500</v>
      </c>
      <c r="I1738" s="3">
        <f>VLOOKUP(Tableau3[[#This Row],[ID ]],'[1]COMMERCIAL 2019 - 2021'!$D$2:$AO$3999,23,FALSE)</f>
        <v>0</v>
      </c>
      <c r="J1738" s="3">
        <f>+Tableau1[[#This Row],[Annee]]</f>
        <v>2024</v>
      </c>
      <c r="K1738" s="3" t="str">
        <f>+Tableau1[[#This Row],[DESTINATION]]</f>
        <v>Niger</v>
      </c>
      <c r="L1738" s="3" t="str">
        <f>+Tableau1[[#This Row],[CLIENT]]</f>
        <v>STE OMEGA TRADING</v>
      </c>
      <c r="M1738" s="3">
        <f>Tableau1[[#This Row],[Mois]]</f>
        <v>9</v>
      </c>
    </row>
    <row r="1739" spans="1:13" hidden="1" x14ac:dyDescent="0.35">
      <c r="A1739" s="1" t="str">
        <f>Tableau1[[#This Row],[NUM DE FACTURE]]</f>
        <v>FAE-24-00255</v>
      </c>
      <c r="B1739" s="2">
        <f>VLOOKUP(Tableau3[[#This Row],[ID ]],'[1]COMMERCIAL 2019 - 2021'!$D$2:$AO$3999,14,FALSE)</f>
        <v>0</v>
      </c>
      <c r="C1739" s="3">
        <f>VLOOKUP(Tableau3[[#This Row],[ID ]],'[1]COMMERCIAL 2019 - 2021'!$D$2:$AO$3999,15,FALSE)</f>
        <v>55000</v>
      </c>
      <c r="D1739" s="3">
        <f>VLOOKUP(Tableau3[[#This Row],[ID ]],'[1]COMMERCIAL 2019 - 2021'!$D$2:$AO$3999,16,FALSE)</f>
        <v>0</v>
      </c>
      <c r="E1739" s="3">
        <f>VLOOKUP(Tableau3[[#This Row],[ID ]],'[1]COMMERCIAL 2019 - 2021'!$D$2:$AO$3999,17,FALSE)</f>
        <v>0</v>
      </c>
      <c r="F1739" s="3">
        <f>VLOOKUP(Tableau3[[#This Row],[ID ]],'[1]COMMERCIAL 2019 - 2021'!$D$2:$AO$3999,20,FALSE)</f>
        <v>0</v>
      </c>
      <c r="G1739" s="3">
        <f>VLOOKUP(Tableau3[[#This Row],[ID ]],'[1]COMMERCIAL 2019 - 2021'!$D$2:$AO$3999,21,FALSE)</f>
        <v>111780.44075000002</v>
      </c>
      <c r="H1739" s="3">
        <f>VLOOKUP(Tableau3[[#This Row],[ID ]],'[1]COMMERCIAL 2019 - 2021'!$D$2:$AO$3999,22,FALSE)</f>
        <v>0</v>
      </c>
      <c r="I1739" s="3">
        <f>VLOOKUP(Tableau3[[#This Row],[ID ]],'[1]COMMERCIAL 2019 - 2021'!$D$2:$AO$3999,23,FALSE)</f>
        <v>0</v>
      </c>
      <c r="J1739" s="3">
        <f>+Tableau1[[#This Row],[Annee]]</f>
        <v>2024</v>
      </c>
      <c r="K1739" s="3" t="str">
        <f>+Tableau1[[#This Row],[DESTINATION]]</f>
        <v>Senegal</v>
      </c>
      <c r="L1739" s="3" t="str">
        <f>+Tableau1[[#This Row],[CLIENT]]</f>
        <v>ACS DISTRIBUTION</v>
      </c>
      <c r="M1739" s="3">
        <f>Tableau1[[#This Row],[Mois]]</f>
        <v>9</v>
      </c>
    </row>
    <row r="1740" spans="1:13" hidden="1" x14ac:dyDescent="0.35">
      <c r="A1740" s="1" t="str">
        <f>Tableau1[[#This Row],[NUM DE FACTURE]]</f>
        <v>FAE-24-00256</v>
      </c>
      <c r="B1740" s="2">
        <f>VLOOKUP(Tableau3[[#This Row],[ID ]],'[1]COMMERCIAL 2019 - 2021'!$D$2:$AO$3999,14,FALSE)</f>
        <v>19200</v>
      </c>
      <c r="C1740" s="3">
        <f>VLOOKUP(Tableau3[[#This Row],[ID ]],'[1]COMMERCIAL 2019 - 2021'!$D$2:$AO$3999,15,FALSE)</f>
        <v>0</v>
      </c>
      <c r="D1740" s="3">
        <f>VLOOKUP(Tableau3[[#This Row],[ID ]],'[1]COMMERCIAL 2019 - 2021'!$D$2:$AO$3999,16,FALSE)</f>
        <v>0</v>
      </c>
      <c r="E1740" s="3">
        <f>VLOOKUP(Tableau3[[#This Row],[ID ]],'[1]COMMERCIAL 2019 - 2021'!$D$2:$AO$3999,17,FALSE)</f>
        <v>0</v>
      </c>
      <c r="F1740" s="3">
        <f>VLOOKUP(Tableau3[[#This Row],[ID ]],'[1]COMMERCIAL 2019 - 2021'!$D$2:$AO$3999,20,FALSE)</f>
        <v>39552</v>
      </c>
      <c r="G1740" s="3">
        <f>VLOOKUP(Tableau3[[#This Row],[ID ]],'[1]COMMERCIAL 2019 - 2021'!$D$2:$AO$3999,21,FALSE)</f>
        <v>0</v>
      </c>
      <c r="H1740" s="3">
        <f>VLOOKUP(Tableau3[[#This Row],[ID ]],'[1]COMMERCIAL 2019 - 2021'!$D$2:$AO$3999,22,FALSE)</f>
        <v>0</v>
      </c>
      <c r="I1740" s="3">
        <f>VLOOKUP(Tableau3[[#This Row],[ID ]],'[1]COMMERCIAL 2019 - 2021'!$D$2:$AO$3999,23,FALSE)</f>
        <v>0</v>
      </c>
      <c r="J1740" s="3">
        <f>+Tableau1[[#This Row],[Annee]]</f>
        <v>2024</v>
      </c>
      <c r="K1740" s="3" t="str">
        <f>+Tableau1[[#This Row],[DESTINATION]]</f>
        <v>Burkina Faso</v>
      </c>
      <c r="L1740" s="3" t="str">
        <f>+Tableau1[[#This Row],[CLIENT]]</f>
        <v>SAHEL INTERNATIONAL TRADE</v>
      </c>
      <c r="M1740" s="3">
        <f>Tableau1[[#This Row],[Mois]]</f>
        <v>9</v>
      </c>
    </row>
    <row r="1741" spans="1:13" hidden="1" x14ac:dyDescent="0.35">
      <c r="A1741" s="1" t="str">
        <f>Tableau1[[#This Row],[NUM DE FACTURE]]</f>
        <v>FAE-24-00257</v>
      </c>
      <c r="B1741" s="2">
        <f>VLOOKUP(Tableau3[[#This Row],[ID ]],'[1]COMMERCIAL 2019 - 2021'!$D$2:$AO$3999,14,FALSE)</f>
        <v>1600</v>
      </c>
      <c r="C1741" s="3">
        <f>VLOOKUP(Tableau3[[#This Row],[ID ]],'[1]COMMERCIAL 2019 - 2021'!$D$2:$AO$3999,15,FALSE)</f>
        <v>19176</v>
      </c>
      <c r="D1741" s="3">
        <f>VLOOKUP(Tableau3[[#This Row],[ID ]],'[1]COMMERCIAL 2019 - 2021'!$D$2:$AO$3999,16,FALSE)</f>
        <v>0</v>
      </c>
      <c r="E1741" s="3">
        <f>VLOOKUP(Tableau3[[#This Row],[ID ]],'[1]COMMERCIAL 2019 - 2021'!$D$2:$AO$3999,17,FALSE)</f>
        <v>1680</v>
      </c>
      <c r="F1741" s="3">
        <f>VLOOKUP(Tableau3[[#This Row],[ID ]],'[1]COMMERCIAL 2019 - 2021'!$D$2:$AO$3999,20,FALSE)</f>
        <v>5669.7981600000003</v>
      </c>
      <c r="G1741" s="3">
        <f>VLOOKUP(Tableau3[[#This Row],[ID ]],'[1]COMMERCIAL 2019 - 2021'!$D$2:$AO$3999,21,FALSE)</f>
        <v>63688.891468799993</v>
      </c>
      <c r="H1741" s="3">
        <f>VLOOKUP(Tableau3[[#This Row],[ID ]],'[1]COMMERCIAL 2019 - 2021'!$D$2:$AO$3999,22,FALSE)</f>
        <v>0</v>
      </c>
      <c r="I1741" s="3">
        <f>VLOOKUP(Tableau3[[#This Row],[ID ]],'[1]COMMERCIAL 2019 - 2021'!$D$2:$AO$3999,23,FALSE)</f>
        <v>11360.4993008</v>
      </c>
      <c r="J1741" s="3">
        <f>+Tableau1[[#This Row],[Annee]]</f>
        <v>2024</v>
      </c>
      <c r="K1741" s="3" t="str">
        <f>+Tableau1[[#This Row],[DESTINATION]]</f>
        <v>France</v>
      </c>
      <c r="L1741" s="3" t="str">
        <f>+Tableau1[[#This Row],[CLIENT]]</f>
        <v>FOODMED</v>
      </c>
      <c r="M1741" s="3">
        <f>Tableau1[[#This Row],[Mois]]</f>
        <v>9</v>
      </c>
    </row>
    <row r="1742" spans="1:13" hidden="1" x14ac:dyDescent="0.35">
      <c r="A1742" s="1" t="str">
        <f>Tableau1[[#This Row],[NUM DE FACTURE]]</f>
        <v>FAE-24-00258</v>
      </c>
      <c r="B1742" s="2">
        <f>VLOOKUP(Tableau3[[#This Row],[ID ]],'[1]COMMERCIAL 2019 - 2021'!$D$2:$AO$3999,14,FALSE)</f>
        <v>0</v>
      </c>
      <c r="C1742" s="3">
        <f>VLOOKUP(Tableau3[[#This Row],[ID ]],'[1]COMMERCIAL 2019 - 2021'!$D$2:$AO$3999,15,FALSE)</f>
        <v>16248</v>
      </c>
      <c r="D1742" s="3">
        <f>VLOOKUP(Tableau3[[#This Row],[ID ]],'[1]COMMERCIAL 2019 - 2021'!$D$2:$AO$3999,16,FALSE)</f>
        <v>7200</v>
      </c>
      <c r="E1742" s="3">
        <f>VLOOKUP(Tableau3[[#This Row],[ID ]],'[1]COMMERCIAL 2019 - 2021'!$D$2:$AO$3999,17,FALSE)</f>
        <v>560</v>
      </c>
      <c r="F1742" s="3">
        <f>VLOOKUP(Tableau3[[#This Row],[ID ]],'[1]COMMERCIAL 2019 - 2021'!$D$2:$AO$3999,20,FALSE)</f>
        <v>0</v>
      </c>
      <c r="G1742" s="3">
        <f>VLOOKUP(Tableau3[[#This Row],[ID ]],'[1]COMMERCIAL 2019 - 2021'!$D$2:$AO$3999,21,FALSE)</f>
        <v>43985.382340926757</v>
      </c>
      <c r="H1742" s="3">
        <f>VLOOKUP(Tableau3[[#This Row],[ID ]],'[1]COMMERCIAL 2019 - 2021'!$D$2:$AO$3999,22,FALSE)</f>
        <v>19456.76670705765</v>
      </c>
      <c r="I1742" s="3">
        <f>VLOOKUP(Tableau3[[#This Row],[ID ]],'[1]COMMERCIAL 2019 - 2021'!$D$2:$AO$3999,23,FALSE)</f>
        <v>2504.1317612155949</v>
      </c>
      <c r="J1742" s="3">
        <f>+Tableau1[[#This Row],[Annee]]</f>
        <v>2024</v>
      </c>
      <c r="K1742" s="3" t="str">
        <f>+Tableau1[[#This Row],[DESTINATION]]</f>
        <v>France</v>
      </c>
      <c r="L1742" s="3" t="str">
        <f>+Tableau1[[#This Row],[CLIENT]]</f>
        <v>SODIC</v>
      </c>
      <c r="M1742" s="3">
        <f>Tableau1[[#This Row],[Mois]]</f>
        <v>9</v>
      </c>
    </row>
    <row r="1743" spans="1:13" hidden="1" x14ac:dyDescent="0.35">
      <c r="A1743" s="1" t="str">
        <f>Tableau1[[#This Row],[NUM DE FACTURE]]</f>
        <v>FAE-24-00259</v>
      </c>
      <c r="B1743" s="2">
        <f>VLOOKUP(Tableau3[[#This Row],[ID ]],'[1]COMMERCIAL 2019 - 2021'!$D$2:$AO$3999,14,FALSE)</f>
        <v>0</v>
      </c>
      <c r="C1743" s="3">
        <f>VLOOKUP(Tableau3[[#This Row],[ID ]],'[1]COMMERCIAL 2019 - 2021'!$D$2:$AO$3999,15,FALSE)</f>
        <v>14832</v>
      </c>
      <c r="D1743" s="3">
        <f>VLOOKUP(Tableau3[[#This Row],[ID ]],'[1]COMMERCIAL 2019 - 2021'!$D$2:$AO$3999,16,FALSE)</f>
        <v>6000</v>
      </c>
      <c r="E1743" s="3">
        <f>VLOOKUP(Tableau3[[#This Row],[ID ]],'[1]COMMERCIAL 2019 - 2021'!$D$2:$AO$3999,17,FALSE)</f>
        <v>3000</v>
      </c>
      <c r="F1743" s="3">
        <f>VLOOKUP(Tableau3[[#This Row],[ID ]],'[1]COMMERCIAL 2019 - 2021'!$D$2:$AO$3999,20,FALSE)</f>
        <v>0</v>
      </c>
      <c r="G1743" s="3">
        <f>VLOOKUP(Tableau3[[#This Row],[ID ]],'[1]COMMERCIAL 2019 - 2021'!$D$2:$AO$3999,21,FALSE)</f>
        <v>39401.056294978851</v>
      </c>
      <c r="H1743" s="3">
        <f>VLOOKUP(Tableau3[[#This Row],[ID ]],'[1]COMMERCIAL 2019 - 2021'!$D$2:$AO$3999,22,FALSE)</f>
        <v>16235.825902014099</v>
      </c>
      <c r="I1743" s="3">
        <f>VLOOKUP(Tableau3[[#This Row],[ID ]],'[1]COMMERCIAL 2019 - 2021'!$D$2:$AO$3999,23,FALSE)</f>
        <v>17002.072895007052</v>
      </c>
      <c r="J1743" s="3">
        <f>+Tableau1[[#This Row],[Annee]]</f>
        <v>2024</v>
      </c>
      <c r="K1743" s="3" t="str">
        <f>+Tableau1[[#This Row],[DESTINATION]]</f>
        <v>France</v>
      </c>
      <c r="L1743" s="3" t="str">
        <f>+Tableau1[[#This Row],[CLIENT]]</f>
        <v>SODIC</v>
      </c>
      <c r="M1743" s="3">
        <f>Tableau1[[#This Row],[Mois]]</f>
        <v>9</v>
      </c>
    </row>
    <row r="1744" spans="1:13" hidden="1" x14ac:dyDescent="0.35">
      <c r="A1744" s="1" t="str">
        <f>Tableau1[[#This Row],[NUM DE FACTURE]]</f>
        <v>FAE-24-00260</v>
      </c>
      <c r="B1744" s="2">
        <f>VLOOKUP(Tableau3[[#This Row],[ID ]],'[1]COMMERCIAL 2019 - 2021'!$D$2:$AO$3999,14,FALSE)</f>
        <v>0</v>
      </c>
      <c r="C1744" s="3">
        <f>VLOOKUP(Tableau3[[#This Row],[ID ]],'[1]COMMERCIAL 2019 - 2021'!$D$2:$AO$3999,15,FALSE)</f>
        <v>0</v>
      </c>
      <c r="D1744" s="3">
        <f>VLOOKUP(Tableau3[[#This Row],[ID ]],'[1]COMMERCIAL 2019 - 2021'!$D$2:$AO$3999,16,FALSE)</f>
        <v>275000</v>
      </c>
      <c r="E1744" s="3">
        <f>VLOOKUP(Tableau3[[#This Row],[ID ]],'[1]COMMERCIAL 2019 - 2021'!$D$2:$AO$3999,17,FALSE)</f>
        <v>0</v>
      </c>
      <c r="F1744" s="3">
        <f>VLOOKUP(Tableau3[[#This Row],[ID ]],'[1]COMMERCIAL 2019 - 2021'!$D$2:$AO$3999,20,FALSE)</f>
        <v>0</v>
      </c>
      <c r="G1744" s="3">
        <f>VLOOKUP(Tableau3[[#This Row],[ID ]],'[1]COMMERCIAL 2019 - 2021'!$D$2:$AO$3999,21,FALSE)</f>
        <v>0</v>
      </c>
      <c r="H1744" s="3">
        <f>VLOOKUP(Tableau3[[#This Row],[ID ]],'[1]COMMERCIAL 2019 - 2021'!$D$2:$AO$3999,22,FALSE)</f>
        <v>404250</v>
      </c>
      <c r="I1744" s="3">
        <f>VLOOKUP(Tableau3[[#This Row],[ID ]],'[1]COMMERCIAL 2019 - 2021'!$D$2:$AO$3999,23,FALSE)</f>
        <v>0</v>
      </c>
      <c r="J1744" s="3">
        <f>+Tableau1[[#This Row],[Annee]]</f>
        <v>2024</v>
      </c>
      <c r="K1744" s="3" t="str">
        <f>+Tableau1[[#This Row],[DESTINATION]]</f>
        <v>Niger</v>
      </c>
      <c r="L1744" s="3" t="str">
        <f>+Tableau1[[#This Row],[CLIENT]]</f>
        <v>STE OMEGA TRADING</v>
      </c>
      <c r="M1744" s="3">
        <f>Tableau1[[#This Row],[Mois]]</f>
        <v>9</v>
      </c>
    </row>
    <row r="1745" spans="1:13" hidden="1" x14ac:dyDescent="0.35">
      <c r="A1745" s="1" t="str">
        <f>Tableau1[[#This Row],[NUM DE FACTURE]]</f>
        <v>FAE-24-00261</v>
      </c>
      <c r="B1745" s="2">
        <f>VLOOKUP(Tableau3[[#This Row],[ID ]],'[1]COMMERCIAL 2019 - 2021'!$D$2:$AO$3999,14,FALSE)</f>
        <v>0</v>
      </c>
      <c r="C1745" s="3">
        <f>VLOOKUP(Tableau3[[#This Row],[ID ]],'[1]COMMERCIAL 2019 - 2021'!$D$2:$AO$3999,15,FALSE)</f>
        <v>18792</v>
      </c>
      <c r="D1745" s="3">
        <f>VLOOKUP(Tableau3[[#This Row],[ID ]],'[1]COMMERCIAL 2019 - 2021'!$D$2:$AO$3999,16,FALSE)</f>
        <v>6000</v>
      </c>
      <c r="E1745" s="3">
        <f>VLOOKUP(Tableau3[[#This Row],[ID ]],'[1]COMMERCIAL 2019 - 2021'!$D$2:$AO$3999,17,FALSE)</f>
        <v>0</v>
      </c>
      <c r="F1745" s="3">
        <f>VLOOKUP(Tableau3[[#This Row],[ID ]],'[1]COMMERCIAL 2019 - 2021'!$D$2:$AO$3999,20,FALSE)</f>
        <v>0</v>
      </c>
      <c r="G1745" s="3">
        <f>VLOOKUP(Tableau3[[#This Row],[ID ]],'[1]COMMERCIAL 2019 - 2021'!$D$2:$AO$3999,21,FALSE)</f>
        <v>59369.846315732822</v>
      </c>
      <c r="H1745" s="3">
        <f>VLOOKUP(Tableau3[[#This Row],[ID ]],'[1]COMMERCIAL 2019 - 2021'!$D$2:$AO$3999,22,FALSE)</f>
        <v>18652.247628267185</v>
      </c>
      <c r="I1745" s="3">
        <f>VLOOKUP(Tableau3[[#This Row],[ID ]],'[1]COMMERCIAL 2019 - 2021'!$D$2:$AO$3999,23,FALSE)</f>
        <v>0</v>
      </c>
      <c r="J1745" s="3">
        <f>+Tableau1[[#This Row],[Annee]]</f>
        <v>2024</v>
      </c>
      <c r="K1745" s="3" t="str">
        <f>+Tableau1[[#This Row],[DESTINATION]]</f>
        <v>Mayotte</v>
      </c>
      <c r="L1745" s="3" t="str">
        <f>+Tableau1[[#This Row],[CLIENT]]</f>
        <v>SODIFRAM SAS</v>
      </c>
      <c r="M1745" s="3">
        <f>Tableau1[[#This Row],[Mois]]</f>
        <v>9</v>
      </c>
    </row>
    <row r="1746" spans="1:13" hidden="1" x14ac:dyDescent="0.35">
      <c r="A1746" s="1" t="str">
        <f>Tableau1[[#This Row],[NUM DE FACTURE]]</f>
        <v>FAE-24-00262</v>
      </c>
      <c r="B1746" s="2">
        <f>VLOOKUP(Tableau3[[#This Row],[ID ]],'[1]COMMERCIAL 2019 - 2021'!$D$2:$AO$3999,14,FALSE)</f>
        <v>7800</v>
      </c>
      <c r="C1746" s="3">
        <f>VLOOKUP(Tableau3[[#This Row],[ID ]],'[1]COMMERCIAL 2019 - 2021'!$D$2:$AO$3999,15,FALSE)</f>
        <v>20220</v>
      </c>
      <c r="D1746" s="3">
        <f>VLOOKUP(Tableau3[[#This Row],[ID ]],'[1]COMMERCIAL 2019 - 2021'!$D$2:$AO$3999,16,FALSE)</f>
        <v>0</v>
      </c>
      <c r="E1746" s="3">
        <f>VLOOKUP(Tableau3[[#This Row],[ID ]],'[1]COMMERCIAL 2019 - 2021'!$D$2:$AO$3999,17,FALSE)</f>
        <v>0</v>
      </c>
      <c r="F1746" s="3">
        <f>VLOOKUP(Tableau3[[#This Row],[ID ]],'[1]COMMERCIAL 2019 - 2021'!$D$2:$AO$3999,20,FALSE)</f>
        <v>17331.653745396146</v>
      </c>
      <c r="G1746" s="3">
        <f>VLOOKUP(Tableau3[[#This Row],[ID ]],'[1]COMMERCIAL 2019 - 2021'!$D$2:$AO$3999,21,FALSE)</f>
        <v>42776.828239603856</v>
      </c>
      <c r="H1746" s="3">
        <f>VLOOKUP(Tableau3[[#This Row],[ID ]],'[1]COMMERCIAL 2019 - 2021'!$D$2:$AO$3999,22,FALSE)</f>
        <v>0</v>
      </c>
      <c r="I1746" s="3">
        <f>VLOOKUP(Tableau3[[#This Row],[ID ]],'[1]COMMERCIAL 2019 - 2021'!$D$2:$AO$3999,23,FALSE)</f>
        <v>0</v>
      </c>
      <c r="J1746" s="3">
        <f>+Tableau1[[#This Row],[Annee]]</f>
        <v>2024</v>
      </c>
      <c r="K1746" s="3" t="str">
        <f>+Tableau1[[#This Row],[DESTINATION]]</f>
        <v>Gambie</v>
      </c>
      <c r="L1746" s="3" t="str">
        <f>+Tableau1[[#This Row],[CLIENT]]</f>
        <v>E.A.S.B. NAFA</v>
      </c>
      <c r="M1746" s="3">
        <f>Tableau1[[#This Row],[Mois]]</f>
        <v>9</v>
      </c>
    </row>
    <row r="1747" spans="1:13" x14ac:dyDescent="0.35">
      <c r="A1747" s="1" t="str">
        <f>Tableau1[[#This Row],[NUM DE FACTURE]]</f>
        <v>FAE-24-00263</v>
      </c>
      <c r="B1747" s="2">
        <f>VLOOKUP(Tableau3[[#This Row],[ID ]],'[1]COMMERCIAL 2019 - 2021'!$D$2:$AO$3999,14,FALSE)</f>
        <v>0</v>
      </c>
      <c r="C1747" s="3">
        <f>VLOOKUP(Tableau3[[#This Row],[ID ]],'[1]COMMERCIAL 2019 - 2021'!$D$2:$AO$3999,15,FALSE)</f>
        <v>112500</v>
      </c>
      <c r="D1747" s="3">
        <f>VLOOKUP(Tableau3[[#This Row],[ID ]],'[1]COMMERCIAL 2019 - 2021'!$D$2:$AO$3999,16,FALSE)</f>
        <v>0</v>
      </c>
      <c r="E1747" s="3">
        <f>VLOOKUP(Tableau3[[#This Row],[ID ]],'[1]COMMERCIAL 2019 - 2021'!$D$2:$AO$3999,17,FALSE)</f>
        <v>0</v>
      </c>
      <c r="F1747" s="3">
        <f>VLOOKUP(Tableau3[[#This Row],[ID ]],'[1]COMMERCIAL 2019 - 2021'!$D$2:$AO$3999,20,FALSE)</f>
        <v>0</v>
      </c>
      <c r="G1747" s="3">
        <f>VLOOKUP(Tableau3[[#This Row],[ID ]],'[1]COMMERCIAL 2019 - 2021'!$D$2:$AO$3999,21,FALSE)</f>
        <v>180000</v>
      </c>
      <c r="H1747" s="3">
        <f>VLOOKUP(Tableau3[[#This Row],[ID ]],'[1]COMMERCIAL 2019 - 2021'!$D$2:$AO$3999,22,FALSE)</f>
        <v>0</v>
      </c>
      <c r="I1747" s="3">
        <f>VLOOKUP(Tableau3[[#This Row],[ID ]],'[1]COMMERCIAL 2019 - 2021'!$D$2:$AO$3999,23,FALSE)</f>
        <v>0</v>
      </c>
      <c r="J1747" s="3">
        <f>+Tableau1[[#This Row],[Annee]]</f>
        <v>2024</v>
      </c>
      <c r="K1747" s="3" t="str">
        <f>+Tableau1[[#This Row],[DESTINATION]]</f>
        <v>Senegal</v>
      </c>
      <c r="L1747" s="3" t="str">
        <f>+Tableau1[[#This Row],[CLIENT]]</f>
        <v>TUNISIAN AFRICAN BUSINESS</v>
      </c>
      <c r="M1747" s="3">
        <f>Tableau1[[#This Row],[Mois]]</f>
        <v>9</v>
      </c>
    </row>
    <row r="1748" spans="1:13" hidden="1" x14ac:dyDescent="0.35">
      <c r="A1748" s="1" t="str">
        <f>Tableau1[[#This Row],[NUM DE FACTURE]]</f>
        <v>FAE-24-00264</v>
      </c>
      <c r="B1748" s="2">
        <f>VLOOKUP(Tableau3[[#This Row],[ID ]],'[1]COMMERCIAL 2019 - 2021'!$D$2:$AO$3999,14,FALSE)</f>
        <v>112000</v>
      </c>
      <c r="C1748" s="3">
        <f>VLOOKUP(Tableau3[[#This Row],[ID ]],'[1]COMMERCIAL 2019 - 2021'!$D$2:$AO$3999,15,FALSE)</f>
        <v>0</v>
      </c>
      <c r="D1748" s="3">
        <f>VLOOKUP(Tableau3[[#This Row],[ID ]],'[1]COMMERCIAL 2019 - 2021'!$D$2:$AO$3999,16,FALSE)</f>
        <v>0</v>
      </c>
      <c r="E1748" s="3">
        <f>VLOOKUP(Tableau3[[#This Row],[ID ]],'[1]COMMERCIAL 2019 - 2021'!$D$2:$AO$3999,17,FALSE)</f>
        <v>0</v>
      </c>
      <c r="F1748" s="3">
        <f>VLOOKUP(Tableau3[[#This Row],[ID ]],'[1]COMMERCIAL 2019 - 2021'!$D$2:$AO$3999,20,FALSE)</f>
        <v>229600</v>
      </c>
      <c r="G1748" s="3">
        <f>VLOOKUP(Tableau3[[#This Row],[ID ]],'[1]COMMERCIAL 2019 - 2021'!$D$2:$AO$3999,21,FALSE)</f>
        <v>0</v>
      </c>
      <c r="H1748" s="3">
        <f>VLOOKUP(Tableau3[[#This Row],[ID ]],'[1]COMMERCIAL 2019 - 2021'!$D$2:$AO$3999,22,FALSE)</f>
        <v>0</v>
      </c>
      <c r="I1748" s="3">
        <f>VLOOKUP(Tableau3[[#This Row],[ID ]],'[1]COMMERCIAL 2019 - 2021'!$D$2:$AO$3999,23,FALSE)</f>
        <v>0</v>
      </c>
      <c r="J1748" s="3">
        <f>+Tableau1[[#This Row],[Annee]]</f>
        <v>2024</v>
      </c>
      <c r="K1748" s="3" t="str">
        <f>+Tableau1[[#This Row],[DESTINATION]]</f>
        <v>Ukraine</v>
      </c>
      <c r="L1748" s="3" t="str">
        <f>+Tableau1[[#This Row],[CLIENT]]</f>
        <v>MARCOM INTERN</v>
      </c>
      <c r="M1748" s="3">
        <f>Tableau1[[#This Row],[Mois]]</f>
        <v>9</v>
      </c>
    </row>
    <row r="1749" spans="1:13" hidden="1" x14ac:dyDescent="0.35">
      <c r="A1749" s="1" t="str">
        <f>Tableau1[[#This Row],[NUM DE FACTURE]]</f>
        <v>FAE-24-00265</v>
      </c>
      <c r="B1749" s="2">
        <f>VLOOKUP(Tableau3[[#This Row],[ID ]],'[1]COMMERCIAL 2019 - 2021'!$D$2:$AO$3999,14,FALSE)</f>
        <v>57600</v>
      </c>
      <c r="C1749" s="3">
        <f>VLOOKUP(Tableau3[[#This Row],[ID ]],'[1]COMMERCIAL 2019 - 2021'!$D$2:$AO$3999,15,FALSE)</f>
        <v>0</v>
      </c>
      <c r="D1749" s="3">
        <f>VLOOKUP(Tableau3[[#This Row],[ID ]],'[1]COMMERCIAL 2019 - 2021'!$D$2:$AO$3999,16,FALSE)</f>
        <v>0</v>
      </c>
      <c r="E1749" s="3">
        <f>VLOOKUP(Tableau3[[#This Row],[ID ]],'[1]COMMERCIAL 2019 - 2021'!$D$2:$AO$3999,17,FALSE)</f>
        <v>0</v>
      </c>
      <c r="F1749" s="3">
        <f>VLOOKUP(Tableau3[[#This Row],[ID ]],'[1]COMMERCIAL 2019 - 2021'!$D$2:$AO$3999,20,FALSE)</f>
        <v>129695.61960000001</v>
      </c>
      <c r="G1749" s="3">
        <f>VLOOKUP(Tableau3[[#This Row],[ID ]],'[1]COMMERCIAL 2019 - 2021'!$D$2:$AO$3999,21,FALSE)</f>
        <v>0</v>
      </c>
      <c r="H1749" s="3">
        <f>VLOOKUP(Tableau3[[#This Row],[ID ]],'[1]COMMERCIAL 2019 - 2021'!$D$2:$AO$3999,22,FALSE)</f>
        <v>0</v>
      </c>
      <c r="I1749" s="3">
        <f>VLOOKUP(Tableau3[[#This Row],[ID ]],'[1]COMMERCIAL 2019 - 2021'!$D$2:$AO$3999,23,FALSE)</f>
        <v>0</v>
      </c>
      <c r="J1749" s="3">
        <f>+Tableau1[[#This Row],[Annee]]</f>
        <v>2024</v>
      </c>
      <c r="K1749" s="3" t="str">
        <f>+Tableau1[[#This Row],[DESTINATION]]</f>
        <v>Senegal</v>
      </c>
      <c r="L1749" s="3" t="str">
        <f>+Tableau1[[#This Row],[CLIENT]]</f>
        <v>LAMP FALL IMP EXP - LAFFIMEX</v>
      </c>
      <c r="M1749" s="3">
        <f>Tableau1[[#This Row],[Mois]]</f>
        <v>9</v>
      </c>
    </row>
    <row r="1750" spans="1:13" hidden="1" x14ac:dyDescent="0.35">
      <c r="A1750" s="1" t="str">
        <f>Tableau1[[#This Row],[NUM DE FACTURE]]</f>
        <v>FAE-24-00266</v>
      </c>
      <c r="B1750" s="2">
        <f>VLOOKUP(Tableau3[[#This Row],[ID ]],'[1]COMMERCIAL 2019 - 2021'!$D$2:$AO$3999,14,FALSE)</f>
        <v>0</v>
      </c>
      <c r="C1750" s="3">
        <f>VLOOKUP(Tableau3[[#This Row],[ID ]],'[1]COMMERCIAL 2019 - 2021'!$D$2:$AO$3999,15,FALSE)</f>
        <v>0</v>
      </c>
      <c r="D1750" s="3">
        <f>VLOOKUP(Tableau3[[#This Row],[ID ]],'[1]COMMERCIAL 2019 - 2021'!$D$2:$AO$3999,16,FALSE)</f>
        <v>104000</v>
      </c>
      <c r="E1750" s="3">
        <f>VLOOKUP(Tableau3[[#This Row],[ID ]],'[1]COMMERCIAL 2019 - 2021'!$D$2:$AO$3999,17,FALSE)</f>
        <v>0</v>
      </c>
      <c r="F1750" s="3">
        <f>VLOOKUP(Tableau3[[#This Row],[ID ]],'[1]COMMERCIAL 2019 - 2021'!$D$2:$AO$3999,20,FALSE)</f>
        <v>0</v>
      </c>
      <c r="G1750" s="3">
        <f>VLOOKUP(Tableau3[[#This Row],[ID ]],'[1]COMMERCIAL 2019 - 2021'!$D$2:$AO$3999,21,FALSE)</f>
        <v>0</v>
      </c>
      <c r="H1750" s="3">
        <f>VLOOKUP(Tableau3[[#This Row],[ID ]],'[1]COMMERCIAL 2019 - 2021'!$D$2:$AO$3999,22,FALSE)</f>
        <v>185529.61800000002</v>
      </c>
      <c r="I1750" s="3">
        <f>VLOOKUP(Tableau3[[#This Row],[ID ]],'[1]COMMERCIAL 2019 - 2021'!$D$2:$AO$3999,23,FALSE)</f>
        <v>0</v>
      </c>
      <c r="J1750" s="3">
        <f>+Tableau1[[#This Row],[Annee]]</f>
        <v>2024</v>
      </c>
      <c r="K1750" s="3" t="str">
        <f>+Tableau1[[#This Row],[DESTINATION]]</f>
        <v>Senegal</v>
      </c>
      <c r="L1750" s="3" t="str">
        <f>+Tableau1[[#This Row],[CLIENT]]</f>
        <v>ACS DISTRIBUTION</v>
      </c>
      <c r="M1750" s="3">
        <f>Tableau1[[#This Row],[Mois]]</f>
        <v>9</v>
      </c>
    </row>
    <row r="1751" spans="1:13" hidden="1" x14ac:dyDescent="0.35">
      <c r="A1751" s="1" t="str">
        <f>Tableau1[[#This Row],[NUM DE FACTURE]]</f>
        <v>FAE-24-00267</v>
      </c>
      <c r="B1751" s="2">
        <f>VLOOKUP(Tableau3[[#This Row],[ID ]],'[1]COMMERCIAL 2019 - 2021'!$D$2:$AO$3999,14,FALSE)</f>
        <v>38400</v>
      </c>
      <c r="C1751" s="3">
        <f>VLOOKUP(Tableau3[[#This Row],[ID ]],'[1]COMMERCIAL 2019 - 2021'!$D$2:$AO$3999,15,FALSE)</f>
        <v>0</v>
      </c>
      <c r="D1751" s="3">
        <f>VLOOKUP(Tableau3[[#This Row],[ID ]],'[1]COMMERCIAL 2019 - 2021'!$D$2:$AO$3999,16,FALSE)</f>
        <v>0</v>
      </c>
      <c r="E1751" s="3">
        <f>VLOOKUP(Tableau3[[#This Row],[ID ]],'[1]COMMERCIAL 2019 - 2021'!$D$2:$AO$3999,17,FALSE)</f>
        <v>0</v>
      </c>
      <c r="F1751" s="3">
        <f>VLOOKUP(Tableau3[[#This Row],[ID ]],'[1]COMMERCIAL 2019 - 2021'!$D$2:$AO$3999,20,FALSE)</f>
        <v>76416</v>
      </c>
      <c r="G1751" s="3">
        <f>VLOOKUP(Tableau3[[#This Row],[ID ]],'[1]COMMERCIAL 2019 - 2021'!$D$2:$AO$3999,21,FALSE)</f>
        <v>0</v>
      </c>
      <c r="H1751" s="3">
        <f>VLOOKUP(Tableau3[[#This Row],[ID ]],'[1]COMMERCIAL 2019 - 2021'!$D$2:$AO$3999,22,FALSE)</f>
        <v>0</v>
      </c>
      <c r="I1751" s="3">
        <f>VLOOKUP(Tableau3[[#This Row],[ID ]],'[1]COMMERCIAL 2019 - 2021'!$D$2:$AO$3999,23,FALSE)</f>
        <v>0</v>
      </c>
      <c r="J1751" s="3">
        <f>+Tableau1[[#This Row],[Annee]]</f>
        <v>2024</v>
      </c>
      <c r="K1751" s="3" t="str">
        <f>+Tableau1[[#This Row],[DESTINATION]]</f>
        <v>Burkina Faso</v>
      </c>
      <c r="L1751" s="3" t="str">
        <f>+Tableau1[[#This Row],[CLIENT]]</f>
        <v>SAHEL INTERNATIONAL TRADE</v>
      </c>
      <c r="M1751" s="3">
        <f>Tableau1[[#This Row],[Mois]]</f>
        <v>9</v>
      </c>
    </row>
    <row r="1752" spans="1:13" hidden="1" x14ac:dyDescent="0.35">
      <c r="A1752" s="1" t="str">
        <f>Tableau1[[#This Row],[NUM DE FACTURE]]</f>
        <v>FAE-24-00268</v>
      </c>
      <c r="B1752" s="2">
        <f>VLOOKUP(Tableau3[[#This Row],[ID ]],'[1]COMMERCIAL 2019 - 2021'!$D$2:$AO$3999,14,FALSE)</f>
        <v>0</v>
      </c>
      <c r="C1752" s="3">
        <f>VLOOKUP(Tableau3[[#This Row],[ID ]],'[1]COMMERCIAL 2019 - 2021'!$D$2:$AO$3999,15,FALSE)</f>
        <v>19680</v>
      </c>
      <c r="D1752" s="3">
        <f>VLOOKUP(Tableau3[[#This Row],[ID ]],'[1]COMMERCIAL 2019 - 2021'!$D$2:$AO$3999,16,FALSE)</f>
        <v>0</v>
      </c>
      <c r="E1752" s="3">
        <f>VLOOKUP(Tableau3[[#This Row],[ID ]],'[1]COMMERCIAL 2019 - 2021'!$D$2:$AO$3999,17,FALSE)</f>
        <v>3000</v>
      </c>
      <c r="F1752" s="3" t="e">
        <f>VLOOKUP(Tableau3[[#This Row],[ID ]],'[1]COMMERCIAL 2019 - 2021'!$D$2:$AO$3999,20,FALSE)</f>
        <v>#N/A</v>
      </c>
      <c r="G1752" s="3" t="e">
        <f>VLOOKUP(Tableau3[[#This Row],[ID ]],'[1]COMMERCIAL 2019 - 2021'!$D$2:$AO$3999,21,FALSE)</f>
        <v>#N/A</v>
      </c>
      <c r="H1752" s="3" t="e">
        <f>VLOOKUP(Tableau3[[#This Row],[ID ]],'[1]COMMERCIAL 2019 - 2021'!$D$2:$AO$3999,22,FALSE)</f>
        <v>#N/A</v>
      </c>
      <c r="I1752" s="3" t="e">
        <f>VLOOKUP(Tableau3[[#This Row],[ID ]],'[1]COMMERCIAL 2019 - 2021'!$D$2:$AO$3999,23,FALSE)</f>
        <v>#N/A</v>
      </c>
      <c r="J1752" s="3">
        <f>+Tableau1[[#This Row],[Annee]]</f>
        <v>2024</v>
      </c>
      <c r="K1752" s="3" t="str">
        <f>+Tableau1[[#This Row],[DESTINATION]]</f>
        <v>Jordanie</v>
      </c>
      <c r="L1752" s="3" t="str">
        <f>+Tableau1[[#This Row],[CLIENT]]</f>
        <v>ABOURA FOODS</v>
      </c>
      <c r="M1752" s="3">
        <f>Tableau1[[#This Row],[Mois]]</f>
        <v>9</v>
      </c>
    </row>
    <row r="1753" spans="1:13" hidden="1" x14ac:dyDescent="0.35">
      <c r="A1753" s="1" t="str">
        <f>Tableau1[[#This Row],[NUM DE FACTURE]]</f>
        <v>FAE-24-00269</v>
      </c>
      <c r="B1753" s="2">
        <f>VLOOKUP(Tableau3[[#This Row],[ID ]],'[1]COMMERCIAL 2019 - 2021'!$D$2:$AO$3999,14,FALSE)</f>
        <v>0</v>
      </c>
      <c r="C1753" s="3">
        <f>VLOOKUP(Tableau3[[#This Row],[ID ]],'[1]COMMERCIAL 2019 - 2021'!$D$2:$AO$3999,15,FALSE)</f>
        <v>17112</v>
      </c>
      <c r="D1753" s="3">
        <f>VLOOKUP(Tableau3[[#This Row],[ID ]],'[1]COMMERCIAL 2019 - 2021'!$D$2:$AO$3999,16,FALSE)</f>
        <v>6000</v>
      </c>
      <c r="E1753" s="3">
        <f>VLOOKUP(Tableau3[[#This Row],[ID ]],'[1]COMMERCIAL 2019 - 2021'!$D$2:$AO$3999,17,FALSE)</f>
        <v>0</v>
      </c>
      <c r="F1753" s="3">
        <f>VLOOKUP(Tableau3[[#This Row],[ID ]],'[1]COMMERCIAL 2019 - 2021'!$D$2:$AO$3999,20,FALSE)</f>
        <v>0</v>
      </c>
      <c r="G1753" s="3">
        <f>VLOOKUP(Tableau3[[#This Row],[ID ]],'[1]COMMERCIAL 2019 - 2021'!$D$2:$AO$3999,21,FALSE)</f>
        <v>46875.172864685665</v>
      </c>
      <c r="H1753" s="3">
        <f>VLOOKUP(Tableau3[[#This Row],[ID ]],'[1]COMMERCIAL 2019 - 2021'!$D$2:$AO$3999,22,FALSE)</f>
        <v>16320.12925241433</v>
      </c>
      <c r="I1753" s="3">
        <f>VLOOKUP(Tableau3[[#This Row],[ID ]],'[1]COMMERCIAL 2019 - 2021'!$D$2:$AO$3999,23,FALSE)</f>
        <v>0</v>
      </c>
      <c r="J1753" s="3">
        <f>+Tableau1[[#This Row],[Annee]]</f>
        <v>2024</v>
      </c>
      <c r="K1753" s="3" t="str">
        <f>+Tableau1[[#This Row],[DESTINATION]]</f>
        <v>France</v>
      </c>
      <c r="L1753" s="3" t="str">
        <f>+Tableau1[[#This Row],[CLIENT]]</f>
        <v>SODIC</v>
      </c>
      <c r="M1753" s="3">
        <f>Tableau1[[#This Row],[Mois]]</f>
        <v>9</v>
      </c>
    </row>
    <row r="1754" spans="1:13" hidden="1" x14ac:dyDescent="0.35">
      <c r="A1754" s="1" t="str">
        <f>Tableau1[[#This Row],[NUM DE FACTURE]]</f>
        <v>FAE-24-00270</v>
      </c>
      <c r="B1754" s="2">
        <f>VLOOKUP(Tableau3[[#This Row],[ID ]],'[1]COMMERCIAL 2019 - 2021'!$D$2:$AO$3999,14,FALSE)</f>
        <v>38400</v>
      </c>
      <c r="C1754" s="3">
        <f>VLOOKUP(Tableau3[[#This Row],[ID ]],'[1]COMMERCIAL 2019 - 2021'!$D$2:$AO$3999,15,FALSE)</f>
        <v>0</v>
      </c>
      <c r="D1754" s="3">
        <f>VLOOKUP(Tableau3[[#This Row],[ID ]],'[1]COMMERCIAL 2019 - 2021'!$D$2:$AO$3999,16,FALSE)</f>
        <v>0</v>
      </c>
      <c r="E1754" s="3">
        <f>VLOOKUP(Tableau3[[#This Row],[ID ]],'[1]COMMERCIAL 2019 - 2021'!$D$2:$AO$3999,17,FALSE)</f>
        <v>0</v>
      </c>
      <c r="F1754" s="3">
        <f>VLOOKUP(Tableau3[[#This Row],[ID ]],'[1]COMMERCIAL 2019 - 2021'!$D$2:$AO$3999,20,FALSE)</f>
        <v>71808</v>
      </c>
      <c r="G1754" s="3">
        <f>VLOOKUP(Tableau3[[#This Row],[ID ]],'[1]COMMERCIAL 2019 - 2021'!$D$2:$AO$3999,21,FALSE)</f>
        <v>0</v>
      </c>
      <c r="H1754" s="3">
        <f>VLOOKUP(Tableau3[[#This Row],[ID ]],'[1]COMMERCIAL 2019 - 2021'!$D$2:$AO$3999,22,FALSE)</f>
        <v>0</v>
      </c>
      <c r="I1754" s="3">
        <f>VLOOKUP(Tableau3[[#This Row],[ID ]],'[1]COMMERCIAL 2019 - 2021'!$D$2:$AO$3999,23,FALSE)</f>
        <v>0</v>
      </c>
      <c r="J1754" s="3">
        <f>+Tableau1[[#This Row],[Annee]]</f>
        <v>2024</v>
      </c>
      <c r="K1754" s="3" t="str">
        <f>+Tableau1[[#This Row],[DESTINATION]]</f>
        <v>Burkina Faso</v>
      </c>
      <c r="L1754" s="3" t="str">
        <f>+Tableau1[[#This Row],[CLIENT]]</f>
        <v>RIVEXIA</v>
      </c>
      <c r="M1754" s="3">
        <f>Tableau1[[#This Row],[Mois]]</f>
        <v>9</v>
      </c>
    </row>
    <row r="1755" spans="1:13" hidden="1" x14ac:dyDescent="0.35">
      <c r="A1755" s="1" t="str">
        <f>Tableau1[[#This Row],[NUM DE FACTURE]]</f>
        <v>FAE-24-00271</v>
      </c>
      <c r="B1755" s="2">
        <f>VLOOKUP(Tableau3[[#This Row],[ID ]],'[1]COMMERCIAL 2019 - 2021'!$D$2:$AO$3999,14,FALSE)</f>
        <v>0</v>
      </c>
      <c r="C1755" s="3">
        <f>VLOOKUP(Tableau3[[#This Row],[ID ]],'[1]COMMERCIAL 2019 - 2021'!$D$2:$AO$3999,15,FALSE)</f>
        <v>18144</v>
      </c>
      <c r="D1755" s="3">
        <f>VLOOKUP(Tableau3[[#This Row],[ID ]],'[1]COMMERCIAL 2019 - 2021'!$D$2:$AO$3999,16,FALSE)</f>
        <v>7500</v>
      </c>
      <c r="E1755" s="3">
        <f>VLOOKUP(Tableau3[[#This Row],[ID ]],'[1]COMMERCIAL 2019 - 2021'!$D$2:$AO$3999,17,FALSE)</f>
        <v>0</v>
      </c>
      <c r="F1755" s="3">
        <f>VLOOKUP(Tableau3[[#This Row],[ID ]],'[1]COMMERCIAL 2019 - 2021'!$D$2:$AO$3999,20,FALSE)</f>
        <v>0</v>
      </c>
      <c r="G1755" s="3">
        <f>VLOOKUP(Tableau3[[#This Row],[ID ]],'[1]COMMERCIAL 2019 - 2021'!$D$2:$AO$3999,21,FALSE)</f>
        <v>57172.389492398695</v>
      </c>
      <c r="H1755" s="3">
        <f>VLOOKUP(Tableau3[[#This Row],[ID ]],'[1]COMMERCIAL 2019 - 2021'!$D$2:$AO$3999,22,FALSE)</f>
        <v>23328.067320601309</v>
      </c>
      <c r="I1755" s="3">
        <f>VLOOKUP(Tableau3[[#This Row],[ID ]],'[1]COMMERCIAL 2019 - 2021'!$D$2:$AO$3999,23,FALSE)</f>
        <v>0</v>
      </c>
      <c r="J1755" s="3">
        <f>+Tableau1[[#This Row],[Annee]]</f>
        <v>2024</v>
      </c>
      <c r="K1755" s="3" t="str">
        <f>+Tableau1[[#This Row],[DESTINATION]]</f>
        <v>Mayotte</v>
      </c>
      <c r="L1755" s="3" t="str">
        <f>+Tableau1[[#This Row],[CLIENT]]</f>
        <v>SODIFRAM SAS</v>
      </c>
      <c r="M1755" s="3">
        <f>Tableau1[[#This Row],[Mois]]</f>
        <v>9</v>
      </c>
    </row>
    <row r="1756" spans="1:13" hidden="1" x14ac:dyDescent="0.35">
      <c r="A1756" s="1" t="str">
        <f>Tableau1[[#This Row],[NUM DE FACTURE]]</f>
        <v>FAE-24-00272</v>
      </c>
      <c r="B1756" s="2">
        <f>VLOOKUP(Tableau3[[#This Row],[ID ]],'[1]COMMERCIAL 2019 - 2021'!$D$2:$AO$3999,14,FALSE)</f>
        <v>44016</v>
      </c>
      <c r="C1756" s="3">
        <f>VLOOKUP(Tableau3[[#This Row],[ID ]],'[1]COMMERCIAL 2019 - 2021'!$D$2:$AO$3999,15,FALSE)</f>
        <v>0</v>
      </c>
      <c r="D1756" s="3">
        <f>VLOOKUP(Tableau3[[#This Row],[ID ]],'[1]COMMERCIAL 2019 - 2021'!$D$2:$AO$3999,16,FALSE)</f>
        <v>0</v>
      </c>
      <c r="E1756" s="3">
        <f>VLOOKUP(Tableau3[[#This Row],[ID ]],'[1]COMMERCIAL 2019 - 2021'!$D$2:$AO$3999,17,FALSE)</f>
        <v>0</v>
      </c>
      <c r="F1756" s="3">
        <f>VLOOKUP(Tableau3[[#This Row],[ID ]],'[1]COMMERCIAL 2019 - 2021'!$D$2:$AO$3999,20,FALSE)</f>
        <v>85391.039999999994</v>
      </c>
      <c r="G1756" s="3">
        <f>VLOOKUP(Tableau3[[#This Row],[ID ]],'[1]COMMERCIAL 2019 - 2021'!$D$2:$AO$3999,21,FALSE)</f>
        <v>0</v>
      </c>
      <c r="H1756" s="3">
        <f>VLOOKUP(Tableau3[[#This Row],[ID ]],'[1]COMMERCIAL 2019 - 2021'!$D$2:$AO$3999,22,FALSE)</f>
        <v>0</v>
      </c>
      <c r="I1756" s="3">
        <f>VLOOKUP(Tableau3[[#This Row],[ID ]],'[1]COMMERCIAL 2019 - 2021'!$D$2:$AO$3999,23,FALSE)</f>
        <v>0</v>
      </c>
      <c r="J1756" s="3">
        <f>+Tableau1[[#This Row],[Annee]]</f>
        <v>2024</v>
      </c>
      <c r="K1756" s="3" t="str">
        <f>+Tableau1[[#This Row],[DESTINATION]]</f>
        <v>Niger</v>
      </c>
      <c r="L1756" s="3" t="str">
        <f>+Tableau1[[#This Row],[CLIENT]]</f>
        <v>SAHEL INTERNATIONAL TRADE</v>
      </c>
      <c r="M1756" s="3">
        <f>Tableau1[[#This Row],[Mois]]</f>
        <v>9</v>
      </c>
    </row>
    <row r="1757" spans="1:13" hidden="1" x14ac:dyDescent="0.35">
      <c r="A1757" s="1" t="str">
        <f>Tableau1[[#This Row],[NUM DE FACTURE]]</f>
        <v>FAE-24-00273</v>
      </c>
      <c r="B1757" s="2">
        <f>VLOOKUP(Tableau3[[#This Row],[ID ]],'[1]COMMERCIAL 2019 - 2021'!$D$2:$AO$3999,14,FALSE)</f>
        <v>19600</v>
      </c>
      <c r="C1757" s="3">
        <f>VLOOKUP(Tableau3[[#This Row],[ID ]],'[1]COMMERCIAL 2019 - 2021'!$D$2:$AO$3999,15,FALSE)</f>
        <v>36240</v>
      </c>
      <c r="D1757" s="3">
        <f>VLOOKUP(Tableau3[[#This Row],[ID ]],'[1]COMMERCIAL 2019 - 2021'!$D$2:$AO$3999,16,FALSE)</f>
        <v>0</v>
      </c>
      <c r="E1757" s="3">
        <f>VLOOKUP(Tableau3[[#This Row],[ID ]],'[1]COMMERCIAL 2019 - 2021'!$D$2:$AO$3999,17,FALSE)</f>
        <v>0</v>
      </c>
      <c r="F1757" s="3" t="e">
        <f>VLOOKUP(Tableau3[[#This Row],[ID ]],'[1]COMMERCIAL 2019 - 2021'!$D$2:$AO$3999,20,FALSE)</f>
        <v>#N/A</v>
      </c>
      <c r="G1757" s="3" t="e">
        <f>VLOOKUP(Tableau3[[#This Row],[ID ]],'[1]COMMERCIAL 2019 - 2021'!$D$2:$AO$3999,21,FALSE)</f>
        <v>#N/A</v>
      </c>
      <c r="H1757" s="3" t="e">
        <f>VLOOKUP(Tableau3[[#This Row],[ID ]],'[1]COMMERCIAL 2019 - 2021'!$D$2:$AO$3999,22,FALSE)</f>
        <v>#N/A</v>
      </c>
      <c r="I1757" s="3" t="e">
        <f>VLOOKUP(Tableau3[[#This Row],[ID ]],'[1]COMMERCIAL 2019 - 2021'!$D$2:$AO$3999,23,FALSE)</f>
        <v>#N/A</v>
      </c>
      <c r="J1757" s="3">
        <f>+Tableau1[[#This Row],[Annee]]</f>
        <v>2024</v>
      </c>
      <c r="K1757" s="3" t="str">
        <f>+Tableau1[[#This Row],[DESTINATION]]</f>
        <v>Niger</v>
      </c>
      <c r="L1757" s="3" t="str">
        <f>+Tableau1[[#This Row],[CLIENT]]</f>
        <v>SAHEL INTERNATIONAL TRADE</v>
      </c>
      <c r="M1757" s="3">
        <f>Tableau1[[#This Row],[Mois]]</f>
        <v>9</v>
      </c>
    </row>
    <row r="1758" spans="1:13" hidden="1" x14ac:dyDescent="0.35">
      <c r="A1758" s="1" t="str">
        <f>Tableau1[[#This Row],[NUM DE FACTURE]]</f>
        <v>FAE-24-00274</v>
      </c>
      <c r="B1758" s="2">
        <f>VLOOKUP(Tableau3[[#This Row],[ID ]],'[1]COMMERCIAL 2019 - 2021'!$D$2:$AO$3999,14,FALSE)</f>
        <v>0</v>
      </c>
      <c r="C1758" s="3">
        <f>VLOOKUP(Tableau3[[#This Row],[ID ]],'[1]COMMERCIAL 2019 - 2021'!$D$2:$AO$3999,15,FALSE)</f>
        <v>11715</v>
      </c>
      <c r="D1758" s="3">
        <f>VLOOKUP(Tableau3[[#This Row],[ID ]],'[1]COMMERCIAL 2019 - 2021'!$D$2:$AO$3999,16,FALSE)</f>
        <v>3280</v>
      </c>
      <c r="E1758" s="3">
        <f>VLOOKUP(Tableau3[[#This Row],[ID ]],'[1]COMMERCIAL 2019 - 2021'!$D$2:$AO$3999,17,FALSE)</f>
        <v>800</v>
      </c>
      <c r="F1758" s="3" t="e">
        <f>VLOOKUP(Tableau3[[#This Row],[ID ]],'[1]COMMERCIAL 2019 - 2021'!$D$2:$AO$3999,20,FALSE)</f>
        <v>#N/A</v>
      </c>
      <c r="G1758" s="3" t="e">
        <f>VLOOKUP(Tableau3[[#This Row],[ID ]],'[1]COMMERCIAL 2019 - 2021'!$D$2:$AO$3999,21,FALSE)</f>
        <v>#N/A</v>
      </c>
      <c r="H1758" s="3" t="e">
        <f>VLOOKUP(Tableau3[[#This Row],[ID ]],'[1]COMMERCIAL 2019 - 2021'!$D$2:$AO$3999,22,FALSE)</f>
        <v>#N/A</v>
      </c>
      <c r="I1758" s="3" t="e">
        <f>VLOOKUP(Tableau3[[#This Row],[ID ]],'[1]COMMERCIAL 2019 - 2021'!$D$2:$AO$3999,23,FALSE)</f>
        <v>#N/A</v>
      </c>
      <c r="J1758" s="3">
        <f>+Tableau1[[#This Row],[Annee]]</f>
        <v>2024</v>
      </c>
      <c r="K1758" s="3" t="str">
        <f>+Tableau1[[#This Row],[DESTINATION]]</f>
        <v>Canada</v>
      </c>
      <c r="L1758" s="3" t="str">
        <f>+Tableau1[[#This Row],[CLIENT]]</f>
        <v>ANGSTREM TRADING</v>
      </c>
      <c r="M1758" s="3">
        <f>Tableau1[[#This Row],[Mois]]</f>
        <v>11</v>
      </c>
    </row>
    <row r="1759" spans="1:13" hidden="1" x14ac:dyDescent="0.35">
      <c r="A1759" s="1" t="str">
        <f>Tableau1[[#This Row],[NUM DE FACTURE]]</f>
        <v>FAE-24-00275</v>
      </c>
      <c r="B1759" s="2">
        <f>VLOOKUP(Tableau3[[#This Row],[ID ]],'[1]COMMERCIAL 2019 - 2021'!$D$2:$AO$3999,14,FALSE)</f>
        <v>40300</v>
      </c>
      <c r="C1759" s="3">
        <f>VLOOKUP(Tableau3[[#This Row],[ID ]],'[1]COMMERCIAL 2019 - 2021'!$D$2:$AO$3999,15,FALSE)</f>
        <v>0</v>
      </c>
      <c r="D1759" s="3">
        <f>VLOOKUP(Tableau3[[#This Row],[ID ]],'[1]COMMERCIAL 2019 - 2021'!$D$2:$AO$3999,16,FALSE)</f>
        <v>0</v>
      </c>
      <c r="E1759" s="3">
        <f>VLOOKUP(Tableau3[[#This Row],[ID ]],'[1]COMMERCIAL 2019 - 2021'!$D$2:$AO$3999,17,FALSE)</f>
        <v>0</v>
      </c>
      <c r="F1759" s="3">
        <f>VLOOKUP(Tableau3[[#This Row],[ID ]],'[1]COMMERCIAL 2019 - 2021'!$D$2:$AO$3999,20,FALSE)</f>
        <v>112151.94802500001</v>
      </c>
      <c r="G1759" s="3">
        <f>VLOOKUP(Tableau3[[#This Row],[ID ]],'[1]COMMERCIAL 2019 - 2021'!$D$2:$AO$3999,21,FALSE)</f>
        <v>0</v>
      </c>
      <c r="H1759" s="3">
        <f>VLOOKUP(Tableau3[[#This Row],[ID ]],'[1]COMMERCIAL 2019 - 2021'!$D$2:$AO$3999,22,FALSE)</f>
        <v>0</v>
      </c>
      <c r="I1759" s="3">
        <f>VLOOKUP(Tableau3[[#This Row],[ID ]],'[1]COMMERCIAL 2019 - 2021'!$D$2:$AO$3999,23,FALSE)</f>
        <v>0</v>
      </c>
      <c r="J1759" s="3">
        <f>+Tableau1[[#This Row],[Annee]]</f>
        <v>2024</v>
      </c>
      <c r="K1759" s="3" t="str">
        <f>+Tableau1[[#This Row],[DESTINATION]]</f>
        <v>Russie</v>
      </c>
      <c r="L1759" s="3" t="str">
        <f>+Tableau1[[#This Row],[CLIENT]]</f>
        <v>ANGSTREM TRADING</v>
      </c>
      <c r="M1759" s="3">
        <f>Tableau1[[#This Row],[Mois]]</f>
        <v>9</v>
      </c>
    </row>
    <row r="1760" spans="1:13" hidden="1" x14ac:dyDescent="0.35">
      <c r="A1760" s="1" t="str">
        <f>Tableau1[[#This Row],[NUM DE FACTURE]]</f>
        <v>FAE-24-00276</v>
      </c>
      <c r="B1760" s="2">
        <f>VLOOKUP(Tableau3[[#This Row],[ID ]],'[1]COMMERCIAL 2019 - 2021'!$D$2:$AO$3999,14,FALSE)</f>
        <v>0</v>
      </c>
      <c r="C1760" s="3">
        <f>VLOOKUP(Tableau3[[#This Row],[ID ]],'[1]COMMERCIAL 2019 - 2021'!$D$2:$AO$3999,15,FALSE)</f>
        <v>0</v>
      </c>
      <c r="D1760" s="3">
        <f>VLOOKUP(Tableau3[[#This Row],[ID ]],'[1]COMMERCIAL 2019 - 2021'!$D$2:$AO$3999,16,FALSE)</f>
        <v>275000</v>
      </c>
      <c r="E1760" s="3">
        <f>VLOOKUP(Tableau3[[#This Row],[ID ]],'[1]COMMERCIAL 2019 - 2021'!$D$2:$AO$3999,17,FALSE)</f>
        <v>0</v>
      </c>
      <c r="F1760" s="3" t="e">
        <f>VLOOKUP(Tableau3[[#This Row],[ID ]],'[1]COMMERCIAL 2019 - 2021'!$D$2:$AO$3999,20,FALSE)</f>
        <v>#N/A</v>
      </c>
      <c r="G1760" s="3" t="e">
        <f>VLOOKUP(Tableau3[[#This Row],[ID ]],'[1]COMMERCIAL 2019 - 2021'!$D$2:$AO$3999,21,FALSE)</f>
        <v>#N/A</v>
      </c>
      <c r="H1760" s="3" t="e">
        <f>VLOOKUP(Tableau3[[#This Row],[ID ]],'[1]COMMERCIAL 2019 - 2021'!$D$2:$AO$3999,22,FALSE)</f>
        <v>#N/A</v>
      </c>
      <c r="I1760" s="3" t="e">
        <f>VLOOKUP(Tableau3[[#This Row],[ID ]],'[1]COMMERCIAL 2019 - 2021'!$D$2:$AO$3999,23,FALSE)</f>
        <v>#N/A</v>
      </c>
      <c r="J1760" s="3">
        <f>+Tableau1[[#This Row],[Annee]]</f>
        <v>2024</v>
      </c>
      <c r="K1760" s="3" t="str">
        <f>+Tableau1[[#This Row],[DESTINATION]]</f>
        <v>Niger</v>
      </c>
      <c r="L1760" s="3" t="e">
        <f>+Tableau1[[#This Row],[CLIENT]]</f>
        <v>#N/A</v>
      </c>
      <c r="M1760" s="3">
        <f>Tableau1[[#This Row],[Mois]]</f>
        <v>10</v>
      </c>
    </row>
    <row r="1761" spans="1:13" hidden="1" x14ac:dyDescent="0.35">
      <c r="A1761" s="1" t="str">
        <f>Tableau1[[#This Row],[NUM DE FACTURE]]</f>
        <v>FAE-24-00277</v>
      </c>
      <c r="B1761" s="2">
        <f>VLOOKUP(Tableau3[[#This Row],[ID ]],'[1]COMMERCIAL 2019 - 2021'!$D$2:$AO$3999,14,FALSE)</f>
        <v>0</v>
      </c>
      <c r="C1761" s="3">
        <f>VLOOKUP(Tableau3[[#This Row],[ID ]],'[1]COMMERCIAL 2019 - 2021'!$D$2:$AO$3999,15,FALSE)</f>
        <v>0</v>
      </c>
      <c r="D1761" s="3">
        <f>VLOOKUP(Tableau3[[#This Row],[ID ]],'[1]COMMERCIAL 2019 - 2021'!$D$2:$AO$3999,16,FALSE)</f>
        <v>52000</v>
      </c>
      <c r="E1761" s="3">
        <f>VLOOKUP(Tableau3[[#This Row],[ID ]],'[1]COMMERCIAL 2019 - 2021'!$D$2:$AO$3999,17,FALSE)</f>
        <v>0</v>
      </c>
      <c r="F1761" s="3" t="e">
        <f>VLOOKUP(Tableau3[[#This Row],[ID ]],'[1]COMMERCIAL 2019 - 2021'!$D$2:$AO$3999,20,FALSE)</f>
        <v>#N/A</v>
      </c>
      <c r="G1761" s="3" t="e">
        <f>VLOOKUP(Tableau3[[#This Row],[ID ]],'[1]COMMERCIAL 2019 - 2021'!$D$2:$AO$3999,21,FALSE)</f>
        <v>#N/A</v>
      </c>
      <c r="H1761" s="3" t="e">
        <f>VLOOKUP(Tableau3[[#This Row],[ID ]],'[1]COMMERCIAL 2019 - 2021'!$D$2:$AO$3999,22,FALSE)</f>
        <v>#N/A</v>
      </c>
      <c r="I1761" s="3" t="e">
        <f>VLOOKUP(Tableau3[[#This Row],[ID ]],'[1]COMMERCIAL 2019 - 2021'!$D$2:$AO$3999,23,FALSE)</f>
        <v>#N/A</v>
      </c>
      <c r="J1761" s="3">
        <f>+Tableau1[[#This Row],[Annee]]</f>
        <v>2024</v>
      </c>
      <c r="K1761" s="3" t="str">
        <f>+Tableau1[[#This Row],[DESTINATION]]</f>
        <v>Senegal</v>
      </c>
      <c r="L1761" s="3" t="e">
        <f>+Tableau1[[#This Row],[CLIENT]]</f>
        <v>#N/A</v>
      </c>
      <c r="M1761" s="3">
        <f>Tableau1[[#This Row],[Mois]]</f>
        <v>10</v>
      </c>
    </row>
    <row r="1762" spans="1:13" hidden="1" x14ac:dyDescent="0.35">
      <c r="A1762" s="1" t="str">
        <f>Tableau1[[#This Row],[NUM DE FACTURE]]</f>
        <v>FAE-24-00278</v>
      </c>
      <c r="B1762" s="2">
        <f>VLOOKUP(Tableau3[[#This Row],[ID ]],'[1]COMMERCIAL 2019 - 2021'!$D$2:$AO$3999,14,FALSE)</f>
        <v>0</v>
      </c>
      <c r="C1762" s="3">
        <f>VLOOKUP(Tableau3[[#This Row],[ID ]],'[1]COMMERCIAL 2019 - 2021'!$D$2:$AO$3999,15,FALSE)</f>
        <v>0</v>
      </c>
      <c r="D1762" s="3">
        <f>VLOOKUP(Tableau3[[#This Row],[ID ]],'[1]COMMERCIAL 2019 - 2021'!$D$2:$AO$3999,16,FALSE)</f>
        <v>338000</v>
      </c>
      <c r="E1762" s="3">
        <f>VLOOKUP(Tableau3[[#This Row],[ID ]],'[1]COMMERCIAL 2019 - 2021'!$D$2:$AO$3999,17,FALSE)</f>
        <v>0</v>
      </c>
      <c r="F1762" s="3" t="e">
        <f>VLOOKUP(Tableau3[[#This Row],[ID ]],'[1]COMMERCIAL 2019 - 2021'!$D$2:$AO$3999,20,FALSE)</f>
        <v>#N/A</v>
      </c>
      <c r="G1762" s="3" t="e">
        <f>VLOOKUP(Tableau3[[#This Row],[ID ]],'[1]COMMERCIAL 2019 - 2021'!$D$2:$AO$3999,21,FALSE)</f>
        <v>#N/A</v>
      </c>
      <c r="H1762" s="3" t="e">
        <f>VLOOKUP(Tableau3[[#This Row],[ID ]],'[1]COMMERCIAL 2019 - 2021'!$D$2:$AO$3999,22,FALSE)</f>
        <v>#N/A</v>
      </c>
      <c r="I1762" s="3" t="e">
        <f>VLOOKUP(Tableau3[[#This Row],[ID ]],'[1]COMMERCIAL 2019 - 2021'!$D$2:$AO$3999,23,FALSE)</f>
        <v>#N/A</v>
      </c>
      <c r="J1762" s="3">
        <f>+Tableau1[[#This Row],[Annee]]</f>
        <v>2024</v>
      </c>
      <c r="K1762" s="3" t="str">
        <f>+Tableau1[[#This Row],[DESTINATION]]</f>
        <v>Senegal</v>
      </c>
      <c r="L1762" s="3" t="str">
        <f>+Tableau1[[#This Row],[CLIENT]]</f>
        <v>SAHEL INTERNATIONAL TRADE</v>
      </c>
      <c r="M1762" s="3">
        <f>Tableau1[[#This Row],[Mois]]</f>
        <v>11</v>
      </c>
    </row>
    <row r="1763" spans="1:13" hidden="1" x14ac:dyDescent="0.35">
      <c r="A1763" s="1" t="str">
        <f>Tableau1[[#This Row],[NUM DE FACTURE]]</f>
        <v>FAE-24-00279</v>
      </c>
      <c r="B1763" s="2">
        <f>VLOOKUP(Tableau3[[#This Row],[ID ]],'[1]COMMERCIAL 2019 - 2021'!$D$2:$AO$3999,14,FALSE)</f>
        <v>0</v>
      </c>
      <c r="C1763" s="3">
        <f>VLOOKUP(Tableau3[[#This Row],[ID ]],'[1]COMMERCIAL 2019 - 2021'!$D$2:$AO$3999,15,FALSE)</f>
        <v>56000</v>
      </c>
      <c r="D1763" s="3">
        <f>VLOOKUP(Tableau3[[#This Row],[ID ]],'[1]COMMERCIAL 2019 - 2021'!$D$2:$AO$3999,16,FALSE)</f>
        <v>0</v>
      </c>
      <c r="E1763" s="3">
        <f>VLOOKUP(Tableau3[[#This Row],[ID ]],'[1]COMMERCIAL 2019 - 2021'!$D$2:$AO$3999,17,FALSE)</f>
        <v>0</v>
      </c>
      <c r="F1763" s="3" t="e">
        <f>VLOOKUP(Tableau3[[#This Row],[ID ]],'[1]COMMERCIAL 2019 - 2021'!$D$2:$AO$3999,20,FALSE)</f>
        <v>#N/A</v>
      </c>
      <c r="G1763" s="3" t="e">
        <f>VLOOKUP(Tableau3[[#This Row],[ID ]],'[1]COMMERCIAL 2019 - 2021'!$D$2:$AO$3999,21,FALSE)</f>
        <v>#N/A</v>
      </c>
      <c r="H1763" s="3" t="e">
        <f>VLOOKUP(Tableau3[[#This Row],[ID ]],'[1]COMMERCIAL 2019 - 2021'!$D$2:$AO$3999,22,FALSE)</f>
        <v>#N/A</v>
      </c>
      <c r="I1763" s="3" t="e">
        <f>VLOOKUP(Tableau3[[#This Row],[ID ]],'[1]COMMERCIAL 2019 - 2021'!$D$2:$AO$3999,23,FALSE)</f>
        <v>#N/A</v>
      </c>
      <c r="J1763" s="3">
        <f>+Tableau1[[#This Row],[Annee]]</f>
        <v>2024</v>
      </c>
      <c r="K1763" s="3" t="str">
        <f>+Tableau1[[#This Row],[DESTINATION]]</f>
        <v>Tchad</v>
      </c>
      <c r="L1763" s="3" t="e">
        <f>+Tableau1[[#This Row],[CLIENT]]</f>
        <v>#N/A</v>
      </c>
      <c r="M1763" s="3">
        <f>Tableau1[[#This Row],[Mois]]</f>
        <v>10</v>
      </c>
    </row>
    <row r="1764" spans="1:13" hidden="1" x14ac:dyDescent="0.35">
      <c r="A1764" s="1" t="str">
        <f>Tableau1[[#This Row],[NUM DE FACTURE]]</f>
        <v>FAE-24-00280</v>
      </c>
      <c r="B1764" s="2">
        <f>VLOOKUP(Tableau3[[#This Row],[ID ]],'[1]COMMERCIAL 2019 - 2021'!$D$2:$AO$3999,14,FALSE)</f>
        <v>0</v>
      </c>
      <c r="C1764" s="3">
        <f>VLOOKUP(Tableau3[[#This Row],[ID ]],'[1]COMMERCIAL 2019 - 2021'!$D$2:$AO$3999,15,FALSE)</f>
        <v>0</v>
      </c>
      <c r="D1764" s="3">
        <f>VLOOKUP(Tableau3[[#This Row],[ID ]],'[1]COMMERCIAL 2019 - 2021'!$D$2:$AO$3999,16,FALSE)</f>
        <v>130000</v>
      </c>
      <c r="E1764" s="3">
        <f>VLOOKUP(Tableau3[[#This Row],[ID ]],'[1]COMMERCIAL 2019 - 2021'!$D$2:$AO$3999,17,FALSE)</f>
        <v>0</v>
      </c>
      <c r="F1764" s="3" t="e">
        <f>VLOOKUP(Tableau3[[#This Row],[ID ]],'[1]COMMERCIAL 2019 - 2021'!$D$2:$AO$3999,20,FALSE)</f>
        <v>#N/A</v>
      </c>
      <c r="G1764" s="3" t="e">
        <f>VLOOKUP(Tableau3[[#This Row],[ID ]],'[1]COMMERCIAL 2019 - 2021'!$D$2:$AO$3999,21,FALSE)</f>
        <v>#N/A</v>
      </c>
      <c r="H1764" s="3" t="e">
        <f>VLOOKUP(Tableau3[[#This Row],[ID ]],'[1]COMMERCIAL 2019 - 2021'!$D$2:$AO$3999,22,FALSE)</f>
        <v>#N/A</v>
      </c>
      <c r="I1764" s="3" t="e">
        <f>VLOOKUP(Tableau3[[#This Row],[ID ]],'[1]COMMERCIAL 2019 - 2021'!$D$2:$AO$3999,23,FALSE)</f>
        <v>#N/A</v>
      </c>
      <c r="J1764" s="3">
        <f>+Tableau1[[#This Row],[Annee]]</f>
        <v>2024</v>
      </c>
      <c r="K1764" s="3" t="str">
        <f>+Tableau1[[#This Row],[DESTINATION]]</f>
        <v>Gabon</v>
      </c>
      <c r="L1764" s="3" t="e">
        <f>+Tableau1[[#This Row],[CLIENT]]</f>
        <v>#N/A</v>
      </c>
      <c r="M1764" s="3">
        <f>Tableau1[[#This Row],[Mois]]</f>
        <v>10</v>
      </c>
    </row>
    <row r="1765" spans="1:13" hidden="1" x14ac:dyDescent="0.35">
      <c r="A1765" s="1" t="str">
        <f>Tableau1[[#This Row],[NUM DE FACTURE]]</f>
        <v>FAE-24-00281</v>
      </c>
      <c r="B1765" s="2">
        <f>VLOOKUP(Tableau3[[#This Row],[ID ]],'[1]COMMERCIAL 2019 - 2021'!$D$2:$AO$3999,14,FALSE)</f>
        <v>0</v>
      </c>
      <c r="C1765" s="3">
        <f>VLOOKUP(Tableau3[[#This Row],[ID ]],'[1]COMMERCIAL 2019 - 2021'!$D$2:$AO$3999,15,FALSE)</f>
        <v>43200</v>
      </c>
      <c r="D1765" s="3">
        <f>VLOOKUP(Tableau3[[#This Row],[ID ]],'[1]COMMERCIAL 2019 - 2021'!$D$2:$AO$3999,16,FALSE)</f>
        <v>0</v>
      </c>
      <c r="E1765" s="3">
        <f>VLOOKUP(Tableau3[[#This Row],[ID ]],'[1]COMMERCIAL 2019 - 2021'!$D$2:$AO$3999,17,FALSE)</f>
        <v>0</v>
      </c>
      <c r="F1765" s="3" t="e">
        <f>VLOOKUP(Tableau3[[#This Row],[ID ]],'[1]COMMERCIAL 2019 - 2021'!$D$2:$AO$3999,20,FALSE)</f>
        <v>#N/A</v>
      </c>
      <c r="G1765" s="3" t="e">
        <f>VLOOKUP(Tableau3[[#This Row],[ID ]],'[1]COMMERCIAL 2019 - 2021'!$D$2:$AO$3999,21,FALSE)</f>
        <v>#N/A</v>
      </c>
      <c r="H1765" s="3" t="e">
        <f>VLOOKUP(Tableau3[[#This Row],[ID ]],'[1]COMMERCIAL 2019 - 2021'!$D$2:$AO$3999,22,FALSE)</f>
        <v>#N/A</v>
      </c>
      <c r="I1765" s="3" t="e">
        <f>VLOOKUP(Tableau3[[#This Row],[ID ]],'[1]COMMERCIAL 2019 - 2021'!$D$2:$AO$3999,23,FALSE)</f>
        <v>#N/A</v>
      </c>
      <c r="J1765" s="3">
        <f>+Tableau1[[#This Row],[Annee]]</f>
        <v>2024</v>
      </c>
      <c r="K1765" s="3" t="str">
        <f>+Tableau1[[#This Row],[DESTINATION]]</f>
        <v>Burkina Faso</v>
      </c>
      <c r="L1765" s="3" t="e">
        <f>+Tableau1[[#This Row],[CLIENT]]</f>
        <v>#N/A</v>
      </c>
      <c r="M1765" s="3">
        <f>Tableau1[[#This Row],[Mois]]</f>
        <v>10</v>
      </c>
    </row>
    <row r="1766" spans="1:13" hidden="1" x14ac:dyDescent="0.35">
      <c r="A1766" s="1" t="str">
        <f>Tableau1[[#This Row],[NUM DE FACTURE]]</f>
        <v>FAE-24-00282</v>
      </c>
      <c r="B1766" s="2">
        <f>VLOOKUP(Tableau3[[#This Row],[ID ]],'[1]COMMERCIAL 2019 - 2021'!$D$2:$AO$3999,14,FALSE)</f>
        <v>0</v>
      </c>
      <c r="C1766" s="3">
        <f>VLOOKUP(Tableau3[[#This Row],[ID ]],'[1]COMMERCIAL 2019 - 2021'!$D$2:$AO$3999,15,FALSE)</f>
        <v>41000</v>
      </c>
      <c r="D1766" s="3">
        <f>VLOOKUP(Tableau3[[#This Row],[ID ]],'[1]COMMERCIAL 2019 - 2021'!$D$2:$AO$3999,16,FALSE)</f>
        <v>0</v>
      </c>
      <c r="E1766" s="3">
        <f>VLOOKUP(Tableau3[[#This Row],[ID ]],'[1]COMMERCIAL 2019 - 2021'!$D$2:$AO$3999,17,FALSE)</f>
        <v>0</v>
      </c>
      <c r="F1766" s="3" t="e">
        <f>VLOOKUP(Tableau3[[#This Row],[ID ]],'[1]COMMERCIAL 2019 - 2021'!$D$2:$AO$3999,20,FALSE)</f>
        <v>#N/A</v>
      </c>
      <c r="G1766" s="3" t="e">
        <f>VLOOKUP(Tableau3[[#This Row],[ID ]],'[1]COMMERCIAL 2019 - 2021'!$D$2:$AO$3999,21,FALSE)</f>
        <v>#N/A</v>
      </c>
      <c r="H1766" s="3" t="e">
        <f>VLOOKUP(Tableau3[[#This Row],[ID ]],'[1]COMMERCIAL 2019 - 2021'!$D$2:$AO$3999,22,FALSE)</f>
        <v>#N/A</v>
      </c>
      <c r="I1766" s="3" t="e">
        <f>VLOOKUP(Tableau3[[#This Row],[ID ]],'[1]COMMERCIAL 2019 - 2021'!$D$2:$AO$3999,23,FALSE)</f>
        <v>#N/A</v>
      </c>
      <c r="J1766" s="3">
        <f>+Tableau1[[#This Row],[Annee]]</f>
        <v>2024</v>
      </c>
      <c r="K1766" s="3" t="str">
        <f>+Tableau1[[#This Row],[DESTINATION]]</f>
        <v>Russie</v>
      </c>
      <c r="L1766" s="3" t="e">
        <f>+Tableau1[[#This Row],[CLIENT]]</f>
        <v>#N/A</v>
      </c>
      <c r="M1766" s="3">
        <f>Tableau1[[#This Row],[Mois]]</f>
        <v>10</v>
      </c>
    </row>
    <row r="1767" spans="1:13" hidden="1" x14ac:dyDescent="0.35">
      <c r="A1767" s="1" t="str">
        <f>Tableau1[[#This Row],[NUM DE FACTURE]]</f>
        <v>FAE-24-00283</v>
      </c>
      <c r="B1767" s="2">
        <f>VLOOKUP(Tableau3[[#This Row],[ID ]],'[1]COMMERCIAL 2019 - 2021'!$D$2:$AO$3999,14,FALSE)</f>
        <v>38400</v>
      </c>
      <c r="C1767" s="3">
        <f>VLOOKUP(Tableau3[[#This Row],[ID ]],'[1]COMMERCIAL 2019 - 2021'!$D$2:$AO$3999,15,FALSE)</f>
        <v>0</v>
      </c>
      <c r="D1767" s="3">
        <f>VLOOKUP(Tableau3[[#This Row],[ID ]],'[1]COMMERCIAL 2019 - 2021'!$D$2:$AO$3999,16,FALSE)</f>
        <v>0</v>
      </c>
      <c r="E1767" s="3">
        <f>VLOOKUP(Tableau3[[#This Row],[ID ]],'[1]COMMERCIAL 2019 - 2021'!$D$2:$AO$3999,17,FALSE)</f>
        <v>0</v>
      </c>
      <c r="F1767" s="3" t="e">
        <f>VLOOKUP(Tableau3[[#This Row],[ID ]],'[1]COMMERCIAL 2019 - 2021'!$D$2:$AO$3999,20,FALSE)</f>
        <v>#N/A</v>
      </c>
      <c r="G1767" s="3" t="e">
        <f>VLOOKUP(Tableau3[[#This Row],[ID ]],'[1]COMMERCIAL 2019 - 2021'!$D$2:$AO$3999,21,FALSE)</f>
        <v>#N/A</v>
      </c>
      <c r="H1767" s="3" t="e">
        <f>VLOOKUP(Tableau3[[#This Row],[ID ]],'[1]COMMERCIAL 2019 - 2021'!$D$2:$AO$3999,22,FALSE)</f>
        <v>#N/A</v>
      </c>
      <c r="I1767" s="3" t="e">
        <f>VLOOKUP(Tableau3[[#This Row],[ID ]],'[1]COMMERCIAL 2019 - 2021'!$D$2:$AO$3999,23,FALSE)</f>
        <v>#N/A</v>
      </c>
      <c r="J1767" s="3">
        <f>+Tableau1[[#This Row],[Annee]]</f>
        <v>2024</v>
      </c>
      <c r="K1767" s="3" t="str">
        <f>+Tableau1[[#This Row],[DESTINATION]]</f>
        <v>Gambie</v>
      </c>
      <c r="L1767" s="3" t="e">
        <f>+Tableau1[[#This Row],[CLIENT]]</f>
        <v>#N/A</v>
      </c>
      <c r="M1767" s="3">
        <f>Tableau1[[#This Row],[Mois]]</f>
        <v>10</v>
      </c>
    </row>
    <row r="1768" spans="1:13" hidden="1" x14ac:dyDescent="0.35">
      <c r="A1768" s="1" t="str">
        <f>Tableau1[[#This Row],[NUM DE FACTURE]]</f>
        <v>FAE-24-00284</v>
      </c>
      <c r="B1768" s="2">
        <f>VLOOKUP(Tableau3[[#This Row],[ID ]],'[1]COMMERCIAL 2019 - 2021'!$D$2:$AO$3999,14,FALSE)</f>
        <v>0</v>
      </c>
      <c r="C1768" s="3">
        <f>VLOOKUP(Tableau3[[#This Row],[ID ]],'[1]COMMERCIAL 2019 - 2021'!$D$2:$AO$3999,15,FALSE)</f>
        <v>65400</v>
      </c>
      <c r="D1768" s="3">
        <f>VLOOKUP(Tableau3[[#This Row],[ID ]],'[1]COMMERCIAL 2019 - 2021'!$D$2:$AO$3999,16,FALSE)</f>
        <v>0</v>
      </c>
      <c r="E1768" s="3">
        <f>VLOOKUP(Tableau3[[#This Row],[ID ]],'[1]COMMERCIAL 2019 - 2021'!$D$2:$AO$3999,17,FALSE)</f>
        <v>3000</v>
      </c>
      <c r="F1768" s="3" t="e">
        <f>VLOOKUP(Tableau3[[#This Row],[ID ]],'[1]COMMERCIAL 2019 - 2021'!$D$2:$AO$3999,20,FALSE)</f>
        <v>#N/A</v>
      </c>
      <c r="G1768" s="3" t="e">
        <f>VLOOKUP(Tableau3[[#This Row],[ID ]],'[1]COMMERCIAL 2019 - 2021'!$D$2:$AO$3999,21,FALSE)</f>
        <v>#N/A</v>
      </c>
      <c r="H1768" s="3" t="e">
        <f>VLOOKUP(Tableau3[[#This Row],[ID ]],'[1]COMMERCIAL 2019 - 2021'!$D$2:$AO$3999,22,FALSE)</f>
        <v>#N/A</v>
      </c>
      <c r="I1768" s="3" t="e">
        <f>VLOOKUP(Tableau3[[#This Row],[ID ]],'[1]COMMERCIAL 2019 - 2021'!$D$2:$AO$3999,23,FALSE)</f>
        <v>#N/A</v>
      </c>
      <c r="J1768" s="3">
        <f>+Tableau1[[#This Row],[Annee]]</f>
        <v>2024</v>
      </c>
      <c r="K1768" s="3" t="str">
        <f>+Tableau1[[#This Row],[DESTINATION]]</f>
        <v>Cap Vert</v>
      </c>
      <c r="L1768" s="3" t="str">
        <f>+Tableau1[[#This Row],[CLIENT]]</f>
        <v>SODIC</v>
      </c>
      <c r="M1768" s="3">
        <f>Tableau1[[#This Row],[Mois]]</f>
        <v>10</v>
      </c>
    </row>
    <row r="1769" spans="1:13" hidden="1" x14ac:dyDescent="0.35">
      <c r="A1769" s="1" t="str">
        <f>Tableau1[[#This Row],[NUM DE FACTURE]]</f>
        <v>FAE-24-00285</v>
      </c>
      <c r="B1769" s="2">
        <f>VLOOKUP(Tableau3[[#This Row],[ID ]],'[1]COMMERCIAL 2019 - 2021'!$D$2:$AO$3999,14,FALSE)</f>
        <v>0</v>
      </c>
      <c r="C1769" s="3">
        <f>VLOOKUP(Tableau3[[#This Row],[ID ]],'[1]COMMERCIAL 2019 - 2021'!$D$2:$AO$3999,15,FALSE)</f>
        <v>17568</v>
      </c>
      <c r="D1769" s="3">
        <f>VLOOKUP(Tableau3[[#This Row],[ID ]],'[1]COMMERCIAL 2019 - 2021'!$D$2:$AO$3999,16,FALSE)</f>
        <v>3600</v>
      </c>
      <c r="E1769" s="3">
        <f>VLOOKUP(Tableau3[[#This Row],[ID ]],'[1]COMMERCIAL 2019 - 2021'!$D$2:$AO$3999,17,FALSE)</f>
        <v>2800</v>
      </c>
      <c r="F1769" s="3" t="e">
        <f>VLOOKUP(Tableau3[[#This Row],[ID ]],'[1]COMMERCIAL 2019 - 2021'!$D$2:$AO$3999,20,FALSE)</f>
        <v>#N/A</v>
      </c>
      <c r="G1769" s="3" t="e">
        <f>VLOOKUP(Tableau3[[#This Row],[ID ]],'[1]COMMERCIAL 2019 - 2021'!$D$2:$AO$3999,21,FALSE)</f>
        <v>#N/A</v>
      </c>
      <c r="H1769" s="3" t="e">
        <f>VLOOKUP(Tableau3[[#This Row],[ID ]],'[1]COMMERCIAL 2019 - 2021'!$D$2:$AO$3999,22,FALSE)</f>
        <v>#N/A</v>
      </c>
      <c r="I1769" s="3" t="e">
        <f>VLOOKUP(Tableau3[[#This Row],[ID ]],'[1]COMMERCIAL 2019 - 2021'!$D$2:$AO$3999,23,FALSE)</f>
        <v>#N/A</v>
      </c>
      <c r="J1769" s="3">
        <f>+Tableau1[[#This Row],[Annee]]</f>
        <v>2024</v>
      </c>
      <c r="K1769" s="3" t="str">
        <f>+Tableau1[[#This Row],[DESTINATION]]</f>
        <v>France</v>
      </c>
      <c r="L1769" s="3" t="e">
        <f>+Tableau1[[#This Row],[CLIENT]]</f>
        <v>#N/A</v>
      </c>
      <c r="M1769" s="3">
        <f>Tableau1[[#This Row],[Mois]]</f>
        <v>10</v>
      </c>
    </row>
    <row r="1770" spans="1:13" hidden="1" x14ac:dyDescent="0.35">
      <c r="A1770" s="1" t="str">
        <f>Tableau1[[#This Row],[NUM DE FACTURE]]</f>
        <v>FAE-24-00286</v>
      </c>
      <c r="B1770" s="2">
        <f>VLOOKUP(Tableau3[[#This Row],[ID ]],'[1]COMMERCIAL 2019 - 2021'!$D$2:$AO$3999,14,FALSE)</f>
        <v>0</v>
      </c>
      <c r="C1770" s="3">
        <f>VLOOKUP(Tableau3[[#This Row],[ID ]],'[1]COMMERCIAL 2019 - 2021'!$D$2:$AO$3999,15,FALSE)</f>
        <v>55400</v>
      </c>
      <c r="D1770" s="3">
        <f>VLOOKUP(Tableau3[[#This Row],[ID ]],'[1]COMMERCIAL 2019 - 2021'!$D$2:$AO$3999,16,FALSE)</f>
        <v>0</v>
      </c>
      <c r="E1770" s="3">
        <f>VLOOKUP(Tableau3[[#This Row],[ID ]],'[1]COMMERCIAL 2019 - 2021'!$D$2:$AO$3999,17,FALSE)</f>
        <v>1000</v>
      </c>
      <c r="F1770" s="3" t="e">
        <f>VLOOKUP(Tableau3[[#This Row],[ID ]],'[1]COMMERCIAL 2019 - 2021'!$D$2:$AO$3999,20,FALSE)</f>
        <v>#N/A</v>
      </c>
      <c r="G1770" s="3" t="e">
        <f>VLOOKUP(Tableau3[[#This Row],[ID ]],'[1]COMMERCIAL 2019 - 2021'!$D$2:$AO$3999,21,FALSE)</f>
        <v>#N/A</v>
      </c>
      <c r="H1770" s="3" t="e">
        <f>VLOOKUP(Tableau3[[#This Row],[ID ]],'[1]COMMERCIAL 2019 - 2021'!$D$2:$AO$3999,22,FALSE)</f>
        <v>#N/A</v>
      </c>
      <c r="I1770" s="3" t="e">
        <f>VLOOKUP(Tableau3[[#This Row],[ID ]],'[1]COMMERCIAL 2019 - 2021'!$D$2:$AO$3999,23,FALSE)</f>
        <v>#N/A</v>
      </c>
      <c r="J1770" s="3">
        <f>+Tableau1[[#This Row],[Annee]]</f>
        <v>2024</v>
      </c>
      <c r="K1770" s="3" t="str">
        <f>+Tableau1[[#This Row],[DESTINATION]]</f>
        <v>Madagascar</v>
      </c>
      <c r="L1770" s="3" t="e">
        <f>+Tableau1[[#This Row],[CLIENT]]</f>
        <v>#N/A</v>
      </c>
      <c r="M1770" s="3">
        <f>Tableau1[[#This Row],[Mois]]</f>
        <v>10</v>
      </c>
    </row>
    <row r="1771" spans="1:13" hidden="1" x14ac:dyDescent="0.35">
      <c r="A1771" s="1" t="e">
        <f>Tableau1[[#This Row],[NUM DE FACTURE]]</f>
        <v>#REF!</v>
      </c>
      <c r="B1771" s="2" t="e">
        <f>VLOOKUP(Tableau3[[#This Row],[ID ]],'[1]COMMERCIAL 2019 - 2021'!$D$2:$AO$3999,14,FALSE)</f>
        <v>#REF!</v>
      </c>
      <c r="C1771" s="3" t="e">
        <f>VLOOKUP(Tableau3[[#This Row],[ID ]],'[1]COMMERCIAL 2019 - 2021'!$D$2:$AO$3999,15,FALSE)</f>
        <v>#REF!</v>
      </c>
      <c r="D1771" s="3" t="e">
        <f>VLOOKUP(Tableau3[[#This Row],[ID ]],'[1]COMMERCIAL 2019 - 2021'!$D$2:$AO$3999,16,FALSE)</f>
        <v>#REF!</v>
      </c>
      <c r="E1771" s="3" t="e">
        <f>VLOOKUP(Tableau3[[#This Row],[ID ]],'[1]COMMERCIAL 2019 - 2021'!$D$2:$AO$3999,17,FALSE)</f>
        <v>#REF!</v>
      </c>
      <c r="F1771" s="3" t="e">
        <f>VLOOKUP(Tableau3[[#This Row],[ID ]],'[1]COMMERCIAL 2019 - 2021'!$D$2:$AO$3999,20,FALSE)</f>
        <v>#REF!</v>
      </c>
      <c r="G1771" s="3" t="e">
        <f>VLOOKUP(Tableau3[[#This Row],[ID ]],'[1]COMMERCIAL 2019 - 2021'!$D$2:$AO$3999,21,FALSE)</f>
        <v>#REF!</v>
      </c>
      <c r="H1771" s="3" t="e">
        <f>VLOOKUP(Tableau3[[#This Row],[ID ]],'[1]COMMERCIAL 2019 - 2021'!$D$2:$AO$3999,22,FALSE)</f>
        <v>#REF!</v>
      </c>
      <c r="I1771" s="3" t="e">
        <f>VLOOKUP(Tableau3[[#This Row],[ID ]],'[1]COMMERCIAL 2019 - 2021'!$D$2:$AO$3999,23,FALSE)</f>
        <v>#REF!</v>
      </c>
      <c r="J1771" s="3" t="e">
        <f>+Tableau1[[#This Row],[Annee]]</f>
        <v>#REF!</v>
      </c>
      <c r="K1771" s="3" t="e">
        <f>+Tableau1[[#This Row],[DESTINATION]]</f>
        <v>#REF!</v>
      </c>
      <c r="L1771" s="3" t="e">
        <f>+Tableau1[[#This Row],[CLIENT]]</f>
        <v>#REF!</v>
      </c>
      <c r="M1771" s="3" t="e">
        <f>Tableau1[[#This Row],[Mois]]</f>
        <v>#REF!</v>
      </c>
    </row>
    <row r="1772" spans="1:13" hidden="1" x14ac:dyDescent="0.35">
      <c r="A1772" s="1">
        <f>Tableau1[[#This Row],[NUM DE FACTURE]]</f>
        <v>0</v>
      </c>
      <c r="B1772" s="2" t="e">
        <f>VLOOKUP(Tableau3[[#This Row],[ID ]],'[1]COMMERCIAL 2019 - 2021'!$D$2:$AO$3999,14,FALSE)</f>
        <v>#N/A</v>
      </c>
      <c r="C1772" s="3" t="e">
        <f>VLOOKUP(Tableau3[[#This Row],[ID ]],'[1]COMMERCIAL 2019 - 2021'!$D$2:$AO$3999,15,FALSE)</f>
        <v>#N/A</v>
      </c>
      <c r="D1772" s="3" t="e">
        <f>VLOOKUP(Tableau3[[#This Row],[ID ]],'[1]COMMERCIAL 2019 - 2021'!$D$2:$AO$3999,16,FALSE)</f>
        <v>#N/A</v>
      </c>
      <c r="E1772" s="3" t="e">
        <f>VLOOKUP(Tableau3[[#This Row],[ID ]],'[1]COMMERCIAL 2019 - 2021'!$D$2:$AO$3999,17,FALSE)</f>
        <v>#N/A</v>
      </c>
      <c r="F1772" s="3" t="e">
        <f>VLOOKUP(Tableau3[[#This Row],[ID ]],'[1]COMMERCIAL 2019 - 2021'!$D$2:$AO$3999,20,FALSE)</f>
        <v>#N/A</v>
      </c>
      <c r="G1772" s="3" t="e">
        <f>VLOOKUP(Tableau3[[#This Row],[ID ]],'[1]COMMERCIAL 2019 - 2021'!$D$2:$AO$3999,21,FALSE)</f>
        <v>#N/A</v>
      </c>
      <c r="H1772" s="3" t="e">
        <f>VLOOKUP(Tableau3[[#This Row],[ID ]],'[1]COMMERCIAL 2019 - 2021'!$D$2:$AO$3999,22,FALSE)</f>
        <v>#N/A</v>
      </c>
      <c r="I1772" s="3" t="e">
        <f>VLOOKUP(Tableau3[[#This Row],[ID ]],'[1]COMMERCIAL 2019 - 2021'!$D$2:$AO$3999,23,FALSE)</f>
        <v>#N/A</v>
      </c>
      <c r="J1772" s="3" t="e">
        <f>+Tableau1[[#This Row],[Annee]]</f>
        <v>#N/A</v>
      </c>
      <c r="K1772" s="3" t="e">
        <f>+Tableau1[[#This Row],[DESTINATION]]</f>
        <v>#N/A</v>
      </c>
      <c r="L1772" s="3" t="e">
        <f>+Tableau1[[#This Row],[CLIENT]]</f>
        <v>#N/A</v>
      </c>
      <c r="M1772" s="3" t="e">
        <f>Tableau1[[#This Row],[Mois]]</f>
        <v>#N/A</v>
      </c>
    </row>
    <row r="1773" spans="1:13" hidden="1" x14ac:dyDescent="0.35">
      <c r="A1773" s="1">
        <f>Tableau1[[#This Row],[NUM DE FACTURE]]</f>
        <v>0</v>
      </c>
      <c r="B1773" s="2" t="e">
        <f>VLOOKUP(Tableau3[[#This Row],[ID ]],'[1]COMMERCIAL 2019 - 2021'!$D$2:$AO$3999,14,FALSE)</f>
        <v>#N/A</v>
      </c>
      <c r="C1773" s="3" t="e">
        <f>VLOOKUP(Tableau3[[#This Row],[ID ]],'[1]COMMERCIAL 2019 - 2021'!$D$2:$AO$3999,15,FALSE)</f>
        <v>#N/A</v>
      </c>
      <c r="D1773" s="3" t="e">
        <f>VLOOKUP(Tableau3[[#This Row],[ID ]],'[1]COMMERCIAL 2019 - 2021'!$D$2:$AO$3999,16,FALSE)</f>
        <v>#N/A</v>
      </c>
      <c r="E1773" s="3" t="e">
        <f>VLOOKUP(Tableau3[[#This Row],[ID ]],'[1]COMMERCIAL 2019 - 2021'!$D$2:$AO$3999,17,FALSE)</f>
        <v>#N/A</v>
      </c>
      <c r="F1773" s="3" t="e">
        <f>VLOOKUP(Tableau3[[#This Row],[ID ]],'[1]COMMERCIAL 2019 - 2021'!$D$2:$AO$3999,20,FALSE)</f>
        <v>#N/A</v>
      </c>
      <c r="G1773" s="3" t="e">
        <f>VLOOKUP(Tableau3[[#This Row],[ID ]],'[1]COMMERCIAL 2019 - 2021'!$D$2:$AO$3999,21,FALSE)</f>
        <v>#N/A</v>
      </c>
      <c r="H1773" s="3" t="e">
        <f>VLOOKUP(Tableau3[[#This Row],[ID ]],'[1]COMMERCIAL 2019 - 2021'!$D$2:$AO$3999,22,FALSE)</f>
        <v>#N/A</v>
      </c>
      <c r="I1773" s="3" t="e">
        <f>VLOOKUP(Tableau3[[#This Row],[ID ]],'[1]COMMERCIAL 2019 - 2021'!$D$2:$AO$3999,23,FALSE)</f>
        <v>#N/A</v>
      </c>
      <c r="J1773" s="3" t="e">
        <f>+Tableau1[[#This Row],[Annee]]</f>
        <v>#N/A</v>
      </c>
      <c r="K1773" s="3" t="e">
        <f>+Tableau1[[#This Row],[DESTINATION]]</f>
        <v>#N/A</v>
      </c>
      <c r="L1773" s="3" t="e">
        <f>+Tableau1[[#This Row],[CLIENT]]</f>
        <v>#N/A</v>
      </c>
      <c r="M1773" s="3" t="e">
        <f>Tableau1[[#This Row],[Mois]]</f>
        <v>#N/A</v>
      </c>
    </row>
    <row r="1774" spans="1:13" hidden="1" x14ac:dyDescent="0.35">
      <c r="A1774" s="1">
        <f>Tableau1[[#This Row],[NUM DE FACTURE]]</f>
        <v>0</v>
      </c>
      <c r="B1774" s="2" t="e">
        <f>VLOOKUP(Tableau3[[#This Row],[ID ]],'[1]COMMERCIAL 2019 - 2021'!$D$2:$AO$3999,14,FALSE)</f>
        <v>#N/A</v>
      </c>
      <c r="C1774" s="3" t="e">
        <f>VLOOKUP(Tableau3[[#This Row],[ID ]],'[1]COMMERCIAL 2019 - 2021'!$D$2:$AO$3999,15,FALSE)</f>
        <v>#N/A</v>
      </c>
      <c r="D1774" s="3" t="e">
        <f>VLOOKUP(Tableau3[[#This Row],[ID ]],'[1]COMMERCIAL 2019 - 2021'!$D$2:$AO$3999,16,FALSE)</f>
        <v>#N/A</v>
      </c>
      <c r="E1774" s="3" t="e">
        <f>VLOOKUP(Tableau3[[#This Row],[ID ]],'[1]COMMERCIAL 2019 - 2021'!$D$2:$AO$3999,17,FALSE)</f>
        <v>#N/A</v>
      </c>
      <c r="F1774" s="3" t="e">
        <f>VLOOKUP(Tableau3[[#This Row],[ID ]],'[1]COMMERCIAL 2019 - 2021'!$D$2:$AO$3999,20,FALSE)</f>
        <v>#N/A</v>
      </c>
      <c r="G1774" s="3" t="e">
        <f>VLOOKUP(Tableau3[[#This Row],[ID ]],'[1]COMMERCIAL 2019 - 2021'!$D$2:$AO$3999,21,FALSE)</f>
        <v>#N/A</v>
      </c>
      <c r="H1774" s="3" t="e">
        <f>VLOOKUP(Tableau3[[#This Row],[ID ]],'[1]COMMERCIAL 2019 - 2021'!$D$2:$AO$3999,22,FALSE)</f>
        <v>#N/A</v>
      </c>
      <c r="I1774" s="3" t="e">
        <f>VLOOKUP(Tableau3[[#This Row],[ID ]],'[1]COMMERCIAL 2019 - 2021'!$D$2:$AO$3999,23,FALSE)</f>
        <v>#N/A</v>
      </c>
      <c r="J1774" s="3" t="e">
        <f>+Tableau1[[#This Row],[Annee]]</f>
        <v>#N/A</v>
      </c>
      <c r="K1774" s="3" t="e">
        <f>+Tableau1[[#This Row],[DESTINATION]]</f>
        <v>#N/A</v>
      </c>
      <c r="L1774" s="3" t="e">
        <f>+Tableau1[[#This Row],[CLIENT]]</f>
        <v>#N/A</v>
      </c>
      <c r="M1774" s="3" t="e">
        <f>Tableau1[[#This Row],[Mois]]</f>
        <v>#N/A</v>
      </c>
    </row>
    <row r="1775" spans="1:13" hidden="1" x14ac:dyDescent="0.35">
      <c r="A1775" s="1">
        <f>Tableau1[[#This Row],[NUM DE FACTURE]]</f>
        <v>0</v>
      </c>
      <c r="B1775" s="2" t="e">
        <f>VLOOKUP(Tableau3[[#This Row],[ID ]],'[1]COMMERCIAL 2019 - 2021'!$D$2:$AO$3999,14,FALSE)</f>
        <v>#N/A</v>
      </c>
      <c r="C1775" s="3" t="e">
        <f>VLOOKUP(Tableau3[[#This Row],[ID ]],'[1]COMMERCIAL 2019 - 2021'!$D$2:$AO$3999,15,FALSE)</f>
        <v>#N/A</v>
      </c>
      <c r="D1775" s="3" t="e">
        <f>VLOOKUP(Tableau3[[#This Row],[ID ]],'[1]COMMERCIAL 2019 - 2021'!$D$2:$AO$3999,16,FALSE)</f>
        <v>#N/A</v>
      </c>
      <c r="E1775" s="3" t="e">
        <f>VLOOKUP(Tableau3[[#This Row],[ID ]],'[1]COMMERCIAL 2019 - 2021'!$D$2:$AO$3999,17,FALSE)</f>
        <v>#N/A</v>
      </c>
      <c r="F1775" s="3" t="e">
        <f>VLOOKUP(Tableau3[[#This Row],[ID ]],'[1]COMMERCIAL 2019 - 2021'!$D$2:$AO$3999,20,FALSE)</f>
        <v>#N/A</v>
      </c>
      <c r="G1775" s="3" t="e">
        <f>VLOOKUP(Tableau3[[#This Row],[ID ]],'[1]COMMERCIAL 2019 - 2021'!$D$2:$AO$3999,21,FALSE)</f>
        <v>#N/A</v>
      </c>
      <c r="H1775" s="3" t="e">
        <f>VLOOKUP(Tableau3[[#This Row],[ID ]],'[1]COMMERCIAL 2019 - 2021'!$D$2:$AO$3999,22,FALSE)</f>
        <v>#N/A</v>
      </c>
      <c r="I1775" s="3" t="e">
        <f>VLOOKUP(Tableau3[[#This Row],[ID ]],'[1]COMMERCIAL 2019 - 2021'!$D$2:$AO$3999,23,FALSE)</f>
        <v>#N/A</v>
      </c>
      <c r="J1775" s="3" t="e">
        <f>+Tableau1[[#This Row],[Annee]]</f>
        <v>#N/A</v>
      </c>
      <c r="K1775" s="3" t="e">
        <f>+Tableau1[[#This Row],[DESTINATION]]</f>
        <v>#N/A</v>
      </c>
      <c r="L1775" s="3" t="e">
        <f>+Tableau1[[#This Row],[CLIENT]]</f>
        <v>#N/A</v>
      </c>
      <c r="M1775" s="3" t="e">
        <f>Tableau1[[#This Row],[Mois]]</f>
        <v>#N/A</v>
      </c>
    </row>
    <row r="1776" spans="1:13" hidden="1" x14ac:dyDescent="0.35">
      <c r="A1776" s="1">
        <f>Tableau1[[#This Row],[NUM DE FACTURE]]</f>
        <v>0</v>
      </c>
      <c r="B1776" s="2" t="e">
        <f>VLOOKUP(Tableau3[[#This Row],[ID ]],'[1]COMMERCIAL 2019 - 2021'!$D$2:$AO$3999,14,FALSE)</f>
        <v>#N/A</v>
      </c>
      <c r="C1776" s="3" t="e">
        <f>VLOOKUP(Tableau3[[#This Row],[ID ]],'[1]COMMERCIAL 2019 - 2021'!$D$2:$AO$3999,15,FALSE)</f>
        <v>#N/A</v>
      </c>
      <c r="D1776" s="3" t="e">
        <f>VLOOKUP(Tableau3[[#This Row],[ID ]],'[1]COMMERCIAL 2019 - 2021'!$D$2:$AO$3999,16,FALSE)</f>
        <v>#N/A</v>
      </c>
      <c r="E1776" s="3" t="e">
        <f>VLOOKUP(Tableau3[[#This Row],[ID ]],'[1]COMMERCIAL 2019 - 2021'!$D$2:$AO$3999,17,FALSE)</f>
        <v>#N/A</v>
      </c>
      <c r="F1776" s="3" t="e">
        <f>VLOOKUP(Tableau3[[#This Row],[ID ]],'[1]COMMERCIAL 2019 - 2021'!$D$2:$AO$3999,20,FALSE)</f>
        <v>#N/A</v>
      </c>
      <c r="G1776" s="3" t="e">
        <f>VLOOKUP(Tableau3[[#This Row],[ID ]],'[1]COMMERCIAL 2019 - 2021'!$D$2:$AO$3999,21,FALSE)</f>
        <v>#N/A</v>
      </c>
      <c r="H1776" s="3" t="e">
        <f>VLOOKUP(Tableau3[[#This Row],[ID ]],'[1]COMMERCIAL 2019 - 2021'!$D$2:$AO$3999,22,FALSE)</f>
        <v>#N/A</v>
      </c>
      <c r="I1776" s="3" t="e">
        <f>VLOOKUP(Tableau3[[#This Row],[ID ]],'[1]COMMERCIAL 2019 - 2021'!$D$2:$AO$3999,23,FALSE)</f>
        <v>#N/A</v>
      </c>
      <c r="J1776" s="3" t="e">
        <f>+Tableau1[[#This Row],[Annee]]</f>
        <v>#N/A</v>
      </c>
      <c r="K1776" s="3" t="e">
        <f>+Tableau1[[#This Row],[DESTINATION]]</f>
        <v>#N/A</v>
      </c>
      <c r="L1776" s="3" t="e">
        <f>+Tableau1[[#This Row],[CLIENT]]</f>
        <v>#N/A</v>
      </c>
      <c r="M1776" s="3" t="e">
        <f>Tableau1[[#This Row],[Mois]]</f>
        <v>#N/A</v>
      </c>
    </row>
    <row r="1777" spans="1:13" hidden="1" x14ac:dyDescent="0.35">
      <c r="A1777" s="1">
        <f>Tableau1[[#This Row],[NUM DE FACTURE]]</f>
        <v>0</v>
      </c>
      <c r="B1777" s="2" t="e">
        <f>VLOOKUP(Tableau3[[#This Row],[ID ]],'[1]COMMERCIAL 2019 - 2021'!$D$2:$AO$3999,14,FALSE)</f>
        <v>#N/A</v>
      </c>
      <c r="C1777" s="3" t="e">
        <f>VLOOKUP(Tableau3[[#This Row],[ID ]],'[1]COMMERCIAL 2019 - 2021'!$D$2:$AO$3999,15,FALSE)</f>
        <v>#N/A</v>
      </c>
      <c r="D1777" s="3" t="e">
        <f>VLOOKUP(Tableau3[[#This Row],[ID ]],'[1]COMMERCIAL 2019 - 2021'!$D$2:$AO$3999,16,FALSE)</f>
        <v>#N/A</v>
      </c>
      <c r="E1777" s="3" t="e">
        <f>VLOOKUP(Tableau3[[#This Row],[ID ]],'[1]COMMERCIAL 2019 - 2021'!$D$2:$AO$3999,17,FALSE)</f>
        <v>#N/A</v>
      </c>
      <c r="F1777" s="3" t="e">
        <f>VLOOKUP(Tableau3[[#This Row],[ID ]],'[1]COMMERCIAL 2019 - 2021'!$D$2:$AO$3999,20,FALSE)</f>
        <v>#N/A</v>
      </c>
      <c r="G1777" s="3" t="e">
        <f>VLOOKUP(Tableau3[[#This Row],[ID ]],'[1]COMMERCIAL 2019 - 2021'!$D$2:$AO$3999,21,FALSE)</f>
        <v>#N/A</v>
      </c>
      <c r="H1777" s="3" t="e">
        <f>VLOOKUP(Tableau3[[#This Row],[ID ]],'[1]COMMERCIAL 2019 - 2021'!$D$2:$AO$3999,22,FALSE)</f>
        <v>#N/A</v>
      </c>
      <c r="I1777" s="3" t="e">
        <f>VLOOKUP(Tableau3[[#This Row],[ID ]],'[1]COMMERCIAL 2019 - 2021'!$D$2:$AO$3999,23,FALSE)</f>
        <v>#N/A</v>
      </c>
      <c r="J1777" s="3" t="e">
        <f>+Tableau1[[#This Row],[Annee]]</f>
        <v>#N/A</v>
      </c>
      <c r="K1777" s="3" t="e">
        <f>+Tableau1[[#This Row],[DESTINATION]]</f>
        <v>#N/A</v>
      </c>
      <c r="L1777" s="3" t="e">
        <f>+Tableau1[[#This Row],[CLIENT]]</f>
        <v>#N/A</v>
      </c>
      <c r="M1777" s="3" t="e">
        <f>Tableau1[[#This Row],[Mois]]</f>
        <v>#N/A</v>
      </c>
    </row>
    <row r="1778" spans="1:13" hidden="1" x14ac:dyDescent="0.35">
      <c r="A1778" s="1">
        <f>Tableau1[[#This Row],[NUM DE FACTURE]]</f>
        <v>0</v>
      </c>
      <c r="B1778" s="2" t="e">
        <f>VLOOKUP(Tableau3[[#This Row],[ID ]],'[1]COMMERCIAL 2019 - 2021'!$D$2:$AO$3999,14,FALSE)</f>
        <v>#N/A</v>
      </c>
      <c r="C1778" s="3" t="e">
        <f>VLOOKUP(Tableau3[[#This Row],[ID ]],'[1]COMMERCIAL 2019 - 2021'!$D$2:$AO$3999,15,FALSE)</f>
        <v>#N/A</v>
      </c>
      <c r="D1778" s="3" t="e">
        <f>VLOOKUP(Tableau3[[#This Row],[ID ]],'[1]COMMERCIAL 2019 - 2021'!$D$2:$AO$3999,16,FALSE)</f>
        <v>#N/A</v>
      </c>
      <c r="E1778" s="3" t="e">
        <f>VLOOKUP(Tableau3[[#This Row],[ID ]],'[1]COMMERCIAL 2019 - 2021'!$D$2:$AO$3999,17,FALSE)</f>
        <v>#N/A</v>
      </c>
      <c r="F1778" s="3" t="e">
        <f>VLOOKUP(Tableau3[[#This Row],[ID ]],'[1]COMMERCIAL 2019 - 2021'!$D$2:$AO$3999,20,FALSE)</f>
        <v>#N/A</v>
      </c>
      <c r="G1778" s="3" t="e">
        <f>VLOOKUP(Tableau3[[#This Row],[ID ]],'[1]COMMERCIAL 2019 - 2021'!$D$2:$AO$3999,21,FALSE)</f>
        <v>#N/A</v>
      </c>
      <c r="H1778" s="3" t="e">
        <f>VLOOKUP(Tableau3[[#This Row],[ID ]],'[1]COMMERCIAL 2019 - 2021'!$D$2:$AO$3999,22,FALSE)</f>
        <v>#N/A</v>
      </c>
      <c r="I1778" s="3" t="e">
        <f>VLOOKUP(Tableau3[[#This Row],[ID ]],'[1]COMMERCIAL 2019 - 2021'!$D$2:$AO$3999,23,FALSE)</f>
        <v>#N/A</v>
      </c>
      <c r="J1778" s="3" t="e">
        <f>+Tableau1[[#This Row],[Annee]]</f>
        <v>#N/A</v>
      </c>
      <c r="K1778" s="3" t="e">
        <f>+Tableau1[[#This Row],[DESTINATION]]</f>
        <v>#N/A</v>
      </c>
      <c r="L1778" s="3" t="e">
        <f>+Tableau1[[#This Row],[CLIENT]]</f>
        <v>#N/A</v>
      </c>
      <c r="M1778" s="3" t="e">
        <f>Tableau1[[#This Row],[Mois]]</f>
        <v>#N/A</v>
      </c>
    </row>
    <row r="1779" spans="1:13" hidden="1" x14ac:dyDescent="0.35">
      <c r="A1779" s="1">
        <f>Tableau1[[#This Row],[NUM DE FACTURE]]</f>
        <v>0</v>
      </c>
      <c r="B1779" s="2" t="e">
        <f>VLOOKUP(Tableau3[[#This Row],[ID ]],'[1]COMMERCIAL 2019 - 2021'!$D$2:$AO$3999,14,FALSE)</f>
        <v>#N/A</v>
      </c>
      <c r="C1779" s="3" t="e">
        <f>VLOOKUP(Tableau3[[#This Row],[ID ]],'[1]COMMERCIAL 2019 - 2021'!$D$2:$AO$3999,15,FALSE)</f>
        <v>#N/A</v>
      </c>
      <c r="D1779" s="3" t="e">
        <f>VLOOKUP(Tableau3[[#This Row],[ID ]],'[1]COMMERCIAL 2019 - 2021'!$D$2:$AO$3999,16,FALSE)</f>
        <v>#N/A</v>
      </c>
      <c r="E1779" s="3" t="e">
        <f>VLOOKUP(Tableau3[[#This Row],[ID ]],'[1]COMMERCIAL 2019 - 2021'!$D$2:$AO$3999,17,FALSE)</f>
        <v>#N/A</v>
      </c>
      <c r="F1779" s="3" t="e">
        <f>VLOOKUP(Tableau3[[#This Row],[ID ]],'[1]COMMERCIAL 2019 - 2021'!$D$2:$AO$3999,20,FALSE)</f>
        <v>#N/A</v>
      </c>
      <c r="G1779" s="3" t="e">
        <f>VLOOKUP(Tableau3[[#This Row],[ID ]],'[1]COMMERCIAL 2019 - 2021'!$D$2:$AO$3999,21,FALSE)</f>
        <v>#N/A</v>
      </c>
      <c r="H1779" s="3" t="e">
        <f>VLOOKUP(Tableau3[[#This Row],[ID ]],'[1]COMMERCIAL 2019 - 2021'!$D$2:$AO$3999,22,FALSE)</f>
        <v>#N/A</v>
      </c>
      <c r="I1779" s="3" t="e">
        <f>VLOOKUP(Tableau3[[#This Row],[ID ]],'[1]COMMERCIAL 2019 - 2021'!$D$2:$AO$3999,23,FALSE)</f>
        <v>#N/A</v>
      </c>
      <c r="J1779" s="3" t="e">
        <f>+Tableau1[[#This Row],[Annee]]</f>
        <v>#N/A</v>
      </c>
      <c r="K1779" s="3" t="e">
        <f>+Tableau1[[#This Row],[DESTINATION]]</f>
        <v>#N/A</v>
      </c>
      <c r="L1779" s="3" t="e">
        <f>+Tableau1[[#This Row],[CLIENT]]</f>
        <v>#N/A</v>
      </c>
      <c r="M1779" s="3" t="e">
        <f>Tableau1[[#This Row],[Mois]]</f>
        <v>#N/A</v>
      </c>
    </row>
    <row r="1780" spans="1:13" hidden="1" x14ac:dyDescent="0.35">
      <c r="A1780" s="1">
        <f>Tableau1[[#This Row],[NUM DE FACTURE]]</f>
        <v>0</v>
      </c>
      <c r="B1780" s="2" t="e">
        <f>VLOOKUP(Tableau3[[#This Row],[ID ]],'[1]COMMERCIAL 2019 - 2021'!$D$2:$AO$3999,14,FALSE)</f>
        <v>#N/A</v>
      </c>
      <c r="C1780" s="3" t="e">
        <f>VLOOKUP(Tableau3[[#This Row],[ID ]],'[1]COMMERCIAL 2019 - 2021'!$D$2:$AO$3999,15,FALSE)</f>
        <v>#N/A</v>
      </c>
      <c r="D1780" s="3" t="e">
        <f>VLOOKUP(Tableau3[[#This Row],[ID ]],'[1]COMMERCIAL 2019 - 2021'!$D$2:$AO$3999,16,FALSE)</f>
        <v>#N/A</v>
      </c>
      <c r="E1780" s="3" t="e">
        <f>VLOOKUP(Tableau3[[#This Row],[ID ]],'[1]COMMERCIAL 2019 - 2021'!$D$2:$AO$3999,17,FALSE)</f>
        <v>#N/A</v>
      </c>
      <c r="F1780" s="3" t="e">
        <f>VLOOKUP(Tableau3[[#This Row],[ID ]],'[1]COMMERCIAL 2019 - 2021'!$D$2:$AO$3999,20,FALSE)</f>
        <v>#N/A</v>
      </c>
      <c r="G1780" s="3" t="e">
        <f>VLOOKUP(Tableau3[[#This Row],[ID ]],'[1]COMMERCIAL 2019 - 2021'!$D$2:$AO$3999,21,FALSE)</f>
        <v>#N/A</v>
      </c>
      <c r="H1780" s="3" t="e">
        <f>VLOOKUP(Tableau3[[#This Row],[ID ]],'[1]COMMERCIAL 2019 - 2021'!$D$2:$AO$3999,22,FALSE)</f>
        <v>#N/A</v>
      </c>
      <c r="I1780" s="3" t="e">
        <f>VLOOKUP(Tableau3[[#This Row],[ID ]],'[1]COMMERCIAL 2019 - 2021'!$D$2:$AO$3999,23,FALSE)</f>
        <v>#N/A</v>
      </c>
      <c r="J1780" s="3" t="e">
        <f>+Tableau1[[#This Row],[Annee]]</f>
        <v>#N/A</v>
      </c>
      <c r="K1780" s="3" t="e">
        <f>+Tableau1[[#This Row],[DESTINATION]]</f>
        <v>#N/A</v>
      </c>
      <c r="L1780" s="3" t="e">
        <f>+Tableau1[[#This Row],[CLIENT]]</f>
        <v>#N/A</v>
      </c>
      <c r="M1780" s="3" t="e">
        <f>Tableau1[[#This Row],[Mois]]</f>
        <v>#N/A</v>
      </c>
    </row>
    <row r="1781" spans="1:13" hidden="1" x14ac:dyDescent="0.35">
      <c r="A1781" s="1">
        <f>Tableau1[[#This Row],[NUM DE FACTURE]]</f>
        <v>0</v>
      </c>
      <c r="B1781" s="2" t="e">
        <f>VLOOKUP(Tableau3[[#This Row],[ID ]],'[1]COMMERCIAL 2019 - 2021'!$D$2:$AO$3999,14,FALSE)</f>
        <v>#N/A</v>
      </c>
      <c r="C1781" s="3" t="e">
        <f>VLOOKUP(Tableau3[[#This Row],[ID ]],'[1]COMMERCIAL 2019 - 2021'!$D$2:$AO$3999,15,FALSE)</f>
        <v>#N/A</v>
      </c>
      <c r="D1781" s="3" t="e">
        <f>VLOOKUP(Tableau3[[#This Row],[ID ]],'[1]COMMERCIAL 2019 - 2021'!$D$2:$AO$3999,16,FALSE)</f>
        <v>#N/A</v>
      </c>
      <c r="E1781" s="3" t="e">
        <f>VLOOKUP(Tableau3[[#This Row],[ID ]],'[1]COMMERCIAL 2019 - 2021'!$D$2:$AO$3999,17,FALSE)</f>
        <v>#N/A</v>
      </c>
      <c r="F1781" s="3" t="e">
        <f>VLOOKUP(Tableau3[[#This Row],[ID ]],'[1]COMMERCIAL 2019 - 2021'!$D$2:$AO$3999,20,FALSE)</f>
        <v>#N/A</v>
      </c>
      <c r="G1781" s="3" t="e">
        <f>VLOOKUP(Tableau3[[#This Row],[ID ]],'[1]COMMERCIAL 2019 - 2021'!$D$2:$AO$3999,21,FALSE)</f>
        <v>#N/A</v>
      </c>
      <c r="H1781" s="3" t="e">
        <f>VLOOKUP(Tableau3[[#This Row],[ID ]],'[1]COMMERCIAL 2019 - 2021'!$D$2:$AO$3999,22,FALSE)</f>
        <v>#N/A</v>
      </c>
      <c r="I1781" s="3" t="e">
        <f>VLOOKUP(Tableau3[[#This Row],[ID ]],'[1]COMMERCIAL 2019 - 2021'!$D$2:$AO$3999,23,FALSE)</f>
        <v>#N/A</v>
      </c>
      <c r="J1781" s="3" t="e">
        <f>+Tableau1[[#This Row],[Annee]]</f>
        <v>#N/A</v>
      </c>
      <c r="K1781" s="3" t="e">
        <f>+Tableau1[[#This Row],[DESTINATION]]</f>
        <v>#N/A</v>
      </c>
      <c r="L1781" s="3" t="e">
        <f>+Tableau1[[#This Row],[CLIENT]]</f>
        <v>#N/A</v>
      </c>
      <c r="M1781" s="3" t="e">
        <f>Tableau1[[#This Row],[Mois]]</f>
        <v>#N/A</v>
      </c>
    </row>
    <row r="1782" spans="1:13" hidden="1" x14ac:dyDescent="0.35">
      <c r="A1782" s="1">
        <f>Tableau1[[#This Row],[NUM DE FACTURE]]</f>
        <v>0</v>
      </c>
      <c r="B1782" s="2" t="e">
        <f>VLOOKUP(Tableau3[[#This Row],[ID ]],'[1]COMMERCIAL 2019 - 2021'!$D$2:$AO$3999,14,FALSE)</f>
        <v>#N/A</v>
      </c>
      <c r="C1782" s="3" t="e">
        <f>VLOOKUP(Tableau3[[#This Row],[ID ]],'[1]COMMERCIAL 2019 - 2021'!$D$2:$AO$3999,15,FALSE)</f>
        <v>#N/A</v>
      </c>
      <c r="D1782" s="3" t="e">
        <f>VLOOKUP(Tableau3[[#This Row],[ID ]],'[1]COMMERCIAL 2019 - 2021'!$D$2:$AO$3999,16,FALSE)</f>
        <v>#N/A</v>
      </c>
      <c r="E1782" s="3" t="e">
        <f>VLOOKUP(Tableau3[[#This Row],[ID ]],'[1]COMMERCIAL 2019 - 2021'!$D$2:$AO$3999,17,FALSE)</f>
        <v>#N/A</v>
      </c>
      <c r="F1782" s="3" t="e">
        <f>VLOOKUP(Tableau3[[#This Row],[ID ]],'[1]COMMERCIAL 2019 - 2021'!$D$2:$AO$3999,20,FALSE)</f>
        <v>#N/A</v>
      </c>
      <c r="G1782" s="3" t="e">
        <f>VLOOKUP(Tableau3[[#This Row],[ID ]],'[1]COMMERCIAL 2019 - 2021'!$D$2:$AO$3999,21,FALSE)</f>
        <v>#N/A</v>
      </c>
      <c r="H1782" s="3" t="e">
        <f>VLOOKUP(Tableau3[[#This Row],[ID ]],'[1]COMMERCIAL 2019 - 2021'!$D$2:$AO$3999,22,FALSE)</f>
        <v>#N/A</v>
      </c>
      <c r="I1782" s="3" t="e">
        <f>VLOOKUP(Tableau3[[#This Row],[ID ]],'[1]COMMERCIAL 2019 - 2021'!$D$2:$AO$3999,23,FALSE)</f>
        <v>#N/A</v>
      </c>
      <c r="J1782" s="3" t="e">
        <f>+Tableau1[[#This Row],[Annee]]</f>
        <v>#N/A</v>
      </c>
      <c r="K1782" s="3" t="e">
        <f>+Tableau1[[#This Row],[DESTINATION]]</f>
        <v>#N/A</v>
      </c>
      <c r="L1782" s="3" t="e">
        <f>+Tableau1[[#This Row],[CLIENT]]</f>
        <v>#N/A</v>
      </c>
      <c r="M1782" s="3" t="e">
        <f>Tableau1[[#This Row],[Mois]]</f>
        <v>#N/A</v>
      </c>
    </row>
    <row r="1783" spans="1:13" hidden="1" x14ac:dyDescent="0.35">
      <c r="A1783" s="1">
        <f>Tableau1[[#This Row],[NUM DE FACTURE]]</f>
        <v>0</v>
      </c>
      <c r="B1783" s="2" t="e">
        <f>VLOOKUP(Tableau3[[#This Row],[ID ]],'[1]COMMERCIAL 2019 - 2021'!$D$2:$AO$3999,14,FALSE)</f>
        <v>#N/A</v>
      </c>
      <c r="C1783" s="3" t="e">
        <f>VLOOKUP(Tableau3[[#This Row],[ID ]],'[1]COMMERCIAL 2019 - 2021'!$D$2:$AO$3999,15,FALSE)</f>
        <v>#N/A</v>
      </c>
      <c r="D1783" s="3" t="e">
        <f>VLOOKUP(Tableau3[[#This Row],[ID ]],'[1]COMMERCIAL 2019 - 2021'!$D$2:$AO$3999,16,FALSE)</f>
        <v>#N/A</v>
      </c>
      <c r="E1783" s="3" t="e">
        <f>VLOOKUP(Tableau3[[#This Row],[ID ]],'[1]COMMERCIAL 2019 - 2021'!$D$2:$AO$3999,17,FALSE)</f>
        <v>#N/A</v>
      </c>
      <c r="F1783" s="3" t="e">
        <f>VLOOKUP(Tableau3[[#This Row],[ID ]],'[1]COMMERCIAL 2019 - 2021'!$D$2:$AO$3999,20,FALSE)</f>
        <v>#N/A</v>
      </c>
      <c r="G1783" s="3" t="e">
        <f>VLOOKUP(Tableau3[[#This Row],[ID ]],'[1]COMMERCIAL 2019 - 2021'!$D$2:$AO$3999,21,FALSE)</f>
        <v>#N/A</v>
      </c>
      <c r="H1783" s="3" t="e">
        <f>VLOOKUP(Tableau3[[#This Row],[ID ]],'[1]COMMERCIAL 2019 - 2021'!$D$2:$AO$3999,22,FALSE)</f>
        <v>#N/A</v>
      </c>
      <c r="I1783" s="3" t="e">
        <f>VLOOKUP(Tableau3[[#This Row],[ID ]],'[1]COMMERCIAL 2019 - 2021'!$D$2:$AO$3999,23,FALSE)</f>
        <v>#N/A</v>
      </c>
      <c r="J1783" s="3" t="e">
        <f>+Tableau1[[#This Row],[Annee]]</f>
        <v>#N/A</v>
      </c>
      <c r="K1783" s="3" t="e">
        <f>+Tableau1[[#This Row],[DESTINATION]]</f>
        <v>#N/A</v>
      </c>
      <c r="L1783" s="3" t="e">
        <f>+Tableau1[[#This Row],[CLIENT]]</f>
        <v>#N/A</v>
      </c>
      <c r="M1783" s="3" t="e">
        <f>Tableau1[[#This Row],[Mois]]</f>
        <v>#N/A</v>
      </c>
    </row>
    <row r="1784" spans="1:13" hidden="1" x14ac:dyDescent="0.35">
      <c r="A1784" s="1">
        <f>Tableau1[[#This Row],[NUM DE FACTURE]]</f>
        <v>0</v>
      </c>
      <c r="B1784" s="2" t="e">
        <f>VLOOKUP(Tableau3[[#This Row],[ID ]],'[1]COMMERCIAL 2019 - 2021'!$D$2:$AO$3999,14,FALSE)</f>
        <v>#N/A</v>
      </c>
      <c r="C1784" s="3" t="e">
        <f>VLOOKUP(Tableau3[[#This Row],[ID ]],'[1]COMMERCIAL 2019 - 2021'!$D$2:$AO$3999,15,FALSE)</f>
        <v>#N/A</v>
      </c>
      <c r="D1784" s="3" t="e">
        <f>VLOOKUP(Tableau3[[#This Row],[ID ]],'[1]COMMERCIAL 2019 - 2021'!$D$2:$AO$3999,16,FALSE)</f>
        <v>#N/A</v>
      </c>
      <c r="E1784" s="3" t="e">
        <f>VLOOKUP(Tableau3[[#This Row],[ID ]],'[1]COMMERCIAL 2019 - 2021'!$D$2:$AO$3999,17,FALSE)</f>
        <v>#N/A</v>
      </c>
      <c r="F1784" s="3" t="e">
        <f>VLOOKUP(Tableau3[[#This Row],[ID ]],'[1]COMMERCIAL 2019 - 2021'!$D$2:$AO$3999,20,FALSE)</f>
        <v>#N/A</v>
      </c>
      <c r="G1784" s="3" t="e">
        <f>VLOOKUP(Tableau3[[#This Row],[ID ]],'[1]COMMERCIAL 2019 - 2021'!$D$2:$AO$3999,21,FALSE)</f>
        <v>#N/A</v>
      </c>
      <c r="H1784" s="3" t="e">
        <f>VLOOKUP(Tableau3[[#This Row],[ID ]],'[1]COMMERCIAL 2019 - 2021'!$D$2:$AO$3999,22,FALSE)</f>
        <v>#N/A</v>
      </c>
      <c r="I1784" s="3" t="e">
        <f>VLOOKUP(Tableau3[[#This Row],[ID ]],'[1]COMMERCIAL 2019 - 2021'!$D$2:$AO$3999,23,FALSE)</f>
        <v>#N/A</v>
      </c>
      <c r="J1784" s="3" t="e">
        <f>+Tableau1[[#This Row],[Annee]]</f>
        <v>#N/A</v>
      </c>
      <c r="K1784" s="3" t="e">
        <f>+Tableau1[[#This Row],[DESTINATION]]</f>
        <v>#N/A</v>
      </c>
      <c r="L1784" s="3" t="e">
        <f>+Tableau1[[#This Row],[CLIENT]]</f>
        <v>#N/A</v>
      </c>
      <c r="M1784" s="3" t="e">
        <f>Tableau1[[#This Row],[Mois]]</f>
        <v>#N/A</v>
      </c>
    </row>
    <row r="1785" spans="1:13" hidden="1" x14ac:dyDescent="0.35">
      <c r="A1785" s="1">
        <f>Tableau1[[#This Row],[NUM DE FACTURE]]</f>
        <v>0</v>
      </c>
      <c r="B1785" s="2" t="e">
        <f>VLOOKUP(Tableau3[[#This Row],[ID ]],'[1]COMMERCIAL 2019 - 2021'!$D$2:$AO$3999,14,FALSE)</f>
        <v>#N/A</v>
      </c>
      <c r="C1785" s="3" t="e">
        <f>VLOOKUP(Tableau3[[#This Row],[ID ]],'[1]COMMERCIAL 2019 - 2021'!$D$2:$AO$3999,15,FALSE)</f>
        <v>#N/A</v>
      </c>
      <c r="D1785" s="3" t="e">
        <f>VLOOKUP(Tableau3[[#This Row],[ID ]],'[1]COMMERCIAL 2019 - 2021'!$D$2:$AO$3999,16,FALSE)</f>
        <v>#N/A</v>
      </c>
      <c r="E1785" s="3" t="e">
        <f>VLOOKUP(Tableau3[[#This Row],[ID ]],'[1]COMMERCIAL 2019 - 2021'!$D$2:$AO$3999,17,FALSE)</f>
        <v>#N/A</v>
      </c>
      <c r="F1785" s="3" t="e">
        <f>VLOOKUP(Tableau3[[#This Row],[ID ]],'[1]COMMERCIAL 2019 - 2021'!$D$2:$AO$3999,20,FALSE)</f>
        <v>#N/A</v>
      </c>
      <c r="G1785" s="3" t="e">
        <f>VLOOKUP(Tableau3[[#This Row],[ID ]],'[1]COMMERCIAL 2019 - 2021'!$D$2:$AO$3999,21,FALSE)</f>
        <v>#N/A</v>
      </c>
      <c r="H1785" s="3" t="e">
        <f>VLOOKUP(Tableau3[[#This Row],[ID ]],'[1]COMMERCIAL 2019 - 2021'!$D$2:$AO$3999,22,FALSE)</f>
        <v>#N/A</v>
      </c>
      <c r="I1785" s="3" t="e">
        <f>VLOOKUP(Tableau3[[#This Row],[ID ]],'[1]COMMERCIAL 2019 - 2021'!$D$2:$AO$3999,23,FALSE)</f>
        <v>#N/A</v>
      </c>
      <c r="J1785" s="3" t="e">
        <f>+Tableau1[[#This Row],[Annee]]</f>
        <v>#N/A</v>
      </c>
      <c r="K1785" s="3" t="e">
        <f>+Tableau1[[#This Row],[DESTINATION]]</f>
        <v>#N/A</v>
      </c>
      <c r="L1785" s="3" t="e">
        <f>+Tableau1[[#This Row],[CLIENT]]</f>
        <v>#N/A</v>
      </c>
      <c r="M1785" s="3" t="e">
        <f>Tableau1[[#This Row],[Mois]]</f>
        <v>#N/A</v>
      </c>
    </row>
    <row r="1786" spans="1:13" hidden="1" x14ac:dyDescent="0.35">
      <c r="A1786" s="1">
        <f>Tableau1[[#This Row],[NUM DE FACTURE]]</f>
        <v>0</v>
      </c>
      <c r="B1786" s="2" t="e">
        <f>VLOOKUP(Tableau3[[#This Row],[ID ]],'[1]COMMERCIAL 2019 - 2021'!$D$2:$AO$3999,14,FALSE)</f>
        <v>#N/A</v>
      </c>
      <c r="C1786" s="3" t="e">
        <f>VLOOKUP(Tableau3[[#This Row],[ID ]],'[1]COMMERCIAL 2019 - 2021'!$D$2:$AO$3999,15,FALSE)</f>
        <v>#N/A</v>
      </c>
      <c r="D1786" s="3" t="e">
        <f>VLOOKUP(Tableau3[[#This Row],[ID ]],'[1]COMMERCIAL 2019 - 2021'!$D$2:$AO$3999,16,FALSE)</f>
        <v>#N/A</v>
      </c>
      <c r="E1786" s="3" t="e">
        <f>VLOOKUP(Tableau3[[#This Row],[ID ]],'[1]COMMERCIAL 2019 - 2021'!$D$2:$AO$3999,17,FALSE)</f>
        <v>#N/A</v>
      </c>
      <c r="F1786" s="3" t="e">
        <f>VLOOKUP(Tableau3[[#This Row],[ID ]],'[1]COMMERCIAL 2019 - 2021'!$D$2:$AO$3999,20,FALSE)</f>
        <v>#N/A</v>
      </c>
      <c r="G1786" s="3" t="e">
        <f>VLOOKUP(Tableau3[[#This Row],[ID ]],'[1]COMMERCIAL 2019 - 2021'!$D$2:$AO$3999,21,FALSE)</f>
        <v>#N/A</v>
      </c>
      <c r="H1786" s="3" t="e">
        <f>VLOOKUP(Tableau3[[#This Row],[ID ]],'[1]COMMERCIAL 2019 - 2021'!$D$2:$AO$3999,22,FALSE)</f>
        <v>#N/A</v>
      </c>
      <c r="I1786" s="3" t="e">
        <f>VLOOKUP(Tableau3[[#This Row],[ID ]],'[1]COMMERCIAL 2019 - 2021'!$D$2:$AO$3999,23,FALSE)</f>
        <v>#N/A</v>
      </c>
      <c r="J1786" s="3" t="e">
        <f>+Tableau1[[#This Row],[Annee]]</f>
        <v>#N/A</v>
      </c>
      <c r="K1786" s="3" t="e">
        <f>+Tableau1[[#This Row],[DESTINATION]]</f>
        <v>#N/A</v>
      </c>
      <c r="L1786" s="3" t="e">
        <f>+Tableau1[[#This Row],[CLIENT]]</f>
        <v>#N/A</v>
      </c>
      <c r="M1786" s="3" t="e">
        <f>Tableau1[[#This Row],[Mois]]</f>
        <v>#N/A</v>
      </c>
    </row>
    <row r="1787" spans="1:13" hidden="1" x14ac:dyDescent="0.35">
      <c r="A1787" s="1">
        <f>Tableau1[[#This Row],[NUM DE FACTURE]]</f>
        <v>0</v>
      </c>
      <c r="B1787" s="2" t="e">
        <f>VLOOKUP(Tableau3[[#This Row],[ID ]],'[1]COMMERCIAL 2019 - 2021'!$D$2:$AO$3999,14,FALSE)</f>
        <v>#N/A</v>
      </c>
      <c r="C1787" s="3" t="e">
        <f>VLOOKUP(Tableau3[[#This Row],[ID ]],'[1]COMMERCIAL 2019 - 2021'!$D$2:$AO$3999,15,FALSE)</f>
        <v>#N/A</v>
      </c>
      <c r="D1787" s="3" t="e">
        <f>VLOOKUP(Tableau3[[#This Row],[ID ]],'[1]COMMERCIAL 2019 - 2021'!$D$2:$AO$3999,16,FALSE)</f>
        <v>#N/A</v>
      </c>
      <c r="E1787" s="3" t="e">
        <f>VLOOKUP(Tableau3[[#This Row],[ID ]],'[1]COMMERCIAL 2019 - 2021'!$D$2:$AO$3999,17,FALSE)</f>
        <v>#N/A</v>
      </c>
      <c r="F1787" s="3" t="e">
        <f>VLOOKUP(Tableau3[[#This Row],[ID ]],'[1]COMMERCIAL 2019 - 2021'!$D$2:$AO$3999,20,FALSE)</f>
        <v>#N/A</v>
      </c>
      <c r="G1787" s="3" t="e">
        <f>VLOOKUP(Tableau3[[#This Row],[ID ]],'[1]COMMERCIAL 2019 - 2021'!$D$2:$AO$3999,21,FALSE)</f>
        <v>#N/A</v>
      </c>
      <c r="H1787" s="3" t="e">
        <f>VLOOKUP(Tableau3[[#This Row],[ID ]],'[1]COMMERCIAL 2019 - 2021'!$D$2:$AO$3999,22,FALSE)</f>
        <v>#N/A</v>
      </c>
      <c r="I1787" s="3" t="e">
        <f>VLOOKUP(Tableau3[[#This Row],[ID ]],'[1]COMMERCIAL 2019 - 2021'!$D$2:$AO$3999,23,FALSE)</f>
        <v>#N/A</v>
      </c>
      <c r="J1787" s="3" t="e">
        <f>+Tableau1[[#This Row],[Annee]]</f>
        <v>#N/A</v>
      </c>
      <c r="K1787" s="3" t="e">
        <f>+Tableau1[[#This Row],[DESTINATION]]</f>
        <v>#N/A</v>
      </c>
      <c r="L1787" s="3" t="e">
        <f>+Tableau1[[#This Row],[CLIENT]]</f>
        <v>#N/A</v>
      </c>
      <c r="M1787" s="3" t="e">
        <f>Tableau1[[#This Row],[Mois]]</f>
        <v>#N/A</v>
      </c>
    </row>
    <row r="1788" spans="1:13" hidden="1" x14ac:dyDescent="0.35">
      <c r="A1788" s="1">
        <f>Tableau1[[#This Row],[NUM DE FACTURE]]</f>
        <v>0</v>
      </c>
      <c r="B1788" s="2" t="e">
        <f>VLOOKUP(Tableau3[[#This Row],[ID ]],'[1]COMMERCIAL 2019 - 2021'!$D$2:$AO$3999,14,FALSE)</f>
        <v>#N/A</v>
      </c>
      <c r="C1788" s="3" t="e">
        <f>VLOOKUP(Tableau3[[#This Row],[ID ]],'[1]COMMERCIAL 2019 - 2021'!$D$2:$AO$3999,15,FALSE)</f>
        <v>#N/A</v>
      </c>
      <c r="D1788" s="3" t="e">
        <f>VLOOKUP(Tableau3[[#This Row],[ID ]],'[1]COMMERCIAL 2019 - 2021'!$D$2:$AO$3999,16,FALSE)</f>
        <v>#N/A</v>
      </c>
      <c r="E1788" s="3" t="e">
        <f>VLOOKUP(Tableau3[[#This Row],[ID ]],'[1]COMMERCIAL 2019 - 2021'!$D$2:$AO$3999,17,FALSE)</f>
        <v>#N/A</v>
      </c>
      <c r="F1788" s="3" t="e">
        <f>VLOOKUP(Tableau3[[#This Row],[ID ]],'[1]COMMERCIAL 2019 - 2021'!$D$2:$AO$3999,20,FALSE)</f>
        <v>#N/A</v>
      </c>
      <c r="G1788" s="3" t="e">
        <f>VLOOKUP(Tableau3[[#This Row],[ID ]],'[1]COMMERCIAL 2019 - 2021'!$D$2:$AO$3999,21,FALSE)</f>
        <v>#N/A</v>
      </c>
      <c r="H1788" s="3" t="e">
        <f>VLOOKUP(Tableau3[[#This Row],[ID ]],'[1]COMMERCIAL 2019 - 2021'!$D$2:$AO$3999,22,FALSE)</f>
        <v>#N/A</v>
      </c>
      <c r="I1788" s="3" t="e">
        <f>VLOOKUP(Tableau3[[#This Row],[ID ]],'[1]COMMERCIAL 2019 - 2021'!$D$2:$AO$3999,23,FALSE)</f>
        <v>#N/A</v>
      </c>
      <c r="J1788" s="3" t="e">
        <f>+Tableau1[[#This Row],[Annee]]</f>
        <v>#N/A</v>
      </c>
      <c r="K1788" s="3" t="e">
        <f>+Tableau1[[#This Row],[DESTINATION]]</f>
        <v>#N/A</v>
      </c>
      <c r="L1788" s="3" t="e">
        <f>+Tableau1[[#This Row],[CLIENT]]</f>
        <v>#N/A</v>
      </c>
      <c r="M1788" s="3" t="e">
        <f>Tableau1[[#This Row],[Mois]]</f>
        <v>#N/A</v>
      </c>
    </row>
    <row r="1789" spans="1:13" hidden="1" x14ac:dyDescent="0.35">
      <c r="A1789" s="1">
        <f>Tableau1[[#This Row],[NUM DE FACTURE]]</f>
        <v>0</v>
      </c>
      <c r="B1789" s="2" t="e">
        <f>VLOOKUP(Tableau3[[#This Row],[ID ]],'[1]COMMERCIAL 2019 - 2021'!$D$2:$AO$3999,14,FALSE)</f>
        <v>#N/A</v>
      </c>
      <c r="C1789" s="3" t="e">
        <f>VLOOKUP(Tableau3[[#This Row],[ID ]],'[1]COMMERCIAL 2019 - 2021'!$D$2:$AO$3999,15,FALSE)</f>
        <v>#N/A</v>
      </c>
      <c r="D1789" s="3" t="e">
        <f>VLOOKUP(Tableau3[[#This Row],[ID ]],'[1]COMMERCIAL 2019 - 2021'!$D$2:$AO$3999,16,FALSE)</f>
        <v>#N/A</v>
      </c>
      <c r="E1789" s="3" t="e">
        <f>VLOOKUP(Tableau3[[#This Row],[ID ]],'[1]COMMERCIAL 2019 - 2021'!$D$2:$AO$3999,17,FALSE)</f>
        <v>#N/A</v>
      </c>
      <c r="F1789" s="3" t="e">
        <f>VLOOKUP(Tableau3[[#This Row],[ID ]],'[1]COMMERCIAL 2019 - 2021'!$D$2:$AO$3999,20,FALSE)</f>
        <v>#N/A</v>
      </c>
      <c r="G1789" s="3" t="e">
        <f>VLOOKUP(Tableau3[[#This Row],[ID ]],'[1]COMMERCIAL 2019 - 2021'!$D$2:$AO$3999,21,FALSE)</f>
        <v>#N/A</v>
      </c>
      <c r="H1789" s="3" t="e">
        <f>VLOOKUP(Tableau3[[#This Row],[ID ]],'[1]COMMERCIAL 2019 - 2021'!$D$2:$AO$3999,22,FALSE)</f>
        <v>#N/A</v>
      </c>
      <c r="I1789" s="3" t="e">
        <f>VLOOKUP(Tableau3[[#This Row],[ID ]],'[1]COMMERCIAL 2019 - 2021'!$D$2:$AO$3999,23,FALSE)</f>
        <v>#N/A</v>
      </c>
      <c r="J1789" s="3" t="e">
        <f>+Tableau1[[#This Row],[Annee]]</f>
        <v>#N/A</v>
      </c>
      <c r="K1789" s="3" t="e">
        <f>+Tableau1[[#This Row],[DESTINATION]]</f>
        <v>#N/A</v>
      </c>
      <c r="L1789" s="3" t="e">
        <f>+Tableau1[[#This Row],[CLIENT]]</f>
        <v>#N/A</v>
      </c>
      <c r="M1789" s="3" t="e">
        <f>Tableau1[[#This Row],[Mois]]</f>
        <v>#N/A</v>
      </c>
    </row>
    <row r="1790" spans="1:13" hidden="1" x14ac:dyDescent="0.35">
      <c r="A1790" s="1">
        <f>Tableau1[[#This Row],[NUM DE FACTURE]]</f>
        <v>0</v>
      </c>
      <c r="B1790" s="2" t="e">
        <f>VLOOKUP(Tableau3[[#This Row],[ID ]],'[1]COMMERCIAL 2019 - 2021'!$D$2:$AO$3999,14,FALSE)</f>
        <v>#N/A</v>
      </c>
      <c r="C1790" s="3" t="e">
        <f>VLOOKUP(Tableau3[[#This Row],[ID ]],'[1]COMMERCIAL 2019 - 2021'!$D$2:$AO$3999,15,FALSE)</f>
        <v>#N/A</v>
      </c>
      <c r="D1790" s="3" t="e">
        <f>VLOOKUP(Tableau3[[#This Row],[ID ]],'[1]COMMERCIAL 2019 - 2021'!$D$2:$AO$3999,16,FALSE)</f>
        <v>#N/A</v>
      </c>
      <c r="E1790" s="3" t="e">
        <f>VLOOKUP(Tableau3[[#This Row],[ID ]],'[1]COMMERCIAL 2019 - 2021'!$D$2:$AO$3999,17,FALSE)</f>
        <v>#N/A</v>
      </c>
      <c r="F1790" s="3" t="e">
        <f>VLOOKUP(Tableau3[[#This Row],[ID ]],'[1]COMMERCIAL 2019 - 2021'!$D$2:$AO$3999,20,FALSE)</f>
        <v>#N/A</v>
      </c>
      <c r="G1790" s="3" t="e">
        <f>VLOOKUP(Tableau3[[#This Row],[ID ]],'[1]COMMERCIAL 2019 - 2021'!$D$2:$AO$3999,21,FALSE)</f>
        <v>#N/A</v>
      </c>
      <c r="H1790" s="3" t="e">
        <f>VLOOKUP(Tableau3[[#This Row],[ID ]],'[1]COMMERCIAL 2019 - 2021'!$D$2:$AO$3999,22,FALSE)</f>
        <v>#N/A</v>
      </c>
      <c r="I1790" s="3" t="e">
        <f>VLOOKUP(Tableau3[[#This Row],[ID ]],'[1]COMMERCIAL 2019 - 2021'!$D$2:$AO$3999,23,FALSE)</f>
        <v>#N/A</v>
      </c>
      <c r="J1790" s="3" t="e">
        <f>+Tableau1[[#This Row],[Annee]]</f>
        <v>#N/A</v>
      </c>
      <c r="K1790" s="3" t="e">
        <f>+Tableau1[[#This Row],[DESTINATION]]</f>
        <v>#N/A</v>
      </c>
      <c r="L1790" s="3" t="e">
        <f>+Tableau1[[#This Row],[CLIENT]]</f>
        <v>#N/A</v>
      </c>
      <c r="M1790" s="3" t="e">
        <f>Tableau1[[#This Row],[Mois]]</f>
        <v>#N/A</v>
      </c>
    </row>
    <row r="1791" spans="1:13" hidden="1" x14ac:dyDescent="0.35">
      <c r="A1791" s="1">
        <f>Tableau1[[#This Row],[NUM DE FACTURE]]</f>
        <v>0</v>
      </c>
      <c r="B1791" s="2" t="e">
        <f>VLOOKUP(Tableau3[[#This Row],[ID ]],'[1]COMMERCIAL 2019 - 2021'!$D$2:$AO$3999,14,FALSE)</f>
        <v>#N/A</v>
      </c>
      <c r="C1791" s="3" t="e">
        <f>VLOOKUP(Tableau3[[#This Row],[ID ]],'[1]COMMERCIAL 2019 - 2021'!$D$2:$AO$3999,15,FALSE)</f>
        <v>#N/A</v>
      </c>
      <c r="D1791" s="3" t="e">
        <f>VLOOKUP(Tableau3[[#This Row],[ID ]],'[1]COMMERCIAL 2019 - 2021'!$D$2:$AO$3999,16,FALSE)</f>
        <v>#N/A</v>
      </c>
      <c r="E1791" s="3" t="e">
        <f>VLOOKUP(Tableau3[[#This Row],[ID ]],'[1]COMMERCIAL 2019 - 2021'!$D$2:$AO$3999,17,FALSE)</f>
        <v>#N/A</v>
      </c>
      <c r="F1791" s="3" t="e">
        <f>VLOOKUP(Tableau3[[#This Row],[ID ]],'[1]COMMERCIAL 2019 - 2021'!$D$2:$AO$3999,20,FALSE)</f>
        <v>#N/A</v>
      </c>
      <c r="G1791" s="3" t="e">
        <f>VLOOKUP(Tableau3[[#This Row],[ID ]],'[1]COMMERCIAL 2019 - 2021'!$D$2:$AO$3999,21,FALSE)</f>
        <v>#N/A</v>
      </c>
      <c r="H1791" s="3" t="e">
        <f>VLOOKUP(Tableau3[[#This Row],[ID ]],'[1]COMMERCIAL 2019 - 2021'!$D$2:$AO$3999,22,FALSE)</f>
        <v>#N/A</v>
      </c>
      <c r="I1791" s="3" t="e">
        <f>VLOOKUP(Tableau3[[#This Row],[ID ]],'[1]COMMERCIAL 2019 - 2021'!$D$2:$AO$3999,23,FALSE)</f>
        <v>#N/A</v>
      </c>
      <c r="J1791" s="3" t="e">
        <f>+Tableau1[[#This Row],[Annee]]</f>
        <v>#N/A</v>
      </c>
      <c r="K1791" s="3" t="e">
        <f>+Tableau1[[#This Row],[DESTINATION]]</f>
        <v>#N/A</v>
      </c>
      <c r="L1791" s="3" t="e">
        <f>+Tableau1[[#This Row],[CLIENT]]</f>
        <v>#N/A</v>
      </c>
      <c r="M1791" s="3" t="e">
        <f>Tableau1[[#This Row],[Mois]]</f>
        <v>#N/A</v>
      </c>
    </row>
    <row r="1792" spans="1:13" hidden="1" x14ac:dyDescent="0.35">
      <c r="A1792" s="1">
        <f>Tableau1[[#This Row],[NUM DE FACTURE]]</f>
        <v>0</v>
      </c>
      <c r="B1792" s="2" t="e">
        <f>VLOOKUP(Tableau3[[#This Row],[ID ]],'[1]COMMERCIAL 2019 - 2021'!$D$2:$AO$3999,14,FALSE)</f>
        <v>#N/A</v>
      </c>
      <c r="C1792" s="3" t="e">
        <f>VLOOKUP(Tableau3[[#This Row],[ID ]],'[1]COMMERCIAL 2019 - 2021'!$D$2:$AO$3999,15,FALSE)</f>
        <v>#N/A</v>
      </c>
      <c r="D1792" s="3" t="e">
        <f>VLOOKUP(Tableau3[[#This Row],[ID ]],'[1]COMMERCIAL 2019 - 2021'!$D$2:$AO$3999,16,FALSE)</f>
        <v>#N/A</v>
      </c>
      <c r="E1792" s="3" t="e">
        <f>VLOOKUP(Tableau3[[#This Row],[ID ]],'[1]COMMERCIAL 2019 - 2021'!$D$2:$AO$3999,17,FALSE)</f>
        <v>#N/A</v>
      </c>
      <c r="F1792" s="3" t="e">
        <f>VLOOKUP(Tableau3[[#This Row],[ID ]],'[1]COMMERCIAL 2019 - 2021'!$D$2:$AO$3999,20,FALSE)</f>
        <v>#N/A</v>
      </c>
      <c r="G1792" s="3" t="e">
        <f>VLOOKUP(Tableau3[[#This Row],[ID ]],'[1]COMMERCIAL 2019 - 2021'!$D$2:$AO$3999,21,FALSE)</f>
        <v>#N/A</v>
      </c>
      <c r="H1792" s="3" t="e">
        <f>VLOOKUP(Tableau3[[#This Row],[ID ]],'[1]COMMERCIAL 2019 - 2021'!$D$2:$AO$3999,22,FALSE)</f>
        <v>#N/A</v>
      </c>
      <c r="I1792" s="3" t="e">
        <f>VLOOKUP(Tableau3[[#This Row],[ID ]],'[1]COMMERCIAL 2019 - 2021'!$D$2:$AO$3999,23,FALSE)</f>
        <v>#N/A</v>
      </c>
      <c r="J1792" s="3" t="e">
        <f>+Tableau1[[#This Row],[Annee]]</f>
        <v>#N/A</v>
      </c>
      <c r="K1792" s="3" t="e">
        <f>+Tableau1[[#This Row],[DESTINATION]]</f>
        <v>#N/A</v>
      </c>
      <c r="L1792" s="3" t="e">
        <f>+Tableau1[[#This Row],[CLIENT]]</f>
        <v>#N/A</v>
      </c>
      <c r="M1792" s="3" t="e">
        <f>Tableau1[[#This Row],[Mois]]</f>
        <v>#N/A</v>
      </c>
    </row>
    <row r="1793" spans="1:13" hidden="1" x14ac:dyDescent="0.35">
      <c r="A1793" s="1">
        <f>Tableau1[[#This Row],[NUM DE FACTURE]]</f>
        <v>0</v>
      </c>
      <c r="B1793" s="2" t="e">
        <f>VLOOKUP(Tableau3[[#This Row],[ID ]],'[1]COMMERCIAL 2019 - 2021'!$D$2:$AO$3999,14,FALSE)</f>
        <v>#N/A</v>
      </c>
      <c r="C1793" s="3" t="e">
        <f>VLOOKUP(Tableau3[[#This Row],[ID ]],'[1]COMMERCIAL 2019 - 2021'!$D$2:$AO$3999,15,FALSE)</f>
        <v>#N/A</v>
      </c>
      <c r="D1793" s="3" t="e">
        <f>VLOOKUP(Tableau3[[#This Row],[ID ]],'[1]COMMERCIAL 2019 - 2021'!$D$2:$AO$3999,16,FALSE)</f>
        <v>#N/A</v>
      </c>
      <c r="E1793" s="3" t="e">
        <f>VLOOKUP(Tableau3[[#This Row],[ID ]],'[1]COMMERCIAL 2019 - 2021'!$D$2:$AO$3999,17,FALSE)</f>
        <v>#N/A</v>
      </c>
      <c r="F1793" s="3" t="e">
        <f>VLOOKUP(Tableau3[[#This Row],[ID ]],'[1]COMMERCIAL 2019 - 2021'!$D$2:$AO$3999,20,FALSE)</f>
        <v>#N/A</v>
      </c>
      <c r="G1793" s="3" t="e">
        <f>VLOOKUP(Tableau3[[#This Row],[ID ]],'[1]COMMERCIAL 2019 - 2021'!$D$2:$AO$3999,21,FALSE)</f>
        <v>#N/A</v>
      </c>
      <c r="H1793" s="3" t="e">
        <f>VLOOKUP(Tableau3[[#This Row],[ID ]],'[1]COMMERCIAL 2019 - 2021'!$D$2:$AO$3999,22,FALSE)</f>
        <v>#N/A</v>
      </c>
      <c r="I1793" s="3" t="e">
        <f>VLOOKUP(Tableau3[[#This Row],[ID ]],'[1]COMMERCIAL 2019 - 2021'!$D$2:$AO$3999,23,FALSE)</f>
        <v>#N/A</v>
      </c>
      <c r="J1793" s="3" t="e">
        <f>+Tableau1[[#This Row],[Annee]]</f>
        <v>#N/A</v>
      </c>
      <c r="K1793" s="3" t="e">
        <f>+Tableau1[[#This Row],[DESTINATION]]</f>
        <v>#N/A</v>
      </c>
      <c r="L1793" s="3" t="e">
        <f>+Tableau1[[#This Row],[CLIENT]]</f>
        <v>#N/A</v>
      </c>
      <c r="M1793" s="3" t="e">
        <f>Tableau1[[#This Row],[Mois]]</f>
        <v>#N/A</v>
      </c>
    </row>
    <row r="1794" spans="1:13" hidden="1" x14ac:dyDescent="0.35">
      <c r="A1794" s="1">
        <f>Tableau1[[#This Row],[NUM DE FACTURE]]</f>
        <v>0</v>
      </c>
      <c r="B1794" s="2" t="e">
        <f>VLOOKUP(Tableau3[[#This Row],[ID ]],'[1]COMMERCIAL 2019 - 2021'!$D$2:$AO$3999,14,FALSE)</f>
        <v>#N/A</v>
      </c>
      <c r="C1794" s="3" t="e">
        <f>VLOOKUP(Tableau3[[#This Row],[ID ]],'[1]COMMERCIAL 2019 - 2021'!$D$2:$AO$3999,15,FALSE)</f>
        <v>#N/A</v>
      </c>
      <c r="D1794" s="3" t="e">
        <f>VLOOKUP(Tableau3[[#This Row],[ID ]],'[1]COMMERCIAL 2019 - 2021'!$D$2:$AO$3999,16,FALSE)</f>
        <v>#N/A</v>
      </c>
      <c r="E1794" s="3" t="e">
        <f>VLOOKUP(Tableau3[[#This Row],[ID ]],'[1]COMMERCIAL 2019 - 2021'!$D$2:$AO$3999,17,FALSE)</f>
        <v>#N/A</v>
      </c>
      <c r="F1794" s="3" t="e">
        <f>VLOOKUP(Tableau3[[#This Row],[ID ]],'[1]COMMERCIAL 2019 - 2021'!$D$2:$AO$3999,20,FALSE)</f>
        <v>#N/A</v>
      </c>
      <c r="G1794" s="3" t="e">
        <f>VLOOKUP(Tableau3[[#This Row],[ID ]],'[1]COMMERCIAL 2019 - 2021'!$D$2:$AO$3999,21,FALSE)</f>
        <v>#N/A</v>
      </c>
      <c r="H1794" s="3" t="e">
        <f>VLOOKUP(Tableau3[[#This Row],[ID ]],'[1]COMMERCIAL 2019 - 2021'!$D$2:$AO$3999,22,FALSE)</f>
        <v>#N/A</v>
      </c>
      <c r="I1794" s="3" t="e">
        <f>VLOOKUP(Tableau3[[#This Row],[ID ]],'[1]COMMERCIAL 2019 - 2021'!$D$2:$AO$3999,23,FALSE)</f>
        <v>#N/A</v>
      </c>
      <c r="J1794" s="3" t="e">
        <f>+Tableau1[[#This Row],[Annee]]</f>
        <v>#N/A</v>
      </c>
      <c r="K1794" s="3" t="e">
        <f>+Tableau1[[#This Row],[DESTINATION]]</f>
        <v>#N/A</v>
      </c>
      <c r="L1794" s="3" t="e">
        <f>+Tableau1[[#This Row],[CLIENT]]</f>
        <v>#N/A</v>
      </c>
      <c r="M1794" s="3" t="e">
        <f>Tableau1[[#This Row],[Mois]]</f>
        <v>#N/A</v>
      </c>
    </row>
    <row r="1795" spans="1:13" hidden="1" x14ac:dyDescent="0.35">
      <c r="A1795" s="1">
        <f>Tableau1[[#This Row],[NUM DE FACTURE]]</f>
        <v>0</v>
      </c>
      <c r="B1795" s="2" t="e">
        <f>VLOOKUP(Tableau3[[#This Row],[ID ]],'[1]COMMERCIAL 2019 - 2021'!$D$2:$AO$3999,14,FALSE)</f>
        <v>#N/A</v>
      </c>
      <c r="C1795" s="3" t="e">
        <f>VLOOKUP(Tableau3[[#This Row],[ID ]],'[1]COMMERCIAL 2019 - 2021'!$D$2:$AO$3999,15,FALSE)</f>
        <v>#N/A</v>
      </c>
      <c r="D1795" s="3" t="e">
        <f>VLOOKUP(Tableau3[[#This Row],[ID ]],'[1]COMMERCIAL 2019 - 2021'!$D$2:$AO$3999,16,FALSE)</f>
        <v>#N/A</v>
      </c>
      <c r="E1795" s="3" t="e">
        <f>VLOOKUP(Tableau3[[#This Row],[ID ]],'[1]COMMERCIAL 2019 - 2021'!$D$2:$AO$3999,17,FALSE)</f>
        <v>#N/A</v>
      </c>
      <c r="F1795" s="3" t="e">
        <f>VLOOKUP(Tableau3[[#This Row],[ID ]],'[1]COMMERCIAL 2019 - 2021'!$D$2:$AO$3999,20,FALSE)</f>
        <v>#N/A</v>
      </c>
      <c r="G1795" s="3" t="e">
        <f>VLOOKUP(Tableau3[[#This Row],[ID ]],'[1]COMMERCIAL 2019 - 2021'!$D$2:$AO$3999,21,FALSE)</f>
        <v>#N/A</v>
      </c>
      <c r="H1795" s="3" t="e">
        <f>VLOOKUP(Tableau3[[#This Row],[ID ]],'[1]COMMERCIAL 2019 - 2021'!$D$2:$AO$3999,22,FALSE)</f>
        <v>#N/A</v>
      </c>
      <c r="I1795" s="3" t="e">
        <f>VLOOKUP(Tableau3[[#This Row],[ID ]],'[1]COMMERCIAL 2019 - 2021'!$D$2:$AO$3999,23,FALSE)</f>
        <v>#N/A</v>
      </c>
      <c r="J1795" s="3" t="e">
        <f>+Tableau1[[#This Row],[Annee]]</f>
        <v>#N/A</v>
      </c>
      <c r="K1795" s="3" t="e">
        <f>+Tableau1[[#This Row],[DESTINATION]]</f>
        <v>#N/A</v>
      </c>
      <c r="L1795" s="3" t="e">
        <f>+Tableau1[[#This Row],[CLIENT]]</f>
        <v>#N/A</v>
      </c>
      <c r="M1795" s="3" t="e">
        <f>Tableau1[[#This Row],[Mois]]</f>
        <v>#N/A</v>
      </c>
    </row>
    <row r="1796" spans="1:13" hidden="1" x14ac:dyDescent="0.35">
      <c r="A1796" s="1">
        <f>Tableau1[[#This Row],[NUM DE FACTURE]]</f>
        <v>0</v>
      </c>
      <c r="B1796" s="2" t="e">
        <f>VLOOKUP(Tableau3[[#This Row],[ID ]],'[1]COMMERCIAL 2019 - 2021'!$D$2:$AO$3999,14,FALSE)</f>
        <v>#N/A</v>
      </c>
      <c r="C1796" s="3" t="e">
        <f>VLOOKUP(Tableau3[[#This Row],[ID ]],'[1]COMMERCIAL 2019 - 2021'!$D$2:$AO$3999,15,FALSE)</f>
        <v>#N/A</v>
      </c>
      <c r="D1796" s="3" t="e">
        <f>VLOOKUP(Tableau3[[#This Row],[ID ]],'[1]COMMERCIAL 2019 - 2021'!$D$2:$AO$3999,16,FALSE)</f>
        <v>#N/A</v>
      </c>
      <c r="E1796" s="3" t="e">
        <f>VLOOKUP(Tableau3[[#This Row],[ID ]],'[1]COMMERCIAL 2019 - 2021'!$D$2:$AO$3999,17,FALSE)</f>
        <v>#N/A</v>
      </c>
      <c r="F1796" s="3" t="e">
        <f>VLOOKUP(Tableau3[[#This Row],[ID ]],'[1]COMMERCIAL 2019 - 2021'!$D$2:$AO$3999,20,FALSE)</f>
        <v>#N/A</v>
      </c>
      <c r="G1796" s="3" t="e">
        <f>VLOOKUP(Tableau3[[#This Row],[ID ]],'[1]COMMERCIAL 2019 - 2021'!$D$2:$AO$3999,21,FALSE)</f>
        <v>#N/A</v>
      </c>
      <c r="H1796" s="3" t="e">
        <f>VLOOKUP(Tableau3[[#This Row],[ID ]],'[1]COMMERCIAL 2019 - 2021'!$D$2:$AO$3999,22,FALSE)</f>
        <v>#N/A</v>
      </c>
      <c r="I1796" s="3" t="e">
        <f>VLOOKUP(Tableau3[[#This Row],[ID ]],'[1]COMMERCIAL 2019 - 2021'!$D$2:$AO$3999,23,FALSE)</f>
        <v>#N/A</v>
      </c>
      <c r="J1796" s="3" t="e">
        <f>+Tableau1[[#This Row],[Annee]]</f>
        <v>#N/A</v>
      </c>
      <c r="K1796" s="3" t="e">
        <f>+Tableau1[[#This Row],[DESTINATION]]</f>
        <v>#N/A</v>
      </c>
      <c r="L1796" s="3" t="e">
        <f>+Tableau1[[#This Row],[CLIENT]]</f>
        <v>#N/A</v>
      </c>
      <c r="M1796" s="3" t="e">
        <f>Tableau1[[#This Row],[Mois]]</f>
        <v>#N/A</v>
      </c>
    </row>
    <row r="1797" spans="1:13" hidden="1" x14ac:dyDescent="0.35">
      <c r="A1797" s="1">
        <f>Tableau1[[#This Row],[NUM DE FACTURE]]</f>
        <v>0</v>
      </c>
      <c r="B1797" s="2" t="e">
        <f>VLOOKUP(Tableau3[[#This Row],[ID ]],'[1]COMMERCIAL 2019 - 2021'!$D$2:$AO$3999,14,FALSE)</f>
        <v>#N/A</v>
      </c>
      <c r="C1797" s="3" t="e">
        <f>VLOOKUP(Tableau3[[#This Row],[ID ]],'[1]COMMERCIAL 2019 - 2021'!$D$2:$AO$3999,15,FALSE)</f>
        <v>#N/A</v>
      </c>
      <c r="D1797" s="3" t="e">
        <f>VLOOKUP(Tableau3[[#This Row],[ID ]],'[1]COMMERCIAL 2019 - 2021'!$D$2:$AO$3999,16,FALSE)</f>
        <v>#N/A</v>
      </c>
      <c r="E1797" s="3" t="e">
        <f>VLOOKUP(Tableau3[[#This Row],[ID ]],'[1]COMMERCIAL 2019 - 2021'!$D$2:$AO$3999,17,FALSE)</f>
        <v>#N/A</v>
      </c>
      <c r="F1797" s="3" t="e">
        <f>VLOOKUP(Tableau3[[#This Row],[ID ]],'[1]COMMERCIAL 2019 - 2021'!$D$2:$AO$3999,20,FALSE)</f>
        <v>#N/A</v>
      </c>
      <c r="G1797" s="3" t="e">
        <f>VLOOKUP(Tableau3[[#This Row],[ID ]],'[1]COMMERCIAL 2019 - 2021'!$D$2:$AO$3999,21,FALSE)</f>
        <v>#N/A</v>
      </c>
      <c r="H1797" s="3" t="e">
        <f>VLOOKUP(Tableau3[[#This Row],[ID ]],'[1]COMMERCIAL 2019 - 2021'!$D$2:$AO$3999,22,FALSE)</f>
        <v>#N/A</v>
      </c>
      <c r="I1797" s="3" t="e">
        <f>VLOOKUP(Tableau3[[#This Row],[ID ]],'[1]COMMERCIAL 2019 - 2021'!$D$2:$AO$3999,23,FALSE)</f>
        <v>#N/A</v>
      </c>
      <c r="J1797" s="3" t="e">
        <f>+Tableau1[[#This Row],[Annee]]</f>
        <v>#N/A</v>
      </c>
      <c r="K1797" s="3" t="e">
        <f>+Tableau1[[#This Row],[DESTINATION]]</f>
        <v>#N/A</v>
      </c>
      <c r="L1797" s="3" t="e">
        <f>+Tableau1[[#This Row],[CLIENT]]</f>
        <v>#N/A</v>
      </c>
      <c r="M1797" s="3" t="e">
        <f>Tableau1[[#This Row],[Mois]]</f>
        <v>#N/A</v>
      </c>
    </row>
    <row r="1798" spans="1:13" hidden="1" x14ac:dyDescent="0.35">
      <c r="A1798" s="1">
        <f>Tableau1[[#This Row],[NUM DE FACTURE]]</f>
        <v>0</v>
      </c>
      <c r="B1798" s="2" t="e">
        <f>VLOOKUP(Tableau3[[#This Row],[ID ]],'[1]COMMERCIAL 2019 - 2021'!$D$2:$AO$3999,14,FALSE)</f>
        <v>#N/A</v>
      </c>
      <c r="C1798" s="3" t="e">
        <f>VLOOKUP(Tableau3[[#This Row],[ID ]],'[1]COMMERCIAL 2019 - 2021'!$D$2:$AO$3999,15,FALSE)</f>
        <v>#N/A</v>
      </c>
      <c r="D1798" s="3" t="e">
        <f>VLOOKUP(Tableau3[[#This Row],[ID ]],'[1]COMMERCIAL 2019 - 2021'!$D$2:$AO$3999,16,FALSE)</f>
        <v>#N/A</v>
      </c>
      <c r="E1798" s="3" t="e">
        <f>VLOOKUP(Tableau3[[#This Row],[ID ]],'[1]COMMERCIAL 2019 - 2021'!$D$2:$AO$3999,17,FALSE)</f>
        <v>#N/A</v>
      </c>
      <c r="F1798" s="3" t="e">
        <f>VLOOKUP(Tableau3[[#This Row],[ID ]],'[1]COMMERCIAL 2019 - 2021'!$D$2:$AO$3999,20,FALSE)</f>
        <v>#N/A</v>
      </c>
      <c r="G1798" s="3" t="e">
        <f>VLOOKUP(Tableau3[[#This Row],[ID ]],'[1]COMMERCIAL 2019 - 2021'!$D$2:$AO$3999,21,FALSE)</f>
        <v>#N/A</v>
      </c>
      <c r="H1798" s="3" t="e">
        <f>VLOOKUP(Tableau3[[#This Row],[ID ]],'[1]COMMERCIAL 2019 - 2021'!$D$2:$AO$3999,22,FALSE)</f>
        <v>#N/A</v>
      </c>
      <c r="I1798" s="3" t="e">
        <f>VLOOKUP(Tableau3[[#This Row],[ID ]],'[1]COMMERCIAL 2019 - 2021'!$D$2:$AO$3999,23,FALSE)</f>
        <v>#N/A</v>
      </c>
      <c r="J1798" s="3" t="e">
        <f>+Tableau1[[#This Row],[Annee]]</f>
        <v>#N/A</v>
      </c>
      <c r="K1798" s="3" t="e">
        <f>+Tableau1[[#This Row],[DESTINATION]]</f>
        <v>#N/A</v>
      </c>
      <c r="L1798" s="3" t="e">
        <f>+Tableau1[[#This Row],[CLIENT]]</f>
        <v>#N/A</v>
      </c>
      <c r="M1798" s="3" t="e">
        <f>Tableau1[[#This Row],[Mois]]</f>
        <v>#N/A</v>
      </c>
    </row>
    <row r="1799" spans="1:13" hidden="1" x14ac:dyDescent="0.35">
      <c r="A1799" s="1">
        <f>Tableau1[[#This Row],[NUM DE FACTURE]]</f>
        <v>0</v>
      </c>
      <c r="B1799" s="2" t="e">
        <f>VLOOKUP(Tableau3[[#This Row],[ID ]],'[1]COMMERCIAL 2019 - 2021'!$D$2:$AO$3999,14,FALSE)</f>
        <v>#N/A</v>
      </c>
      <c r="C1799" s="3" t="e">
        <f>VLOOKUP(Tableau3[[#This Row],[ID ]],'[1]COMMERCIAL 2019 - 2021'!$D$2:$AO$3999,15,FALSE)</f>
        <v>#N/A</v>
      </c>
      <c r="D1799" s="3" t="e">
        <f>VLOOKUP(Tableau3[[#This Row],[ID ]],'[1]COMMERCIAL 2019 - 2021'!$D$2:$AO$3999,16,FALSE)</f>
        <v>#N/A</v>
      </c>
      <c r="E1799" s="3" t="e">
        <f>VLOOKUP(Tableau3[[#This Row],[ID ]],'[1]COMMERCIAL 2019 - 2021'!$D$2:$AO$3999,17,FALSE)</f>
        <v>#N/A</v>
      </c>
      <c r="F1799" s="3" t="e">
        <f>VLOOKUP(Tableau3[[#This Row],[ID ]],'[1]COMMERCIAL 2019 - 2021'!$D$2:$AO$3999,20,FALSE)</f>
        <v>#N/A</v>
      </c>
      <c r="G1799" s="3" t="e">
        <f>VLOOKUP(Tableau3[[#This Row],[ID ]],'[1]COMMERCIAL 2019 - 2021'!$D$2:$AO$3999,21,FALSE)</f>
        <v>#N/A</v>
      </c>
      <c r="H1799" s="3" t="e">
        <f>VLOOKUP(Tableau3[[#This Row],[ID ]],'[1]COMMERCIAL 2019 - 2021'!$D$2:$AO$3999,22,FALSE)</f>
        <v>#N/A</v>
      </c>
      <c r="I1799" s="3" t="e">
        <f>VLOOKUP(Tableau3[[#This Row],[ID ]],'[1]COMMERCIAL 2019 - 2021'!$D$2:$AO$3999,23,FALSE)</f>
        <v>#N/A</v>
      </c>
      <c r="J1799" s="3" t="e">
        <f>+Tableau1[[#This Row],[Annee]]</f>
        <v>#N/A</v>
      </c>
      <c r="K1799" s="3" t="e">
        <f>+Tableau1[[#This Row],[DESTINATION]]</f>
        <v>#N/A</v>
      </c>
      <c r="L1799" s="3" t="e">
        <f>+Tableau1[[#This Row],[CLIENT]]</f>
        <v>#N/A</v>
      </c>
      <c r="M1799" s="3" t="e">
        <f>Tableau1[[#This Row],[Mois]]</f>
        <v>#N/A</v>
      </c>
    </row>
    <row r="1800" spans="1:13" hidden="1" x14ac:dyDescent="0.35">
      <c r="A1800" s="1">
        <f>Tableau1[[#This Row],[NUM DE FACTURE]]</f>
        <v>0</v>
      </c>
      <c r="B1800" s="2" t="e">
        <f>VLOOKUP(Tableau3[[#This Row],[ID ]],'[1]COMMERCIAL 2019 - 2021'!$D$2:$AO$3999,14,FALSE)</f>
        <v>#N/A</v>
      </c>
      <c r="C1800" s="3" t="e">
        <f>VLOOKUP(Tableau3[[#This Row],[ID ]],'[1]COMMERCIAL 2019 - 2021'!$D$2:$AO$3999,15,FALSE)</f>
        <v>#N/A</v>
      </c>
      <c r="D1800" s="3" t="e">
        <f>VLOOKUP(Tableau3[[#This Row],[ID ]],'[1]COMMERCIAL 2019 - 2021'!$D$2:$AO$3999,16,FALSE)</f>
        <v>#N/A</v>
      </c>
      <c r="E1800" s="3" t="e">
        <f>VLOOKUP(Tableau3[[#This Row],[ID ]],'[1]COMMERCIAL 2019 - 2021'!$D$2:$AO$3999,17,FALSE)</f>
        <v>#N/A</v>
      </c>
      <c r="F1800" s="3" t="e">
        <f>VLOOKUP(Tableau3[[#This Row],[ID ]],'[1]COMMERCIAL 2019 - 2021'!$D$2:$AO$3999,20,FALSE)</f>
        <v>#N/A</v>
      </c>
      <c r="G1800" s="3" t="e">
        <f>VLOOKUP(Tableau3[[#This Row],[ID ]],'[1]COMMERCIAL 2019 - 2021'!$D$2:$AO$3999,21,FALSE)</f>
        <v>#N/A</v>
      </c>
      <c r="H1800" s="3" t="e">
        <f>VLOOKUP(Tableau3[[#This Row],[ID ]],'[1]COMMERCIAL 2019 - 2021'!$D$2:$AO$3999,22,FALSE)</f>
        <v>#N/A</v>
      </c>
      <c r="I1800" s="3" t="e">
        <f>VLOOKUP(Tableau3[[#This Row],[ID ]],'[1]COMMERCIAL 2019 - 2021'!$D$2:$AO$3999,23,FALSE)</f>
        <v>#N/A</v>
      </c>
      <c r="J1800" s="3" t="e">
        <f>+Tableau1[[#This Row],[Annee]]</f>
        <v>#N/A</v>
      </c>
      <c r="K1800" s="3" t="e">
        <f>+Tableau1[[#This Row],[DESTINATION]]</f>
        <v>#N/A</v>
      </c>
      <c r="L1800" s="3" t="e">
        <f>+Tableau1[[#This Row],[CLIENT]]</f>
        <v>#N/A</v>
      </c>
      <c r="M1800" s="3" t="e">
        <f>Tableau1[[#This Row],[Mois]]</f>
        <v>#N/A</v>
      </c>
    </row>
    <row r="1801" spans="1:13" hidden="1" x14ac:dyDescent="0.35">
      <c r="A1801" s="1">
        <f>Tableau1[[#This Row],[NUM DE FACTURE]]</f>
        <v>0</v>
      </c>
      <c r="B1801" s="2" t="e">
        <f>VLOOKUP(Tableau3[[#This Row],[ID ]],'[1]COMMERCIAL 2019 - 2021'!$D$2:$AO$3999,14,FALSE)</f>
        <v>#N/A</v>
      </c>
      <c r="C1801" s="3" t="e">
        <f>VLOOKUP(Tableau3[[#This Row],[ID ]],'[1]COMMERCIAL 2019 - 2021'!$D$2:$AO$3999,15,FALSE)</f>
        <v>#N/A</v>
      </c>
      <c r="D1801" s="3" t="e">
        <f>VLOOKUP(Tableau3[[#This Row],[ID ]],'[1]COMMERCIAL 2019 - 2021'!$D$2:$AO$3999,16,FALSE)</f>
        <v>#N/A</v>
      </c>
      <c r="E1801" s="3" t="e">
        <f>VLOOKUP(Tableau3[[#This Row],[ID ]],'[1]COMMERCIAL 2019 - 2021'!$D$2:$AO$3999,17,FALSE)</f>
        <v>#N/A</v>
      </c>
      <c r="F1801" s="3" t="e">
        <f>VLOOKUP(Tableau3[[#This Row],[ID ]],'[1]COMMERCIAL 2019 - 2021'!$D$2:$AO$3999,20,FALSE)</f>
        <v>#N/A</v>
      </c>
      <c r="G1801" s="3" t="e">
        <f>VLOOKUP(Tableau3[[#This Row],[ID ]],'[1]COMMERCIAL 2019 - 2021'!$D$2:$AO$3999,21,FALSE)</f>
        <v>#N/A</v>
      </c>
      <c r="H1801" s="3" t="e">
        <f>VLOOKUP(Tableau3[[#This Row],[ID ]],'[1]COMMERCIAL 2019 - 2021'!$D$2:$AO$3999,22,FALSE)</f>
        <v>#N/A</v>
      </c>
      <c r="I1801" s="3" t="e">
        <f>VLOOKUP(Tableau3[[#This Row],[ID ]],'[1]COMMERCIAL 2019 - 2021'!$D$2:$AO$3999,23,FALSE)</f>
        <v>#N/A</v>
      </c>
      <c r="J1801" s="3" t="e">
        <f>+Tableau1[[#This Row],[Annee]]</f>
        <v>#N/A</v>
      </c>
      <c r="K1801" s="3" t="e">
        <f>+Tableau1[[#This Row],[DESTINATION]]</f>
        <v>#N/A</v>
      </c>
      <c r="L1801" s="3" t="e">
        <f>+Tableau1[[#This Row],[CLIENT]]</f>
        <v>#N/A</v>
      </c>
      <c r="M1801" s="3" t="e">
        <f>Tableau1[[#This Row],[Mois]]</f>
        <v>#N/A</v>
      </c>
    </row>
    <row r="1802" spans="1:13" hidden="1" x14ac:dyDescent="0.35">
      <c r="A1802" s="1">
        <f>Tableau1[[#This Row],[NUM DE FACTURE]]</f>
        <v>0</v>
      </c>
      <c r="B1802" s="2" t="e">
        <f>VLOOKUP(Tableau3[[#This Row],[ID ]],'[1]COMMERCIAL 2019 - 2021'!$D$2:$AO$3999,14,FALSE)</f>
        <v>#N/A</v>
      </c>
      <c r="C1802" s="3" t="e">
        <f>VLOOKUP(Tableau3[[#This Row],[ID ]],'[1]COMMERCIAL 2019 - 2021'!$D$2:$AO$3999,15,FALSE)</f>
        <v>#N/A</v>
      </c>
      <c r="D1802" s="3" t="e">
        <f>VLOOKUP(Tableau3[[#This Row],[ID ]],'[1]COMMERCIAL 2019 - 2021'!$D$2:$AO$3999,16,FALSE)</f>
        <v>#N/A</v>
      </c>
      <c r="E1802" s="3" t="e">
        <f>VLOOKUP(Tableau3[[#This Row],[ID ]],'[1]COMMERCIAL 2019 - 2021'!$D$2:$AO$3999,17,FALSE)</f>
        <v>#N/A</v>
      </c>
      <c r="F1802" s="3" t="e">
        <f>VLOOKUP(Tableau3[[#This Row],[ID ]],'[1]COMMERCIAL 2019 - 2021'!$D$2:$AO$3999,20,FALSE)</f>
        <v>#N/A</v>
      </c>
      <c r="G1802" s="3" t="e">
        <f>VLOOKUP(Tableau3[[#This Row],[ID ]],'[1]COMMERCIAL 2019 - 2021'!$D$2:$AO$3999,21,FALSE)</f>
        <v>#N/A</v>
      </c>
      <c r="H1802" s="3" t="e">
        <f>VLOOKUP(Tableau3[[#This Row],[ID ]],'[1]COMMERCIAL 2019 - 2021'!$D$2:$AO$3999,22,FALSE)</f>
        <v>#N/A</v>
      </c>
      <c r="I1802" s="3" t="e">
        <f>VLOOKUP(Tableau3[[#This Row],[ID ]],'[1]COMMERCIAL 2019 - 2021'!$D$2:$AO$3999,23,FALSE)</f>
        <v>#N/A</v>
      </c>
      <c r="J1802" s="3" t="e">
        <f>+Tableau1[[#This Row],[Annee]]</f>
        <v>#N/A</v>
      </c>
      <c r="K1802" s="3" t="e">
        <f>+Tableau1[[#This Row],[DESTINATION]]</f>
        <v>#N/A</v>
      </c>
      <c r="L1802" s="3" t="e">
        <f>+Tableau1[[#This Row],[CLIENT]]</f>
        <v>#N/A</v>
      </c>
      <c r="M1802" s="3" t="e">
        <f>Tableau1[[#This Row],[Mois]]</f>
        <v>#N/A</v>
      </c>
    </row>
    <row r="1803" spans="1:13" hidden="1" x14ac:dyDescent="0.35">
      <c r="A1803" s="1">
        <f>Tableau1[[#This Row],[NUM DE FACTURE]]</f>
        <v>0</v>
      </c>
      <c r="B1803" s="2" t="e">
        <f>VLOOKUP(Tableau3[[#This Row],[ID ]],'[1]COMMERCIAL 2019 - 2021'!$D$2:$AO$3999,14,FALSE)</f>
        <v>#N/A</v>
      </c>
      <c r="C1803" s="3" t="e">
        <f>VLOOKUP(Tableau3[[#This Row],[ID ]],'[1]COMMERCIAL 2019 - 2021'!$D$2:$AO$3999,15,FALSE)</f>
        <v>#N/A</v>
      </c>
      <c r="D1803" s="3" t="e">
        <f>VLOOKUP(Tableau3[[#This Row],[ID ]],'[1]COMMERCIAL 2019 - 2021'!$D$2:$AO$3999,16,FALSE)</f>
        <v>#N/A</v>
      </c>
      <c r="E1803" s="3" t="e">
        <f>VLOOKUP(Tableau3[[#This Row],[ID ]],'[1]COMMERCIAL 2019 - 2021'!$D$2:$AO$3999,17,FALSE)</f>
        <v>#N/A</v>
      </c>
      <c r="F1803" s="3" t="e">
        <f>VLOOKUP(Tableau3[[#This Row],[ID ]],'[1]COMMERCIAL 2019 - 2021'!$D$2:$AO$3999,20,FALSE)</f>
        <v>#N/A</v>
      </c>
      <c r="G1803" s="3" t="e">
        <f>VLOOKUP(Tableau3[[#This Row],[ID ]],'[1]COMMERCIAL 2019 - 2021'!$D$2:$AO$3999,21,FALSE)</f>
        <v>#N/A</v>
      </c>
      <c r="H1803" s="3" t="e">
        <f>VLOOKUP(Tableau3[[#This Row],[ID ]],'[1]COMMERCIAL 2019 - 2021'!$D$2:$AO$3999,22,FALSE)</f>
        <v>#N/A</v>
      </c>
      <c r="I1803" s="3" t="e">
        <f>VLOOKUP(Tableau3[[#This Row],[ID ]],'[1]COMMERCIAL 2019 - 2021'!$D$2:$AO$3999,23,FALSE)</f>
        <v>#N/A</v>
      </c>
      <c r="J1803" s="3" t="e">
        <f>+Tableau1[[#This Row],[Annee]]</f>
        <v>#N/A</v>
      </c>
      <c r="K1803" s="3" t="e">
        <f>+Tableau1[[#This Row],[DESTINATION]]</f>
        <v>#N/A</v>
      </c>
      <c r="L1803" s="3" t="e">
        <f>+Tableau1[[#This Row],[CLIENT]]</f>
        <v>#N/A</v>
      </c>
      <c r="M1803" s="3" t="e">
        <f>Tableau1[[#This Row],[Mois]]</f>
        <v>#N/A</v>
      </c>
    </row>
    <row r="1804" spans="1:13" hidden="1" x14ac:dyDescent="0.35">
      <c r="A1804" s="1">
        <f>Tableau1[[#This Row],[NUM DE FACTURE]]</f>
        <v>0</v>
      </c>
      <c r="B1804" s="2" t="e">
        <f>VLOOKUP(Tableau3[[#This Row],[ID ]],'[1]COMMERCIAL 2019 - 2021'!$D$2:$AO$3999,14,FALSE)</f>
        <v>#N/A</v>
      </c>
      <c r="C1804" s="3" t="e">
        <f>VLOOKUP(Tableau3[[#This Row],[ID ]],'[1]COMMERCIAL 2019 - 2021'!$D$2:$AO$3999,15,FALSE)</f>
        <v>#N/A</v>
      </c>
      <c r="D1804" s="3" t="e">
        <f>VLOOKUP(Tableau3[[#This Row],[ID ]],'[1]COMMERCIAL 2019 - 2021'!$D$2:$AO$3999,16,FALSE)</f>
        <v>#N/A</v>
      </c>
      <c r="E1804" s="3" t="e">
        <f>VLOOKUP(Tableau3[[#This Row],[ID ]],'[1]COMMERCIAL 2019 - 2021'!$D$2:$AO$3999,17,FALSE)</f>
        <v>#N/A</v>
      </c>
      <c r="F1804" s="3" t="e">
        <f>VLOOKUP(Tableau3[[#This Row],[ID ]],'[1]COMMERCIAL 2019 - 2021'!$D$2:$AO$3999,20,FALSE)</f>
        <v>#N/A</v>
      </c>
      <c r="G1804" s="3" t="e">
        <f>VLOOKUP(Tableau3[[#This Row],[ID ]],'[1]COMMERCIAL 2019 - 2021'!$D$2:$AO$3999,21,FALSE)</f>
        <v>#N/A</v>
      </c>
      <c r="H1804" s="3" t="e">
        <f>VLOOKUP(Tableau3[[#This Row],[ID ]],'[1]COMMERCIAL 2019 - 2021'!$D$2:$AO$3999,22,FALSE)</f>
        <v>#N/A</v>
      </c>
      <c r="I1804" s="3" t="e">
        <f>VLOOKUP(Tableau3[[#This Row],[ID ]],'[1]COMMERCIAL 2019 - 2021'!$D$2:$AO$3999,23,FALSE)</f>
        <v>#N/A</v>
      </c>
      <c r="J1804" s="3" t="e">
        <f>+Tableau1[[#This Row],[Annee]]</f>
        <v>#N/A</v>
      </c>
      <c r="K1804" s="3" t="e">
        <f>+Tableau1[[#This Row],[DESTINATION]]</f>
        <v>#N/A</v>
      </c>
      <c r="L1804" s="3" t="e">
        <f>+Tableau1[[#This Row],[CLIENT]]</f>
        <v>#N/A</v>
      </c>
      <c r="M1804" s="3" t="e">
        <f>Tableau1[[#This Row],[Mois]]</f>
        <v>#N/A</v>
      </c>
    </row>
    <row r="1805" spans="1:13" hidden="1" x14ac:dyDescent="0.35">
      <c r="A1805" s="1">
        <f>Tableau1[[#This Row],[NUM DE FACTURE]]</f>
        <v>0</v>
      </c>
      <c r="B1805" s="2" t="e">
        <f>VLOOKUP(Tableau3[[#This Row],[ID ]],'[1]COMMERCIAL 2019 - 2021'!$D$2:$AO$3999,14,FALSE)</f>
        <v>#N/A</v>
      </c>
      <c r="C1805" s="3" t="e">
        <f>VLOOKUP(Tableau3[[#This Row],[ID ]],'[1]COMMERCIAL 2019 - 2021'!$D$2:$AO$3999,15,FALSE)</f>
        <v>#N/A</v>
      </c>
      <c r="D1805" s="3" t="e">
        <f>VLOOKUP(Tableau3[[#This Row],[ID ]],'[1]COMMERCIAL 2019 - 2021'!$D$2:$AO$3999,16,FALSE)</f>
        <v>#N/A</v>
      </c>
      <c r="E1805" s="3" t="e">
        <f>VLOOKUP(Tableau3[[#This Row],[ID ]],'[1]COMMERCIAL 2019 - 2021'!$D$2:$AO$3999,17,FALSE)</f>
        <v>#N/A</v>
      </c>
      <c r="F1805" s="3" t="e">
        <f>VLOOKUP(Tableau3[[#This Row],[ID ]],'[1]COMMERCIAL 2019 - 2021'!$D$2:$AO$3999,20,FALSE)</f>
        <v>#N/A</v>
      </c>
      <c r="G1805" s="3" t="e">
        <f>VLOOKUP(Tableau3[[#This Row],[ID ]],'[1]COMMERCIAL 2019 - 2021'!$D$2:$AO$3999,21,FALSE)</f>
        <v>#N/A</v>
      </c>
      <c r="H1805" s="3" t="e">
        <f>VLOOKUP(Tableau3[[#This Row],[ID ]],'[1]COMMERCIAL 2019 - 2021'!$D$2:$AO$3999,22,FALSE)</f>
        <v>#N/A</v>
      </c>
      <c r="I1805" s="3" t="e">
        <f>VLOOKUP(Tableau3[[#This Row],[ID ]],'[1]COMMERCIAL 2019 - 2021'!$D$2:$AO$3999,23,FALSE)</f>
        <v>#N/A</v>
      </c>
      <c r="J1805" s="3" t="e">
        <f>+Tableau1[[#This Row],[Annee]]</f>
        <v>#N/A</v>
      </c>
      <c r="K1805" s="3" t="e">
        <f>+Tableau1[[#This Row],[DESTINATION]]</f>
        <v>#N/A</v>
      </c>
      <c r="L1805" s="3" t="e">
        <f>+Tableau1[[#This Row],[CLIENT]]</f>
        <v>#N/A</v>
      </c>
      <c r="M1805" s="3" t="e">
        <f>Tableau1[[#This Row],[Mois]]</f>
        <v>#N/A</v>
      </c>
    </row>
    <row r="1806" spans="1:13" hidden="1" x14ac:dyDescent="0.35">
      <c r="A1806" s="1">
        <f>Tableau1[[#This Row],[NUM DE FACTURE]]</f>
        <v>0</v>
      </c>
      <c r="B1806" s="2" t="e">
        <f>VLOOKUP(Tableau3[[#This Row],[ID ]],'[1]COMMERCIAL 2019 - 2021'!$D$2:$AO$3999,14,FALSE)</f>
        <v>#N/A</v>
      </c>
      <c r="C1806" s="3" t="e">
        <f>VLOOKUP(Tableau3[[#This Row],[ID ]],'[1]COMMERCIAL 2019 - 2021'!$D$2:$AO$3999,15,FALSE)</f>
        <v>#N/A</v>
      </c>
      <c r="D1806" s="3" t="e">
        <f>VLOOKUP(Tableau3[[#This Row],[ID ]],'[1]COMMERCIAL 2019 - 2021'!$D$2:$AO$3999,16,FALSE)</f>
        <v>#N/A</v>
      </c>
      <c r="E1806" s="3" t="e">
        <f>VLOOKUP(Tableau3[[#This Row],[ID ]],'[1]COMMERCIAL 2019 - 2021'!$D$2:$AO$3999,17,FALSE)</f>
        <v>#N/A</v>
      </c>
      <c r="F1806" s="3" t="e">
        <f>VLOOKUP(Tableau3[[#This Row],[ID ]],'[1]COMMERCIAL 2019 - 2021'!$D$2:$AO$3999,20,FALSE)</f>
        <v>#N/A</v>
      </c>
      <c r="G1806" s="3" t="e">
        <f>VLOOKUP(Tableau3[[#This Row],[ID ]],'[1]COMMERCIAL 2019 - 2021'!$D$2:$AO$3999,21,FALSE)</f>
        <v>#N/A</v>
      </c>
      <c r="H1806" s="3" t="e">
        <f>VLOOKUP(Tableau3[[#This Row],[ID ]],'[1]COMMERCIAL 2019 - 2021'!$D$2:$AO$3999,22,FALSE)</f>
        <v>#N/A</v>
      </c>
      <c r="I1806" s="3" t="e">
        <f>VLOOKUP(Tableau3[[#This Row],[ID ]],'[1]COMMERCIAL 2019 - 2021'!$D$2:$AO$3999,23,FALSE)</f>
        <v>#N/A</v>
      </c>
      <c r="J1806" s="3" t="e">
        <f>+Tableau1[[#This Row],[Annee]]</f>
        <v>#N/A</v>
      </c>
      <c r="K1806" s="3" t="e">
        <f>+Tableau1[[#This Row],[DESTINATION]]</f>
        <v>#N/A</v>
      </c>
      <c r="L1806" s="3" t="e">
        <f>+Tableau1[[#This Row],[CLIENT]]</f>
        <v>#N/A</v>
      </c>
      <c r="M1806" s="3" t="e">
        <f>Tableau1[[#This Row],[Mois]]</f>
        <v>#N/A</v>
      </c>
    </row>
    <row r="1807" spans="1:13" hidden="1" x14ac:dyDescent="0.35">
      <c r="A1807" s="1">
        <f>Tableau1[[#This Row],[NUM DE FACTURE]]</f>
        <v>0</v>
      </c>
      <c r="B1807" s="2" t="e">
        <f>VLOOKUP(Tableau3[[#This Row],[ID ]],'[1]COMMERCIAL 2019 - 2021'!$D$2:$AO$3999,14,FALSE)</f>
        <v>#N/A</v>
      </c>
      <c r="C1807" s="3" t="e">
        <f>VLOOKUP(Tableau3[[#This Row],[ID ]],'[1]COMMERCIAL 2019 - 2021'!$D$2:$AO$3999,15,FALSE)</f>
        <v>#N/A</v>
      </c>
      <c r="D1807" s="3" t="e">
        <f>VLOOKUP(Tableau3[[#This Row],[ID ]],'[1]COMMERCIAL 2019 - 2021'!$D$2:$AO$3999,16,FALSE)</f>
        <v>#N/A</v>
      </c>
      <c r="E1807" s="3" t="e">
        <f>VLOOKUP(Tableau3[[#This Row],[ID ]],'[1]COMMERCIAL 2019 - 2021'!$D$2:$AO$3999,17,FALSE)</f>
        <v>#N/A</v>
      </c>
      <c r="F1807" s="3" t="e">
        <f>VLOOKUP(Tableau3[[#This Row],[ID ]],'[1]COMMERCIAL 2019 - 2021'!$D$2:$AO$3999,20,FALSE)</f>
        <v>#N/A</v>
      </c>
      <c r="G1807" s="3" t="e">
        <f>VLOOKUP(Tableau3[[#This Row],[ID ]],'[1]COMMERCIAL 2019 - 2021'!$D$2:$AO$3999,21,FALSE)</f>
        <v>#N/A</v>
      </c>
      <c r="H1807" s="3" t="e">
        <f>VLOOKUP(Tableau3[[#This Row],[ID ]],'[1]COMMERCIAL 2019 - 2021'!$D$2:$AO$3999,22,FALSE)</f>
        <v>#N/A</v>
      </c>
      <c r="I1807" s="3" t="e">
        <f>VLOOKUP(Tableau3[[#This Row],[ID ]],'[1]COMMERCIAL 2019 - 2021'!$D$2:$AO$3999,23,FALSE)</f>
        <v>#N/A</v>
      </c>
      <c r="J1807" s="3" t="e">
        <f>+Tableau1[[#This Row],[Annee]]</f>
        <v>#N/A</v>
      </c>
      <c r="K1807" s="3" t="e">
        <f>+Tableau1[[#This Row],[DESTINATION]]</f>
        <v>#N/A</v>
      </c>
      <c r="L1807" s="3" t="e">
        <f>+Tableau1[[#This Row],[CLIENT]]</f>
        <v>#N/A</v>
      </c>
      <c r="M1807" s="3" t="e">
        <f>Tableau1[[#This Row],[Mois]]</f>
        <v>#N/A</v>
      </c>
    </row>
    <row r="1808" spans="1:13" hidden="1" x14ac:dyDescent="0.35">
      <c r="A1808" s="1">
        <f>Tableau1[[#This Row],[NUM DE FACTURE]]</f>
        <v>0</v>
      </c>
      <c r="B1808" s="2" t="e">
        <f>VLOOKUP(Tableau3[[#This Row],[ID ]],'[1]COMMERCIAL 2019 - 2021'!$D$2:$AO$3999,14,FALSE)</f>
        <v>#N/A</v>
      </c>
      <c r="C1808" s="3" t="e">
        <f>VLOOKUP(Tableau3[[#This Row],[ID ]],'[1]COMMERCIAL 2019 - 2021'!$D$2:$AO$3999,15,FALSE)</f>
        <v>#N/A</v>
      </c>
      <c r="D1808" s="3" t="e">
        <f>VLOOKUP(Tableau3[[#This Row],[ID ]],'[1]COMMERCIAL 2019 - 2021'!$D$2:$AO$3999,16,FALSE)</f>
        <v>#N/A</v>
      </c>
      <c r="E1808" s="3" t="e">
        <f>VLOOKUP(Tableau3[[#This Row],[ID ]],'[1]COMMERCIAL 2019 - 2021'!$D$2:$AO$3999,17,FALSE)</f>
        <v>#N/A</v>
      </c>
      <c r="F1808" s="3" t="e">
        <f>VLOOKUP(Tableau3[[#This Row],[ID ]],'[1]COMMERCIAL 2019 - 2021'!$D$2:$AO$3999,20,FALSE)</f>
        <v>#N/A</v>
      </c>
      <c r="G1808" s="3" t="e">
        <f>VLOOKUP(Tableau3[[#This Row],[ID ]],'[1]COMMERCIAL 2019 - 2021'!$D$2:$AO$3999,21,FALSE)</f>
        <v>#N/A</v>
      </c>
      <c r="H1808" s="3" t="e">
        <f>VLOOKUP(Tableau3[[#This Row],[ID ]],'[1]COMMERCIAL 2019 - 2021'!$D$2:$AO$3999,22,FALSE)</f>
        <v>#N/A</v>
      </c>
      <c r="I1808" s="3" t="e">
        <f>VLOOKUP(Tableau3[[#This Row],[ID ]],'[1]COMMERCIAL 2019 - 2021'!$D$2:$AO$3999,23,FALSE)</f>
        <v>#N/A</v>
      </c>
      <c r="J1808" s="3" t="e">
        <f>+Tableau1[[#This Row],[Annee]]</f>
        <v>#N/A</v>
      </c>
      <c r="K1808" s="3" t="e">
        <f>+Tableau1[[#This Row],[DESTINATION]]</f>
        <v>#N/A</v>
      </c>
      <c r="L1808" s="3" t="e">
        <f>+Tableau1[[#This Row],[CLIENT]]</f>
        <v>#N/A</v>
      </c>
      <c r="M1808" s="3" t="e">
        <f>Tableau1[[#This Row],[Mois]]</f>
        <v>#N/A</v>
      </c>
    </row>
    <row r="1809" spans="1:13" hidden="1" x14ac:dyDescent="0.35">
      <c r="A1809" s="1">
        <f>Tableau1[[#This Row],[NUM DE FACTURE]]</f>
        <v>0</v>
      </c>
      <c r="B1809" s="2" t="e">
        <f>VLOOKUP(Tableau3[[#This Row],[ID ]],'[1]COMMERCIAL 2019 - 2021'!$D$2:$AO$3999,14,FALSE)</f>
        <v>#N/A</v>
      </c>
      <c r="C1809" s="3" t="e">
        <f>VLOOKUP(Tableau3[[#This Row],[ID ]],'[1]COMMERCIAL 2019 - 2021'!$D$2:$AO$3999,15,FALSE)</f>
        <v>#N/A</v>
      </c>
      <c r="D1809" s="3" t="e">
        <f>VLOOKUP(Tableau3[[#This Row],[ID ]],'[1]COMMERCIAL 2019 - 2021'!$D$2:$AO$3999,16,FALSE)</f>
        <v>#N/A</v>
      </c>
      <c r="E1809" s="3" t="e">
        <f>VLOOKUP(Tableau3[[#This Row],[ID ]],'[1]COMMERCIAL 2019 - 2021'!$D$2:$AO$3999,17,FALSE)</f>
        <v>#N/A</v>
      </c>
      <c r="F1809" s="3" t="e">
        <f>VLOOKUP(Tableau3[[#This Row],[ID ]],'[1]COMMERCIAL 2019 - 2021'!$D$2:$AO$3999,20,FALSE)</f>
        <v>#N/A</v>
      </c>
      <c r="G1809" s="3" t="e">
        <f>VLOOKUP(Tableau3[[#This Row],[ID ]],'[1]COMMERCIAL 2019 - 2021'!$D$2:$AO$3999,21,FALSE)</f>
        <v>#N/A</v>
      </c>
      <c r="H1809" s="3" t="e">
        <f>VLOOKUP(Tableau3[[#This Row],[ID ]],'[1]COMMERCIAL 2019 - 2021'!$D$2:$AO$3999,22,FALSE)</f>
        <v>#N/A</v>
      </c>
      <c r="I1809" s="3" t="e">
        <f>VLOOKUP(Tableau3[[#This Row],[ID ]],'[1]COMMERCIAL 2019 - 2021'!$D$2:$AO$3999,23,FALSE)</f>
        <v>#N/A</v>
      </c>
      <c r="J1809" s="3" t="e">
        <f>+Tableau1[[#This Row],[Annee]]</f>
        <v>#N/A</v>
      </c>
      <c r="K1809" s="3" t="e">
        <f>+Tableau1[[#This Row],[DESTINATION]]</f>
        <v>#N/A</v>
      </c>
      <c r="L1809" s="3" t="e">
        <f>+Tableau1[[#This Row],[CLIENT]]</f>
        <v>#N/A</v>
      </c>
      <c r="M1809" s="3" t="e">
        <f>Tableau1[[#This Row],[Mois]]</f>
        <v>#N/A</v>
      </c>
    </row>
    <row r="1810" spans="1:13" hidden="1" x14ac:dyDescent="0.35">
      <c r="A1810" s="1">
        <f>Tableau1[[#This Row],[NUM DE FACTURE]]</f>
        <v>0</v>
      </c>
      <c r="B1810" s="2" t="e">
        <f>VLOOKUP(Tableau3[[#This Row],[ID ]],'[1]COMMERCIAL 2019 - 2021'!$D$2:$AO$3999,14,FALSE)</f>
        <v>#N/A</v>
      </c>
      <c r="C1810" s="3" t="e">
        <f>VLOOKUP(Tableau3[[#This Row],[ID ]],'[1]COMMERCIAL 2019 - 2021'!$D$2:$AO$3999,15,FALSE)</f>
        <v>#N/A</v>
      </c>
      <c r="D1810" s="3" t="e">
        <f>VLOOKUP(Tableau3[[#This Row],[ID ]],'[1]COMMERCIAL 2019 - 2021'!$D$2:$AO$3999,16,FALSE)</f>
        <v>#N/A</v>
      </c>
      <c r="E1810" s="3" t="e">
        <f>VLOOKUP(Tableau3[[#This Row],[ID ]],'[1]COMMERCIAL 2019 - 2021'!$D$2:$AO$3999,17,FALSE)</f>
        <v>#N/A</v>
      </c>
      <c r="F1810" s="3" t="e">
        <f>VLOOKUP(Tableau3[[#This Row],[ID ]],'[1]COMMERCIAL 2019 - 2021'!$D$2:$AO$3999,20,FALSE)</f>
        <v>#N/A</v>
      </c>
      <c r="G1810" s="3" t="e">
        <f>VLOOKUP(Tableau3[[#This Row],[ID ]],'[1]COMMERCIAL 2019 - 2021'!$D$2:$AO$3999,21,FALSE)</f>
        <v>#N/A</v>
      </c>
      <c r="H1810" s="3" t="e">
        <f>VLOOKUP(Tableau3[[#This Row],[ID ]],'[1]COMMERCIAL 2019 - 2021'!$D$2:$AO$3999,22,FALSE)</f>
        <v>#N/A</v>
      </c>
      <c r="I1810" s="3" t="e">
        <f>VLOOKUP(Tableau3[[#This Row],[ID ]],'[1]COMMERCIAL 2019 - 2021'!$D$2:$AO$3999,23,FALSE)</f>
        <v>#N/A</v>
      </c>
      <c r="J1810" s="3" t="e">
        <f>+Tableau1[[#This Row],[Annee]]</f>
        <v>#N/A</v>
      </c>
      <c r="K1810" s="3" t="e">
        <f>+Tableau1[[#This Row],[DESTINATION]]</f>
        <v>#N/A</v>
      </c>
      <c r="L1810" s="3" t="e">
        <f>+Tableau1[[#This Row],[CLIENT]]</f>
        <v>#N/A</v>
      </c>
      <c r="M1810" s="3" t="e">
        <f>Tableau1[[#This Row],[Mois]]</f>
        <v>#N/A</v>
      </c>
    </row>
    <row r="1811" spans="1:13" hidden="1" x14ac:dyDescent="0.35">
      <c r="A1811" s="1">
        <f>Tableau1[[#This Row],[NUM DE FACTURE]]</f>
        <v>0</v>
      </c>
      <c r="B1811" s="2" t="e">
        <f>VLOOKUP(Tableau3[[#This Row],[ID ]],'[1]COMMERCIAL 2019 - 2021'!$D$2:$AO$3999,14,FALSE)</f>
        <v>#N/A</v>
      </c>
      <c r="C1811" s="3" t="e">
        <f>VLOOKUP(Tableau3[[#This Row],[ID ]],'[1]COMMERCIAL 2019 - 2021'!$D$2:$AO$3999,15,FALSE)</f>
        <v>#N/A</v>
      </c>
      <c r="D1811" s="3" t="e">
        <f>VLOOKUP(Tableau3[[#This Row],[ID ]],'[1]COMMERCIAL 2019 - 2021'!$D$2:$AO$3999,16,FALSE)</f>
        <v>#N/A</v>
      </c>
      <c r="E1811" s="3" t="e">
        <f>VLOOKUP(Tableau3[[#This Row],[ID ]],'[1]COMMERCIAL 2019 - 2021'!$D$2:$AO$3999,17,FALSE)</f>
        <v>#N/A</v>
      </c>
      <c r="F1811" s="3" t="e">
        <f>VLOOKUP(Tableau3[[#This Row],[ID ]],'[1]COMMERCIAL 2019 - 2021'!$D$2:$AO$3999,20,FALSE)</f>
        <v>#N/A</v>
      </c>
      <c r="G1811" s="3" t="e">
        <f>VLOOKUP(Tableau3[[#This Row],[ID ]],'[1]COMMERCIAL 2019 - 2021'!$D$2:$AO$3999,21,FALSE)</f>
        <v>#N/A</v>
      </c>
      <c r="H1811" s="3" t="e">
        <f>VLOOKUP(Tableau3[[#This Row],[ID ]],'[1]COMMERCIAL 2019 - 2021'!$D$2:$AO$3999,22,FALSE)</f>
        <v>#N/A</v>
      </c>
      <c r="I1811" s="3" t="e">
        <f>VLOOKUP(Tableau3[[#This Row],[ID ]],'[1]COMMERCIAL 2019 - 2021'!$D$2:$AO$3999,23,FALSE)</f>
        <v>#N/A</v>
      </c>
      <c r="J1811" s="3" t="e">
        <f>+Tableau1[[#This Row],[Annee]]</f>
        <v>#N/A</v>
      </c>
      <c r="K1811" s="3" t="e">
        <f>+Tableau1[[#This Row],[DESTINATION]]</f>
        <v>#N/A</v>
      </c>
      <c r="L1811" s="3" t="e">
        <f>+Tableau1[[#This Row],[CLIENT]]</f>
        <v>#N/A</v>
      </c>
      <c r="M1811" s="3" t="e">
        <f>Tableau1[[#This Row],[Mois]]</f>
        <v>#N/A</v>
      </c>
    </row>
    <row r="1812" spans="1:13" hidden="1" x14ac:dyDescent="0.35">
      <c r="A1812" s="1">
        <f>Tableau1[[#This Row],[NUM DE FACTURE]]</f>
        <v>0</v>
      </c>
      <c r="B1812" s="2" t="e">
        <f>VLOOKUP(Tableau3[[#This Row],[ID ]],'[1]COMMERCIAL 2019 - 2021'!$D$2:$AO$3999,14,FALSE)</f>
        <v>#N/A</v>
      </c>
      <c r="C1812" s="3" t="e">
        <f>VLOOKUP(Tableau3[[#This Row],[ID ]],'[1]COMMERCIAL 2019 - 2021'!$D$2:$AO$3999,15,FALSE)</f>
        <v>#N/A</v>
      </c>
      <c r="D1812" s="3" t="e">
        <f>VLOOKUP(Tableau3[[#This Row],[ID ]],'[1]COMMERCIAL 2019 - 2021'!$D$2:$AO$3999,16,FALSE)</f>
        <v>#N/A</v>
      </c>
      <c r="E1812" s="3" t="e">
        <f>VLOOKUP(Tableau3[[#This Row],[ID ]],'[1]COMMERCIAL 2019 - 2021'!$D$2:$AO$3999,17,FALSE)</f>
        <v>#N/A</v>
      </c>
      <c r="F1812" s="3" t="e">
        <f>VLOOKUP(Tableau3[[#This Row],[ID ]],'[1]COMMERCIAL 2019 - 2021'!$D$2:$AO$3999,20,FALSE)</f>
        <v>#N/A</v>
      </c>
      <c r="G1812" s="3" t="e">
        <f>VLOOKUP(Tableau3[[#This Row],[ID ]],'[1]COMMERCIAL 2019 - 2021'!$D$2:$AO$3999,21,FALSE)</f>
        <v>#N/A</v>
      </c>
      <c r="H1812" s="3" t="e">
        <f>VLOOKUP(Tableau3[[#This Row],[ID ]],'[1]COMMERCIAL 2019 - 2021'!$D$2:$AO$3999,22,FALSE)</f>
        <v>#N/A</v>
      </c>
      <c r="I1812" s="3" t="e">
        <f>VLOOKUP(Tableau3[[#This Row],[ID ]],'[1]COMMERCIAL 2019 - 2021'!$D$2:$AO$3999,23,FALSE)</f>
        <v>#N/A</v>
      </c>
      <c r="J1812" s="3" t="e">
        <f>+Tableau1[[#This Row],[Annee]]</f>
        <v>#N/A</v>
      </c>
      <c r="K1812" s="3" t="e">
        <f>+Tableau1[[#This Row],[DESTINATION]]</f>
        <v>#N/A</v>
      </c>
      <c r="L1812" s="3" t="e">
        <f>+Tableau1[[#This Row],[CLIENT]]</f>
        <v>#N/A</v>
      </c>
      <c r="M1812" s="3" t="e">
        <f>Tableau1[[#This Row],[Mois]]</f>
        <v>#N/A</v>
      </c>
    </row>
    <row r="1813" spans="1:13" hidden="1" x14ac:dyDescent="0.35">
      <c r="A1813" s="1">
        <f>Tableau1[[#This Row],[NUM DE FACTURE]]</f>
        <v>0</v>
      </c>
      <c r="B1813" s="2" t="e">
        <f>VLOOKUP(Tableau3[[#This Row],[ID ]],'[1]COMMERCIAL 2019 - 2021'!$D$2:$AO$3999,14,FALSE)</f>
        <v>#N/A</v>
      </c>
      <c r="C1813" s="3" t="e">
        <f>VLOOKUP(Tableau3[[#This Row],[ID ]],'[1]COMMERCIAL 2019 - 2021'!$D$2:$AO$3999,15,FALSE)</f>
        <v>#N/A</v>
      </c>
      <c r="D1813" s="3" t="e">
        <f>VLOOKUP(Tableau3[[#This Row],[ID ]],'[1]COMMERCIAL 2019 - 2021'!$D$2:$AO$3999,16,FALSE)</f>
        <v>#N/A</v>
      </c>
      <c r="E1813" s="3" t="e">
        <f>VLOOKUP(Tableau3[[#This Row],[ID ]],'[1]COMMERCIAL 2019 - 2021'!$D$2:$AO$3999,17,FALSE)</f>
        <v>#N/A</v>
      </c>
      <c r="F1813" s="3" t="e">
        <f>VLOOKUP(Tableau3[[#This Row],[ID ]],'[1]COMMERCIAL 2019 - 2021'!$D$2:$AO$3999,20,FALSE)</f>
        <v>#N/A</v>
      </c>
      <c r="G1813" s="3" t="e">
        <f>VLOOKUP(Tableau3[[#This Row],[ID ]],'[1]COMMERCIAL 2019 - 2021'!$D$2:$AO$3999,21,FALSE)</f>
        <v>#N/A</v>
      </c>
      <c r="H1813" s="3" t="e">
        <f>VLOOKUP(Tableau3[[#This Row],[ID ]],'[1]COMMERCIAL 2019 - 2021'!$D$2:$AO$3999,22,FALSE)</f>
        <v>#N/A</v>
      </c>
      <c r="I1813" s="3" t="e">
        <f>VLOOKUP(Tableau3[[#This Row],[ID ]],'[1]COMMERCIAL 2019 - 2021'!$D$2:$AO$3999,23,FALSE)</f>
        <v>#N/A</v>
      </c>
      <c r="J1813" s="3" t="e">
        <f>+Tableau1[[#This Row],[Annee]]</f>
        <v>#N/A</v>
      </c>
      <c r="K1813" s="3" t="e">
        <f>+Tableau1[[#This Row],[DESTINATION]]</f>
        <v>#N/A</v>
      </c>
      <c r="L1813" s="3" t="e">
        <f>+Tableau1[[#This Row],[CLIENT]]</f>
        <v>#N/A</v>
      </c>
      <c r="M1813" s="3" t="e">
        <f>Tableau1[[#This Row],[Mois]]</f>
        <v>#N/A</v>
      </c>
    </row>
    <row r="1814" spans="1:13" hidden="1" x14ac:dyDescent="0.35">
      <c r="A1814" s="1">
        <f>Tableau1[[#This Row],[NUM DE FACTURE]]</f>
        <v>0</v>
      </c>
      <c r="B1814" s="2" t="e">
        <f>VLOOKUP(Tableau3[[#This Row],[ID ]],'[1]COMMERCIAL 2019 - 2021'!$D$2:$AO$3999,14,FALSE)</f>
        <v>#N/A</v>
      </c>
      <c r="C1814" s="3" t="e">
        <f>VLOOKUP(Tableau3[[#This Row],[ID ]],'[1]COMMERCIAL 2019 - 2021'!$D$2:$AO$3999,15,FALSE)</f>
        <v>#N/A</v>
      </c>
      <c r="D1814" s="3" t="e">
        <f>VLOOKUP(Tableau3[[#This Row],[ID ]],'[1]COMMERCIAL 2019 - 2021'!$D$2:$AO$3999,16,FALSE)</f>
        <v>#N/A</v>
      </c>
      <c r="E1814" s="3" t="e">
        <f>VLOOKUP(Tableau3[[#This Row],[ID ]],'[1]COMMERCIAL 2019 - 2021'!$D$2:$AO$3999,17,FALSE)</f>
        <v>#N/A</v>
      </c>
      <c r="F1814" s="3" t="e">
        <f>VLOOKUP(Tableau3[[#This Row],[ID ]],'[1]COMMERCIAL 2019 - 2021'!$D$2:$AO$3999,20,FALSE)</f>
        <v>#N/A</v>
      </c>
      <c r="G1814" s="3" t="e">
        <f>VLOOKUP(Tableau3[[#This Row],[ID ]],'[1]COMMERCIAL 2019 - 2021'!$D$2:$AO$3999,21,FALSE)</f>
        <v>#N/A</v>
      </c>
      <c r="H1814" s="3" t="e">
        <f>VLOOKUP(Tableau3[[#This Row],[ID ]],'[1]COMMERCIAL 2019 - 2021'!$D$2:$AO$3999,22,FALSE)</f>
        <v>#N/A</v>
      </c>
      <c r="I1814" s="3" t="e">
        <f>VLOOKUP(Tableau3[[#This Row],[ID ]],'[1]COMMERCIAL 2019 - 2021'!$D$2:$AO$3999,23,FALSE)</f>
        <v>#N/A</v>
      </c>
      <c r="J1814" s="3" t="e">
        <f>+Tableau1[[#This Row],[Annee]]</f>
        <v>#N/A</v>
      </c>
      <c r="K1814" s="3" t="e">
        <f>+Tableau1[[#This Row],[DESTINATION]]</f>
        <v>#N/A</v>
      </c>
      <c r="L1814" s="3" t="e">
        <f>+Tableau1[[#This Row],[CLIENT]]</f>
        <v>#N/A</v>
      </c>
      <c r="M1814" s="3" t="e">
        <f>Tableau1[[#This Row],[Mois]]</f>
        <v>#N/A</v>
      </c>
    </row>
    <row r="1815" spans="1:13" hidden="1" x14ac:dyDescent="0.35">
      <c r="A1815" s="1">
        <f>Tableau1[[#This Row],[NUM DE FACTURE]]</f>
        <v>0</v>
      </c>
      <c r="B1815" s="2" t="e">
        <f>VLOOKUP(Tableau3[[#This Row],[ID ]],'[1]COMMERCIAL 2019 - 2021'!$D$2:$AO$3999,14,FALSE)</f>
        <v>#N/A</v>
      </c>
      <c r="C1815" s="3" t="e">
        <f>VLOOKUP(Tableau3[[#This Row],[ID ]],'[1]COMMERCIAL 2019 - 2021'!$D$2:$AO$3999,15,FALSE)</f>
        <v>#N/A</v>
      </c>
      <c r="D1815" s="3" t="e">
        <f>VLOOKUP(Tableau3[[#This Row],[ID ]],'[1]COMMERCIAL 2019 - 2021'!$D$2:$AO$3999,16,FALSE)</f>
        <v>#N/A</v>
      </c>
      <c r="E1815" s="3" t="e">
        <f>VLOOKUP(Tableau3[[#This Row],[ID ]],'[1]COMMERCIAL 2019 - 2021'!$D$2:$AO$3999,17,FALSE)</f>
        <v>#N/A</v>
      </c>
      <c r="F1815" s="3" t="e">
        <f>VLOOKUP(Tableau3[[#This Row],[ID ]],'[1]COMMERCIAL 2019 - 2021'!$D$2:$AO$3999,20,FALSE)</f>
        <v>#N/A</v>
      </c>
      <c r="G1815" s="3" t="e">
        <f>VLOOKUP(Tableau3[[#This Row],[ID ]],'[1]COMMERCIAL 2019 - 2021'!$D$2:$AO$3999,21,FALSE)</f>
        <v>#N/A</v>
      </c>
      <c r="H1815" s="3" t="e">
        <f>VLOOKUP(Tableau3[[#This Row],[ID ]],'[1]COMMERCIAL 2019 - 2021'!$D$2:$AO$3999,22,FALSE)</f>
        <v>#N/A</v>
      </c>
      <c r="I1815" s="3" t="e">
        <f>VLOOKUP(Tableau3[[#This Row],[ID ]],'[1]COMMERCIAL 2019 - 2021'!$D$2:$AO$3999,23,FALSE)</f>
        <v>#N/A</v>
      </c>
      <c r="J1815" s="3" t="e">
        <f>+Tableau1[[#This Row],[Annee]]</f>
        <v>#N/A</v>
      </c>
      <c r="K1815" s="3" t="e">
        <f>+Tableau1[[#This Row],[DESTINATION]]</f>
        <v>#N/A</v>
      </c>
      <c r="L1815" s="3" t="e">
        <f>+Tableau1[[#This Row],[CLIENT]]</f>
        <v>#N/A</v>
      </c>
      <c r="M1815" s="3" t="e">
        <f>Tableau1[[#This Row],[Mois]]</f>
        <v>#N/A</v>
      </c>
    </row>
    <row r="1816" spans="1:13" hidden="1" x14ac:dyDescent="0.35">
      <c r="A1816" s="1">
        <f>Tableau1[[#This Row],[NUM DE FACTURE]]</f>
        <v>0</v>
      </c>
      <c r="B1816" s="2" t="e">
        <f>VLOOKUP(Tableau3[[#This Row],[ID ]],'[1]COMMERCIAL 2019 - 2021'!$D$2:$AO$3999,14,FALSE)</f>
        <v>#N/A</v>
      </c>
      <c r="C1816" s="3" t="e">
        <f>VLOOKUP(Tableau3[[#This Row],[ID ]],'[1]COMMERCIAL 2019 - 2021'!$D$2:$AO$3999,15,FALSE)</f>
        <v>#N/A</v>
      </c>
      <c r="D1816" s="3" t="e">
        <f>VLOOKUP(Tableau3[[#This Row],[ID ]],'[1]COMMERCIAL 2019 - 2021'!$D$2:$AO$3999,16,FALSE)</f>
        <v>#N/A</v>
      </c>
      <c r="E1816" s="3" t="e">
        <f>VLOOKUP(Tableau3[[#This Row],[ID ]],'[1]COMMERCIAL 2019 - 2021'!$D$2:$AO$3999,17,FALSE)</f>
        <v>#N/A</v>
      </c>
      <c r="F1816" s="3" t="e">
        <f>VLOOKUP(Tableau3[[#This Row],[ID ]],'[1]COMMERCIAL 2019 - 2021'!$D$2:$AO$3999,20,FALSE)</f>
        <v>#N/A</v>
      </c>
      <c r="G1816" s="3" t="e">
        <f>VLOOKUP(Tableau3[[#This Row],[ID ]],'[1]COMMERCIAL 2019 - 2021'!$D$2:$AO$3999,21,FALSE)</f>
        <v>#N/A</v>
      </c>
      <c r="H1816" s="3" t="e">
        <f>VLOOKUP(Tableau3[[#This Row],[ID ]],'[1]COMMERCIAL 2019 - 2021'!$D$2:$AO$3999,22,FALSE)</f>
        <v>#N/A</v>
      </c>
      <c r="I1816" s="3" t="e">
        <f>VLOOKUP(Tableau3[[#This Row],[ID ]],'[1]COMMERCIAL 2019 - 2021'!$D$2:$AO$3999,23,FALSE)</f>
        <v>#N/A</v>
      </c>
      <c r="J1816" s="3" t="e">
        <f>+Tableau1[[#This Row],[Annee]]</f>
        <v>#N/A</v>
      </c>
      <c r="K1816" s="3" t="e">
        <f>+Tableau1[[#This Row],[DESTINATION]]</f>
        <v>#N/A</v>
      </c>
      <c r="L1816" s="3" t="e">
        <f>+Tableau1[[#This Row],[CLIENT]]</f>
        <v>#N/A</v>
      </c>
      <c r="M1816" s="3" t="e">
        <f>Tableau1[[#This Row],[Mois]]</f>
        <v>#N/A</v>
      </c>
    </row>
    <row r="1817" spans="1:13" hidden="1" x14ac:dyDescent="0.35">
      <c r="A1817" s="1">
        <f>Tableau1[[#This Row],[NUM DE FACTURE]]</f>
        <v>0</v>
      </c>
      <c r="B1817" s="2" t="e">
        <f>VLOOKUP(Tableau3[[#This Row],[ID ]],'[1]COMMERCIAL 2019 - 2021'!$D$2:$AO$3999,14,FALSE)</f>
        <v>#N/A</v>
      </c>
      <c r="C1817" s="3" t="e">
        <f>VLOOKUP(Tableau3[[#This Row],[ID ]],'[1]COMMERCIAL 2019 - 2021'!$D$2:$AO$3999,15,FALSE)</f>
        <v>#N/A</v>
      </c>
      <c r="D1817" s="3" t="e">
        <f>VLOOKUP(Tableau3[[#This Row],[ID ]],'[1]COMMERCIAL 2019 - 2021'!$D$2:$AO$3999,16,FALSE)</f>
        <v>#N/A</v>
      </c>
      <c r="E1817" s="3" t="e">
        <f>VLOOKUP(Tableau3[[#This Row],[ID ]],'[1]COMMERCIAL 2019 - 2021'!$D$2:$AO$3999,17,FALSE)</f>
        <v>#N/A</v>
      </c>
      <c r="F1817" s="3" t="e">
        <f>VLOOKUP(Tableau3[[#This Row],[ID ]],'[1]COMMERCIAL 2019 - 2021'!$D$2:$AO$3999,20,FALSE)</f>
        <v>#N/A</v>
      </c>
      <c r="G1817" s="3" t="e">
        <f>VLOOKUP(Tableau3[[#This Row],[ID ]],'[1]COMMERCIAL 2019 - 2021'!$D$2:$AO$3999,21,FALSE)</f>
        <v>#N/A</v>
      </c>
      <c r="H1817" s="3" t="e">
        <f>VLOOKUP(Tableau3[[#This Row],[ID ]],'[1]COMMERCIAL 2019 - 2021'!$D$2:$AO$3999,22,FALSE)</f>
        <v>#N/A</v>
      </c>
      <c r="I1817" s="3" t="e">
        <f>VLOOKUP(Tableau3[[#This Row],[ID ]],'[1]COMMERCIAL 2019 - 2021'!$D$2:$AO$3999,23,FALSE)</f>
        <v>#N/A</v>
      </c>
      <c r="J1817" s="3" t="e">
        <f>+Tableau1[[#This Row],[Annee]]</f>
        <v>#N/A</v>
      </c>
      <c r="K1817" s="3" t="e">
        <f>+Tableau1[[#This Row],[DESTINATION]]</f>
        <v>#N/A</v>
      </c>
      <c r="L1817" s="3" t="e">
        <f>+Tableau1[[#This Row],[CLIENT]]</f>
        <v>#N/A</v>
      </c>
      <c r="M1817" s="3" t="e">
        <f>Tableau1[[#This Row],[Mois]]</f>
        <v>#N/A</v>
      </c>
    </row>
    <row r="1818" spans="1:13" hidden="1" x14ac:dyDescent="0.35">
      <c r="A1818" s="1">
        <f>Tableau1[[#This Row],[NUM DE FACTURE]]</f>
        <v>0</v>
      </c>
      <c r="B1818" s="2" t="e">
        <f>VLOOKUP(Tableau3[[#This Row],[ID ]],'[1]COMMERCIAL 2019 - 2021'!$D$2:$AO$3999,14,FALSE)</f>
        <v>#N/A</v>
      </c>
      <c r="C1818" s="3" t="e">
        <f>VLOOKUP(Tableau3[[#This Row],[ID ]],'[1]COMMERCIAL 2019 - 2021'!$D$2:$AO$3999,15,FALSE)</f>
        <v>#N/A</v>
      </c>
      <c r="D1818" s="3" t="e">
        <f>VLOOKUP(Tableau3[[#This Row],[ID ]],'[1]COMMERCIAL 2019 - 2021'!$D$2:$AO$3999,16,FALSE)</f>
        <v>#N/A</v>
      </c>
      <c r="E1818" s="3" t="e">
        <f>VLOOKUP(Tableau3[[#This Row],[ID ]],'[1]COMMERCIAL 2019 - 2021'!$D$2:$AO$3999,17,FALSE)</f>
        <v>#N/A</v>
      </c>
      <c r="F1818" s="3" t="e">
        <f>VLOOKUP(Tableau3[[#This Row],[ID ]],'[1]COMMERCIAL 2019 - 2021'!$D$2:$AO$3999,20,FALSE)</f>
        <v>#N/A</v>
      </c>
      <c r="G1818" s="3" t="e">
        <f>VLOOKUP(Tableau3[[#This Row],[ID ]],'[1]COMMERCIAL 2019 - 2021'!$D$2:$AO$3999,21,FALSE)</f>
        <v>#N/A</v>
      </c>
      <c r="H1818" s="3" t="e">
        <f>VLOOKUP(Tableau3[[#This Row],[ID ]],'[1]COMMERCIAL 2019 - 2021'!$D$2:$AO$3999,22,FALSE)</f>
        <v>#N/A</v>
      </c>
      <c r="I1818" s="3" t="e">
        <f>VLOOKUP(Tableau3[[#This Row],[ID ]],'[1]COMMERCIAL 2019 - 2021'!$D$2:$AO$3999,23,FALSE)</f>
        <v>#N/A</v>
      </c>
      <c r="J1818" s="3" t="e">
        <f>+Tableau1[[#This Row],[Annee]]</f>
        <v>#N/A</v>
      </c>
      <c r="K1818" s="3" t="e">
        <f>+Tableau1[[#This Row],[DESTINATION]]</f>
        <v>#N/A</v>
      </c>
      <c r="L1818" s="3" t="e">
        <f>+Tableau1[[#This Row],[CLIENT]]</f>
        <v>#N/A</v>
      </c>
      <c r="M1818" s="3" t="e">
        <f>Tableau1[[#This Row],[Mois]]</f>
        <v>#N/A</v>
      </c>
    </row>
    <row r="1819" spans="1:13" hidden="1" x14ac:dyDescent="0.35">
      <c r="A1819" s="1">
        <f>Tableau1[[#This Row],[NUM DE FACTURE]]</f>
        <v>0</v>
      </c>
      <c r="B1819" s="2" t="e">
        <f>VLOOKUP(Tableau3[[#This Row],[ID ]],'[1]COMMERCIAL 2019 - 2021'!$D$2:$AO$3999,14,FALSE)</f>
        <v>#N/A</v>
      </c>
      <c r="C1819" s="3" t="e">
        <f>VLOOKUP(Tableau3[[#This Row],[ID ]],'[1]COMMERCIAL 2019 - 2021'!$D$2:$AO$3999,15,FALSE)</f>
        <v>#N/A</v>
      </c>
      <c r="D1819" s="3" t="e">
        <f>VLOOKUP(Tableau3[[#This Row],[ID ]],'[1]COMMERCIAL 2019 - 2021'!$D$2:$AO$3999,16,FALSE)</f>
        <v>#N/A</v>
      </c>
      <c r="E1819" s="3" t="e">
        <f>VLOOKUP(Tableau3[[#This Row],[ID ]],'[1]COMMERCIAL 2019 - 2021'!$D$2:$AO$3999,17,FALSE)</f>
        <v>#N/A</v>
      </c>
      <c r="F1819" s="3" t="e">
        <f>VLOOKUP(Tableau3[[#This Row],[ID ]],'[1]COMMERCIAL 2019 - 2021'!$D$2:$AO$3999,20,FALSE)</f>
        <v>#N/A</v>
      </c>
      <c r="G1819" s="3" t="e">
        <f>VLOOKUP(Tableau3[[#This Row],[ID ]],'[1]COMMERCIAL 2019 - 2021'!$D$2:$AO$3999,21,FALSE)</f>
        <v>#N/A</v>
      </c>
      <c r="H1819" s="3" t="e">
        <f>VLOOKUP(Tableau3[[#This Row],[ID ]],'[1]COMMERCIAL 2019 - 2021'!$D$2:$AO$3999,22,FALSE)</f>
        <v>#N/A</v>
      </c>
      <c r="I1819" s="3" t="e">
        <f>VLOOKUP(Tableau3[[#This Row],[ID ]],'[1]COMMERCIAL 2019 - 2021'!$D$2:$AO$3999,23,FALSE)</f>
        <v>#N/A</v>
      </c>
      <c r="J1819" s="3" t="e">
        <f>+Tableau1[[#This Row],[Annee]]</f>
        <v>#N/A</v>
      </c>
      <c r="K1819" s="3" t="e">
        <f>+Tableau1[[#This Row],[DESTINATION]]</f>
        <v>#N/A</v>
      </c>
      <c r="L1819" s="3" t="e">
        <f>+Tableau1[[#This Row],[CLIENT]]</f>
        <v>#N/A</v>
      </c>
      <c r="M1819" s="3" t="e">
        <f>Tableau1[[#This Row],[Mois]]</f>
        <v>#N/A</v>
      </c>
    </row>
    <row r="1820" spans="1:13" hidden="1" x14ac:dyDescent="0.35">
      <c r="A1820" s="1">
        <f>Tableau1[[#This Row],[NUM DE FACTURE]]</f>
        <v>0</v>
      </c>
      <c r="B1820" s="2" t="e">
        <f>VLOOKUP(Tableau3[[#This Row],[ID ]],'[1]COMMERCIAL 2019 - 2021'!$D$2:$AO$3999,14,FALSE)</f>
        <v>#N/A</v>
      </c>
      <c r="C1820" s="3" t="e">
        <f>VLOOKUP(Tableau3[[#This Row],[ID ]],'[1]COMMERCIAL 2019 - 2021'!$D$2:$AO$3999,15,FALSE)</f>
        <v>#N/A</v>
      </c>
      <c r="D1820" s="3" t="e">
        <f>VLOOKUP(Tableau3[[#This Row],[ID ]],'[1]COMMERCIAL 2019 - 2021'!$D$2:$AO$3999,16,FALSE)</f>
        <v>#N/A</v>
      </c>
      <c r="E1820" s="3" t="e">
        <f>VLOOKUP(Tableau3[[#This Row],[ID ]],'[1]COMMERCIAL 2019 - 2021'!$D$2:$AO$3999,17,FALSE)</f>
        <v>#N/A</v>
      </c>
      <c r="F1820" s="3" t="e">
        <f>VLOOKUP(Tableau3[[#This Row],[ID ]],'[1]COMMERCIAL 2019 - 2021'!$D$2:$AO$3999,20,FALSE)</f>
        <v>#N/A</v>
      </c>
      <c r="G1820" s="3" t="e">
        <f>VLOOKUP(Tableau3[[#This Row],[ID ]],'[1]COMMERCIAL 2019 - 2021'!$D$2:$AO$3999,21,FALSE)</f>
        <v>#N/A</v>
      </c>
      <c r="H1820" s="3" t="e">
        <f>VLOOKUP(Tableau3[[#This Row],[ID ]],'[1]COMMERCIAL 2019 - 2021'!$D$2:$AO$3999,22,FALSE)</f>
        <v>#N/A</v>
      </c>
      <c r="I1820" s="3" t="e">
        <f>VLOOKUP(Tableau3[[#This Row],[ID ]],'[1]COMMERCIAL 2019 - 2021'!$D$2:$AO$3999,23,FALSE)</f>
        <v>#N/A</v>
      </c>
      <c r="J1820" s="3" t="e">
        <f>+Tableau1[[#This Row],[Annee]]</f>
        <v>#N/A</v>
      </c>
      <c r="K1820" s="3" t="e">
        <f>+Tableau1[[#This Row],[DESTINATION]]</f>
        <v>#N/A</v>
      </c>
      <c r="L1820" s="3" t="e">
        <f>+Tableau1[[#This Row],[CLIENT]]</f>
        <v>#N/A</v>
      </c>
      <c r="M1820" s="3" t="e">
        <f>Tableau1[[#This Row],[Mois]]</f>
        <v>#N/A</v>
      </c>
    </row>
    <row r="1821" spans="1:13" hidden="1" x14ac:dyDescent="0.35">
      <c r="A1821" s="1">
        <f>Tableau1[[#This Row],[NUM DE FACTURE]]</f>
        <v>0</v>
      </c>
      <c r="B1821" s="2" t="e">
        <f>VLOOKUP(Tableau3[[#This Row],[ID ]],'[1]COMMERCIAL 2019 - 2021'!$D$2:$AO$3999,14,FALSE)</f>
        <v>#N/A</v>
      </c>
      <c r="C1821" s="3" t="e">
        <f>VLOOKUP(Tableau3[[#This Row],[ID ]],'[1]COMMERCIAL 2019 - 2021'!$D$2:$AO$3999,15,FALSE)</f>
        <v>#N/A</v>
      </c>
      <c r="D1821" s="3" t="e">
        <f>VLOOKUP(Tableau3[[#This Row],[ID ]],'[1]COMMERCIAL 2019 - 2021'!$D$2:$AO$3999,16,FALSE)</f>
        <v>#N/A</v>
      </c>
      <c r="E1821" s="3" t="e">
        <f>VLOOKUP(Tableau3[[#This Row],[ID ]],'[1]COMMERCIAL 2019 - 2021'!$D$2:$AO$3999,17,FALSE)</f>
        <v>#N/A</v>
      </c>
      <c r="F1821" s="3" t="e">
        <f>VLOOKUP(Tableau3[[#This Row],[ID ]],'[1]COMMERCIAL 2019 - 2021'!$D$2:$AO$3999,20,FALSE)</f>
        <v>#N/A</v>
      </c>
      <c r="G1821" s="3" t="e">
        <f>VLOOKUP(Tableau3[[#This Row],[ID ]],'[1]COMMERCIAL 2019 - 2021'!$D$2:$AO$3999,21,FALSE)</f>
        <v>#N/A</v>
      </c>
      <c r="H1821" s="3" t="e">
        <f>VLOOKUP(Tableau3[[#This Row],[ID ]],'[1]COMMERCIAL 2019 - 2021'!$D$2:$AO$3999,22,FALSE)</f>
        <v>#N/A</v>
      </c>
      <c r="I1821" s="3" t="e">
        <f>VLOOKUP(Tableau3[[#This Row],[ID ]],'[1]COMMERCIAL 2019 - 2021'!$D$2:$AO$3999,23,FALSE)</f>
        <v>#N/A</v>
      </c>
      <c r="J1821" s="3" t="e">
        <f>+Tableau1[[#This Row],[Annee]]</f>
        <v>#N/A</v>
      </c>
      <c r="K1821" s="3" t="e">
        <f>+Tableau1[[#This Row],[DESTINATION]]</f>
        <v>#N/A</v>
      </c>
      <c r="L1821" s="3" t="e">
        <f>+Tableau1[[#This Row],[CLIENT]]</f>
        <v>#N/A</v>
      </c>
      <c r="M1821" s="3" t="e">
        <f>Tableau1[[#This Row],[Mois]]</f>
        <v>#N/A</v>
      </c>
    </row>
    <row r="1822" spans="1:13" hidden="1" x14ac:dyDescent="0.35">
      <c r="A1822" s="1">
        <f>Tableau1[[#This Row],[NUM DE FACTURE]]</f>
        <v>0</v>
      </c>
      <c r="B1822" s="2" t="e">
        <f>VLOOKUP(Tableau3[[#This Row],[ID ]],'[1]COMMERCIAL 2019 - 2021'!$D$2:$AO$3999,14,FALSE)</f>
        <v>#N/A</v>
      </c>
      <c r="C1822" s="3" t="e">
        <f>VLOOKUP(Tableau3[[#This Row],[ID ]],'[1]COMMERCIAL 2019 - 2021'!$D$2:$AO$3999,15,FALSE)</f>
        <v>#N/A</v>
      </c>
      <c r="D1822" s="3" t="e">
        <f>VLOOKUP(Tableau3[[#This Row],[ID ]],'[1]COMMERCIAL 2019 - 2021'!$D$2:$AO$3999,16,FALSE)</f>
        <v>#N/A</v>
      </c>
      <c r="E1822" s="3" t="e">
        <f>VLOOKUP(Tableau3[[#This Row],[ID ]],'[1]COMMERCIAL 2019 - 2021'!$D$2:$AO$3999,17,FALSE)</f>
        <v>#N/A</v>
      </c>
      <c r="F1822" s="3" t="e">
        <f>VLOOKUP(Tableau3[[#This Row],[ID ]],'[1]COMMERCIAL 2019 - 2021'!$D$2:$AO$3999,20,FALSE)</f>
        <v>#N/A</v>
      </c>
      <c r="G1822" s="3" t="e">
        <f>VLOOKUP(Tableau3[[#This Row],[ID ]],'[1]COMMERCIAL 2019 - 2021'!$D$2:$AO$3999,21,FALSE)</f>
        <v>#N/A</v>
      </c>
      <c r="H1822" s="3" t="e">
        <f>VLOOKUP(Tableau3[[#This Row],[ID ]],'[1]COMMERCIAL 2019 - 2021'!$D$2:$AO$3999,22,FALSE)</f>
        <v>#N/A</v>
      </c>
      <c r="I1822" s="3" t="e">
        <f>VLOOKUP(Tableau3[[#This Row],[ID ]],'[1]COMMERCIAL 2019 - 2021'!$D$2:$AO$3999,23,FALSE)</f>
        <v>#N/A</v>
      </c>
      <c r="J1822" s="3" t="e">
        <f>+Tableau1[[#This Row],[Annee]]</f>
        <v>#N/A</v>
      </c>
      <c r="K1822" s="3" t="e">
        <f>+Tableau1[[#This Row],[DESTINATION]]</f>
        <v>#N/A</v>
      </c>
      <c r="L1822" s="3" t="e">
        <f>+Tableau1[[#This Row],[CLIENT]]</f>
        <v>#N/A</v>
      </c>
      <c r="M1822" s="3" t="e">
        <f>Tableau1[[#This Row],[Mois]]</f>
        <v>#N/A</v>
      </c>
    </row>
    <row r="1823" spans="1:13" hidden="1" x14ac:dyDescent="0.35">
      <c r="A1823" s="1">
        <f>Tableau1[[#This Row],[NUM DE FACTURE]]</f>
        <v>0</v>
      </c>
      <c r="B1823" s="2" t="e">
        <f>VLOOKUP(Tableau3[[#This Row],[ID ]],'[1]COMMERCIAL 2019 - 2021'!$D$2:$AO$3999,14,FALSE)</f>
        <v>#N/A</v>
      </c>
      <c r="C1823" s="3" t="e">
        <f>VLOOKUP(Tableau3[[#This Row],[ID ]],'[1]COMMERCIAL 2019 - 2021'!$D$2:$AO$3999,15,FALSE)</f>
        <v>#N/A</v>
      </c>
      <c r="D1823" s="3" t="e">
        <f>VLOOKUP(Tableau3[[#This Row],[ID ]],'[1]COMMERCIAL 2019 - 2021'!$D$2:$AO$3999,16,FALSE)</f>
        <v>#N/A</v>
      </c>
      <c r="E1823" s="3" t="e">
        <f>VLOOKUP(Tableau3[[#This Row],[ID ]],'[1]COMMERCIAL 2019 - 2021'!$D$2:$AO$3999,17,FALSE)</f>
        <v>#N/A</v>
      </c>
      <c r="F1823" s="3" t="e">
        <f>VLOOKUP(Tableau3[[#This Row],[ID ]],'[1]COMMERCIAL 2019 - 2021'!$D$2:$AO$3999,20,FALSE)</f>
        <v>#N/A</v>
      </c>
      <c r="G1823" s="3" t="e">
        <f>VLOOKUP(Tableau3[[#This Row],[ID ]],'[1]COMMERCIAL 2019 - 2021'!$D$2:$AO$3999,21,FALSE)</f>
        <v>#N/A</v>
      </c>
      <c r="H1823" s="3" t="e">
        <f>VLOOKUP(Tableau3[[#This Row],[ID ]],'[1]COMMERCIAL 2019 - 2021'!$D$2:$AO$3999,22,FALSE)</f>
        <v>#N/A</v>
      </c>
      <c r="I1823" s="3" t="e">
        <f>VLOOKUP(Tableau3[[#This Row],[ID ]],'[1]COMMERCIAL 2019 - 2021'!$D$2:$AO$3999,23,FALSE)</f>
        <v>#N/A</v>
      </c>
      <c r="J1823" s="3" t="e">
        <f>+Tableau1[[#This Row],[Annee]]</f>
        <v>#N/A</v>
      </c>
      <c r="K1823" s="3" t="e">
        <f>+Tableau1[[#This Row],[DESTINATION]]</f>
        <v>#N/A</v>
      </c>
      <c r="L1823" s="3" t="e">
        <f>+Tableau1[[#This Row],[CLIENT]]</f>
        <v>#N/A</v>
      </c>
      <c r="M1823" s="3" t="e">
        <f>Tableau1[[#This Row],[Mois]]</f>
        <v>#N/A</v>
      </c>
    </row>
    <row r="1824" spans="1:13" hidden="1" x14ac:dyDescent="0.35">
      <c r="A1824" s="1">
        <f>Tableau1[[#This Row],[NUM DE FACTURE]]</f>
        <v>0</v>
      </c>
      <c r="B1824" s="2" t="e">
        <f>VLOOKUP(Tableau3[[#This Row],[ID ]],'[1]COMMERCIAL 2019 - 2021'!$D$2:$AO$3999,14,FALSE)</f>
        <v>#N/A</v>
      </c>
      <c r="C1824" s="3" t="e">
        <f>VLOOKUP(Tableau3[[#This Row],[ID ]],'[1]COMMERCIAL 2019 - 2021'!$D$2:$AO$3999,15,FALSE)</f>
        <v>#N/A</v>
      </c>
      <c r="D1824" s="3" t="e">
        <f>VLOOKUP(Tableau3[[#This Row],[ID ]],'[1]COMMERCIAL 2019 - 2021'!$D$2:$AO$3999,16,FALSE)</f>
        <v>#N/A</v>
      </c>
      <c r="E1824" s="3" t="e">
        <f>VLOOKUP(Tableau3[[#This Row],[ID ]],'[1]COMMERCIAL 2019 - 2021'!$D$2:$AO$3999,17,FALSE)</f>
        <v>#N/A</v>
      </c>
      <c r="F1824" s="3" t="e">
        <f>VLOOKUP(Tableau3[[#This Row],[ID ]],'[1]COMMERCIAL 2019 - 2021'!$D$2:$AO$3999,20,FALSE)</f>
        <v>#N/A</v>
      </c>
      <c r="G1824" s="3" t="e">
        <f>VLOOKUP(Tableau3[[#This Row],[ID ]],'[1]COMMERCIAL 2019 - 2021'!$D$2:$AO$3999,21,FALSE)</f>
        <v>#N/A</v>
      </c>
      <c r="H1824" s="3" t="e">
        <f>VLOOKUP(Tableau3[[#This Row],[ID ]],'[1]COMMERCIAL 2019 - 2021'!$D$2:$AO$3999,22,FALSE)</f>
        <v>#N/A</v>
      </c>
      <c r="I1824" s="3" t="e">
        <f>VLOOKUP(Tableau3[[#This Row],[ID ]],'[1]COMMERCIAL 2019 - 2021'!$D$2:$AO$3999,23,FALSE)</f>
        <v>#N/A</v>
      </c>
      <c r="J1824" s="3" t="e">
        <f>+Tableau1[[#This Row],[Annee]]</f>
        <v>#N/A</v>
      </c>
      <c r="K1824" s="3" t="e">
        <f>+Tableau1[[#This Row],[DESTINATION]]</f>
        <v>#N/A</v>
      </c>
      <c r="L1824" s="3" t="e">
        <f>+Tableau1[[#This Row],[CLIENT]]</f>
        <v>#N/A</v>
      </c>
      <c r="M1824" s="3" t="e">
        <f>Tableau1[[#This Row],[Mois]]</f>
        <v>#N/A</v>
      </c>
    </row>
    <row r="1825" spans="1:13" hidden="1" x14ac:dyDescent="0.35">
      <c r="A1825" s="1">
        <f>Tableau1[[#This Row],[NUM DE FACTURE]]</f>
        <v>0</v>
      </c>
      <c r="B1825" s="2" t="e">
        <f>VLOOKUP(Tableau3[[#This Row],[ID ]],'[1]COMMERCIAL 2019 - 2021'!$D$2:$AO$3999,14,FALSE)</f>
        <v>#N/A</v>
      </c>
      <c r="C1825" s="3" t="e">
        <f>VLOOKUP(Tableau3[[#This Row],[ID ]],'[1]COMMERCIAL 2019 - 2021'!$D$2:$AO$3999,15,FALSE)</f>
        <v>#N/A</v>
      </c>
      <c r="D1825" s="3" t="e">
        <f>VLOOKUP(Tableau3[[#This Row],[ID ]],'[1]COMMERCIAL 2019 - 2021'!$D$2:$AO$3999,16,FALSE)</f>
        <v>#N/A</v>
      </c>
      <c r="E1825" s="3" t="e">
        <f>VLOOKUP(Tableau3[[#This Row],[ID ]],'[1]COMMERCIAL 2019 - 2021'!$D$2:$AO$3999,17,FALSE)</f>
        <v>#N/A</v>
      </c>
      <c r="F1825" s="3" t="e">
        <f>VLOOKUP(Tableau3[[#This Row],[ID ]],'[1]COMMERCIAL 2019 - 2021'!$D$2:$AO$3999,20,FALSE)</f>
        <v>#N/A</v>
      </c>
      <c r="G1825" s="3" t="e">
        <f>VLOOKUP(Tableau3[[#This Row],[ID ]],'[1]COMMERCIAL 2019 - 2021'!$D$2:$AO$3999,21,FALSE)</f>
        <v>#N/A</v>
      </c>
      <c r="H1825" s="3" t="e">
        <f>VLOOKUP(Tableau3[[#This Row],[ID ]],'[1]COMMERCIAL 2019 - 2021'!$D$2:$AO$3999,22,FALSE)</f>
        <v>#N/A</v>
      </c>
      <c r="I1825" s="3" t="e">
        <f>VLOOKUP(Tableau3[[#This Row],[ID ]],'[1]COMMERCIAL 2019 - 2021'!$D$2:$AO$3999,23,FALSE)</f>
        <v>#N/A</v>
      </c>
      <c r="J1825" s="3" t="e">
        <f>+Tableau1[[#This Row],[Annee]]</f>
        <v>#N/A</v>
      </c>
      <c r="K1825" s="3" t="e">
        <f>+Tableau1[[#This Row],[DESTINATION]]</f>
        <v>#N/A</v>
      </c>
      <c r="L1825" s="3" t="e">
        <f>+Tableau1[[#This Row],[CLIENT]]</f>
        <v>#N/A</v>
      </c>
      <c r="M1825" s="3" t="e">
        <f>Tableau1[[#This Row],[Mois]]</f>
        <v>#N/A</v>
      </c>
    </row>
    <row r="1826" spans="1:13" hidden="1" x14ac:dyDescent="0.35">
      <c r="A1826" s="1">
        <f>Tableau1[[#This Row],[NUM DE FACTURE]]</f>
        <v>0</v>
      </c>
      <c r="B1826" s="2" t="e">
        <f>VLOOKUP(Tableau3[[#This Row],[ID ]],'[1]COMMERCIAL 2019 - 2021'!$D$2:$AO$3999,14,FALSE)</f>
        <v>#N/A</v>
      </c>
      <c r="C1826" s="3" t="e">
        <f>VLOOKUP(Tableau3[[#This Row],[ID ]],'[1]COMMERCIAL 2019 - 2021'!$D$2:$AO$3999,15,FALSE)</f>
        <v>#N/A</v>
      </c>
      <c r="D1826" s="3" t="e">
        <f>VLOOKUP(Tableau3[[#This Row],[ID ]],'[1]COMMERCIAL 2019 - 2021'!$D$2:$AO$3999,16,FALSE)</f>
        <v>#N/A</v>
      </c>
      <c r="E1826" s="3" t="e">
        <f>VLOOKUP(Tableau3[[#This Row],[ID ]],'[1]COMMERCIAL 2019 - 2021'!$D$2:$AO$3999,17,FALSE)</f>
        <v>#N/A</v>
      </c>
      <c r="F1826" s="3" t="e">
        <f>VLOOKUP(Tableau3[[#This Row],[ID ]],'[1]COMMERCIAL 2019 - 2021'!$D$2:$AO$3999,20,FALSE)</f>
        <v>#N/A</v>
      </c>
      <c r="G1826" s="3" t="e">
        <f>VLOOKUP(Tableau3[[#This Row],[ID ]],'[1]COMMERCIAL 2019 - 2021'!$D$2:$AO$3999,21,FALSE)</f>
        <v>#N/A</v>
      </c>
      <c r="H1826" s="3" t="e">
        <f>VLOOKUP(Tableau3[[#This Row],[ID ]],'[1]COMMERCIAL 2019 - 2021'!$D$2:$AO$3999,22,FALSE)</f>
        <v>#N/A</v>
      </c>
      <c r="I1826" s="3" t="e">
        <f>VLOOKUP(Tableau3[[#This Row],[ID ]],'[1]COMMERCIAL 2019 - 2021'!$D$2:$AO$3999,23,FALSE)</f>
        <v>#N/A</v>
      </c>
      <c r="J1826" s="3" t="e">
        <f>+Tableau1[[#This Row],[Annee]]</f>
        <v>#N/A</v>
      </c>
      <c r="K1826" s="3" t="e">
        <f>+Tableau1[[#This Row],[DESTINATION]]</f>
        <v>#N/A</v>
      </c>
      <c r="L1826" s="3" t="e">
        <f>+Tableau1[[#This Row],[CLIENT]]</f>
        <v>#N/A</v>
      </c>
      <c r="M1826" s="3" t="e">
        <f>Tableau1[[#This Row],[Mois]]</f>
        <v>#N/A</v>
      </c>
    </row>
    <row r="1827" spans="1:13" hidden="1" x14ac:dyDescent="0.35">
      <c r="A1827" s="1">
        <f>Tableau1[[#This Row],[NUM DE FACTURE]]</f>
        <v>0</v>
      </c>
      <c r="B1827" s="2" t="e">
        <f>VLOOKUP(Tableau3[[#This Row],[ID ]],'[1]COMMERCIAL 2019 - 2021'!$D$2:$AO$3999,14,FALSE)</f>
        <v>#N/A</v>
      </c>
      <c r="C1827" s="3" t="e">
        <f>VLOOKUP(Tableau3[[#This Row],[ID ]],'[1]COMMERCIAL 2019 - 2021'!$D$2:$AO$3999,15,FALSE)</f>
        <v>#N/A</v>
      </c>
      <c r="D1827" s="3" t="e">
        <f>VLOOKUP(Tableau3[[#This Row],[ID ]],'[1]COMMERCIAL 2019 - 2021'!$D$2:$AO$3999,16,FALSE)</f>
        <v>#N/A</v>
      </c>
      <c r="E1827" s="3" t="e">
        <f>VLOOKUP(Tableau3[[#This Row],[ID ]],'[1]COMMERCIAL 2019 - 2021'!$D$2:$AO$3999,17,FALSE)</f>
        <v>#N/A</v>
      </c>
      <c r="F1827" s="3" t="e">
        <f>VLOOKUP(Tableau3[[#This Row],[ID ]],'[1]COMMERCIAL 2019 - 2021'!$D$2:$AO$3999,20,FALSE)</f>
        <v>#N/A</v>
      </c>
      <c r="G1827" s="3" t="e">
        <f>VLOOKUP(Tableau3[[#This Row],[ID ]],'[1]COMMERCIAL 2019 - 2021'!$D$2:$AO$3999,21,FALSE)</f>
        <v>#N/A</v>
      </c>
      <c r="H1827" s="3" t="e">
        <f>VLOOKUP(Tableau3[[#This Row],[ID ]],'[1]COMMERCIAL 2019 - 2021'!$D$2:$AO$3999,22,FALSE)</f>
        <v>#N/A</v>
      </c>
      <c r="I1827" s="3" t="e">
        <f>VLOOKUP(Tableau3[[#This Row],[ID ]],'[1]COMMERCIAL 2019 - 2021'!$D$2:$AO$3999,23,FALSE)</f>
        <v>#N/A</v>
      </c>
      <c r="J1827" s="3" t="e">
        <f>+Tableau1[[#This Row],[Annee]]</f>
        <v>#N/A</v>
      </c>
      <c r="K1827" s="3" t="e">
        <f>+Tableau1[[#This Row],[DESTINATION]]</f>
        <v>#N/A</v>
      </c>
      <c r="L1827" s="3" t="e">
        <f>+Tableau1[[#This Row],[CLIENT]]</f>
        <v>#N/A</v>
      </c>
      <c r="M1827" s="3" t="e">
        <f>Tableau1[[#This Row],[Mois]]</f>
        <v>#N/A</v>
      </c>
    </row>
    <row r="1828" spans="1:13" hidden="1" x14ac:dyDescent="0.35">
      <c r="A1828" s="1">
        <f>Tableau1[[#This Row],[NUM DE FACTURE]]</f>
        <v>0</v>
      </c>
      <c r="B1828" s="2" t="e">
        <f>VLOOKUP(Tableau3[[#This Row],[ID ]],'[1]COMMERCIAL 2019 - 2021'!$D$2:$AO$3999,14,FALSE)</f>
        <v>#N/A</v>
      </c>
      <c r="C1828" s="3" t="e">
        <f>VLOOKUP(Tableau3[[#This Row],[ID ]],'[1]COMMERCIAL 2019 - 2021'!$D$2:$AO$3999,15,FALSE)</f>
        <v>#N/A</v>
      </c>
      <c r="D1828" s="3" t="e">
        <f>VLOOKUP(Tableau3[[#This Row],[ID ]],'[1]COMMERCIAL 2019 - 2021'!$D$2:$AO$3999,16,FALSE)</f>
        <v>#N/A</v>
      </c>
      <c r="E1828" s="3" t="e">
        <f>VLOOKUP(Tableau3[[#This Row],[ID ]],'[1]COMMERCIAL 2019 - 2021'!$D$2:$AO$3999,17,FALSE)</f>
        <v>#N/A</v>
      </c>
      <c r="F1828" s="3" t="e">
        <f>VLOOKUP(Tableau3[[#This Row],[ID ]],'[1]COMMERCIAL 2019 - 2021'!$D$2:$AO$3999,20,FALSE)</f>
        <v>#N/A</v>
      </c>
      <c r="G1828" s="3" t="e">
        <f>VLOOKUP(Tableau3[[#This Row],[ID ]],'[1]COMMERCIAL 2019 - 2021'!$D$2:$AO$3999,21,FALSE)</f>
        <v>#N/A</v>
      </c>
      <c r="H1828" s="3" t="e">
        <f>VLOOKUP(Tableau3[[#This Row],[ID ]],'[1]COMMERCIAL 2019 - 2021'!$D$2:$AO$3999,22,FALSE)</f>
        <v>#N/A</v>
      </c>
      <c r="I1828" s="3" t="e">
        <f>VLOOKUP(Tableau3[[#This Row],[ID ]],'[1]COMMERCIAL 2019 - 2021'!$D$2:$AO$3999,23,FALSE)</f>
        <v>#N/A</v>
      </c>
      <c r="J1828" s="3" t="e">
        <f>+Tableau1[[#This Row],[Annee]]</f>
        <v>#N/A</v>
      </c>
      <c r="K1828" s="3" t="e">
        <f>+Tableau1[[#This Row],[DESTINATION]]</f>
        <v>#N/A</v>
      </c>
      <c r="L1828" s="3" t="e">
        <f>+Tableau1[[#This Row],[CLIENT]]</f>
        <v>#N/A</v>
      </c>
      <c r="M1828" s="3" t="e">
        <f>Tableau1[[#This Row],[Mois]]</f>
        <v>#N/A</v>
      </c>
    </row>
    <row r="1829" spans="1:13" hidden="1" x14ac:dyDescent="0.35">
      <c r="A1829" s="1">
        <f>Tableau1[[#This Row],[NUM DE FACTURE]]</f>
        <v>0</v>
      </c>
      <c r="B1829" s="2" t="e">
        <f>VLOOKUP(Tableau3[[#This Row],[ID ]],'[1]COMMERCIAL 2019 - 2021'!$D$2:$AO$3999,14,FALSE)</f>
        <v>#N/A</v>
      </c>
      <c r="C1829" s="3" t="e">
        <f>VLOOKUP(Tableau3[[#This Row],[ID ]],'[1]COMMERCIAL 2019 - 2021'!$D$2:$AO$3999,15,FALSE)</f>
        <v>#N/A</v>
      </c>
      <c r="D1829" s="3" t="e">
        <f>VLOOKUP(Tableau3[[#This Row],[ID ]],'[1]COMMERCIAL 2019 - 2021'!$D$2:$AO$3999,16,FALSE)</f>
        <v>#N/A</v>
      </c>
      <c r="E1829" s="3" t="e">
        <f>VLOOKUP(Tableau3[[#This Row],[ID ]],'[1]COMMERCIAL 2019 - 2021'!$D$2:$AO$3999,17,FALSE)</f>
        <v>#N/A</v>
      </c>
      <c r="F1829" s="3" t="e">
        <f>VLOOKUP(Tableau3[[#This Row],[ID ]],'[1]COMMERCIAL 2019 - 2021'!$D$2:$AO$3999,20,FALSE)</f>
        <v>#N/A</v>
      </c>
      <c r="G1829" s="3" t="e">
        <f>VLOOKUP(Tableau3[[#This Row],[ID ]],'[1]COMMERCIAL 2019 - 2021'!$D$2:$AO$3999,21,FALSE)</f>
        <v>#N/A</v>
      </c>
      <c r="H1829" s="3" t="e">
        <f>VLOOKUP(Tableau3[[#This Row],[ID ]],'[1]COMMERCIAL 2019 - 2021'!$D$2:$AO$3999,22,FALSE)</f>
        <v>#N/A</v>
      </c>
      <c r="I1829" s="3" t="e">
        <f>VLOOKUP(Tableau3[[#This Row],[ID ]],'[1]COMMERCIAL 2019 - 2021'!$D$2:$AO$3999,23,FALSE)</f>
        <v>#N/A</v>
      </c>
      <c r="J1829" s="3" t="e">
        <f>+Tableau1[[#This Row],[Annee]]</f>
        <v>#N/A</v>
      </c>
      <c r="K1829" s="3" t="e">
        <f>+Tableau1[[#This Row],[DESTINATION]]</f>
        <v>#N/A</v>
      </c>
      <c r="L1829" s="3" t="e">
        <f>+Tableau1[[#This Row],[CLIENT]]</f>
        <v>#N/A</v>
      </c>
      <c r="M1829" s="3" t="e">
        <f>Tableau1[[#This Row],[Mois]]</f>
        <v>#N/A</v>
      </c>
    </row>
    <row r="1830" spans="1:13" hidden="1" x14ac:dyDescent="0.35">
      <c r="A1830" s="1">
        <f>Tableau1[[#This Row],[NUM DE FACTURE]]</f>
        <v>0</v>
      </c>
      <c r="B1830" s="2" t="e">
        <f>VLOOKUP(Tableau3[[#This Row],[ID ]],'[1]COMMERCIAL 2019 - 2021'!$D$2:$AO$3999,14,FALSE)</f>
        <v>#N/A</v>
      </c>
      <c r="C1830" s="3" t="e">
        <f>VLOOKUP(Tableau3[[#This Row],[ID ]],'[1]COMMERCIAL 2019 - 2021'!$D$2:$AO$3999,15,FALSE)</f>
        <v>#N/A</v>
      </c>
      <c r="D1830" s="3" t="e">
        <f>VLOOKUP(Tableau3[[#This Row],[ID ]],'[1]COMMERCIAL 2019 - 2021'!$D$2:$AO$3999,16,FALSE)</f>
        <v>#N/A</v>
      </c>
      <c r="E1830" s="3" t="e">
        <f>VLOOKUP(Tableau3[[#This Row],[ID ]],'[1]COMMERCIAL 2019 - 2021'!$D$2:$AO$3999,17,FALSE)</f>
        <v>#N/A</v>
      </c>
      <c r="F1830" s="3" t="e">
        <f>VLOOKUP(Tableau3[[#This Row],[ID ]],'[1]COMMERCIAL 2019 - 2021'!$D$2:$AO$3999,20,FALSE)</f>
        <v>#N/A</v>
      </c>
      <c r="G1830" s="3" t="e">
        <f>VLOOKUP(Tableau3[[#This Row],[ID ]],'[1]COMMERCIAL 2019 - 2021'!$D$2:$AO$3999,21,FALSE)</f>
        <v>#N/A</v>
      </c>
      <c r="H1830" s="3" t="e">
        <f>VLOOKUP(Tableau3[[#This Row],[ID ]],'[1]COMMERCIAL 2019 - 2021'!$D$2:$AO$3999,22,FALSE)</f>
        <v>#N/A</v>
      </c>
      <c r="I1830" s="3" t="e">
        <f>VLOOKUP(Tableau3[[#This Row],[ID ]],'[1]COMMERCIAL 2019 - 2021'!$D$2:$AO$3999,23,FALSE)</f>
        <v>#N/A</v>
      </c>
      <c r="J1830" s="3" t="e">
        <f>+Tableau1[[#This Row],[Annee]]</f>
        <v>#N/A</v>
      </c>
      <c r="K1830" s="3" t="e">
        <f>+Tableau1[[#This Row],[DESTINATION]]</f>
        <v>#N/A</v>
      </c>
      <c r="L1830" s="3" t="e">
        <f>+Tableau1[[#This Row],[CLIENT]]</f>
        <v>#N/A</v>
      </c>
      <c r="M1830" s="3" t="e">
        <f>Tableau1[[#This Row],[Mois]]</f>
        <v>#N/A</v>
      </c>
    </row>
    <row r="1831" spans="1:13" hidden="1" x14ac:dyDescent="0.35">
      <c r="A1831" s="1">
        <f>Tableau1[[#This Row],[NUM DE FACTURE]]</f>
        <v>0</v>
      </c>
      <c r="B1831" s="2" t="e">
        <f>VLOOKUP(Tableau3[[#This Row],[ID ]],'[1]COMMERCIAL 2019 - 2021'!$D$2:$AO$3999,14,FALSE)</f>
        <v>#N/A</v>
      </c>
      <c r="C1831" s="3" t="e">
        <f>VLOOKUP(Tableau3[[#This Row],[ID ]],'[1]COMMERCIAL 2019 - 2021'!$D$2:$AO$3999,15,FALSE)</f>
        <v>#N/A</v>
      </c>
      <c r="D1831" s="3" t="e">
        <f>VLOOKUP(Tableau3[[#This Row],[ID ]],'[1]COMMERCIAL 2019 - 2021'!$D$2:$AO$3999,16,FALSE)</f>
        <v>#N/A</v>
      </c>
      <c r="E1831" s="3" t="e">
        <f>VLOOKUP(Tableau3[[#This Row],[ID ]],'[1]COMMERCIAL 2019 - 2021'!$D$2:$AO$3999,17,FALSE)</f>
        <v>#N/A</v>
      </c>
      <c r="F1831" s="3" t="e">
        <f>VLOOKUP(Tableau3[[#This Row],[ID ]],'[1]COMMERCIAL 2019 - 2021'!$D$2:$AO$3999,20,FALSE)</f>
        <v>#N/A</v>
      </c>
      <c r="G1831" s="3" t="e">
        <f>VLOOKUP(Tableau3[[#This Row],[ID ]],'[1]COMMERCIAL 2019 - 2021'!$D$2:$AO$3999,21,FALSE)</f>
        <v>#N/A</v>
      </c>
      <c r="H1831" s="3" t="e">
        <f>VLOOKUP(Tableau3[[#This Row],[ID ]],'[1]COMMERCIAL 2019 - 2021'!$D$2:$AO$3999,22,FALSE)</f>
        <v>#N/A</v>
      </c>
      <c r="I1831" s="3" t="e">
        <f>VLOOKUP(Tableau3[[#This Row],[ID ]],'[1]COMMERCIAL 2019 - 2021'!$D$2:$AO$3999,23,FALSE)</f>
        <v>#N/A</v>
      </c>
      <c r="J1831" s="3" t="e">
        <f>+Tableau1[[#This Row],[Annee]]</f>
        <v>#N/A</v>
      </c>
      <c r="K1831" s="3" t="e">
        <f>+Tableau1[[#This Row],[DESTINATION]]</f>
        <v>#N/A</v>
      </c>
      <c r="L1831" s="3" t="e">
        <f>+Tableau1[[#This Row],[CLIENT]]</f>
        <v>#N/A</v>
      </c>
      <c r="M1831" s="3" t="e">
        <f>Tableau1[[#This Row],[Mois]]</f>
        <v>#N/A</v>
      </c>
    </row>
    <row r="1832" spans="1:13" hidden="1" x14ac:dyDescent="0.35">
      <c r="A1832" s="1">
        <f>Tableau1[[#This Row],[NUM DE FACTURE]]</f>
        <v>0</v>
      </c>
      <c r="B1832" s="2" t="e">
        <f>VLOOKUP(Tableau3[[#This Row],[ID ]],'[1]COMMERCIAL 2019 - 2021'!$D$2:$AO$3999,14,FALSE)</f>
        <v>#N/A</v>
      </c>
      <c r="C1832" s="3" t="e">
        <f>VLOOKUP(Tableau3[[#This Row],[ID ]],'[1]COMMERCIAL 2019 - 2021'!$D$2:$AO$3999,15,FALSE)</f>
        <v>#N/A</v>
      </c>
      <c r="D1832" s="3" t="e">
        <f>VLOOKUP(Tableau3[[#This Row],[ID ]],'[1]COMMERCIAL 2019 - 2021'!$D$2:$AO$3999,16,FALSE)</f>
        <v>#N/A</v>
      </c>
      <c r="E1832" s="3" t="e">
        <f>VLOOKUP(Tableau3[[#This Row],[ID ]],'[1]COMMERCIAL 2019 - 2021'!$D$2:$AO$3999,17,FALSE)</f>
        <v>#N/A</v>
      </c>
      <c r="F1832" s="3" t="e">
        <f>VLOOKUP(Tableau3[[#This Row],[ID ]],'[1]COMMERCIAL 2019 - 2021'!$D$2:$AO$3999,20,FALSE)</f>
        <v>#N/A</v>
      </c>
      <c r="G1832" s="3" t="e">
        <f>VLOOKUP(Tableau3[[#This Row],[ID ]],'[1]COMMERCIAL 2019 - 2021'!$D$2:$AO$3999,21,FALSE)</f>
        <v>#N/A</v>
      </c>
      <c r="H1832" s="3" t="e">
        <f>VLOOKUP(Tableau3[[#This Row],[ID ]],'[1]COMMERCIAL 2019 - 2021'!$D$2:$AO$3999,22,FALSE)</f>
        <v>#N/A</v>
      </c>
      <c r="I1832" s="3" t="e">
        <f>VLOOKUP(Tableau3[[#This Row],[ID ]],'[1]COMMERCIAL 2019 - 2021'!$D$2:$AO$3999,23,FALSE)</f>
        <v>#N/A</v>
      </c>
      <c r="J1832" s="3" t="e">
        <f>+Tableau1[[#This Row],[Annee]]</f>
        <v>#N/A</v>
      </c>
      <c r="K1832" s="3" t="e">
        <f>+Tableau1[[#This Row],[DESTINATION]]</f>
        <v>#N/A</v>
      </c>
      <c r="L1832" s="3" t="e">
        <f>+Tableau1[[#This Row],[CLIENT]]</f>
        <v>#N/A</v>
      </c>
      <c r="M1832" s="3" t="e">
        <f>Tableau1[[#This Row],[Mois]]</f>
        <v>#N/A</v>
      </c>
    </row>
    <row r="1833" spans="1:13" hidden="1" x14ac:dyDescent="0.35">
      <c r="A1833" s="1">
        <f>Tableau1[[#This Row],[NUM DE FACTURE]]</f>
        <v>0</v>
      </c>
      <c r="B1833" s="2" t="e">
        <f>VLOOKUP(Tableau3[[#This Row],[ID ]],'[1]COMMERCIAL 2019 - 2021'!$D$2:$AO$3999,14,FALSE)</f>
        <v>#N/A</v>
      </c>
      <c r="C1833" s="3" t="e">
        <f>VLOOKUP(Tableau3[[#This Row],[ID ]],'[1]COMMERCIAL 2019 - 2021'!$D$2:$AO$3999,15,FALSE)</f>
        <v>#N/A</v>
      </c>
      <c r="D1833" s="3" t="e">
        <f>VLOOKUP(Tableau3[[#This Row],[ID ]],'[1]COMMERCIAL 2019 - 2021'!$D$2:$AO$3999,16,FALSE)</f>
        <v>#N/A</v>
      </c>
      <c r="E1833" s="3" t="e">
        <f>VLOOKUP(Tableau3[[#This Row],[ID ]],'[1]COMMERCIAL 2019 - 2021'!$D$2:$AO$3999,17,FALSE)</f>
        <v>#N/A</v>
      </c>
      <c r="F1833" s="3" t="e">
        <f>VLOOKUP(Tableau3[[#This Row],[ID ]],'[1]COMMERCIAL 2019 - 2021'!$D$2:$AO$3999,20,FALSE)</f>
        <v>#N/A</v>
      </c>
      <c r="G1833" s="3" t="e">
        <f>VLOOKUP(Tableau3[[#This Row],[ID ]],'[1]COMMERCIAL 2019 - 2021'!$D$2:$AO$3999,21,FALSE)</f>
        <v>#N/A</v>
      </c>
      <c r="H1833" s="3" t="e">
        <f>VLOOKUP(Tableau3[[#This Row],[ID ]],'[1]COMMERCIAL 2019 - 2021'!$D$2:$AO$3999,22,FALSE)</f>
        <v>#N/A</v>
      </c>
      <c r="I1833" s="3" t="e">
        <f>VLOOKUP(Tableau3[[#This Row],[ID ]],'[1]COMMERCIAL 2019 - 2021'!$D$2:$AO$3999,23,FALSE)</f>
        <v>#N/A</v>
      </c>
      <c r="J1833" s="3" t="e">
        <f>+Tableau1[[#This Row],[Annee]]</f>
        <v>#N/A</v>
      </c>
      <c r="K1833" s="3" t="e">
        <f>+Tableau1[[#This Row],[DESTINATION]]</f>
        <v>#N/A</v>
      </c>
      <c r="L1833" s="3" t="e">
        <f>+Tableau1[[#This Row],[CLIENT]]</f>
        <v>#N/A</v>
      </c>
      <c r="M1833" s="3" t="e">
        <f>Tableau1[[#This Row],[Mois]]</f>
        <v>#N/A</v>
      </c>
    </row>
    <row r="1834" spans="1:13" hidden="1" x14ac:dyDescent="0.35">
      <c r="A1834" s="1">
        <f>Tableau1[[#This Row],[NUM DE FACTURE]]</f>
        <v>0</v>
      </c>
      <c r="B1834" s="2" t="e">
        <f>VLOOKUP(Tableau3[[#This Row],[ID ]],'[1]COMMERCIAL 2019 - 2021'!$D$2:$AO$3999,14,FALSE)</f>
        <v>#N/A</v>
      </c>
      <c r="C1834" s="3" t="e">
        <f>VLOOKUP(Tableau3[[#This Row],[ID ]],'[1]COMMERCIAL 2019 - 2021'!$D$2:$AO$3999,15,FALSE)</f>
        <v>#N/A</v>
      </c>
      <c r="D1834" s="3" t="e">
        <f>VLOOKUP(Tableau3[[#This Row],[ID ]],'[1]COMMERCIAL 2019 - 2021'!$D$2:$AO$3999,16,FALSE)</f>
        <v>#N/A</v>
      </c>
      <c r="E1834" s="3" t="e">
        <f>VLOOKUP(Tableau3[[#This Row],[ID ]],'[1]COMMERCIAL 2019 - 2021'!$D$2:$AO$3999,17,FALSE)</f>
        <v>#N/A</v>
      </c>
      <c r="F1834" s="3" t="e">
        <f>VLOOKUP(Tableau3[[#This Row],[ID ]],'[1]COMMERCIAL 2019 - 2021'!$D$2:$AO$3999,20,FALSE)</f>
        <v>#N/A</v>
      </c>
      <c r="G1834" s="3" t="e">
        <f>VLOOKUP(Tableau3[[#This Row],[ID ]],'[1]COMMERCIAL 2019 - 2021'!$D$2:$AO$3999,21,FALSE)</f>
        <v>#N/A</v>
      </c>
      <c r="H1834" s="3" t="e">
        <f>VLOOKUP(Tableau3[[#This Row],[ID ]],'[1]COMMERCIAL 2019 - 2021'!$D$2:$AO$3999,22,FALSE)</f>
        <v>#N/A</v>
      </c>
      <c r="I1834" s="3" t="e">
        <f>VLOOKUP(Tableau3[[#This Row],[ID ]],'[1]COMMERCIAL 2019 - 2021'!$D$2:$AO$3999,23,FALSE)</f>
        <v>#N/A</v>
      </c>
      <c r="J1834" s="3" t="e">
        <f>+Tableau1[[#This Row],[Annee]]</f>
        <v>#N/A</v>
      </c>
      <c r="K1834" s="3" t="e">
        <f>+Tableau1[[#This Row],[DESTINATION]]</f>
        <v>#N/A</v>
      </c>
      <c r="L1834" s="3" t="e">
        <f>+Tableau1[[#This Row],[CLIENT]]</f>
        <v>#N/A</v>
      </c>
      <c r="M1834" s="3" t="e">
        <f>Tableau1[[#This Row],[Mois]]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VENTES PW </vt:lpstr>
      <vt:lpstr>BUDGET 2025</vt:lpstr>
      <vt:lpstr>LISTE CLIENT</vt:lpstr>
      <vt:lpstr>FAMILLE ARTICLE</vt:lpstr>
      <vt:lpstr>VENTES PAR FAMILLE PW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Rihab Khouaja</dc:creator>
  <cp:lastModifiedBy>Rihab Khouaja</cp:lastModifiedBy>
  <dcterms:created xsi:type="dcterms:W3CDTF">2024-12-18T08:22:29Z</dcterms:created>
  <dcterms:modified xsi:type="dcterms:W3CDTF">2025-01-23T10:29:27Z</dcterms:modified>
</cp:coreProperties>
</file>